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erneckel3\OneDrive - URBN\Calendars\Free People\New calendar with CLO timing\"/>
    </mc:Choice>
  </mc:AlternateContent>
  <xr:revisionPtr revIDLastSave="0" documentId="13_ncr:1_{1A66A980-D94A-49E1-938B-206A977FFF4B}" xr6:coauthVersionLast="46" xr6:coauthVersionMax="46" xr10:uidLastSave="{00000000-0000-0000-0000-000000000000}"/>
  <bookViews>
    <workbookView xWindow="-120" yWindow="-120" windowWidth="29040" windowHeight="15840" tabRatio="599" activeTab="4" xr2:uid="{00000000-000D-0000-FFFF-FFFF00000000}"/>
  </bookViews>
  <sheets>
    <sheet name="buy wk 1 wk after msr" sheetId="6" r:id="rId1"/>
    <sheet name="Fabric pre-development process" sheetId="8" r:id="rId2"/>
    <sheet name="weeks" sheetId="7" r:id="rId3"/>
    <sheet name="timing template" sheetId="9" r:id="rId4"/>
    <sheet name="whsl plus 4 wks" sheetId="10" r:id="rId5"/>
  </sheets>
  <definedNames>
    <definedName name="_xlnm.Print_Area" localSheetId="0">'buy wk 1 wk after msr'!$A$1:$S$1125</definedName>
    <definedName name="_xlnm.Print_Area" localSheetId="3">'timing template'!$A$1:$DK$1057</definedName>
    <definedName name="_xlnm.Print_Area" localSheetId="2">weeks!$A$1:$CU$962</definedName>
    <definedName name="_xlnm.Print_Area" localSheetId="4">'whsl plus 4 wks'!$A$1:$S$1126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61" i="10" l="1"/>
  <c r="W261" i="10"/>
  <c r="V261" i="10"/>
  <c r="T261" i="10"/>
  <c r="Q261" i="10"/>
  <c r="P261" i="10"/>
  <c r="N261" i="10"/>
  <c r="K261" i="10"/>
  <c r="AA220" i="6"/>
  <c r="Z220" i="6"/>
  <c r="Y220" i="6"/>
  <c r="X220" i="6"/>
  <c r="W220" i="6"/>
  <c r="V220" i="6"/>
  <c r="U220" i="6"/>
  <c r="T220" i="6"/>
  <c r="AA229" i="10"/>
  <c r="Z229" i="10"/>
  <c r="Y229" i="10"/>
  <c r="Y231" i="10" s="1"/>
  <c r="X229" i="10"/>
  <c r="W229" i="10"/>
  <c r="V229" i="10"/>
  <c r="U229" i="10"/>
  <c r="U230" i="10" s="1"/>
  <c r="T229" i="10"/>
  <c r="T231" i="10" s="1"/>
  <c r="R1110" i="10"/>
  <c r="R1111" i="10" s="1"/>
  <c r="R1112" i="10" s="1"/>
  <c r="R1113" i="10" s="1"/>
  <c r="R1114" i="10" s="1"/>
  <c r="R1115" i="10" s="1"/>
  <c r="R1117" i="10" s="1"/>
  <c r="R1118" i="10" s="1"/>
  <c r="R1119" i="10" s="1"/>
  <c r="R1120" i="10" s="1"/>
  <c r="R1121" i="10" s="1"/>
  <c r="Y1109" i="10"/>
  <c r="Y1110" i="10" s="1"/>
  <c r="Y1111" i="10" s="1"/>
  <c r="Y1112" i="10" s="1"/>
  <c r="Y1113" i="10" s="1"/>
  <c r="Y1114" i="10" s="1"/>
  <c r="Y1115" i="10" s="1"/>
  <c r="Y1117" i="10" s="1"/>
  <c r="Y1118" i="10" s="1"/>
  <c r="Y1119" i="10" s="1"/>
  <c r="Y1120" i="10" s="1"/>
  <c r="Y1121" i="10" s="1"/>
  <c r="R1109" i="10"/>
  <c r="M1109" i="10"/>
  <c r="M1110" i="10" s="1"/>
  <c r="M1111" i="10" s="1"/>
  <c r="M1112" i="10" s="1"/>
  <c r="M1113" i="10" s="1"/>
  <c r="M1114" i="10" s="1"/>
  <c r="M1115" i="10" s="1"/>
  <c r="M1117" i="10" s="1"/>
  <c r="M1118" i="10" s="1"/>
  <c r="M1119" i="10" s="1"/>
  <c r="M1120" i="10" s="1"/>
  <c r="M1121" i="10" s="1"/>
  <c r="D1109" i="10"/>
  <c r="D1110" i="10" s="1"/>
  <c r="D1111" i="10" s="1"/>
  <c r="D1112" i="10" s="1"/>
  <c r="D1113" i="10" s="1"/>
  <c r="D1114" i="10" s="1"/>
  <c r="D1115" i="10" s="1"/>
  <c r="D1117" i="10" s="1"/>
  <c r="D1118" i="10" s="1"/>
  <c r="D1119" i="10" s="1"/>
  <c r="D1120" i="10" s="1"/>
  <c r="D1121" i="10" s="1"/>
  <c r="S809" i="10"/>
  <c r="S810" i="10" s="1"/>
  <c r="S811" i="10" s="1"/>
  <c r="S812" i="10" s="1"/>
  <c r="S813" i="10" s="1"/>
  <c r="S814" i="10" s="1"/>
  <c r="S815" i="10" s="1"/>
  <c r="F809" i="10"/>
  <c r="F806" i="10" s="1"/>
  <c r="F805" i="10" s="1"/>
  <c r="S808" i="10"/>
  <c r="F808" i="10"/>
  <c r="AA804" i="10"/>
  <c r="AA803" i="10" s="1"/>
  <c r="Z804" i="10"/>
  <c r="Y804" i="10"/>
  <c r="Y803" i="10" s="1"/>
  <c r="X804" i="10"/>
  <c r="X803" i="10" s="1"/>
  <c r="W804" i="10"/>
  <c r="W803" i="10" s="1"/>
  <c r="V804" i="10"/>
  <c r="V803" i="10" s="1"/>
  <c r="U804" i="10"/>
  <c r="U803" i="10" s="1"/>
  <c r="T804" i="10"/>
  <c r="T803" i="10" s="1"/>
  <c r="S804" i="10"/>
  <c r="S803" i="10" s="1"/>
  <c r="R804" i="10"/>
  <c r="R803" i="10" s="1"/>
  <c r="Q804" i="10"/>
  <c r="P804" i="10"/>
  <c r="P803" i="10" s="1"/>
  <c r="O804" i="10"/>
  <c r="O803" i="10" s="1"/>
  <c r="N804" i="10"/>
  <c r="M804" i="10"/>
  <c r="L804" i="10"/>
  <c r="L803" i="10" s="1"/>
  <c r="K804" i="10"/>
  <c r="K803" i="10" s="1"/>
  <c r="J804" i="10"/>
  <c r="I804" i="10"/>
  <c r="I803" i="10" s="1"/>
  <c r="G804" i="10"/>
  <c r="G803" i="10" s="1"/>
  <c r="F804" i="10"/>
  <c r="F803" i="10" s="1"/>
  <c r="E804" i="10"/>
  <c r="E803" i="10" s="1"/>
  <c r="D804" i="10"/>
  <c r="D803" i="10" s="1"/>
  <c r="Z803" i="10"/>
  <c r="Q803" i="10"/>
  <c r="N803" i="10"/>
  <c r="M803" i="10"/>
  <c r="J803" i="10"/>
  <c r="AA794" i="10"/>
  <c r="R794" i="10"/>
  <c r="D794" i="10"/>
  <c r="AA793" i="10"/>
  <c r="R793" i="10"/>
  <c r="D793" i="10"/>
  <c r="AA792" i="10"/>
  <c r="R792" i="10"/>
  <c r="D792" i="10"/>
  <c r="D403" i="10"/>
  <c r="D404" i="10" s="1"/>
  <c r="D402" i="10"/>
  <c r="D401" i="10"/>
  <c r="D399" i="10"/>
  <c r="D400" i="10" s="1"/>
  <c r="D398" i="10"/>
  <c r="D397" i="10"/>
  <c r="D395" i="10"/>
  <c r="D396" i="10" s="1"/>
  <c r="D393" i="10"/>
  <c r="D394" i="10" s="1"/>
  <c r="D391" i="10"/>
  <c r="D392" i="10" s="1"/>
  <c r="S359" i="10"/>
  <c r="S360" i="10" s="1"/>
  <c r="S361" i="10" s="1"/>
  <c r="S362" i="10" s="1"/>
  <c r="S364" i="10" s="1"/>
  <c r="S354" i="10"/>
  <c r="S355" i="10" s="1"/>
  <c r="S356" i="10" s="1"/>
  <c r="S357" i="10" s="1"/>
  <c r="F354" i="10"/>
  <c r="E354" i="10"/>
  <c r="E355" i="10" s="1"/>
  <c r="E356" i="10" s="1"/>
  <c r="E357" i="10" s="1"/>
  <c r="S353" i="10"/>
  <c r="F353" i="10"/>
  <c r="E353" i="10"/>
  <c r="S289" i="10"/>
  <c r="S285" i="10" s="1"/>
  <c r="S288" i="10"/>
  <c r="S287" i="10"/>
  <c r="S284" i="10"/>
  <c r="S281" i="10"/>
  <c r="S282" i="10" s="1"/>
  <c r="S283" i="10" s="1"/>
  <c r="E279" i="10"/>
  <c r="E289" i="10" s="1"/>
  <c r="S278" i="10"/>
  <c r="J276" i="10"/>
  <c r="J809" i="10" s="1"/>
  <c r="E276" i="10"/>
  <c r="J264" i="10"/>
  <c r="L262" i="10"/>
  <c r="K262" i="10"/>
  <c r="S251" i="10"/>
  <c r="J251" i="10"/>
  <c r="J249" i="10" s="1"/>
  <c r="J247" i="10" s="1"/>
  <c r="G232" i="10"/>
  <c r="AA231" i="10"/>
  <c r="Z231" i="10"/>
  <c r="X230" i="10"/>
  <c r="W230" i="10"/>
  <c r="V230" i="10"/>
  <c r="R229" i="10"/>
  <c r="R231" i="10" s="1"/>
  <c r="Q229" i="10"/>
  <c r="Q231" i="10" s="1"/>
  <c r="P229" i="10"/>
  <c r="P231" i="10" s="1"/>
  <c r="O229" i="10"/>
  <c r="O230" i="10" s="1"/>
  <c r="N229" i="10"/>
  <c r="N230" i="10" s="1"/>
  <c r="M229" i="10"/>
  <c r="M230" i="10" s="1"/>
  <c r="L229" i="10"/>
  <c r="L230" i="10" s="1"/>
  <c r="K229" i="10"/>
  <c r="K231" i="10" s="1"/>
  <c r="J229" i="10"/>
  <c r="J231" i="10" s="1"/>
  <c r="I229" i="10"/>
  <c r="I231" i="10" s="1"/>
  <c r="G229" i="10"/>
  <c r="G231" i="10" s="1"/>
  <c r="D229" i="10"/>
  <c r="D230" i="10" s="1"/>
  <c r="L221" i="10"/>
  <c r="S217" i="10"/>
  <c r="S215" i="10"/>
  <c r="K215" i="10"/>
  <c r="AA214" i="10"/>
  <c r="S214" i="10"/>
  <c r="P214" i="10"/>
  <c r="AA212" i="10"/>
  <c r="AA221" i="10" s="1"/>
  <c r="Z212" i="10"/>
  <c r="Z214" i="10" s="1"/>
  <c r="Y212" i="10"/>
  <c r="Y214" i="10" s="1"/>
  <c r="X212" i="10"/>
  <c r="X221" i="10" s="1"/>
  <c r="W212" i="10"/>
  <c r="W214" i="10" s="1"/>
  <c r="V212" i="10"/>
  <c r="V214" i="10" s="1"/>
  <c r="U212" i="10"/>
  <c r="U215" i="10" s="1"/>
  <c r="T212" i="10"/>
  <c r="T221" i="10" s="1"/>
  <c r="R212" i="10"/>
  <c r="R214" i="10" s="1"/>
  <c r="Q212" i="10"/>
  <c r="Q214" i="10" s="1"/>
  <c r="P212" i="10"/>
  <c r="P221" i="10" s="1"/>
  <c r="P217" i="10" s="1"/>
  <c r="O212" i="10"/>
  <c r="N212" i="10"/>
  <c r="N214" i="10" s="1"/>
  <c r="M212" i="10"/>
  <c r="M215" i="10" s="1"/>
  <c r="L212" i="10"/>
  <c r="L215" i="10" s="1"/>
  <c r="K212" i="10"/>
  <c r="K221" i="10" s="1"/>
  <c r="J212" i="10"/>
  <c r="J214" i="10" s="1"/>
  <c r="I212" i="10"/>
  <c r="I214" i="10" s="1"/>
  <c r="G212" i="10"/>
  <c r="G221" i="10" s="1"/>
  <c r="G217" i="10" s="1"/>
  <c r="D212" i="10"/>
  <c r="AA209" i="10"/>
  <c r="V209" i="10"/>
  <c r="S209" i="10"/>
  <c r="R209" i="10"/>
  <c r="Q209" i="10"/>
  <c r="P209" i="10"/>
  <c r="L209" i="10"/>
  <c r="J209" i="10"/>
  <c r="I209" i="10"/>
  <c r="G209" i="10"/>
  <c r="AA208" i="10"/>
  <c r="T208" i="10"/>
  <c r="R208" i="10"/>
  <c r="Q208" i="10"/>
  <c r="P208" i="10"/>
  <c r="K208" i="10"/>
  <c r="J208" i="10"/>
  <c r="I208" i="10"/>
  <c r="G208" i="10"/>
  <c r="AA207" i="10"/>
  <c r="AA232" i="10" s="1"/>
  <c r="Z207" i="10"/>
  <c r="Z232" i="10" s="1"/>
  <c r="Y207" i="10"/>
  <c r="Y232" i="10" s="1"/>
  <c r="X207" i="10"/>
  <c r="X232" i="10" s="1"/>
  <c r="W207" i="10"/>
  <c r="W232" i="10" s="1"/>
  <c r="V207" i="10"/>
  <c r="V232" i="10" s="1"/>
  <c r="U207" i="10"/>
  <c r="U232" i="10" s="1"/>
  <c r="T207" i="10"/>
  <c r="T232" i="10" s="1"/>
  <c r="S207" i="10"/>
  <c r="R207" i="10"/>
  <c r="R232" i="10" s="1"/>
  <c r="Q207" i="10"/>
  <c r="Q232" i="10" s="1"/>
  <c r="P207" i="10"/>
  <c r="P232" i="10" s="1"/>
  <c r="O207" i="10"/>
  <c r="O232" i="10" s="1"/>
  <c r="N207" i="10"/>
  <c r="N232" i="10" s="1"/>
  <c r="M207" i="10"/>
  <c r="M232" i="10" s="1"/>
  <c r="L207" i="10"/>
  <c r="L232" i="10" s="1"/>
  <c r="K207" i="10"/>
  <c r="K232" i="10" s="1"/>
  <c r="J207" i="10"/>
  <c r="J232" i="10" s="1"/>
  <c r="I207" i="10"/>
  <c r="I232" i="10" s="1"/>
  <c r="G207" i="10"/>
  <c r="D207" i="10"/>
  <c r="D232" i="10" s="1"/>
  <c r="S199" i="10"/>
  <c r="S193" i="10"/>
  <c r="F193" i="10"/>
  <c r="S192" i="10"/>
  <c r="F192" i="10"/>
  <c r="T188" i="10"/>
  <c r="G188" i="10"/>
  <c r="S167" i="10"/>
  <c r="F167" i="10"/>
  <c r="S166" i="10"/>
  <c r="F166" i="10"/>
  <c r="S165" i="10"/>
  <c r="F165" i="10"/>
  <c r="T163" i="10"/>
  <c r="T164" i="10" s="1"/>
  <c r="G163" i="10"/>
  <c r="G164" i="10" s="1"/>
  <c r="E163" i="10"/>
  <c r="E164" i="10" s="1"/>
  <c r="D163" i="10"/>
  <c r="D164" i="10" s="1"/>
  <c r="T162" i="10"/>
  <c r="G162" i="10"/>
  <c r="E162" i="10"/>
  <c r="D162" i="10"/>
  <c r="G161" i="10"/>
  <c r="E161" i="10"/>
  <c r="D161" i="10"/>
  <c r="G160" i="10"/>
  <c r="E160" i="10"/>
  <c r="D160" i="10"/>
  <c r="G159" i="10"/>
  <c r="E159" i="10"/>
  <c r="D159" i="10"/>
  <c r="T158" i="10"/>
  <c r="G158" i="10"/>
  <c r="E158" i="10"/>
  <c r="D158" i="10"/>
  <c r="H140" i="10"/>
  <c r="E140" i="10"/>
  <c r="H139" i="10"/>
  <c r="E139" i="10"/>
  <c r="H138" i="10"/>
  <c r="H137" i="10"/>
  <c r="H136" i="10"/>
  <c r="H135" i="10"/>
  <c r="E135" i="10"/>
  <c r="E16" i="10" s="1"/>
  <c r="E17" i="10" s="1"/>
  <c r="H134" i="10"/>
  <c r="E134" i="10"/>
  <c r="H128" i="10"/>
  <c r="E128" i="10"/>
  <c r="AA127" i="10"/>
  <c r="Z127" i="10"/>
  <c r="Z125" i="10" s="1"/>
  <c r="Z124" i="10" s="1"/>
  <c r="Z123" i="10" s="1"/>
  <c r="Y127" i="10"/>
  <c r="Y125" i="10" s="1"/>
  <c r="X127" i="10"/>
  <c r="X125" i="10" s="1"/>
  <c r="X124" i="10" s="1"/>
  <c r="X123" i="10" s="1"/>
  <c r="W127" i="10"/>
  <c r="V127" i="10"/>
  <c r="U127" i="10"/>
  <c r="U125" i="10" s="1"/>
  <c r="U124" i="10" s="1"/>
  <c r="U123" i="10" s="1"/>
  <c r="T127" i="10"/>
  <c r="T125" i="10" s="1"/>
  <c r="T124" i="10" s="1"/>
  <c r="T123" i="10" s="1"/>
  <c r="R127" i="10"/>
  <c r="Q127" i="10"/>
  <c r="Q125" i="10" s="1"/>
  <c r="Q124" i="10" s="1"/>
  <c r="Q123" i="10" s="1"/>
  <c r="P127" i="10"/>
  <c r="P125" i="10" s="1"/>
  <c r="P124" i="10" s="1"/>
  <c r="P123" i="10" s="1"/>
  <c r="O127" i="10"/>
  <c r="O125" i="10" s="1"/>
  <c r="O124" i="10" s="1"/>
  <c r="O123" i="10" s="1"/>
  <c r="N127" i="10"/>
  <c r="N16" i="10" s="1"/>
  <c r="N17" i="10" s="1"/>
  <c r="M127" i="10"/>
  <c r="M16" i="10" s="1"/>
  <c r="M17" i="10" s="1"/>
  <c r="L127" i="10"/>
  <c r="K127" i="10"/>
  <c r="K125" i="10" s="1"/>
  <c r="K124" i="10" s="1"/>
  <c r="K123" i="10" s="1"/>
  <c r="J127" i="10"/>
  <c r="I127" i="10"/>
  <c r="I125" i="10" s="1"/>
  <c r="I124" i="10" s="1"/>
  <c r="I123" i="10" s="1"/>
  <c r="G127" i="10"/>
  <c r="D127" i="10"/>
  <c r="E127" i="10" s="1"/>
  <c r="AA125" i="10"/>
  <c r="AA124" i="10" s="1"/>
  <c r="AA123" i="10" s="1"/>
  <c r="AA126" i="10" s="1"/>
  <c r="W125" i="10"/>
  <c r="W124" i="10" s="1"/>
  <c r="W123" i="10" s="1"/>
  <c r="W122" i="10" s="1"/>
  <c r="W121" i="10" s="1"/>
  <c r="W120" i="10" s="1"/>
  <c r="W114" i="10" s="1"/>
  <c r="W113" i="10" s="1"/>
  <c r="W101" i="10" s="1"/>
  <c r="V125" i="10"/>
  <c r="V124" i="10" s="1"/>
  <c r="R125" i="10"/>
  <c r="J125" i="10"/>
  <c r="J124" i="10" s="1"/>
  <c r="J123" i="10" s="1"/>
  <c r="J126" i="10" s="1"/>
  <c r="Y124" i="10"/>
  <c r="Y123" i="10" s="1"/>
  <c r="R124" i="10"/>
  <c r="R123" i="10" s="1"/>
  <c r="R126" i="10" s="1"/>
  <c r="V123" i="10"/>
  <c r="H119" i="10"/>
  <c r="H112" i="10"/>
  <c r="H111" i="10"/>
  <c r="H110" i="10"/>
  <c r="H109" i="10"/>
  <c r="H108" i="10"/>
  <c r="H107" i="10"/>
  <c r="H106" i="10"/>
  <c r="H105" i="10"/>
  <c r="H104" i="10"/>
  <c r="H103" i="10"/>
  <c r="H102" i="10"/>
  <c r="AA96" i="10"/>
  <c r="Z96" i="10"/>
  <c r="Y96" i="10"/>
  <c r="Y94" i="10" s="1"/>
  <c r="X96" i="10"/>
  <c r="W96" i="10"/>
  <c r="V96" i="10"/>
  <c r="U96" i="10"/>
  <c r="T96" i="10"/>
  <c r="R96" i="10"/>
  <c r="Q96" i="10"/>
  <c r="P96" i="10"/>
  <c r="P94" i="10" s="1"/>
  <c r="O96" i="10"/>
  <c r="N96" i="10"/>
  <c r="M96" i="10"/>
  <c r="L96" i="10"/>
  <c r="K96" i="10"/>
  <c r="K72" i="10" s="1"/>
  <c r="J96" i="10"/>
  <c r="I96" i="10"/>
  <c r="G96" i="10"/>
  <c r="H96" i="10" s="1"/>
  <c r="D96" i="10"/>
  <c r="E96" i="10" s="1"/>
  <c r="Z94" i="10"/>
  <c r="Z93" i="10" s="1"/>
  <c r="Z92" i="10" s="1"/>
  <c r="X94" i="10"/>
  <c r="X95" i="10" s="1"/>
  <c r="W94" i="10"/>
  <c r="W93" i="10" s="1"/>
  <c r="W92" i="10" s="1"/>
  <c r="V94" i="10"/>
  <c r="U94" i="10"/>
  <c r="Q94" i="10"/>
  <c r="Q93" i="10" s="1"/>
  <c r="Q92" i="10" s="1"/>
  <c r="O94" i="10"/>
  <c r="O95" i="10" s="1"/>
  <c r="N94" i="10"/>
  <c r="N95" i="10" s="1"/>
  <c r="M94" i="10"/>
  <c r="M95" i="10" s="1"/>
  <c r="L94" i="10"/>
  <c r="K94" i="10"/>
  <c r="O93" i="10"/>
  <c r="O92" i="10" s="1"/>
  <c r="N93" i="10"/>
  <c r="N92" i="10" s="1"/>
  <c r="Z91" i="10"/>
  <c r="Z90" i="10" s="1"/>
  <c r="Z89" i="10" s="1"/>
  <c r="Q91" i="10"/>
  <c r="Q88" i="10" s="1"/>
  <c r="O91" i="10"/>
  <c r="O88" i="10" s="1"/>
  <c r="N91" i="10"/>
  <c r="Q90" i="10"/>
  <c r="Q89" i="10" s="1"/>
  <c r="Z88" i="10"/>
  <c r="Z87" i="10" s="1"/>
  <c r="Z86" i="10" s="1"/>
  <c r="Z72" i="10"/>
  <c r="Y72" i="10"/>
  <c r="X72" i="10"/>
  <c r="W72" i="10"/>
  <c r="V72" i="10"/>
  <c r="U72" i="10"/>
  <c r="Q72" i="10"/>
  <c r="P72" i="10"/>
  <c r="O72" i="10"/>
  <c r="N72" i="10"/>
  <c r="M72" i="10"/>
  <c r="L72" i="10"/>
  <c r="H71" i="10"/>
  <c r="E71" i="10"/>
  <c r="AA68" i="10"/>
  <c r="Z68" i="10"/>
  <c r="Y68" i="10"/>
  <c r="X68" i="10"/>
  <c r="W68" i="10"/>
  <c r="V68" i="10"/>
  <c r="U68" i="10"/>
  <c r="T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D68" i="10"/>
  <c r="E68" i="10" s="1"/>
  <c r="H62" i="10"/>
  <c r="E62" i="10"/>
  <c r="H61" i="10"/>
  <c r="E61" i="10"/>
  <c r="H60" i="10"/>
  <c r="E60" i="10"/>
  <c r="H53" i="10"/>
  <c r="E53" i="10"/>
  <c r="H52" i="10"/>
  <c r="E52" i="10"/>
  <c r="H49" i="10"/>
  <c r="E49" i="10"/>
  <c r="H36" i="10"/>
  <c r="H35" i="10"/>
  <c r="H34" i="10"/>
  <c r="H33" i="10"/>
  <c r="H32" i="10"/>
  <c r="R16" i="10"/>
  <c r="R17" i="10" s="1"/>
  <c r="Q16" i="10"/>
  <c r="Q17" i="10" s="1"/>
  <c r="J16" i="10"/>
  <c r="J17" i="10" s="1"/>
  <c r="I16" i="10"/>
  <c r="I17" i="10" s="1"/>
  <c r="R54" i="6"/>
  <c r="I376" i="6"/>
  <c r="AA376" i="6"/>
  <c r="Y376" i="6"/>
  <c r="X376" i="6"/>
  <c r="U376" i="6"/>
  <c r="S376" i="6"/>
  <c r="R376" i="6"/>
  <c r="O376" i="6"/>
  <c r="M376" i="6"/>
  <c r="L376" i="6"/>
  <c r="AA374" i="6"/>
  <c r="AA375" i="6" s="1"/>
  <c r="AA372" i="6"/>
  <c r="AA371" i="6" s="1"/>
  <c r="Y374" i="6"/>
  <c r="Y375" i="6" s="1"/>
  <c r="X374" i="6"/>
  <c r="X375" i="6" s="1"/>
  <c r="X373" i="6"/>
  <c r="Y372" i="6"/>
  <c r="Y371" i="6" s="1"/>
  <c r="X372" i="6"/>
  <c r="X371" i="6" s="1"/>
  <c r="U374" i="6"/>
  <c r="U375" i="6" s="1"/>
  <c r="U372" i="6"/>
  <c r="U371" i="6" s="1"/>
  <c r="S374" i="6"/>
  <c r="S373" i="6" s="1"/>
  <c r="R374" i="6"/>
  <c r="R375" i="6" s="1"/>
  <c r="S372" i="6"/>
  <c r="S371" i="6" s="1"/>
  <c r="R372" i="6"/>
  <c r="R371" i="6" s="1"/>
  <c r="O374" i="6"/>
  <c r="O375" i="6" s="1"/>
  <c r="O372" i="6"/>
  <c r="O371" i="6" s="1"/>
  <c r="M374" i="6"/>
  <c r="M375" i="6" s="1"/>
  <c r="L374" i="6"/>
  <c r="L375" i="6" s="1"/>
  <c r="M373" i="6"/>
  <c r="M372" i="6"/>
  <c r="M371" i="6" s="1"/>
  <c r="L372" i="6"/>
  <c r="L371" i="6" s="1"/>
  <c r="I374" i="6"/>
  <c r="I375" i="6" s="1"/>
  <c r="I372" i="6"/>
  <c r="I371" i="6"/>
  <c r="Y1115" i="6"/>
  <c r="Y1108" i="6"/>
  <c r="Y1109" i="6" s="1"/>
  <c r="Y1110" i="6" s="1"/>
  <c r="Y1111" i="6" s="1"/>
  <c r="Y1112" i="6" s="1"/>
  <c r="Y1113" i="6" s="1"/>
  <c r="Y1114" i="6" s="1"/>
  <c r="Y1116" i="6" s="1"/>
  <c r="Y1117" i="6" s="1"/>
  <c r="Y1118" i="6" s="1"/>
  <c r="Y1119" i="6" s="1"/>
  <c r="Y1120" i="6" s="1"/>
  <c r="AA809" i="6"/>
  <c r="AA810" i="6" s="1"/>
  <c r="AA811" i="6" s="1"/>
  <c r="AA812" i="6" s="1"/>
  <c r="AA813" i="6" s="1"/>
  <c r="AA814" i="6" s="1"/>
  <c r="AA808" i="6"/>
  <c r="Z808" i="6"/>
  <c r="Z809" i="6" s="1"/>
  <c r="Z810" i="6" s="1"/>
  <c r="Z811" i="6" s="1"/>
  <c r="Z812" i="6" s="1"/>
  <c r="Z813" i="6" s="1"/>
  <c r="Z814" i="6" s="1"/>
  <c r="Y808" i="6"/>
  <c r="Y809" i="6" s="1"/>
  <c r="Y810" i="6" s="1"/>
  <c r="Y811" i="6" s="1"/>
  <c r="Y812" i="6" s="1"/>
  <c r="Y813" i="6" s="1"/>
  <c r="Y814" i="6" s="1"/>
  <c r="X808" i="6"/>
  <c r="X809" i="6" s="1"/>
  <c r="X810" i="6" s="1"/>
  <c r="X811" i="6" s="1"/>
  <c r="X812" i="6" s="1"/>
  <c r="X813" i="6" s="1"/>
  <c r="X814" i="6" s="1"/>
  <c r="W808" i="6"/>
  <c r="W809" i="6" s="1"/>
  <c r="W810" i="6" s="1"/>
  <c r="W811" i="6" s="1"/>
  <c r="W812" i="6" s="1"/>
  <c r="W813" i="6" s="1"/>
  <c r="W814" i="6" s="1"/>
  <c r="V808" i="6"/>
  <c r="V809" i="6" s="1"/>
  <c r="V810" i="6" s="1"/>
  <c r="V811" i="6" s="1"/>
  <c r="V812" i="6" s="1"/>
  <c r="V813" i="6" s="1"/>
  <c r="V814" i="6" s="1"/>
  <c r="U808" i="6"/>
  <c r="U809" i="6" s="1"/>
  <c r="U810" i="6" s="1"/>
  <c r="U811" i="6" s="1"/>
  <c r="U812" i="6" s="1"/>
  <c r="U813" i="6" s="1"/>
  <c r="U814" i="6" s="1"/>
  <c r="T808" i="6"/>
  <c r="T809" i="6" s="1"/>
  <c r="T810" i="6" s="1"/>
  <c r="T811" i="6" s="1"/>
  <c r="T812" i="6" s="1"/>
  <c r="T813" i="6" s="1"/>
  <c r="T814" i="6" s="1"/>
  <c r="AA807" i="6"/>
  <c r="Z807" i="6"/>
  <c r="Y807" i="6"/>
  <c r="X807" i="6"/>
  <c r="W807" i="6"/>
  <c r="V807" i="6"/>
  <c r="U807" i="6"/>
  <c r="T807" i="6"/>
  <c r="AA805" i="6"/>
  <c r="AA804" i="6" s="1"/>
  <c r="Z805" i="6"/>
  <c r="Y805" i="6"/>
  <c r="X805" i="6"/>
  <c r="X804" i="6" s="1"/>
  <c r="W805" i="6"/>
  <c r="V805" i="6"/>
  <c r="U805" i="6"/>
  <c r="T805" i="6"/>
  <c r="Z804" i="6"/>
  <c r="Z806" i="6" s="1"/>
  <c r="Y804" i="6"/>
  <c r="Y806" i="6" s="1"/>
  <c r="W804" i="6"/>
  <c r="W806" i="6" s="1"/>
  <c r="V804" i="6"/>
  <c r="V806" i="6" s="1"/>
  <c r="U804" i="6"/>
  <c r="U806" i="6" s="1"/>
  <c r="T804" i="6"/>
  <c r="T806" i="6" s="1"/>
  <c r="AA803" i="6"/>
  <c r="Z803" i="6"/>
  <c r="Y803" i="6"/>
  <c r="X803" i="6"/>
  <c r="W803" i="6"/>
  <c r="V803" i="6"/>
  <c r="U803" i="6"/>
  <c r="T803" i="6"/>
  <c r="AA802" i="6"/>
  <c r="Z802" i="6"/>
  <c r="Y802" i="6"/>
  <c r="X802" i="6"/>
  <c r="W802" i="6"/>
  <c r="V802" i="6"/>
  <c r="U802" i="6"/>
  <c r="T802" i="6"/>
  <c r="Z801" i="6"/>
  <c r="Y801" i="6"/>
  <c r="W801" i="6"/>
  <c r="V801" i="6"/>
  <c r="U801" i="6"/>
  <c r="T801" i="6"/>
  <c r="T800" i="6" s="1"/>
  <c r="T799" i="6" s="1"/>
  <c r="T798" i="6" s="1"/>
  <c r="T797" i="6" s="1"/>
  <c r="T796" i="6" s="1"/>
  <c r="T795" i="6" s="1"/>
  <c r="T794" i="6" s="1"/>
  <c r="Z800" i="6"/>
  <c r="Y800" i="6"/>
  <c r="W800" i="6"/>
  <c r="V800" i="6"/>
  <c r="U800" i="6"/>
  <c r="Z799" i="6"/>
  <c r="Y799" i="6"/>
  <c r="W799" i="6"/>
  <c r="V799" i="6"/>
  <c r="U799" i="6"/>
  <c r="Z798" i="6"/>
  <c r="Y798" i="6"/>
  <c r="W798" i="6"/>
  <c r="V798" i="6"/>
  <c r="U798" i="6"/>
  <c r="Z797" i="6"/>
  <c r="Y797" i="6"/>
  <c r="W797" i="6"/>
  <c r="V797" i="6"/>
  <c r="U797" i="6"/>
  <c r="Z796" i="6"/>
  <c r="Y796" i="6"/>
  <c r="W796" i="6"/>
  <c r="V796" i="6"/>
  <c r="U796" i="6"/>
  <c r="Z795" i="6"/>
  <c r="Y795" i="6"/>
  <c r="W795" i="6"/>
  <c r="V795" i="6"/>
  <c r="U795" i="6"/>
  <c r="Z794" i="6"/>
  <c r="Y794" i="6"/>
  <c r="W794" i="6"/>
  <c r="V794" i="6"/>
  <c r="U794" i="6"/>
  <c r="AA793" i="6"/>
  <c r="Z793" i="6"/>
  <c r="Y793" i="6"/>
  <c r="X793" i="6"/>
  <c r="W793" i="6"/>
  <c r="V793" i="6"/>
  <c r="U793" i="6"/>
  <c r="T793" i="6"/>
  <c r="AA792" i="6"/>
  <c r="Z792" i="6"/>
  <c r="Y792" i="6"/>
  <c r="X792" i="6"/>
  <c r="W792" i="6"/>
  <c r="V792" i="6"/>
  <c r="U792" i="6"/>
  <c r="T792" i="6"/>
  <c r="AA791" i="6"/>
  <c r="Z791" i="6"/>
  <c r="Y791" i="6"/>
  <c r="X791" i="6"/>
  <c r="W791" i="6"/>
  <c r="V791" i="6"/>
  <c r="U791" i="6"/>
  <c r="T791" i="6"/>
  <c r="AA359" i="6"/>
  <c r="AA360" i="6" s="1"/>
  <c r="AA361" i="6" s="1"/>
  <c r="AA363" i="6" s="1"/>
  <c r="AA358" i="6"/>
  <c r="AA357" i="6" s="1"/>
  <c r="AA353" i="6"/>
  <c r="AA354" i="6" s="1"/>
  <c r="AA355" i="6" s="1"/>
  <c r="AA356" i="6" s="1"/>
  <c r="AA352" i="6"/>
  <c r="Y359" i="6"/>
  <c r="Y360" i="6" s="1"/>
  <c r="Y361" i="6" s="1"/>
  <c r="Y363" i="6" s="1"/>
  <c r="Y358" i="6"/>
  <c r="X358" i="6"/>
  <c r="X357" i="6" s="1"/>
  <c r="Y357" i="6"/>
  <c r="X354" i="6"/>
  <c r="X355" i="6" s="1"/>
  <c r="X356" i="6" s="1"/>
  <c r="Y353" i="6"/>
  <c r="Y354" i="6" s="1"/>
  <c r="Y355" i="6" s="1"/>
  <c r="Y356" i="6" s="1"/>
  <c r="X353" i="6"/>
  <c r="Y352" i="6"/>
  <c r="X352" i="6"/>
  <c r="U359" i="6"/>
  <c r="U360" i="6" s="1"/>
  <c r="U361" i="6" s="1"/>
  <c r="U363" i="6" s="1"/>
  <c r="U358" i="6"/>
  <c r="U357" i="6"/>
  <c r="U353" i="6"/>
  <c r="U354" i="6" s="1"/>
  <c r="U355" i="6" s="1"/>
  <c r="U356" i="6" s="1"/>
  <c r="U352" i="6"/>
  <c r="Z352" i="6"/>
  <c r="W352" i="6"/>
  <c r="V352" i="6"/>
  <c r="T352" i="6"/>
  <c r="AA287" i="6"/>
  <c r="AA278" i="6"/>
  <c r="AA283" i="6" s="1"/>
  <c r="AA275" i="6"/>
  <c r="Y280" i="6"/>
  <c r="Y281" i="6" s="1"/>
  <c r="Y282" i="6" s="1"/>
  <c r="X280" i="6"/>
  <c r="X281" i="6" s="1"/>
  <c r="X282" i="6" s="1"/>
  <c r="Y278" i="6"/>
  <c r="Y288" i="6" s="1"/>
  <c r="X278" i="6"/>
  <c r="X288" i="6" s="1"/>
  <c r="Y275" i="6"/>
  <c r="Y287" i="6" s="1"/>
  <c r="X275" i="6"/>
  <c r="X287" i="6" s="1"/>
  <c r="U283" i="6"/>
  <c r="U278" i="6"/>
  <c r="U280" i="6" s="1"/>
  <c r="U281" i="6" s="1"/>
  <c r="U282" i="6" s="1"/>
  <c r="U275" i="6"/>
  <c r="U287" i="6" s="1"/>
  <c r="AA221" i="6"/>
  <c r="Z221" i="6"/>
  <c r="Y221" i="6"/>
  <c r="X241" i="6"/>
  <c r="X221" i="6"/>
  <c r="W221" i="6"/>
  <c r="V221" i="6"/>
  <c r="T221" i="6"/>
  <c r="AA262" i="6"/>
  <c r="AA229" i="6"/>
  <c r="AA230" i="6" s="1"/>
  <c r="AA212" i="6"/>
  <c r="AA209" i="6" s="1"/>
  <c r="AA207" i="6"/>
  <c r="AA232" i="6" s="1"/>
  <c r="Y262" i="6"/>
  <c r="X262" i="6"/>
  <c r="Y229" i="6"/>
  <c r="Y231" i="6" s="1"/>
  <c r="X229" i="6"/>
  <c r="X231" i="6" s="1"/>
  <c r="Y215" i="6"/>
  <c r="Y214" i="6"/>
  <c r="Y212" i="6"/>
  <c r="X212" i="6"/>
  <c r="X215" i="6" s="1"/>
  <c r="Y209" i="6"/>
  <c r="Y208" i="6"/>
  <c r="Y207" i="6"/>
  <c r="Y232" i="6" s="1"/>
  <c r="X207" i="6"/>
  <c r="X232" i="6" s="1"/>
  <c r="U262" i="6"/>
  <c r="U231" i="6"/>
  <c r="U230" i="6"/>
  <c r="U229" i="6"/>
  <c r="U212" i="6"/>
  <c r="U208" i="6" s="1"/>
  <c r="U209" i="6"/>
  <c r="U207" i="6"/>
  <c r="U232" i="6" s="1"/>
  <c r="T207" i="6"/>
  <c r="Z229" i="6"/>
  <c r="Z231" i="6" s="1"/>
  <c r="Z212" i="6"/>
  <c r="Z208" i="6" s="1"/>
  <c r="Z207" i="6"/>
  <c r="Z232" i="6" s="1"/>
  <c r="W229" i="6"/>
  <c r="W230" i="6" s="1"/>
  <c r="W212" i="6"/>
  <c r="W209" i="6" s="1"/>
  <c r="W207" i="6"/>
  <c r="W232" i="6" s="1"/>
  <c r="V231" i="6"/>
  <c r="V229" i="6"/>
  <c r="V230" i="6" s="1"/>
  <c r="V212" i="6"/>
  <c r="V208" i="6" s="1"/>
  <c r="V207" i="6"/>
  <c r="V232" i="6" s="1"/>
  <c r="T229" i="6"/>
  <c r="T230" i="6" s="1"/>
  <c r="T212" i="6"/>
  <c r="T209" i="6" s="1"/>
  <c r="T232" i="6"/>
  <c r="T188" i="6"/>
  <c r="T163" i="6"/>
  <c r="T164" i="6" s="1"/>
  <c r="T162" i="6"/>
  <c r="T158" i="6"/>
  <c r="AA96" i="6"/>
  <c r="AA72" i="6" s="1"/>
  <c r="Z96" i="6"/>
  <c r="Z72" i="6" s="1"/>
  <c r="Y96" i="6"/>
  <c r="Y94" i="6" s="1"/>
  <c r="X96" i="6"/>
  <c r="X94" i="6" s="1"/>
  <c r="V96" i="6"/>
  <c r="V72" i="6" s="1"/>
  <c r="U96" i="6"/>
  <c r="U72" i="6" s="1"/>
  <c r="T96" i="6"/>
  <c r="T94" i="6" s="1"/>
  <c r="T95" i="6" s="1"/>
  <c r="AA127" i="6"/>
  <c r="Z127" i="6"/>
  <c r="Z125" i="6" s="1"/>
  <c r="Z124" i="6" s="1"/>
  <c r="Z123" i="6" s="1"/>
  <c r="Y127" i="6"/>
  <c r="X127" i="6"/>
  <c r="W127" i="6"/>
  <c r="W125" i="6" s="1"/>
  <c r="W124" i="6" s="1"/>
  <c r="W123" i="6" s="1"/>
  <c r="V127" i="6"/>
  <c r="V125" i="6" s="1"/>
  <c r="V124" i="6" s="1"/>
  <c r="V123" i="6" s="1"/>
  <c r="U127" i="6"/>
  <c r="T127" i="6"/>
  <c r="T125" i="6" s="1"/>
  <c r="T124" i="6" s="1"/>
  <c r="T123" i="6" s="1"/>
  <c r="AA125" i="6"/>
  <c r="AA124" i="6" s="1"/>
  <c r="AA123" i="6" s="1"/>
  <c r="Y125" i="6"/>
  <c r="Y124" i="6" s="1"/>
  <c r="Y123" i="6" s="1"/>
  <c r="X125" i="6"/>
  <c r="U125" i="6"/>
  <c r="U124" i="6" s="1"/>
  <c r="U123" i="6" s="1"/>
  <c r="X124" i="6"/>
  <c r="X123" i="6" s="1"/>
  <c r="W96" i="6"/>
  <c r="W94" i="6"/>
  <c r="W95" i="6" s="1"/>
  <c r="U94" i="6"/>
  <c r="U95" i="6" s="1"/>
  <c r="W72" i="6"/>
  <c r="AA68" i="6"/>
  <c r="Z68" i="6"/>
  <c r="Y68" i="6"/>
  <c r="X68" i="6"/>
  <c r="W68" i="6"/>
  <c r="V68" i="6"/>
  <c r="U68" i="6"/>
  <c r="T68" i="6"/>
  <c r="Q85" i="10" l="1"/>
  <c r="Q87" i="10"/>
  <c r="Q86" i="10" s="1"/>
  <c r="K16" i="10"/>
  <c r="K17" i="10" s="1"/>
  <c r="L16" i="10"/>
  <c r="L17" i="10" s="1"/>
  <c r="L125" i="10"/>
  <c r="L124" i="10" s="1"/>
  <c r="L123" i="10" s="1"/>
  <c r="Z85" i="10"/>
  <c r="O90" i="10"/>
  <c r="O89" i="10" s="1"/>
  <c r="V95" i="10"/>
  <c r="V91" i="10"/>
  <c r="V93" i="10"/>
  <c r="V92" i="10" s="1"/>
  <c r="K95" i="10"/>
  <c r="K93" i="10"/>
  <c r="K92" i="10" s="1"/>
  <c r="K91" i="10"/>
  <c r="R94" i="10"/>
  <c r="R72" i="10"/>
  <c r="AA94" i="10"/>
  <c r="AA72" i="10"/>
  <c r="T94" i="10"/>
  <c r="T72" i="10"/>
  <c r="V122" i="10"/>
  <c r="V121" i="10" s="1"/>
  <c r="V120" i="10" s="1"/>
  <c r="V114" i="10" s="1"/>
  <c r="V113" i="10" s="1"/>
  <c r="V101" i="10" s="1"/>
  <c r="V126" i="10"/>
  <c r="O85" i="10"/>
  <c r="O87" i="10"/>
  <c r="O86" i="10" s="1"/>
  <c r="S291" i="10"/>
  <c r="G230" i="10"/>
  <c r="O16" i="10"/>
  <c r="O17" i="10" s="1"/>
  <c r="W91" i="10"/>
  <c r="X93" i="10"/>
  <c r="X92" i="10" s="1"/>
  <c r="R122" i="10"/>
  <c r="R121" i="10" s="1"/>
  <c r="R120" i="10" s="1"/>
  <c r="R114" i="10" s="1"/>
  <c r="R113" i="10" s="1"/>
  <c r="R101" i="10" s="1"/>
  <c r="R100" i="10" s="1"/>
  <c r="V208" i="10"/>
  <c r="K209" i="10"/>
  <c r="T209" i="10"/>
  <c r="N215" i="10"/>
  <c r="P230" i="10"/>
  <c r="S292" i="10"/>
  <c r="S303" i="10" s="1"/>
  <c r="S302" i="10" s="1"/>
  <c r="S358" i="10"/>
  <c r="Y221" i="10"/>
  <c r="W95" i="10"/>
  <c r="M125" i="10"/>
  <c r="M124" i="10" s="1"/>
  <c r="M123" i="10" s="1"/>
  <c r="N125" i="10"/>
  <c r="N124" i="10" s="1"/>
  <c r="N123" i="10" s="1"/>
  <c r="N126" i="10" s="1"/>
  <c r="P16" i="10"/>
  <c r="P17" i="10" s="1"/>
  <c r="M91" i="10"/>
  <c r="X91" i="10"/>
  <c r="M93" i="10"/>
  <c r="M92" i="10" s="1"/>
  <c r="D125" i="10"/>
  <c r="D124" i="10" s="1"/>
  <c r="D123" i="10" s="1"/>
  <c r="D122" i="10" s="1"/>
  <c r="D121" i="10" s="1"/>
  <c r="D120" i="10" s="1"/>
  <c r="D114" i="10" s="1"/>
  <c r="D113" i="10" s="1"/>
  <c r="D101" i="10" s="1"/>
  <c r="D99" i="10" s="1"/>
  <c r="D98" i="10" s="1"/>
  <c r="W208" i="10"/>
  <c r="G214" i="10"/>
  <c r="E284" i="10"/>
  <c r="Z221" i="10"/>
  <c r="M208" i="10"/>
  <c r="Y208" i="10"/>
  <c r="M209" i="10"/>
  <c r="W209" i="10"/>
  <c r="K214" i="10"/>
  <c r="V215" i="10"/>
  <c r="N208" i="10"/>
  <c r="Z208" i="10"/>
  <c r="N209" i="10"/>
  <c r="Y209" i="10"/>
  <c r="M214" i="10"/>
  <c r="U221" i="10"/>
  <c r="U226" i="10" s="1"/>
  <c r="G226" i="10"/>
  <c r="E792" i="10" s="1"/>
  <c r="E278" i="10"/>
  <c r="V221" i="10"/>
  <c r="W221" i="10"/>
  <c r="Y230" i="10"/>
  <c r="T17" i="10"/>
  <c r="Y122" i="10"/>
  <c r="Y121" i="10" s="1"/>
  <c r="Y120" i="10" s="1"/>
  <c r="Y114" i="10" s="1"/>
  <c r="Y113" i="10" s="1"/>
  <c r="Y101" i="10" s="1"/>
  <c r="Y126" i="10"/>
  <c r="P122" i="10"/>
  <c r="P121" i="10" s="1"/>
  <c r="P120" i="10" s="1"/>
  <c r="P114" i="10" s="1"/>
  <c r="P113" i="10" s="1"/>
  <c r="P101" i="10" s="1"/>
  <c r="P126" i="10"/>
  <c r="M122" i="10"/>
  <c r="M121" i="10" s="1"/>
  <c r="M120" i="10" s="1"/>
  <c r="M114" i="10" s="1"/>
  <c r="M113" i="10" s="1"/>
  <c r="M101" i="10" s="1"/>
  <c r="M126" i="10"/>
  <c r="N88" i="10"/>
  <c r="N90" i="10"/>
  <c r="N89" i="10" s="1"/>
  <c r="V99" i="10"/>
  <c r="V98" i="10" s="1"/>
  <c r="V97" i="10" s="1"/>
  <c r="V77" i="10" s="1"/>
  <c r="V100" i="10"/>
  <c r="T126" i="10"/>
  <c r="T122" i="10"/>
  <c r="T121" i="10" s="1"/>
  <c r="T120" i="10" s="1"/>
  <c r="T114" i="10" s="1"/>
  <c r="T113" i="10" s="1"/>
  <c r="T101" i="10" s="1"/>
  <c r="O122" i="10"/>
  <c r="O121" i="10" s="1"/>
  <c r="O120" i="10" s="1"/>
  <c r="O114" i="10" s="1"/>
  <c r="O113" i="10" s="1"/>
  <c r="O101" i="10" s="1"/>
  <c r="O126" i="10"/>
  <c r="X122" i="10"/>
  <c r="X121" i="10" s="1"/>
  <c r="X120" i="10" s="1"/>
  <c r="X114" i="10" s="1"/>
  <c r="X113" i="10" s="1"/>
  <c r="X101" i="10" s="1"/>
  <c r="X126" i="10"/>
  <c r="W99" i="10"/>
  <c r="W98" i="10" s="1"/>
  <c r="W97" i="10" s="1"/>
  <c r="W77" i="10" s="1"/>
  <c r="W100" i="10"/>
  <c r="U126" i="10"/>
  <c r="U122" i="10"/>
  <c r="U121" i="10" s="1"/>
  <c r="U120" i="10" s="1"/>
  <c r="U114" i="10" s="1"/>
  <c r="U113" i="10" s="1"/>
  <c r="U101" i="10" s="1"/>
  <c r="G125" i="10"/>
  <c r="H127" i="10"/>
  <c r="H16" i="10" s="1"/>
  <c r="I122" i="10"/>
  <c r="I121" i="10" s="1"/>
  <c r="I120" i="10" s="1"/>
  <c r="I114" i="10" s="1"/>
  <c r="I113" i="10" s="1"/>
  <c r="I101" i="10" s="1"/>
  <c r="I126" i="10"/>
  <c r="Q122" i="10"/>
  <c r="Q121" i="10" s="1"/>
  <c r="Q120" i="10" s="1"/>
  <c r="Q114" i="10" s="1"/>
  <c r="Q113" i="10" s="1"/>
  <c r="Q101" i="10" s="1"/>
  <c r="Q126" i="10"/>
  <c r="Z122" i="10"/>
  <c r="Z121" i="10" s="1"/>
  <c r="Z120" i="10" s="1"/>
  <c r="Z114" i="10" s="1"/>
  <c r="Z113" i="10" s="1"/>
  <c r="Z101" i="10" s="1"/>
  <c r="Z126" i="10"/>
  <c r="P93" i="10"/>
  <c r="P92" i="10" s="1"/>
  <c r="P95" i="10"/>
  <c r="P91" i="10"/>
  <c r="Y93" i="10"/>
  <c r="Y92" i="10" s="1"/>
  <c r="Y95" i="10"/>
  <c r="Y91" i="10"/>
  <c r="K126" i="10"/>
  <c r="K122" i="10"/>
  <c r="K121" i="10" s="1"/>
  <c r="K120" i="10" s="1"/>
  <c r="K114" i="10" s="1"/>
  <c r="K113" i="10" s="1"/>
  <c r="K101" i="10" s="1"/>
  <c r="U95" i="10"/>
  <c r="U91" i="10"/>
  <c r="U93" i="10"/>
  <c r="U92" i="10" s="1"/>
  <c r="J122" i="10"/>
  <c r="J121" i="10" s="1"/>
  <c r="J120" i="10" s="1"/>
  <c r="J114" i="10" s="1"/>
  <c r="J113" i="10" s="1"/>
  <c r="J101" i="10" s="1"/>
  <c r="L126" i="10"/>
  <c r="L122" i="10"/>
  <c r="L121" i="10" s="1"/>
  <c r="L120" i="10" s="1"/>
  <c r="L114" i="10" s="1"/>
  <c r="L113" i="10" s="1"/>
  <c r="L101" i="10" s="1"/>
  <c r="L95" i="10"/>
  <c r="L91" i="10"/>
  <c r="L93" i="10"/>
  <c r="L92" i="10" s="1"/>
  <c r="W88" i="10"/>
  <c r="W90" i="10"/>
  <c r="W89" i="10" s="1"/>
  <c r="AA122" i="10"/>
  <c r="AA121" i="10" s="1"/>
  <c r="AA120" i="10" s="1"/>
  <c r="AA114" i="10" s="1"/>
  <c r="AA113" i="10" s="1"/>
  <c r="AA101" i="10" s="1"/>
  <c r="N122" i="10"/>
  <c r="N121" i="10" s="1"/>
  <c r="N120" i="10" s="1"/>
  <c r="N114" i="10" s="1"/>
  <c r="N113" i="10" s="1"/>
  <c r="N101" i="10" s="1"/>
  <c r="W126" i="10"/>
  <c r="Q95" i="10"/>
  <c r="Z95" i="10"/>
  <c r="L226" i="10"/>
  <c r="L217" i="10"/>
  <c r="AA226" i="10"/>
  <c r="AA217" i="10"/>
  <c r="U217" i="10"/>
  <c r="K226" i="10"/>
  <c r="K217" i="10"/>
  <c r="T226" i="10"/>
  <c r="T217" i="10"/>
  <c r="G353" i="10"/>
  <c r="E292" i="10"/>
  <c r="E303" i="10" s="1"/>
  <c r="E285" i="10"/>
  <c r="E287" i="10"/>
  <c r="E291" i="10"/>
  <c r="P226" i="10"/>
  <c r="L231" i="10"/>
  <c r="U231" i="10"/>
  <c r="D208" i="10"/>
  <c r="D214" i="10"/>
  <c r="D221" i="10"/>
  <c r="D209" i="10"/>
  <c r="D215" i="10"/>
  <c r="O208" i="10"/>
  <c r="O214" i="10"/>
  <c r="O221" i="10"/>
  <c r="O209" i="10"/>
  <c r="O215" i="10"/>
  <c r="X208" i="10"/>
  <c r="X214" i="10"/>
  <c r="X209" i="10"/>
  <c r="X215" i="10"/>
  <c r="U209" i="10"/>
  <c r="L214" i="10"/>
  <c r="T214" i="10"/>
  <c r="W215" i="10"/>
  <c r="M221" i="10"/>
  <c r="I230" i="10"/>
  <c r="Q230" i="10"/>
  <c r="Z230" i="10"/>
  <c r="M231" i="10"/>
  <c r="V231" i="10"/>
  <c r="F807" i="10"/>
  <c r="F802" i="10"/>
  <c r="F801" i="10" s="1"/>
  <c r="F800" i="10" s="1"/>
  <c r="F799" i="10" s="1"/>
  <c r="F798" i="10" s="1"/>
  <c r="F797" i="10" s="1"/>
  <c r="F796" i="10" s="1"/>
  <c r="F795" i="10" s="1"/>
  <c r="U214" i="10"/>
  <c r="G215" i="10"/>
  <c r="P215" i="10"/>
  <c r="N221" i="10"/>
  <c r="J230" i="10"/>
  <c r="R230" i="10"/>
  <c r="AA230" i="10"/>
  <c r="N231" i="10"/>
  <c r="W231" i="10"/>
  <c r="I215" i="10"/>
  <c r="Q215" i="10"/>
  <c r="Y215" i="10"/>
  <c r="K230" i="10"/>
  <c r="T230" i="10"/>
  <c r="D231" i="10"/>
  <c r="O231" i="10"/>
  <c r="X231" i="10"/>
  <c r="E809" i="10"/>
  <c r="E359" i="10"/>
  <c r="L208" i="10"/>
  <c r="U208" i="10"/>
  <c r="J215" i="10"/>
  <c r="R215" i="10"/>
  <c r="Z215" i="10"/>
  <c r="AA215" i="10"/>
  <c r="I221" i="10"/>
  <c r="Q221" i="10"/>
  <c r="E288" i="10"/>
  <c r="Z209" i="10"/>
  <c r="T215" i="10"/>
  <c r="J221" i="10"/>
  <c r="R221" i="10"/>
  <c r="I794" i="10"/>
  <c r="J248" i="10"/>
  <c r="J806" i="10"/>
  <c r="J805" i="10" s="1"/>
  <c r="J810" i="10"/>
  <c r="J811" i="10" s="1"/>
  <c r="J812" i="10" s="1"/>
  <c r="J813" i="10" s="1"/>
  <c r="J814" i="10" s="1"/>
  <c r="J815" i="10" s="1"/>
  <c r="S365" i="10"/>
  <c r="S363" i="10"/>
  <c r="S300" i="10"/>
  <c r="S309" i="10"/>
  <c r="S306" i="10" s="1"/>
  <c r="S301" i="10"/>
  <c r="S305" i="10"/>
  <c r="S296" i="10"/>
  <c r="S816" i="10"/>
  <c r="S817" i="10" s="1"/>
  <c r="S818" i="10"/>
  <c r="S806" i="10"/>
  <c r="S805" i="10" s="1"/>
  <c r="F810" i="10"/>
  <c r="F811" i="10" s="1"/>
  <c r="F812" i="10" s="1"/>
  <c r="F813" i="10" s="1"/>
  <c r="F814" i="10" s="1"/>
  <c r="F815" i="10" s="1"/>
  <c r="Y373" i="6"/>
  <c r="R373" i="6"/>
  <c r="S375" i="6"/>
  <c r="U373" i="6"/>
  <c r="O373" i="6"/>
  <c r="AA373" i="6"/>
  <c r="L373" i="6"/>
  <c r="I373" i="6"/>
  <c r="AA806" i="6"/>
  <c r="AA801" i="6"/>
  <c r="AA800" i="6" s="1"/>
  <c r="AA799" i="6" s="1"/>
  <c r="AA798" i="6" s="1"/>
  <c r="AA797" i="6" s="1"/>
  <c r="AA796" i="6" s="1"/>
  <c r="AA795" i="6" s="1"/>
  <c r="AA794" i="6" s="1"/>
  <c r="U817" i="6"/>
  <c r="U815" i="6"/>
  <c r="U816" i="6" s="1"/>
  <c r="V817" i="6"/>
  <c r="V815" i="6"/>
  <c r="V816" i="6" s="1"/>
  <c r="AA817" i="6"/>
  <c r="AA815" i="6"/>
  <c r="AA816" i="6" s="1"/>
  <c r="W817" i="6"/>
  <c r="W815" i="6"/>
  <c r="W816" i="6" s="1"/>
  <c r="X806" i="6"/>
  <c r="X801" i="6"/>
  <c r="X800" i="6" s="1"/>
  <c r="X799" i="6" s="1"/>
  <c r="X798" i="6" s="1"/>
  <c r="X797" i="6" s="1"/>
  <c r="X796" i="6" s="1"/>
  <c r="X795" i="6" s="1"/>
  <c r="X794" i="6" s="1"/>
  <c r="X817" i="6"/>
  <c r="X815" i="6"/>
  <c r="X816" i="6" s="1"/>
  <c r="Y817" i="6"/>
  <c r="Y815" i="6"/>
  <c r="Y816" i="6" s="1"/>
  <c r="T815" i="6"/>
  <c r="T816" i="6" s="1"/>
  <c r="T817" i="6"/>
  <c r="Z817" i="6"/>
  <c r="Z815" i="6"/>
  <c r="Z816" i="6" s="1"/>
  <c r="AA364" i="6"/>
  <c r="AA362" i="6"/>
  <c r="Y362" i="6"/>
  <c r="Y364" i="6"/>
  <c r="X359" i="6"/>
  <c r="X360" i="6" s="1"/>
  <c r="X361" i="6" s="1"/>
  <c r="X363" i="6" s="1"/>
  <c r="U364" i="6"/>
  <c r="U362" i="6"/>
  <c r="AA280" i="6"/>
  <c r="AA281" i="6" s="1"/>
  <c r="AA282" i="6" s="1"/>
  <c r="AA277" i="6"/>
  <c r="AA288" i="6"/>
  <c r="X284" i="6"/>
  <c r="X290" i="6"/>
  <c r="X291" i="6"/>
  <c r="X302" i="6" s="1"/>
  <c r="X286" i="6"/>
  <c r="Y290" i="6"/>
  <c r="Y291" i="6"/>
  <c r="Y302" i="6" s="1"/>
  <c r="Y286" i="6"/>
  <c r="Y284" i="6"/>
  <c r="X277" i="6"/>
  <c r="Y277" i="6"/>
  <c r="X283" i="6"/>
  <c r="Y283" i="6"/>
  <c r="U277" i="6"/>
  <c r="U288" i="6"/>
  <c r="Y230" i="6"/>
  <c r="X209" i="6"/>
  <c r="X230" i="6"/>
  <c r="AA208" i="6"/>
  <c r="AA214" i="6"/>
  <c r="AA215" i="6"/>
  <c r="AA231" i="6"/>
  <c r="Y226" i="6"/>
  <c r="Y234" i="6" s="1"/>
  <c r="Y236" i="6" s="1"/>
  <c r="Y217" i="6"/>
  <c r="X214" i="6"/>
  <c r="X208" i="6"/>
  <c r="U214" i="6"/>
  <c r="U221" i="6"/>
  <c r="U215" i="6"/>
  <c r="Z209" i="6"/>
  <c r="T231" i="6"/>
  <c r="Z230" i="6"/>
  <c r="W93" i="6"/>
  <c r="W92" i="6" s="1"/>
  <c r="V209" i="6"/>
  <c r="Z214" i="6"/>
  <c r="Z215" i="6"/>
  <c r="W214" i="6"/>
  <c r="W208" i="6"/>
  <c r="W215" i="6"/>
  <c r="W231" i="6"/>
  <c r="V214" i="6"/>
  <c r="V215" i="6"/>
  <c r="T214" i="6"/>
  <c r="T215" i="6"/>
  <c r="T208" i="6"/>
  <c r="AA94" i="6"/>
  <c r="Y95" i="6"/>
  <c r="Y91" i="6"/>
  <c r="Y72" i="6"/>
  <c r="V94" i="6"/>
  <c r="U93" i="6"/>
  <c r="U92" i="6" s="1"/>
  <c r="T72" i="6"/>
  <c r="AA126" i="6"/>
  <c r="AA122" i="6"/>
  <c r="AA121" i="6" s="1"/>
  <c r="AA120" i="6" s="1"/>
  <c r="AA114" i="6" s="1"/>
  <c r="AA113" i="6" s="1"/>
  <c r="AA101" i="6" s="1"/>
  <c r="AA91" i="6"/>
  <c r="Z126" i="6"/>
  <c r="Z122" i="6"/>
  <c r="Z121" i="6" s="1"/>
  <c r="Z120" i="6" s="1"/>
  <c r="Z114" i="6" s="1"/>
  <c r="Z113" i="6" s="1"/>
  <c r="Z101" i="6" s="1"/>
  <c r="Z94" i="6"/>
  <c r="Y126" i="6"/>
  <c r="Y122" i="6"/>
  <c r="Y121" i="6" s="1"/>
  <c r="Y120" i="6" s="1"/>
  <c r="Y114" i="6" s="1"/>
  <c r="Y113" i="6" s="1"/>
  <c r="Y101" i="6" s="1"/>
  <c r="Y93" i="6"/>
  <c r="Y92" i="6" s="1"/>
  <c r="X95" i="6"/>
  <c r="X91" i="6"/>
  <c r="X93" i="6"/>
  <c r="X92" i="6" s="1"/>
  <c r="X126" i="6"/>
  <c r="X122" i="6"/>
  <c r="X121" i="6" s="1"/>
  <c r="X120" i="6" s="1"/>
  <c r="X114" i="6" s="1"/>
  <c r="X113" i="6" s="1"/>
  <c r="X101" i="6" s="1"/>
  <c r="X72" i="6"/>
  <c r="W126" i="6"/>
  <c r="W122" i="6"/>
  <c r="W121" i="6" s="1"/>
  <c r="W120" i="6" s="1"/>
  <c r="W114" i="6" s="1"/>
  <c r="W113" i="6" s="1"/>
  <c r="W101" i="6" s="1"/>
  <c r="W91" i="6"/>
  <c r="V126" i="6"/>
  <c r="V122" i="6"/>
  <c r="V121" i="6" s="1"/>
  <c r="V120" i="6" s="1"/>
  <c r="V114" i="6" s="1"/>
  <c r="V113" i="6" s="1"/>
  <c r="V101" i="6" s="1"/>
  <c r="U126" i="6"/>
  <c r="U122" i="6"/>
  <c r="U121" i="6" s="1"/>
  <c r="U120" i="6" s="1"/>
  <c r="U114" i="6" s="1"/>
  <c r="U113" i="6" s="1"/>
  <c r="U101" i="6" s="1"/>
  <c r="U91" i="6"/>
  <c r="T91" i="6"/>
  <c r="T90" i="6" s="1"/>
  <c r="T89" i="6" s="1"/>
  <c r="T122" i="6"/>
  <c r="T121" i="6" s="1"/>
  <c r="T120" i="6" s="1"/>
  <c r="T114" i="6" s="1"/>
  <c r="T113" i="6" s="1"/>
  <c r="T101" i="6" s="1"/>
  <c r="T126" i="6"/>
  <c r="T93" i="6"/>
  <c r="T92" i="6" s="1"/>
  <c r="R1108" i="6"/>
  <c r="R1109" i="6" s="1"/>
  <c r="R1110" i="6" s="1"/>
  <c r="R1111" i="6" s="1"/>
  <c r="R1112" i="6" s="1"/>
  <c r="R1113" i="6" s="1"/>
  <c r="R1114" i="6" s="1"/>
  <c r="R1116" i="6" s="1"/>
  <c r="R1117" i="6" s="1"/>
  <c r="R1118" i="6" s="1"/>
  <c r="R1119" i="6" s="1"/>
  <c r="R1120" i="6" s="1"/>
  <c r="M1108" i="6"/>
  <c r="M1109" i="6" s="1"/>
  <c r="M1110" i="6" s="1"/>
  <c r="M1111" i="6" s="1"/>
  <c r="M1112" i="6" s="1"/>
  <c r="M1113" i="6" s="1"/>
  <c r="M1114" i="6" s="1"/>
  <c r="M1116" i="6" s="1"/>
  <c r="M1117" i="6" s="1"/>
  <c r="M1118" i="6" s="1"/>
  <c r="M1119" i="6" s="1"/>
  <c r="M1120" i="6" s="1"/>
  <c r="D1109" i="6"/>
  <c r="D1110" i="6" s="1"/>
  <c r="D1111" i="6" s="1"/>
  <c r="D1112" i="6" s="1"/>
  <c r="D1113" i="6" s="1"/>
  <c r="D1114" i="6" s="1"/>
  <c r="D1116" i="6" s="1"/>
  <c r="D1117" i="6" s="1"/>
  <c r="D1118" i="6" s="1"/>
  <c r="D1119" i="6" s="1"/>
  <c r="D1120" i="6" s="1"/>
  <c r="D1108" i="6"/>
  <c r="G803" i="6"/>
  <c r="F808" i="6"/>
  <c r="D803" i="6"/>
  <c r="D802" i="6" s="1"/>
  <c r="G234" i="10" l="1"/>
  <c r="AA93" i="10"/>
  <c r="AA92" i="10" s="1"/>
  <c r="AA95" i="10"/>
  <c r="AA91" i="10"/>
  <c r="F792" i="10"/>
  <c r="R91" i="10"/>
  <c r="R93" i="10"/>
  <c r="R92" i="10" s="1"/>
  <c r="R95" i="10"/>
  <c r="D100" i="10"/>
  <c r="O84" i="10"/>
  <c r="O83" i="10" s="1"/>
  <c r="O82" i="10"/>
  <c r="O81" i="10" s="1"/>
  <c r="O80" i="10" s="1"/>
  <c r="O79" i="10" s="1"/>
  <c r="X90" i="10"/>
  <c r="X89" i="10" s="1"/>
  <c r="X88" i="10"/>
  <c r="K90" i="10"/>
  <c r="K89" i="10" s="1"/>
  <c r="K88" i="10"/>
  <c r="D126" i="10"/>
  <c r="E126" i="10" s="1"/>
  <c r="R99" i="10"/>
  <c r="R98" i="10" s="1"/>
  <c r="R97" i="10" s="1"/>
  <c r="R77" i="10" s="1"/>
  <c r="M88" i="10"/>
  <c r="M90" i="10"/>
  <c r="M89" i="10" s="1"/>
  <c r="T91" i="10"/>
  <c r="T93" i="10"/>
  <c r="T92" i="10" s="1"/>
  <c r="T95" i="10"/>
  <c r="Z82" i="10"/>
  <c r="Z81" i="10" s="1"/>
  <c r="Z80" i="10" s="1"/>
  <c r="Z79" i="10" s="1"/>
  <c r="Z84" i="10"/>
  <c r="Z83" i="10" s="1"/>
  <c r="V88" i="10"/>
  <c r="V90" i="10"/>
  <c r="V89" i="10" s="1"/>
  <c r="Q84" i="10"/>
  <c r="Q83" i="10" s="1"/>
  <c r="Q82" i="10"/>
  <c r="Q81" i="10" s="1"/>
  <c r="Q80" i="10" s="1"/>
  <c r="Q79" i="10" s="1"/>
  <c r="M99" i="10"/>
  <c r="M98" i="10" s="1"/>
  <c r="M97" i="10" s="1"/>
  <c r="M77" i="10" s="1"/>
  <c r="M100" i="10"/>
  <c r="Z226" i="10"/>
  <c r="Z217" i="10"/>
  <c r="Q226" i="10"/>
  <c r="Q217" i="10"/>
  <c r="W226" i="10"/>
  <c r="W217" i="10"/>
  <c r="E793" i="10"/>
  <c r="F793" i="10"/>
  <c r="G236" i="10"/>
  <c r="L88" i="10"/>
  <c r="L90" i="10"/>
  <c r="L89" i="10" s="1"/>
  <c r="K100" i="10"/>
  <c r="K99" i="10"/>
  <c r="K98" i="10" s="1"/>
  <c r="K97" i="10" s="1"/>
  <c r="K77" i="10" s="1"/>
  <c r="H17" i="10"/>
  <c r="T16" i="10"/>
  <c r="Y99" i="10"/>
  <c r="Y98" i="10" s="1"/>
  <c r="Y97" i="10" s="1"/>
  <c r="Y77" i="10" s="1"/>
  <c r="Y100" i="10"/>
  <c r="J807" i="10"/>
  <c r="J802" i="10"/>
  <c r="J801" i="10" s="1"/>
  <c r="J800" i="10" s="1"/>
  <c r="J799" i="10" s="1"/>
  <c r="J798" i="10" s="1"/>
  <c r="J797" i="10" s="1"/>
  <c r="J796" i="10" s="1"/>
  <c r="J795" i="10" s="1"/>
  <c r="I226" i="10"/>
  <c r="I217" i="10"/>
  <c r="E360" i="10"/>
  <c r="E361" i="10" s="1"/>
  <c r="E362" i="10" s="1"/>
  <c r="E364" i="10" s="1"/>
  <c r="E358" i="10"/>
  <c r="N226" i="10"/>
  <c r="N217" i="10"/>
  <c r="O226" i="10"/>
  <c r="O217" i="10"/>
  <c r="T792" i="10"/>
  <c r="U353" i="10"/>
  <c r="U234" i="10"/>
  <c r="Z100" i="10"/>
  <c r="Z99" i="10"/>
  <c r="Z98" i="10" s="1"/>
  <c r="Z97" i="10" s="1"/>
  <c r="Z77" i="10" s="1"/>
  <c r="G124" i="10"/>
  <c r="H125" i="10"/>
  <c r="X99" i="10"/>
  <c r="X98" i="10" s="1"/>
  <c r="X97" i="10" s="1"/>
  <c r="X77" i="10" s="1"/>
  <c r="X100" i="10"/>
  <c r="N85" i="10"/>
  <c r="N87" i="10"/>
  <c r="N86" i="10" s="1"/>
  <c r="P99" i="10"/>
  <c r="P98" i="10" s="1"/>
  <c r="P97" i="10" s="1"/>
  <c r="P77" i="10" s="1"/>
  <c r="P100" i="10"/>
  <c r="K353" i="10"/>
  <c r="J792" i="10"/>
  <c r="K234" i="10"/>
  <c r="R226" i="10"/>
  <c r="R217" i="10"/>
  <c r="E810" i="10"/>
  <c r="E811" i="10" s="1"/>
  <c r="E812" i="10" s="1"/>
  <c r="E813" i="10" s="1"/>
  <c r="E814" i="10" s="1"/>
  <c r="E815" i="10" s="1"/>
  <c r="E806" i="10"/>
  <c r="E805" i="10" s="1"/>
  <c r="N99" i="10"/>
  <c r="N98" i="10" s="1"/>
  <c r="N97" i="10" s="1"/>
  <c r="N77" i="10" s="1"/>
  <c r="N100" i="10"/>
  <c r="L99" i="10"/>
  <c r="L98" i="10" s="1"/>
  <c r="L97" i="10" s="1"/>
  <c r="L77" i="10" s="1"/>
  <c r="L100" i="10"/>
  <c r="Y90" i="10"/>
  <c r="Y89" i="10" s="1"/>
  <c r="Y88" i="10"/>
  <c r="U99" i="10"/>
  <c r="U98" i="10" s="1"/>
  <c r="U97" i="10" s="1"/>
  <c r="U77" i="10" s="1"/>
  <c r="U100" i="10"/>
  <c r="F816" i="10"/>
  <c r="F817" i="10" s="1"/>
  <c r="F818" i="10"/>
  <c r="S298" i="10"/>
  <c r="S299" i="10"/>
  <c r="S297" i="10" s="1"/>
  <c r="J226" i="10"/>
  <c r="J217" i="10"/>
  <c r="Y217" i="10"/>
  <c r="Y226" i="10"/>
  <c r="X226" i="10"/>
  <c r="X217" i="10"/>
  <c r="O792" i="10"/>
  <c r="P353" i="10"/>
  <c r="P234" i="10"/>
  <c r="Z792" i="10"/>
  <c r="AA353" i="10"/>
  <c r="AA234" i="10"/>
  <c r="AA100" i="10"/>
  <c r="AA99" i="10"/>
  <c r="AA98" i="10" s="1"/>
  <c r="AA97" i="10" s="1"/>
  <c r="AA77" i="10" s="1"/>
  <c r="Q100" i="10"/>
  <c r="Q99" i="10"/>
  <c r="Q98" i="10" s="1"/>
  <c r="Q97" i="10" s="1"/>
  <c r="Q77" i="10" s="1"/>
  <c r="O99" i="10"/>
  <c r="O98" i="10" s="1"/>
  <c r="O97" i="10" s="1"/>
  <c r="O77" i="10" s="1"/>
  <c r="O100" i="10"/>
  <c r="S807" i="10"/>
  <c r="S802" i="10"/>
  <c r="S801" i="10" s="1"/>
  <c r="S800" i="10" s="1"/>
  <c r="S799" i="10" s="1"/>
  <c r="S798" i="10" s="1"/>
  <c r="S797" i="10" s="1"/>
  <c r="S796" i="10" s="1"/>
  <c r="S795" i="10" s="1"/>
  <c r="V226" i="10"/>
  <c r="V217" i="10"/>
  <c r="J100" i="10"/>
  <c r="J99" i="10"/>
  <c r="J98" i="10" s="1"/>
  <c r="T100" i="10"/>
  <c r="T99" i="10"/>
  <c r="T98" i="10" s="1"/>
  <c r="T97" i="10" s="1"/>
  <c r="T77" i="10" s="1"/>
  <c r="J816" i="10"/>
  <c r="J817" i="10" s="1"/>
  <c r="J818" i="10"/>
  <c r="D226" i="10"/>
  <c r="D217" i="10"/>
  <c r="U88" i="10"/>
  <c r="U90" i="10"/>
  <c r="U89" i="10" s="1"/>
  <c r="E309" i="10"/>
  <c r="E301" i="10"/>
  <c r="E305" i="10"/>
  <c r="E296" i="10"/>
  <c r="E300" i="10"/>
  <c r="E302" i="10"/>
  <c r="S377" i="10"/>
  <c r="S371" i="10"/>
  <c r="S366" i="10"/>
  <c r="M226" i="10"/>
  <c r="M217" i="10"/>
  <c r="S792" i="10"/>
  <c r="T353" i="10"/>
  <c r="T234" i="10"/>
  <c r="L353" i="10"/>
  <c r="K792" i="10"/>
  <c r="L234" i="10"/>
  <c r="W87" i="10"/>
  <c r="W86" i="10" s="1"/>
  <c r="W85" i="10"/>
  <c r="P90" i="10"/>
  <c r="P89" i="10" s="1"/>
  <c r="P88" i="10"/>
  <c r="I100" i="10"/>
  <c r="I99" i="10"/>
  <c r="I98" i="10" s="1"/>
  <c r="D97" i="10"/>
  <c r="D77" i="10" s="1"/>
  <c r="E77" i="10" s="1"/>
  <c r="D79" i="10"/>
  <c r="AA370" i="6"/>
  <c r="AA365" i="6"/>
  <c r="X362" i="6"/>
  <c r="X364" i="6"/>
  <c r="Y370" i="6"/>
  <c r="Y365" i="6"/>
  <c r="U370" i="6"/>
  <c r="U365" i="6"/>
  <c r="AA286" i="6"/>
  <c r="AA290" i="6"/>
  <c r="AA284" i="6"/>
  <c r="AA291" i="6"/>
  <c r="AA302" i="6" s="1"/>
  <c r="Y300" i="6"/>
  <c r="Y308" i="6"/>
  <c r="Y301" i="6"/>
  <c r="Y304" i="6"/>
  <c r="Y299" i="6"/>
  <c r="Y295" i="6"/>
  <c r="X301" i="6"/>
  <c r="X300" i="6"/>
  <c r="X308" i="6"/>
  <c r="X304" i="6"/>
  <c r="X299" i="6"/>
  <c r="X295" i="6"/>
  <c r="U290" i="6"/>
  <c r="U286" i="6"/>
  <c r="U284" i="6"/>
  <c r="U291" i="6"/>
  <c r="U302" i="6" s="1"/>
  <c r="AA226" i="6"/>
  <c r="AA234" i="6" s="1"/>
  <c r="AA236" i="6" s="1"/>
  <c r="AA217" i="6"/>
  <c r="X226" i="6"/>
  <c r="X234" i="6" s="1"/>
  <c r="X236" i="6" s="1"/>
  <c r="X217" i="6"/>
  <c r="Y241" i="6"/>
  <c r="Y242" i="6" s="1"/>
  <c r="Y239" i="6"/>
  <c r="U226" i="6"/>
  <c r="U234" i="6" s="1"/>
  <c r="U236" i="6" s="1"/>
  <c r="U217" i="6"/>
  <c r="F805" i="6"/>
  <c r="F804" i="6" s="1"/>
  <c r="F806" i="6" s="1"/>
  <c r="Z226" i="6"/>
  <c r="Z234" i="6" s="1"/>
  <c r="Z236" i="6" s="1"/>
  <c r="Z217" i="6"/>
  <c r="W217" i="6"/>
  <c r="W226" i="6"/>
  <c r="W234" i="6" s="1"/>
  <c r="W236" i="6" s="1"/>
  <c r="V226" i="6"/>
  <c r="V234" i="6" s="1"/>
  <c r="V236" i="6" s="1"/>
  <c r="V217" i="6"/>
  <c r="T226" i="6"/>
  <c r="T234" i="6" s="1"/>
  <c r="T236" i="6" s="1"/>
  <c r="T217" i="6"/>
  <c r="AA95" i="6"/>
  <c r="AA93" i="6"/>
  <c r="AA92" i="6" s="1"/>
  <c r="Y88" i="6"/>
  <c r="Y90" i="6"/>
  <c r="Y89" i="6" s="1"/>
  <c r="V95" i="6"/>
  <c r="V93" i="6"/>
  <c r="V92" i="6" s="1"/>
  <c r="V91" i="6"/>
  <c r="AA99" i="6"/>
  <c r="AA98" i="6" s="1"/>
  <c r="AA97" i="6" s="1"/>
  <c r="AA77" i="6" s="1"/>
  <c r="AA100" i="6"/>
  <c r="AA90" i="6"/>
  <c r="AA89" i="6" s="1"/>
  <c r="AA88" i="6"/>
  <c r="Z95" i="6"/>
  <c r="Z93" i="6"/>
  <c r="Z92" i="6" s="1"/>
  <c r="Z91" i="6"/>
  <c r="Z99" i="6"/>
  <c r="Z98" i="6" s="1"/>
  <c r="Z97" i="6" s="1"/>
  <c r="Z77" i="6" s="1"/>
  <c r="Z100" i="6"/>
  <c r="Y99" i="6"/>
  <c r="Y98" i="6" s="1"/>
  <c r="Y97" i="6" s="1"/>
  <c r="Y77" i="6" s="1"/>
  <c r="Y100" i="6"/>
  <c r="X99" i="6"/>
  <c r="X98" i="6" s="1"/>
  <c r="X97" i="6" s="1"/>
  <c r="X77" i="6" s="1"/>
  <c r="X100" i="6"/>
  <c r="X90" i="6"/>
  <c r="X89" i="6" s="1"/>
  <c r="X88" i="6"/>
  <c r="W100" i="6"/>
  <c r="W99" i="6"/>
  <c r="W98" i="6" s="1"/>
  <c r="W97" i="6" s="1"/>
  <c r="W77" i="6" s="1"/>
  <c r="W90" i="6"/>
  <c r="W89" i="6" s="1"/>
  <c r="W88" i="6"/>
  <c r="V100" i="6"/>
  <c r="V99" i="6"/>
  <c r="V98" i="6" s="1"/>
  <c r="V97" i="6" s="1"/>
  <c r="V77" i="6" s="1"/>
  <c r="U99" i="6"/>
  <c r="U98" i="6" s="1"/>
  <c r="U97" i="6" s="1"/>
  <c r="U77" i="6" s="1"/>
  <c r="U100" i="6"/>
  <c r="U88" i="6"/>
  <c r="U90" i="6"/>
  <c r="U89" i="6" s="1"/>
  <c r="T88" i="6"/>
  <c r="T85" i="6" s="1"/>
  <c r="T99" i="6"/>
  <c r="T98" i="6" s="1"/>
  <c r="T97" i="6" s="1"/>
  <c r="T77" i="6" s="1"/>
  <c r="T100" i="6"/>
  <c r="I229" i="6"/>
  <c r="I231" i="6" s="1"/>
  <c r="G212" i="6"/>
  <c r="G215" i="6" s="1"/>
  <c r="G207" i="6"/>
  <c r="D229" i="6"/>
  <c r="D231" i="6" s="1"/>
  <c r="D212" i="6"/>
  <c r="D221" i="6" s="1"/>
  <c r="D207" i="6"/>
  <c r="D232" i="6" s="1"/>
  <c r="K85" i="10" l="1"/>
  <c r="K87" i="10"/>
  <c r="K86" i="10" s="1"/>
  <c r="Q14" i="10"/>
  <c r="Q15" i="10" s="1"/>
  <c r="Q70" i="10"/>
  <c r="Q117" i="10"/>
  <c r="T90" i="10"/>
  <c r="T89" i="10" s="1"/>
  <c r="T88" i="10"/>
  <c r="AA90" i="10"/>
  <c r="AA89" i="10" s="1"/>
  <c r="AA88" i="10"/>
  <c r="Z117" i="10"/>
  <c r="Z70" i="10"/>
  <c r="X87" i="10"/>
  <c r="X86" i="10" s="1"/>
  <c r="X85" i="10"/>
  <c r="O117" i="10"/>
  <c r="O14" i="10"/>
  <c r="O15" i="10" s="1"/>
  <c r="O70" i="10"/>
  <c r="M87" i="10"/>
  <c r="M86" i="10" s="1"/>
  <c r="M85" i="10"/>
  <c r="R90" i="10"/>
  <c r="R89" i="10" s="1"/>
  <c r="R88" i="10"/>
  <c r="V87" i="10"/>
  <c r="V86" i="10" s="1"/>
  <c r="V85" i="10"/>
  <c r="T793" i="10"/>
  <c r="U236" i="10"/>
  <c r="I97" i="10"/>
  <c r="I77" i="10" s="1"/>
  <c r="I79" i="10"/>
  <c r="E802" i="10"/>
  <c r="E801" i="10" s="1"/>
  <c r="E800" i="10" s="1"/>
  <c r="E799" i="10" s="1"/>
  <c r="E798" i="10" s="1"/>
  <c r="E797" i="10" s="1"/>
  <c r="E796" i="10" s="1"/>
  <c r="E795" i="10" s="1"/>
  <c r="E807" i="10"/>
  <c r="N82" i="10"/>
  <c r="N81" i="10" s="1"/>
  <c r="N80" i="10" s="1"/>
  <c r="N79" i="10" s="1"/>
  <c r="N84" i="10"/>
  <c r="N83" i="10" s="1"/>
  <c r="V792" i="10"/>
  <c r="W353" i="10"/>
  <c r="W234" i="10"/>
  <c r="E365" i="10"/>
  <c r="E363" i="10"/>
  <c r="O793" i="10"/>
  <c r="P236" i="10"/>
  <c r="I792" i="10"/>
  <c r="J353" i="10"/>
  <c r="J234" i="10"/>
  <c r="E818" i="10"/>
  <c r="E816" i="10"/>
  <c r="E817" i="10" s="1"/>
  <c r="G792" i="10"/>
  <c r="I353" i="10"/>
  <c r="I234" i="10"/>
  <c r="S793" i="10"/>
  <c r="T236" i="10"/>
  <c r="P87" i="10"/>
  <c r="P86" i="10" s="1"/>
  <c r="P85" i="10"/>
  <c r="E298" i="10"/>
  <c r="E299" i="10"/>
  <c r="E297" i="10" s="1"/>
  <c r="Y87" i="10"/>
  <c r="Y86" i="10" s="1"/>
  <c r="Y85" i="10"/>
  <c r="P792" i="10"/>
  <c r="Q353" i="10"/>
  <c r="Q234" i="10"/>
  <c r="U87" i="10"/>
  <c r="U86" i="10" s="1"/>
  <c r="U85" i="10"/>
  <c r="J97" i="10"/>
  <c r="J77" i="10" s="1"/>
  <c r="J79" i="10"/>
  <c r="Q792" i="10"/>
  <c r="R353" i="10"/>
  <c r="R234" i="10"/>
  <c r="N792" i="10"/>
  <c r="O353" i="10"/>
  <c r="O234" i="10"/>
  <c r="L87" i="10"/>
  <c r="L86" i="10" s="1"/>
  <c r="L85" i="10"/>
  <c r="G123" i="10"/>
  <c r="H124" i="10"/>
  <c r="G354" i="10"/>
  <c r="G355" i="10" s="1"/>
  <c r="G356" i="10" s="1"/>
  <c r="G357" i="10" s="1"/>
  <c r="G239" i="10"/>
  <c r="G241" i="10"/>
  <c r="G242" i="10" s="1"/>
  <c r="G258" i="10" s="1"/>
  <c r="Y792" i="10"/>
  <c r="Z353" i="10"/>
  <c r="Z234" i="10"/>
  <c r="L792" i="10"/>
  <c r="M353" i="10"/>
  <c r="M234" i="10"/>
  <c r="D353" i="10"/>
  <c r="D234" i="10"/>
  <c r="D236" i="10" s="1"/>
  <c r="W792" i="10"/>
  <c r="X353" i="10"/>
  <c r="X234" i="10"/>
  <c r="X236" i="10" s="1"/>
  <c r="X241" i="10" s="1"/>
  <c r="M792" i="10"/>
  <c r="N353" i="10"/>
  <c r="N234" i="10"/>
  <c r="W82" i="10"/>
  <c r="W81" i="10" s="1"/>
  <c r="W80" i="10" s="1"/>
  <c r="W79" i="10" s="1"/>
  <c r="W84" i="10"/>
  <c r="W83" i="10" s="1"/>
  <c r="D117" i="10"/>
  <c r="D92" i="10"/>
  <c r="D89" i="10"/>
  <c r="D86" i="10"/>
  <c r="E79" i="10"/>
  <c r="E14" i="10" s="1"/>
  <c r="E15" i="10" s="1"/>
  <c r="D83" i="10"/>
  <c r="D80" i="10"/>
  <c r="D69" i="10"/>
  <c r="K793" i="10"/>
  <c r="L236" i="10"/>
  <c r="S375" i="10"/>
  <c r="S373" i="10"/>
  <c r="S372" i="10" s="1"/>
  <c r="E325" i="10"/>
  <c r="E313" i="10"/>
  <c r="E310" i="10"/>
  <c r="E306" i="10"/>
  <c r="E322" i="10"/>
  <c r="U792" i="10"/>
  <c r="V353" i="10"/>
  <c r="V234" i="10"/>
  <c r="Z793" i="10"/>
  <c r="AA236" i="10"/>
  <c r="X792" i="10"/>
  <c r="Y353" i="10"/>
  <c r="Y234" i="10"/>
  <c r="J793" i="10"/>
  <c r="K236" i="10"/>
  <c r="X370" i="6"/>
  <c r="X365" i="6"/>
  <c r="AA299" i="6"/>
  <c r="AA308" i="6"/>
  <c r="AA301" i="6"/>
  <c r="AA300" i="6"/>
  <c r="AA304" i="6"/>
  <c r="AA295" i="6"/>
  <c r="X321" i="6"/>
  <c r="X305" i="6"/>
  <c r="X324" i="6"/>
  <c r="X312" i="6"/>
  <c r="X309" i="6"/>
  <c r="Y298" i="6"/>
  <c r="Y296" i="6" s="1"/>
  <c r="Y297" i="6"/>
  <c r="X297" i="6"/>
  <c r="X298" i="6"/>
  <c r="X296" i="6" s="1"/>
  <c r="Y321" i="6"/>
  <c r="Y305" i="6"/>
  <c r="Y324" i="6"/>
  <c r="Y312" i="6"/>
  <c r="Y309" i="6"/>
  <c r="U301" i="6"/>
  <c r="U300" i="6"/>
  <c r="U299" i="6"/>
  <c r="U308" i="6"/>
  <c r="U304" i="6"/>
  <c r="U295" i="6"/>
  <c r="AA241" i="6"/>
  <c r="AA242" i="6" s="1"/>
  <c r="AA239" i="6"/>
  <c r="Y249" i="6"/>
  <c r="Y254" i="6"/>
  <c r="Y255" i="6" s="1"/>
  <c r="Y256" i="6" s="1"/>
  <c r="Y257" i="6" s="1"/>
  <c r="X242" i="6"/>
  <c r="X239" i="6"/>
  <c r="U241" i="6"/>
  <c r="U242" i="6" s="1"/>
  <c r="U239" i="6"/>
  <c r="Z241" i="6"/>
  <c r="Z242" i="6" s="1"/>
  <c r="Z239" i="6"/>
  <c r="W241" i="6"/>
  <c r="W242" i="6" s="1"/>
  <c r="W239" i="6"/>
  <c r="V241" i="6"/>
  <c r="V242" i="6" s="1"/>
  <c r="V239" i="6"/>
  <c r="T241" i="6"/>
  <c r="T242" i="6" s="1"/>
  <c r="T239" i="6"/>
  <c r="Y85" i="6"/>
  <c r="Y87" i="6"/>
  <c r="Y86" i="6" s="1"/>
  <c r="V88" i="6"/>
  <c r="V90" i="6"/>
  <c r="V89" i="6" s="1"/>
  <c r="T87" i="6"/>
  <c r="T86" i="6" s="1"/>
  <c r="AA87" i="6"/>
  <c r="AA86" i="6" s="1"/>
  <c r="AA85" i="6"/>
  <c r="Z90" i="6"/>
  <c r="Z89" i="6" s="1"/>
  <c r="Z88" i="6"/>
  <c r="X87" i="6"/>
  <c r="X86" i="6" s="1"/>
  <c r="X85" i="6"/>
  <c r="W87" i="6"/>
  <c r="W86" i="6" s="1"/>
  <c r="W85" i="6"/>
  <c r="U85" i="6"/>
  <c r="U87" i="6"/>
  <c r="U86" i="6" s="1"/>
  <c r="T84" i="6"/>
  <c r="T83" i="6" s="1"/>
  <c r="T82" i="6"/>
  <c r="T81" i="6" s="1"/>
  <c r="T80" i="6" s="1"/>
  <c r="T79" i="6" s="1"/>
  <c r="G208" i="6"/>
  <c r="D217" i="6"/>
  <c r="D226" i="6"/>
  <c r="D215" i="6"/>
  <c r="D208" i="6"/>
  <c r="Q96" i="6"/>
  <c r="R96" i="6"/>
  <c r="S288" i="6"/>
  <c r="X84" i="10" l="1"/>
  <c r="X83" i="10" s="1"/>
  <c r="X82" i="10"/>
  <c r="X81" i="10" s="1"/>
  <c r="X80" i="10" s="1"/>
  <c r="X79" i="10" s="1"/>
  <c r="Q129" i="10"/>
  <c r="Q116" i="10"/>
  <c r="Q118" i="10"/>
  <c r="R87" i="10"/>
  <c r="R86" i="10" s="1"/>
  <c r="R85" i="10"/>
  <c r="Q69" i="10"/>
  <c r="Q76" i="10"/>
  <c r="Q78" i="10" s="1"/>
  <c r="O76" i="10"/>
  <c r="O78" i="10" s="1"/>
  <c r="O69" i="10"/>
  <c r="T85" i="10"/>
  <c r="T87" i="10"/>
  <c r="T86" i="10" s="1"/>
  <c r="V82" i="10"/>
  <c r="V81" i="10" s="1"/>
  <c r="V80" i="10" s="1"/>
  <c r="V79" i="10" s="1"/>
  <c r="V84" i="10"/>
  <c r="V83" i="10" s="1"/>
  <c r="Z76" i="10"/>
  <c r="Z78" i="10" s="1"/>
  <c r="Z69" i="10"/>
  <c r="O118" i="10"/>
  <c r="O129" i="10"/>
  <c r="O116" i="10"/>
  <c r="M82" i="10"/>
  <c r="M81" i="10" s="1"/>
  <c r="M80" i="10" s="1"/>
  <c r="M79" i="10" s="1"/>
  <c r="M84" i="10"/>
  <c r="M83" i="10" s="1"/>
  <c r="Z129" i="10"/>
  <c r="Z118" i="10"/>
  <c r="Z131" i="10" s="1"/>
  <c r="Z130" i="10" s="1"/>
  <c r="Z132" i="10" s="1"/>
  <c r="Z133" i="10" s="1"/>
  <c r="Z116" i="10"/>
  <c r="AA85" i="10"/>
  <c r="AA87" i="10"/>
  <c r="AA86" i="10" s="1"/>
  <c r="K82" i="10"/>
  <c r="K81" i="10" s="1"/>
  <c r="K80" i="10" s="1"/>
  <c r="K79" i="10" s="1"/>
  <c r="K84" i="10"/>
  <c r="K83" i="10" s="1"/>
  <c r="X793" i="10"/>
  <c r="Y236" i="10"/>
  <c r="Y241" i="10" s="1"/>
  <c r="D808" i="10"/>
  <c r="D193" i="10"/>
  <c r="D167" i="10"/>
  <c r="F188" i="10"/>
  <c r="F163" i="10"/>
  <c r="F164" i="10" s="1"/>
  <c r="D67" i="10"/>
  <c r="E67" i="10" s="1"/>
  <c r="D58" i="10"/>
  <c r="E58" i="10" s="1"/>
  <c r="E69" i="10"/>
  <c r="D59" i="10"/>
  <c r="D73" i="10"/>
  <c r="D66" i="10"/>
  <c r="D70" i="10"/>
  <c r="E324" i="10"/>
  <c r="E317" i="10"/>
  <c r="E319" i="10" s="1"/>
  <c r="E318" i="10" s="1"/>
  <c r="E80" i="10"/>
  <c r="D81" i="10"/>
  <c r="W117" i="10"/>
  <c r="W70" i="10"/>
  <c r="J86" i="10"/>
  <c r="J87" i="10" s="1"/>
  <c r="J88" i="10" s="1"/>
  <c r="J117" i="10"/>
  <c r="J92" i="10"/>
  <c r="J93" i="10" s="1"/>
  <c r="J94" i="10" s="1"/>
  <c r="J95" i="10" s="1"/>
  <c r="J89" i="10"/>
  <c r="J90" i="10" s="1"/>
  <c r="J91" i="10" s="1"/>
  <c r="J80" i="10"/>
  <c r="J81" i="10" s="1"/>
  <c r="J82" i="10" s="1"/>
  <c r="J69" i="10"/>
  <c r="J83" i="10"/>
  <c r="J84" i="10" s="1"/>
  <c r="J85" i="10" s="1"/>
  <c r="J14" i="10"/>
  <c r="J15" i="10" s="1"/>
  <c r="E117" i="10"/>
  <c r="D118" i="10"/>
  <c r="G122" i="10"/>
  <c r="H123" i="10"/>
  <c r="G126" i="10"/>
  <c r="H126" i="10" s="1"/>
  <c r="Y793" i="10"/>
  <c r="Z236" i="10"/>
  <c r="I793" i="10"/>
  <c r="J236" i="10"/>
  <c r="E83" i="10"/>
  <c r="D84" i="10"/>
  <c r="D354" i="10"/>
  <c r="D355" i="10" s="1"/>
  <c r="D356" i="10" s="1"/>
  <c r="D357" i="10" s="1"/>
  <c r="D241" i="10"/>
  <c r="D242" i="10" s="1"/>
  <c r="D258" i="10" s="1"/>
  <c r="D239" i="10"/>
  <c r="G253" i="10"/>
  <c r="G259" i="10"/>
  <c r="G260" i="10" s="1"/>
  <c r="G246" i="10"/>
  <c r="L82" i="10"/>
  <c r="L81" i="10" s="1"/>
  <c r="L80" i="10" s="1"/>
  <c r="L79" i="10" s="1"/>
  <c r="L84" i="10"/>
  <c r="L83" i="10" s="1"/>
  <c r="Q793" i="10"/>
  <c r="R236" i="10"/>
  <c r="G793" i="10"/>
  <c r="I236" i="10"/>
  <c r="P239" i="10"/>
  <c r="P241" i="10"/>
  <c r="P242" i="10" s="1"/>
  <c r="E371" i="10"/>
  <c r="E366" i="10"/>
  <c r="E370" i="10"/>
  <c r="I89" i="10"/>
  <c r="I90" i="10" s="1"/>
  <c r="I91" i="10" s="1"/>
  <c r="I117" i="10"/>
  <c r="I92" i="10"/>
  <c r="I93" i="10" s="1"/>
  <c r="I94" i="10" s="1"/>
  <c r="I95" i="10" s="1"/>
  <c r="I80" i="10"/>
  <c r="I81" i="10" s="1"/>
  <c r="I82" i="10" s="1"/>
  <c r="I69" i="10"/>
  <c r="I86" i="10"/>
  <c r="I87" i="10" s="1"/>
  <c r="I88" i="10" s="1"/>
  <c r="I83" i="10"/>
  <c r="I84" i="10" s="1"/>
  <c r="I85" i="10" s="1"/>
  <c r="I14" i="10"/>
  <c r="I15" i="10" s="1"/>
  <c r="T239" i="10"/>
  <c r="T241" i="10"/>
  <c r="T242" i="10" s="1"/>
  <c r="AA354" i="10"/>
  <c r="AA355" i="10" s="1"/>
  <c r="AA356" i="10" s="1"/>
  <c r="AA357" i="10" s="1"/>
  <c r="AA239" i="10"/>
  <c r="AA241" i="10"/>
  <c r="AA242" i="10" s="1"/>
  <c r="K239" i="10"/>
  <c r="K241" i="10"/>
  <c r="K242" i="10" s="1"/>
  <c r="K254" i="10" s="1"/>
  <c r="K255" i="10" s="1"/>
  <c r="K256" i="10" s="1"/>
  <c r="K257" i="10" s="1"/>
  <c r="K249" i="10" s="1"/>
  <c r="M793" i="10"/>
  <c r="N236" i="10"/>
  <c r="V793" i="10"/>
  <c r="W236" i="10"/>
  <c r="Y84" i="10"/>
  <c r="Y83" i="10" s="1"/>
  <c r="Y82" i="10"/>
  <c r="Y81" i="10" s="1"/>
  <c r="Y80" i="10" s="1"/>
  <c r="Y79" i="10" s="1"/>
  <c r="N117" i="10"/>
  <c r="N70" i="10"/>
  <c r="N14" i="10"/>
  <c r="N15" i="10" s="1"/>
  <c r="U793" i="10"/>
  <c r="V236" i="10"/>
  <c r="D87" i="10"/>
  <c r="E86" i="10"/>
  <c r="S376" i="10"/>
  <c r="S374" i="10"/>
  <c r="E89" i="10"/>
  <c r="D90" i="10"/>
  <c r="W793" i="10"/>
  <c r="L793" i="10"/>
  <c r="M236" i="10"/>
  <c r="N793" i="10"/>
  <c r="O236" i="10"/>
  <c r="U82" i="10"/>
  <c r="U81" i="10" s="1"/>
  <c r="U80" i="10" s="1"/>
  <c r="U79" i="10" s="1"/>
  <c r="U84" i="10"/>
  <c r="U83" i="10" s="1"/>
  <c r="P84" i="10"/>
  <c r="P83" i="10" s="1"/>
  <c r="P82" i="10"/>
  <c r="P81" i="10" s="1"/>
  <c r="P80" i="10" s="1"/>
  <c r="P79" i="10" s="1"/>
  <c r="U354" i="10"/>
  <c r="U355" i="10" s="1"/>
  <c r="U356" i="10" s="1"/>
  <c r="U357" i="10" s="1"/>
  <c r="U241" i="10"/>
  <c r="U242" i="10" s="1"/>
  <c r="U239" i="10"/>
  <c r="P793" i="10"/>
  <c r="Q236" i="10"/>
  <c r="L354" i="10"/>
  <c r="L355" i="10" s="1"/>
  <c r="L356" i="10" s="1"/>
  <c r="L357" i="10" s="1"/>
  <c r="L241" i="10"/>
  <c r="L242" i="10" s="1"/>
  <c r="L239" i="10"/>
  <c r="E92" i="10"/>
  <c r="D93" i="10"/>
  <c r="AA324" i="6"/>
  <c r="AA312" i="6"/>
  <c r="AA309" i="6"/>
  <c r="AA321" i="6"/>
  <c r="AA305" i="6"/>
  <c r="AA298" i="6"/>
  <c r="AA296" i="6" s="1"/>
  <c r="AA297" i="6"/>
  <c r="Y316" i="6"/>
  <c r="Y318" i="6" s="1"/>
  <c r="Y317" i="6" s="1"/>
  <c r="Y323" i="6"/>
  <c r="X316" i="6"/>
  <c r="X318" i="6" s="1"/>
  <c r="X317" i="6" s="1"/>
  <c r="X323" i="6"/>
  <c r="U324" i="6"/>
  <c r="U312" i="6"/>
  <c r="U305" i="6"/>
  <c r="U309" i="6"/>
  <c r="U321" i="6"/>
  <c r="U298" i="6"/>
  <c r="U296" i="6" s="1"/>
  <c r="U297" i="6"/>
  <c r="AA254" i="6"/>
  <c r="AA255" i="6" s="1"/>
  <c r="AA256" i="6" s="1"/>
  <c r="AA257" i="6" s="1"/>
  <c r="AA249" i="6"/>
  <c r="Y251" i="6"/>
  <c r="Y253" i="6" s="1"/>
  <c r="Y247" i="6"/>
  <c r="Y258" i="6"/>
  <c r="Y248" i="6"/>
  <c r="X249" i="6"/>
  <c r="X254" i="6"/>
  <c r="X255" i="6" s="1"/>
  <c r="X256" i="6" s="1"/>
  <c r="X257" i="6" s="1"/>
  <c r="U249" i="6"/>
  <c r="U254" i="6"/>
  <c r="U255" i="6" s="1"/>
  <c r="U256" i="6" s="1"/>
  <c r="U257" i="6" s="1"/>
  <c r="Z249" i="6"/>
  <c r="Z254" i="6"/>
  <c r="Z255" i="6" s="1"/>
  <c r="Z256" i="6" s="1"/>
  <c r="Z257" i="6" s="1"/>
  <c r="W254" i="6"/>
  <c r="W255" i="6" s="1"/>
  <c r="W256" i="6" s="1"/>
  <c r="W257" i="6" s="1"/>
  <c r="W249" i="6"/>
  <c r="V249" i="6"/>
  <c r="V254" i="6"/>
  <c r="V255" i="6" s="1"/>
  <c r="V256" i="6" s="1"/>
  <c r="V257" i="6" s="1"/>
  <c r="T249" i="6"/>
  <c r="T254" i="6"/>
  <c r="T255" i="6" s="1"/>
  <c r="T256" i="6" s="1"/>
  <c r="T257" i="6" s="1"/>
  <c r="Y84" i="6"/>
  <c r="Y83" i="6" s="1"/>
  <c r="Y82" i="6"/>
  <c r="Y81" i="6" s="1"/>
  <c r="Y80" i="6" s="1"/>
  <c r="Y79" i="6" s="1"/>
  <c r="V87" i="6"/>
  <c r="V86" i="6" s="1"/>
  <c r="V85" i="6"/>
  <c r="AA84" i="6"/>
  <c r="AA83" i="6" s="1"/>
  <c r="AA82" i="6"/>
  <c r="AA81" i="6" s="1"/>
  <c r="AA80" i="6" s="1"/>
  <c r="AA79" i="6" s="1"/>
  <c r="Z87" i="6"/>
  <c r="Z86" i="6" s="1"/>
  <c r="Z85" i="6"/>
  <c r="X84" i="6"/>
  <c r="X83" i="6" s="1"/>
  <c r="X82" i="6"/>
  <c r="X81" i="6" s="1"/>
  <c r="X80" i="6" s="1"/>
  <c r="X79" i="6" s="1"/>
  <c r="W84" i="6"/>
  <c r="W83" i="6" s="1"/>
  <c r="W82" i="6"/>
  <c r="W81" i="6" s="1"/>
  <c r="W80" i="6" s="1"/>
  <c r="W79" i="6" s="1"/>
  <c r="U82" i="6"/>
  <c r="U81" i="6" s="1"/>
  <c r="U80" i="6" s="1"/>
  <c r="U79" i="6" s="1"/>
  <c r="U84" i="6"/>
  <c r="U83" i="6" s="1"/>
  <c r="T117" i="6"/>
  <c r="T70" i="6"/>
  <c r="D352" i="6"/>
  <c r="D234" i="6"/>
  <c r="D236" i="6" s="1"/>
  <c r="S808" i="6"/>
  <c r="S809" i="6" s="1"/>
  <c r="S810" i="6" s="1"/>
  <c r="S811" i="6" s="1"/>
  <c r="S812" i="6" s="1"/>
  <c r="S813" i="6" s="1"/>
  <c r="S814" i="6" s="1"/>
  <c r="S807" i="6"/>
  <c r="S803" i="6"/>
  <c r="S802" i="6" s="1"/>
  <c r="R803" i="6"/>
  <c r="R802" i="6" s="1"/>
  <c r="Q803" i="6"/>
  <c r="P803" i="6"/>
  <c r="P802" i="6" s="1"/>
  <c r="O803" i="6"/>
  <c r="O802" i="6" s="1"/>
  <c r="N803" i="6"/>
  <c r="N802" i="6" s="1"/>
  <c r="M803" i="6"/>
  <c r="M802" i="6" s="1"/>
  <c r="L803" i="6"/>
  <c r="L802" i="6" s="1"/>
  <c r="K803" i="6"/>
  <c r="K802" i="6" s="1"/>
  <c r="Q802" i="6"/>
  <c r="S793" i="6"/>
  <c r="R793" i="6"/>
  <c r="S792" i="6"/>
  <c r="R792" i="6"/>
  <c r="S791" i="6"/>
  <c r="R791" i="6"/>
  <c r="Q73" i="10" l="1"/>
  <c r="Q74" i="10" s="1"/>
  <c r="Q75" i="10" s="1"/>
  <c r="Q808" i="10"/>
  <c r="Q66" i="10"/>
  <c r="Q193" i="10"/>
  <c r="Q67" i="10"/>
  <c r="Q167" i="10"/>
  <c r="R188" i="10"/>
  <c r="Q58" i="10"/>
  <c r="R163" i="10"/>
  <c r="R164" i="10" s="1"/>
  <c r="Q12" i="10"/>
  <c r="Q13" i="10" s="1"/>
  <c r="Q115" i="10"/>
  <c r="Q59" i="10"/>
  <c r="Q57" i="10" s="1"/>
  <c r="R84" i="10"/>
  <c r="R83" i="10" s="1"/>
  <c r="R82" i="10"/>
  <c r="R81" i="10" s="1"/>
  <c r="R80" i="10" s="1"/>
  <c r="R79" i="10" s="1"/>
  <c r="M14" i="10"/>
  <c r="M15" i="10" s="1"/>
  <c r="M70" i="10"/>
  <c r="M117" i="10"/>
  <c r="K14" i="10"/>
  <c r="K15" i="10" s="1"/>
  <c r="K70" i="10"/>
  <c r="K117" i="10"/>
  <c r="T82" i="10"/>
  <c r="T81" i="10" s="1"/>
  <c r="T80" i="10" s="1"/>
  <c r="T79" i="10" s="1"/>
  <c r="T84" i="10"/>
  <c r="T83" i="10" s="1"/>
  <c r="V70" i="10"/>
  <c r="V117" i="10"/>
  <c r="O167" i="10"/>
  <c r="O193" i="10"/>
  <c r="O115" i="10"/>
  <c r="P163" i="10"/>
  <c r="P164" i="10" s="1"/>
  <c r="O58" i="10"/>
  <c r="O66" i="10"/>
  <c r="O67" i="10"/>
  <c r="O12" i="10"/>
  <c r="O13" i="10" s="1"/>
  <c r="R1116" i="10"/>
  <c r="O59" i="10"/>
  <c r="O57" i="10" s="1"/>
  <c r="O808" i="10"/>
  <c r="O73" i="10"/>
  <c r="O74" i="10" s="1"/>
  <c r="O75" i="10" s="1"/>
  <c r="P188" i="10"/>
  <c r="AA82" i="10"/>
  <c r="AA81" i="10" s="1"/>
  <c r="AA80" i="10" s="1"/>
  <c r="AA79" i="10" s="1"/>
  <c r="AA84" i="10"/>
  <c r="AA83" i="10" s="1"/>
  <c r="O131" i="10"/>
  <c r="O130" i="10" s="1"/>
  <c r="O132" i="10" s="1"/>
  <c r="O133" i="10" s="1"/>
  <c r="O10" i="10"/>
  <c r="O11" i="10" s="1"/>
  <c r="X70" i="10"/>
  <c r="X117" i="10"/>
  <c r="Q131" i="10"/>
  <c r="Q130" i="10" s="1"/>
  <c r="Q132" i="10" s="1"/>
  <c r="Q133" i="10" s="1"/>
  <c r="Q10" i="10"/>
  <c r="Q11" i="10" s="1"/>
  <c r="Z59" i="10"/>
  <c r="Z57" i="10" s="1"/>
  <c r="AA163" i="10"/>
  <c r="AA164" i="10" s="1"/>
  <c r="Z167" i="10"/>
  <c r="Z73" i="10"/>
  <c r="Z74" i="10" s="1"/>
  <c r="Z75" i="10" s="1"/>
  <c r="Z115" i="10"/>
  <c r="Z808" i="10"/>
  <c r="Z66" i="10"/>
  <c r="Z193" i="10"/>
  <c r="Z67" i="10"/>
  <c r="AA188" i="10"/>
  <c r="Z58" i="10"/>
  <c r="D91" i="10"/>
  <c r="E91" i="10" s="1"/>
  <c r="E90" i="10"/>
  <c r="D166" i="10"/>
  <c r="D192" i="10"/>
  <c r="D190" i="10" s="1"/>
  <c r="D189" i="10" s="1"/>
  <c r="D186" i="10" s="1"/>
  <c r="F162" i="10"/>
  <c r="E66" i="10"/>
  <c r="Q239" i="10"/>
  <c r="Q241" i="10"/>
  <c r="Q242" i="10" s="1"/>
  <c r="N76" i="10"/>
  <c r="N78" i="10" s="1"/>
  <c r="N69" i="10"/>
  <c r="D74" i="10"/>
  <c r="E73" i="10"/>
  <c r="D195" i="10"/>
  <c r="D196" i="10" s="1"/>
  <c r="D194" i="10"/>
  <c r="D191" i="10"/>
  <c r="D199" i="10" s="1"/>
  <c r="O354" i="10"/>
  <c r="O355" i="10" s="1"/>
  <c r="O356" i="10" s="1"/>
  <c r="O357" i="10" s="1"/>
  <c r="O241" i="10"/>
  <c r="O242" i="10" s="1"/>
  <c r="O239" i="10"/>
  <c r="N118" i="10"/>
  <c r="N129" i="10"/>
  <c r="N116" i="10"/>
  <c r="W241" i="10"/>
  <c r="W242" i="10" s="1"/>
  <c r="W239" i="10"/>
  <c r="E84" i="10"/>
  <c r="D85" i="10"/>
  <c r="E85" i="10" s="1"/>
  <c r="H122" i="10"/>
  <c r="G121" i="10"/>
  <c r="W76" i="10"/>
  <c r="W78" i="10" s="1"/>
  <c r="W69" i="10"/>
  <c r="D57" i="10"/>
  <c r="E59" i="10"/>
  <c r="E373" i="10"/>
  <c r="E372" i="10" s="1"/>
  <c r="E375" i="10"/>
  <c r="Y117" i="10"/>
  <c r="Y70" i="10"/>
  <c r="AA254" i="10"/>
  <c r="AA255" i="10" s="1"/>
  <c r="AA256" i="10" s="1"/>
  <c r="AA257" i="10" s="1"/>
  <c r="AA249" i="10"/>
  <c r="I808" i="10"/>
  <c r="I193" i="10"/>
  <c r="J188" i="10"/>
  <c r="J163" i="10"/>
  <c r="J164" i="10" s="1"/>
  <c r="I167" i="10"/>
  <c r="I115" i="10"/>
  <c r="I59" i="10"/>
  <c r="I73" i="10"/>
  <c r="I74" i="10" s="1"/>
  <c r="I75" i="10" s="1"/>
  <c r="I70" i="10"/>
  <c r="I76" i="10" s="1"/>
  <c r="I78" i="10" s="1"/>
  <c r="I66" i="10"/>
  <c r="I67" i="10"/>
  <c r="I58" i="10"/>
  <c r="I12" i="10"/>
  <c r="I13" i="10" s="1"/>
  <c r="P254" i="10"/>
  <c r="P255" i="10" s="1"/>
  <c r="P256" i="10" s="1"/>
  <c r="P257" i="10" s="1"/>
  <c r="P249" i="10"/>
  <c r="R354" i="10"/>
  <c r="R355" i="10" s="1"/>
  <c r="R356" i="10" s="1"/>
  <c r="R357" i="10" s="1"/>
  <c r="R239" i="10"/>
  <c r="R241" i="10"/>
  <c r="D131" i="10"/>
  <c r="E131" i="10" s="1"/>
  <c r="E118" i="10"/>
  <c r="E10" i="10" s="1"/>
  <c r="E11" i="10" s="1"/>
  <c r="W118" i="10"/>
  <c r="W131" i="10" s="1"/>
  <c r="W130" i="10" s="1"/>
  <c r="W132" i="10" s="1"/>
  <c r="W133" i="10" s="1"/>
  <c r="W129" i="10"/>
  <c r="W116" i="10"/>
  <c r="E808" i="10"/>
  <c r="E193" i="10"/>
  <c r="E167" i="10"/>
  <c r="E12" i="10"/>
  <c r="E13" i="10" s="1"/>
  <c r="D259" i="10"/>
  <c r="D260" i="10" s="1"/>
  <c r="D253" i="10"/>
  <c r="D246" i="10"/>
  <c r="J794" i="10"/>
  <c r="K258" i="10"/>
  <c r="K247" i="10"/>
  <c r="K248" i="10"/>
  <c r="K251" i="10"/>
  <c r="K253" i="10" s="1"/>
  <c r="E93" i="10"/>
  <c r="D94" i="10"/>
  <c r="U254" i="10"/>
  <c r="U255" i="10" s="1"/>
  <c r="U256" i="10" s="1"/>
  <c r="U257" i="10" s="1"/>
  <c r="U249" i="10"/>
  <c r="M354" i="10"/>
  <c r="M355" i="10" s="1"/>
  <c r="M356" i="10" s="1"/>
  <c r="M357" i="10" s="1"/>
  <c r="M241" i="10"/>
  <c r="M242" i="10" s="1"/>
  <c r="M239" i="10"/>
  <c r="G244" i="10"/>
  <c r="G245" i="10"/>
  <c r="G243" i="10" s="1"/>
  <c r="J239" i="10"/>
  <c r="J250" i="10" s="1"/>
  <c r="J241" i="10"/>
  <c r="D82" i="10"/>
  <c r="E82" i="10" s="1"/>
  <c r="E81" i="10"/>
  <c r="E369" i="10"/>
  <c r="E368" i="10" s="1"/>
  <c r="E367" i="10" s="1"/>
  <c r="E377" i="10"/>
  <c r="U117" i="10"/>
  <c r="U70" i="10"/>
  <c r="E87" i="10"/>
  <c r="D88" i="10"/>
  <c r="E88" i="10" s="1"/>
  <c r="I354" i="10"/>
  <c r="I355" i="10" s="1"/>
  <c r="I356" i="10" s="1"/>
  <c r="I357" i="10" s="1"/>
  <c r="I239" i="10"/>
  <c r="I241" i="10"/>
  <c r="I242" i="10" s="1"/>
  <c r="I258" i="10" s="1"/>
  <c r="G279" i="10"/>
  <c r="G264" i="10"/>
  <c r="G251" i="10"/>
  <c r="G249" i="10" s="1"/>
  <c r="G276" i="10"/>
  <c r="J129" i="10"/>
  <c r="J116" i="10"/>
  <c r="J118" i="10"/>
  <c r="J808" i="10"/>
  <c r="J193" i="10"/>
  <c r="K188" i="10"/>
  <c r="K163" i="10"/>
  <c r="K164" i="10" s="1"/>
  <c r="J167" i="10"/>
  <c r="J115" i="10"/>
  <c r="J73" i="10"/>
  <c r="J74" i="10" s="1"/>
  <c r="J75" i="10" s="1"/>
  <c r="J70" i="10"/>
  <c r="J76" i="10" s="1"/>
  <c r="J78" i="10" s="1"/>
  <c r="J66" i="10"/>
  <c r="J67" i="10"/>
  <c r="J58" i="10"/>
  <c r="J59" i="10"/>
  <c r="J12" i="10"/>
  <c r="J13" i="10" s="1"/>
  <c r="P70" i="10"/>
  <c r="P117" i="10"/>
  <c r="P14" i="10"/>
  <c r="P15" i="10" s="1"/>
  <c r="X354" i="10"/>
  <c r="X355" i="10" s="1"/>
  <c r="X356" i="10" s="1"/>
  <c r="X357" i="10" s="1"/>
  <c r="X239" i="10"/>
  <c r="X242" i="10"/>
  <c r="V241" i="10"/>
  <c r="V242" i="10" s="1"/>
  <c r="V239" i="10"/>
  <c r="T249" i="10"/>
  <c r="T254" i="10"/>
  <c r="T255" i="10" s="1"/>
  <c r="T256" i="10" s="1"/>
  <c r="T257" i="10" s="1"/>
  <c r="I118" i="10"/>
  <c r="I129" i="10"/>
  <c r="I116" i="10"/>
  <c r="L117" i="10"/>
  <c r="L70" i="10"/>
  <c r="L14" i="10"/>
  <c r="L15" i="10" s="1"/>
  <c r="Z239" i="10"/>
  <c r="Z241" i="10"/>
  <c r="Z242" i="10" s="1"/>
  <c r="Y354" i="10"/>
  <c r="Y355" i="10" s="1"/>
  <c r="Y356" i="10" s="1"/>
  <c r="Y357" i="10" s="1"/>
  <c r="Y239" i="10"/>
  <c r="Y242" i="10"/>
  <c r="L254" i="10"/>
  <c r="L255" i="10" s="1"/>
  <c r="L256" i="10" s="1"/>
  <c r="L257" i="10" s="1"/>
  <c r="L249" i="10"/>
  <c r="N241" i="10"/>
  <c r="N242" i="10" s="1"/>
  <c r="N239" i="10"/>
  <c r="E323" i="10"/>
  <c r="E321" i="10" s="1"/>
  <c r="E327" i="10"/>
  <c r="E328" i="10" s="1"/>
  <c r="D76" i="10"/>
  <c r="E70" i="10"/>
  <c r="AA323" i="6"/>
  <c r="AA316" i="6"/>
  <c r="AA318" i="6" s="1"/>
  <c r="AA317" i="6" s="1"/>
  <c r="X326" i="6"/>
  <c r="X327" i="6" s="1"/>
  <c r="X322" i="6"/>
  <c r="X320" i="6" s="1"/>
  <c r="Y326" i="6"/>
  <c r="Y327" i="6" s="1"/>
  <c r="Y322" i="6"/>
  <c r="Y320" i="6" s="1"/>
  <c r="U316" i="6"/>
  <c r="U318" i="6" s="1"/>
  <c r="U317" i="6" s="1"/>
  <c r="U323" i="6"/>
  <c r="AA251" i="6"/>
  <c r="AA253" i="6" s="1"/>
  <c r="AA258" i="6"/>
  <c r="AA248" i="6"/>
  <c r="AA247" i="6"/>
  <c r="X251" i="6"/>
  <c r="X253" i="6" s="1"/>
  <c r="X247" i="6"/>
  <c r="X258" i="6"/>
  <c r="X248" i="6"/>
  <c r="Y246" i="6"/>
  <c r="Y259" i="6"/>
  <c r="Y260" i="6" s="1"/>
  <c r="U251" i="6"/>
  <c r="U253" i="6" s="1"/>
  <c r="U258" i="6"/>
  <c r="U248" i="6"/>
  <c r="U247" i="6"/>
  <c r="Z251" i="6"/>
  <c r="Z253" i="6" s="1"/>
  <c r="Z258" i="6"/>
  <c r="Z248" i="6"/>
  <c r="Z247" i="6"/>
  <c r="W251" i="6"/>
  <c r="W253" i="6" s="1"/>
  <c r="W258" i="6"/>
  <c r="W248" i="6"/>
  <c r="W247" i="6"/>
  <c r="V251" i="6"/>
  <c r="V253" i="6" s="1"/>
  <c r="V258" i="6"/>
  <c r="V248" i="6"/>
  <c r="V247" i="6"/>
  <c r="T251" i="6"/>
  <c r="T253" i="6" s="1"/>
  <c r="T258" i="6"/>
  <c r="T248" i="6"/>
  <c r="T247" i="6"/>
  <c r="Y117" i="6"/>
  <c r="Y70" i="6"/>
  <c r="V84" i="6"/>
  <c r="V83" i="6" s="1"/>
  <c r="V82" i="6"/>
  <c r="V81" i="6" s="1"/>
  <c r="V80" i="6" s="1"/>
  <c r="V79" i="6" s="1"/>
  <c r="AA117" i="6"/>
  <c r="AA70" i="6"/>
  <c r="Z82" i="6"/>
  <c r="Z81" i="6" s="1"/>
  <c r="Z80" i="6" s="1"/>
  <c r="Z79" i="6" s="1"/>
  <c r="Z84" i="6"/>
  <c r="Z83" i="6" s="1"/>
  <c r="X117" i="6"/>
  <c r="X70" i="6"/>
  <c r="W117" i="6"/>
  <c r="W70" i="6"/>
  <c r="U117" i="6"/>
  <c r="U70" i="6"/>
  <c r="T69" i="6"/>
  <c r="T76" i="6"/>
  <c r="T78" i="6" s="1"/>
  <c r="T129" i="6"/>
  <c r="T118" i="6"/>
  <c r="T131" i="6" s="1"/>
  <c r="T130" i="6" s="1"/>
  <c r="T132" i="6" s="1"/>
  <c r="T133" i="6" s="1"/>
  <c r="T116" i="6"/>
  <c r="D353" i="6"/>
  <c r="D354" i="6" s="1"/>
  <c r="D355" i="6" s="1"/>
  <c r="D356" i="6" s="1"/>
  <c r="D241" i="6"/>
  <c r="D242" i="6" s="1"/>
  <c r="D258" i="6" s="1"/>
  <c r="S805" i="6"/>
  <c r="S804" i="6" s="1"/>
  <c r="S801" i="6" s="1"/>
  <c r="S800" i="6" s="1"/>
  <c r="S799" i="6" s="1"/>
  <c r="S798" i="6" s="1"/>
  <c r="S797" i="6" s="1"/>
  <c r="S796" i="6" s="1"/>
  <c r="S795" i="6" s="1"/>
  <c r="S794" i="6" s="1"/>
  <c r="S817" i="6"/>
  <c r="S815" i="6"/>
  <c r="S816" i="6" s="1"/>
  <c r="S358" i="6"/>
  <c r="S357" i="6" s="1"/>
  <c r="S354" i="6"/>
  <c r="S355" i="6" s="1"/>
  <c r="S356" i="6" s="1"/>
  <c r="S353" i="6"/>
  <c r="S352" i="6"/>
  <c r="S280" i="6"/>
  <c r="S281" i="6" s="1"/>
  <c r="S282" i="6" s="1"/>
  <c r="S199" i="6"/>
  <c r="M129" i="10" l="1"/>
  <c r="M116" i="10"/>
  <c r="M118" i="10"/>
  <c r="V69" i="10"/>
  <c r="V76" i="10"/>
  <c r="V78" i="10" s="1"/>
  <c r="Z195" i="10"/>
  <c r="Z196" i="10" s="1"/>
  <c r="Z194" i="10"/>
  <c r="Z191" i="10"/>
  <c r="Z199" i="10" s="1"/>
  <c r="T117" i="10"/>
  <c r="T70" i="10"/>
  <c r="AA70" i="10"/>
  <c r="AA117" i="10"/>
  <c r="AA162" i="10"/>
  <c r="Z192" i="10"/>
  <c r="Z190" i="10" s="1"/>
  <c r="Z189" i="10" s="1"/>
  <c r="Z186" i="10" s="1"/>
  <c r="Z166" i="10"/>
  <c r="Z54" i="10"/>
  <c r="Z65" i="10"/>
  <c r="Z64" i="10" s="1"/>
  <c r="Z63" i="10" s="1"/>
  <c r="K116" i="10"/>
  <c r="K129" i="10"/>
  <c r="K118" i="10"/>
  <c r="Q194" i="10"/>
  <c r="Q195" i="10"/>
  <c r="Q196" i="10" s="1"/>
  <c r="Q191" i="10"/>
  <c r="Q199" i="10" s="1"/>
  <c r="M76" i="10"/>
  <c r="M78" i="10" s="1"/>
  <c r="M69" i="10"/>
  <c r="R14" i="10"/>
  <c r="R15" i="10" s="1"/>
  <c r="T15" i="10" s="1"/>
  <c r="R117" i="10"/>
  <c r="R70" i="10"/>
  <c r="X116" i="10"/>
  <c r="X118" i="10"/>
  <c r="X131" i="10" s="1"/>
  <c r="X130" i="10" s="1"/>
  <c r="X132" i="10" s="1"/>
  <c r="X133" i="10" s="1"/>
  <c r="X129" i="10"/>
  <c r="K69" i="10"/>
  <c r="K76" i="10"/>
  <c r="K78" i="10" s="1"/>
  <c r="Q192" i="10"/>
  <c r="Q190" i="10" s="1"/>
  <c r="Q189" i="10" s="1"/>
  <c r="Q186" i="10" s="1"/>
  <c r="R162" i="10"/>
  <c r="Q65" i="10"/>
  <c r="Q64" i="10" s="1"/>
  <c r="Q63" i="10" s="1"/>
  <c r="Q166" i="10"/>
  <c r="Q54" i="10"/>
  <c r="V129" i="10"/>
  <c r="V116" i="10"/>
  <c r="V118" i="10"/>
  <c r="V131" i="10" s="1"/>
  <c r="V130" i="10" s="1"/>
  <c r="V132" i="10" s="1"/>
  <c r="V133" i="10" s="1"/>
  <c r="O192" i="10"/>
  <c r="O190" i="10" s="1"/>
  <c r="O189" i="10" s="1"/>
  <c r="O186" i="10" s="1"/>
  <c r="P162" i="10"/>
  <c r="O166" i="10"/>
  <c r="O65" i="10"/>
  <c r="O64" i="10" s="1"/>
  <c r="O63" i="10" s="1"/>
  <c r="O54" i="10"/>
  <c r="X76" i="10"/>
  <c r="X78" i="10" s="1"/>
  <c r="X69" i="10"/>
  <c r="O195" i="10"/>
  <c r="O196" i="10" s="1"/>
  <c r="O191" i="10"/>
  <c r="O199" i="10" s="1"/>
  <c r="O194" i="10"/>
  <c r="D95" i="10"/>
  <c r="E95" i="10" s="1"/>
  <c r="E94" i="10"/>
  <c r="Q249" i="10"/>
  <c r="Q254" i="10"/>
  <c r="Q255" i="10" s="1"/>
  <c r="Q256" i="10" s="1"/>
  <c r="Q257" i="10" s="1"/>
  <c r="Y254" i="10"/>
  <c r="Y255" i="10" s="1"/>
  <c r="Y256" i="10" s="1"/>
  <c r="Y257" i="10" s="1"/>
  <c r="Y249" i="10"/>
  <c r="L76" i="10"/>
  <c r="L78" i="10" s="1"/>
  <c r="L69" i="10"/>
  <c r="J194" i="10"/>
  <c r="J195" i="10"/>
  <c r="J196" i="10" s="1"/>
  <c r="J191" i="10"/>
  <c r="J199" i="10" s="1"/>
  <c r="G289" i="10"/>
  <c r="G278" i="10"/>
  <c r="G284" i="10"/>
  <c r="E194" i="10"/>
  <c r="E191" i="10"/>
  <c r="E199" i="10" s="1"/>
  <c r="E195" i="10"/>
  <c r="E196" i="10" s="1"/>
  <c r="O794" i="10"/>
  <c r="P258" i="10"/>
  <c r="P247" i="10"/>
  <c r="P248" i="10"/>
  <c r="P251" i="10"/>
  <c r="P253" i="10" s="1"/>
  <c r="I57" i="10"/>
  <c r="I54" i="10"/>
  <c r="L116" i="10"/>
  <c r="L118" i="10"/>
  <c r="L129" i="10"/>
  <c r="P129" i="10"/>
  <c r="P118" i="10"/>
  <c r="P116" i="10"/>
  <c r="J192" i="10"/>
  <c r="J190" i="10" s="1"/>
  <c r="J189" i="10" s="1"/>
  <c r="J186" i="10" s="1"/>
  <c r="K162" i="10"/>
  <c r="J166" i="10"/>
  <c r="J65" i="10"/>
  <c r="J64" i="10" s="1"/>
  <c r="J63" i="10" s="1"/>
  <c r="I257" i="10"/>
  <c r="I256" i="10" s="1"/>
  <c r="I255" i="10" s="1"/>
  <c r="I254" i="10" s="1"/>
  <c r="I253" i="10"/>
  <c r="I259" i="10"/>
  <c r="I260" i="10" s="1"/>
  <c r="I246" i="10"/>
  <c r="K259" i="10"/>
  <c r="K260" i="10" s="1"/>
  <c r="K276" i="10" s="1"/>
  <c r="K809" i="10" s="1"/>
  <c r="K246" i="10"/>
  <c r="Y76" i="10"/>
  <c r="Y78" i="10" s="1"/>
  <c r="Y69" i="10"/>
  <c r="D54" i="10"/>
  <c r="E57" i="10"/>
  <c r="W249" i="10"/>
  <c r="W254" i="10"/>
  <c r="W255" i="10" s="1"/>
  <c r="W256" i="10" s="1"/>
  <c r="W257" i="10" s="1"/>
  <c r="E166" i="10"/>
  <c r="E192" i="10"/>
  <c r="E190" i="10" s="1"/>
  <c r="E189" i="10" s="1"/>
  <c r="E186" i="10" s="1"/>
  <c r="P76" i="10"/>
  <c r="P78" i="10" s="1"/>
  <c r="P69" i="10"/>
  <c r="U76" i="10"/>
  <c r="U78" i="10" s="1"/>
  <c r="U69" i="10"/>
  <c r="J242" i="10"/>
  <c r="J258" i="10" s="1"/>
  <c r="J3" i="10"/>
  <c r="Y129" i="10"/>
  <c r="Y118" i="10"/>
  <c r="Y131" i="10" s="1"/>
  <c r="Y130" i="10" s="1"/>
  <c r="Y132" i="10" s="1"/>
  <c r="Y133" i="10" s="1"/>
  <c r="Y116" i="10"/>
  <c r="Y1116" i="10"/>
  <c r="W808" i="10"/>
  <c r="W193" i="10"/>
  <c r="X188" i="10"/>
  <c r="X163" i="10"/>
  <c r="X164" i="10" s="1"/>
  <c r="W167" i="10"/>
  <c r="W115" i="10"/>
  <c r="W67" i="10"/>
  <c r="W58" i="10"/>
  <c r="W59" i="10"/>
  <c r="W57" i="10" s="1"/>
  <c r="W73" i="10"/>
  <c r="W74" i="10" s="1"/>
  <c r="W75" i="10" s="1"/>
  <c r="W66" i="10"/>
  <c r="N249" i="10"/>
  <c r="N254" i="10"/>
  <c r="N255" i="10" s="1"/>
  <c r="N256" i="10" s="1"/>
  <c r="N257" i="10" s="1"/>
  <c r="U129" i="10"/>
  <c r="U116" i="10"/>
  <c r="U118" i="10"/>
  <c r="U131" i="10" s="1"/>
  <c r="U130" i="10" s="1"/>
  <c r="U132" i="10" s="1"/>
  <c r="U133" i="10" s="1"/>
  <c r="M254" i="10"/>
  <c r="M255" i="10" s="1"/>
  <c r="M256" i="10" s="1"/>
  <c r="M257" i="10" s="1"/>
  <c r="M249" i="10"/>
  <c r="D244" i="10"/>
  <c r="D245" i="10"/>
  <c r="D243" i="10" s="1"/>
  <c r="E376" i="10"/>
  <c r="E374" i="10"/>
  <c r="D187" i="10"/>
  <c r="D185" i="10"/>
  <c r="D179" i="10" s="1"/>
  <c r="K794" i="10"/>
  <c r="L251" i="10"/>
  <c r="L253" i="10" s="1"/>
  <c r="L258" i="10"/>
  <c r="L247" i="10"/>
  <c r="L248" i="10"/>
  <c r="I131" i="10"/>
  <c r="I130" i="10"/>
  <c r="I132" i="10" s="1"/>
  <c r="I133" i="10" s="1"/>
  <c r="I10" i="10"/>
  <c r="I11" i="10" s="1"/>
  <c r="V254" i="10"/>
  <c r="V255" i="10" s="1"/>
  <c r="V256" i="10" s="1"/>
  <c r="V257" i="10" s="1"/>
  <c r="V249" i="10"/>
  <c r="J131" i="10"/>
  <c r="J130" i="10" s="1"/>
  <c r="J132" i="10" s="1"/>
  <c r="J133" i="10" s="1"/>
  <c r="J10" i="10"/>
  <c r="J11" i="10" s="1"/>
  <c r="G120" i="10"/>
  <c r="H121" i="10"/>
  <c r="N131" i="10"/>
  <c r="N130" i="10" s="1"/>
  <c r="N132" i="10" s="1"/>
  <c r="N133" i="10" s="1"/>
  <c r="N10" i="10"/>
  <c r="N11" i="10" s="1"/>
  <c r="E74" i="10"/>
  <c r="D75" i="10"/>
  <c r="E75" i="10" s="1"/>
  <c r="Z249" i="10"/>
  <c r="Z254" i="10"/>
  <c r="Z255" i="10" s="1"/>
  <c r="Z256" i="10" s="1"/>
  <c r="Z257" i="10" s="1"/>
  <c r="X254" i="10"/>
  <c r="X255" i="10" s="1"/>
  <c r="X256" i="10" s="1"/>
  <c r="X257" i="10" s="1"/>
  <c r="X249" i="10"/>
  <c r="G809" i="10"/>
  <c r="G288" i="10"/>
  <c r="G359" i="10"/>
  <c r="T794" i="10"/>
  <c r="U258" i="10"/>
  <c r="U251" i="10"/>
  <c r="U253" i="10" s="1"/>
  <c r="U247" i="10"/>
  <c r="U248" i="10"/>
  <c r="D276" i="10"/>
  <c r="D264" i="10"/>
  <c r="D279" i="10"/>
  <c r="D251" i="10"/>
  <c r="D249" i="10" s="1"/>
  <c r="R242" i="10"/>
  <c r="S241" i="10"/>
  <c r="S242" i="10" s="1"/>
  <c r="I192" i="10"/>
  <c r="I190" i="10" s="1"/>
  <c r="I189" i="10" s="1"/>
  <c r="I186" i="10" s="1"/>
  <c r="J162" i="10"/>
  <c r="I166" i="10"/>
  <c r="I65" i="10"/>
  <c r="I64" i="10" s="1"/>
  <c r="I63" i="10" s="1"/>
  <c r="I195" i="10"/>
  <c r="I196" i="10" s="1"/>
  <c r="I191" i="10"/>
  <c r="I199" i="10" s="1"/>
  <c r="I194" i="10"/>
  <c r="N808" i="10"/>
  <c r="N193" i="10"/>
  <c r="O188" i="10"/>
  <c r="O163" i="10"/>
  <c r="O164" i="10" s="1"/>
  <c r="N167" i="10"/>
  <c r="N115" i="10"/>
  <c r="N67" i="10"/>
  <c r="N58" i="10"/>
  <c r="N59" i="10"/>
  <c r="N57" i="10" s="1"/>
  <c r="N73" i="10"/>
  <c r="N74" i="10" s="1"/>
  <c r="N75" i="10" s="1"/>
  <c r="N66" i="10"/>
  <c r="N12" i="10"/>
  <c r="N13" i="10" s="1"/>
  <c r="Z794" i="10"/>
  <c r="AA258" i="10"/>
  <c r="AA251" i="10"/>
  <c r="AA253" i="10" s="1"/>
  <c r="AA248" i="10"/>
  <c r="AA247" i="10"/>
  <c r="D78" i="10"/>
  <c r="E78" i="10" s="1"/>
  <c r="E76" i="10"/>
  <c r="S794" i="10"/>
  <c r="T258" i="10"/>
  <c r="T251" i="10"/>
  <c r="T253" i="10" s="1"/>
  <c r="T248" i="10"/>
  <c r="T247" i="10"/>
  <c r="J57" i="10"/>
  <c r="J54" i="10"/>
  <c r="E794" i="10"/>
  <c r="F794" i="10"/>
  <c r="G248" i="10"/>
  <c r="G247" i="10"/>
  <c r="O249" i="10"/>
  <c r="O254" i="10"/>
  <c r="O255" i="10" s="1"/>
  <c r="O256" i="10" s="1"/>
  <c r="O257" i="10" s="1"/>
  <c r="AA322" i="6"/>
  <c r="AA320" i="6" s="1"/>
  <c r="AA326" i="6"/>
  <c r="AA327" i="6" s="1"/>
  <c r="U326" i="6"/>
  <c r="U327" i="6" s="1"/>
  <c r="U322" i="6"/>
  <c r="U320" i="6" s="1"/>
  <c r="AA259" i="6"/>
  <c r="AA260" i="6" s="1"/>
  <c r="AA246" i="6"/>
  <c r="Y245" i="6"/>
  <c r="Y243" i="6" s="1"/>
  <c r="Y244" i="6"/>
  <c r="X246" i="6"/>
  <c r="X259" i="6"/>
  <c r="X260" i="6" s="1"/>
  <c r="U259" i="6"/>
  <c r="U260" i="6" s="1"/>
  <c r="U246" i="6"/>
  <c r="T193" i="6"/>
  <c r="U163" i="6"/>
  <c r="U164" i="6" s="1"/>
  <c r="U188" i="6"/>
  <c r="T167" i="6"/>
  <c r="Z259" i="6"/>
  <c r="Z260" i="6" s="1"/>
  <c r="Z275" i="6" s="1"/>
  <c r="Z246" i="6"/>
  <c r="W259" i="6"/>
  <c r="W260" i="6" s="1"/>
  <c r="W275" i="6" s="1"/>
  <c r="W246" i="6"/>
  <c r="V259" i="6"/>
  <c r="V260" i="6" s="1"/>
  <c r="V275" i="6" s="1"/>
  <c r="V246" i="6"/>
  <c r="T259" i="6"/>
  <c r="T260" i="6" s="1"/>
  <c r="T275" i="6" s="1"/>
  <c r="T246" i="6"/>
  <c r="Y69" i="6"/>
  <c r="Y76" i="6"/>
  <c r="Y78" i="6" s="1"/>
  <c r="Y118" i="6"/>
  <c r="Y131" i="6" s="1"/>
  <c r="Y130" i="6" s="1"/>
  <c r="Y132" i="6" s="1"/>
  <c r="Y133" i="6" s="1"/>
  <c r="Y129" i="6"/>
  <c r="Y116" i="6"/>
  <c r="V117" i="6"/>
  <c r="V70" i="6"/>
  <c r="AA76" i="6"/>
  <c r="AA78" i="6" s="1"/>
  <c r="AA69" i="6"/>
  <c r="AA118" i="6"/>
  <c r="AA131" i="6" s="1"/>
  <c r="AA130" i="6" s="1"/>
  <c r="AA132" i="6" s="1"/>
  <c r="AA133" i="6" s="1"/>
  <c r="AA116" i="6"/>
  <c r="AA129" i="6"/>
  <c r="Z117" i="6"/>
  <c r="Z70" i="6"/>
  <c r="X129" i="6"/>
  <c r="X118" i="6"/>
  <c r="X131" i="6" s="1"/>
  <c r="X130" i="6" s="1"/>
  <c r="X132" i="6" s="1"/>
  <c r="X133" i="6" s="1"/>
  <c r="X116" i="6"/>
  <c r="X76" i="6"/>
  <c r="X78" i="6" s="1"/>
  <c r="X69" i="6"/>
  <c r="W116" i="6"/>
  <c r="W129" i="6"/>
  <c r="W118" i="6"/>
  <c r="W131" i="6" s="1"/>
  <c r="W130" i="6" s="1"/>
  <c r="W132" i="6" s="1"/>
  <c r="W133" i="6" s="1"/>
  <c r="W76" i="6"/>
  <c r="W78" i="6" s="1"/>
  <c r="W69" i="6"/>
  <c r="U129" i="6"/>
  <c r="U118" i="6"/>
  <c r="U131" i="6" s="1"/>
  <c r="U130" i="6" s="1"/>
  <c r="U132" i="6" s="1"/>
  <c r="U133" i="6" s="1"/>
  <c r="U116" i="6"/>
  <c r="U76" i="6"/>
  <c r="U78" i="6" s="1"/>
  <c r="U69" i="6"/>
  <c r="T59" i="6"/>
  <c r="T57" i="6" s="1"/>
  <c r="T115" i="6"/>
  <c r="T58" i="6"/>
  <c r="T73" i="6"/>
  <c r="T74" i="6" s="1"/>
  <c r="T75" i="6" s="1"/>
  <c r="T67" i="6"/>
  <c r="T66" i="6"/>
  <c r="S806" i="6"/>
  <c r="D253" i="6"/>
  <c r="D246" i="6"/>
  <c r="D259" i="6"/>
  <c r="D260" i="6" s="1"/>
  <c r="S359" i="6"/>
  <c r="S360" i="6" s="1"/>
  <c r="S361" i="6" s="1"/>
  <c r="S363" i="6" s="1"/>
  <c r="S364" i="6" s="1"/>
  <c r="X167" i="10" l="1"/>
  <c r="Y163" i="10"/>
  <c r="Y164" i="10" s="1"/>
  <c r="X115" i="10"/>
  <c r="X58" i="10"/>
  <c r="X66" i="10"/>
  <c r="X193" i="10"/>
  <c r="X59" i="10"/>
  <c r="X57" i="10" s="1"/>
  <c r="Y188" i="10"/>
  <c r="X808" i="10"/>
  <c r="X73" i="10"/>
  <c r="X74" i="10" s="1"/>
  <c r="X75" i="10" s="1"/>
  <c r="X67" i="10"/>
  <c r="L163" i="10"/>
  <c r="L164" i="10" s="1"/>
  <c r="K58" i="10"/>
  <c r="K808" i="10"/>
  <c r="K167" i="10"/>
  <c r="K59" i="10"/>
  <c r="K57" i="10" s="1"/>
  <c r="K67" i="10"/>
  <c r="K193" i="10"/>
  <c r="K12" i="10"/>
  <c r="K13" i="10" s="1"/>
  <c r="K66" i="10"/>
  <c r="L188" i="10"/>
  <c r="K73" i="10"/>
  <c r="K74" i="10" s="1"/>
  <c r="K75" i="10" s="1"/>
  <c r="M1116" i="10"/>
  <c r="K115" i="10"/>
  <c r="Z55" i="10"/>
  <c r="Z56" i="10" s="1"/>
  <c r="Z51" i="10"/>
  <c r="Z165" i="10" s="1"/>
  <c r="Z50" i="10"/>
  <c r="AA161" i="10"/>
  <c r="R69" i="10"/>
  <c r="R76" i="10"/>
  <c r="R78" i="10" s="1"/>
  <c r="K131" i="10"/>
  <c r="K130" i="10" s="1"/>
  <c r="K132" i="10" s="1"/>
  <c r="K133" i="10" s="1"/>
  <c r="K10" i="10"/>
  <c r="K11" i="10" s="1"/>
  <c r="AA118" i="10"/>
  <c r="AA131" i="10" s="1"/>
  <c r="AA130" i="10" s="1"/>
  <c r="AA132" i="10" s="1"/>
  <c r="AA133" i="10" s="1"/>
  <c r="AA129" i="10"/>
  <c r="AA116" i="10"/>
  <c r="W188" i="10"/>
  <c r="V73" i="10"/>
  <c r="V74" i="10" s="1"/>
  <c r="V75" i="10" s="1"/>
  <c r="W163" i="10"/>
  <c r="W164" i="10" s="1"/>
  <c r="V67" i="10"/>
  <c r="V115" i="10"/>
  <c r="V167" i="10"/>
  <c r="V58" i="10"/>
  <c r="V808" i="10"/>
  <c r="V59" i="10"/>
  <c r="V57" i="10" s="1"/>
  <c r="V193" i="10"/>
  <c r="V66" i="10"/>
  <c r="R129" i="10"/>
  <c r="R116" i="10"/>
  <c r="R118" i="10"/>
  <c r="AA69" i="10"/>
  <c r="AA76" i="10"/>
  <c r="AA78" i="10" s="1"/>
  <c r="M131" i="10"/>
  <c r="M130" i="10" s="1"/>
  <c r="M132" i="10" s="1"/>
  <c r="M133" i="10" s="1"/>
  <c r="M10" i="10"/>
  <c r="M11" i="10" s="1"/>
  <c r="O55" i="10"/>
  <c r="O56" i="10" s="1"/>
  <c r="P161" i="10"/>
  <c r="O50" i="10"/>
  <c r="O51" i="10"/>
  <c r="O165" i="10" s="1"/>
  <c r="O8" i="10"/>
  <c r="O9" i="10" s="1"/>
  <c r="Q8" i="10"/>
  <c r="Q9" i="10" s="1"/>
  <c r="R161" i="10"/>
  <c r="Q50" i="10"/>
  <c r="Q55" i="10"/>
  <c r="Q56" i="10" s="1"/>
  <c r="Q51" i="10"/>
  <c r="Q165" i="10" s="1"/>
  <c r="O187" i="10"/>
  <c r="O185" i="10"/>
  <c r="Q185" i="10"/>
  <c r="Q187" i="10"/>
  <c r="T76" i="10"/>
  <c r="T78" i="10" s="1"/>
  <c r="T69" i="10"/>
  <c r="Z187" i="10"/>
  <c r="Z185" i="10"/>
  <c r="M67" i="10"/>
  <c r="M167" i="10"/>
  <c r="M58" i="10"/>
  <c r="M808" i="10"/>
  <c r="M59" i="10"/>
  <c r="M57" i="10" s="1"/>
  <c r="M73" i="10"/>
  <c r="M74" i="10" s="1"/>
  <c r="M75" i="10" s="1"/>
  <c r="N188" i="10"/>
  <c r="M193" i="10"/>
  <c r="M66" i="10"/>
  <c r="M12" i="10"/>
  <c r="M13" i="10" s="1"/>
  <c r="M115" i="10"/>
  <c r="N163" i="10"/>
  <c r="N164" i="10" s="1"/>
  <c r="T116" i="10"/>
  <c r="T118" i="10"/>
  <c r="T131" i="10" s="1"/>
  <c r="T130" i="10" s="1"/>
  <c r="T132" i="10" s="1"/>
  <c r="T133" i="10" s="1"/>
  <c r="T129" i="10"/>
  <c r="U259" i="10"/>
  <c r="U260" i="10" s="1"/>
  <c r="U246" i="10"/>
  <c r="W192" i="10"/>
  <c r="W190" i="10" s="1"/>
  <c r="W189" i="10" s="1"/>
  <c r="W186" i="10" s="1"/>
  <c r="X162" i="10"/>
  <c r="W166" i="10"/>
  <c r="W54" i="10"/>
  <c r="W65" i="10"/>
  <c r="W64" i="10" s="1"/>
  <c r="W63" i="10" s="1"/>
  <c r="J185" i="10"/>
  <c r="J179" i="10" s="1"/>
  <c r="J187" i="10"/>
  <c r="N194" i="10"/>
  <c r="N191" i="10"/>
  <c r="N199" i="10" s="1"/>
  <c r="N195" i="10"/>
  <c r="N196" i="10" s="1"/>
  <c r="D247" i="10"/>
  <c r="D248" i="10"/>
  <c r="U794" i="10"/>
  <c r="V248" i="10"/>
  <c r="V247" i="10"/>
  <c r="V258" i="10"/>
  <c r="V251" i="10"/>
  <c r="V253" i="10" s="1"/>
  <c r="W194" i="10"/>
  <c r="W191" i="10"/>
  <c r="W199" i="10" s="1"/>
  <c r="W195" i="10"/>
  <c r="W196" i="10" s="1"/>
  <c r="J246" i="10"/>
  <c r="J259" i="10"/>
  <c r="J257" i="10"/>
  <c r="J256" i="10" s="1"/>
  <c r="J255" i="10" s="1"/>
  <c r="J254" i="10" s="1"/>
  <c r="J253" i="10"/>
  <c r="N192" i="10"/>
  <c r="N190" i="10" s="1"/>
  <c r="N189" i="10" s="1"/>
  <c r="N186" i="10" s="1"/>
  <c r="O162" i="10"/>
  <c r="N166" i="10"/>
  <c r="N54" i="10"/>
  <c r="N65" i="10"/>
  <c r="N64" i="10" s="1"/>
  <c r="N63" i="10" s="1"/>
  <c r="L259" i="10"/>
  <c r="L260" i="10" s="1"/>
  <c r="L246" i="10"/>
  <c r="N794" i="10"/>
  <c r="O258" i="10"/>
  <c r="O247" i="10"/>
  <c r="O248" i="10"/>
  <c r="O251" i="10"/>
  <c r="O253" i="10" s="1"/>
  <c r="D289" i="10"/>
  <c r="D278" i="10"/>
  <c r="D284" i="10"/>
  <c r="Y794" i="10"/>
  <c r="Z247" i="10"/>
  <c r="Z258" i="10"/>
  <c r="Z248" i="10"/>
  <c r="Z251" i="10"/>
  <c r="Z253" i="10" s="1"/>
  <c r="U808" i="10"/>
  <c r="U193" i="10"/>
  <c r="U167" i="10"/>
  <c r="V188" i="10"/>
  <c r="U115" i="10"/>
  <c r="V163" i="10"/>
  <c r="V164" i="10" s="1"/>
  <c r="U73" i="10"/>
  <c r="U74" i="10" s="1"/>
  <c r="U75" i="10" s="1"/>
  <c r="U66" i="10"/>
  <c r="U67" i="10"/>
  <c r="U58" i="10"/>
  <c r="U59" i="10"/>
  <c r="U57" i="10" s="1"/>
  <c r="E187" i="10"/>
  <c r="E185" i="10"/>
  <c r="E179" i="10" s="1"/>
  <c r="K245" i="10"/>
  <c r="K243" i="10" s="1"/>
  <c r="K244" i="10"/>
  <c r="P131" i="10"/>
  <c r="P130" i="10" s="1"/>
  <c r="P132" i="10" s="1"/>
  <c r="P133" i="10" s="1"/>
  <c r="P10" i="10"/>
  <c r="P11" i="10" s="1"/>
  <c r="X794" i="10"/>
  <c r="Y258" i="10"/>
  <c r="Y251" i="10"/>
  <c r="Y253" i="10" s="1"/>
  <c r="Y247" i="10"/>
  <c r="Y248" i="10"/>
  <c r="R254" i="10"/>
  <c r="R255" i="10" s="1"/>
  <c r="R256" i="10" s="1"/>
  <c r="R257" i="10" s="1"/>
  <c r="R249" i="10"/>
  <c r="P246" i="10"/>
  <c r="P259" i="10"/>
  <c r="P260" i="10" s="1"/>
  <c r="P276" i="10" s="1"/>
  <c r="P809" i="10" s="1"/>
  <c r="L794" i="10"/>
  <c r="M248" i="10"/>
  <c r="M258" i="10"/>
  <c r="M247" i="10"/>
  <c r="M251" i="10"/>
  <c r="M253" i="10" s="1"/>
  <c r="K810" i="10"/>
  <c r="K811" i="10" s="1"/>
  <c r="K812" i="10" s="1"/>
  <c r="K813" i="10" s="1"/>
  <c r="K814" i="10" s="1"/>
  <c r="K815" i="10" s="1"/>
  <c r="K806" i="10"/>
  <c r="K805" i="10" s="1"/>
  <c r="J161" i="10"/>
  <c r="I55" i="10"/>
  <c r="I56" i="10" s="1"/>
  <c r="I51" i="10"/>
  <c r="I165" i="10" s="1"/>
  <c r="I50" i="10"/>
  <c r="I8" i="10"/>
  <c r="I9" i="10" s="1"/>
  <c r="Y808" i="10"/>
  <c r="Y193" i="10"/>
  <c r="Z188" i="10"/>
  <c r="Z163" i="10"/>
  <c r="Z164" i="10" s="1"/>
  <c r="Y167" i="10"/>
  <c r="Y115" i="10"/>
  <c r="Y59" i="10"/>
  <c r="Y57" i="10" s="1"/>
  <c r="Y73" i="10"/>
  <c r="Y74" i="10" s="1"/>
  <c r="Y75" i="10" s="1"/>
  <c r="Y66" i="10"/>
  <c r="Y67" i="10"/>
  <c r="Y58" i="10"/>
  <c r="T259" i="10"/>
  <c r="T260" i="10" s="1"/>
  <c r="T276" i="10" s="1"/>
  <c r="T809" i="10" s="1"/>
  <c r="T246" i="10"/>
  <c r="D809" i="10"/>
  <c r="D359" i="10"/>
  <c r="D288" i="10"/>
  <c r="G360" i="10"/>
  <c r="G361" i="10" s="1"/>
  <c r="G362" i="10" s="1"/>
  <c r="G364" i="10" s="1"/>
  <c r="G358" i="10"/>
  <c r="G114" i="10"/>
  <c r="H120" i="10"/>
  <c r="L808" i="10"/>
  <c r="L193" i="10"/>
  <c r="M163" i="10"/>
  <c r="M164" i="10" s="1"/>
  <c r="L167" i="10"/>
  <c r="M188" i="10"/>
  <c r="L115" i="10"/>
  <c r="L73" i="10"/>
  <c r="L74" i="10" s="1"/>
  <c r="L75" i="10" s="1"/>
  <c r="L66" i="10"/>
  <c r="L67" i="10"/>
  <c r="L58" i="10"/>
  <c r="L59" i="10"/>
  <c r="L57" i="10" s="1"/>
  <c r="L12" i="10"/>
  <c r="L13" i="10" s="1"/>
  <c r="V794" i="10"/>
  <c r="W247" i="10"/>
  <c r="W258" i="10"/>
  <c r="W251" i="10"/>
  <c r="W253" i="10" s="1"/>
  <c r="W248" i="10"/>
  <c r="Q247" i="10"/>
  <c r="Q258" i="10"/>
  <c r="Q251" i="10"/>
  <c r="Q253" i="10" s="1"/>
  <c r="P794" i="10"/>
  <c r="Q248" i="10"/>
  <c r="AA246" i="10"/>
  <c r="AA259" i="10"/>
  <c r="AA260" i="10" s="1"/>
  <c r="I185" i="10"/>
  <c r="I179" i="10" s="1"/>
  <c r="I187" i="10"/>
  <c r="G806" i="10"/>
  <c r="G805" i="10" s="1"/>
  <c r="G810" i="10"/>
  <c r="G811" i="10" s="1"/>
  <c r="G812" i="10" s="1"/>
  <c r="G813" i="10" s="1"/>
  <c r="G814" i="10" s="1"/>
  <c r="G815" i="10" s="1"/>
  <c r="P808" i="10"/>
  <c r="Q188" i="10"/>
  <c r="Q163" i="10"/>
  <c r="Q164" i="10" s="1"/>
  <c r="P167" i="10"/>
  <c r="P193" i="10"/>
  <c r="P59" i="10"/>
  <c r="P57" i="10" s="1"/>
  <c r="P115" i="10"/>
  <c r="P73" i="10"/>
  <c r="P74" i="10" s="1"/>
  <c r="P75" i="10" s="1"/>
  <c r="P66" i="10"/>
  <c r="P67" i="10"/>
  <c r="P12" i="10"/>
  <c r="P13" i="10" s="1"/>
  <c r="P58" i="10"/>
  <c r="I245" i="10"/>
  <c r="I243" i="10" s="1"/>
  <c r="I244" i="10"/>
  <c r="K161" i="10"/>
  <c r="J50" i="10"/>
  <c r="J8" i="10"/>
  <c r="J9" i="10" s="1"/>
  <c r="J51" i="10"/>
  <c r="J165" i="10" s="1"/>
  <c r="J55" i="10"/>
  <c r="J56" i="10" s="1"/>
  <c r="W794" i="10"/>
  <c r="X258" i="10"/>
  <c r="X247" i="10"/>
  <c r="X251" i="10"/>
  <c r="X253" i="10" s="1"/>
  <c r="X248" i="10"/>
  <c r="N247" i="10"/>
  <c r="M794" i="10"/>
  <c r="N258" i="10"/>
  <c r="N248" i="10"/>
  <c r="N251" i="10"/>
  <c r="N253" i="10" s="1"/>
  <c r="F161" i="10"/>
  <c r="E54" i="10"/>
  <c r="E8" i="10" s="1"/>
  <c r="E9" i="10" s="1"/>
  <c r="D55" i="10"/>
  <c r="D50" i="10"/>
  <c r="D51" i="10"/>
  <c r="I279" i="10"/>
  <c r="I264" i="10"/>
  <c r="I251" i="10"/>
  <c r="I249" i="10" s="1"/>
  <c r="I276" i="10"/>
  <c r="L131" i="10"/>
  <c r="L130" i="10" s="1"/>
  <c r="L132" i="10" s="1"/>
  <c r="L133" i="10" s="1"/>
  <c r="L10" i="10"/>
  <c r="L11" i="10" s="1"/>
  <c r="G285" i="10"/>
  <c r="G287" i="10"/>
  <c r="G291" i="10"/>
  <c r="G292" i="10"/>
  <c r="G303" i="10" s="1"/>
  <c r="AA244" i="6"/>
  <c r="AA245" i="6"/>
  <c r="AA243" i="6" s="1"/>
  <c r="X245" i="6"/>
  <c r="X243" i="6" s="1"/>
  <c r="X244" i="6"/>
  <c r="U245" i="6"/>
  <c r="U243" i="6" s="1"/>
  <c r="U244" i="6"/>
  <c r="Y188" i="6"/>
  <c r="X167" i="6"/>
  <c r="X193" i="6"/>
  <c r="Y163" i="6"/>
  <c r="Y164" i="6" s="1"/>
  <c r="AA193" i="6"/>
  <c r="AA167" i="6"/>
  <c r="Y167" i="6"/>
  <c r="Y193" i="6"/>
  <c r="Z188" i="6"/>
  <c r="Z163" i="6"/>
  <c r="Z164" i="6" s="1"/>
  <c r="X163" i="6"/>
  <c r="X164" i="6" s="1"/>
  <c r="X188" i="6"/>
  <c r="W167" i="6"/>
  <c r="W193" i="6"/>
  <c r="T192" i="6"/>
  <c r="T190" i="6" s="1"/>
  <c r="T189" i="6" s="1"/>
  <c r="T186" i="6" s="1"/>
  <c r="U162" i="6"/>
  <c r="T166" i="6"/>
  <c r="U193" i="6"/>
  <c r="V163" i="6"/>
  <c r="V164" i="6" s="1"/>
  <c r="V188" i="6"/>
  <c r="U167" i="6"/>
  <c r="T194" i="6"/>
  <c r="T195" i="6"/>
  <c r="T196" i="6" s="1"/>
  <c r="T191" i="6"/>
  <c r="T199" i="6" s="1"/>
  <c r="Z245" i="6"/>
  <c r="Z243" i="6" s="1"/>
  <c r="Z244" i="6"/>
  <c r="W244" i="6"/>
  <c r="W245" i="6"/>
  <c r="W243" i="6" s="1"/>
  <c r="V245" i="6"/>
  <c r="V243" i="6" s="1"/>
  <c r="V244" i="6"/>
  <c r="T245" i="6"/>
  <c r="T243" i="6" s="1"/>
  <c r="T244" i="6"/>
  <c r="Y115" i="6"/>
  <c r="Y58" i="6"/>
  <c r="Y67" i="6"/>
  <c r="Y66" i="6"/>
  <c r="Y59" i="6"/>
  <c r="Y57" i="6" s="1"/>
  <c r="Y73" i="6"/>
  <c r="Y74" i="6" s="1"/>
  <c r="Y75" i="6" s="1"/>
  <c r="V69" i="6"/>
  <c r="V76" i="6"/>
  <c r="V78" i="6" s="1"/>
  <c r="V116" i="6"/>
  <c r="V129" i="6"/>
  <c r="V118" i="6"/>
  <c r="V131" i="6" s="1"/>
  <c r="V130" i="6" s="1"/>
  <c r="V132" i="6" s="1"/>
  <c r="V133" i="6" s="1"/>
  <c r="AA115" i="6"/>
  <c r="AA59" i="6"/>
  <c r="AA57" i="6" s="1"/>
  <c r="AA58" i="6"/>
  <c r="AA66" i="6"/>
  <c r="AA67" i="6"/>
  <c r="AA73" i="6"/>
  <c r="AA74" i="6" s="1"/>
  <c r="AA75" i="6" s="1"/>
  <c r="Z76" i="6"/>
  <c r="Z78" i="6" s="1"/>
  <c r="Z69" i="6"/>
  <c r="Z129" i="6"/>
  <c r="Z118" i="6"/>
  <c r="Z131" i="6" s="1"/>
  <c r="Z130" i="6" s="1"/>
  <c r="Z132" i="6" s="1"/>
  <c r="Z133" i="6" s="1"/>
  <c r="Z116" i="6"/>
  <c r="X115" i="6"/>
  <c r="X66" i="6"/>
  <c r="X58" i="6"/>
  <c r="X67" i="6"/>
  <c r="X59" i="6"/>
  <c r="X57" i="6" s="1"/>
  <c r="X73" i="6"/>
  <c r="X74" i="6" s="1"/>
  <c r="X75" i="6" s="1"/>
  <c r="W115" i="6"/>
  <c r="W66" i="6"/>
  <c r="W59" i="6"/>
  <c r="W57" i="6" s="1"/>
  <c r="W67" i="6"/>
  <c r="W58" i="6"/>
  <c r="W73" i="6"/>
  <c r="W74" i="6" s="1"/>
  <c r="W75" i="6" s="1"/>
  <c r="U115" i="6"/>
  <c r="U66" i="6"/>
  <c r="U58" i="6"/>
  <c r="U67" i="6"/>
  <c r="U59" i="6"/>
  <c r="U57" i="6" s="1"/>
  <c r="U73" i="6"/>
  <c r="U74" i="6" s="1"/>
  <c r="U75" i="6" s="1"/>
  <c r="T65" i="6"/>
  <c r="T64" i="6" s="1"/>
  <c r="T63" i="6" s="1"/>
  <c r="T54" i="6"/>
  <c r="U161" i="6" s="1"/>
  <c r="S362" i="6"/>
  <c r="D244" i="6"/>
  <c r="D245" i="6"/>
  <c r="D243" i="6" s="1"/>
  <c r="D275" i="6"/>
  <c r="D278" i="6"/>
  <c r="D251" i="6"/>
  <c r="D249" i="6" s="1"/>
  <c r="D248" i="6" s="1"/>
  <c r="S365" i="6"/>
  <c r="S370" i="6"/>
  <c r="M166" i="10" l="1"/>
  <c r="N162" i="10"/>
  <c r="M65" i="10"/>
  <c r="M64" i="10" s="1"/>
  <c r="M63" i="10" s="1"/>
  <c r="M192" i="10"/>
  <c r="M190" i="10" s="1"/>
  <c r="M189" i="10" s="1"/>
  <c r="M186" i="10" s="1"/>
  <c r="M54" i="10"/>
  <c r="O40" i="10"/>
  <c r="P160" i="10"/>
  <c r="M194" i="10"/>
  <c r="M195" i="10"/>
  <c r="M196" i="10" s="1"/>
  <c r="M191" i="10"/>
  <c r="M199" i="10" s="1"/>
  <c r="Z179" i="10"/>
  <c r="Z181" i="10"/>
  <c r="T11" i="10"/>
  <c r="V65" i="10"/>
  <c r="V64" i="10" s="1"/>
  <c r="V63" i="10" s="1"/>
  <c r="V192" i="10"/>
  <c r="V190" i="10" s="1"/>
  <c r="V189" i="10" s="1"/>
  <c r="V186" i="10" s="1"/>
  <c r="W162" i="10"/>
  <c r="V166" i="10"/>
  <c r="V54" i="10"/>
  <c r="X194" i="10"/>
  <c r="X195" i="10"/>
  <c r="X196" i="10" s="1"/>
  <c r="X191" i="10"/>
  <c r="X199" i="10" s="1"/>
  <c r="T13" i="10"/>
  <c r="U188" i="10"/>
  <c r="U163" i="10"/>
  <c r="U164" i="10" s="1"/>
  <c r="T167" i="10"/>
  <c r="T115" i="10"/>
  <c r="T73" i="10"/>
  <c r="T74" i="10" s="1"/>
  <c r="T75" i="10" s="1"/>
  <c r="T66" i="10"/>
  <c r="T808" i="10"/>
  <c r="T67" i="10"/>
  <c r="T193" i="10"/>
  <c r="T58" i="10"/>
  <c r="T59" i="10"/>
  <c r="T57" i="10" s="1"/>
  <c r="R160" i="10"/>
  <c r="Q40" i="10"/>
  <c r="V194" i="10"/>
  <c r="V195" i="10"/>
  <c r="V196" i="10" s="1"/>
  <c r="V191" i="10"/>
  <c r="V199" i="10" s="1"/>
  <c r="R115" i="10"/>
  <c r="R59" i="10"/>
  <c r="R57" i="10" s="1"/>
  <c r="R73" i="10"/>
  <c r="R74" i="10" s="1"/>
  <c r="R75" i="10" s="1"/>
  <c r="R66" i="10"/>
  <c r="R193" i="10"/>
  <c r="S163" i="10"/>
  <c r="S164" i="10" s="1"/>
  <c r="R167" i="10"/>
  <c r="R67" i="10"/>
  <c r="R12" i="10"/>
  <c r="R13" i="10" s="1"/>
  <c r="R808" i="10"/>
  <c r="R58" i="10"/>
  <c r="X166" i="10"/>
  <c r="X192" i="10"/>
  <c r="X190" i="10" s="1"/>
  <c r="X189" i="10" s="1"/>
  <c r="X186" i="10" s="1"/>
  <c r="Y162" i="10"/>
  <c r="X54" i="10"/>
  <c r="X65" i="10"/>
  <c r="X64" i="10" s="1"/>
  <c r="X63" i="10" s="1"/>
  <c r="L162" i="10"/>
  <c r="K192" i="10"/>
  <c r="K190" i="10" s="1"/>
  <c r="K189" i="10" s="1"/>
  <c r="K186" i="10" s="1"/>
  <c r="K166" i="10"/>
  <c r="K65" i="10"/>
  <c r="K64" i="10" s="1"/>
  <c r="K63" i="10" s="1"/>
  <c r="K54" i="10"/>
  <c r="AA160" i="10"/>
  <c r="Z40" i="10"/>
  <c r="Q179" i="10"/>
  <c r="Q181" i="10"/>
  <c r="AA193" i="10"/>
  <c r="AA115" i="10"/>
  <c r="AA808" i="10"/>
  <c r="AA73" i="10"/>
  <c r="AA74" i="10" s="1"/>
  <c r="AA75" i="10" s="1"/>
  <c r="AA167" i="10"/>
  <c r="AA66" i="10"/>
  <c r="AA58" i="10"/>
  <c r="AA67" i="10"/>
  <c r="AA59" i="10"/>
  <c r="AA57" i="10" s="1"/>
  <c r="K194" i="10"/>
  <c r="K195" i="10"/>
  <c r="K196" i="10" s="1"/>
  <c r="K191" i="10"/>
  <c r="K199" i="10" s="1"/>
  <c r="O181" i="10"/>
  <c r="O179" i="10"/>
  <c r="R131" i="10"/>
  <c r="R130" i="10" s="1"/>
  <c r="R132" i="10" s="1"/>
  <c r="R133" i="10" s="1"/>
  <c r="R10" i="10"/>
  <c r="R11" i="10" s="1"/>
  <c r="K816" i="10"/>
  <c r="K817" i="10" s="1"/>
  <c r="K818" i="10"/>
  <c r="G794" i="10"/>
  <c r="I247" i="10"/>
  <c r="I248" i="10"/>
  <c r="K160" i="10"/>
  <c r="J40" i="10"/>
  <c r="G816" i="10"/>
  <c r="G817" i="10" s="1"/>
  <c r="G818" i="10"/>
  <c r="L195" i="10"/>
  <c r="L196" i="10" s="1"/>
  <c r="L194" i="10"/>
  <c r="L191" i="10"/>
  <c r="L199" i="10" s="1"/>
  <c r="Y194" i="10"/>
  <c r="Y195" i="10"/>
  <c r="Y196" i="10" s="1"/>
  <c r="Y191" i="10"/>
  <c r="Y199" i="10" s="1"/>
  <c r="Y259" i="10"/>
  <c r="Y260" i="10" s="1"/>
  <c r="Y246" i="10"/>
  <c r="U195" i="10"/>
  <c r="U196" i="10" s="1"/>
  <c r="U194" i="10"/>
  <c r="U191" i="10"/>
  <c r="U199" i="10" s="1"/>
  <c r="O259" i="10"/>
  <c r="O260" i="10" s="1"/>
  <c r="O246" i="10"/>
  <c r="N187" i="10"/>
  <c r="N185" i="10"/>
  <c r="N179" i="10" s="1"/>
  <c r="X161" i="10"/>
  <c r="W50" i="10"/>
  <c r="W55" i="10"/>
  <c r="W56" i="10" s="1"/>
  <c r="W51" i="10"/>
  <c r="W165" i="10" s="1"/>
  <c r="Q259" i="10"/>
  <c r="Q260" i="10" s="1"/>
  <c r="Q276" i="10" s="1"/>
  <c r="Q809" i="10" s="1"/>
  <c r="Q246" i="10"/>
  <c r="K807" i="10"/>
  <c r="K802" i="10"/>
  <c r="K801" i="10" s="1"/>
  <c r="K800" i="10" s="1"/>
  <c r="K799" i="10" s="1"/>
  <c r="K798" i="10" s="1"/>
  <c r="K797" i="10" s="1"/>
  <c r="K796" i="10" s="1"/>
  <c r="K795" i="10" s="1"/>
  <c r="I809" i="10"/>
  <c r="I288" i="10"/>
  <c r="I359" i="10"/>
  <c r="P192" i="10"/>
  <c r="P190" i="10" s="1"/>
  <c r="P189" i="10" s="1"/>
  <c r="P186" i="10" s="1"/>
  <c r="Q162" i="10"/>
  <c r="P166" i="10"/>
  <c r="P54" i="10"/>
  <c r="P65" i="10"/>
  <c r="P64" i="10" s="1"/>
  <c r="P63" i="10" s="1"/>
  <c r="Z259" i="10"/>
  <c r="Z260" i="10" s="1"/>
  <c r="Z276" i="10" s="1"/>
  <c r="Z809" i="10" s="1"/>
  <c r="Z246" i="10"/>
  <c r="AA279" i="10"/>
  <c r="AA289" i="10" s="1"/>
  <c r="AA276" i="10"/>
  <c r="Y192" i="10"/>
  <c r="Y190" i="10" s="1"/>
  <c r="Y189" i="10" s="1"/>
  <c r="Y186" i="10" s="1"/>
  <c r="Z162" i="10"/>
  <c r="Y166" i="10"/>
  <c r="Y65" i="10"/>
  <c r="Y64" i="10" s="1"/>
  <c r="Y63" i="10" s="1"/>
  <c r="Y54" i="10"/>
  <c r="P806" i="10"/>
  <c r="P805" i="10" s="1"/>
  <c r="P810" i="10"/>
  <c r="P811" i="10" s="1"/>
  <c r="P812" i="10" s="1"/>
  <c r="P813" i="10" s="1"/>
  <c r="P814" i="10" s="1"/>
  <c r="P815" i="10" s="1"/>
  <c r="G309" i="10"/>
  <c r="G301" i="10"/>
  <c r="G305" i="10"/>
  <c r="G296" i="10"/>
  <c r="G302" i="10"/>
  <c r="G300" i="10"/>
  <c r="G807" i="10"/>
  <c r="G802" i="10"/>
  <c r="G801" i="10" s="1"/>
  <c r="G800" i="10" s="1"/>
  <c r="G799" i="10" s="1"/>
  <c r="G798" i="10" s="1"/>
  <c r="G797" i="10" s="1"/>
  <c r="G796" i="10" s="1"/>
  <c r="G795" i="10" s="1"/>
  <c r="I289" i="10"/>
  <c r="I278" i="10"/>
  <c r="I284" i="10"/>
  <c r="N259" i="10"/>
  <c r="N260" i="10" s="1"/>
  <c r="N276" i="10" s="1"/>
  <c r="N809" i="10" s="1"/>
  <c r="N246" i="10"/>
  <c r="AA245" i="10"/>
  <c r="AA243" i="10" s="1"/>
  <c r="AA244" i="10"/>
  <c r="W259" i="10"/>
  <c r="W260" i="10" s="1"/>
  <c r="W276" i="10" s="1"/>
  <c r="W809" i="10" s="1"/>
  <c r="W246" i="10"/>
  <c r="M162" i="10"/>
  <c r="L166" i="10"/>
  <c r="L192" i="10"/>
  <c r="L190" i="10" s="1"/>
  <c r="L189" i="10" s="1"/>
  <c r="L186" i="10" s="1"/>
  <c r="L54" i="10"/>
  <c r="L65" i="10"/>
  <c r="L64" i="10" s="1"/>
  <c r="L63" i="10" s="1"/>
  <c r="T245" i="10"/>
  <c r="T243" i="10" s="1"/>
  <c r="T244" i="10"/>
  <c r="J160" i="10"/>
  <c r="I40" i="10"/>
  <c r="M246" i="10"/>
  <c r="M259" i="10"/>
  <c r="M260" i="10" s="1"/>
  <c r="P244" i="10"/>
  <c r="P245" i="10"/>
  <c r="P243" i="10" s="1"/>
  <c r="U192" i="10"/>
  <c r="U190" i="10" s="1"/>
  <c r="U189" i="10" s="1"/>
  <c r="U186" i="10" s="1"/>
  <c r="U166" i="10"/>
  <c r="V162" i="10"/>
  <c r="U54" i="10"/>
  <c r="U65" i="10"/>
  <c r="U64" i="10" s="1"/>
  <c r="U63" i="10" s="1"/>
  <c r="L245" i="10"/>
  <c r="L243" i="10" s="1"/>
  <c r="L244" i="10"/>
  <c r="D360" i="10"/>
  <c r="D361" i="10" s="1"/>
  <c r="D362" i="10" s="1"/>
  <c r="D364" i="10" s="1"/>
  <c r="D358" i="10"/>
  <c r="D165" i="10"/>
  <c r="E51" i="10"/>
  <c r="E165" i="10" s="1"/>
  <c r="X259" i="10"/>
  <c r="X260" i="10" s="1"/>
  <c r="X246" i="10"/>
  <c r="P194" i="10"/>
  <c r="P195" i="10"/>
  <c r="P196" i="10" s="1"/>
  <c r="P191" i="10"/>
  <c r="P199" i="10" s="1"/>
  <c r="H114" i="10"/>
  <c r="G113" i="10"/>
  <c r="T810" i="10"/>
  <c r="T811" i="10" s="1"/>
  <c r="T812" i="10" s="1"/>
  <c r="T813" i="10" s="1"/>
  <c r="T814" i="10" s="1"/>
  <c r="T815" i="10" s="1"/>
  <c r="T806" i="10"/>
  <c r="T805" i="10" s="1"/>
  <c r="Q794" i="10"/>
  <c r="R258" i="10"/>
  <c r="R248" i="10"/>
  <c r="R247" i="10"/>
  <c r="R251" i="10"/>
  <c r="R253" i="10" s="1"/>
  <c r="L264" i="10"/>
  <c r="L279" i="10"/>
  <c r="L276" i="10"/>
  <c r="W187" i="10"/>
  <c r="W185" i="10"/>
  <c r="D810" i="10"/>
  <c r="D811" i="10" s="1"/>
  <c r="D812" i="10" s="1"/>
  <c r="D813" i="10" s="1"/>
  <c r="D814" i="10" s="1"/>
  <c r="D815" i="10" s="1"/>
  <c r="D806" i="10"/>
  <c r="D805" i="10" s="1"/>
  <c r="J245" i="10"/>
  <c r="J243" i="10" s="1"/>
  <c r="J244" i="10"/>
  <c r="G365" i="10"/>
  <c r="G363" i="10"/>
  <c r="D292" i="10"/>
  <c r="D303" i="10" s="1"/>
  <c r="D285" i="10"/>
  <c r="D287" i="10"/>
  <c r="D291" i="10"/>
  <c r="V246" i="10"/>
  <c r="V259" i="10"/>
  <c r="V260" i="10" s="1"/>
  <c r="V276" i="10" s="1"/>
  <c r="V809" i="10" s="1"/>
  <c r="U245" i="10"/>
  <c r="U243" i="10" s="1"/>
  <c r="U244" i="10"/>
  <c r="F160" i="10"/>
  <c r="D40" i="10"/>
  <c r="E50" i="10"/>
  <c r="E55" i="10"/>
  <c r="D56" i="10"/>
  <c r="E56" i="10" s="1"/>
  <c r="O161" i="10"/>
  <c r="N55" i="10"/>
  <c r="N56" i="10" s="1"/>
  <c r="N51" i="10"/>
  <c r="N165" i="10" s="1"/>
  <c r="N8" i="10"/>
  <c r="N9" i="10" s="1"/>
  <c r="N50" i="10"/>
  <c r="U276" i="10"/>
  <c r="U279" i="10"/>
  <c r="AA192" i="6"/>
  <c r="AA190" i="6" s="1"/>
  <c r="AA189" i="6" s="1"/>
  <c r="AA186" i="6" s="1"/>
  <c r="AA166" i="6"/>
  <c r="W163" i="6"/>
  <c r="W164" i="6" s="1"/>
  <c r="W188" i="6"/>
  <c r="V167" i="6"/>
  <c r="V193" i="6"/>
  <c r="T185" i="6"/>
  <c r="T187" i="6"/>
  <c r="X162" i="6"/>
  <c r="W166" i="6"/>
  <c r="W192" i="6"/>
  <c r="W190" i="6" s="1"/>
  <c r="W189" i="6" s="1"/>
  <c r="W186" i="6" s="1"/>
  <c r="W195" i="6"/>
  <c r="W196" i="6" s="1"/>
  <c r="W191" i="6"/>
  <c r="W199" i="6" s="1"/>
  <c r="W194" i="6"/>
  <c r="AA191" i="6"/>
  <c r="AA199" i="6" s="1"/>
  <c r="AA195" i="6"/>
  <c r="AA196" i="6" s="1"/>
  <c r="AA194" i="6"/>
  <c r="V162" i="6"/>
  <c r="U166" i="6"/>
  <c r="U192" i="6"/>
  <c r="U190" i="6" s="1"/>
  <c r="U189" i="6" s="1"/>
  <c r="U186" i="6" s="1"/>
  <c r="Y166" i="6"/>
  <c r="Y192" i="6"/>
  <c r="Y190" i="6" s="1"/>
  <c r="Y189" i="6" s="1"/>
  <c r="Y186" i="6" s="1"/>
  <c r="Z162" i="6"/>
  <c r="X166" i="6"/>
  <c r="X192" i="6"/>
  <c r="X190" i="6" s="1"/>
  <c r="X189" i="6" s="1"/>
  <c r="X186" i="6" s="1"/>
  <c r="Y162" i="6"/>
  <c r="Z193" i="6"/>
  <c r="AA163" i="6"/>
  <c r="AA164" i="6" s="1"/>
  <c r="AA188" i="6"/>
  <c r="Z167" i="6"/>
  <c r="X195" i="6"/>
  <c r="X196" i="6" s="1"/>
  <c r="X191" i="6"/>
  <c r="X199" i="6" s="1"/>
  <c r="X194" i="6"/>
  <c r="Y195" i="6"/>
  <c r="Y196" i="6" s="1"/>
  <c r="Y191" i="6"/>
  <c r="Y199" i="6" s="1"/>
  <c r="Y194" i="6"/>
  <c r="U195" i="6"/>
  <c r="U196" i="6" s="1"/>
  <c r="U191" i="6"/>
  <c r="U199" i="6" s="1"/>
  <c r="U194" i="6"/>
  <c r="Y65" i="6"/>
  <c r="Y64" i="6" s="1"/>
  <c r="Y63" i="6" s="1"/>
  <c r="Y54" i="6"/>
  <c r="Z161" i="6" s="1"/>
  <c r="V115" i="6"/>
  <c r="V59" i="6"/>
  <c r="V57" i="6" s="1"/>
  <c r="V66" i="6"/>
  <c r="V67" i="6"/>
  <c r="V58" i="6"/>
  <c r="V73" i="6"/>
  <c r="V74" i="6" s="1"/>
  <c r="V75" i="6" s="1"/>
  <c r="AA65" i="6"/>
  <c r="AA64" i="6" s="1"/>
  <c r="AA63" i="6" s="1"/>
  <c r="AA54" i="6"/>
  <c r="Z115" i="6"/>
  <c r="Z66" i="6"/>
  <c r="Z59" i="6"/>
  <c r="Z57" i="6" s="1"/>
  <c r="Z58" i="6"/>
  <c r="Z67" i="6"/>
  <c r="Z73" i="6"/>
  <c r="Z74" i="6" s="1"/>
  <c r="Z75" i="6" s="1"/>
  <c r="X54" i="6"/>
  <c r="Y161" i="6" s="1"/>
  <c r="X65" i="6"/>
  <c r="X64" i="6" s="1"/>
  <c r="X63" i="6" s="1"/>
  <c r="W54" i="6"/>
  <c r="X161" i="6" s="1"/>
  <c r="W65" i="6"/>
  <c r="W64" i="6" s="1"/>
  <c r="W63" i="6" s="1"/>
  <c r="U65" i="6"/>
  <c r="U64" i="6" s="1"/>
  <c r="U63" i="6" s="1"/>
  <c r="U54" i="6"/>
  <c r="V161" i="6" s="1"/>
  <c r="T55" i="6"/>
  <c r="T56" i="6" s="1"/>
  <c r="T50" i="6"/>
  <c r="T51" i="6"/>
  <c r="T165" i="6" s="1"/>
  <c r="D277" i="6"/>
  <c r="D288" i="6"/>
  <c r="D283" i="6"/>
  <c r="D808" i="6"/>
  <c r="D358" i="6"/>
  <c r="D287" i="6"/>
  <c r="S291" i="6"/>
  <c r="S302" i="6" s="1"/>
  <c r="S287" i="6"/>
  <c r="S283" i="6"/>
  <c r="AA194" i="10" l="1"/>
  <c r="AA191" i="10"/>
  <c r="AA199" i="10" s="1"/>
  <c r="AA195" i="10"/>
  <c r="AA196" i="10" s="1"/>
  <c r="K185" i="10"/>
  <c r="K187" i="10"/>
  <c r="Q180" i="10"/>
  <c r="Q178" i="10" s="1"/>
  <c r="Q175" i="10" s="1"/>
  <c r="Q174" i="10" s="1"/>
  <c r="Q177" i="10"/>
  <c r="Q182" i="10"/>
  <c r="Q183" i="10" s="1"/>
  <c r="Q184" i="10" s="1"/>
  <c r="T191" i="10"/>
  <c r="T199" i="10" s="1"/>
  <c r="T194" i="10"/>
  <c r="T195" i="10"/>
  <c r="T196" i="10" s="1"/>
  <c r="V187" i="10"/>
  <c r="V185" i="10"/>
  <c r="AA192" i="10"/>
  <c r="AA190" i="10" s="1"/>
  <c r="AA189" i="10" s="1"/>
  <c r="AA186" i="10" s="1"/>
  <c r="AA166" i="10"/>
  <c r="AA54" i="10"/>
  <c r="AA65" i="10"/>
  <c r="AA64" i="10" s="1"/>
  <c r="AA63" i="10" s="1"/>
  <c r="X50" i="10"/>
  <c r="Y161" i="10"/>
  <c r="X55" i="10"/>
  <c r="X56" i="10" s="1"/>
  <c r="X51" i="10"/>
  <c r="X165" i="10" s="1"/>
  <c r="M50" i="10"/>
  <c r="M8" i="10"/>
  <c r="M9" i="10" s="1"/>
  <c r="M51" i="10"/>
  <c r="M165" i="10" s="1"/>
  <c r="N161" i="10"/>
  <c r="M55" i="10"/>
  <c r="M56" i="10" s="1"/>
  <c r="O182" i="10"/>
  <c r="O183" i="10" s="1"/>
  <c r="O184" i="10" s="1"/>
  <c r="O177" i="10"/>
  <c r="O180" i="10"/>
  <c r="O178" i="10" s="1"/>
  <c r="O175" i="10" s="1"/>
  <c r="O174" i="10" s="1"/>
  <c r="T54" i="10"/>
  <c r="U162" i="10"/>
  <c r="T65" i="10"/>
  <c r="T64" i="10" s="1"/>
  <c r="T63" i="10" s="1"/>
  <c r="T166" i="10"/>
  <c r="T192" i="10"/>
  <c r="T190" i="10" s="1"/>
  <c r="T189" i="10" s="1"/>
  <c r="T186" i="10" s="1"/>
  <c r="Z182" i="10"/>
  <c r="Z183" i="10" s="1"/>
  <c r="Z184" i="10" s="1"/>
  <c r="Z180" i="10"/>
  <c r="Z178" i="10" s="1"/>
  <c r="Z175" i="10" s="1"/>
  <c r="Z174" i="10" s="1"/>
  <c r="Z177" i="10"/>
  <c r="M187" i="10"/>
  <c r="M185" i="10"/>
  <c r="M179" i="10" s="1"/>
  <c r="O48" i="10"/>
  <c r="O44" i="10"/>
  <c r="O43" i="10"/>
  <c r="O39" i="10"/>
  <c r="O42" i="10"/>
  <c r="L161" i="10"/>
  <c r="K55" i="10"/>
  <c r="K56" i="10" s="1"/>
  <c r="K50" i="10"/>
  <c r="K8" i="10"/>
  <c r="K9" i="10" s="1"/>
  <c r="K51" i="10"/>
  <c r="K165" i="10" s="1"/>
  <c r="X185" i="10"/>
  <c r="X187" i="10"/>
  <c r="R194" i="10"/>
  <c r="R195" i="10"/>
  <c r="R196" i="10" s="1"/>
  <c r="R191" i="10"/>
  <c r="R199" i="10" s="1"/>
  <c r="Q48" i="10"/>
  <c r="Q42" i="10"/>
  <c r="Q43" i="10"/>
  <c r="Q39" i="10"/>
  <c r="Q44" i="10"/>
  <c r="Z44" i="10"/>
  <c r="Z42" i="10"/>
  <c r="Z43" i="10"/>
  <c r="Z39" i="10"/>
  <c r="Z48" i="10"/>
  <c r="R166" i="10"/>
  <c r="S162" i="10"/>
  <c r="R192" i="10"/>
  <c r="R190" i="10" s="1"/>
  <c r="R189" i="10" s="1"/>
  <c r="R186" i="10" s="1"/>
  <c r="R65" i="10"/>
  <c r="R54" i="10"/>
  <c r="V55" i="10"/>
  <c r="V56" i="10" s="1"/>
  <c r="V51" i="10"/>
  <c r="V165" i="10" s="1"/>
  <c r="W161" i="10"/>
  <c r="V50" i="10"/>
  <c r="U809" i="10"/>
  <c r="U359" i="10"/>
  <c r="U288" i="10"/>
  <c r="U185" i="10"/>
  <c r="U187" i="10"/>
  <c r="M279" i="10"/>
  <c r="M276" i="10"/>
  <c r="W806" i="10"/>
  <c r="W805" i="10" s="1"/>
  <c r="W810" i="10"/>
  <c r="W811" i="10" s="1"/>
  <c r="W812" i="10" s="1"/>
  <c r="W813" i="10" s="1"/>
  <c r="W814" i="10" s="1"/>
  <c r="W815" i="10" s="1"/>
  <c r="Q806" i="10"/>
  <c r="Q805" i="10" s="1"/>
  <c r="Q810" i="10"/>
  <c r="Q811" i="10" s="1"/>
  <c r="Q812" i="10" s="1"/>
  <c r="Q813" i="10" s="1"/>
  <c r="Q814" i="10" s="1"/>
  <c r="Q815" i="10" s="1"/>
  <c r="O279" i="10"/>
  <c r="O276" i="10"/>
  <c r="O160" i="10"/>
  <c r="N40" i="10"/>
  <c r="G371" i="10"/>
  <c r="G366" i="10"/>
  <c r="G370" i="10"/>
  <c r="L809" i="10"/>
  <c r="L359" i="10"/>
  <c r="L288" i="10"/>
  <c r="M245" i="10"/>
  <c r="M243" i="10" s="1"/>
  <c r="M244" i="10"/>
  <c r="M161" i="10"/>
  <c r="L55" i="10"/>
  <c r="L56" i="10" s="1"/>
  <c r="L8" i="10"/>
  <c r="L9" i="10" s="1"/>
  <c r="L51" i="10"/>
  <c r="L165" i="10" s="1"/>
  <c r="L50" i="10"/>
  <c r="I287" i="10"/>
  <c r="I291" i="10"/>
  <c r="I285" i="10"/>
  <c r="I292" i="10"/>
  <c r="I303" i="10" s="1"/>
  <c r="G310" i="10"/>
  <c r="G317" i="10" s="1"/>
  <c r="G319" i="10" s="1"/>
  <c r="G318" i="10" s="1"/>
  <c r="G306" i="10"/>
  <c r="G325" i="10"/>
  <c r="G313" i="10"/>
  <c r="Y187" i="10"/>
  <c r="Y185" i="10"/>
  <c r="P187" i="10"/>
  <c r="P185" i="10"/>
  <c r="J42" i="10"/>
  <c r="J43" i="10"/>
  <c r="J39" i="10"/>
  <c r="J48" i="10"/>
  <c r="J44" i="10"/>
  <c r="D300" i="10"/>
  <c r="D309" i="10"/>
  <c r="D301" i="10"/>
  <c r="D305" i="10"/>
  <c r="D302" i="10"/>
  <c r="D296" i="10"/>
  <c r="L281" i="10"/>
  <c r="L282" i="10" s="1"/>
  <c r="L283" i="10" s="1"/>
  <c r="L284" i="10"/>
  <c r="L278" i="10"/>
  <c r="L289" i="10"/>
  <c r="X245" i="10"/>
  <c r="X243" i="10" s="1"/>
  <c r="X244" i="10"/>
  <c r="I42" i="10"/>
  <c r="I48" i="10"/>
  <c r="I43" i="10"/>
  <c r="I39" i="10"/>
  <c r="I44" i="10"/>
  <c r="L185" i="10"/>
  <c r="L179" i="10" s="1"/>
  <c r="L187" i="10"/>
  <c r="P816" i="10"/>
  <c r="P817" i="10" s="1"/>
  <c r="P818" i="10"/>
  <c r="I360" i="10"/>
  <c r="I361" i="10" s="1"/>
  <c r="I362" i="10" s="1"/>
  <c r="I364" i="10" s="1"/>
  <c r="I358" i="10"/>
  <c r="D43" i="10"/>
  <c r="E43" i="10" s="1"/>
  <c r="E40" i="10"/>
  <c r="D39" i="10"/>
  <c r="D48" i="10"/>
  <c r="E48" i="10" s="1"/>
  <c r="D44" i="10"/>
  <c r="D42" i="10"/>
  <c r="E42" i="10" s="1"/>
  <c r="X279" i="10"/>
  <c r="X276" i="10"/>
  <c r="P807" i="10"/>
  <c r="P802" i="10"/>
  <c r="P801" i="10" s="1"/>
  <c r="P800" i="10" s="1"/>
  <c r="P799" i="10" s="1"/>
  <c r="P798" i="10" s="1"/>
  <c r="P797" i="10" s="1"/>
  <c r="P796" i="10" s="1"/>
  <c r="P795" i="10" s="1"/>
  <c r="X160" i="10"/>
  <c r="W40" i="10"/>
  <c r="Y245" i="10"/>
  <c r="Y243" i="10" s="1"/>
  <c r="Y244" i="10"/>
  <c r="T802" i="10"/>
  <c r="T801" i="10" s="1"/>
  <c r="T800" i="10" s="1"/>
  <c r="T799" i="10" s="1"/>
  <c r="T798" i="10" s="1"/>
  <c r="T797" i="10" s="1"/>
  <c r="T796" i="10" s="1"/>
  <c r="T795" i="10" s="1"/>
  <c r="T807" i="10"/>
  <c r="G298" i="10"/>
  <c r="G299" i="10"/>
  <c r="G297" i="10" s="1"/>
  <c r="AA809" i="10"/>
  <c r="AA359" i="10"/>
  <c r="AA288" i="10"/>
  <c r="I806" i="10"/>
  <c r="I805" i="10" s="1"/>
  <c r="I810" i="10"/>
  <c r="I811" i="10" s="1"/>
  <c r="I812" i="10" s="1"/>
  <c r="I813" i="10" s="1"/>
  <c r="I814" i="10" s="1"/>
  <c r="I815" i="10" s="1"/>
  <c r="Y279" i="10"/>
  <c r="Y276" i="10"/>
  <c r="W181" i="10"/>
  <c r="W179" i="10"/>
  <c r="T816" i="10"/>
  <c r="T817" i="10" s="1"/>
  <c r="T818" i="10"/>
  <c r="H113" i="10"/>
  <c r="G101" i="10"/>
  <c r="V161" i="10"/>
  <c r="U50" i="10"/>
  <c r="U55" i="10"/>
  <c r="U56" i="10" s="1"/>
  <c r="U51" i="10"/>
  <c r="U165" i="10" s="1"/>
  <c r="N245" i="10"/>
  <c r="N243" i="10" s="1"/>
  <c r="N244" i="10"/>
  <c r="Z161" i="10"/>
  <c r="Y55" i="10"/>
  <c r="Y56" i="10" s="1"/>
  <c r="Y51" i="10"/>
  <c r="Y165" i="10" s="1"/>
  <c r="Y50" i="10"/>
  <c r="AA281" i="10"/>
  <c r="AA282" i="10" s="1"/>
  <c r="AA283" i="10" s="1"/>
  <c r="AA284" i="10"/>
  <c r="AA278" i="10"/>
  <c r="V245" i="10"/>
  <c r="V243" i="10" s="1"/>
  <c r="V244" i="10"/>
  <c r="D802" i="10"/>
  <c r="D801" i="10" s="1"/>
  <c r="D800" i="10" s="1"/>
  <c r="D799" i="10" s="1"/>
  <c r="D798" i="10" s="1"/>
  <c r="D797" i="10" s="1"/>
  <c r="D796" i="10" s="1"/>
  <c r="D795" i="10" s="1"/>
  <c r="D807" i="10"/>
  <c r="N810" i="10"/>
  <c r="N811" i="10" s="1"/>
  <c r="N812" i="10" s="1"/>
  <c r="N813" i="10" s="1"/>
  <c r="N814" i="10" s="1"/>
  <c r="N815" i="10" s="1"/>
  <c r="N806" i="10"/>
  <c r="N805" i="10" s="1"/>
  <c r="Z245" i="10"/>
  <c r="Z243" i="10" s="1"/>
  <c r="Z244" i="10"/>
  <c r="Q161" i="10"/>
  <c r="P55" i="10"/>
  <c r="P56" i="10" s="1"/>
  <c r="P50" i="10"/>
  <c r="P51" i="10"/>
  <c r="P165" i="10" s="1"/>
  <c r="P8" i="10"/>
  <c r="P9" i="10" s="1"/>
  <c r="V810" i="10"/>
  <c r="V811" i="10" s="1"/>
  <c r="V812" i="10" s="1"/>
  <c r="V813" i="10" s="1"/>
  <c r="V814" i="10" s="1"/>
  <c r="V815" i="10" s="1"/>
  <c r="V806" i="10"/>
  <c r="V805" i="10" s="1"/>
  <c r="U289" i="10"/>
  <c r="U278" i="10"/>
  <c r="U281" i="10"/>
  <c r="U282" i="10" s="1"/>
  <c r="U283" i="10" s="1"/>
  <c r="U284" i="10"/>
  <c r="D818" i="10"/>
  <c r="D816" i="10"/>
  <c r="D817" i="10" s="1"/>
  <c r="R246" i="10"/>
  <c r="R259" i="10"/>
  <c r="R260" i="10" s="1"/>
  <c r="D365" i="10"/>
  <c r="D363" i="10"/>
  <c r="W245" i="10"/>
  <c r="W243" i="10" s="1"/>
  <c r="W244" i="10"/>
  <c r="Z806" i="10"/>
  <c r="Z805" i="10" s="1"/>
  <c r="Z810" i="10"/>
  <c r="Z811" i="10" s="1"/>
  <c r="Z812" i="10" s="1"/>
  <c r="Z813" i="10" s="1"/>
  <c r="Z814" i="10" s="1"/>
  <c r="Z815" i="10" s="1"/>
  <c r="Q245" i="10"/>
  <c r="Q243" i="10" s="1"/>
  <c r="Q244" i="10"/>
  <c r="O245" i="10"/>
  <c r="O243" i="10" s="1"/>
  <c r="O244" i="10"/>
  <c r="T181" i="6"/>
  <c r="T179" i="6"/>
  <c r="Y187" i="6"/>
  <c r="Y185" i="6"/>
  <c r="V195" i="6"/>
  <c r="V196" i="6" s="1"/>
  <c r="V191" i="6"/>
  <c r="V199" i="6" s="1"/>
  <c r="V194" i="6"/>
  <c r="T40" i="6"/>
  <c r="T43" i="6" s="1"/>
  <c r="U160" i="6"/>
  <c r="W162" i="6"/>
  <c r="V54" i="6"/>
  <c r="W161" i="6" s="1"/>
  <c r="V166" i="6"/>
  <c r="V192" i="6"/>
  <c r="V190" i="6" s="1"/>
  <c r="V189" i="6" s="1"/>
  <c r="V186" i="6" s="1"/>
  <c r="U187" i="6"/>
  <c r="U185" i="6"/>
  <c r="Z192" i="6"/>
  <c r="Z190" i="6" s="1"/>
  <c r="Z189" i="6" s="1"/>
  <c r="Z186" i="6" s="1"/>
  <c r="AA162" i="6"/>
  <c r="Z166" i="6"/>
  <c r="Z194" i="6"/>
  <c r="Z191" i="6"/>
  <c r="Z199" i="6" s="1"/>
  <c r="Z195" i="6"/>
  <c r="Z196" i="6" s="1"/>
  <c r="W187" i="6"/>
  <c r="W185" i="6"/>
  <c r="X187" i="6"/>
  <c r="X185" i="6"/>
  <c r="AA187" i="6"/>
  <c r="AA185" i="6"/>
  <c r="Y50" i="6"/>
  <c r="Y51" i="6"/>
  <c r="Y165" i="6" s="1"/>
  <c r="Y55" i="6"/>
  <c r="Y56" i="6" s="1"/>
  <c r="V65" i="6"/>
  <c r="V64" i="6" s="1"/>
  <c r="V63" i="6" s="1"/>
  <c r="AA55" i="6"/>
  <c r="AA56" i="6" s="1"/>
  <c r="AA50" i="6"/>
  <c r="AA40" i="6" s="1"/>
  <c r="AA51" i="6"/>
  <c r="AA165" i="6" s="1"/>
  <c r="Z65" i="6"/>
  <c r="Z64" i="6" s="1"/>
  <c r="Z63" i="6" s="1"/>
  <c r="Z54" i="6"/>
  <c r="AA161" i="6" s="1"/>
  <c r="X55" i="6"/>
  <c r="X56" i="6" s="1"/>
  <c r="X50" i="6"/>
  <c r="X51" i="6"/>
  <c r="X165" i="6" s="1"/>
  <c r="W55" i="6"/>
  <c r="W56" i="6" s="1"/>
  <c r="W50" i="6"/>
  <c r="W51" i="6"/>
  <c r="W165" i="6" s="1"/>
  <c r="U55" i="6"/>
  <c r="U56" i="6" s="1"/>
  <c r="U51" i="6"/>
  <c r="U165" i="6" s="1"/>
  <c r="U50" i="6"/>
  <c r="T39" i="6"/>
  <c r="D291" i="6"/>
  <c r="D302" i="6" s="1"/>
  <c r="D286" i="6"/>
  <c r="D290" i="6"/>
  <c r="D284" i="6"/>
  <c r="D809" i="6"/>
  <c r="D810" i="6" s="1"/>
  <c r="D811" i="6" s="1"/>
  <c r="D812" i="6" s="1"/>
  <c r="D813" i="6" s="1"/>
  <c r="D814" i="6" s="1"/>
  <c r="D805" i="6"/>
  <c r="D804" i="6" s="1"/>
  <c r="D357" i="6"/>
  <c r="D359" i="6"/>
  <c r="D360" i="6" s="1"/>
  <c r="D361" i="6" s="1"/>
  <c r="D363" i="6" s="1"/>
  <c r="S299" i="6"/>
  <c r="S304" i="6"/>
  <c r="S301" i="6"/>
  <c r="S308" i="6"/>
  <c r="S295" i="6"/>
  <c r="S300" i="6"/>
  <c r="S290" i="6"/>
  <c r="S277" i="6"/>
  <c r="S284" i="6"/>
  <c r="S286" i="6"/>
  <c r="R229" i="6"/>
  <c r="R230" i="6" s="1"/>
  <c r="Q229" i="6"/>
  <c r="Q230" i="6" s="1"/>
  <c r="P229" i="6"/>
  <c r="P230" i="6" s="1"/>
  <c r="O229" i="6"/>
  <c r="O230" i="6" s="1"/>
  <c r="N229" i="6"/>
  <c r="N230" i="6" s="1"/>
  <c r="S193" i="6"/>
  <c r="S192" i="6"/>
  <c r="S167" i="6"/>
  <c r="S166" i="6"/>
  <c r="S165" i="6"/>
  <c r="AA50" i="10" l="1"/>
  <c r="AA40" i="10" s="1"/>
  <c r="AA51" i="10"/>
  <c r="AA165" i="10" s="1"/>
  <c r="AA55" i="10"/>
  <c r="AA56" i="10" s="1"/>
  <c r="AA159" i="10"/>
  <c r="Z38" i="10"/>
  <c r="Z263" i="10"/>
  <c r="Z41" i="10"/>
  <c r="Z31" i="10"/>
  <c r="L160" i="10"/>
  <c r="K40" i="10"/>
  <c r="Q176" i="10"/>
  <c r="Q173" i="10"/>
  <c r="AA185" i="10"/>
  <c r="AA187" i="10"/>
  <c r="S65" i="10"/>
  <c r="R64" i="10"/>
  <c r="Z45" i="10"/>
  <c r="Z47" i="10" s="1"/>
  <c r="Z46" i="10"/>
  <c r="O173" i="10"/>
  <c r="O176" i="10"/>
  <c r="K179" i="10"/>
  <c r="K181" i="10"/>
  <c r="Z173" i="10"/>
  <c r="Z176" i="10"/>
  <c r="R185" i="10"/>
  <c r="R179" i="10" s="1"/>
  <c r="R187" i="10"/>
  <c r="Q45" i="10"/>
  <c r="Q47" i="10" s="1"/>
  <c r="Q46" i="10"/>
  <c r="O263" i="10"/>
  <c r="P159" i="10"/>
  <c r="O6" i="10"/>
  <c r="O7" i="10" s="1"/>
  <c r="O31" i="10"/>
  <c r="O41" i="10"/>
  <c r="O32" i="10"/>
  <c r="O38" i="10"/>
  <c r="T51" i="10"/>
  <c r="T165" i="10" s="1"/>
  <c r="U161" i="10"/>
  <c r="T50" i="10"/>
  <c r="T55" i="10"/>
  <c r="T56" i="10" s="1"/>
  <c r="R50" i="10"/>
  <c r="R55" i="10"/>
  <c r="R56" i="10" s="1"/>
  <c r="S161" i="10"/>
  <c r="S54" i="10"/>
  <c r="T161" i="10" s="1"/>
  <c r="R51" i="10"/>
  <c r="R165" i="10" s="1"/>
  <c r="R8" i="10"/>
  <c r="R9" i="10" s="1"/>
  <c r="V179" i="10"/>
  <c r="V181" i="10"/>
  <c r="Q41" i="10"/>
  <c r="Q31" i="10"/>
  <c r="Q38" i="10"/>
  <c r="Q32" i="10"/>
  <c r="Q6" i="10"/>
  <c r="Q7" i="10" s="1"/>
  <c r="Q263" i="10"/>
  <c r="R159" i="10"/>
  <c r="X179" i="10"/>
  <c r="X181" i="10"/>
  <c r="T185" i="10"/>
  <c r="T187" i="10"/>
  <c r="Y160" i="10"/>
  <c r="X40" i="10"/>
  <c r="N160" i="10"/>
  <c r="M40" i="10"/>
  <c r="W160" i="10"/>
  <c r="V40" i="10"/>
  <c r="O46" i="10"/>
  <c r="O45" i="10"/>
  <c r="O47" i="10" s="1"/>
  <c r="W177" i="10"/>
  <c r="W182" i="10"/>
  <c r="W183" i="10" s="1"/>
  <c r="W184" i="10" s="1"/>
  <c r="W180" i="10"/>
  <c r="W178" i="10" s="1"/>
  <c r="W175" i="10" s="1"/>
  <c r="W174" i="10" s="1"/>
  <c r="X809" i="10"/>
  <c r="X359" i="10"/>
  <c r="X288" i="10"/>
  <c r="D46" i="10"/>
  <c r="E46" i="10" s="1"/>
  <c r="E44" i="10"/>
  <c r="D45" i="10"/>
  <c r="L810" i="10"/>
  <c r="L811" i="10" s="1"/>
  <c r="L812" i="10" s="1"/>
  <c r="L813" i="10" s="1"/>
  <c r="L814" i="10" s="1"/>
  <c r="L815" i="10" s="1"/>
  <c r="L806" i="10"/>
  <c r="L805" i="10" s="1"/>
  <c r="G99" i="10"/>
  <c r="G100" i="10"/>
  <c r="H100" i="10" s="1"/>
  <c r="H101" i="10"/>
  <c r="Y289" i="10"/>
  <c r="Y278" i="10"/>
  <c r="Y281" i="10"/>
  <c r="Y282" i="10" s="1"/>
  <c r="Y283" i="10" s="1"/>
  <c r="Y284" i="10"/>
  <c r="X289" i="10"/>
  <c r="X278" i="10"/>
  <c r="X281" i="10"/>
  <c r="X282" i="10" s="1"/>
  <c r="X283" i="10" s="1"/>
  <c r="X284" i="10"/>
  <c r="P181" i="10"/>
  <c r="P179" i="10"/>
  <c r="I301" i="10"/>
  <c r="I305" i="10"/>
  <c r="I296" i="10"/>
  <c r="I302" i="10"/>
  <c r="I300" i="10"/>
  <c r="I309" i="10"/>
  <c r="O809" i="10"/>
  <c r="O359" i="10"/>
  <c r="O288" i="10"/>
  <c r="W807" i="10"/>
  <c r="W802" i="10"/>
  <c r="W801" i="10" s="1"/>
  <c r="W800" i="10" s="1"/>
  <c r="W799" i="10" s="1"/>
  <c r="W798" i="10" s="1"/>
  <c r="W797" i="10" s="1"/>
  <c r="W796" i="10" s="1"/>
  <c r="W795" i="10" s="1"/>
  <c r="W816" i="10"/>
  <c r="W817" i="10" s="1"/>
  <c r="W818" i="10"/>
  <c r="D371" i="10"/>
  <c r="D366" i="10"/>
  <c r="D370" i="10"/>
  <c r="N802" i="10"/>
  <c r="N801" i="10" s="1"/>
  <c r="N800" i="10" s="1"/>
  <c r="N799" i="10" s="1"/>
  <c r="N798" i="10" s="1"/>
  <c r="N797" i="10" s="1"/>
  <c r="N796" i="10" s="1"/>
  <c r="N795" i="10" s="1"/>
  <c r="N807" i="10"/>
  <c r="I816" i="10"/>
  <c r="I817" i="10" s="1"/>
  <c r="I818" i="10"/>
  <c r="F159" i="10"/>
  <c r="E39" i="10"/>
  <c r="E6" i="10" s="1"/>
  <c r="E7" i="10" s="1"/>
  <c r="D31" i="10"/>
  <c r="D41" i="10"/>
  <c r="E41" i="10" s="1"/>
  <c r="D38" i="10"/>
  <c r="E38" i="10" s="1"/>
  <c r="L287" i="10"/>
  <c r="L291" i="10"/>
  <c r="L292" i="10"/>
  <c r="L303" i="10" s="1"/>
  <c r="L285" i="10"/>
  <c r="D325" i="10"/>
  <c r="D313" i="10"/>
  <c r="D306" i="10"/>
  <c r="D310" i="10"/>
  <c r="D317" i="10" s="1"/>
  <c r="D319" i="10" s="1"/>
  <c r="D318" i="10" s="1"/>
  <c r="O281" i="10"/>
  <c r="O282" i="10" s="1"/>
  <c r="O283" i="10" s="1"/>
  <c r="O284" i="10"/>
  <c r="O289" i="10"/>
  <c r="O278" i="10"/>
  <c r="M809" i="10"/>
  <c r="M359" i="10"/>
  <c r="M288" i="10"/>
  <c r="Q160" i="10"/>
  <c r="P40" i="10"/>
  <c r="AA810" i="10"/>
  <c r="AA811" i="10" s="1"/>
  <c r="AA812" i="10" s="1"/>
  <c r="AA813" i="10" s="1"/>
  <c r="AA814" i="10" s="1"/>
  <c r="AA815" i="10" s="1"/>
  <c r="AA806" i="10"/>
  <c r="AA805" i="10" s="1"/>
  <c r="Y809" i="10"/>
  <c r="Y359" i="10"/>
  <c r="Y288" i="10"/>
  <c r="S260" i="10"/>
  <c r="R276" i="10"/>
  <c r="R279" i="10"/>
  <c r="N818" i="10"/>
  <c r="N816" i="10"/>
  <c r="N817" i="10" s="1"/>
  <c r="AA287" i="10"/>
  <c r="AA291" i="10"/>
  <c r="AA292" i="10"/>
  <c r="AA303" i="10" s="1"/>
  <c r="AA285" i="10"/>
  <c r="I807" i="10"/>
  <c r="I802" i="10"/>
  <c r="I801" i="10" s="1"/>
  <c r="I800" i="10" s="1"/>
  <c r="I799" i="10" s="1"/>
  <c r="I798" i="10" s="1"/>
  <c r="I797" i="10" s="1"/>
  <c r="I796" i="10" s="1"/>
  <c r="I795" i="10" s="1"/>
  <c r="I45" i="10"/>
  <c r="I47" i="10" s="1"/>
  <c r="I46" i="10"/>
  <c r="D298" i="10"/>
  <c r="D299" i="10"/>
  <c r="D297" i="10" s="1"/>
  <c r="Y181" i="10"/>
  <c r="Y179" i="10"/>
  <c r="Q816" i="10"/>
  <c r="Q817" i="10" s="1"/>
  <c r="Q818" i="10"/>
  <c r="M281" i="10"/>
  <c r="M282" i="10" s="1"/>
  <c r="M283" i="10" s="1"/>
  <c r="M284" i="10"/>
  <c r="M278" i="10"/>
  <c r="M289" i="10"/>
  <c r="U292" i="10"/>
  <c r="U303" i="10" s="1"/>
  <c r="U285" i="10"/>
  <c r="U287" i="10"/>
  <c r="U291" i="10"/>
  <c r="U181" i="10"/>
  <c r="U179" i="10"/>
  <c r="Z807" i="10"/>
  <c r="Z802" i="10"/>
  <c r="Z801" i="10" s="1"/>
  <c r="Z800" i="10" s="1"/>
  <c r="Z799" i="10" s="1"/>
  <c r="Z798" i="10" s="1"/>
  <c r="Z797" i="10" s="1"/>
  <c r="Z796" i="10" s="1"/>
  <c r="Z795" i="10" s="1"/>
  <c r="W48" i="10"/>
  <c r="W44" i="10"/>
  <c r="W43" i="10"/>
  <c r="W39" i="10"/>
  <c r="W42" i="10"/>
  <c r="R245" i="10"/>
  <c r="R243" i="10" s="1"/>
  <c r="R244" i="10"/>
  <c r="J159" i="10"/>
  <c r="I41" i="10"/>
  <c r="I6" i="10"/>
  <c r="I7" i="10" s="1"/>
  <c r="I38" i="10"/>
  <c r="I31" i="10"/>
  <c r="J46" i="10"/>
  <c r="J45" i="10"/>
  <c r="J47" i="10" s="1"/>
  <c r="G377" i="10"/>
  <c r="G369" i="10"/>
  <c r="G368" i="10" s="1"/>
  <c r="G367" i="10" s="1"/>
  <c r="Q807" i="10"/>
  <c r="Q802" i="10"/>
  <c r="Q801" i="10" s="1"/>
  <c r="Q800" i="10" s="1"/>
  <c r="Q799" i="10" s="1"/>
  <c r="Q798" i="10" s="1"/>
  <c r="Q797" i="10" s="1"/>
  <c r="Q796" i="10" s="1"/>
  <c r="Q795" i="10" s="1"/>
  <c r="Z816" i="10"/>
  <c r="Z817" i="10" s="1"/>
  <c r="Z818" i="10"/>
  <c r="AA358" i="10"/>
  <c r="AA360" i="10"/>
  <c r="AA361" i="10" s="1"/>
  <c r="AA362" i="10" s="1"/>
  <c r="AA364" i="10" s="1"/>
  <c r="M160" i="10"/>
  <c r="L40" i="10"/>
  <c r="G373" i="10"/>
  <c r="G372" i="10" s="1"/>
  <c r="G375" i="10"/>
  <c r="V802" i="10"/>
  <c r="V801" i="10" s="1"/>
  <c r="V800" i="10" s="1"/>
  <c r="V799" i="10" s="1"/>
  <c r="V798" i="10" s="1"/>
  <c r="V797" i="10" s="1"/>
  <c r="V796" i="10" s="1"/>
  <c r="V795" i="10" s="1"/>
  <c r="V807" i="10"/>
  <c r="I363" i="10"/>
  <c r="I365" i="10"/>
  <c r="K159" i="10"/>
  <c r="J38" i="10"/>
  <c r="J31" i="10"/>
  <c r="J41" i="10"/>
  <c r="J6" i="10"/>
  <c r="J7" i="10" s="1"/>
  <c r="U360" i="10"/>
  <c r="U361" i="10" s="1"/>
  <c r="U362" i="10" s="1"/>
  <c r="U364" i="10" s="1"/>
  <c r="U358" i="10"/>
  <c r="V818" i="10"/>
  <c r="V816" i="10"/>
  <c r="V817" i="10" s="1"/>
  <c r="Z160" i="10"/>
  <c r="Y40" i="10"/>
  <c r="V160" i="10"/>
  <c r="U40" i="10"/>
  <c r="T9" i="10"/>
  <c r="L358" i="10"/>
  <c r="L360" i="10"/>
  <c r="L361" i="10" s="1"/>
  <c r="L362" i="10" s="1"/>
  <c r="L364" i="10" s="1"/>
  <c r="N39" i="10"/>
  <c r="N48" i="10"/>
  <c r="N44" i="10"/>
  <c r="N43" i="10"/>
  <c r="N42" i="10"/>
  <c r="U810" i="10"/>
  <c r="U811" i="10" s="1"/>
  <c r="U812" i="10" s="1"/>
  <c r="U813" i="10" s="1"/>
  <c r="U814" i="10" s="1"/>
  <c r="U815" i="10" s="1"/>
  <c r="U806" i="10"/>
  <c r="U805" i="10" s="1"/>
  <c r="T44" i="6"/>
  <c r="W181" i="6"/>
  <c r="W179" i="6"/>
  <c r="U181" i="6"/>
  <c r="U179" i="6"/>
  <c r="T48" i="6"/>
  <c r="X40" i="6"/>
  <c r="X39" i="6" s="1"/>
  <c r="Y159" i="6" s="1"/>
  <c r="Y160" i="6"/>
  <c r="U40" i="6"/>
  <c r="V160" i="6"/>
  <c r="V187" i="6"/>
  <c r="V185" i="6"/>
  <c r="T262" i="6"/>
  <c r="T31" i="6"/>
  <c r="U159" i="6"/>
  <c r="Y40" i="6"/>
  <c r="Y43" i="6" s="1"/>
  <c r="Z160" i="6"/>
  <c r="Y181" i="6"/>
  <c r="Y179" i="6"/>
  <c r="Z187" i="6"/>
  <c r="Z185" i="6"/>
  <c r="AA179" i="6"/>
  <c r="AA181" i="6"/>
  <c r="T42" i="6"/>
  <c r="W40" i="6"/>
  <c r="X160" i="6"/>
  <c r="X181" i="6"/>
  <c r="X179" i="6"/>
  <c r="T177" i="6"/>
  <c r="T180" i="6"/>
  <c r="T178" i="6" s="1"/>
  <c r="T175" i="6" s="1"/>
  <c r="T174" i="6" s="1"/>
  <c r="T182" i="6"/>
  <c r="T183" i="6" s="1"/>
  <c r="T184" i="6" s="1"/>
  <c r="Y44" i="6"/>
  <c r="V51" i="6"/>
  <c r="V165" i="6" s="1"/>
  <c r="V50" i="6"/>
  <c r="V55" i="6"/>
  <c r="V56" i="6" s="1"/>
  <c r="AA48" i="6"/>
  <c r="AA39" i="6"/>
  <c r="AA42" i="6"/>
  <c r="AA43" i="6"/>
  <c r="AA44" i="6"/>
  <c r="Z55" i="6"/>
  <c r="Z56" i="6" s="1"/>
  <c r="Z51" i="6"/>
  <c r="Z165" i="6" s="1"/>
  <c r="Z50" i="6"/>
  <c r="X48" i="6"/>
  <c r="X43" i="6"/>
  <c r="W48" i="6"/>
  <c r="W39" i="6"/>
  <c r="W43" i="6"/>
  <c r="W44" i="6"/>
  <c r="W42" i="6"/>
  <c r="U48" i="6"/>
  <c r="U39" i="6"/>
  <c r="U44" i="6"/>
  <c r="U42" i="6"/>
  <c r="U43" i="6"/>
  <c r="T45" i="6"/>
  <c r="T47" i="6" s="1"/>
  <c r="T46" i="6"/>
  <c r="T41" i="6"/>
  <c r="T38" i="6"/>
  <c r="D801" i="6"/>
  <c r="D800" i="6" s="1"/>
  <c r="D799" i="6" s="1"/>
  <c r="D798" i="6" s="1"/>
  <c r="D797" i="6" s="1"/>
  <c r="D796" i="6" s="1"/>
  <c r="D795" i="6" s="1"/>
  <c r="D794" i="6" s="1"/>
  <c r="D806" i="6"/>
  <c r="D364" i="6"/>
  <c r="D362" i="6"/>
  <c r="D817" i="6"/>
  <c r="D815" i="6"/>
  <c r="D816" i="6" s="1"/>
  <c r="D295" i="6"/>
  <c r="D301" i="6"/>
  <c r="D299" i="6"/>
  <c r="D308" i="6"/>
  <c r="D300" i="6"/>
  <c r="O231" i="6"/>
  <c r="P231" i="6"/>
  <c r="N231" i="6"/>
  <c r="S305" i="6"/>
  <c r="S298" i="6"/>
  <c r="S296" i="6" s="1"/>
  <c r="S297" i="6"/>
  <c r="Q231" i="6"/>
  <c r="R231" i="6"/>
  <c r="V44" i="10" l="1"/>
  <c r="V42" i="10"/>
  <c r="V48" i="10"/>
  <c r="V43" i="10"/>
  <c r="V39" i="10"/>
  <c r="X177" i="10"/>
  <c r="X182" i="10"/>
  <c r="X183" i="10" s="1"/>
  <c r="X184" i="10" s="1"/>
  <c r="X180" i="10"/>
  <c r="X178" i="10" s="1"/>
  <c r="X175" i="10" s="1"/>
  <c r="X174" i="10" s="1"/>
  <c r="R40" i="10"/>
  <c r="S160" i="10"/>
  <c r="S50" i="10"/>
  <c r="T160" i="10" s="1"/>
  <c r="P158" i="10"/>
  <c r="O37" i="10"/>
  <c r="O24" i="10"/>
  <c r="S64" i="10"/>
  <c r="R63" i="10"/>
  <c r="S63" i="10" s="1"/>
  <c r="AA158" i="10"/>
  <c r="Z37" i="10"/>
  <c r="Z24" i="10"/>
  <c r="V177" i="10"/>
  <c r="V182" i="10"/>
  <c r="V183" i="10" s="1"/>
  <c r="V184" i="10" s="1"/>
  <c r="V180" i="10"/>
  <c r="V178" i="10" s="1"/>
  <c r="V175" i="10" s="1"/>
  <c r="V174" i="10" s="1"/>
  <c r="AA181" i="10"/>
  <c r="AA179" i="10"/>
  <c r="K177" i="10"/>
  <c r="K182" i="10"/>
  <c r="K183" i="10" s="1"/>
  <c r="K184" i="10" s="1"/>
  <c r="K180" i="10"/>
  <c r="K178" i="10" s="1"/>
  <c r="K175" i="10" s="1"/>
  <c r="K174" i="10" s="1"/>
  <c r="X48" i="10"/>
  <c r="X42" i="10"/>
  <c r="X44" i="10"/>
  <c r="X43" i="10"/>
  <c r="X39" i="10"/>
  <c r="Q28" i="10"/>
  <c r="Q33" i="10"/>
  <c r="Q34" i="10" s="1"/>
  <c r="Q18" i="10"/>
  <c r="Q19" i="10" s="1"/>
  <c r="Q30" i="10"/>
  <c r="Q29" i="10" s="1"/>
  <c r="M42" i="10"/>
  <c r="M39" i="10"/>
  <c r="M48" i="10"/>
  <c r="M44" i="10"/>
  <c r="M43" i="10"/>
  <c r="O30" i="10"/>
  <c r="O29" i="10" s="1"/>
  <c r="O33" i="10"/>
  <c r="O34" i="10" s="1"/>
  <c r="O28" i="10"/>
  <c r="K48" i="10"/>
  <c r="K44" i="10"/>
  <c r="K43" i="10"/>
  <c r="K39" i="10"/>
  <c r="K42" i="10"/>
  <c r="U160" i="10"/>
  <c r="T40" i="10"/>
  <c r="T181" i="10"/>
  <c r="T179" i="10"/>
  <c r="R158" i="10"/>
  <c r="Q37" i="10"/>
  <c r="Q24" i="10"/>
  <c r="AA42" i="10"/>
  <c r="AA43" i="10"/>
  <c r="AA39" i="10"/>
  <c r="AA44" i="10"/>
  <c r="AA48" i="10"/>
  <c r="W173" i="10"/>
  <c r="W176" i="10"/>
  <c r="L305" i="10"/>
  <c r="L296" i="10"/>
  <c r="L302" i="10"/>
  <c r="L300" i="10"/>
  <c r="L309" i="10"/>
  <c r="L301" i="10"/>
  <c r="X806" i="10"/>
  <c r="X805" i="10" s="1"/>
  <c r="X810" i="10"/>
  <c r="X811" i="10" s="1"/>
  <c r="X812" i="10" s="1"/>
  <c r="X813" i="10" s="1"/>
  <c r="X814" i="10" s="1"/>
  <c r="X815" i="10" s="1"/>
  <c r="G376" i="10"/>
  <c r="G374" i="10"/>
  <c r="AA816" i="10"/>
  <c r="AA817" i="10" s="1"/>
  <c r="AA818" i="10"/>
  <c r="X292" i="10"/>
  <c r="X303" i="10" s="1"/>
  <c r="X285" i="10"/>
  <c r="X287" i="10"/>
  <c r="X291" i="10"/>
  <c r="L802" i="10"/>
  <c r="L801" i="10" s="1"/>
  <c r="L800" i="10" s="1"/>
  <c r="L799" i="10" s="1"/>
  <c r="L798" i="10" s="1"/>
  <c r="L797" i="10" s="1"/>
  <c r="L796" i="10" s="1"/>
  <c r="L795" i="10" s="1"/>
  <c r="L807" i="10"/>
  <c r="U365" i="10"/>
  <c r="U363" i="10"/>
  <c r="W263" i="10"/>
  <c r="X159" i="10"/>
  <c r="W32" i="10"/>
  <c r="W31" i="10"/>
  <c r="W41" i="10"/>
  <c r="W38" i="10"/>
  <c r="D375" i="10"/>
  <c r="D373" i="10"/>
  <c r="D372" i="10" s="1"/>
  <c r="P182" i="10"/>
  <c r="P183" i="10" s="1"/>
  <c r="P184" i="10" s="1"/>
  <c r="P180" i="10"/>
  <c r="P178" i="10" s="1"/>
  <c r="P175" i="10" s="1"/>
  <c r="P174" i="10" s="1"/>
  <c r="P177" i="10"/>
  <c r="O291" i="10"/>
  <c r="O292" i="10"/>
  <c r="O303" i="10" s="1"/>
  <c r="O285" i="10"/>
  <c r="O287" i="10"/>
  <c r="H99" i="10"/>
  <c r="G98" i="10"/>
  <c r="U807" i="10"/>
  <c r="U802" i="10"/>
  <c r="U801" i="10" s="1"/>
  <c r="U800" i="10" s="1"/>
  <c r="U799" i="10" s="1"/>
  <c r="U798" i="10" s="1"/>
  <c r="U797" i="10" s="1"/>
  <c r="U796" i="10" s="1"/>
  <c r="U795" i="10" s="1"/>
  <c r="N263" i="10"/>
  <c r="O159" i="10"/>
  <c r="N6" i="10"/>
  <c r="N7" i="10" s="1"/>
  <c r="N31" i="10"/>
  <c r="N41" i="10"/>
  <c r="N38" i="10"/>
  <c r="K158" i="10"/>
  <c r="J37" i="10"/>
  <c r="J24" i="10"/>
  <c r="R284" i="10"/>
  <c r="R289" i="10"/>
  <c r="R278" i="10"/>
  <c r="R281" i="10"/>
  <c r="R282" i="10" s="1"/>
  <c r="R283" i="10" s="1"/>
  <c r="P39" i="10"/>
  <c r="P42" i="10"/>
  <c r="P43" i="10"/>
  <c r="P48" i="10"/>
  <c r="P44" i="10"/>
  <c r="L816" i="10"/>
  <c r="L817" i="10" s="1"/>
  <c r="L818" i="10"/>
  <c r="Y287" i="10"/>
  <c r="Y291" i="10"/>
  <c r="Y292" i="10"/>
  <c r="Y303" i="10" s="1"/>
  <c r="Y285" i="10"/>
  <c r="Y48" i="10"/>
  <c r="Y42" i="10"/>
  <c r="Y43" i="10"/>
  <c r="Y39" i="10"/>
  <c r="Y44" i="10"/>
  <c r="U818" i="10"/>
  <c r="U816" i="10"/>
  <c r="U817" i="10" s="1"/>
  <c r="U309" i="10"/>
  <c r="U301" i="10"/>
  <c r="U305" i="10"/>
  <c r="U296" i="10"/>
  <c r="U302" i="10"/>
  <c r="U300" i="10"/>
  <c r="Y177" i="10"/>
  <c r="Y182" i="10"/>
  <c r="Y183" i="10" s="1"/>
  <c r="Y184" i="10" s="1"/>
  <c r="Y180" i="10"/>
  <c r="Y178" i="10" s="1"/>
  <c r="Y175" i="10" s="1"/>
  <c r="Y174" i="10" s="1"/>
  <c r="R809" i="10"/>
  <c r="R359" i="10"/>
  <c r="R288" i="10"/>
  <c r="D47" i="10"/>
  <c r="E47" i="10" s="1"/>
  <c r="E45" i="10"/>
  <c r="AA363" i="10"/>
  <c r="AA365" i="10"/>
  <c r="AA305" i="10"/>
  <c r="AA296" i="10"/>
  <c r="AA302" i="10"/>
  <c r="AA300" i="10"/>
  <c r="AA309" i="10"/>
  <c r="AA301" i="10"/>
  <c r="F158" i="10"/>
  <c r="E31" i="10"/>
  <c r="E24" i="10" s="1"/>
  <c r="D24" i="10"/>
  <c r="D37" i="10"/>
  <c r="E37" i="10" s="1"/>
  <c r="O806" i="10"/>
  <c r="O805" i="10" s="1"/>
  <c r="O810" i="10"/>
  <c r="O811" i="10" s="1"/>
  <c r="O812" i="10" s="1"/>
  <c r="O813" i="10" s="1"/>
  <c r="O814" i="10" s="1"/>
  <c r="O815" i="10" s="1"/>
  <c r="N45" i="10"/>
  <c r="N47" i="10" s="1"/>
  <c r="N46" i="10"/>
  <c r="AA807" i="10"/>
  <c r="AA802" i="10"/>
  <c r="AA801" i="10" s="1"/>
  <c r="AA800" i="10" s="1"/>
  <c r="AA799" i="10" s="1"/>
  <c r="AA798" i="10" s="1"/>
  <c r="AA797" i="10" s="1"/>
  <c r="AA796" i="10" s="1"/>
  <c r="AA795" i="10" s="1"/>
  <c r="L363" i="10"/>
  <c r="L365" i="10"/>
  <c r="L43" i="10"/>
  <c r="L39" i="10"/>
  <c r="L48" i="10"/>
  <c r="L44" i="10"/>
  <c r="L42" i="10"/>
  <c r="U177" i="10"/>
  <c r="U182" i="10"/>
  <c r="U183" i="10" s="1"/>
  <c r="U184" i="10" s="1"/>
  <c r="U180" i="10"/>
  <c r="U178" i="10" s="1"/>
  <c r="U175" i="10" s="1"/>
  <c r="U174" i="10" s="1"/>
  <c r="M287" i="10"/>
  <c r="M291" i="10"/>
  <c r="M292" i="10"/>
  <c r="M303" i="10" s="1"/>
  <c r="M285" i="10"/>
  <c r="D377" i="10"/>
  <c r="D369" i="10"/>
  <c r="D368" i="10" s="1"/>
  <c r="D367" i="10" s="1"/>
  <c r="O358" i="10"/>
  <c r="O360" i="10"/>
  <c r="O361" i="10" s="1"/>
  <c r="O362" i="10" s="1"/>
  <c r="O364" i="10" s="1"/>
  <c r="I371" i="10"/>
  <c r="I366" i="10"/>
  <c r="I377" i="10"/>
  <c r="M358" i="10"/>
  <c r="M360" i="10"/>
  <c r="M361" i="10" s="1"/>
  <c r="M362" i="10" s="1"/>
  <c r="M364" i="10" s="1"/>
  <c r="U43" i="10"/>
  <c r="U39" i="10"/>
  <c r="U48" i="10"/>
  <c r="U44" i="10"/>
  <c r="U42" i="10"/>
  <c r="Y360" i="10"/>
  <c r="Y361" i="10" s="1"/>
  <c r="Y362" i="10" s="1"/>
  <c r="Y364" i="10" s="1"/>
  <c r="Y358" i="10"/>
  <c r="M810" i="10"/>
  <c r="M811" i="10" s="1"/>
  <c r="M812" i="10" s="1"/>
  <c r="M813" i="10" s="1"/>
  <c r="M814" i="10" s="1"/>
  <c r="M815" i="10" s="1"/>
  <c r="M806" i="10"/>
  <c r="M805" i="10" s="1"/>
  <c r="I310" i="10"/>
  <c r="I306" i="10"/>
  <c r="I325" i="10"/>
  <c r="I313" i="10"/>
  <c r="I322" i="10"/>
  <c r="J158" i="10"/>
  <c r="I37" i="10"/>
  <c r="I24" i="10"/>
  <c r="W45" i="10"/>
  <c r="W47" i="10" s="1"/>
  <c r="W46" i="10"/>
  <c r="Y806" i="10"/>
  <c r="Y805" i="10" s="1"/>
  <c r="Y810" i="10"/>
  <c r="Y811" i="10" s="1"/>
  <c r="Y812" i="10" s="1"/>
  <c r="Y813" i="10" s="1"/>
  <c r="Y814" i="10" s="1"/>
  <c r="Y815" i="10" s="1"/>
  <c r="I299" i="10"/>
  <c r="I297" i="10" s="1"/>
  <c r="I298" i="10"/>
  <c r="X360" i="10"/>
  <c r="X361" i="10" s="1"/>
  <c r="X362" i="10" s="1"/>
  <c r="X364" i="10" s="1"/>
  <c r="X358" i="10"/>
  <c r="Z40" i="6"/>
  <c r="AA160" i="6"/>
  <c r="AA182" i="6"/>
  <c r="AA183" i="6" s="1"/>
  <c r="AA184" i="6" s="1"/>
  <c r="AA180" i="6"/>
  <c r="AA178" i="6" s="1"/>
  <c r="AA175" i="6" s="1"/>
  <c r="AA174" i="6" s="1"/>
  <c r="AA177" i="6"/>
  <c r="V40" i="6"/>
  <c r="W160" i="6"/>
  <c r="T24" i="6"/>
  <c r="U158" i="6"/>
  <c r="T176" i="6"/>
  <c r="T173" i="6"/>
  <c r="Z179" i="6"/>
  <c r="Z181" i="6"/>
  <c r="Y39" i="6"/>
  <c r="Z159" i="6" s="1"/>
  <c r="V181" i="6"/>
  <c r="V179" i="6"/>
  <c r="U182" i="6"/>
  <c r="U183" i="6" s="1"/>
  <c r="U184" i="6" s="1"/>
  <c r="U177" i="6"/>
  <c r="U180" i="6"/>
  <c r="U178" i="6" s="1"/>
  <c r="U175" i="6" s="1"/>
  <c r="U174" i="6" s="1"/>
  <c r="U31" i="6"/>
  <c r="V159" i="6"/>
  <c r="X44" i="6"/>
  <c r="X46" i="6" s="1"/>
  <c r="Y42" i="6"/>
  <c r="X182" i="6"/>
  <c r="X183" i="6" s="1"/>
  <c r="X184" i="6" s="1"/>
  <c r="X177" i="6"/>
  <c r="X180" i="6"/>
  <c r="X178" i="6" s="1"/>
  <c r="X175" i="6" s="1"/>
  <c r="X174" i="6" s="1"/>
  <c r="X159" i="6"/>
  <c r="W262" i="6"/>
  <c r="X42" i="6"/>
  <c r="Y48" i="6"/>
  <c r="Y182" i="6"/>
  <c r="Y183" i="6" s="1"/>
  <c r="Y184" i="6" s="1"/>
  <c r="Y177" i="6"/>
  <c r="Y180" i="6"/>
  <c r="Y178" i="6" s="1"/>
  <c r="Y175" i="6" s="1"/>
  <c r="Y174" i="6" s="1"/>
  <c r="W182" i="6"/>
  <c r="W183" i="6" s="1"/>
  <c r="W184" i="6" s="1"/>
  <c r="W180" i="6"/>
  <c r="W178" i="6" s="1"/>
  <c r="W175" i="6" s="1"/>
  <c r="W174" i="6" s="1"/>
  <c r="W177" i="6"/>
  <c r="Y38" i="6"/>
  <c r="Y31" i="6"/>
  <c r="Z158" i="6" s="1"/>
  <c r="Y41" i="6"/>
  <c r="Y46" i="6"/>
  <c r="Y45" i="6"/>
  <c r="Y47" i="6" s="1"/>
  <c r="V39" i="6"/>
  <c r="V48" i="6"/>
  <c r="V44" i="6"/>
  <c r="V42" i="6"/>
  <c r="V43" i="6"/>
  <c r="AA46" i="6"/>
  <c r="AA45" i="6"/>
  <c r="AA47" i="6" s="1"/>
  <c r="AA41" i="6"/>
  <c r="AA38" i="6"/>
  <c r="AA31" i="6"/>
  <c r="Z48" i="6"/>
  <c r="Z39" i="6"/>
  <c r="Z44" i="6"/>
  <c r="Z42" i="6"/>
  <c r="Z43" i="6"/>
  <c r="X41" i="6"/>
  <c r="X31" i="6"/>
  <c r="Y158" i="6" s="1"/>
  <c r="X38" i="6"/>
  <c r="X32" i="6"/>
  <c r="W41" i="6"/>
  <c r="W31" i="6"/>
  <c r="X158" i="6" s="1"/>
  <c r="W32" i="6"/>
  <c r="W38" i="6"/>
  <c r="W46" i="6"/>
  <c r="W45" i="6"/>
  <c r="W47" i="6" s="1"/>
  <c r="U46" i="6"/>
  <c r="U45" i="6"/>
  <c r="U47" i="6" s="1"/>
  <c r="U41" i="6"/>
  <c r="U38" i="6"/>
  <c r="T37" i="6"/>
  <c r="D365" i="6"/>
  <c r="D370" i="6"/>
  <c r="D324" i="6"/>
  <c r="D312" i="6"/>
  <c r="D305" i="6"/>
  <c r="D309" i="6"/>
  <c r="D316" i="6" s="1"/>
  <c r="D318" i="6" s="1"/>
  <c r="D317" i="6" s="1"/>
  <c r="D298" i="6"/>
  <c r="D296" i="6" s="1"/>
  <c r="D297" i="6"/>
  <c r="R72" i="6"/>
  <c r="Q94" i="6"/>
  <c r="Q95" i="6" s="1"/>
  <c r="P96" i="6"/>
  <c r="P72" i="6" s="1"/>
  <c r="O96" i="6"/>
  <c r="O94" i="6" s="1"/>
  <c r="N96" i="6"/>
  <c r="N72" i="6" s="1"/>
  <c r="M96" i="6"/>
  <c r="M94" i="6" s="1"/>
  <c r="L96" i="6"/>
  <c r="L72" i="6" s="1"/>
  <c r="K96" i="6"/>
  <c r="K72" i="6" s="1"/>
  <c r="L68" i="6"/>
  <c r="X173" i="10" l="1"/>
  <c r="X176" i="10"/>
  <c r="V263" i="10"/>
  <c r="V31" i="10"/>
  <c r="W159" i="10"/>
  <c r="V38" i="10"/>
  <c r="V32" i="10"/>
  <c r="V41" i="10"/>
  <c r="AA45" i="10"/>
  <c r="AA47" i="10" s="1"/>
  <c r="AA46" i="10"/>
  <c r="T182" i="10"/>
  <c r="T183" i="10" s="1"/>
  <c r="T184" i="10" s="1"/>
  <c r="T177" i="10"/>
  <c r="T180" i="10"/>
  <c r="T178" i="10" s="1"/>
  <c r="T175" i="10" s="1"/>
  <c r="T174" i="10" s="1"/>
  <c r="V173" i="10"/>
  <c r="V176" i="10"/>
  <c r="M45" i="10"/>
  <c r="M47" i="10" s="1"/>
  <c r="M46" i="10"/>
  <c r="AA31" i="10"/>
  <c r="AA263" i="10"/>
  <c r="AA41" i="10"/>
  <c r="AA38" i="10"/>
  <c r="T44" i="10"/>
  <c r="T42" i="10"/>
  <c r="T39" i="10"/>
  <c r="T48" i="10"/>
  <c r="T43" i="10"/>
  <c r="O36" i="10"/>
  <c r="O35" i="10"/>
  <c r="K263" i="10"/>
  <c r="L159" i="10"/>
  <c r="K38" i="10"/>
  <c r="K41" i="10"/>
  <c r="K32" i="10"/>
  <c r="K6" i="10"/>
  <c r="K7" i="10" s="1"/>
  <c r="K31" i="10"/>
  <c r="X31" i="10"/>
  <c r="X41" i="10"/>
  <c r="X38" i="10"/>
  <c r="X263" i="10"/>
  <c r="Y159" i="10"/>
  <c r="X32" i="10"/>
  <c r="M263" i="10"/>
  <c r="N159" i="10"/>
  <c r="M31" i="10"/>
  <c r="M41" i="10"/>
  <c r="M6" i="10"/>
  <c r="M7" i="10" s="1"/>
  <c r="M38" i="10"/>
  <c r="Q36" i="10"/>
  <c r="Q35" i="10"/>
  <c r="AA182" i="10"/>
  <c r="AA183" i="10" s="1"/>
  <c r="AA184" i="10" s="1"/>
  <c r="AA180" i="10"/>
  <c r="AA178" i="10" s="1"/>
  <c r="AA175" i="10" s="1"/>
  <c r="AA174" i="10" s="1"/>
  <c r="AA177" i="10"/>
  <c r="K45" i="10"/>
  <c r="K47" i="10" s="1"/>
  <c r="K46" i="10"/>
  <c r="X46" i="10"/>
  <c r="X45" i="10"/>
  <c r="X47" i="10" s="1"/>
  <c r="K173" i="10"/>
  <c r="K176" i="10"/>
  <c r="R42" i="10"/>
  <c r="R43" i="10"/>
  <c r="R44" i="10"/>
  <c r="R39" i="10"/>
  <c r="R48" i="10"/>
  <c r="S48" i="10" s="1"/>
  <c r="V45" i="10"/>
  <c r="V47" i="10" s="1"/>
  <c r="V46" i="10"/>
  <c r="Y173" i="10"/>
  <c r="Y176" i="10"/>
  <c r="P263" i="10"/>
  <c r="Q159" i="10"/>
  <c r="P31" i="10"/>
  <c r="P6" i="10"/>
  <c r="P7" i="10" s="1"/>
  <c r="P41" i="10"/>
  <c r="P32" i="10"/>
  <c r="P38" i="10"/>
  <c r="G97" i="10"/>
  <c r="H98" i="10"/>
  <c r="G79" i="10"/>
  <c r="X309" i="10"/>
  <c r="X301" i="10"/>
  <c r="X305" i="10"/>
  <c r="X296" i="10"/>
  <c r="X302" i="10"/>
  <c r="X300" i="10"/>
  <c r="Y816" i="10"/>
  <c r="Y817" i="10" s="1"/>
  <c r="Y818" i="10"/>
  <c r="L46" i="10"/>
  <c r="L45" i="10"/>
  <c r="L47" i="10" s="1"/>
  <c r="U298" i="10"/>
  <c r="U299" i="10"/>
  <c r="U297" i="10" s="1"/>
  <c r="Y45" i="10"/>
  <c r="Y47" i="10" s="1"/>
  <c r="Y46" i="10"/>
  <c r="L310" i="10"/>
  <c r="L306" i="10"/>
  <c r="L325" i="10"/>
  <c r="L313" i="10"/>
  <c r="L322" i="10"/>
  <c r="Y807" i="10"/>
  <c r="Y802" i="10"/>
  <c r="Y801" i="10" s="1"/>
  <c r="Y800" i="10" s="1"/>
  <c r="Y799" i="10" s="1"/>
  <c r="Y798" i="10" s="1"/>
  <c r="Y797" i="10" s="1"/>
  <c r="Y796" i="10" s="1"/>
  <c r="Y795" i="10" s="1"/>
  <c r="I373" i="10"/>
  <c r="I372" i="10" s="1"/>
  <c r="I375" i="10"/>
  <c r="L263" i="10"/>
  <c r="M159" i="10"/>
  <c r="L38" i="10"/>
  <c r="L6" i="10"/>
  <c r="L7" i="10" s="1"/>
  <c r="L31" i="10"/>
  <c r="L41" i="10"/>
  <c r="O816" i="10"/>
  <c r="O817" i="10" s="1"/>
  <c r="O818" i="10"/>
  <c r="AA299" i="10"/>
  <c r="AA297" i="10" s="1"/>
  <c r="AA298" i="10"/>
  <c r="R292" i="10"/>
  <c r="R303" i="10" s="1"/>
  <c r="R285" i="10"/>
  <c r="R291" i="10"/>
  <c r="R287" i="10"/>
  <c r="M818" i="10"/>
  <c r="M816" i="10"/>
  <c r="M817" i="10" s="1"/>
  <c r="Y363" i="10"/>
  <c r="Y365" i="10"/>
  <c r="AA310" i="10"/>
  <c r="AA306" i="10"/>
  <c r="AA322" i="10"/>
  <c r="AA325" i="10"/>
  <c r="AA313" i="10"/>
  <c r="Y263" i="10"/>
  <c r="Z159" i="10"/>
  <c r="Y31" i="10"/>
  <c r="Y41" i="10"/>
  <c r="Y38" i="10"/>
  <c r="D376" i="10"/>
  <c r="D374" i="10"/>
  <c r="U377" i="10"/>
  <c r="U371" i="10"/>
  <c r="U366" i="10"/>
  <c r="L299" i="10"/>
  <c r="L297" i="10" s="1"/>
  <c r="L298" i="10"/>
  <c r="U45" i="10"/>
  <c r="U47" i="10" s="1"/>
  <c r="U46" i="10"/>
  <c r="O807" i="10"/>
  <c r="O802" i="10"/>
  <c r="O801" i="10" s="1"/>
  <c r="O800" i="10" s="1"/>
  <c r="O799" i="10" s="1"/>
  <c r="O798" i="10" s="1"/>
  <c r="O797" i="10" s="1"/>
  <c r="O796" i="10" s="1"/>
  <c r="O795" i="10" s="1"/>
  <c r="R360" i="10"/>
  <c r="R361" i="10" s="1"/>
  <c r="R362" i="10" s="1"/>
  <c r="R364" i="10" s="1"/>
  <c r="R358" i="10"/>
  <c r="P45" i="10"/>
  <c r="P47" i="10" s="1"/>
  <c r="P46" i="10"/>
  <c r="O302" i="10"/>
  <c r="O300" i="10"/>
  <c r="O309" i="10"/>
  <c r="O301" i="10"/>
  <c r="O296" i="10"/>
  <c r="O305" i="10"/>
  <c r="M363" i="10"/>
  <c r="M365" i="10"/>
  <c r="M302" i="10"/>
  <c r="M300" i="10"/>
  <c r="M309" i="10"/>
  <c r="M301" i="10"/>
  <c r="M296" i="10"/>
  <c r="M305" i="10"/>
  <c r="O158" i="10"/>
  <c r="N37" i="10"/>
  <c r="N24" i="10"/>
  <c r="O365" i="10"/>
  <c r="O363" i="10"/>
  <c r="L371" i="10"/>
  <c r="L366" i="10"/>
  <c r="L377" i="10"/>
  <c r="R806" i="10"/>
  <c r="R805" i="10" s="1"/>
  <c r="R810" i="10"/>
  <c r="R811" i="10" s="1"/>
  <c r="R812" i="10" s="1"/>
  <c r="R813" i="10" s="1"/>
  <c r="R814" i="10" s="1"/>
  <c r="R815" i="10" s="1"/>
  <c r="X158" i="10"/>
  <c r="W37" i="10"/>
  <c r="W24" i="10"/>
  <c r="X365" i="10"/>
  <c r="X363" i="10"/>
  <c r="I324" i="10"/>
  <c r="I317" i="10"/>
  <c r="I319" i="10" s="1"/>
  <c r="I318" i="10" s="1"/>
  <c r="U263" i="10"/>
  <c r="U38" i="10"/>
  <c r="V159" i="10"/>
  <c r="U31" i="10"/>
  <c r="U41" i="10"/>
  <c r="U325" i="10"/>
  <c r="U322" i="10"/>
  <c r="U313" i="10"/>
  <c r="U310" i="10"/>
  <c r="U306" i="10"/>
  <c r="P176" i="10"/>
  <c r="P173" i="10"/>
  <c r="W28" i="10"/>
  <c r="W33" i="10"/>
  <c r="W34" i="10" s="1"/>
  <c r="W30" i="10"/>
  <c r="W29" i="10" s="1"/>
  <c r="X816" i="10"/>
  <c r="X817" i="10" s="1"/>
  <c r="X818" i="10"/>
  <c r="M802" i="10"/>
  <c r="M801" i="10" s="1"/>
  <c r="M800" i="10" s="1"/>
  <c r="M799" i="10" s="1"/>
  <c r="M798" i="10" s="1"/>
  <c r="M797" i="10" s="1"/>
  <c r="M796" i="10" s="1"/>
  <c r="M795" i="10" s="1"/>
  <c r="M807" i="10"/>
  <c r="U176" i="10"/>
  <c r="U173" i="10"/>
  <c r="AA371" i="10"/>
  <c r="AA366" i="10"/>
  <c r="AA377" i="10"/>
  <c r="Y301" i="10"/>
  <c r="Y305" i="10"/>
  <c r="Y296" i="10"/>
  <c r="Y302" i="10"/>
  <c r="Y309" i="10"/>
  <c r="Y300" i="10"/>
  <c r="X807" i="10"/>
  <c r="X802" i="10"/>
  <c r="X801" i="10" s="1"/>
  <c r="X800" i="10" s="1"/>
  <c r="X799" i="10" s="1"/>
  <c r="X798" i="10" s="1"/>
  <c r="X797" i="10" s="1"/>
  <c r="X796" i="10" s="1"/>
  <c r="X795" i="10" s="1"/>
  <c r="V182" i="6"/>
  <c r="V183" i="6" s="1"/>
  <c r="V184" i="6" s="1"/>
  <c r="V180" i="6"/>
  <c r="V178" i="6" s="1"/>
  <c r="V175" i="6" s="1"/>
  <c r="V174" i="6" s="1"/>
  <c r="V177" i="6"/>
  <c r="Z262" i="6"/>
  <c r="AA159" i="6"/>
  <c r="Z177" i="6"/>
  <c r="Z180" i="6"/>
  <c r="Z178" i="6" s="1"/>
  <c r="Z175" i="6" s="1"/>
  <c r="Z174" i="6" s="1"/>
  <c r="Z182" i="6"/>
  <c r="Z183" i="6" s="1"/>
  <c r="Z184" i="6" s="1"/>
  <c r="AA176" i="6"/>
  <c r="AA173" i="6"/>
  <c r="W173" i="6"/>
  <c r="W176" i="6"/>
  <c r="U24" i="6"/>
  <c r="V158" i="6"/>
  <c r="Y173" i="6"/>
  <c r="Y176" i="6"/>
  <c r="X45" i="6"/>
  <c r="X47" i="6" s="1"/>
  <c r="W159" i="6"/>
  <c r="V262" i="6"/>
  <c r="U173" i="6"/>
  <c r="U176" i="6"/>
  <c r="X173" i="6"/>
  <c r="X176" i="6"/>
  <c r="Y24" i="6"/>
  <c r="Y37" i="6"/>
  <c r="V45" i="6"/>
  <c r="V47" i="6" s="1"/>
  <c r="V46" i="6"/>
  <c r="V32" i="6"/>
  <c r="V41" i="6"/>
  <c r="V31" i="6"/>
  <c r="W158" i="6" s="1"/>
  <c r="V38" i="6"/>
  <c r="AA37" i="6"/>
  <c r="AA24" i="6"/>
  <c r="Z46" i="6"/>
  <c r="Z45" i="6"/>
  <c r="Z47" i="6" s="1"/>
  <c r="Z41" i="6"/>
  <c r="Z38" i="6"/>
  <c r="Z31" i="6"/>
  <c r="AA158" i="6" s="1"/>
  <c r="X33" i="6"/>
  <c r="X34" i="6" s="1"/>
  <c r="X28" i="6"/>
  <c r="X30" i="6"/>
  <c r="X29" i="6" s="1"/>
  <c r="X37" i="6"/>
  <c r="X24" i="6"/>
  <c r="W33" i="6"/>
  <c r="W34" i="6" s="1"/>
  <c r="W28" i="6"/>
  <c r="W30" i="6"/>
  <c r="W29" i="6" s="1"/>
  <c r="W37" i="6"/>
  <c r="W24" i="6"/>
  <c r="U37" i="6"/>
  <c r="D372" i="6"/>
  <c r="D371" i="6" s="1"/>
  <c r="D374" i="6"/>
  <c r="O72" i="6"/>
  <c r="L94" i="6"/>
  <c r="L95" i="6" s="1"/>
  <c r="R94" i="6"/>
  <c r="Q72" i="6"/>
  <c r="P94" i="6"/>
  <c r="O95" i="6"/>
  <c r="O93" i="6"/>
  <c r="O92" i="6" s="1"/>
  <c r="O91" i="6"/>
  <c r="N94" i="6"/>
  <c r="N93" i="6" s="1"/>
  <c r="N92" i="6" s="1"/>
  <c r="M72" i="6"/>
  <c r="K94" i="6"/>
  <c r="Q91" i="6"/>
  <c r="Q93" i="6"/>
  <c r="Q92" i="6" s="1"/>
  <c r="M91" i="6"/>
  <c r="M95" i="6"/>
  <c r="M93" i="6"/>
  <c r="M92" i="6" s="1"/>
  <c r="R31" i="10" l="1"/>
  <c r="R6" i="10"/>
  <c r="R7" i="10" s="1"/>
  <c r="R263" i="10"/>
  <c r="R41" i="10"/>
  <c r="S159" i="10"/>
  <c r="R38" i="10"/>
  <c r="S39" i="10"/>
  <c r="R46" i="10"/>
  <c r="R45" i="10"/>
  <c r="R47" i="10" s="1"/>
  <c r="AA173" i="10"/>
  <c r="AA176" i="10"/>
  <c r="N158" i="10"/>
  <c r="M24" i="10"/>
  <c r="M37" i="10"/>
  <c r="X37" i="10"/>
  <c r="Y158" i="10"/>
  <c r="X24" i="10"/>
  <c r="T173" i="10"/>
  <c r="T176" i="10"/>
  <c r="W158" i="10"/>
  <c r="V24" i="10"/>
  <c r="V37" i="10"/>
  <c r="L158" i="10"/>
  <c r="K24" i="10"/>
  <c r="K37" i="10"/>
  <c r="T46" i="10"/>
  <c r="T45" i="10"/>
  <c r="T47" i="10" s="1"/>
  <c r="AA37" i="10"/>
  <c r="AA24" i="10"/>
  <c r="T263" i="10"/>
  <c r="U159" i="10"/>
  <c r="T38" i="10"/>
  <c r="T31" i="10"/>
  <c r="T41" i="10"/>
  <c r="V33" i="10"/>
  <c r="V34" i="10" s="1"/>
  <c r="V30" i="10"/>
  <c r="V29" i="10" s="1"/>
  <c r="V28" i="10"/>
  <c r="X33" i="10"/>
  <c r="X34" i="10" s="1"/>
  <c r="X30" i="10"/>
  <c r="X29" i="10" s="1"/>
  <c r="X28" i="10"/>
  <c r="K30" i="10"/>
  <c r="K29" i="10" s="1"/>
  <c r="K33" i="10"/>
  <c r="K34" i="10" s="1"/>
  <c r="K18" i="10"/>
  <c r="K28" i="10"/>
  <c r="R816" i="10"/>
  <c r="R817" i="10" s="1"/>
  <c r="R818" i="10"/>
  <c r="Y310" i="10"/>
  <c r="Y306" i="10"/>
  <c r="Y313" i="10"/>
  <c r="Y322" i="10"/>
  <c r="Y325" i="10"/>
  <c r="O377" i="10"/>
  <c r="O371" i="10"/>
  <c r="O366" i="10"/>
  <c r="M299" i="10"/>
  <c r="M297" i="10" s="1"/>
  <c r="M298" i="10"/>
  <c r="O298" i="10"/>
  <c r="O299" i="10"/>
  <c r="O297" i="10" s="1"/>
  <c r="M158" i="10"/>
  <c r="L24" i="10"/>
  <c r="L37" i="10"/>
  <c r="P30" i="10"/>
  <c r="P29" i="10" s="1"/>
  <c r="P33" i="10"/>
  <c r="P34" i="10" s="1"/>
  <c r="P28" i="10"/>
  <c r="T7" i="10"/>
  <c r="Q158" i="10"/>
  <c r="P37" i="10"/>
  <c r="P24" i="10"/>
  <c r="U324" i="10"/>
  <c r="U317" i="10"/>
  <c r="U319" i="10" s="1"/>
  <c r="U318" i="10" s="1"/>
  <c r="M366" i="10"/>
  <c r="M377" i="10"/>
  <c r="M371" i="10"/>
  <c r="Z158" i="10"/>
  <c r="Y37" i="10"/>
  <c r="Y24" i="10"/>
  <c r="X325" i="10"/>
  <c r="X322" i="10"/>
  <c r="X313" i="10"/>
  <c r="X310" i="10"/>
  <c r="X306" i="10"/>
  <c r="AA375" i="10"/>
  <c r="AA373" i="10"/>
  <c r="AA372" i="10" s="1"/>
  <c r="I327" i="10"/>
  <c r="I328" i="10" s="1"/>
  <c r="I323" i="10"/>
  <c r="I321" i="10" s="1"/>
  <c r="U373" i="10"/>
  <c r="U372" i="10" s="1"/>
  <c r="U375" i="10"/>
  <c r="G117" i="10"/>
  <c r="G92" i="10"/>
  <c r="G89" i="10"/>
  <c r="G86" i="10"/>
  <c r="H79" i="10"/>
  <c r="H14" i="10" s="1"/>
  <c r="G83" i="10"/>
  <c r="G80" i="10"/>
  <c r="G69" i="10"/>
  <c r="Y299" i="10"/>
  <c r="Y297" i="10" s="1"/>
  <c r="Y298" i="10"/>
  <c r="W35" i="10"/>
  <c r="W36" i="10"/>
  <c r="L375" i="10"/>
  <c r="L373" i="10"/>
  <c r="L372" i="10" s="1"/>
  <c r="R365" i="10"/>
  <c r="R363" i="10"/>
  <c r="I376" i="10"/>
  <c r="I374" i="10"/>
  <c r="L324" i="10"/>
  <c r="L317" i="10"/>
  <c r="L319" i="10" s="1"/>
  <c r="L318" i="10" s="1"/>
  <c r="AA324" i="10"/>
  <c r="AA317" i="10"/>
  <c r="AA319" i="10" s="1"/>
  <c r="AA318" i="10" s="1"/>
  <c r="R807" i="10"/>
  <c r="R802" i="10"/>
  <c r="R801" i="10" s="1"/>
  <c r="R800" i="10" s="1"/>
  <c r="R799" i="10" s="1"/>
  <c r="R798" i="10" s="1"/>
  <c r="R797" i="10" s="1"/>
  <c r="R796" i="10" s="1"/>
  <c r="R795" i="10" s="1"/>
  <c r="Y371" i="10"/>
  <c r="Y366" i="10"/>
  <c r="Y377" i="10"/>
  <c r="X377" i="10"/>
  <c r="X371" i="10"/>
  <c r="X366" i="10"/>
  <c r="X298" i="10"/>
  <c r="X299" i="10"/>
  <c r="X297" i="10" s="1"/>
  <c r="H97" i="10"/>
  <c r="G77" i="10"/>
  <c r="H77" i="10" s="1"/>
  <c r="R300" i="10"/>
  <c r="R309" i="10"/>
  <c r="R301" i="10"/>
  <c r="R296" i="10"/>
  <c r="R305" i="10"/>
  <c r="R302" i="10"/>
  <c r="V158" i="10"/>
  <c r="U37" i="10"/>
  <c r="U24" i="10"/>
  <c r="M310" i="10"/>
  <c r="M306" i="10"/>
  <c r="M325" i="10"/>
  <c r="M322" i="10"/>
  <c r="M313" i="10"/>
  <c r="O306" i="10"/>
  <c r="O325" i="10"/>
  <c r="O322" i="10"/>
  <c r="O313" i="10"/>
  <c r="O310" i="10"/>
  <c r="Z173" i="6"/>
  <c r="Z176" i="6"/>
  <c r="V173" i="6"/>
  <c r="V176" i="6"/>
  <c r="V33" i="6"/>
  <c r="V34" i="6" s="1"/>
  <c r="V28" i="6"/>
  <c r="V30" i="6"/>
  <c r="V29" i="6" s="1"/>
  <c r="V37" i="6"/>
  <c r="V24" i="6"/>
  <c r="Z37" i="6"/>
  <c r="Z24" i="6"/>
  <c r="X36" i="6"/>
  <c r="X35" i="6"/>
  <c r="W36" i="6"/>
  <c r="W35" i="6"/>
  <c r="D373" i="6"/>
  <c r="D375" i="6"/>
  <c r="L91" i="6"/>
  <c r="L90" i="6" s="1"/>
  <c r="L89" i="6" s="1"/>
  <c r="L93" i="6"/>
  <c r="L92" i="6" s="1"/>
  <c r="R95" i="6"/>
  <c r="R91" i="6"/>
  <c r="R93" i="6"/>
  <c r="R92" i="6" s="1"/>
  <c r="P95" i="6"/>
  <c r="P91" i="6"/>
  <c r="P93" i="6"/>
  <c r="P92" i="6" s="1"/>
  <c r="O88" i="6"/>
  <c r="O90" i="6"/>
  <c r="O89" i="6" s="1"/>
  <c r="N95" i="6"/>
  <c r="N91" i="6"/>
  <c r="Q90" i="6"/>
  <c r="Q89" i="6" s="1"/>
  <c r="Q88" i="6"/>
  <c r="M90" i="6"/>
  <c r="M89" i="6" s="1"/>
  <c r="M88" i="6"/>
  <c r="K91" i="6"/>
  <c r="K93" i="6"/>
  <c r="K92" i="6" s="1"/>
  <c r="X36" i="10" l="1"/>
  <c r="X35" i="10"/>
  <c r="T159" i="10"/>
  <c r="S263" i="10"/>
  <c r="K19" i="10"/>
  <c r="T19" i="10" s="1"/>
  <c r="T18" i="10"/>
  <c r="V35" i="10"/>
  <c r="V36" i="10"/>
  <c r="K36" i="10"/>
  <c r="K35" i="10"/>
  <c r="U158" i="10"/>
  <c r="T24" i="10"/>
  <c r="T37" i="10"/>
  <c r="S158" i="10"/>
  <c r="R37" i="10"/>
  <c r="R24" i="10"/>
  <c r="L376" i="10"/>
  <c r="L374" i="10"/>
  <c r="M324" i="10"/>
  <c r="M317" i="10"/>
  <c r="M319" i="10" s="1"/>
  <c r="M318" i="10" s="1"/>
  <c r="R306" i="10"/>
  <c r="R325" i="10"/>
  <c r="R322" i="10"/>
  <c r="R313" i="10"/>
  <c r="R310" i="10"/>
  <c r="G87" i="10"/>
  <c r="H86" i="10"/>
  <c r="X373" i="10"/>
  <c r="X372" i="10" s="1"/>
  <c r="X375" i="10"/>
  <c r="H83" i="10"/>
  <c r="G84" i="10"/>
  <c r="R298" i="10"/>
  <c r="R299" i="10"/>
  <c r="R297" i="10" s="1"/>
  <c r="L327" i="10"/>
  <c r="L328" i="10" s="1"/>
  <c r="L323" i="10"/>
  <c r="L321" i="10" s="1"/>
  <c r="H89" i="10"/>
  <c r="G90" i="10"/>
  <c r="AA376" i="10"/>
  <c r="AA374" i="10"/>
  <c r="U323" i="10"/>
  <c r="U321" i="10" s="1"/>
  <c r="U327" i="10"/>
  <c r="U328" i="10" s="1"/>
  <c r="O324" i="10"/>
  <c r="O317" i="10"/>
  <c r="O319" i="10" s="1"/>
  <c r="O318" i="10" s="1"/>
  <c r="AA327" i="10"/>
  <c r="AA328" i="10" s="1"/>
  <c r="AA323" i="10"/>
  <c r="AA321" i="10" s="1"/>
  <c r="H15" i="10"/>
  <c r="T14" i="10"/>
  <c r="Y375" i="10"/>
  <c r="Y373" i="10"/>
  <c r="Y372" i="10" s="1"/>
  <c r="G93" i="10"/>
  <c r="H92" i="10"/>
  <c r="G118" i="10"/>
  <c r="H117" i="10"/>
  <c r="X324" i="10"/>
  <c r="X317" i="10"/>
  <c r="X319" i="10" s="1"/>
  <c r="X318" i="10" s="1"/>
  <c r="G808" i="10"/>
  <c r="G193" i="10"/>
  <c r="I188" i="10"/>
  <c r="H188" i="10"/>
  <c r="I163" i="10"/>
  <c r="I164" i="10" s="1"/>
  <c r="H163" i="10"/>
  <c r="H164" i="10" s="1"/>
  <c r="G167" i="10"/>
  <c r="G58" i="10"/>
  <c r="H58" i="10" s="1"/>
  <c r="H69" i="10"/>
  <c r="G59" i="10"/>
  <c r="G73" i="10"/>
  <c r="G70" i="10"/>
  <c r="G66" i="10"/>
  <c r="G67" i="10"/>
  <c r="H67" i="10" s="1"/>
  <c r="U376" i="10"/>
  <c r="U374" i="10"/>
  <c r="M375" i="10"/>
  <c r="M373" i="10"/>
  <c r="M372" i="10" s="1"/>
  <c r="P36" i="10"/>
  <c r="P35" i="10"/>
  <c r="Y324" i="10"/>
  <c r="Y317" i="10"/>
  <c r="Y319" i="10" s="1"/>
  <c r="Y318" i="10" s="1"/>
  <c r="R377" i="10"/>
  <c r="R371" i="10"/>
  <c r="R366" i="10"/>
  <c r="H80" i="10"/>
  <c r="G81" i="10"/>
  <c r="O375" i="10"/>
  <c r="O373" i="10"/>
  <c r="O372" i="10" s="1"/>
  <c r="V36" i="6"/>
  <c r="V35" i="6"/>
  <c r="L88" i="6"/>
  <c r="L85" i="6" s="1"/>
  <c r="R88" i="6"/>
  <c r="R90" i="6"/>
  <c r="R89" i="6" s="1"/>
  <c r="P88" i="6"/>
  <c r="P90" i="6"/>
  <c r="P89" i="6" s="1"/>
  <c r="O85" i="6"/>
  <c r="O87" i="6"/>
  <c r="O86" i="6" s="1"/>
  <c r="N90" i="6"/>
  <c r="N89" i="6" s="1"/>
  <c r="N88" i="6"/>
  <c r="Q85" i="6"/>
  <c r="Q87" i="6"/>
  <c r="Q86" i="6" s="1"/>
  <c r="M85" i="6"/>
  <c r="M87" i="6"/>
  <c r="M86" i="6" s="1"/>
  <c r="K88" i="6"/>
  <c r="K90" i="6"/>
  <c r="K89" i="6" s="1"/>
  <c r="O376" i="10" l="1"/>
  <c r="O374" i="10"/>
  <c r="H84" i="10"/>
  <c r="G85" i="10"/>
  <c r="H85" i="10" s="1"/>
  <c r="R324" i="10"/>
  <c r="R317" i="10"/>
  <c r="R319" i="10" s="1"/>
  <c r="R318" i="10" s="1"/>
  <c r="H193" i="10"/>
  <c r="H167" i="10"/>
  <c r="H12" i="10"/>
  <c r="X327" i="10"/>
  <c r="X328" i="10" s="1"/>
  <c r="X323" i="10"/>
  <c r="X321" i="10" s="1"/>
  <c r="H59" i="10"/>
  <c r="G57" i="10"/>
  <c r="R375" i="10"/>
  <c r="R373" i="10"/>
  <c r="R372" i="10" s="1"/>
  <c r="H90" i="10"/>
  <c r="G91" i="10"/>
  <c r="H91" i="10" s="1"/>
  <c r="X376" i="10"/>
  <c r="X374" i="10"/>
  <c r="G194" i="10"/>
  <c r="G195" i="10"/>
  <c r="G196" i="10" s="1"/>
  <c r="G191" i="10"/>
  <c r="G199" i="10" s="1"/>
  <c r="M374" i="10"/>
  <c r="M376" i="10"/>
  <c r="Y376" i="10"/>
  <c r="Y374" i="10"/>
  <c r="Y327" i="10"/>
  <c r="Y328" i="10" s="1"/>
  <c r="Y323" i="10"/>
  <c r="Y321" i="10" s="1"/>
  <c r="G192" i="10"/>
  <c r="G190" i="10" s="1"/>
  <c r="G189" i="10" s="1"/>
  <c r="G186" i="10" s="1"/>
  <c r="I162" i="10"/>
  <c r="H162" i="10"/>
  <c r="G166" i="10"/>
  <c r="H66" i="10"/>
  <c r="G131" i="10"/>
  <c r="H131" i="10" s="1"/>
  <c r="H118" i="10"/>
  <c r="H10" i="10" s="1"/>
  <c r="G76" i="10"/>
  <c r="H70" i="10"/>
  <c r="M327" i="10"/>
  <c r="M328" i="10" s="1"/>
  <c r="M323" i="10"/>
  <c r="M321" i="10" s="1"/>
  <c r="H81" i="10"/>
  <c r="G82" i="10"/>
  <c r="H82" i="10" s="1"/>
  <c r="H73" i="10"/>
  <c r="G74" i="10"/>
  <c r="H93" i="10"/>
  <c r="G94" i="10"/>
  <c r="O327" i="10"/>
  <c r="O328" i="10" s="1"/>
  <c r="O323" i="10"/>
  <c r="O321" i="10" s="1"/>
  <c r="G88" i="10"/>
  <c r="H88" i="10" s="1"/>
  <c r="H87" i="10"/>
  <c r="L87" i="6"/>
  <c r="L86" i="6" s="1"/>
  <c r="R85" i="6"/>
  <c r="R87" i="6"/>
  <c r="R86" i="6" s="1"/>
  <c r="P85" i="6"/>
  <c r="P87" i="6"/>
  <c r="P86" i="6" s="1"/>
  <c r="O84" i="6"/>
  <c r="O83" i="6" s="1"/>
  <c r="O82" i="6"/>
  <c r="O81" i="6" s="1"/>
  <c r="O80" i="6" s="1"/>
  <c r="O79" i="6" s="1"/>
  <c r="N85" i="6"/>
  <c r="N87" i="6"/>
  <c r="N86" i="6" s="1"/>
  <c r="L82" i="6"/>
  <c r="L81" i="6" s="1"/>
  <c r="L80" i="6" s="1"/>
  <c r="L79" i="6" s="1"/>
  <c r="L84" i="6"/>
  <c r="L83" i="6" s="1"/>
  <c r="Q82" i="6"/>
  <c r="Q81" i="6" s="1"/>
  <c r="Q80" i="6" s="1"/>
  <c r="Q79" i="6" s="1"/>
  <c r="Q84" i="6"/>
  <c r="Q83" i="6" s="1"/>
  <c r="M84" i="6"/>
  <c r="M83" i="6" s="1"/>
  <c r="M82" i="6"/>
  <c r="M81" i="6" s="1"/>
  <c r="M80" i="6" s="1"/>
  <c r="M79" i="6" s="1"/>
  <c r="K87" i="6"/>
  <c r="K86" i="6" s="1"/>
  <c r="K85" i="6"/>
  <c r="H194" i="10" l="1"/>
  <c r="H195" i="10"/>
  <c r="H196" i="10" s="1"/>
  <c r="H191" i="10"/>
  <c r="H199" i="10" s="1"/>
  <c r="G75" i="10"/>
  <c r="H75" i="10" s="1"/>
  <c r="H74" i="10"/>
  <c r="H192" i="10"/>
  <c r="H190" i="10" s="1"/>
  <c r="H189" i="10" s="1"/>
  <c r="H186" i="10" s="1"/>
  <c r="H166" i="10"/>
  <c r="R376" i="10"/>
  <c r="R374" i="10"/>
  <c r="T12" i="10"/>
  <c r="H13" i="10"/>
  <c r="G187" i="10"/>
  <c r="G185" i="10"/>
  <c r="G179" i="10" s="1"/>
  <c r="G54" i="10"/>
  <c r="H57" i="10"/>
  <c r="R327" i="10"/>
  <c r="R328" i="10" s="1"/>
  <c r="R323" i="10"/>
  <c r="R321" i="10" s="1"/>
  <c r="H94" i="10"/>
  <c r="G95" i="10"/>
  <c r="H95" i="10" s="1"/>
  <c r="H76" i="10"/>
  <c r="G78" i="10"/>
  <c r="H78" i="10" s="1"/>
  <c r="T10" i="10"/>
  <c r="H11" i="10"/>
  <c r="L70" i="6"/>
  <c r="L76" i="6" s="1"/>
  <c r="L78" i="6" s="1"/>
  <c r="L14" i="6"/>
  <c r="L15" i="6" s="1"/>
  <c r="M70" i="6"/>
  <c r="M69" i="6" s="1"/>
  <c r="M14" i="6"/>
  <c r="M15" i="6" s="1"/>
  <c r="O70" i="6"/>
  <c r="O76" i="6" s="1"/>
  <c r="O78" i="6" s="1"/>
  <c r="O14" i="6"/>
  <c r="O15" i="6" s="1"/>
  <c r="Q70" i="6"/>
  <c r="Q69" i="6" s="1"/>
  <c r="Q115" i="6" s="1"/>
  <c r="Q14" i="6"/>
  <c r="Q15" i="6" s="1"/>
  <c r="R82" i="6"/>
  <c r="R81" i="6" s="1"/>
  <c r="R80" i="6" s="1"/>
  <c r="R79" i="6" s="1"/>
  <c r="R84" i="6"/>
  <c r="R83" i="6" s="1"/>
  <c r="P84" i="6"/>
  <c r="P83" i="6" s="1"/>
  <c r="P82" i="6"/>
  <c r="P81" i="6" s="1"/>
  <c r="P80" i="6" s="1"/>
  <c r="P79" i="6" s="1"/>
  <c r="O69" i="6"/>
  <c r="R1115" i="6" s="1"/>
  <c r="N82" i="6"/>
  <c r="N81" i="6" s="1"/>
  <c r="N80" i="6" s="1"/>
  <c r="N79" i="6" s="1"/>
  <c r="N84" i="6"/>
  <c r="N83" i="6" s="1"/>
  <c r="Q76" i="6"/>
  <c r="Q78" i="6" s="1"/>
  <c r="M76" i="6"/>
  <c r="M78" i="6" s="1"/>
  <c r="K82" i="6"/>
  <c r="K84" i="6"/>
  <c r="K83" i="6" s="1"/>
  <c r="I161" i="10" l="1"/>
  <c r="H161" i="10"/>
  <c r="H54" i="10"/>
  <c r="H8" i="10" s="1"/>
  <c r="G55" i="10"/>
  <c r="G51" i="10"/>
  <c r="G50" i="10"/>
  <c r="H187" i="10"/>
  <c r="H185" i="10"/>
  <c r="H179" i="10" s="1"/>
  <c r="L69" i="6"/>
  <c r="L115" i="6" s="1"/>
  <c r="N70" i="6"/>
  <c r="N14" i="6"/>
  <c r="N15" i="6" s="1"/>
  <c r="P70" i="6"/>
  <c r="P69" i="6" s="1"/>
  <c r="P14" i="6"/>
  <c r="P15" i="6" s="1"/>
  <c r="L12" i="6"/>
  <c r="L13" i="6" s="1"/>
  <c r="M115" i="6"/>
  <c r="M12" i="6"/>
  <c r="M13" i="6" s="1"/>
  <c r="M807" i="6"/>
  <c r="O115" i="6"/>
  <c r="O12" i="6"/>
  <c r="O13" i="6" s="1"/>
  <c r="O807" i="6"/>
  <c r="Q66" i="6"/>
  <c r="Q67" i="6"/>
  <c r="Q807" i="6"/>
  <c r="Q12" i="6"/>
  <c r="Q13" i="6" s="1"/>
  <c r="R70" i="6"/>
  <c r="R69" i="6" s="1"/>
  <c r="R115" i="6" s="1"/>
  <c r="R14" i="6"/>
  <c r="L167" i="6"/>
  <c r="M188" i="6"/>
  <c r="M167" i="6"/>
  <c r="N163" i="6"/>
  <c r="N164" i="6" s="1"/>
  <c r="N188" i="6"/>
  <c r="M193" i="6"/>
  <c r="O167" i="6"/>
  <c r="P163" i="6"/>
  <c r="P164" i="6" s="1"/>
  <c r="O193" i="6"/>
  <c r="P188" i="6"/>
  <c r="R188" i="6"/>
  <c r="Q167" i="6"/>
  <c r="Q193" i="6"/>
  <c r="R163" i="6"/>
  <c r="R164" i="6" s="1"/>
  <c r="O58" i="6"/>
  <c r="O67" i="6"/>
  <c r="O59" i="6"/>
  <c r="O57" i="6" s="1"/>
  <c r="O73" i="6"/>
  <c r="O74" i="6" s="1"/>
  <c r="O75" i="6" s="1"/>
  <c r="O66" i="6"/>
  <c r="N76" i="6"/>
  <c r="N78" i="6" s="1"/>
  <c r="N69" i="6"/>
  <c r="K81" i="6"/>
  <c r="K80" i="6" s="1"/>
  <c r="K79" i="6" s="1"/>
  <c r="Q73" i="6"/>
  <c r="Q74" i="6" s="1"/>
  <c r="Q75" i="6" s="1"/>
  <c r="Q58" i="6"/>
  <c r="Q59" i="6"/>
  <c r="Q57" i="6" s="1"/>
  <c r="L73" i="6"/>
  <c r="L74" i="6" s="1"/>
  <c r="L75" i="6" s="1"/>
  <c r="L58" i="6"/>
  <c r="L59" i="6"/>
  <c r="L57" i="6" s="1"/>
  <c r="L66" i="6"/>
  <c r="L67" i="6"/>
  <c r="M67" i="6"/>
  <c r="M66" i="6"/>
  <c r="M54" i="6" s="1"/>
  <c r="M8" i="6" s="1"/>
  <c r="M9" i="6" s="1"/>
  <c r="M59" i="6"/>
  <c r="M57" i="6" s="1"/>
  <c r="M73" i="6"/>
  <c r="M74" i="6" s="1"/>
  <c r="M75" i="6" s="1"/>
  <c r="M58" i="6"/>
  <c r="I160" i="10" l="1"/>
  <c r="H160" i="10"/>
  <c r="H50" i="10"/>
  <c r="G40" i="10"/>
  <c r="G165" i="10"/>
  <c r="H51" i="10"/>
  <c r="H165" i="10" s="1"/>
  <c r="H55" i="10"/>
  <c r="G56" i="10"/>
  <c r="H56" i="10" s="1"/>
  <c r="H9" i="10"/>
  <c r="T8" i="10"/>
  <c r="L193" i="6"/>
  <c r="M163" i="6"/>
  <c r="M164" i="6" s="1"/>
  <c r="L807" i="6"/>
  <c r="P76" i="6"/>
  <c r="P78" i="6" s="1"/>
  <c r="R76" i="6"/>
  <c r="R78" i="6" s="1"/>
  <c r="K70" i="6"/>
  <c r="K69" i="6" s="1"/>
  <c r="K193" i="6" s="1"/>
  <c r="K14" i="6"/>
  <c r="K15" i="6" s="1"/>
  <c r="N115" i="6"/>
  <c r="N12" i="6"/>
  <c r="N13" i="6" s="1"/>
  <c r="N807" i="6"/>
  <c r="Q65" i="6"/>
  <c r="Q64" i="6" s="1"/>
  <c r="Q63" i="6" s="1"/>
  <c r="Q54" i="6"/>
  <c r="P115" i="6"/>
  <c r="P12" i="6"/>
  <c r="P13" i="6" s="1"/>
  <c r="P807" i="6"/>
  <c r="R15" i="6"/>
  <c r="R12" i="6"/>
  <c r="R807" i="6"/>
  <c r="N161" i="6"/>
  <c r="M65" i="6"/>
  <c r="M64" i="6" s="1"/>
  <c r="M63" i="6" s="1"/>
  <c r="L54" i="6"/>
  <c r="L8" i="6" s="1"/>
  <c r="L9" i="6" s="1"/>
  <c r="L65" i="6"/>
  <c r="L64" i="6" s="1"/>
  <c r="L63" i="6" s="1"/>
  <c r="O54" i="6"/>
  <c r="O51" i="6" s="1"/>
  <c r="O165" i="6" s="1"/>
  <c r="O65" i="6"/>
  <c r="O64" i="6" s="1"/>
  <c r="O63" i="6" s="1"/>
  <c r="R167" i="6"/>
  <c r="S163" i="6"/>
  <c r="S164" i="6" s="1"/>
  <c r="R193" i="6"/>
  <c r="M192" i="6"/>
  <c r="M190" i="6" s="1"/>
  <c r="M189" i="6" s="1"/>
  <c r="M186" i="6" s="1"/>
  <c r="M166" i="6"/>
  <c r="N162" i="6"/>
  <c r="Q192" i="6"/>
  <c r="Q190" i="6" s="1"/>
  <c r="Q189" i="6" s="1"/>
  <c r="Q186" i="6" s="1"/>
  <c r="Q166" i="6"/>
  <c r="R162" i="6"/>
  <c r="Q195" i="6"/>
  <c r="Q196" i="6" s="1"/>
  <c r="Q191" i="6"/>
  <c r="Q199" i="6" s="1"/>
  <c r="Q194" i="6"/>
  <c r="O166" i="6"/>
  <c r="P162" i="6"/>
  <c r="O192" i="6"/>
  <c r="O190" i="6" s="1"/>
  <c r="O189" i="6" s="1"/>
  <c r="O186" i="6" s="1"/>
  <c r="L194" i="6"/>
  <c r="L195" i="6"/>
  <c r="L196" i="6" s="1"/>
  <c r="L191" i="6"/>
  <c r="L199" i="6" s="1"/>
  <c r="M195" i="6"/>
  <c r="M196" i="6" s="1"/>
  <c r="M191" i="6"/>
  <c r="M199" i="6" s="1"/>
  <c r="M194" i="6"/>
  <c r="M162" i="6"/>
  <c r="L192" i="6"/>
  <c r="L190" i="6" s="1"/>
  <c r="L189" i="6" s="1"/>
  <c r="L186" i="6" s="1"/>
  <c r="L166" i="6"/>
  <c r="Q188" i="6"/>
  <c r="P167" i="6"/>
  <c r="Q163" i="6"/>
  <c r="Q164" i="6" s="1"/>
  <c r="P193" i="6"/>
  <c r="O188" i="6"/>
  <c r="N167" i="6"/>
  <c r="O163" i="6"/>
  <c r="O164" i="6" s="1"/>
  <c r="N193" i="6"/>
  <c r="O195" i="6"/>
  <c r="O196" i="6" s="1"/>
  <c r="O191" i="6"/>
  <c r="O199" i="6" s="1"/>
  <c r="O194" i="6"/>
  <c r="R73" i="6"/>
  <c r="R74" i="6" s="1"/>
  <c r="R75" i="6" s="1"/>
  <c r="R66" i="6"/>
  <c r="R67" i="6"/>
  <c r="R59" i="6"/>
  <c r="R57" i="6" s="1"/>
  <c r="R58" i="6"/>
  <c r="P67" i="6"/>
  <c r="P58" i="6"/>
  <c r="P59" i="6"/>
  <c r="P57" i="6" s="1"/>
  <c r="P66" i="6"/>
  <c r="P73" i="6"/>
  <c r="P74" i="6" s="1"/>
  <c r="P75" i="6" s="1"/>
  <c r="O50" i="6"/>
  <c r="O55" i="6"/>
  <c r="O56" i="6" s="1"/>
  <c r="N67" i="6"/>
  <c r="N58" i="6"/>
  <c r="N59" i="6"/>
  <c r="N57" i="6" s="1"/>
  <c r="N73" i="6"/>
  <c r="N74" i="6" s="1"/>
  <c r="N75" i="6" s="1"/>
  <c r="N66" i="6"/>
  <c r="N54" i="6" s="1"/>
  <c r="N8" i="6" s="1"/>
  <c r="N9" i="6" s="1"/>
  <c r="M50" i="6"/>
  <c r="M55" i="6"/>
  <c r="M56" i="6" s="1"/>
  <c r="M51" i="6"/>
  <c r="M165" i="6" s="1"/>
  <c r="G48" i="10" l="1"/>
  <c r="H48" i="10" s="1"/>
  <c r="G44" i="10"/>
  <c r="G39" i="10"/>
  <c r="G43" i="10"/>
  <c r="H43" i="10" s="1"/>
  <c r="G42" i="10"/>
  <c r="H42" i="10" s="1"/>
  <c r="H40" i="10"/>
  <c r="M161" i="6"/>
  <c r="L163" i="6"/>
  <c r="L164" i="6" s="1"/>
  <c r="M1115" i="6"/>
  <c r="P65" i="6"/>
  <c r="P64" i="6" s="1"/>
  <c r="P63" i="6" s="1"/>
  <c r="P54" i="6"/>
  <c r="K115" i="6"/>
  <c r="K66" i="6"/>
  <c r="K192" i="6" s="1"/>
  <c r="K190" i="6" s="1"/>
  <c r="K189" i="6" s="1"/>
  <c r="K186" i="6" s="1"/>
  <c r="K12" i="6"/>
  <c r="K13" i="6" s="1"/>
  <c r="K807" i="6"/>
  <c r="L188" i="6"/>
  <c r="L51" i="6"/>
  <c r="L165" i="6" s="1"/>
  <c r="K167" i="6"/>
  <c r="P161" i="6"/>
  <c r="O8" i="6"/>
  <c r="O9" i="6" s="1"/>
  <c r="R13" i="6"/>
  <c r="R161" i="6"/>
  <c r="Q8" i="6"/>
  <c r="Q50" i="6"/>
  <c r="R160" i="6" s="1"/>
  <c r="N50" i="6"/>
  <c r="N65" i="6"/>
  <c r="N64" i="6" s="1"/>
  <c r="N63" i="6" s="1"/>
  <c r="R65" i="6"/>
  <c r="R8" i="6"/>
  <c r="R9" i="6" s="1"/>
  <c r="N194" i="6"/>
  <c r="N191" i="6"/>
  <c r="N199" i="6" s="1"/>
  <c r="N195" i="6"/>
  <c r="N196" i="6" s="1"/>
  <c r="L55" i="6"/>
  <c r="L56" i="6" s="1"/>
  <c r="Q187" i="6"/>
  <c r="Q185" i="6"/>
  <c r="L50" i="6"/>
  <c r="O40" i="6"/>
  <c r="O42" i="6" s="1"/>
  <c r="P160" i="6"/>
  <c r="N166" i="6"/>
  <c r="N192" i="6"/>
  <c r="N190" i="6" s="1"/>
  <c r="N189" i="6" s="1"/>
  <c r="N186" i="6" s="1"/>
  <c r="O162" i="6"/>
  <c r="R192" i="6"/>
  <c r="R190" i="6" s="1"/>
  <c r="R189" i="6" s="1"/>
  <c r="R186" i="6" s="1"/>
  <c r="R166" i="6"/>
  <c r="S162" i="6"/>
  <c r="K194" i="6"/>
  <c r="K195" i="6"/>
  <c r="K196" i="6" s="1"/>
  <c r="K191" i="6"/>
  <c r="K199" i="6" s="1"/>
  <c r="M40" i="6"/>
  <c r="M39" i="6" s="1"/>
  <c r="M6" i="6" s="1"/>
  <c r="M7" i="6" s="1"/>
  <c r="N160" i="6"/>
  <c r="M185" i="6"/>
  <c r="M179" i="6" s="1"/>
  <c r="M187" i="6"/>
  <c r="Q51" i="6"/>
  <c r="Q165" i="6" s="1"/>
  <c r="L187" i="6"/>
  <c r="L185" i="6"/>
  <c r="L179" i="6" s="1"/>
  <c r="Q161" i="6"/>
  <c r="Q162" i="6"/>
  <c r="P166" i="6"/>
  <c r="P192" i="6"/>
  <c r="P190" i="6" s="1"/>
  <c r="P189" i="6" s="1"/>
  <c r="P186" i="6" s="1"/>
  <c r="P191" i="6"/>
  <c r="P199" i="6" s="1"/>
  <c r="P194" i="6"/>
  <c r="P195" i="6"/>
  <c r="P196" i="6" s="1"/>
  <c r="Q40" i="6"/>
  <c r="Q48" i="6" s="1"/>
  <c r="Q55" i="6"/>
  <c r="Q56" i="6" s="1"/>
  <c r="O187" i="6"/>
  <c r="O185" i="6"/>
  <c r="R195" i="6"/>
  <c r="R196" i="6" s="1"/>
  <c r="R191" i="6"/>
  <c r="R199" i="6" s="1"/>
  <c r="R194" i="6"/>
  <c r="R51" i="6"/>
  <c r="R165" i="6" s="1"/>
  <c r="N51" i="6"/>
  <c r="N165" i="6" s="1"/>
  <c r="M44" i="6"/>
  <c r="M48" i="6"/>
  <c r="I159" i="10" l="1"/>
  <c r="H159" i="10"/>
  <c r="H39" i="10"/>
  <c r="H6" i="10" s="1"/>
  <c r="G31" i="10"/>
  <c r="G41" i="10"/>
  <c r="H41" i="10" s="1"/>
  <c r="G38" i="10"/>
  <c r="H38" i="10" s="1"/>
  <c r="H44" i="10"/>
  <c r="G45" i="10"/>
  <c r="G46" i="10"/>
  <c r="H46" i="10" s="1"/>
  <c r="O181" i="6"/>
  <c r="O179" i="6"/>
  <c r="K166" i="6"/>
  <c r="K54" i="6"/>
  <c r="P50" i="6"/>
  <c r="P8" i="6"/>
  <c r="P9" i="6" s="1"/>
  <c r="L162" i="6"/>
  <c r="K65" i="6"/>
  <c r="K64" i="6" s="1"/>
  <c r="K63" i="6" s="1"/>
  <c r="R50" i="6"/>
  <c r="S160" i="6" s="1"/>
  <c r="R55" i="6"/>
  <c r="R56" i="6" s="1"/>
  <c r="Q9" i="6"/>
  <c r="O161" i="6"/>
  <c r="N55" i="6"/>
  <c r="N56" i="6" s="1"/>
  <c r="R64" i="6"/>
  <c r="S65" i="6"/>
  <c r="M43" i="6"/>
  <c r="Q44" i="6"/>
  <c r="Q46" i="6" s="1"/>
  <c r="O48" i="6"/>
  <c r="N159" i="6"/>
  <c r="M262" i="6"/>
  <c r="O44" i="6"/>
  <c r="O45" i="6" s="1"/>
  <c r="O47" i="6" s="1"/>
  <c r="O43" i="6"/>
  <c r="R187" i="6"/>
  <c r="R185" i="6"/>
  <c r="R179" i="6" s="1"/>
  <c r="L40" i="6"/>
  <c r="M160" i="6"/>
  <c r="O39" i="6"/>
  <c r="N187" i="6"/>
  <c r="N185" i="6"/>
  <c r="N179" i="6" s="1"/>
  <c r="S54" i="6"/>
  <c r="T161" i="6" s="1"/>
  <c r="S161" i="6"/>
  <c r="Q43" i="6"/>
  <c r="M42" i="6"/>
  <c r="Q39" i="6"/>
  <c r="N40" i="6"/>
  <c r="N42" i="6" s="1"/>
  <c r="O160" i="6"/>
  <c r="P51" i="6"/>
  <c r="P165" i="6" s="1"/>
  <c r="P187" i="6"/>
  <c r="P185" i="6"/>
  <c r="K185" i="6"/>
  <c r="K187" i="6"/>
  <c r="Q179" i="6"/>
  <c r="Q181" i="6"/>
  <c r="Q42" i="6"/>
  <c r="P55" i="6"/>
  <c r="P56" i="6" s="1"/>
  <c r="M41" i="6"/>
  <c r="M38" i="6"/>
  <c r="M45" i="6"/>
  <c r="M47" i="6" s="1"/>
  <c r="M46" i="6"/>
  <c r="H45" i="10" l="1"/>
  <c r="G47" i="10"/>
  <c r="H47" i="10" s="1"/>
  <c r="I158" i="10"/>
  <c r="H158" i="10"/>
  <c r="H31" i="10"/>
  <c r="H24" i="10" s="1"/>
  <c r="G37" i="10"/>
  <c r="H37" i="10" s="1"/>
  <c r="G24" i="10"/>
  <c r="H7" i="10"/>
  <c r="T6" i="10"/>
  <c r="R40" i="6"/>
  <c r="R43" i="6" s="1"/>
  <c r="S50" i="6"/>
  <c r="T160" i="6" s="1"/>
  <c r="P181" i="6"/>
  <c r="P179" i="6"/>
  <c r="O32" i="6"/>
  <c r="O31" i="6"/>
  <c r="O6" i="6"/>
  <c r="O7" i="6" s="1"/>
  <c r="K8" i="6"/>
  <c r="K9" i="6" s="1"/>
  <c r="L161" i="6"/>
  <c r="O182" i="6"/>
  <c r="O183" i="6" s="1"/>
  <c r="O184" i="6" s="1"/>
  <c r="O180" i="6"/>
  <c r="O178" i="6" s="1"/>
  <c r="O175" i="6" s="1"/>
  <c r="O174" i="6" s="1"/>
  <c r="O177" i="6"/>
  <c r="Q41" i="6"/>
  <c r="Q6" i="6"/>
  <c r="Q7" i="6" s="1"/>
  <c r="Q38" i="6"/>
  <c r="N39" i="6"/>
  <c r="N38" i="6" s="1"/>
  <c r="O46" i="6"/>
  <c r="R63" i="6"/>
  <c r="S63" i="6" s="1"/>
  <c r="S64" i="6"/>
  <c r="Q45" i="6"/>
  <c r="Q47" i="6" s="1"/>
  <c r="R159" i="6"/>
  <c r="Q262" i="6"/>
  <c r="P159" i="6"/>
  <c r="O262" i="6"/>
  <c r="N43" i="6"/>
  <c r="N48" i="6"/>
  <c r="Q180" i="6"/>
  <c r="Q178" i="6" s="1"/>
  <c r="Q175" i="6" s="1"/>
  <c r="Q174" i="6" s="1"/>
  <c r="Q182" i="6"/>
  <c r="Q183" i="6" s="1"/>
  <c r="Q184" i="6" s="1"/>
  <c r="Q177" i="6"/>
  <c r="N44" i="6"/>
  <c r="N46" i="6" s="1"/>
  <c r="O38" i="6"/>
  <c r="K179" i="6"/>
  <c r="K181" i="6"/>
  <c r="P40" i="6"/>
  <c r="Q160" i="6"/>
  <c r="L39" i="6"/>
  <c r="L42" i="6"/>
  <c r="L48" i="6"/>
  <c r="L44" i="6"/>
  <c r="L43" i="6"/>
  <c r="O41" i="6"/>
  <c r="R39" i="6"/>
  <c r="R6" i="6" s="1"/>
  <c r="R7" i="6" s="1"/>
  <c r="R44" i="6" l="1"/>
  <c r="R46" i="6" s="1"/>
  <c r="R42" i="6"/>
  <c r="R48" i="6"/>
  <c r="S48" i="6" s="1"/>
  <c r="L262" i="6"/>
  <c r="L6" i="6"/>
  <c r="L7" i="6" s="1"/>
  <c r="O173" i="6"/>
  <c r="O176" i="6"/>
  <c r="P180" i="6"/>
  <c r="P178" i="6" s="1"/>
  <c r="P175" i="6" s="1"/>
  <c r="P174" i="6" s="1"/>
  <c r="P182" i="6"/>
  <c r="P183" i="6" s="1"/>
  <c r="P184" i="6" s="1"/>
  <c r="P177" i="6"/>
  <c r="O28" i="6"/>
  <c r="O33" i="6"/>
  <c r="O34" i="6" s="1"/>
  <c r="O30" i="6"/>
  <c r="O29" i="6" s="1"/>
  <c r="O159" i="6"/>
  <c r="N6" i="6"/>
  <c r="N7" i="6" s="1"/>
  <c r="N41" i="6"/>
  <c r="N262" i="6"/>
  <c r="S159" i="6"/>
  <c r="R262" i="6"/>
  <c r="L45" i="6"/>
  <c r="L47" i="6" s="1"/>
  <c r="L46" i="6"/>
  <c r="Q176" i="6"/>
  <c r="Q173" i="6"/>
  <c r="N45" i="6"/>
  <c r="N47" i="6" s="1"/>
  <c r="M159" i="6"/>
  <c r="L38" i="6"/>
  <c r="L41" i="6"/>
  <c r="P43" i="6"/>
  <c r="P39" i="6"/>
  <c r="P44" i="6"/>
  <c r="P42" i="6"/>
  <c r="P48" i="6"/>
  <c r="K180" i="6"/>
  <c r="K178" i="6" s="1"/>
  <c r="K175" i="6" s="1"/>
  <c r="K174" i="6" s="1"/>
  <c r="K177" i="6"/>
  <c r="K182" i="6"/>
  <c r="K183" i="6" s="1"/>
  <c r="K184" i="6" s="1"/>
  <c r="R38" i="6"/>
  <c r="S39" i="6"/>
  <c r="R41" i="6"/>
  <c r="R127" i="6"/>
  <c r="Q127" i="6"/>
  <c r="P127" i="6"/>
  <c r="O127" i="6"/>
  <c r="N127" i="6"/>
  <c r="M127" i="6"/>
  <c r="L127" i="6"/>
  <c r="K127" i="6"/>
  <c r="M229" i="6"/>
  <c r="M230" i="6" s="1"/>
  <c r="L229" i="6"/>
  <c r="L231" i="6" s="1"/>
  <c r="S215" i="6"/>
  <c r="R212" i="6"/>
  <c r="Q212" i="6"/>
  <c r="P212" i="6"/>
  <c r="O212" i="6"/>
  <c r="O221" i="6" s="1"/>
  <c r="O226" i="6" s="1"/>
  <c r="N212" i="6"/>
  <c r="M212" i="6"/>
  <c r="L212" i="6"/>
  <c r="L221" i="6" s="1"/>
  <c r="S207" i="6"/>
  <c r="R207" i="6"/>
  <c r="R232" i="6" s="1"/>
  <c r="Q207" i="6"/>
  <c r="Q232" i="6" s="1"/>
  <c r="P207" i="6"/>
  <c r="P232" i="6" s="1"/>
  <c r="O207" i="6"/>
  <c r="O232" i="6" s="1"/>
  <c r="N207" i="6"/>
  <c r="N232" i="6" s="1"/>
  <c r="M207" i="6"/>
  <c r="M232" i="6" s="1"/>
  <c r="L207" i="6"/>
  <c r="L232" i="6" s="1"/>
  <c r="R45" i="6" l="1"/>
  <c r="R47" i="6" s="1"/>
  <c r="S262" i="6"/>
  <c r="T159" i="6"/>
  <c r="O234" i="6"/>
  <c r="N791" i="6"/>
  <c r="O352" i="6"/>
  <c r="L125" i="6"/>
  <c r="L124" i="6" s="1"/>
  <c r="L123" i="6" s="1"/>
  <c r="L126" i="6" s="1"/>
  <c r="L16" i="6"/>
  <c r="L17" i="6" s="1"/>
  <c r="P125" i="6"/>
  <c r="P124" i="6" s="1"/>
  <c r="P123" i="6" s="1"/>
  <c r="P126" i="6" s="1"/>
  <c r="P16" i="6"/>
  <c r="P17" i="6" s="1"/>
  <c r="P176" i="6"/>
  <c r="P173" i="6"/>
  <c r="K125" i="6"/>
  <c r="K124" i="6" s="1"/>
  <c r="K123" i="6" s="1"/>
  <c r="K126" i="6" s="1"/>
  <c r="K16" i="6"/>
  <c r="K17" i="6" s="1"/>
  <c r="M125" i="6"/>
  <c r="M124" i="6" s="1"/>
  <c r="M123" i="6" s="1"/>
  <c r="M122" i="6" s="1"/>
  <c r="M121" i="6" s="1"/>
  <c r="M120" i="6" s="1"/>
  <c r="M114" i="6" s="1"/>
  <c r="M113" i="6" s="1"/>
  <c r="M101" i="6" s="1"/>
  <c r="M16" i="6"/>
  <c r="M17" i="6" s="1"/>
  <c r="Q125" i="6"/>
  <c r="Q124" i="6" s="1"/>
  <c r="Q123" i="6" s="1"/>
  <c r="Q122" i="6" s="1"/>
  <c r="Q121" i="6" s="1"/>
  <c r="Q120" i="6" s="1"/>
  <c r="Q114" i="6" s="1"/>
  <c r="Q113" i="6" s="1"/>
  <c r="Q101" i="6" s="1"/>
  <c r="Q16" i="6"/>
  <c r="Q17" i="6" s="1"/>
  <c r="P32" i="6"/>
  <c r="P31" i="6"/>
  <c r="O125" i="6"/>
  <c r="O124" i="6" s="1"/>
  <c r="O123" i="6" s="1"/>
  <c r="O122" i="6" s="1"/>
  <c r="O121" i="6" s="1"/>
  <c r="O120" i="6" s="1"/>
  <c r="O114" i="6" s="1"/>
  <c r="O113" i="6" s="1"/>
  <c r="O101" i="6" s="1"/>
  <c r="O99" i="6" s="1"/>
  <c r="O98" i="6" s="1"/>
  <c r="O97" i="6" s="1"/>
  <c r="O77" i="6" s="1"/>
  <c r="O16" i="6"/>
  <c r="O17" i="6" s="1"/>
  <c r="N125" i="6"/>
  <c r="N124" i="6" s="1"/>
  <c r="N123" i="6" s="1"/>
  <c r="N122" i="6" s="1"/>
  <c r="N121" i="6" s="1"/>
  <c r="N120" i="6" s="1"/>
  <c r="N114" i="6" s="1"/>
  <c r="N113" i="6" s="1"/>
  <c r="N101" i="6" s="1"/>
  <c r="N16" i="6"/>
  <c r="N17" i="6" s="1"/>
  <c r="R125" i="6"/>
  <c r="R124" i="6" s="1"/>
  <c r="R123" i="6" s="1"/>
  <c r="R126" i="6" s="1"/>
  <c r="R16" i="6"/>
  <c r="R17" i="6" s="1"/>
  <c r="O36" i="6"/>
  <c r="O35" i="6"/>
  <c r="P262" i="6"/>
  <c r="P6" i="6"/>
  <c r="P7" i="6" s="1"/>
  <c r="K173" i="6"/>
  <c r="K176" i="6"/>
  <c r="P221" i="6"/>
  <c r="P226" i="6" s="1"/>
  <c r="R215" i="6"/>
  <c r="R221" i="6"/>
  <c r="R226" i="6" s="1"/>
  <c r="P45" i="6"/>
  <c r="P47" i="6" s="1"/>
  <c r="P46" i="6"/>
  <c r="M214" i="6"/>
  <c r="M221" i="6"/>
  <c r="Q159" i="6"/>
  <c r="P38" i="6"/>
  <c r="P41" i="6"/>
  <c r="Q221" i="6"/>
  <c r="Q217" i="6" s="1"/>
  <c r="N215" i="6"/>
  <c r="N221" i="6"/>
  <c r="N226" i="6" s="1"/>
  <c r="O208" i="6"/>
  <c r="O209" i="6"/>
  <c r="P208" i="6"/>
  <c r="P209" i="6"/>
  <c r="O117" i="6"/>
  <c r="K122" i="6"/>
  <c r="K121" i="6" s="1"/>
  <c r="K120" i="6" s="1"/>
  <c r="K114" i="6" s="1"/>
  <c r="K113" i="6" s="1"/>
  <c r="K101" i="6" s="1"/>
  <c r="R209" i="6"/>
  <c r="Q208" i="6"/>
  <c r="L209" i="6"/>
  <c r="L208" i="6"/>
  <c r="L226" i="6"/>
  <c r="L217" i="6"/>
  <c r="O217" i="6"/>
  <c r="Q215" i="6"/>
  <c r="S209" i="6"/>
  <c r="S214" i="6"/>
  <c r="L214" i="6"/>
  <c r="L215" i="6"/>
  <c r="L230" i="6"/>
  <c r="Q209" i="6"/>
  <c r="R208" i="6"/>
  <c r="M209" i="6"/>
  <c r="M215" i="6"/>
  <c r="M231" i="6"/>
  <c r="R214" i="6"/>
  <c r="N208" i="6"/>
  <c r="N214" i="6"/>
  <c r="O214" i="6"/>
  <c r="O215" i="6"/>
  <c r="Q214" i="6"/>
  <c r="M208" i="6"/>
  <c r="N209" i="6"/>
  <c r="P214" i="6"/>
  <c r="P215" i="6"/>
  <c r="K229" i="6"/>
  <c r="K231" i="6" s="1"/>
  <c r="K212" i="6"/>
  <c r="K207" i="6"/>
  <c r="K232" i="6" s="1"/>
  <c r="P122" i="6" l="1"/>
  <c r="P121" i="6" s="1"/>
  <c r="P120" i="6" s="1"/>
  <c r="P114" i="6" s="1"/>
  <c r="P113" i="6" s="1"/>
  <c r="P101" i="6" s="1"/>
  <c r="N126" i="6"/>
  <c r="L122" i="6"/>
  <c r="L121" i="6" s="1"/>
  <c r="L120" i="6" s="1"/>
  <c r="L114" i="6" s="1"/>
  <c r="L113" i="6" s="1"/>
  <c r="L101" i="6" s="1"/>
  <c r="L99" i="6" s="1"/>
  <c r="L98" i="6" s="1"/>
  <c r="M126" i="6"/>
  <c r="O126" i="6"/>
  <c r="Q126" i="6"/>
  <c r="O236" i="6"/>
  <c r="N792" i="6"/>
  <c r="O100" i="6"/>
  <c r="R122" i="6"/>
  <c r="R121" i="6" s="1"/>
  <c r="R120" i="6" s="1"/>
  <c r="R114" i="6" s="1"/>
  <c r="R113" i="6" s="1"/>
  <c r="R101" i="6" s="1"/>
  <c r="R100" i="6" s="1"/>
  <c r="N234" i="6"/>
  <c r="M791" i="6"/>
  <c r="N352" i="6"/>
  <c r="R234" i="6"/>
  <c r="Q791" i="6"/>
  <c r="R352" i="6"/>
  <c r="P33" i="6"/>
  <c r="P34" i="6" s="1"/>
  <c r="P28" i="6"/>
  <c r="P30" i="6"/>
  <c r="P29" i="6" s="1"/>
  <c r="P234" i="6"/>
  <c r="O791" i="6"/>
  <c r="P352" i="6"/>
  <c r="L234" i="6"/>
  <c r="K791" i="6"/>
  <c r="L352" i="6"/>
  <c r="Q226" i="6"/>
  <c r="O118" i="6"/>
  <c r="O129" i="6"/>
  <c r="O116" i="6"/>
  <c r="P217" i="6"/>
  <c r="K209" i="6"/>
  <c r="K221" i="6"/>
  <c r="L100" i="6"/>
  <c r="N100" i="6"/>
  <c r="N99" i="6"/>
  <c r="N98" i="6" s="1"/>
  <c r="M100" i="6"/>
  <c r="M99" i="6"/>
  <c r="M98" i="6" s="1"/>
  <c r="K99" i="6"/>
  <c r="K100" i="6"/>
  <c r="Q100" i="6"/>
  <c r="Q99" i="6"/>
  <c r="Q98" i="6" s="1"/>
  <c r="P100" i="6"/>
  <c r="P99" i="6"/>
  <c r="P98" i="6" s="1"/>
  <c r="L97" i="6"/>
  <c r="L77" i="6" s="1"/>
  <c r="S217" i="6"/>
  <c r="N217" i="6"/>
  <c r="M217" i="6"/>
  <c r="M226" i="6"/>
  <c r="R217" i="6"/>
  <c r="K230" i="6"/>
  <c r="K214" i="6"/>
  <c r="K215" i="6"/>
  <c r="K208" i="6"/>
  <c r="R99" i="6" l="1"/>
  <c r="R98" i="6" s="1"/>
  <c r="P236" i="6"/>
  <c r="O792" i="6"/>
  <c r="O353" i="6"/>
  <c r="O354" i="6" s="1"/>
  <c r="O355" i="6" s="1"/>
  <c r="O356" i="6" s="1"/>
  <c r="O241" i="6"/>
  <c r="O242" i="6" s="1"/>
  <c r="O239" i="6"/>
  <c r="M234" i="6"/>
  <c r="L791" i="6"/>
  <c r="M352" i="6"/>
  <c r="O131" i="6"/>
  <c r="O130" i="6" s="1"/>
  <c r="O132" i="6" s="1"/>
  <c r="O133" i="6" s="1"/>
  <c r="O10" i="6"/>
  <c r="O11" i="6" s="1"/>
  <c r="R236" i="6"/>
  <c r="Q792" i="6"/>
  <c r="N236" i="6"/>
  <c r="M792" i="6"/>
  <c r="Q234" i="6"/>
  <c r="P791" i="6"/>
  <c r="Q352" i="6"/>
  <c r="P35" i="6"/>
  <c r="P36" i="6"/>
  <c r="L236" i="6"/>
  <c r="L241" i="6" s="1"/>
  <c r="K792" i="6"/>
  <c r="S251" i="6"/>
  <c r="K98" i="6"/>
  <c r="K97" i="6" s="1"/>
  <c r="Q97" i="6"/>
  <c r="Q77" i="6" s="1"/>
  <c r="R97" i="6"/>
  <c r="R77" i="6" s="1"/>
  <c r="M97" i="6"/>
  <c r="M77" i="6" s="1"/>
  <c r="L117" i="6"/>
  <c r="P97" i="6"/>
  <c r="P77" i="6" s="1"/>
  <c r="N97" i="6"/>
  <c r="N77" i="6" s="1"/>
  <c r="K226" i="6"/>
  <c r="K217" i="6"/>
  <c r="R241" i="6" l="1"/>
  <c r="R353" i="6"/>
  <c r="R354" i="6" s="1"/>
  <c r="R355" i="6" s="1"/>
  <c r="R356" i="6" s="1"/>
  <c r="R239" i="6"/>
  <c r="O249" i="6"/>
  <c r="O254" i="6"/>
  <c r="O255" i="6" s="1"/>
  <c r="O256" i="6" s="1"/>
  <c r="O257" i="6" s="1"/>
  <c r="K234" i="6"/>
  <c r="K236" i="6" s="1"/>
  <c r="K241" i="6" s="1"/>
  <c r="K242" i="6" s="1"/>
  <c r="K352" i="6"/>
  <c r="Q236" i="6"/>
  <c r="P792" i="6"/>
  <c r="M236" i="6"/>
  <c r="L792" i="6"/>
  <c r="N241" i="6"/>
  <c r="N242" i="6" s="1"/>
  <c r="N239" i="6"/>
  <c r="P241" i="6"/>
  <c r="P242" i="6" s="1"/>
  <c r="P239" i="6"/>
  <c r="L242" i="6"/>
  <c r="L353" i="6"/>
  <c r="L354" i="6" s="1"/>
  <c r="L355" i="6" s="1"/>
  <c r="L356" i="6" s="1"/>
  <c r="L239" i="6"/>
  <c r="L118" i="6"/>
  <c r="L129" i="6"/>
  <c r="L116" i="6"/>
  <c r="K77" i="6"/>
  <c r="K117" i="6"/>
  <c r="M117" i="6"/>
  <c r="R117" i="6"/>
  <c r="N117" i="6"/>
  <c r="Q117" i="6"/>
  <c r="P117" i="6"/>
  <c r="K239" i="6"/>
  <c r="E803" i="6"/>
  <c r="E802" i="6" s="1"/>
  <c r="E353" i="6"/>
  <c r="E354" i="6" s="1"/>
  <c r="E355" i="6" s="1"/>
  <c r="E356" i="6" s="1"/>
  <c r="E352" i="6"/>
  <c r="N249" i="6" l="1"/>
  <c r="N254" i="6"/>
  <c r="N255" i="6" s="1"/>
  <c r="N256" i="6" s="1"/>
  <c r="N257" i="6" s="1"/>
  <c r="O258" i="6"/>
  <c r="N793" i="6"/>
  <c r="O251" i="6"/>
  <c r="O253" i="6" s="1"/>
  <c r="O247" i="6"/>
  <c r="O248" i="6"/>
  <c r="L249" i="6"/>
  <c r="L254" i="6"/>
  <c r="Q239" i="6"/>
  <c r="Q241" i="6"/>
  <c r="Q242" i="6" s="1"/>
  <c r="P249" i="6"/>
  <c r="P254" i="6"/>
  <c r="P255" i="6" s="1"/>
  <c r="P256" i="6" s="1"/>
  <c r="P257" i="6" s="1"/>
  <c r="M241" i="6"/>
  <c r="M242" i="6" s="1"/>
  <c r="M353" i="6"/>
  <c r="M354" i="6" s="1"/>
  <c r="M355" i="6" s="1"/>
  <c r="M356" i="6" s="1"/>
  <c r="M239" i="6"/>
  <c r="K254" i="6"/>
  <c r="K255" i="6" s="1"/>
  <c r="K256" i="6" s="1"/>
  <c r="K257" i="6" s="1"/>
  <c r="K249" i="6" s="1"/>
  <c r="L131" i="6"/>
  <c r="L130" i="6" s="1"/>
  <c r="L132" i="6" s="1"/>
  <c r="L133" i="6" s="1"/>
  <c r="L10" i="6"/>
  <c r="L11" i="6" s="1"/>
  <c r="S241" i="6"/>
  <c r="S242" i="6" s="1"/>
  <c r="R242" i="6"/>
  <c r="L255" i="6"/>
  <c r="L256" i="6" s="1"/>
  <c r="L257" i="6" s="1"/>
  <c r="Q118" i="6"/>
  <c r="Q129" i="6"/>
  <c r="Q116" i="6"/>
  <c r="P118" i="6"/>
  <c r="P129" i="6"/>
  <c r="P116" i="6"/>
  <c r="R118" i="6"/>
  <c r="R129" i="6"/>
  <c r="R116" i="6"/>
  <c r="M118" i="6"/>
  <c r="M129" i="6"/>
  <c r="M116" i="6"/>
  <c r="N118" i="6"/>
  <c r="N116" i="6"/>
  <c r="N129" i="6"/>
  <c r="K118" i="6"/>
  <c r="K129" i="6"/>
  <c r="K116" i="6"/>
  <c r="K73" i="6"/>
  <c r="K59" i="6"/>
  <c r="K57" i="6" s="1"/>
  <c r="K67" i="6"/>
  <c r="K58" i="6"/>
  <c r="K258" i="6" l="1"/>
  <c r="K259" i="6" s="1"/>
  <c r="K251" i="6"/>
  <c r="K253" i="6" s="1"/>
  <c r="P258" i="6"/>
  <c r="O793" i="6"/>
  <c r="P248" i="6"/>
  <c r="P251" i="6"/>
  <c r="P253" i="6" s="1"/>
  <c r="P247" i="6"/>
  <c r="L251" i="6"/>
  <c r="L253" i="6" s="1"/>
  <c r="L258" i="6"/>
  <c r="L259" i="6" s="1"/>
  <c r="L260" i="6" s="1"/>
  <c r="K131" i="6"/>
  <c r="K130" i="6" s="1"/>
  <c r="K132" i="6" s="1"/>
  <c r="K133" i="6" s="1"/>
  <c r="K10" i="6"/>
  <c r="K11" i="6" s="1"/>
  <c r="Q249" i="6"/>
  <c r="Q254" i="6"/>
  <c r="Q255" i="6" s="1"/>
  <c r="Q256" i="6" s="1"/>
  <c r="Q257" i="6" s="1"/>
  <c r="O259" i="6"/>
  <c r="O260" i="6" s="1"/>
  <c r="O246" i="6"/>
  <c r="P131" i="6"/>
  <c r="P130" i="6" s="1"/>
  <c r="P132" i="6" s="1"/>
  <c r="P133" i="6" s="1"/>
  <c r="P10" i="6"/>
  <c r="P11" i="6" s="1"/>
  <c r="R249" i="6"/>
  <c r="R254" i="6"/>
  <c r="R255" i="6" s="1"/>
  <c r="R256" i="6" s="1"/>
  <c r="R257" i="6" s="1"/>
  <c r="M249" i="6"/>
  <c r="M254" i="6"/>
  <c r="M255" i="6" s="1"/>
  <c r="M256" i="6" s="1"/>
  <c r="M257" i="6" s="1"/>
  <c r="N131" i="6"/>
  <c r="N130" i="6" s="1"/>
  <c r="N132" i="6" s="1"/>
  <c r="N133" i="6" s="1"/>
  <c r="N10" i="6"/>
  <c r="N11" i="6" s="1"/>
  <c r="M131" i="6"/>
  <c r="M130" i="6" s="1"/>
  <c r="M132" i="6" s="1"/>
  <c r="M133" i="6" s="1"/>
  <c r="M10" i="6"/>
  <c r="M11" i="6" s="1"/>
  <c r="N258" i="6"/>
  <c r="M793" i="6"/>
  <c r="N247" i="6"/>
  <c r="N251" i="6"/>
  <c r="N253" i="6" s="1"/>
  <c r="N248" i="6"/>
  <c r="K793" i="6"/>
  <c r="L247" i="6"/>
  <c r="L248" i="6"/>
  <c r="K248" i="6"/>
  <c r="Q131" i="6"/>
  <c r="Q130" i="6" s="1"/>
  <c r="Q132" i="6" s="1"/>
  <c r="Q133" i="6" s="1"/>
  <c r="Q10" i="6"/>
  <c r="Q11" i="6" s="1"/>
  <c r="R131" i="6"/>
  <c r="R130" i="6" s="1"/>
  <c r="R132" i="6" s="1"/>
  <c r="R133" i="6" s="1"/>
  <c r="R10" i="6"/>
  <c r="O37" i="6"/>
  <c r="P158" i="6"/>
  <c r="K76" i="6"/>
  <c r="K74" i="6"/>
  <c r="O24" i="6"/>
  <c r="L31" i="6"/>
  <c r="K50" i="6"/>
  <c r="K55" i="6"/>
  <c r="K56" i="6" s="1"/>
  <c r="K51" i="6"/>
  <c r="K165" i="6" s="1"/>
  <c r="N246" i="6" l="1"/>
  <c r="N259" i="6"/>
  <c r="N260" i="6" s="1"/>
  <c r="N275" i="6" s="1"/>
  <c r="N808" i="6" s="1"/>
  <c r="R258" i="6"/>
  <c r="Q793" i="6"/>
  <c r="R251" i="6"/>
  <c r="R253" i="6" s="1"/>
  <c r="R248" i="6"/>
  <c r="R247" i="6"/>
  <c r="O278" i="6"/>
  <c r="O275" i="6"/>
  <c r="M258" i="6"/>
  <c r="L793" i="6"/>
  <c r="M248" i="6"/>
  <c r="M251" i="6"/>
  <c r="M253" i="6" s="1"/>
  <c r="M247" i="6"/>
  <c r="Q251" i="6"/>
  <c r="Q253" i="6" s="1"/>
  <c r="Q258" i="6"/>
  <c r="P793" i="6"/>
  <c r="Q248" i="6"/>
  <c r="Q247" i="6"/>
  <c r="L160" i="6"/>
  <c r="K40" i="6"/>
  <c r="O244" i="6"/>
  <c r="O245" i="6"/>
  <c r="O243" i="6" s="1"/>
  <c r="P259" i="6"/>
  <c r="P260" i="6" s="1"/>
  <c r="P275" i="6" s="1"/>
  <c r="P808" i="6" s="1"/>
  <c r="P246" i="6"/>
  <c r="L246" i="6"/>
  <c r="K246" i="6"/>
  <c r="K245" i="6" s="1"/>
  <c r="K243" i="6" s="1"/>
  <c r="K260" i="6"/>
  <c r="K275" i="6" s="1"/>
  <c r="K808" i="6" s="1"/>
  <c r="R11" i="6"/>
  <c r="L37" i="6"/>
  <c r="M158" i="6"/>
  <c r="K43" i="6"/>
  <c r="K95" i="6"/>
  <c r="K78" i="6"/>
  <c r="K75" i="6"/>
  <c r="K244" i="6" l="1"/>
  <c r="O280" i="6"/>
  <c r="O281" i="6" s="1"/>
  <c r="O282" i="6" s="1"/>
  <c r="O277" i="6"/>
  <c r="O283" i="6"/>
  <c r="O288" i="6"/>
  <c r="R259" i="6"/>
  <c r="R260" i="6" s="1"/>
  <c r="R246" i="6"/>
  <c r="M259" i="6"/>
  <c r="M260" i="6" s="1"/>
  <c r="M246" i="6"/>
  <c r="N805" i="6"/>
  <c r="N804" i="6" s="1"/>
  <c r="N809" i="6"/>
  <c r="N810" i="6" s="1"/>
  <c r="N811" i="6" s="1"/>
  <c r="N812" i="6" s="1"/>
  <c r="N813" i="6" s="1"/>
  <c r="N814" i="6" s="1"/>
  <c r="P809" i="6"/>
  <c r="P810" i="6" s="1"/>
  <c r="P811" i="6" s="1"/>
  <c r="P812" i="6" s="1"/>
  <c r="P813" i="6" s="1"/>
  <c r="P814" i="6" s="1"/>
  <c r="P805" i="6"/>
  <c r="P804" i="6" s="1"/>
  <c r="Q246" i="6"/>
  <c r="Q259" i="6"/>
  <c r="Q260" i="6" s="1"/>
  <c r="Q275" i="6" s="1"/>
  <c r="Q808" i="6" s="1"/>
  <c r="P244" i="6"/>
  <c r="P245" i="6"/>
  <c r="P243" i="6" s="1"/>
  <c r="O287" i="6"/>
  <c r="O808" i="6"/>
  <c r="O358" i="6"/>
  <c r="N244" i="6"/>
  <c r="N245" i="6"/>
  <c r="N243" i="6" s="1"/>
  <c r="L245" i="6"/>
  <c r="L243" i="6" s="1"/>
  <c r="L244" i="6"/>
  <c r="L278" i="6"/>
  <c r="L263" i="6"/>
  <c r="L275" i="6"/>
  <c r="K809" i="6"/>
  <c r="K810" i="6" s="1"/>
  <c r="K811" i="6" s="1"/>
  <c r="K812" i="6" s="1"/>
  <c r="K813" i="6" s="1"/>
  <c r="K814" i="6" s="1"/>
  <c r="K805" i="6"/>
  <c r="K804" i="6" s="1"/>
  <c r="K247" i="6"/>
  <c r="K48" i="6"/>
  <c r="K42" i="6"/>
  <c r="K44" i="6"/>
  <c r="K45" i="6" s="1"/>
  <c r="K47" i="6" s="1"/>
  <c r="K39" i="6"/>
  <c r="Q31" i="6"/>
  <c r="Q32" i="6"/>
  <c r="Q18" i="6" s="1"/>
  <c r="R31" i="6"/>
  <c r="R24" i="6" s="1"/>
  <c r="M31" i="6"/>
  <c r="N31" i="6"/>
  <c r="L24" i="6"/>
  <c r="E278" i="6"/>
  <c r="E277" i="6" s="1"/>
  <c r="E275" i="6"/>
  <c r="P801" i="6" l="1"/>
  <c r="P800" i="6" s="1"/>
  <c r="P799" i="6" s="1"/>
  <c r="P798" i="6" s="1"/>
  <c r="P797" i="6" s="1"/>
  <c r="P796" i="6" s="1"/>
  <c r="P795" i="6" s="1"/>
  <c r="P794" i="6" s="1"/>
  <c r="P806" i="6"/>
  <c r="O357" i="6"/>
  <c r="O359" i="6"/>
  <c r="O360" i="6" s="1"/>
  <c r="O361" i="6" s="1"/>
  <c r="O363" i="6" s="1"/>
  <c r="P817" i="6"/>
  <c r="P815" i="6"/>
  <c r="P816" i="6" s="1"/>
  <c r="M278" i="6"/>
  <c r="M275" i="6"/>
  <c r="M245" i="6"/>
  <c r="M243" i="6" s="1"/>
  <c r="M244" i="6"/>
  <c r="O809" i="6"/>
  <c r="O810" i="6" s="1"/>
  <c r="O811" i="6" s="1"/>
  <c r="O812" i="6" s="1"/>
  <c r="O813" i="6" s="1"/>
  <c r="O814" i="6" s="1"/>
  <c r="O805" i="6"/>
  <c r="O804" i="6" s="1"/>
  <c r="Q809" i="6"/>
  <c r="Q810" i="6" s="1"/>
  <c r="Q811" i="6" s="1"/>
  <c r="Q812" i="6" s="1"/>
  <c r="Q813" i="6" s="1"/>
  <c r="Q814" i="6" s="1"/>
  <c r="Q805" i="6"/>
  <c r="Q804" i="6" s="1"/>
  <c r="N815" i="6"/>
  <c r="N816" i="6" s="1"/>
  <c r="N817" i="6"/>
  <c r="R245" i="6"/>
  <c r="R243" i="6" s="1"/>
  <c r="R244" i="6"/>
  <c r="O290" i="6"/>
  <c r="O291" i="6"/>
  <c r="O302" i="6" s="1"/>
  <c r="O286" i="6"/>
  <c r="O284" i="6"/>
  <c r="Q244" i="6"/>
  <c r="Q245" i="6"/>
  <c r="Q243" i="6" s="1"/>
  <c r="N806" i="6"/>
  <c r="N801" i="6"/>
  <c r="N800" i="6" s="1"/>
  <c r="N799" i="6" s="1"/>
  <c r="N798" i="6" s="1"/>
  <c r="N797" i="6" s="1"/>
  <c r="N796" i="6" s="1"/>
  <c r="N795" i="6" s="1"/>
  <c r="N794" i="6" s="1"/>
  <c r="S260" i="6"/>
  <c r="R278" i="6"/>
  <c r="R275" i="6"/>
  <c r="K262" i="6"/>
  <c r="K6" i="6"/>
  <c r="K7" i="6" s="1"/>
  <c r="L287" i="6"/>
  <c r="L808" i="6"/>
  <c r="L358" i="6"/>
  <c r="L280" i="6"/>
  <c r="L281" i="6" s="1"/>
  <c r="L282" i="6" s="1"/>
  <c r="L288" i="6"/>
  <c r="L277" i="6"/>
  <c r="L283" i="6"/>
  <c r="K801" i="6"/>
  <c r="K800" i="6" s="1"/>
  <c r="K799" i="6" s="1"/>
  <c r="K798" i="6" s="1"/>
  <c r="K797" i="6" s="1"/>
  <c r="K796" i="6" s="1"/>
  <c r="K795" i="6" s="1"/>
  <c r="K794" i="6" s="1"/>
  <c r="K806" i="6"/>
  <c r="K817" i="6"/>
  <c r="K815" i="6"/>
  <c r="K816" i="6" s="1"/>
  <c r="Q19" i="6"/>
  <c r="N37" i="6"/>
  <c r="O158" i="6"/>
  <c r="M37" i="6"/>
  <c r="N158" i="6"/>
  <c r="P37" i="6"/>
  <c r="Q158" i="6"/>
  <c r="K32" i="6"/>
  <c r="L159" i="6"/>
  <c r="R37" i="6"/>
  <c r="S158" i="6"/>
  <c r="Q37" i="6"/>
  <c r="R158" i="6"/>
  <c r="K46" i="6"/>
  <c r="K38" i="6"/>
  <c r="K31" i="6"/>
  <c r="K37" i="6" s="1"/>
  <c r="K41" i="6"/>
  <c r="E808" i="6"/>
  <c r="E358" i="6"/>
  <c r="E287" i="6"/>
  <c r="E288" i="6"/>
  <c r="E286" i="6" s="1"/>
  <c r="Q28" i="6"/>
  <c r="Q30" i="6"/>
  <c r="Q29" i="6" s="1"/>
  <c r="Q33" i="6"/>
  <c r="Q34" i="6" s="1"/>
  <c r="N24" i="6"/>
  <c r="M24" i="6"/>
  <c r="P24" i="6"/>
  <c r="Q24" i="6"/>
  <c r="E283" i="6"/>
  <c r="R287" i="6" l="1"/>
  <c r="R808" i="6"/>
  <c r="R358" i="6"/>
  <c r="Q806" i="6"/>
  <c r="Q801" i="6"/>
  <c r="Q800" i="6" s="1"/>
  <c r="Q799" i="6" s="1"/>
  <c r="Q798" i="6" s="1"/>
  <c r="Q797" i="6" s="1"/>
  <c r="Q796" i="6" s="1"/>
  <c r="Q795" i="6" s="1"/>
  <c r="Q794" i="6" s="1"/>
  <c r="Q817" i="6"/>
  <c r="Q815" i="6"/>
  <c r="Q816" i="6" s="1"/>
  <c r="R288" i="6"/>
  <c r="R283" i="6"/>
  <c r="R280" i="6"/>
  <c r="R281" i="6" s="1"/>
  <c r="R282" i="6" s="1"/>
  <c r="R277" i="6"/>
  <c r="O299" i="6"/>
  <c r="O300" i="6"/>
  <c r="O301" i="6"/>
  <c r="O295" i="6"/>
  <c r="O304" i="6"/>
  <c r="O308" i="6"/>
  <c r="O806" i="6"/>
  <c r="O801" i="6"/>
  <c r="O800" i="6" s="1"/>
  <c r="O799" i="6" s="1"/>
  <c r="O798" i="6" s="1"/>
  <c r="O797" i="6" s="1"/>
  <c r="O796" i="6" s="1"/>
  <c r="O795" i="6" s="1"/>
  <c r="O794" i="6" s="1"/>
  <c r="M287" i="6"/>
  <c r="M808" i="6"/>
  <c r="M358" i="6"/>
  <c r="O364" i="6"/>
  <c r="O362" i="6"/>
  <c r="O815" i="6"/>
  <c r="O816" i="6" s="1"/>
  <c r="O817" i="6"/>
  <c r="M288" i="6"/>
  <c r="M280" i="6"/>
  <c r="M281" i="6" s="1"/>
  <c r="M282" i="6" s="1"/>
  <c r="M277" i="6"/>
  <c r="M283" i="6"/>
  <c r="K33" i="6"/>
  <c r="K34" i="6" s="1"/>
  <c r="K36" i="6" s="1"/>
  <c r="K18" i="6"/>
  <c r="L357" i="6"/>
  <c r="L359" i="6"/>
  <c r="L360" i="6" s="1"/>
  <c r="L361" i="6" s="1"/>
  <c r="L363" i="6" s="1"/>
  <c r="L290" i="6"/>
  <c r="L286" i="6"/>
  <c r="L291" i="6"/>
  <c r="L302" i="6" s="1"/>
  <c r="L284" i="6"/>
  <c r="L809" i="6"/>
  <c r="L810" i="6" s="1"/>
  <c r="L811" i="6" s="1"/>
  <c r="L812" i="6" s="1"/>
  <c r="L813" i="6" s="1"/>
  <c r="L814" i="6" s="1"/>
  <c r="L805" i="6"/>
  <c r="L804" i="6" s="1"/>
  <c r="K30" i="6"/>
  <c r="K29" i="6" s="1"/>
  <c r="K28" i="6"/>
  <c r="K24" i="6"/>
  <c r="L158" i="6"/>
  <c r="E291" i="6"/>
  <c r="E302" i="6" s="1"/>
  <c r="E308" i="6" s="1"/>
  <c r="E290" i="6"/>
  <c r="E359" i="6"/>
  <c r="E360" i="6" s="1"/>
  <c r="E361" i="6" s="1"/>
  <c r="E363" i="6" s="1"/>
  <c r="E357" i="6"/>
  <c r="E284" i="6"/>
  <c r="E809" i="6"/>
  <c r="E810" i="6" s="1"/>
  <c r="E811" i="6" s="1"/>
  <c r="E812" i="6" s="1"/>
  <c r="E813" i="6" s="1"/>
  <c r="E814" i="6" s="1"/>
  <c r="E805" i="6"/>
  <c r="E804" i="6" s="1"/>
  <c r="Q36" i="6"/>
  <c r="Q35" i="6"/>
  <c r="M805" i="6" l="1"/>
  <c r="M804" i="6" s="1"/>
  <c r="M809" i="6"/>
  <c r="M810" i="6" s="1"/>
  <c r="M811" i="6" s="1"/>
  <c r="M812" i="6" s="1"/>
  <c r="M813" i="6" s="1"/>
  <c r="M814" i="6" s="1"/>
  <c r="O305" i="6"/>
  <c r="O312" i="6"/>
  <c r="O324" i="6"/>
  <c r="O321" i="6"/>
  <c r="O309" i="6"/>
  <c r="O298" i="6"/>
  <c r="O296" i="6" s="1"/>
  <c r="O297" i="6"/>
  <c r="R286" i="6"/>
  <c r="R284" i="6"/>
  <c r="R290" i="6"/>
  <c r="R291" i="6"/>
  <c r="R302" i="6" s="1"/>
  <c r="M284" i="6"/>
  <c r="M291" i="6"/>
  <c r="M302" i="6" s="1"/>
  <c r="M286" i="6"/>
  <c r="M290" i="6"/>
  <c r="O370" i="6"/>
  <c r="O365" i="6"/>
  <c r="R357" i="6"/>
  <c r="R359" i="6"/>
  <c r="R360" i="6" s="1"/>
  <c r="R361" i="6" s="1"/>
  <c r="R363" i="6" s="1"/>
  <c r="M359" i="6"/>
  <c r="M360" i="6" s="1"/>
  <c r="M361" i="6" s="1"/>
  <c r="M363" i="6" s="1"/>
  <c r="M357" i="6"/>
  <c r="R809" i="6"/>
  <c r="R810" i="6" s="1"/>
  <c r="R811" i="6" s="1"/>
  <c r="R812" i="6" s="1"/>
  <c r="R813" i="6" s="1"/>
  <c r="R814" i="6" s="1"/>
  <c r="R805" i="6"/>
  <c r="R804" i="6" s="1"/>
  <c r="K35" i="6"/>
  <c r="K19" i="6"/>
  <c r="T19" i="6" s="1"/>
  <c r="T18" i="6"/>
  <c r="L817" i="6"/>
  <c r="L815" i="6"/>
  <c r="L816" i="6" s="1"/>
  <c r="L364" i="6"/>
  <c r="L362" i="6"/>
  <c r="L806" i="6"/>
  <c r="L801" i="6"/>
  <c r="L800" i="6" s="1"/>
  <c r="L799" i="6" s="1"/>
  <c r="L798" i="6" s="1"/>
  <c r="L797" i="6" s="1"/>
  <c r="L796" i="6" s="1"/>
  <c r="L795" i="6" s="1"/>
  <c r="L794" i="6" s="1"/>
  <c r="L308" i="6"/>
  <c r="L299" i="6"/>
  <c r="L304" i="6"/>
  <c r="L300" i="6"/>
  <c r="L295" i="6"/>
  <c r="L301" i="6"/>
  <c r="E299" i="6"/>
  <c r="E298" i="6" s="1"/>
  <c r="E296" i="6" s="1"/>
  <c r="E300" i="6"/>
  <c r="E295" i="6"/>
  <c r="E304" i="6"/>
  <c r="E301" i="6"/>
  <c r="E817" i="6"/>
  <c r="E815" i="6"/>
  <c r="E816" i="6" s="1"/>
  <c r="E364" i="6"/>
  <c r="E362" i="6"/>
  <c r="E801" i="6"/>
  <c r="E800" i="6" s="1"/>
  <c r="E799" i="6" s="1"/>
  <c r="E798" i="6" s="1"/>
  <c r="E797" i="6" s="1"/>
  <c r="E796" i="6" s="1"/>
  <c r="E795" i="6" s="1"/>
  <c r="E794" i="6" s="1"/>
  <c r="E806" i="6"/>
  <c r="E309" i="6"/>
  <c r="E321" i="6"/>
  <c r="E324" i="6"/>
  <c r="E305" i="6"/>
  <c r="E312" i="6"/>
  <c r="E297" i="6" l="1"/>
  <c r="R806" i="6"/>
  <c r="R801" i="6"/>
  <c r="R800" i="6" s="1"/>
  <c r="R799" i="6" s="1"/>
  <c r="R798" i="6" s="1"/>
  <c r="R797" i="6" s="1"/>
  <c r="R796" i="6" s="1"/>
  <c r="R795" i="6" s="1"/>
  <c r="R794" i="6" s="1"/>
  <c r="R299" i="6"/>
  <c r="R301" i="6"/>
  <c r="R304" i="6"/>
  <c r="R308" i="6"/>
  <c r="R295" i="6"/>
  <c r="R300" i="6"/>
  <c r="R817" i="6"/>
  <c r="R815" i="6"/>
  <c r="R816" i="6" s="1"/>
  <c r="M300" i="6"/>
  <c r="M299" i="6"/>
  <c r="M308" i="6"/>
  <c r="M301" i="6"/>
  <c r="M295" i="6"/>
  <c r="M304" i="6"/>
  <c r="O323" i="6"/>
  <c r="O316" i="6"/>
  <c r="O318" i="6" s="1"/>
  <c r="O317" i="6" s="1"/>
  <c r="R364" i="6"/>
  <c r="R362" i="6"/>
  <c r="M806" i="6"/>
  <c r="M801" i="6"/>
  <c r="M800" i="6" s="1"/>
  <c r="M799" i="6" s="1"/>
  <c r="M798" i="6" s="1"/>
  <c r="M797" i="6" s="1"/>
  <c r="M796" i="6" s="1"/>
  <c r="M795" i="6" s="1"/>
  <c r="M794" i="6" s="1"/>
  <c r="M364" i="6"/>
  <c r="M362" i="6"/>
  <c r="M815" i="6"/>
  <c r="M816" i="6" s="1"/>
  <c r="M817" i="6"/>
  <c r="L297" i="6"/>
  <c r="L298" i="6"/>
  <c r="L296" i="6" s="1"/>
  <c r="L321" i="6"/>
  <c r="L312" i="6"/>
  <c r="L305" i="6"/>
  <c r="L324" i="6"/>
  <c r="L309" i="6"/>
  <c r="L365" i="6"/>
  <c r="L370" i="6"/>
  <c r="E369" i="6"/>
  <c r="E370" i="6"/>
  <c r="E365" i="6"/>
  <c r="E323" i="6"/>
  <c r="E316" i="6"/>
  <c r="E318" i="6" s="1"/>
  <c r="E317" i="6" s="1"/>
  <c r="O326" i="6" l="1"/>
  <c r="O327" i="6" s="1"/>
  <c r="O322" i="6"/>
  <c r="O320" i="6" s="1"/>
  <c r="M324" i="6"/>
  <c r="M321" i="6"/>
  <c r="M309" i="6"/>
  <c r="M312" i="6"/>
  <c r="M305" i="6"/>
  <c r="M297" i="6"/>
  <c r="M298" i="6"/>
  <c r="M296" i="6" s="1"/>
  <c r="M365" i="6"/>
  <c r="M370" i="6"/>
  <c r="R365" i="6"/>
  <c r="R370" i="6"/>
  <c r="R297" i="6"/>
  <c r="R298" i="6"/>
  <c r="R296" i="6" s="1"/>
  <c r="R305" i="6"/>
  <c r="R324" i="6"/>
  <c r="R312" i="6"/>
  <c r="R309" i="6"/>
  <c r="R321" i="6"/>
  <c r="L316" i="6"/>
  <c r="L318" i="6" s="1"/>
  <c r="L317" i="6" s="1"/>
  <c r="L323" i="6"/>
  <c r="E372" i="6"/>
  <c r="E371" i="6" s="1"/>
  <c r="E374" i="6"/>
  <c r="E376" i="6"/>
  <c r="E368" i="6"/>
  <c r="E367" i="6" s="1"/>
  <c r="E366" i="6" s="1"/>
  <c r="E322" i="6"/>
  <c r="E320" i="6" s="1"/>
  <c r="E326" i="6"/>
  <c r="E327" i="6" s="1"/>
  <c r="H140" i="6"/>
  <c r="H139" i="6"/>
  <c r="H138" i="6"/>
  <c r="H137" i="6"/>
  <c r="H136" i="6"/>
  <c r="H135" i="6"/>
  <c r="H134" i="6"/>
  <c r="H128" i="6"/>
  <c r="H119" i="6"/>
  <c r="H112" i="6"/>
  <c r="H111" i="6"/>
  <c r="H110" i="6"/>
  <c r="H109" i="6"/>
  <c r="H108" i="6"/>
  <c r="H107" i="6"/>
  <c r="H106" i="6"/>
  <c r="H105" i="6"/>
  <c r="H104" i="6"/>
  <c r="H103" i="6"/>
  <c r="H102" i="6"/>
  <c r="H71" i="6"/>
  <c r="H62" i="6"/>
  <c r="H61" i="6"/>
  <c r="H60" i="6"/>
  <c r="H53" i="6"/>
  <c r="H52" i="6"/>
  <c r="H49" i="6"/>
  <c r="H36" i="6"/>
  <c r="H35" i="6"/>
  <c r="H34" i="6"/>
  <c r="H33" i="6"/>
  <c r="H32" i="6"/>
  <c r="I96" i="6"/>
  <c r="I127" i="6"/>
  <c r="I16" i="6" s="1"/>
  <c r="I17" i="6" s="1"/>
  <c r="I207" i="6"/>
  <c r="I232" i="6" s="1"/>
  <c r="I212" i="6"/>
  <c r="I221" i="6" s="1"/>
  <c r="I226" i="6" s="1"/>
  <c r="I803" i="6"/>
  <c r="I802" i="6" s="1"/>
  <c r="E53" i="6"/>
  <c r="E52" i="6"/>
  <c r="E49" i="6"/>
  <c r="E71" i="6"/>
  <c r="E62" i="6"/>
  <c r="E61" i="6"/>
  <c r="E60" i="6"/>
  <c r="E128" i="6"/>
  <c r="E140" i="6"/>
  <c r="E139" i="6"/>
  <c r="E135" i="6"/>
  <c r="E134" i="6"/>
  <c r="G791" i="6" l="1"/>
  <c r="I234" i="6"/>
  <c r="M316" i="6"/>
  <c r="M318" i="6" s="1"/>
  <c r="M317" i="6" s="1"/>
  <c r="M323" i="6"/>
  <c r="R323" i="6"/>
  <c r="R316" i="6"/>
  <c r="R318" i="6" s="1"/>
  <c r="R317" i="6" s="1"/>
  <c r="L326" i="6"/>
  <c r="L327" i="6" s="1"/>
  <c r="L322" i="6"/>
  <c r="L320" i="6" s="1"/>
  <c r="I215" i="6"/>
  <c r="E375" i="6"/>
  <c r="E373" i="6"/>
  <c r="I208" i="6"/>
  <c r="I230" i="6"/>
  <c r="I217" i="6"/>
  <c r="I214" i="6"/>
  <c r="I125" i="6"/>
  <c r="I124" i="6" s="1"/>
  <c r="I123" i="6" s="1"/>
  <c r="I209" i="6"/>
  <c r="G792" i="6" l="1"/>
  <c r="I236" i="6"/>
  <c r="I241" i="6" s="1"/>
  <c r="I242" i="6" s="1"/>
  <c r="R326" i="6"/>
  <c r="R327" i="6" s="1"/>
  <c r="R322" i="6"/>
  <c r="R320" i="6" s="1"/>
  <c r="M326" i="6"/>
  <c r="M327" i="6" s="1"/>
  <c r="M322" i="6"/>
  <c r="M320" i="6" s="1"/>
  <c r="I122" i="6"/>
  <c r="I121" i="6" s="1"/>
  <c r="I120" i="6" s="1"/>
  <c r="I114" i="6" s="1"/>
  <c r="I113" i="6" s="1"/>
  <c r="I101" i="6" s="1"/>
  <c r="I126" i="6"/>
  <c r="I352" i="6"/>
  <c r="I239" i="6"/>
  <c r="I258" i="6" l="1"/>
  <c r="I353" i="6"/>
  <c r="I354" i="6" s="1"/>
  <c r="I355" i="6" s="1"/>
  <c r="I356" i="6" s="1"/>
  <c r="I99" i="6"/>
  <c r="I98" i="6" s="1"/>
  <c r="I100" i="6"/>
  <c r="I257" i="6" l="1"/>
  <c r="I256" i="6" s="1"/>
  <c r="I255" i="6" s="1"/>
  <c r="I254" i="6" s="1"/>
  <c r="I246" i="6"/>
  <c r="I259" i="6"/>
  <c r="I260" i="6" s="1"/>
  <c r="I253" i="6"/>
  <c r="I97" i="6"/>
  <c r="I77" i="6" s="1"/>
  <c r="I79" i="6"/>
  <c r="I244" i="6" l="1"/>
  <c r="I245" i="6"/>
  <c r="I243" i="6" s="1"/>
  <c r="I14" i="6"/>
  <c r="I15" i="6" s="1"/>
  <c r="I83" i="6"/>
  <c r="I84" i="6" s="1"/>
  <c r="I85" i="6" s="1"/>
  <c r="I92" i="6"/>
  <c r="I93" i="6" s="1"/>
  <c r="I94" i="6" s="1"/>
  <c r="I95" i="6" s="1"/>
  <c r="I89" i="6"/>
  <c r="I90" i="6" s="1"/>
  <c r="I91" i="6" s="1"/>
  <c r="I117" i="6"/>
  <c r="I86" i="6"/>
  <c r="I87" i="6" s="1"/>
  <c r="I88" i="6" s="1"/>
  <c r="I80" i="6"/>
  <c r="I81" i="6" s="1"/>
  <c r="I82" i="6" s="1"/>
  <c r="I69" i="6"/>
  <c r="I115" i="6" s="1"/>
  <c r="I263" i="6"/>
  <c r="I275" i="6"/>
  <c r="I251" i="6"/>
  <c r="I249" i="6" s="1"/>
  <c r="I278" i="6"/>
  <c r="G793" i="6" l="1"/>
  <c r="I248" i="6"/>
  <c r="I118" i="6"/>
  <c r="I130" i="6" s="1"/>
  <c r="I132" i="6" s="1"/>
  <c r="I129" i="6"/>
  <c r="I116" i="6"/>
  <c r="I288" i="6"/>
  <c r="I277" i="6"/>
  <c r="I283" i="6"/>
  <c r="I247" i="6"/>
  <c r="I358" i="6"/>
  <c r="I808" i="6"/>
  <c r="I287" i="6"/>
  <c r="I58" i="6"/>
  <c r="I66" i="6"/>
  <c r="I65" i="6" s="1"/>
  <c r="I64" i="6" s="1"/>
  <c r="I63" i="6" s="1"/>
  <c r="I59" i="6"/>
  <c r="I807" i="6"/>
  <c r="I167" i="6"/>
  <c r="I67" i="6"/>
  <c r="I70" i="6"/>
  <c r="I76" i="6" s="1"/>
  <c r="I78" i="6" s="1"/>
  <c r="I193" i="6"/>
  <c r="I12" i="6"/>
  <c r="I13" i="6" s="1"/>
  <c r="I73" i="6"/>
  <c r="I74" i="6" s="1"/>
  <c r="I75" i="6" s="1"/>
  <c r="I133" i="6" l="1"/>
  <c r="I131" i="6"/>
  <c r="I10" i="6"/>
  <c r="I11" i="6" s="1"/>
  <c r="I54" i="6"/>
  <c r="I55" i="6" s="1"/>
  <c r="I56" i="6" s="1"/>
  <c r="I57" i="6"/>
  <c r="I359" i="6"/>
  <c r="I360" i="6" s="1"/>
  <c r="I361" i="6" s="1"/>
  <c r="I363" i="6" s="1"/>
  <c r="I357" i="6"/>
  <c r="I166" i="6"/>
  <c r="I192" i="6"/>
  <c r="I190" i="6" s="1"/>
  <c r="I189" i="6" s="1"/>
  <c r="I186" i="6" s="1"/>
  <c r="I290" i="6"/>
  <c r="I291" i="6"/>
  <c r="I302" i="6" s="1"/>
  <c r="I284" i="6"/>
  <c r="I286" i="6"/>
  <c r="I191" i="6"/>
  <c r="I199" i="6" s="1"/>
  <c r="I194" i="6"/>
  <c r="I195" i="6"/>
  <c r="I196" i="6" s="1"/>
  <c r="I809" i="6"/>
  <c r="I810" i="6" s="1"/>
  <c r="I811" i="6" s="1"/>
  <c r="I812" i="6" s="1"/>
  <c r="I813" i="6" s="1"/>
  <c r="I814" i="6" s="1"/>
  <c r="I805" i="6"/>
  <c r="I804" i="6" s="1"/>
  <c r="I8" i="6" l="1"/>
  <c r="I9" i="6" s="1"/>
  <c r="I50" i="6"/>
  <c r="I40" i="6" s="1"/>
  <c r="I48" i="6" s="1"/>
  <c r="I51" i="6"/>
  <c r="I165" i="6" s="1"/>
  <c r="I815" i="6"/>
  <c r="I816" i="6" s="1"/>
  <c r="I817" i="6"/>
  <c r="I44" i="6"/>
  <c r="I187" i="6"/>
  <c r="I185" i="6"/>
  <c r="I179" i="6" s="1"/>
  <c r="I300" i="6"/>
  <c r="I299" i="6"/>
  <c r="I301" i="6"/>
  <c r="I295" i="6"/>
  <c r="I304" i="6"/>
  <c r="I308" i="6"/>
  <c r="I806" i="6"/>
  <c r="I801" i="6"/>
  <c r="I800" i="6" s="1"/>
  <c r="I799" i="6" s="1"/>
  <c r="I798" i="6" s="1"/>
  <c r="I797" i="6" s="1"/>
  <c r="I796" i="6" s="1"/>
  <c r="I795" i="6" s="1"/>
  <c r="I794" i="6" s="1"/>
  <c r="I362" i="6"/>
  <c r="I364" i="6"/>
  <c r="I43" i="6" l="1"/>
  <c r="I39" i="6"/>
  <c r="I6" i="6" s="1"/>
  <c r="I7" i="6" s="1"/>
  <c r="I42" i="6"/>
  <c r="I46" i="6"/>
  <c r="I45" i="6"/>
  <c r="I47" i="6" s="1"/>
  <c r="I370" i="6"/>
  <c r="I365" i="6"/>
  <c r="I297" i="6"/>
  <c r="I298" i="6"/>
  <c r="I296" i="6" s="1"/>
  <c r="I324" i="6"/>
  <c r="I309" i="6"/>
  <c r="I312" i="6"/>
  <c r="I305" i="6"/>
  <c r="I321" i="6"/>
  <c r="I31" i="6" l="1"/>
  <c r="I24" i="6" s="1"/>
  <c r="I41" i="6"/>
  <c r="I38" i="6"/>
  <c r="I316" i="6"/>
  <c r="I318" i="6" s="1"/>
  <c r="I317" i="6" s="1"/>
  <c r="I323" i="6"/>
  <c r="I37" i="6" l="1"/>
  <c r="I326" i="6"/>
  <c r="I327" i="6" s="1"/>
  <c r="I322" i="6"/>
  <c r="I320" i="6" s="1"/>
  <c r="F353" i="6" l="1"/>
  <c r="F352" i="6"/>
  <c r="N68" i="6" l="1"/>
  <c r="F809" i="6"/>
  <c r="F810" i="6" s="1"/>
  <c r="F811" i="6" s="1"/>
  <c r="F812" i="6" s="1"/>
  <c r="F813" i="6" s="1"/>
  <c r="F814" i="6" s="1"/>
  <c r="F807" i="6"/>
  <c r="F803" i="6"/>
  <c r="F802" i="6" s="1"/>
  <c r="J803" i="6"/>
  <c r="J802" i="6" s="1"/>
  <c r="G802" i="6"/>
  <c r="J793" i="6"/>
  <c r="D793" i="6"/>
  <c r="J792" i="6"/>
  <c r="D792" i="6"/>
  <c r="J791" i="6"/>
  <c r="D791" i="6"/>
  <c r="J96" i="6"/>
  <c r="G96" i="6"/>
  <c r="H96" i="6" s="1"/>
  <c r="D96" i="6"/>
  <c r="E96" i="6" s="1"/>
  <c r="F815" i="6" l="1"/>
  <c r="F816" i="6" s="1"/>
  <c r="F817" i="6"/>
  <c r="G229" i="6"/>
  <c r="F801" i="6" l="1"/>
  <c r="F800" i="6" s="1"/>
  <c r="F799" i="6" s="1"/>
  <c r="F798" i="6" s="1"/>
  <c r="F797" i="6" s="1"/>
  <c r="F796" i="6" s="1"/>
  <c r="F795" i="6" s="1"/>
  <c r="F794" i="6" s="1"/>
  <c r="J127" i="6"/>
  <c r="J125" i="6" s="1"/>
  <c r="J124" i="6" s="1"/>
  <c r="J123" i="6" s="1"/>
  <c r="J229" i="6"/>
  <c r="J231" i="6" s="1"/>
  <c r="J212" i="6"/>
  <c r="J207" i="6"/>
  <c r="J232" i="6" s="1"/>
  <c r="F193" i="6"/>
  <c r="F192" i="6"/>
  <c r="G188" i="6"/>
  <c r="F167" i="6"/>
  <c r="F166" i="6"/>
  <c r="F165" i="6"/>
  <c r="G163" i="6"/>
  <c r="G164" i="6" s="1"/>
  <c r="G162" i="6"/>
  <c r="G161" i="6"/>
  <c r="G160" i="6"/>
  <c r="G159" i="6"/>
  <c r="G158" i="6"/>
  <c r="G127" i="6"/>
  <c r="D127" i="6"/>
  <c r="J215" i="6" l="1"/>
  <c r="J221" i="6"/>
  <c r="G125" i="6"/>
  <c r="G124" i="6" s="1"/>
  <c r="H127" i="6"/>
  <c r="H16" i="6" s="1"/>
  <c r="D125" i="6"/>
  <c r="D124" i="6" s="1"/>
  <c r="D123" i="6" s="1"/>
  <c r="D122" i="6" s="1"/>
  <c r="D121" i="6" s="1"/>
  <c r="D120" i="6" s="1"/>
  <c r="D114" i="6" s="1"/>
  <c r="D113" i="6" s="1"/>
  <c r="D101" i="6" s="1"/>
  <c r="E127" i="6"/>
  <c r="E16" i="6" s="1"/>
  <c r="E17" i="6" s="1"/>
  <c r="J16" i="6"/>
  <c r="J17" i="6" s="1"/>
  <c r="T17" i="6" s="1"/>
  <c r="J122" i="6"/>
  <c r="J121" i="6" s="1"/>
  <c r="J120" i="6" s="1"/>
  <c r="J114" i="6" s="1"/>
  <c r="J113" i="6" s="1"/>
  <c r="J101" i="6" s="1"/>
  <c r="J126" i="6"/>
  <c r="J230" i="6"/>
  <c r="J208" i="6"/>
  <c r="J209" i="6"/>
  <c r="J214" i="6"/>
  <c r="G231" i="6"/>
  <c r="G232" i="6"/>
  <c r="H17" i="6" l="1"/>
  <c r="T16" i="6"/>
  <c r="H125" i="6"/>
  <c r="D126" i="6"/>
  <c r="E126" i="6" s="1"/>
  <c r="G123" i="6"/>
  <c r="H124" i="6"/>
  <c r="G221" i="6"/>
  <c r="G217" i="6" s="1"/>
  <c r="J100" i="6"/>
  <c r="J99" i="6"/>
  <c r="J98" i="6" s="1"/>
  <c r="J226" i="6"/>
  <c r="J217" i="6"/>
  <c r="D99" i="6"/>
  <c r="D98" i="6" s="1"/>
  <c r="D100" i="6"/>
  <c r="G209" i="6"/>
  <c r="G230" i="6"/>
  <c r="G214" i="6"/>
  <c r="H123" i="6" l="1"/>
  <c r="G126" i="6"/>
  <c r="H126" i="6" s="1"/>
  <c r="G122" i="6"/>
  <c r="J352" i="6"/>
  <c r="I791" i="6"/>
  <c r="J234" i="6"/>
  <c r="I792" i="6" s="1"/>
  <c r="J79" i="6"/>
  <c r="J97" i="6"/>
  <c r="J77" i="6" s="1"/>
  <c r="D79" i="6"/>
  <c r="E79" i="6" s="1"/>
  <c r="E14" i="6" s="1"/>
  <c r="E15" i="6" s="1"/>
  <c r="D97" i="6"/>
  <c r="D77" i="6" s="1"/>
  <c r="E77" i="6" s="1"/>
  <c r="G226" i="6"/>
  <c r="G352" i="6" s="1"/>
  <c r="G121" i="6" l="1"/>
  <c r="H122" i="6"/>
  <c r="E791" i="6"/>
  <c r="G234" i="6"/>
  <c r="E792" i="6" s="1"/>
  <c r="F791" i="6"/>
  <c r="J236" i="6"/>
  <c r="D92" i="6"/>
  <c r="D89" i="6"/>
  <c r="D86" i="6"/>
  <c r="D83" i="6"/>
  <c r="D80" i="6"/>
  <c r="J14" i="6"/>
  <c r="J15" i="6" s="1"/>
  <c r="T15" i="6" s="1"/>
  <c r="J86" i="6"/>
  <c r="J87" i="6" s="1"/>
  <c r="J88" i="6" s="1"/>
  <c r="J89" i="6"/>
  <c r="J90" i="6" s="1"/>
  <c r="J91" i="6" s="1"/>
  <c r="J80" i="6"/>
  <c r="J81" i="6" s="1"/>
  <c r="J82" i="6" s="1"/>
  <c r="J92" i="6"/>
  <c r="J93" i="6" s="1"/>
  <c r="J94" i="6" s="1"/>
  <c r="J95" i="6" s="1"/>
  <c r="J83" i="6"/>
  <c r="J84" i="6" s="1"/>
  <c r="J85" i="6" s="1"/>
  <c r="J69" i="6"/>
  <c r="J115" i="6" s="1"/>
  <c r="J117" i="6"/>
  <c r="D117" i="6"/>
  <c r="D69" i="6"/>
  <c r="D807" i="6" l="1"/>
  <c r="F188" i="6"/>
  <c r="D193" i="6"/>
  <c r="J241" i="6"/>
  <c r="J242" i="6" s="1"/>
  <c r="D66" i="6"/>
  <c r="D192" i="6" s="1"/>
  <c r="D190" i="6" s="1"/>
  <c r="D189" i="6" s="1"/>
  <c r="D186" i="6" s="1"/>
  <c r="D58" i="6"/>
  <c r="E58" i="6" s="1"/>
  <c r="J118" i="6"/>
  <c r="J131" i="6" s="1"/>
  <c r="J130" i="6" s="1"/>
  <c r="J132" i="6" s="1"/>
  <c r="J133" i="6" s="1"/>
  <c r="J129" i="6"/>
  <c r="J116" i="6"/>
  <c r="J807" i="6"/>
  <c r="K188" i="6"/>
  <c r="K163" i="6"/>
  <c r="K164" i="6" s="1"/>
  <c r="H121" i="6"/>
  <c r="G120" i="6"/>
  <c r="D84" i="6"/>
  <c r="E83" i="6"/>
  <c r="D93" i="6"/>
  <c r="E92" i="6"/>
  <c r="D87" i="6"/>
  <c r="E86" i="6"/>
  <c r="E69" i="6"/>
  <c r="D90" i="6"/>
  <c r="E89" i="6"/>
  <c r="D118" i="6"/>
  <c r="E118" i="6" s="1"/>
  <c r="E10" i="6" s="1"/>
  <c r="E11" i="6" s="1"/>
  <c r="E117" i="6"/>
  <c r="D81" i="6"/>
  <c r="E80" i="6"/>
  <c r="J239" i="6"/>
  <c r="J250" i="6" s="1"/>
  <c r="G236" i="6"/>
  <c r="G353" i="6" s="1"/>
  <c r="G354" i="6" s="1"/>
  <c r="G355" i="6" s="1"/>
  <c r="G356" i="6" s="1"/>
  <c r="F792" i="6"/>
  <c r="J163" i="6"/>
  <c r="J164" i="6" s="1"/>
  <c r="J188" i="6"/>
  <c r="J12" i="6"/>
  <c r="J13" i="6" s="1"/>
  <c r="T13" i="6" s="1"/>
  <c r="J193" i="6"/>
  <c r="J167" i="6"/>
  <c r="F163" i="6"/>
  <c r="F164" i="6" s="1"/>
  <c r="D167" i="6"/>
  <c r="J66" i="6"/>
  <c r="J67" i="6"/>
  <c r="J59" i="6"/>
  <c r="J70" i="6"/>
  <c r="J76" i="6" s="1"/>
  <c r="J78" i="6" s="1"/>
  <c r="J58" i="6"/>
  <c r="J73" i="6"/>
  <c r="J74" i="6" s="1"/>
  <c r="J75" i="6" s="1"/>
  <c r="J161" i="6"/>
  <c r="J162" i="6"/>
  <c r="D67" i="6"/>
  <c r="E67" i="6" s="1"/>
  <c r="D70" i="6"/>
  <c r="D59" i="6"/>
  <c r="D57" i="6" s="1"/>
  <c r="D73" i="6"/>
  <c r="E66" i="6" l="1"/>
  <c r="E192" i="6" s="1"/>
  <c r="E190" i="6" s="1"/>
  <c r="E189" i="6" s="1"/>
  <c r="E186" i="6" s="1"/>
  <c r="E185" i="6" s="1"/>
  <c r="E179" i="6" s="1"/>
  <c r="D195" i="6"/>
  <c r="D196" i="6" s="1"/>
  <c r="D191" i="6"/>
  <c r="D199" i="6" s="1"/>
  <c r="D194" i="6"/>
  <c r="E12" i="6"/>
  <c r="E13" i="6" s="1"/>
  <c r="E193" i="6"/>
  <c r="D187" i="6"/>
  <c r="D185" i="6"/>
  <c r="D179" i="6" s="1"/>
  <c r="J258" i="6"/>
  <c r="J257" i="6" s="1"/>
  <c r="J256" i="6" s="1"/>
  <c r="J255" i="6" s="1"/>
  <c r="J254" i="6" s="1"/>
  <c r="E57" i="6"/>
  <c r="D54" i="6"/>
  <c r="J10" i="6"/>
  <c r="J11" i="6" s="1"/>
  <c r="T11" i="6" s="1"/>
  <c r="K162" i="6"/>
  <c r="J65" i="6"/>
  <c r="J64" i="6" s="1"/>
  <c r="J63" i="6" s="1"/>
  <c r="J57" i="6"/>
  <c r="J54" i="6"/>
  <c r="J8" i="6" s="1"/>
  <c r="J9" i="6" s="1"/>
  <c r="T9" i="6" s="1"/>
  <c r="G114" i="6"/>
  <c r="H120" i="6"/>
  <c r="E807" i="6"/>
  <c r="E167" i="6"/>
  <c r="E166" i="6"/>
  <c r="D131" i="6"/>
  <c r="E131" i="6" s="1"/>
  <c r="D74" i="6"/>
  <c r="E73" i="6"/>
  <c r="E59" i="6"/>
  <c r="D82" i="6"/>
  <c r="E82" i="6" s="1"/>
  <c r="E81" i="6"/>
  <c r="D88" i="6"/>
  <c r="E88" i="6" s="1"/>
  <c r="E87" i="6"/>
  <c r="D94" i="6"/>
  <c r="E93" i="6"/>
  <c r="D76" i="6"/>
  <c r="E70" i="6"/>
  <c r="D91" i="6"/>
  <c r="E91" i="6" s="1"/>
  <c r="E90" i="6"/>
  <c r="D85" i="6"/>
  <c r="E85" i="6" s="1"/>
  <c r="E84" i="6"/>
  <c r="G241" i="6"/>
  <c r="G242" i="6" s="1"/>
  <c r="G258" i="6" s="1"/>
  <c r="G239" i="6"/>
  <c r="J259" i="6"/>
  <c r="J253" i="6"/>
  <c r="J246" i="6"/>
  <c r="J195" i="6"/>
  <c r="J196" i="6" s="1"/>
  <c r="J191" i="6"/>
  <c r="J199" i="6" s="1"/>
  <c r="J194" i="6"/>
  <c r="J192" i="6"/>
  <c r="J190" i="6" s="1"/>
  <c r="J189" i="6" s="1"/>
  <c r="J186" i="6" s="1"/>
  <c r="J166" i="6"/>
  <c r="D166" i="6"/>
  <c r="F162" i="6"/>
  <c r="J51" i="6"/>
  <c r="J165" i="6" s="1"/>
  <c r="J55" i="6"/>
  <c r="J56" i="6" s="1"/>
  <c r="E187" i="6" l="1"/>
  <c r="E191" i="6"/>
  <c r="E194" i="6"/>
  <c r="E195" i="6"/>
  <c r="E196" i="6" s="1"/>
  <c r="D50" i="6"/>
  <c r="D40" i="6" s="1"/>
  <c r="D55" i="6"/>
  <c r="D56" i="6" s="1"/>
  <c r="E56" i="6" s="1"/>
  <c r="J50" i="6"/>
  <c r="K161" i="6"/>
  <c r="H114" i="6"/>
  <c r="G113" i="6"/>
  <c r="E199" i="6"/>
  <c r="D78" i="6"/>
  <c r="E78" i="6" s="1"/>
  <c r="E76" i="6"/>
  <c r="D95" i="6"/>
  <c r="E95" i="6" s="1"/>
  <c r="E94" i="6"/>
  <c r="D75" i="6"/>
  <c r="E75" i="6" s="1"/>
  <c r="E74" i="6"/>
  <c r="J244" i="6"/>
  <c r="J245" i="6"/>
  <c r="J243" i="6" s="1"/>
  <c r="J275" i="6"/>
  <c r="J808" i="6" s="1"/>
  <c r="J263" i="6"/>
  <c r="J251" i="6"/>
  <c r="J249" i="6" s="1"/>
  <c r="G246" i="6"/>
  <c r="G259" i="6"/>
  <c r="G260" i="6" s="1"/>
  <c r="G253" i="6"/>
  <c r="J160" i="6"/>
  <c r="J187" i="6"/>
  <c r="J185" i="6"/>
  <c r="G278" i="6" l="1"/>
  <c r="G275" i="6"/>
  <c r="K160" i="6"/>
  <c r="J40" i="6"/>
  <c r="J39" i="6" s="1"/>
  <c r="E40" i="6"/>
  <c r="D39" i="6"/>
  <c r="J248" i="6"/>
  <c r="J3" i="6" s="1"/>
  <c r="I793" i="6"/>
  <c r="J247" i="6"/>
  <c r="H113" i="6"/>
  <c r="G101" i="6"/>
  <c r="E54" i="6"/>
  <c r="E8" i="6" s="1"/>
  <c r="E9" i="6" s="1"/>
  <c r="F161" i="6"/>
  <c r="D51" i="6"/>
  <c r="J179" i="6"/>
  <c r="J809" i="6"/>
  <c r="J810" i="6" s="1"/>
  <c r="J811" i="6" s="1"/>
  <c r="J812" i="6" s="1"/>
  <c r="J813" i="6" s="1"/>
  <c r="J814" i="6" s="1"/>
  <c r="J805" i="6"/>
  <c r="J804" i="6" s="1"/>
  <c r="G251" i="6"/>
  <c r="G249" i="6" s="1"/>
  <c r="E793" i="6" s="1"/>
  <c r="G263" i="6"/>
  <c r="G245" i="6"/>
  <c r="G243" i="6" s="1"/>
  <c r="G244" i="6"/>
  <c r="J158" i="6"/>
  <c r="G287" i="6" l="1"/>
  <c r="G808" i="6"/>
  <c r="G358" i="6"/>
  <c r="G288" i="6"/>
  <c r="G283" i="6"/>
  <c r="G277" i="6"/>
  <c r="J48" i="6"/>
  <c r="D38" i="6"/>
  <c r="D31" i="6"/>
  <c r="D37" i="6" s="1"/>
  <c r="J44" i="6"/>
  <c r="J46" i="6" s="1"/>
  <c r="J43" i="6"/>
  <c r="J42" i="6"/>
  <c r="K159" i="6"/>
  <c r="J31" i="6"/>
  <c r="K158" i="6" s="1"/>
  <c r="J41" i="6"/>
  <c r="H101" i="6"/>
  <c r="G100" i="6"/>
  <c r="H100" i="6" s="1"/>
  <c r="G99" i="6"/>
  <c r="D165" i="6"/>
  <c r="E51" i="6"/>
  <c r="E165" i="6" s="1"/>
  <c r="E55" i="6"/>
  <c r="E50" i="6"/>
  <c r="F160" i="6"/>
  <c r="J806" i="6"/>
  <c r="J801" i="6"/>
  <c r="J800" i="6" s="1"/>
  <c r="J799" i="6" s="1"/>
  <c r="J798" i="6" s="1"/>
  <c r="J797" i="6" s="1"/>
  <c r="J796" i="6" s="1"/>
  <c r="J795" i="6" s="1"/>
  <c r="J794" i="6" s="1"/>
  <c r="J817" i="6"/>
  <c r="J815" i="6"/>
  <c r="J816" i="6" s="1"/>
  <c r="G247" i="6"/>
  <c r="F793" i="6"/>
  <c r="G248" i="6"/>
  <c r="J159" i="6"/>
  <c r="G357" i="6" l="1"/>
  <c r="G359" i="6"/>
  <c r="G360" i="6" s="1"/>
  <c r="G361" i="6" s="1"/>
  <c r="G363" i="6" s="1"/>
  <c r="G809" i="6"/>
  <c r="G810" i="6" s="1"/>
  <c r="G811" i="6" s="1"/>
  <c r="G812" i="6" s="1"/>
  <c r="G813" i="6" s="1"/>
  <c r="G814" i="6" s="1"/>
  <c r="G805" i="6"/>
  <c r="G804" i="6" s="1"/>
  <c r="G284" i="6"/>
  <c r="G290" i="6"/>
  <c r="G291" i="6"/>
  <c r="G302" i="6" s="1"/>
  <c r="G286" i="6"/>
  <c r="J38" i="6"/>
  <c r="J45" i="6"/>
  <c r="J47" i="6" s="1"/>
  <c r="J6" i="6"/>
  <c r="J37" i="6"/>
  <c r="J24" i="6"/>
  <c r="H99" i="6"/>
  <c r="G98" i="6"/>
  <c r="D44" i="6"/>
  <c r="D42" i="6"/>
  <c r="E42" i="6" s="1"/>
  <c r="D43" i="6"/>
  <c r="E43" i="6" s="1"/>
  <c r="D48" i="6"/>
  <c r="E48" i="6" s="1"/>
  <c r="G308" i="6" l="1"/>
  <c r="G300" i="6"/>
  <c r="G299" i="6"/>
  <c r="G295" i="6"/>
  <c r="G301" i="6"/>
  <c r="G815" i="6"/>
  <c r="G816" i="6" s="1"/>
  <c r="G817" i="6"/>
  <c r="G364" i="6"/>
  <c r="G362" i="6"/>
  <c r="G806" i="6"/>
  <c r="G801" i="6"/>
  <c r="G800" i="6" s="1"/>
  <c r="G799" i="6" s="1"/>
  <c r="G798" i="6" s="1"/>
  <c r="G797" i="6" s="1"/>
  <c r="G796" i="6" s="1"/>
  <c r="G795" i="6" s="1"/>
  <c r="G794" i="6" s="1"/>
  <c r="J7" i="6"/>
  <c r="T7" i="6" s="1"/>
  <c r="H98" i="6"/>
  <c r="G97" i="6"/>
  <c r="G79" i="6"/>
  <c r="D45" i="6"/>
  <c r="E44" i="6"/>
  <c r="D46" i="6"/>
  <c r="E46" i="6" s="1"/>
  <c r="E39" i="6"/>
  <c r="E6" i="6" s="1"/>
  <c r="E7" i="6" s="1"/>
  <c r="D41" i="6"/>
  <c r="E41" i="6" s="1"/>
  <c r="F159" i="6"/>
  <c r="E38" i="6"/>
  <c r="G304" i="6"/>
  <c r="G365" i="6" l="1"/>
  <c r="G370" i="6"/>
  <c r="G369" i="6"/>
  <c r="G376" i="6" s="1"/>
  <c r="G297" i="6"/>
  <c r="G298" i="6"/>
  <c r="G296" i="6" s="1"/>
  <c r="G305" i="6"/>
  <c r="G309" i="6"/>
  <c r="G316" i="6" s="1"/>
  <c r="G318" i="6" s="1"/>
  <c r="G317" i="6" s="1"/>
  <c r="G324" i="6"/>
  <c r="G312" i="6"/>
  <c r="G83" i="6"/>
  <c r="G69" i="6"/>
  <c r="G92" i="6"/>
  <c r="G86" i="6"/>
  <c r="G80" i="6"/>
  <c r="H79" i="6"/>
  <c r="H14" i="6" s="1"/>
  <c r="G117" i="6"/>
  <c r="G89" i="6"/>
  <c r="G77" i="6"/>
  <c r="H77" i="6" s="1"/>
  <c r="H97" i="6"/>
  <c r="F158" i="6"/>
  <c r="E31" i="6"/>
  <c r="E24" i="6" s="1"/>
  <c r="E37" i="6"/>
  <c r="D24" i="6"/>
  <c r="D47" i="6"/>
  <c r="E47" i="6" s="1"/>
  <c r="E45" i="6"/>
  <c r="Q68" i="6"/>
  <c r="G368" i="6"/>
  <c r="G367" i="6" s="1"/>
  <c r="G366" i="6" s="1"/>
  <c r="G807" i="6" l="1"/>
  <c r="H188" i="6"/>
  <c r="G193" i="6"/>
  <c r="G372" i="6"/>
  <c r="G371" i="6" s="1"/>
  <c r="G374" i="6"/>
  <c r="H15" i="6"/>
  <c r="T14" i="6"/>
  <c r="H117" i="6"/>
  <c r="G118" i="6"/>
  <c r="G81" i="6"/>
  <c r="H80" i="6"/>
  <c r="G87" i="6"/>
  <c r="H86" i="6"/>
  <c r="G93" i="6"/>
  <c r="H92" i="6"/>
  <c r="G58" i="6"/>
  <c r="H58" i="6" s="1"/>
  <c r="I188" i="6"/>
  <c r="G73" i="6"/>
  <c r="G167" i="6"/>
  <c r="G70" i="6"/>
  <c r="G59" i="6"/>
  <c r="G67" i="6"/>
  <c r="I163" i="6"/>
  <c r="I164" i="6" s="1"/>
  <c r="G66" i="6"/>
  <c r="G192" i="6" s="1"/>
  <c r="G190" i="6" s="1"/>
  <c r="G189" i="6" s="1"/>
  <c r="G186" i="6" s="1"/>
  <c r="H163" i="6"/>
  <c r="H164" i="6" s="1"/>
  <c r="H69" i="6"/>
  <c r="H12" i="6" s="1"/>
  <c r="G90" i="6"/>
  <c r="H89" i="6"/>
  <c r="H83" i="6"/>
  <c r="G84" i="6"/>
  <c r="D163" i="6"/>
  <c r="D164" i="6" s="1"/>
  <c r="R68" i="6"/>
  <c r="D214" i="6"/>
  <c r="D209" i="6"/>
  <c r="D230" i="6"/>
  <c r="G195" i="6" l="1"/>
  <c r="G196" i="6" s="1"/>
  <c r="G191" i="6"/>
  <c r="G194" i="6"/>
  <c r="G187" i="6"/>
  <c r="G185" i="6"/>
  <c r="G179" i="6" s="1"/>
  <c r="G373" i="6"/>
  <c r="G375" i="6"/>
  <c r="H13" i="6"/>
  <c r="T12" i="6"/>
  <c r="H67" i="6"/>
  <c r="H90" i="6"/>
  <c r="G91" i="6"/>
  <c r="H91" i="6" s="1"/>
  <c r="G76" i="6"/>
  <c r="H70" i="6"/>
  <c r="G88" i="6"/>
  <c r="H88" i="6" s="1"/>
  <c r="H87" i="6"/>
  <c r="H93" i="6"/>
  <c r="G94" i="6"/>
  <c r="G74" i="6"/>
  <c r="H73" i="6"/>
  <c r="H167" i="6"/>
  <c r="H193" i="6"/>
  <c r="G85" i="6"/>
  <c r="H85" i="6" s="1"/>
  <c r="H84" i="6"/>
  <c r="H66" i="6"/>
  <c r="G166" i="6"/>
  <c r="H162" i="6"/>
  <c r="I162" i="6"/>
  <c r="G199" i="6"/>
  <c r="H81" i="6"/>
  <c r="G82" i="6"/>
  <c r="H82" i="6" s="1"/>
  <c r="G57" i="6"/>
  <c r="H59" i="6"/>
  <c r="H118" i="6"/>
  <c r="H10" i="6" s="1"/>
  <c r="G131" i="6"/>
  <c r="H131" i="6" s="1"/>
  <c r="E163" i="6"/>
  <c r="E164" i="6" s="1"/>
  <c r="E162" i="6"/>
  <c r="D162" i="6"/>
  <c r="AO1057" i="9"/>
  <c r="AM1057" i="9"/>
  <c r="AK1057" i="9"/>
  <c r="AI1057" i="9"/>
  <c r="AH1057" i="9"/>
  <c r="AF1057" i="9"/>
  <c r="AD1057" i="9"/>
  <c r="AB1057" i="9"/>
  <c r="Z1057" i="9"/>
  <c r="W1057" i="9"/>
  <c r="U1057" i="9"/>
  <c r="S1057" i="9"/>
  <c r="R1057" i="9"/>
  <c r="Q1057" i="9"/>
  <c r="O1057" i="9"/>
  <c r="AO1056" i="9"/>
  <c r="AM1056" i="9"/>
  <c r="AK1056" i="9"/>
  <c r="AI1056" i="9"/>
  <c r="AH1056" i="9"/>
  <c r="AF1056" i="9"/>
  <c r="AD1056" i="9"/>
  <c r="AB1056" i="9"/>
  <c r="Z1056" i="9"/>
  <c r="W1056" i="9"/>
  <c r="U1056" i="9"/>
  <c r="S1056" i="9"/>
  <c r="BK1055" i="9"/>
  <c r="BK1056" i="9" s="1"/>
  <c r="BK1057" i="9" s="1"/>
  <c r="BK1053" i="9"/>
  <c r="BK1052" i="9" s="1"/>
  <c r="BH1053" i="9"/>
  <c r="BH1055" i="9" s="1"/>
  <c r="BH1056" i="9" s="1"/>
  <c r="BH1057" i="9" s="1"/>
  <c r="AO1053" i="9"/>
  <c r="AM1053" i="9"/>
  <c r="AK1053" i="9"/>
  <c r="AI1053" i="9"/>
  <c r="AI1052" i="9" s="1"/>
  <c r="AH1053" i="9"/>
  <c r="AH1052" i="9" s="1"/>
  <c r="AF1053" i="9"/>
  <c r="AF1052" i="9" s="1"/>
  <c r="AD1053" i="9"/>
  <c r="AD1052" i="9" s="1"/>
  <c r="AB1053" i="9"/>
  <c r="AB1052" i="9" s="1"/>
  <c r="Z1053" i="9"/>
  <c r="Z1052" i="9" s="1"/>
  <c r="BH1052" i="9"/>
  <c r="AU1052" i="9"/>
  <c r="AO1052" i="9"/>
  <c r="AK1052" i="9"/>
  <c r="W1052" i="9"/>
  <c r="U1052" i="9"/>
  <c r="S1052" i="9"/>
  <c r="AO1051" i="9"/>
  <c r="AM1051" i="9"/>
  <c r="AK1051" i="9"/>
  <c r="AI1051" i="9"/>
  <c r="AH1051" i="9"/>
  <c r="AF1051" i="9"/>
  <c r="AD1051" i="9"/>
  <c r="AB1051" i="9"/>
  <c r="Z1051" i="9"/>
  <c r="U1051" i="9"/>
  <c r="BK1050" i="9"/>
  <c r="BK1051" i="9" s="1"/>
  <c r="AO1050" i="9"/>
  <c r="AM1050" i="9"/>
  <c r="AK1050" i="9"/>
  <c r="AI1050" i="9"/>
  <c r="AH1050" i="9"/>
  <c r="AF1050" i="9"/>
  <c r="AD1050" i="9"/>
  <c r="AB1050" i="9"/>
  <c r="Z1050" i="9"/>
  <c r="W1050" i="9"/>
  <c r="W1051" i="9" s="1"/>
  <c r="U1050" i="9"/>
  <c r="S1050" i="9"/>
  <c r="S1051" i="9" s="1"/>
  <c r="R1050" i="9"/>
  <c r="Q1050" i="9"/>
  <c r="CQ1049" i="9"/>
  <c r="CQ1050" i="9" s="1"/>
  <c r="CQ1051" i="9" s="1"/>
  <c r="CX1048" i="9"/>
  <c r="CX1049" i="9" s="1"/>
  <c r="CX1050" i="9" s="1"/>
  <c r="CX1051" i="9" s="1"/>
  <c r="BM1048" i="9"/>
  <c r="BM1049" i="9" s="1"/>
  <c r="BM1050" i="9" s="1"/>
  <c r="BM1051" i="9" s="1"/>
  <c r="BH1048" i="9"/>
  <c r="BH1049" i="9" s="1"/>
  <c r="BH1050" i="9" s="1"/>
  <c r="BH1051" i="9" s="1"/>
  <c r="DJ1047" i="9"/>
  <c r="DJ1048" i="9" s="1"/>
  <c r="DJ1049" i="9" s="1"/>
  <c r="DJ1050" i="9" s="1"/>
  <c r="DJ1051" i="9" s="1"/>
  <c r="DC1047" i="9"/>
  <c r="DC1048" i="9" s="1"/>
  <c r="DC1049" i="9" s="1"/>
  <c r="DC1050" i="9" s="1"/>
  <c r="DC1051" i="9" s="1"/>
  <c r="DC1052" i="9" s="1"/>
  <c r="DC1053" i="9" s="1"/>
  <c r="DC1055" i="9" s="1"/>
  <c r="DC1056" i="9" s="1"/>
  <c r="DC1057" i="9" s="1"/>
  <c r="CX1047" i="9"/>
  <c r="CQ1047" i="9"/>
  <c r="CQ1048" i="9" s="1"/>
  <c r="CL1047" i="9"/>
  <c r="CL1048" i="9" s="1"/>
  <c r="CL1049" i="9" s="1"/>
  <c r="CL1050" i="9" s="1"/>
  <c r="CL1051" i="9" s="1"/>
  <c r="CM1051" i="9" s="1"/>
  <c r="CE1047" i="9"/>
  <c r="CE1048" i="9" s="1"/>
  <c r="CE1049" i="9" s="1"/>
  <c r="CE1050" i="9" s="1"/>
  <c r="CE1051" i="9" s="1"/>
  <c r="BZ1047" i="9"/>
  <c r="BZ1048" i="9" s="1"/>
  <c r="BZ1049" i="9" s="1"/>
  <c r="BZ1050" i="9" s="1"/>
  <c r="BZ1051" i="9" s="1"/>
  <c r="BY1047" i="9"/>
  <c r="BY1048" i="9" s="1"/>
  <c r="BY1049" i="9" s="1"/>
  <c r="BY1050" i="9" s="1"/>
  <c r="BY1051" i="9" s="1"/>
  <c r="BS1047" i="9"/>
  <c r="BS1048" i="9" s="1"/>
  <c r="BS1049" i="9" s="1"/>
  <c r="BS1050" i="9" s="1"/>
  <c r="BS1051" i="9" s="1"/>
  <c r="BO1047" i="9"/>
  <c r="BO1048" i="9" s="1"/>
  <c r="BO1049" i="9" s="1"/>
  <c r="BO1050" i="9" s="1"/>
  <c r="BO1051" i="9" s="1"/>
  <c r="BM1047" i="9"/>
  <c r="BK1047" i="9"/>
  <c r="BK1048" i="9" s="1"/>
  <c r="BK1049" i="9" s="1"/>
  <c r="BH1047" i="9"/>
  <c r="BA1047" i="9"/>
  <c r="BA1048" i="9" s="1"/>
  <c r="BA1049" i="9" s="1"/>
  <c r="BA1050" i="9" s="1"/>
  <c r="BA1051" i="9" s="1"/>
  <c r="BA1052" i="9" s="1"/>
  <c r="BA1053" i="9" s="1"/>
  <c r="BA1055" i="9" s="1"/>
  <c r="BA1056" i="9" s="1"/>
  <c r="BA1057" i="9" s="1"/>
  <c r="BS1035" i="9"/>
  <c r="BS1036" i="9" s="1"/>
  <c r="BS1034" i="9"/>
  <c r="BS1033" i="9" s="1"/>
  <c r="DA1030" i="9"/>
  <c r="CZ1030" i="9"/>
  <c r="CY1030" i="9"/>
  <c r="CJ1030" i="9"/>
  <c r="CI1030" i="9"/>
  <c r="CH1030" i="9"/>
  <c r="BX1030" i="9"/>
  <c r="BW1030" i="9"/>
  <c r="BV1030" i="9"/>
  <c r="BT1030" i="9"/>
  <c r="BR1030" i="9"/>
  <c r="BQ1030" i="9"/>
  <c r="BP1030" i="9"/>
  <c r="BS1029" i="9"/>
  <c r="BS1028" i="9"/>
  <c r="BS1027" i="9"/>
  <c r="BS1030" i="9" s="1"/>
  <c r="BS1026" i="9"/>
  <c r="BS1024" i="9"/>
  <c r="DA1022" i="9"/>
  <c r="CY1022" i="9"/>
  <c r="CN1022" i="9"/>
  <c r="CL1022" i="9"/>
  <c r="CJ1022" i="9"/>
  <c r="CH1022" i="9"/>
  <c r="CB1022" i="9"/>
  <c r="BZ1022" i="9"/>
  <c r="BX1022" i="9"/>
  <c r="BV1022" i="9"/>
  <c r="BT1022" i="9"/>
  <c r="BS1022" i="9"/>
  <c r="BR1022" i="9"/>
  <c r="BS1019" i="9"/>
  <c r="BS1017" i="9"/>
  <c r="BS1015" i="9"/>
  <c r="BS1016" i="9" s="1"/>
  <c r="BS1018" i="9" s="1"/>
  <c r="BS1021" i="9" s="1"/>
  <c r="BS1014" i="9"/>
  <c r="BM1014" i="9"/>
  <c r="CR1013" i="9"/>
  <c r="CF1013" i="9"/>
  <c r="BT1013" i="9"/>
  <c r="BS1010" i="9"/>
  <c r="BM1009" i="9"/>
  <c r="BT1008" i="9"/>
  <c r="BR1008" i="9"/>
  <c r="CS1007" i="9"/>
  <c r="CG1007" i="9"/>
  <c r="BX1007" i="9"/>
  <c r="BY1007" i="9" s="1"/>
  <c r="DA1000" i="9"/>
  <c r="CZ1000" i="9"/>
  <c r="CY1000" i="9"/>
  <c r="CS1000" i="9"/>
  <c r="CR1000" i="9"/>
  <c r="CQ1000" i="9"/>
  <c r="CP1000" i="9"/>
  <c r="CO1000" i="9"/>
  <c r="CN1000" i="9"/>
  <c r="CM1000" i="9"/>
  <c r="CL1000" i="9"/>
  <c r="CK1000" i="9"/>
  <c r="CJ1000" i="9"/>
  <c r="CI1000" i="9"/>
  <c r="CH1000" i="9"/>
  <c r="CG1000" i="9"/>
  <c r="CF1000" i="9"/>
  <c r="CE1000" i="9"/>
  <c r="CD1000" i="9"/>
  <c r="CC1000" i="9"/>
  <c r="CB1000" i="9"/>
  <c r="CA1000" i="9"/>
  <c r="BZ1000" i="9"/>
  <c r="BY1000" i="9"/>
  <c r="BX1000" i="9"/>
  <c r="BW1000" i="9"/>
  <c r="BV1000" i="9"/>
  <c r="BU1000" i="9"/>
  <c r="BT1000" i="9"/>
  <c r="BS1000" i="9"/>
  <c r="BR1000" i="9"/>
  <c r="BQ1000" i="9"/>
  <c r="BP1000" i="9"/>
  <c r="BO1000" i="9"/>
  <c r="CL997" i="9"/>
  <c r="CL998" i="9" s="1"/>
  <c r="CN996" i="9"/>
  <c r="CN997" i="9" s="1"/>
  <c r="CN998" i="9" s="1"/>
  <c r="CL996" i="9"/>
  <c r="CZ995" i="9"/>
  <c r="CZ996" i="9" s="1"/>
  <c r="CZ997" i="9" s="1"/>
  <c r="CZ993" i="9"/>
  <c r="CZ994" i="9" s="1"/>
  <c r="CK993" i="9"/>
  <c r="CK994" i="9" s="1"/>
  <c r="CK995" i="9" s="1"/>
  <c r="CK996" i="9" s="1"/>
  <c r="CK997" i="9" s="1"/>
  <c r="CC993" i="9"/>
  <c r="CC994" i="9" s="1"/>
  <c r="CC995" i="9" s="1"/>
  <c r="CC996" i="9" s="1"/>
  <c r="CC997" i="9" s="1"/>
  <c r="CC998" i="9" s="1"/>
  <c r="CR992" i="9"/>
  <c r="CF992" i="9"/>
  <c r="BN992" i="9"/>
  <c r="BL992" i="9"/>
  <c r="CK991" i="9"/>
  <c r="CK990" i="9" s="1"/>
  <c r="CK989" i="9" s="1"/>
  <c r="CA991" i="9"/>
  <c r="BU991" i="9"/>
  <c r="BR991" i="9"/>
  <c r="BN991" i="9"/>
  <c r="CL990" i="9"/>
  <c r="CL989" i="9" s="1"/>
  <c r="CC990" i="9"/>
  <c r="CC989" i="9" s="1"/>
  <c r="BQ990" i="9"/>
  <c r="BQ989" i="9" s="1"/>
  <c r="CN988" i="9"/>
  <c r="CN991" i="9" s="1"/>
  <c r="CN993" i="9" s="1"/>
  <c r="CN994" i="9" s="1"/>
  <c r="CN995" i="9" s="1"/>
  <c r="CI988" i="9"/>
  <c r="CI991" i="9" s="1"/>
  <c r="CB988" i="9"/>
  <c r="CB991" i="9" s="1"/>
  <c r="BS988" i="9"/>
  <c r="BS991" i="9" s="1"/>
  <c r="BQ988" i="9"/>
  <c r="BQ991" i="9" s="1"/>
  <c r="BQ993" i="9" s="1"/>
  <c r="BQ994" i="9" s="1"/>
  <c r="BQ995" i="9" s="1"/>
  <c r="BQ996" i="9" s="1"/>
  <c r="BQ997" i="9" s="1"/>
  <c r="BQ998" i="9" s="1"/>
  <c r="BN988" i="9"/>
  <c r="DA987" i="9"/>
  <c r="DA988" i="9" s="1"/>
  <c r="DA991" i="9" s="1"/>
  <c r="CZ987" i="9"/>
  <c r="CZ988" i="9" s="1"/>
  <c r="CZ991" i="9" s="1"/>
  <c r="CZ990" i="9" s="1"/>
  <c r="CZ989" i="9" s="1"/>
  <c r="CY987" i="9"/>
  <c r="CY988" i="9" s="1"/>
  <c r="CY991" i="9" s="1"/>
  <c r="CS987" i="9"/>
  <c r="CS988" i="9" s="1"/>
  <c r="CS991" i="9" s="1"/>
  <c r="CQ987" i="9"/>
  <c r="CQ988" i="9" s="1"/>
  <c r="CQ991" i="9" s="1"/>
  <c r="CP987" i="9"/>
  <c r="CP988" i="9" s="1"/>
  <c r="CP991" i="9" s="1"/>
  <c r="CO987" i="9"/>
  <c r="CO988" i="9" s="1"/>
  <c r="CO991" i="9" s="1"/>
  <c r="CN987" i="9"/>
  <c r="CM987" i="9"/>
  <c r="CM988" i="9" s="1"/>
  <c r="CM991" i="9" s="1"/>
  <c r="CL987" i="9"/>
  <c r="CL988" i="9" s="1"/>
  <c r="CL991" i="9" s="1"/>
  <c r="CL993" i="9" s="1"/>
  <c r="CL994" i="9" s="1"/>
  <c r="CL995" i="9" s="1"/>
  <c r="CK987" i="9"/>
  <c r="CK988" i="9" s="1"/>
  <c r="CJ987" i="9"/>
  <c r="CJ988" i="9" s="1"/>
  <c r="CJ991" i="9" s="1"/>
  <c r="CI987" i="9"/>
  <c r="CH987" i="9"/>
  <c r="CH988" i="9" s="1"/>
  <c r="CH991" i="9" s="1"/>
  <c r="CH993" i="9" s="1"/>
  <c r="CH994" i="9" s="1"/>
  <c r="CH995" i="9" s="1"/>
  <c r="CH996" i="9" s="1"/>
  <c r="CH997" i="9" s="1"/>
  <c r="CH998" i="9" s="1"/>
  <c r="CG987" i="9"/>
  <c r="CG988" i="9" s="1"/>
  <c r="CG991" i="9" s="1"/>
  <c r="CE987" i="9"/>
  <c r="CE988" i="9" s="1"/>
  <c r="CE991" i="9" s="1"/>
  <c r="CD987" i="9"/>
  <c r="CD988" i="9" s="1"/>
  <c r="CD991" i="9" s="1"/>
  <c r="CC987" i="9"/>
  <c r="CC988" i="9" s="1"/>
  <c r="CC991" i="9" s="1"/>
  <c r="CB987" i="9"/>
  <c r="CA987" i="9"/>
  <c r="CA988" i="9" s="1"/>
  <c r="BZ987" i="9"/>
  <c r="BZ988" i="9" s="1"/>
  <c r="BZ991" i="9" s="1"/>
  <c r="BY987" i="9"/>
  <c r="BY988" i="9" s="1"/>
  <c r="BY991" i="9" s="1"/>
  <c r="BY990" i="9" s="1"/>
  <c r="BY989" i="9" s="1"/>
  <c r="BX987" i="9"/>
  <c r="BX988" i="9" s="1"/>
  <c r="BX991" i="9" s="1"/>
  <c r="BW987" i="9"/>
  <c r="BW988" i="9" s="1"/>
  <c r="BW991" i="9" s="1"/>
  <c r="BW993" i="9" s="1"/>
  <c r="BW994" i="9" s="1"/>
  <c r="BW995" i="9" s="1"/>
  <c r="BW996" i="9" s="1"/>
  <c r="BW997" i="9" s="1"/>
  <c r="BV987" i="9"/>
  <c r="BV988" i="9" s="1"/>
  <c r="BV991" i="9" s="1"/>
  <c r="BU987" i="9"/>
  <c r="BU988" i="9" s="1"/>
  <c r="BS987" i="9"/>
  <c r="BR987" i="9"/>
  <c r="BR988" i="9" s="1"/>
  <c r="BQ987" i="9"/>
  <c r="BP987" i="9"/>
  <c r="BP988" i="9" s="1"/>
  <c r="BP991" i="9" s="1"/>
  <c r="BP993" i="9" s="1"/>
  <c r="BP994" i="9" s="1"/>
  <c r="BP995" i="9" s="1"/>
  <c r="BP996" i="9" s="1"/>
  <c r="BP997" i="9" s="1"/>
  <c r="BP998" i="9" s="1"/>
  <c r="BO987" i="9"/>
  <c r="BO988" i="9" s="1"/>
  <c r="BO991" i="9" s="1"/>
  <c r="BN987" i="9"/>
  <c r="BM987" i="9"/>
  <c r="BM988" i="9" s="1"/>
  <c r="BM991" i="9" s="1"/>
  <c r="BL987" i="9"/>
  <c r="BL988" i="9" s="1"/>
  <c r="BL991" i="9" s="1"/>
  <c r="CQ985" i="9"/>
  <c r="CE985" i="9"/>
  <c r="BS985" i="9"/>
  <c r="BN985" i="9"/>
  <c r="BM985" i="9"/>
  <c r="BM1005" i="9" s="1"/>
  <c r="BL985" i="9"/>
  <c r="BL1005" i="9" s="1"/>
  <c r="BL1006" i="9" s="1"/>
  <c r="CQ984" i="9"/>
  <c r="CE984" i="9"/>
  <c r="BS984" i="9"/>
  <c r="BN984" i="9"/>
  <c r="BL984" i="9"/>
  <c r="I969" i="9"/>
  <c r="AE961" i="9"/>
  <c r="AE960" i="9" s="1"/>
  <c r="G961" i="9"/>
  <c r="E961" i="9"/>
  <c r="E959" i="9" s="1"/>
  <c r="BA960" i="9"/>
  <c r="AZ960" i="9"/>
  <c r="AY960" i="9"/>
  <c r="AX960" i="9"/>
  <c r="AT960" i="9"/>
  <c r="AR960" i="9"/>
  <c r="AQ960" i="9"/>
  <c r="AP960" i="9"/>
  <c r="AO960" i="9"/>
  <c r="AM960" i="9"/>
  <c r="AL960" i="9"/>
  <c r="AI960" i="9"/>
  <c r="AH960" i="9"/>
  <c r="AG960" i="9"/>
  <c r="AF960" i="9"/>
  <c r="AD960" i="9"/>
  <c r="AC960" i="9"/>
  <c r="AB960" i="9"/>
  <c r="V960" i="9"/>
  <c r="AQ959" i="9"/>
  <c r="AE959" i="9"/>
  <c r="G959" i="9"/>
  <c r="AM958" i="9"/>
  <c r="AM959" i="9" s="1"/>
  <c r="AD958" i="9"/>
  <c r="AD959" i="9" s="1"/>
  <c r="AC958" i="9"/>
  <c r="AC959" i="9" s="1"/>
  <c r="Z958" i="9"/>
  <c r="Z959" i="9" s="1"/>
  <c r="R958" i="9"/>
  <c r="AM957" i="9"/>
  <c r="AD957" i="9"/>
  <c r="AC957" i="9"/>
  <c r="AA957" i="9"/>
  <c r="Z957" i="9"/>
  <c r="R957" i="9"/>
  <c r="G957" i="9"/>
  <c r="E957" i="9"/>
  <c r="AV956" i="9"/>
  <c r="Y956" i="9"/>
  <c r="W956" i="9"/>
  <c r="AD955" i="9"/>
  <c r="AD953" i="9" s="1"/>
  <c r="AC955" i="9"/>
  <c r="AC953" i="9" s="1"/>
  <c r="AA955" i="9"/>
  <c r="AA953" i="9" s="1"/>
  <c r="Z955" i="9"/>
  <c r="Z953" i="9" s="1"/>
  <c r="W955" i="9"/>
  <c r="W953" i="9" s="1"/>
  <c r="R955" i="9"/>
  <c r="M955" i="9"/>
  <c r="M953" i="9" s="1"/>
  <c r="G955" i="9"/>
  <c r="G953" i="9" s="1"/>
  <c r="AM954" i="9"/>
  <c r="AD954" i="9"/>
  <c r="AC954" i="9"/>
  <c r="AA954" i="9"/>
  <c r="Z954" i="9"/>
  <c r="S954" i="9"/>
  <c r="R954" i="9"/>
  <c r="AM953" i="9"/>
  <c r="R953" i="9"/>
  <c r="AD952" i="9"/>
  <c r="AC952" i="9"/>
  <c r="AA952" i="9"/>
  <c r="Z952" i="9"/>
  <c r="Y952" i="9"/>
  <c r="V952" i="9"/>
  <c r="V956" i="9" s="1"/>
  <c r="V955" i="9" s="1"/>
  <c r="V953" i="9" s="1"/>
  <c r="U952" i="9"/>
  <c r="U956" i="9" s="1"/>
  <c r="Q952" i="9"/>
  <c r="Q956" i="9" s="1"/>
  <c r="M952" i="9"/>
  <c r="M956" i="9" s="1"/>
  <c r="G952" i="9"/>
  <c r="F952" i="9"/>
  <c r="F956" i="9" s="1"/>
  <c r="F957" i="9" s="1"/>
  <c r="X951" i="9"/>
  <c r="W951" i="9"/>
  <c r="W952" i="9" s="1"/>
  <c r="Q951" i="9"/>
  <c r="M951" i="9"/>
  <c r="Y950" i="9"/>
  <c r="G950" i="9"/>
  <c r="AX949" i="9"/>
  <c r="AX950" i="9" s="1"/>
  <c r="AX951" i="9" s="1"/>
  <c r="AP949" i="9"/>
  <c r="AX948" i="9"/>
  <c r="AA948" i="9"/>
  <c r="Z948" i="9"/>
  <c r="Y948" i="9"/>
  <c r="W948" i="9"/>
  <c r="V948" i="9"/>
  <c r="AX947" i="9"/>
  <c r="AA947" i="9"/>
  <c r="Z947" i="9"/>
  <c r="Y947" i="9"/>
  <c r="W947" i="9"/>
  <c r="V947" i="9"/>
  <c r="U947" i="9"/>
  <c r="U946" i="9" s="1"/>
  <c r="U945" i="9" s="1"/>
  <c r="S947" i="9"/>
  <c r="R947" i="9"/>
  <c r="Q947" i="9"/>
  <c r="O947" i="9"/>
  <c r="N947" i="9"/>
  <c r="M947" i="9"/>
  <c r="K947" i="9"/>
  <c r="J947" i="9"/>
  <c r="I947" i="9"/>
  <c r="H947" i="9"/>
  <c r="G947" i="9"/>
  <c r="F947" i="9"/>
  <c r="W946" i="9"/>
  <c r="W945" i="9" s="1"/>
  <c r="V946" i="9"/>
  <c r="V945" i="9" s="1"/>
  <c r="S946" i="9"/>
  <c r="R946" i="9"/>
  <c r="Q946" i="9"/>
  <c r="O946" i="9"/>
  <c r="N946" i="9"/>
  <c r="M946" i="9"/>
  <c r="K946" i="9"/>
  <c r="J946" i="9"/>
  <c r="I946" i="9"/>
  <c r="H946" i="9"/>
  <c r="G946" i="9"/>
  <c r="F946" i="9"/>
  <c r="S945" i="9"/>
  <c r="R945" i="9"/>
  <c r="Q945" i="9"/>
  <c r="O945" i="9"/>
  <c r="N945" i="9"/>
  <c r="M945" i="9"/>
  <c r="K945" i="9"/>
  <c r="J945" i="9"/>
  <c r="I945" i="9"/>
  <c r="H945" i="9"/>
  <c r="G945" i="9"/>
  <c r="F945" i="9"/>
  <c r="E945" i="9"/>
  <c r="W944" i="9"/>
  <c r="V944" i="9"/>
  <c r="U944" i="9"/>
  <c r="S944" i="9"/>
  <c r="R944" i="9"/>
  <c r="Q944" i="9"/>
  <c r="O944" i="9"/>
  <c r="N944" i="9"/>
  <c r="M944" i="9"/>
  <c r="K944" i="9"/>
  <c r="J944" i="9"/>
  <c r="I944" i="9"/>
  <c r="H944" i="9"/>
  <c r="G944" i="9"/>
  <c r="F944" i="9"/>
  <c r="E944" i="9"/>
  <c r="AC943" i="9"/>
  <c r="AA943" i="9"/>
  <c r="Z943" i="9"/>
  <c r="Y943" i="9"/>
  <c r="V943" i="9"/>
  <c r="U943" i="9"/>
  <c r="Q943" i="9"/>
  <c r="AX942" i="9"/>
  <c r="AA942" i="9"/>
  <c r="Z942" i="9"/>
  <c r="W942" i="9"/>
  <c r="F942" i="9"/>
  <c r="F950" i="9" s="1"/>
  <c r="AA940" i="9"/>
  <c r="Z940" i="9"/>
  <c r="Y940" i="9"/>
  <c r="W940" i="9"/>
  <c r="V940" i="9"/>
  <c r="U940" i="9"/>
  <c r="Q940" i="9"/>
  <c r="M940" i="9"/>
  <c r="AV939" i="9"/>
  <c r="AP939" i="9"/>
  <c r="AP942" i="9" s="1"/>
  <c r="U939" i="9"/>
  <c r="AV938" i="9"/>
  <c r="AP938" i="9"/>
  <c r="AD938" i="9"/>
  <c r="Z938" i="9"/>
  <c r="U938" i="9"/>
  <c r="F938" i="9"/>
  <c r="BC936" i="9"/>
  <c r="BC935" i="9" s="1"/>
  <c r="BB936" i="9"/>
  <c r="AX936" i="9"/>
  <c r="AW936" i="9"/>
  <c r="AW938" i="9" s="1"/>
  <c r="AV936" i="9"/>
  <c r="AI936" i="9"/>
  <c r="AI935" i="9" s="1"/>
  <c r="AC936" i="9"/>
  <c r="M936" i="9"/>
  <c r="BB935" i="9"/>
  <c r="AW935" i="9"/>
  <c r="AP935" i="9"/>
  <c r="AC935" i="9"/>
  <c r="AA935" i="9"/>
  <c r="AA934" i="9" s="1"/>
  <c r="Z935" i="9"/>
  <c r="Z934" i="9" s="1"/>
  <c r="Y935" i="9"/>
  <c r="W935" i="9"/>
  <c r="W934" i="9" s="1"/>
  <c r="V935" i="9"/>
  <c r="U935" i="9"/>
  <c r="Q935" i="9"/>
  <c r="Q934" i="9" s="1"/>
  <c r="G935" i="9"/>
  <c r="G934" i="9" s="1"/>
  <c r="F935" i="9"/>
  <c r="F934" i="9" s="1"/>
  <c r="E935" i="9"/>
  <c r="E934" i="9" s="1"/>
  <c r="Y934" i="9"/>
  <c r="V934" i="9"/>
  <c r="U934" i="9"/>
  <c r="BC933" i="9"/>
  <c r="AP933" i="9"/>
  <c r="AA933" i="9"/>
  <c r="Z933" i="9"/>
  <c r="Y933" i="9"/>
  <c r="W933" i="9"/>
  <c r="V933" i="9"/>
  <c r="U933" i="9"/>
  <c r="Q933" i="9"/>
  <c r="G933" i="9"/>
  <c r="F933" i="9"/>
  <c r="E933" i="9"/>
  <c r="BC932" i="9"/>
  <c r="AX932" i="9"/>
  <c r="AW932" i="9"/>
  <c r="AD932" i="9"/>
  <c r="AC932" i="9"/>
  <c r="AA932" i="9"/>
  <c r="Z932" i="9"/>
  <c r="Y932" i="9"/>
  <c r="V932" i="9"/>
  <c r="U932" i="9"/>
  <c r="G932" i="9"/>
  <c r="F932" i="9"/>
  <c r="E932" i="9"/>
  <c r="BR930" i="9"/>
  <c r="BR932" i="9" s="1"/>
  <c r="BC930" i="9"/>
  <c r="BB930" i="9"/>
  <c r="BB932" i="9" s="1"/>
  <c r="BA930" i="9"/>
  <c r="BA936" i="9" s="1"/>
  <c r="BA935" i="9" s="1"/>
  <c r="AZ930" i="9"/>
  <c r="AO930" i="9"/>
  <c r="AI930" i="9"/>
  <c r="AI932" i="9" s="1"/>
  <c r="AF930" i="9"/>
  <c r="AE930" i="9"/>
  <c r="AE932" i="9" s="1"/>
  <c r="P930" i="9"/>
  <c r="H930" i="9"/>
  <c r="BG929" i="9"/>
  <c r="BC929" i="9"/>
  <c r="BB929" i="9"/>
  <c r="AI929" i="9"/>
  <c r="Z929" i="9"/>
  <c r="Y929" i="9"/>
  <c r="V929" i="9"/>
  <c r="U929" i="9"/>
  <c r="H929" i="9"/>
  <c r="G929" i="9"/>
  <c r="G928" i="9"/>
  <c r="BR927" i="9"/>
  <c r="BG927" i="9"/>
  <c r="BC927" i="9"/>
  <c r="BB927" i="9"/>
  <c r="BA927" i="9"/>
  <c r="AZ927" i="9"/>
  <c r="AO927" i="9"/>
  <c r="AJ927" i="9"/>
  <c r="AI927" i="9"/>
  <c r="AF927" i="9"/>
  <c r="AE927" i="9"/>
  <c r="AD927" i="9"/>
  <c r="X927" i="9"/>
  <c r="V927" i="9"/>
  <c r="U927" i="9"/>
  <c r="P927" i="9"/>
  <c r="H927" i="9"/>
  <c r="H928" i="9" s="1"/>
  <c r="BG921" i="9"/>
  <c r="BC921" i="9"/>
  <c r="BB921" i="9"/>
  <c r="BA921" i="9"/>
  <c r="AZ921" i="9"/>
  <c r="AW921" i="9"/>
  <c r="AO921" i="9"/>
  <c r="AI921" i="9"/>
  <c r="AF921" i="9"/>
  <c r="AE921" i="9"/>
  <c r="AD921" i="9"/>
  <c r="AC921" i="9"/>
  <c r="AA921" i="9"/>
  <c r="Z921" i="9"/>
  <c r="Y921" i="9"/>
  <c r="W921" i="9"/>
  <c r="V921" i="9"/>
  <c r="U921" i="9"/>
  <c r="P921" i="9"/>
  <c r="H921" i="9"/>
  <c r="BS920" i="9"/>
  <c r="BS930" i="9" s="1"/>
  <c r="BG920" i="9"/>
  <c r="AN920" i="9"/>
  <c r="M920" i="9"/>
  <c r="M930" i="9" s="1"/>
  <c r="BR919" i="9"/>
  <c r="AS919" i="9"/>
  <c r="AS920" i="9" s="1"/>
  <c r="AN919" i="9"/>
  <c r="BX918" i="9"/>
  <c r="BL918" i="9"/>
  <c r="BH918" i="9"/>
  <c r="AY918" i="9"/>
  <c r="AT918" i="9"/>
  <c r="AO918" i="9"/>
  <c r="T918" i="9"/>
  <c r="AS917" i="9"/>
  <c r="AN917" i="9"/>
  <c r="AE917" i="9"/>
  <c r="AC917" i="9"/>
  <c r="AA917" i="9"/>
  <c r="Z917" i="9"/>
  <c r="Y917" i="9"/>
  <c r="W917" i="9"/>
  <c r="U917" i="9"/>
  <c r="BS916" i="9"/>
  <c r="BR916" i="9"/>
  <c r="BC916" i="9"/>
  <c r="BB916" i="9"/>
  <c r="BA916" i="9"/>
  <c r="AO916" i="9"/>
  <c r="AI916" i="9"/>
  <c r="AF916" i="9"/>
  <c r="AA916" i="9"/>
  <c r="Z916" i="9"/>
  <c r="Y916" i="9"/>
  <c r="W916" i="9"/>
  <c r="V916" i="9"/>
  <c r="U916" i="9"/>
  <c r="P916" i="9"/>
  <c r="BL915" i="9"/>
  <c r="BL914" i="9" s="1"/>
  <c r="BI915" i="9"/>
  <c r="BI914" i="9" s="1"/>
  <c r="BH915" i="9"/>
  <c r="BH914" i="9" s="1"/>
  <c r="AZ914" i="9"/>
  <c r="Z914" i="9"/>
  <c r="Y914" i="9"/>
  <c r="W914" i="9"/>
  <c r="T914" i="9"/>
  <c r="S914" i="9"/>
  <c r="R914" i="9"/>
  <c r="Q914" i="9"/>
  <c r="P914" i="9"/>
  <c r="O914" i="9"/>
  <c r="AS913" i="9"/>
  <c r="AN913" i="9"/>
  <c r="AE913" i="9"/>
  <c r="AD913" i="9"/>
  <c r="AA913" i="9"/>
  <c r="AA912" i="9" s="1"/>
  <c r="AA910" i="9" s="1"/>
  <c r="Z913" i="9"/>
  <c r="Z912" i="9" s="1"/>
  <c r="Y913" i="9"/>
  <c r="W913" i="9"/>
  <c r="V913" i="9"/>
  <c r="U913" i="9"/>
  <c r="U911" i="9" s="1"/>
  <c r="AZ912" i="9"/>
  <c r="AI912" i="9"/>
  <c r="V912" i="9"/>
  <c r="K912" i="9"/>
  <c r="I912" i="9"/>
  <c r="AZ911" i="9"/>
  <c r="AI911" i="9"/>
  <c r="AC911" i="9"/>
  <c r="Z911" i="9"/>
  <c r="V911" i="9"/>
  <c r="E911" i="9"/>
  <c r="AZ910" i="9"/>
  <c r="AI910" i="9"/>
  <c r="Z910" i="9"/>
  <c r="W910" i="9"/>
  <c r="V910" i="9"/>
  <c r="K910" i="9"/>
  <c r="I910" i="9"/>
  <c r="E910" i="9"/>
  <c r="BR909" i="9"/>
  <c r="BC909" i="9"/>
  <c r="BB909" i="9"/>
  <c r="BA909" i="9"/>
  <c r="AE909" i="9"/>
  <c r="AD909" i="9"/>
  <c r="K909" i="9"/>
  <c r="K911" i="9" s="1"/>
  <c r="I909" i="9"/>
  <c r="BK908" i="9"/>
  <c r="BK909" i="9" s="1"/>
  <c r="BJ908" i="9"/>
  <c r="BJ909" i="9" s="1"/>
  <c r="BI908" i="9"/>
  <c r="BE908" i="9"/>
  <c r="AZ908" i="9"/>
  <c r="AZ909" i="9" s="1"/>
  <c r="AQ908" i="9"/>
  <c r="AM908" i="9"/>
  <c r="AM909" i="9" s="1"/>
  <c r="AM918" i="9" s="1"/>
  <c r="T908" i="9"/>
  <c r="T909" i="9" s="1"/>
  <c r="M908" i="9"/>
  <c r="M909" i="9" s="1"/>
  <c r="BR907" i="9"/>
  <c r="BK907" i="9"/>
  <c r="BJ907" i="9"/>
  <c r="BC907" i="9"/>
  <c r="BB907" i="9"/>
  <c r="BA907" i="9"/>
  <c r="AZ907" i="9"/>
  <c r="AY907" i="9"/>
  <c r="AT907" i="9"/>
  <c r="AO907" i="9"/>
  <c r="AN907" i="9"/>
  <c r="AM907" i="9"/>
  <c r="AE907" i="9"/>
  <c r="AD907" i="9"/>
  <c r="AC907" i="9"/>
  <c r="Z907" i="9"/>
  <c r="Y907" i="9"/>
  <c r="W907" i="9"/>
  <c r="U907" i="9"/>
  <c r="P907" i="9"/>
  <c r="K907" i="9"/>
  <c r="G907" i="9"/>
  <c r="E907" i="9"/>
  <c r="BR906" i="9"/>
  <c r="BK906" i="9"/>
  <c r="BC906" i="9"/>
  <c r="BB906" i="9"/>
  <c r="BA906" i="9"/>
  <c r="AZ906" i="9"/>
  <c r="AY906" i="9"/>
  <c r="AT906" i="9"/>
  <c r="AO906" i="9"/>
  <c r="AN906" i="9"/>
  <c r="AM906" i="9"/>
  <c r="AE906" i="9"/>
  <c r="AD906" i="9"/>
  <c r="AC906" i="9"/>
  <c r="Z906" i="9"/>
  <c r="Y906" i="9"/>
  <c r="W906" i="9"/>
  <c r="U906" i="9"/>
  <c r="T906" i="9"/>
  <c r="P906" i="9"/>
  <c r="K906" i="9"/>
  <c r="I906" i="9"/>
  <c r="E906" i="9"/>
  <c r="BI905" i="9"/>
  <c r="AN905" i="9"/>
  <c r="AL905" i="9"/>
  <c r="AL908" i="9" s="1"/>
  <c r="AL909" i="9" s="1"/>
  <c r="AL918" i="9" s="1"/>
  <c r="AE905" i="9"/>
  <c r="Y905" i="9"/>
  <c r="G905" i="9"/>
  <c r="G908" i="9" s="1"/>
  <c r="G909" i="9" s="1"/>
  <c r="M904" i="9"/>
  <c r="L904" i="9"/>
  <c r="I904" i="9"/>
  <c r="BS903" i="9"/>
  <c r="BS905" i="9" s="1"/>
  <c r="BS908" i="9" s="1"/>
  <c r="BR903" i="9"/>
  <c r="BR905" i="9" s="1"/>
  <c r="AZ903" i="9"/>
  <c r="AY903" i="9"/>
  <c r="AQ903" i="9"/>
  <c r="AO903" i="9"/>
  <c r="AN903" i="9"/>
  <c r="AL903" i="9"/>
  <c r="AK903" i="9"/>
  <c r="AK905" i="9" s="1"/>
  <c r="AK908" i="9" s="1"/>
  <c r="AH903" i="9"/>
  <c r="AH905" i="9" s="1"/>
  <c r="AH908" i="9" s="1"/>
  <c r="AG903" i="9"/>
  <c r="AG905" i="9" s="1"/>
  <c r="AG908" i="9" s="1"/>
  <c r="AF903" i="9"/>
  <c r="AF905" i="9" s="1"/>
  <c r="AF908" i="9" s="1"/>
  <c r="AE903" i="9"/>
  <c r="AC903" i="9"/>
  <c r="AB903" i="9"/>
  <c r="AB905" i="9" s="1"/>
  <c r="AB908" i="9" s="1"/>
  <c r="AA903" i="9"/>
  <c r="AA905" i="9" s="1"/>
  <c r="AA908" i="9" s="1"/>
  <c r="V903" i="9"/>
  <c r="V905" i="9" s="1"/>
  <c r="V908" i="9" s="1"/>
  <c r="V907" i="9" s="1"/>
  <c r="U903" i="9"/>
  <c r="U905" i="9" s="1"/>
  <c r="T903" i="9"/>
  <c r="Q903" i="9"/>
  <c r="Q905" i="9" s="1"/>
  <c r="Q908" i="9" s="1"/>
  <c r="CG902" i="9"/>
  <c r="CF902" i="9"/>
  <c r="CE902" i="9"/>
  <c r="CD902" i="9"/>
  <c r="CC902" i="9"/>
  <c r="CB902" i="9"/>
  <c r="CA902" i="9"/>
  <c r="BZ902" i="9"/>
  <c r="BY902" i="9"/>
  <c r="BX902" i="9"/>
  <c r="BW902" i="9"/>
  <c r="BV902" i="9"/>
  <c r="BU902" i="9"/>
  <c r="BT902" i="9"/>
  <c r="BS902" i="9"/>
  <c r="BR902" i="9"/>
  <c r="BQ902" i="9"/>
  <c r="BP902" i="9"/>
  <c r="BO902" i="9"/>
  <c r="BN902" i="9"/>
  <c r="BM902" i="9"/>
  <c r="BL902" i="9"/>
  <c r="BK902" i="9"/>
  <c r="BJ902" i="9"/>
  <c r="BI902" i="9"/>
  <c r="BH902" i="9"/>
  <c r="BF902" i="9"/>
  <c r="BE902" i="9"/>
  <c r="BD902" i="9"/>
  <c r="BC902" i="9"/>
  <c r="BB902" i="9"/>
  <c r="BA902" i="9"/>
  <c r="AZ902" i="9"/>
  <c r="AY902" i="9"/>
  <c r="AX902" i="9"/>
  <c r="AT902" i="9"/>
  <c r="AS902" i="9"/>
  <c r="AR902" i="9"/>
  <c r="AQ902" i="9"/>
  <c r="AP902" i="9"/>
  <c r="AO902" i="9"/>
  <c r="AN902" i="9"/>
  <c r="AL902" i="9"/>
  <c r="AK902" i="9"/>
  <c r="AK901" i="9" s="1"/>
  <c r="AI902" i="9"/>
  <c r="AI901" i="9" s="1"/>
  <c r="AH902" i="9"/>
  <c r="AG902" i="9"/>
  <c r="AG901" i="9" s="1"/>
  <c r="AF902" i="9"/>
  <c r="AB902" i="9"/>
  <c r="AB901" i="9" s="1"/>
  <c r="Y902" i="9"/>
  <c r="AL901" i="9"/>
  <c r="AH901" i="9"/>
  <c r="AF901" i="9"/>
  <c r="AA901" i="9"/>
  <c r="Z901" i="9"/>
  <c r="Y901" i="9"/>
  <c r="V901" i="9"/>
  <c r="U901" i="9"/>
  <c r="T901" i="9"/>
  <c r="Q901" i="9"/>
  <c r="M901" i="9"/>
  <c r="G901" i="9"/>
  <c r="E901" i="9"/>
  <c r="CE899" i="9"/>
  <c r="BJ899" i="9"/>
  <c r="BJ903" i="9" s="1"/>
  <c r="BJ905" i="9" s="1"/>
  <c r="BI899" i="9"/>
  <c r="BI903" i="9" s="1"/>
  <c r="BH899" i="9"/>
  <c r="BH903" i="9" s="1"/>
  <c r="BH905" i="9" s="1"/>
  <c r="BC899" i="9"/>
  <c r="BC903" i="9" s="1"/>
  <c r="BC905" i="9" s="1"/>
  <c r="BB899" i="9"/>
  <c r="BB903" i="9" s="1"/>
  <c r="BB905" i="9" s="1"/>
  <c r="BA899" i="9"/>
  <c r="BA903" i="9" s="1"/>
  <c r="BA905" i="9" s="1"/>
  <c r="AT899" i="9"/>
  <c r="AT903" i="9" s="1"/>
  <c r="AT905" i="9" s="1"/>
  <c r="K898" i="9"/>
  <c r="AA897" i="9"/>
  <c r="CE895" i="9"/>
  <c r="CE894" i="9" s="1"/>
  <c r="BS895" i="9"/>
  <c r="BS894" i="9" s="1"/>
  <c r="BJ895" i="9"/>
  <c r="BJ894" i="9" s="1"/>
  <c r="BI895" i="9"/>
  <c r="BH895" i="9"/>
  <c r="AL895" i="9"/>
  <c r="AL894" i="9" s="1"/>
  <c r="AK895" i="9"/>
  <c r="AK894" i="9" s="1"/>
  <c r="AI895" i="9"/>
  <c r="AI894" i="9" s="1"/>
  <c r="AH895" i="9"/>
  <c r="AH894" i="9" s="1"/>
  <c r="AG895" i="9"/>
  <c r="AF895" i="9"/>
  <c r="AF894" i="9" s="1"/>
  <c r="AE895" i="9"/>
  <c r="AD895" i="9"/>
  <c r="AD894" i="9" s="1"/>
  <c r="AC895" i="9"/>
  <c r="AC894" i="9" s="1"/>
  <c r="AB895" i="9"/>
  <c r="AA895" i="9"/>
  <c r="BI894" i="9"/>
  <c r="BH894" i="9"/>
  <c r="BC894" i="9"/>
  <c r="BB894" i="9"/>
  <c r="BA894" i="9"/>
  <c r="AZ894" i="9"/>
  <c r="AY894" i="9"/>
  <c r="AT894" i="9"/>
  <c r="AO894" i="9"/>
  <c r="AN894" i="9"/>
  <c r="AM894" i="9"/>
  <c r="AG894" i="9"/>
  <c r="AE894" i="9"/>
  <c r="AB894" i="9"/>
  <c r="AA894" i="9"/>
  <c r="Y894" i="9"/>
  <c r="V894" i="9"/>
  <c r="T894" i="9"/>
  <c r="M894" i="9"/>
  <c r="E894" i="9"/>
  <c r="CG893" i="9"/>
  <c r="CF893" i="9"/>
  <c r="BX893" i="9"/>
  <c r="BP893" i="9"/>
  <c r="BN893" i="9"/>
  <c r="BM893" i="9"/>
  <c r="BH893" i="9"/>
  <c r="K893" i="9"/>
  <c r="K895" i="9" s="1"/>
  <c r="K894" i="9" s="1"/>
  <c r="E893" i="9"/>
  <c r="BX892" i="9"/>
  <c r="BU892" i="9"/>
  <c r="BP892" i="9"/>
  <c r="AT892" i="9"/>
  <c r="P892" i="9"/>
  <c r="P898" i="9" s="1"/>
  <c r="O892" i="9"/>
  <c r="O898" i="9" s="1"/>
  <c r="K892" i="9"/>
  <c r="F892" i="9"/>
  <c r="E892" i="9"/>
  <c r="E890" i="9" s="1"/>
  <c r="CG891" i="9"/>
  <c r="CG892" i="9" s="1"/>
  <c r="CF891" i="9"/>
  <c r="CF892" i="9" s="1"/>
  <c r="CE891" i="9"/>
  <c r="CD891" i="9"/>
  <c r="CD892" i="9" s="1"/>
  <c r="CC891" i="9"/>
  <c r="CC892" i="9" s="1"/>
  <c r="CB891" i="9"/>
  <c r="CA891" i="9"/>
  <c r="BZ891" i="9"/>
  <c r="BZ893" i="9" s="1"/>
  <c r="BY891" i="9"/>
  <c r="BY892" i="9" s="1"/>
  <c r="BX891" i="9"/>
  <c r="BW891" i="9"/>
  <c r="BW893" i="9" s="1"/>
  <c r="BV891" i="9"/>
  <c r="BU891" i="9"/>
  <c r="BU893" i="9" s="1"/>
  <c r="BT891" i="9"/>
  <c r="BS891" i="9"/>
  <c r="BS892" i="9" s="1"/>
  <c r="BR891" i="9"/>
  <c r="BR893" i="9" s="1"/>
  <c r="BQ891" i="9"/>
  <c r="BQ892" i="9" s="1"/>
  <c r="BP891" i="9"/>
  <c r="BO891" i="9"/>
  <c r="BN891" i="9"/>
  <c r="BN892" i="9" s="1"/>
  <c r="BM891" i="9"/>
  <c r="BM892" i="9" s="1"/>
  <c r="BL891" i="9"/>
  <c r="BK891" i="9"/>
  <c r="BJ891" i="9"/>
  <c r="BJ893" i="9" s="1"/>
  <c r="BI891" i="9"/>
  <c r="BI892" i="9" s="1"/>
  <c r="BH891" i="9"/>
  <c r="BH892" i="9" s="1"/>
  <c r="BF891" i="9"/>
  <c r="BE891" i="9"/>
  <c r="BD891" i="9"/>
  <c r="BB891" i="9"/>
  <c r="AN891" i="9"/>
  <c r="AL891" i="9"/>
  <c r="AK891" i="9"/>
  <c r="AK887" i="9" s="1"/>
  <c r="AI891" i="9"/>
  <c r="AI893" i="9" s="1"/>
  <c r="AA891" i="9"/>
  <c r="AA888" i="9" s="1"/>
  <c r="Z891" i="9"/>
  <c r="Y891" i="9"/>
  <c r="Y889" i="9" s="1"/>
  <c r="Y890" i="9" s="1"/>
  <c r="V891" i="9"/>
  <c r="V893" i="9" s="1"/>
  <c r="U891" i="9"/>
  <c r="U887" i="9" s="1"/>
  <c r="S891" i="9"/>
  <c r="M891" i="9"/>
  <c r="K891" i="9"/>
  <c r="K896" i="9" s="1"/>
  <c r="G891" i="9"/>
  <c r="AY889" i="9"/>
  <c r="AY890" i="9" s="1"/>
  <c r="V889" i="9"/>
  <c r="V890" i="9" s="1"/>
  <c r="O889" i="9"/>
  <c r="O890" i="9" s="1"/>
  <c r="G889" i="9"/>
  <c r="G890" i="9" s="1"/>
  <c r="E889" i="9"/>
  <c r="AY888" i="9"/>
  <c r="V888" i="9"/>
  <c r="K888" i="9"/>
  <c r="AV887" i="9"/>
  <c r="V887" i="9"/>
  <c r="M887" i="9"/>
  <c r="BD886" i="9"/>
  <c r="BC886" i="9"/>
  <c r="BC891" i="9" s="1"/>
  <c r="BC887" i="9" s="1"/>
  <c r="BB886" i="9"/>
  <c r="BA886" i="9"/>
  <c r="BA891" i="9" s="1"/>
  <c r="BA888" i="9" s="1"/>
  <c r="AZ886" i="9"/>
  <c r="AZ891" i="9" s="1"/>
  <c r="AY886" i="9"/>
  <c r="AY891" i="9" s="1"/>
  <c r="AY887" i="9" s="1"/>
  <c r="AX886" i="9"/>
  <c r="AX891" i="9" s="1"/>
  <c r="AX889" i="9" s="1"/>
  <c r="AX890" i="9" s="1"/>
  <c r="AV886" i="9"/>
  <c r="AU886" i="9"/>
  <c r="AU891" i="9" s="1"/>
  <c r="AT886" i="9"/>
  <c r="AT891" i="9" s="1"/>
  <c r="AS886" i="9"/>
  <c r="AS891" i="9" s="1"/>
  <c r="AR886" i="9"/>
  <c r="AR891" i="9" s="1"/>
  <c r="AQ886" i="9"/>
  <c r="AQ891" i="9" s="1"/>
  <c r="AQ888" i="9" s="1"/>
  <c r="AP886" i="9"/>
  <c r="AP891" i="9" s="1"/>
  <c r="AP893" i="9" s="1"/>
  <c r="AP895" i="9" s="1"/>
  <c r="AO886" i="9"/>
  <c r="AO891" i="9" s="1"/>
  <c r="AO893" i="9" s="1"/>
  <c r="AN886" i="9"/>
  <c r="AM886" i="9"/>
  <c r="AM891" i="9" s="1"/>
  <c r="AM889" i="9" s="1"/>
  <c r="AM890" i="9" s="1"/>
  <c r="AH886" i="9"/>
  <c r="AH891" i="9" s="1"/>
  <c r="AH888" i="9" s="1"/>
  <c r="AG886" i="9"/>
  <c r="AG891" i="9" s="1"/>
  <c r="AF886" i="9"/>
  <c r="AF891" i="9" s="1"/>
  <c r="AE886" i="9"/>
  <c r="AD886" i="9"/>
  <c r="AC886" i="9"/>
  <c r="AB886" i="9"/>
  <c r="AB891" i="9" s="1"/>
  <c r="AA886" i="9"/>
  <c r="Z886" i="9"/>
  <c r="Z885" i="9" s="1"/>
  <c r="Z902" i="9" s="1"/>
  <c r="X886" i="9"/>
  <c r="W886" i="9"/>
  <c r="V886" i="9"/>
  <c r="U886" i="9"/>
  <c r="T886" i="9"/>
  <c r="T891" i="9" s="1"/>
  <c r="T887" i="9" s="1"/>
  <c r="R886" i="9"/>
  <c r="R891" i="9" s="1"/>
  <c r="Q886" i="9"/>
  <c r="Q892" i="9" s="1"/>
  <c r="P886" i="9"/>
  <c r="P891" i="9" s="1"/>
  <c r="O886" i="9"/>
  <c r="O891" i="9" s="1"/>
  <c r="O888" i="9" s="1"/>
  <c r="N886" i="9"/>
  <c r="J886" i="9"/>
  <c r="J891" i="9" s="1"/>
  <c r="I886" i="9"/>
  <c r="I891" i="9" s="1"/>
  <c r="I888" i="9" s="1"/>
  <c r="H886" i="9"/>
  <c r="H891" i="9" s="1"/>
  <c r="G886" i="9"/>
  <c r="F886" i="9"/>
  <c r="F891" i="9" s="1"/>
  <c r="F887" i="9" s="1"/>
  <c r="CG885" i="9"/>
  <c r="CF885" i="9"/>
  <c r="CE885" i="9"/>
  <c r="CD885" i="9"/>
  <c r="CC885" i="9"/>
  <c r="CB885" i="9"/>
  <c r="AB885" i="9"/>
  <c r="AA885" i="9"/>
  <c r="AA902" i="9" s="1"/>
  <c r="DD864" i="9"/>
  <c r="CQ864" i="9"/>
  <c r="DK859" i="9"/>
  <c r="DK858" i="9" s="1"/>
  <c r="DJ859" i="9"/>
  <c r="DJ858" i="9" s="1"/>
  <c r="DI859" i="9"/>
  <c r="DH859" i="9"/>
  <c r="DH858" i="9" s="1"/>
  <c r="DG859" i="9"/>
  <c r="DG858" i="9" s="1"/>
  <c r="DF859" i="9"/>
  <c r="DF858" i="9" s="1"/>
  <c r="DE859" i="9"/>
  <c r="DE858" i="9" s="1"/>
  <c r="DC859" i="9"/>
  <c r="DC858" i="9" s="1"/>
  <c r="DB859" i="9"/>
  <c r="DB858" i="9" s="1"/>
  <c r="DA859" i="9"/>
  <c r="DA858" i="9" s="1"/>
  <c r="CZ859" i="9"/>
  <c r="CY859" i="9"/>
  <c r="CY858" i="9" s="1"/>
  <c r="CX859" i="9"/>
  <c r="CX858" i="9" s="1"/>
  <c r="CW859" i="9"/>
  <c r="CW858" i="9" s="1"/>
  <c r="CV859" i="9"/>
  <c r="CV858" i="9" s="1"/>
  <c r="CU859" i="9"/>
  <c r="CU858" i="9" s="1"/>
  <c r="CT859" i="9"/>
  <c r="CT858" i="9" s="1"/>
  <c r="CS859" i="9"/>
  <c r="CS858" i="9" s="1"/>
  <c r="CQ859" i="9"/>
  <c r="CP859" i="9"/>
  <c r="CP858" i="9" s="1"/>
  <c r="CO859" i="9"/>
  <c r="CO858" i="9" s="1"/>
  <c r="CN859" i="9"/>
  <c r="CN858" i="9" s="1"/>
  <c r="CM859" i="9"/>
  <c r="CM858" i="9" s="1"/>
  <c r="CL859" i="9"/>
  <c r="CL858" i="9" s="1"/>
  <c r="CK859" i="9"/>
  <c r="CK858" i="9" s="1"/>
  <c r="CJ859" i="9"/>
  <c r="CI859" i="9"/>
  <c r="CH859" i="9"/>
  <c r="CH858" i="9" s="1"/>
  <c r="CG859" i="9"/>
  <c r="CG858" i="9" s="1"/>
  <c r="CE859" i="9"/>
  <c r="CE858" i="9" s="1"/>
  <c r="CD859" i="9"/>
  <c r="CC859" i="9"/>
  <c r="CC858" i="9" s="1"/>
  <c r="CB859" i="9"/>
  <c r="CB858" i="9" s="1"/>
  <c r="CA859" i="9"/>
  <c r="CA858" i="9" s="1"/>
  <c r="DI858" i="9"/>
  <c r="CZ858" i="9"/>
  <c r="CQ858" i="9"/>
  <c r="CJ858" i="9"/>
  <c r="CI858" i="9"/>
  <c r="CD858" i="9"/>
  <c r="DD832" i="9"/>
  <c r="CA832" i="9"/>
  <c r="CA830" i="9" s="1"/>
  <c r="DD831" i="9"/>
  <c r="CM831" i="9"/>
  <c r="CL831" i="9"/>
  <c r="CK831" i="9"/>
  <c r="CJ831" i="9"/>
  <c r="CI831" i="9"/>
  <c r="CH831" i="9"/>
  <c r="CG831" i="9"/>
  <c r="CE831" i="9"/>
  <c r="CD831" i="9"/>
  <c r="CC831" i="9"/>
  <c r="CB831" i="9"/>
  <c r="CA831" i="9"/>
  <c r="CZ788" i="9"/>
  <c r="CY788" i="9"/>
  <c r="CS788" i="9"/>
  <c r="CP788" i="9"/>
  <c r="CO788" i="9"/>
  <c r="CN788" i="9"/>
  <c r="CM788" i="9"/>
  <c r="CL788" i="9"/>
  <c r="CK788" i="9"/>
  <c r="CJ788" i="9"/>
  <c r="CH788" i="9"/>
  <c r="CG788" i="9"/>
  <c r="CD788" i="9"/>
  <c r="CB788" i="9"/>
  <c r="CA788" i="9"/>
  <c r="BY788" i="9"/>
  <c r="BX788" i="9"/>
  <c r="BV788" i="9"/>
  <c r="BU788" i="9"/>
  <c r="BS788" i="9"/>
  <c r="BR788" i="9"/>
  <c r="BQ788" i="9"/>
  <c r="BP788" i="9"/>
  <c r="BO788" i="9"/>
  <c r="CQ780" i="9"/>
  <c r="CE780" i="9"/>
  <c r="BS780" i="9"/>
  <c r="BQ780" i="9"/>
  <c r="BP780" i="9"/>
  <c r="BO780" i="9"/>
  <c r="BM780" i="9"/>
  <c r="BM783" i="9" s="1"/>
  <c r="BL780" i="9"/>
  <c r="BL783" i="9" s="1"/>
  <c r="CR779" i="9"/>
  <c r="CF779" i="9"/>
  <c r="BT779" i="9"/>
  <c r="BQ779" i="9"/>
  <c r="BP779" i="9"/>
  <c r="BM778" i="9"/>
  <c r="BM781" i="9" s="1"/>
  <c r="BM782" i="9" s="1"/>
  <c r="BM784" i="9" s="1"/>
  <c r="BM786" i="9" s="1"/>
  <c r="BM785" i="9" s="1"/>
  <c r="BL778" i="9"/>
  <c r="BM777" i="9"/>
  <c r="BL777" i="9"/>
  <c r="CP775" i="9"/>
  <c r="CP777" i="9" s="1"/>
  <c r="CP778" i="9" s="1"/>
  <c r="BT775" i="9"/>
  <c r="BT777" i="9" s="1"/>
  <c r="BS775" i="9"/>
  <c r="BS777" i="9" s="1"/>
  <c r="BS778" i="9" s="1"/>
  <c r="CP774" i="9"/>
  <c r="CD774" i="9"/>
  <c r="CD775" i="9" s="1"/>
  <c r="CD777" i="9" s="1"/>
  <c r="CD778" i="9" s="1"/>
  <c r="CD781" i="9" s="1"/>
  <c r="CD782" i="9" s="1"/>
  <c r="CD784" i="9" s="1"/>
  <c r="CD786" i="9" s="1"/>
  <c r="BT774" i="9"/>
  <c r="BL773" i="9"/>
  <c r="BS772" i="9"/>
  <c r="CZ769" i="9"/>
  <c r="CY769" i="9"/>
  <c r="CS769" i="9"/>
  <c r="CR769" i="9"/>
  <c r="CQ769" i="9"/>
  <c r="CP769" i="9"/>
  <c r="CO769" i="9"/>
  <c r="CN769" i="9"/>
  <c r="CM769" i="9"/>
  <c r="CK769" i="9"/>
  <c r="CJ769" i="9"/>
  <c r="CI769" i="9"/>
  <c r="CH769" i="9"/>
  <c r="CG769" i="9"/>
  <c r="CF769" i="9"/>
  <c r="CE769" i="9"/>
  <c r="CD769" i="9"/>
  <c r="CC769" i="9"/>
  <c r="CB769" i="9"/>
  <c r="CA769" i="9"/>
  <c r="BY769" i="9"/>
  <c r="BX769" i="9"/>
  <c r="BW769" i="9"/>
  <c r="BV769" i="9"/>
  <c r="BU769" i="9"/>
  <c r="BS769" i="9"/>
  <c r="BR769" i="9"/>
  <c r="BQ769" i="9"/>
  <c r="BP769" i="9"/>
  <c r="BO769" i="9"/>
  <c r="BR768" i="9"/>
  <c r="BR774" i="9" s="1"/>
  <c r="BR775" i="9" s="1"/>
  <c r="BR777" i="9" s="1"/>
  <c r="BR778" i="9" s="1"/>
  <c r="BR776" i="9" s="1"/>
  <c r="BQ768" i="9"/>
  <c r="BP768" i="9"/>
  <c r="BN768" i="9"/>
  <c r="BL768" i="9"/>
  <c r="BL774" i="9" s="1"/>
  <c r="BL772" i="9" s="1"/>
  <c r="CP766" i="9"/>
  <c r="CD766" i="9"/>
  <c r="BS766" i="9"/>
  <c r="BQ766" i="9"/>
  <c r="BP766" i="9"/>
  <c r="Z756" i="9"/>
  <c r="R756" i="9"/>
  <c r="Q756" i="9"/>
  <c r="O756" i="9"/>
  <c r="X755" i="9"/>
  <c r="O753" i="9"/>
  <c r="O755" i="9" s="1"/>
  <c r="AW752" i="9"/>
  <c r="AW753" i="9" s="1"/>
  <c r="X752" i="9"/>
  <c r="X753" i="9" s="1"/>
  <c r="R752" i="9"/>
  <c r="R753" i="9" s="1"/>
  <c r="R755" i="9" s="1"/>
  <c r="R749" i="9"/>
  <c r="R750" i="9" s="1"/>
  <c r="R751" i="9" s="1"/>
  <c r="Q749" i="9"/>
  <c r="Q750" i="9" s="1"/>
  <c r="Q751" i="9" s="1"/>
  <c r="O749" i="9"/>
  <c r="O750" i="9" s="1"/>
  <c r="O751" i="9" s="1"/>
  <c r="AV748" i="9"/>
  <c r="AV749" i="9" s="1"/>
  <c r="AV750" i="9" s="1"/>
  <c r="AV751" i="9" s="1"/>
  <c r="AV752" i="9" s="1"/>
  <c r="AV753" i="9" s="1"/>
  <c r="Z748" i="9"/>
  <c r="Z749" i="9" s="1"/>
  <c r="Z750" i="9" s="1"/>
  <c r="Z751" i="9" s="1"/>
  <c r="Z752" i="9" s="1"/>
  <c r="Z753" i="9" s="1"/>
  <c r="Z755" i="9" s="1"/>
  <c r="R748" i="9"/>
  <c r="Q748" i="9"/>
  <c r="O748" i="9"/>
  <c r="DD747" i="9"/>
  <c r="AW747" i="9"/>
  <c r="AW748" i="9" s="1"/>
  <c r="AW749" i="9" s="1"/>
  <c r="AW750" i="9" s="1"/>
  <c r="AW751" i="9" s="1"/>
  <c r="AV747" i="9"/>
  <c r="AV744" i="9" s="1"/>
  <c r="AV743" i="9" s="1"/>
  <c r="AC747" i="9"/>
  <c r="AA747" i="9"/>
  <c r="AA748" i="9" s="1"/>
  <c r="AA749" i="9" s="1"/>
  <c r="AA750" i="9" s="1"/>
  <c r="AA751" i="9" s="1"/>
  <c r="AA752" i="9" s="1"/>
  <c r="AA753" i="9" s="1"/>
  <c r="AA755" i="9" s="1"/>
  <c r="AA756" i="9" s="1"/>
  <c r="Z747" i="9"/>
  <c r="Y747" i="9"/>
  <c r="X747" i="9"/>
  <c r="DD746" i="9"/>
  <c r="CR746" i="9"/>
  <c r="CF746" i="9"/>
  <c r="BT746" i="9"/>
  <c r="BI746" i="9"/>
  <c r="BF746" i="9"/>
  <c r="BC746" i="9"/>
  <c r="BA746" i="9"/>
  <c r="AZ746" i="9"/>
  <c r="AW746" i="9"/>
  <c r="AV746" i="9"/>
  <c r="AU746" i="9"/>
  <c r="AM746" i="9"/>
  <c r="AW744" i="9"/>
  <c r="AW743" i="9" s="1"/>
  <c r="AW745" i="9" s="1"/>
  <c r="AA744" i="9"/>
  <c r="AA743" i="9" s="1"/>
  <c r="AA740" i="9" s="1"/>
  <c r="AA739" i="9" s="1"/>
  <c r="AA738" i="9" s="1"/>
  <c r="Z744" i="9"/>
  <c r="Z743" i="9"/>
  <c r="Z740" i="9" s="1"/>
  <c r="Z739" i="9" s="1"/>
  <c r="Z738" i="9" s="1"/>
  <c r="DK742" i="9"/>
  <c r="DJ742" i="9"/>
  <c r="DI742" i="9"/>
  <c r="DI741" i="9" s="1"/>
  <c r="DH742" i="9"/>
  <c r="DH741" i="9" s="1"/>
  <c r="DG742" i="9"/>
  <c r="DG741" i="9" s="1"/>
  <c r="DF742" i="9"/>
  <c r="DE742" i="9"/>
  <c r="DE741" i="9" s="1"/>
  <c r="DC742" i="9"/>
  <c r="DC741" i="9" s="1"/>
  <c r="DB742" i="9"/>
  <c r="DA742" i="9"/>
  <c r="CZ742" i="9"/>
  <c r="CZ741" i="9" s="1"/>
  <c r="CY742" i="9"/>
  <c r="CY741" i="9" s="1"/>
  <c r="CX742" i="9"/>
  <c r="CW742" i="9"/>
  <c r="CV742" i="9"/>
  <c r="CV741" i="9" s="1"/>
  <c r="CU742" i="9"/>
  <c r="CU741" i="9" s="1"/>
  <c r="CT742" i="9"/>
  <c r="CS742" i="9"/>
  <c r="CR742" i="9"/>
  <c r="CR741" i="9" s="1"/>
  <c r="CP742" i="9"/>
  <c r="CP741" i="9" s="1"/>
  <c r="CO742" i="9"/>
  <c r="CO741" i="9" s="1"/>
  <c r="CN742" i="9"/>
  <c r="CM742" i="9"/>
  <c r="CM741" i="9" s="1"/>
  <c r="CL742" i="9"/>
  <c r="CL741" i="9" s="1"/>
  <c r="CK742" i="9"/>
  <c r="CJ742" i="9"/>
  <c r="CI742" i="9"/>
  <c r="CI741" i="9" s="1"/>
  <c r="CH742" i="9"/>
  <c r="CH741" i="9" s="1"/>
  <c r="CG742" i="9"/>
  <c r="CG741" i="9" s="1"/>
  <c r="CF742" i="9"/>
  <c r="CD742" i="9"/>
  <c r="CD741" i="9" s="1"/>
  <c r="CC742" i="9"/>
  <c r="CC741" i="9" s="1"/>
  <c r="CB742" i="9"/>
  <c r="CA742" i="9"/>
  <c r="BZ742" i="9"/>
  <c r="BZ741" i="9" s="1"/>
  <c r="BY742" i="9"/>
  <c r="BY741" i="9" s="1"/>
  <c r="BX742" i="9"/>
  <c r="BX741" i="9" s="1"/>
  <c r="BW742" i="9"/>
  <c r="BV742" i="9"/>
  <c r="BV741" i="9" s="1"/>
  <c r="BU742" i="9"/>
  <c r="BU741" i="9" s="1"/>
  <c r="BT742" i="9"/>
  <c r="BR742" i="9"/>
  <c r="BQ742" i="9"/>
  <c r="BQ741" i="9" s="1"/>
  <c r="BP742" i="9"/>
  <c r="BP741" i="9" s="1"/>
  <c r="BO742" i="9"/>
  <c r="BO741" i="9" s="1"/>
  <c r="BN742" i="9"/>
  <c r="BM742" i="9"/>
  <c r="BM741" i="9" s="1"/>
  <c r="BL742" i="9"/>
  <c r="BL741" i="9" s="1"/>
  <c r="BI742" i="9"/>
  <c r="BF742" i="9"/>
  <c r="BC742" i="9"/>
  <c r="BC741" i="9" s="1"/>
  <c r="BB742" i="9"/>
  <c r="BB741" i="9" s="1"/>
  <c r="BA742" i="9"/>
  <c r="BA741" i="9" s="1"/>
  <c r="AZ742" i="9"/>
  <c r="AY742" i="9"/>
  <c r="AY741" i="9" s="1"/>
  <c r="AX742" i="9"/>
  <c r="AX741" i="9" s="1"/>
  <c r="AW742" i="9"/>
  <c r="AV742" i="9"/>
  <c r="AT742" i="9"/>
  <c r="AT741" i="9" s="1"/>
  <c r="AS742" i="9"/>
  <c r="AS741" i="9" s="1"/>
  <c r="AR742" i="9"/>
  <c r="AR741" i="9" s="1"/>
  <c r="AQ742" i="9"/>
  <c r="AP742" i="9"/>
  <c r="AP741" i="9" s="1"/>
  <c r="AO742" i="9"/>
  <c r="AO741" i="9" s="1"/>
  <c r="AN742" i="9"/>
  <c r="AM742" i="9"/>
  <c r="AL742" i="9"/>
  <c r="AL741" i="9" s="1"/>
  <c r="AK742" i="9"/>
  <c r="AK741" i="9" s="1"/>
  <c r="AI742" i="9"/>
  <c r="AI741" i="9" s="1"/>
  <c r="AH742" i="9"/>
  <c r="AG742" i="9"/>
  <c r="AG741" i="9" s="1"/>
  <c r="AF742" i="9"/>
  <c r="AF741" i="9" s="1"/>
  <c r="AE742" i="9"/>
  <c r="AD742" i="9"/>
  <c r="AC742" i="9"/>
  <c r="AC741" i="9" s="1"/>
  <c r="AB742" i="9"/>
  <c r="AA742" i="9"/>
  <c r="Z742" i="9"/>
  <c r="DK741" i="9"/>
  <c r="DJ741" i="9"/>
  <c r="DF741" i="9"/>
  <c r="DB741" i="9"/>
  <c r="DA741" i="9"/>
  <c r="CX741" i="9"/>
  <c r="CW741" i="9"/>
  <c r="CT741" i="9"/>
  <c r="CS741" i="9"/>
  <c r="CN741" i="9"/>
  <c r="CK741" i="9"/>
  <c r="CJ741" i="9"/>
  <c r="CF741" i="9"/>
  <c r="CB741" i="9"/>
  <c r="CA741" i="9"/>
  <c r="BW741" i="9"/>
  <c r="BT741" i="9"/>
  <c r="BR741" i="9"/>
  <c r="BN741" i="9"/>
  <c r="BI741" i="9"/>
  <c r="BF741" i="9"/>
  <c r="AZ741" i="9"/>
  <c r="AW741" i="9"/>
  <c r="AV741" i="9"/>
  <c r="AQ741" i="9"/>
  <c r="AN741" i="9"/>
  <c r="AM741" i="9"/>
  <c r="AH741" i="9"/>
  <c r="AE741" i="9"/>
  <c r="AD741" i="9"/>
  <c r="R741" i="9"/>
  <c r="Q741" i="9"/>
  <c r="R738" i="9"/>
  <c r="Q738" i="9"/>
  <c r="Y733" i="9"/>
  <c r="Y734" i="9" s="1"/>
  <c r="Y738" i="9" s="1"/>
  <c r="Y739" i="9" s="1"/>
  <c r="Y740" i="9" s="1"/>
  <c r="DK732" i="9"/>
  <c r="DC732" i="9"/>
  <c r="DK731" i="9"/>
  <c r="DC731" i="9"/>
  <c r="DK730" i="9"/>
  <c r="DC730" i="9"/>
  <c r="DB730" i="9"/>
  <c r="AM721" i="9"/>
  <c r="AI721" i="9"/>
  <c r="AF721" i="9"/>
  <c r="AB721" i="9"/>
  <c r="W721" i="9"/>
  <c r="R721" i="9"/>
  <c r="O721" i="9"/>
  <c r="Z720" i="9"/>
  <c r="R720" i="9"/>
  <c r="BJ719" i="9"/>
  <c r="BI719" i="9"/>
  <c r="BG719" i="9"/>
  <c r="AX719" i="9"/>
  <c r="AW719" i="9"/>
  <c r="AO719" i="9"/>
  <c r="AO720" i="9" s="1"/>
  <c r="AK719" i="9"/>
  <c r="AK720" i="9" s="1"/>
  <c r="AH719" i="9"/>
  <c r="AH720" i="9" s="1"/>
  <c r="AD719" i="9"/>
  <c r="AD720" i="9" s="1"/>
  <c r="Z719" i="9"/>
  <c r="U719" i="9"/>
  <c r="U720" i="9" s="1"/>
  <c r="S719" i="9"/>
  <c r="S720" i="9" s="1"/>
  <c r="R719" i="9"/>
  <c r="O719" i="9"/>
  <c r="O720" i="9" s="1"/>
  <c r="Q718" i="9"/>
  <c r="AH717" i="9"/>
  <c r="AH718" i="9" s="1"/>
  <c r="W716" i="9"/>
  <c r="W717" i="9" s="1"/>
  <c r="W718" i="9" s="1"/>
  <c r="U716" i="9"/>
  <c r="U717" i="9" s="1"/>
  <c r="U718" i="9" s="1"/>
  <c r="S716" i="9"/>
  <c r="S717" i="9" s="1"/>
  <c r="S718" i="9" s="1"/>
  <c r="R716" i="9"/>
  <c r="R717" i="9" s="1"/>
  <c r="R718" i="9" s="1"/>
  <c r="Q716" i="9"/>
  <c r="Q717" i="9" s="1"/>
  <c r="O716" i="9"/>
  <c r="O717" i="9" s="1"/>
  <c r="O718" i="9" s="1"/>
  <c r="AO715" i="9"/>
  <c r="AO716" i="9" s="1"/>
  <c r="AO717" i="9" s="1"/>
  <c r="AO718" i="9" s="1"/>
  <c r="AM715" i="9"/>
  <c r="AK715" i="9"/>
  <c r="AK716" i="9" s="1"/>
  <c r="AK717" i="9" s="1"/>
  <c r="AK718" i="9" s="1"/>
  <c r="AI715" i="9"/>
  <c r="AH715" i="9"/>
  <c r="AH716" i="9" s="1"/>
  <c r="AF715" i="9"/>
  <c r="AD715" i="9"/>
  <c r="AD716" i="9" s="1"/>
  <c r="AD717" i="9" s="1"/>
  <c r="AD718" i="9" s="1"/>
  <c r="AB715" i="9"/>
  <c r="Z715" i="9"/>
  <c r="Z716" i="9" s="1"/>
  <c r="Z717" i="9" s="1"/>
  <c r="Z718" i="9" s="1"/>
  <c r="W715" i="9"/>
  <c r="U715" i="9"/>
  <c r="S715" i="9"/>
  <c r="BJ714" i="9"/>
  <c r="BJ715" i="9" s="1"/>
  <c r="AZ714" i="9"/>
  <c r="AZ715" i="9" s="1"/>
  <c r="BJ713" i="9"/>
  <c r="BI713" i="9"/>
  <c r="BI714" i="9" s="1"/>
  <c r="BI715" i="9" s="1"/>
  <c r="BI716" i="9" s="1"/>
  <c r="BG713" i="9"/>
  <c r="BG714" i="9" s="1"/>
  <c r="BG715" i="9" s="1"/>
  <c r="BC713" i="9"/>
  <c r="BC714" i="9" s="1"/>
  <c r="BC715" i="9" s="1"/>
  <c r="AZ713" i="9"/>
  <c r="AW713" i="9"/>
  <c r="AW714" i="9" s="1"/>
  <c r="AW715" i="9" s="1"/>
  <c r="AU713" i="9"/>
  <c r="AU714" i="9" s="1"/>
  <c r="AU715" i="9" s="1"/>
  <c r="AK713" i="9"/>
  <c r="AK712" i="9" s="1"/>
  <c r="AI713" i="9"/>
  <c r="AI712" i="9" s="1"/>
  <c r="Z713" i="9"/>
  <c r="BI712" i="9"/>
  <c r="Z712" i="9"/>
  <c r="W712" i="9"/>
  <c r="W710" i="9" s="1"/>
  <c r="U712" i="9"/>
  <c r="U710" i="9" s="1"/>
  <c r="U711" i="9" s="1"/>
  <c r="S712" i="9"/>
  <c r="R712" i="9"/>
  <c r="Q712" i="9"/>
  <c r="BL711" i="9"/>
  <c r="BJ711" i="9"/>
  <c r="BI711" i="9"/>
  <c r="BG711" i="9"/>
  <c r="BC711" i="9"/>
  <c r="AZ711" i="9"/>
  <c r="AX711" i="9"/>
  <c r="AW711" i="9"/>
  <c r="AU711" i="9"/>
  <c r="Z711" i="9"/>
  <c r="W711" i="9"/>
  <c r="BJ710" i="9"/>
  <c r="AW710" i="9"/>
  <c r="AU710" i="9"/>
  <c r="Z710" i="9"/>
  <c r="S710" i="9"/>
  <c r="S711" i="9" s="1"/>
  <c r="R710" i="9"/>
  <c r="Q710" i="9"/>
  <c r="AM704" i="9"/>
  <c r="AI704" i="9"/>
  <c r="AF704" i="9"/>
  <c r="AB704" i="9"/>
  <c r="W704" i="9"/>
  <c r="R704" i="9"/>
  <c r="O704" i="9"/>
  <c r="AK703" i="9"/>
  <c r="BL702" i="9"/>
  <c r="BI702" i="9"/>
  <c r="BG702" i="9"/>
  <c r="BC702" i="9"/>
  <c r="AZ702" i="9"/>
  <c r="AX702" i="9"/>
  <c r="AW702" i="9"/>
  <c r="AU702" i="9"/>
  <c r="AO702" i="9"/>
  <c r="AO703" i="9" s="1"/>
  <c r="AK702" i="9"/>
  <c r="AH702" i="9"/>
  <c r="AH703" i="9" s="1"/>
  <c r="AD702" i="9"/>
  <c r="AD703" i="9" s="1"/>
  <c r="Z702" i="9"/>
  <c r="Z703" i="9" s="1"/>
  <c r="U702" i="9"/>
  <c r="U703" i="9" s="1"/>
  <c r="S702" i="9"/>
  <c r="S703" i="9" s="1"/>
  <c r="R702" i="9"/>
  <c r="R703" i="9" s="1"/>
  <c r="O702" i="9"/>
  <c r="O703" i="9" s="1"/>
  <c r="AD701" i="9"/>
  <c r="O700" i="9"/>
  <c r="O701" i="9" s="1"/>
  <c r="W699" i="9"/>
  <c r="W700" i="9" s="1"/>
  <c r="W701" i="9" s="1"/>
  <c r="U699" i="9"/>
  <c r="U700" i="9" s="1"/>
  <c r="U701" i="9" s="1"/>
  <c r="S699" i="9"/>
  <c r="S700" i="9" s="1"/>
  <c r="S701" i="9" s="1"/>
  <c r="R699" i="9"/>
  <c r="R700" i="9" s="1"/>
  <c r="R701" i="9" s="1"/>
  <c r="Q699" i="9"/>
  <c r="Q700" i="9" s="1"/>
  <c r="Q701" i="9" s="1"/>
  <c r="O699" i="9"/>
  <c r="AW698" i="9"/>
  <c r="AW699" i="9" s="1"/>
  <c r="AO698" i="9"/>
  <c r="AO699" i="9" s="1"/>
  <c r="AO700" i="9" s="1"/>
  <c r="AO701" i="9" s="1"/>
  <c r="AM698" i="9"/>
  <c r="AK698" i="9"/>
  <c r="AK699" i="9" s="1"/>
  <c r="AK700" i="9" s="1"/>
  <c r="AK701" i="9" s="1"/>
  <c r="AI698" i="9"/>
  <c r="AH698" i="9"/>
  <c r="AH699" i="9" s="1"/>
  <c r="AH700" i="9" s="1"/>
  <c r="AH701" i="9" s="1"/>
  <c r="AF698" i="9"/>
  <c r="AD698" i="9"/>
  <c r="AD699" i="9" s="1"/>
  <c r="AD700" i="9" s="1"/>
  <c r="AB698" i="9"/>
  <c r="Z698" i="9"/>
  <c r="Z699" i="9" s="1"/>
  <c r="Z700" i="9" s="1"/>
  <c r="Z701" i="9" s="1"/>
  <c r="W698" i="9"/>
  <c r="U698" i="9"/>
  <c r="S698" i="9"/>
  <c r="BI697" i="9"/>
  <c r="BI698" i="9" s="1"/>
  <c r="BG697" i="9"/>
  <c r="BG698" i="9" s="1"/>
  <c r="BG699" i="9" s="1"/>
  <c r="BC697" i="9"/>
  <c r="AZ697" i="9"/>
  <c r="AZ698" i="9" s="1"/>
  <c r="AX697" i="9"/>
  <c r="AX698" i="9" s="1"/>
  <c r="AW697" i="9"/>
  <c r="AU697" i="9"/>
  <c r="AU698" i="9" s="1"/>
  <c r="AU699" i="9" s="1"/>
  <c r="AO697" i="9"/>
  <c r="AM697" i="9"/>
  <c r="AM699" i="9" s="1"/>
  <c r="AM700" i="9" s="1"/>
  <c r="AM701" i="9" s="1"/>
  <c r="AK697" i="9"/>
  <c r="AI697" i="9"/>
  <c r="AI699" i="9" s="1"/>
  <c r="AI700" i="9" s="1"/>
  <c r="AI701" i="9" s="1"/>
  <c r="AH697" i="9"/>
  <c r="AH696" i="9" s="1"/>
  <c r="AF697" i="9"/>
  <c r="AD697" i="9"/>
  <c r="AB697" i="9"/>
  <c r="Z697" i="9"/>
  <c r="Z696" i="9" s="1"/>
  <c r="BI696" i="9"/>
  <c r="BG696" i="9"/>
  <c r="AZ696" i="9"/>
  <c r="AX696" i="9"/>
  <c r="AW696" i="9"/>
  <c r="AU696" i="9"/>
  <c r="AO696" i="9"/>
  <c r="AK696" i="9"/>
  <c r="AD696" i="9"/>
  <c r="W696" i="9"/>
  <c r="U696" i="9"/>
  <c r="U691" i="9" s="1"/>
  <c r="U693" i="9" s="1"/>
  <c r="U694" i="9" s="1"/>
  <c r="U695" i="9" s="1"/>
  <c r="S696" i="9"/>
  <c r="S691" i="9" s="1"/>
  <c r="S693" i="9" s="1"/>
  <c r="S694" i="9" s="1"/>
  <c r="S695" i="9" s="1"/>
  <c r="R696" i="9"/>
  <c r="Q696" i="9"/>
  <c r="Q691" i="9" s="1"/>
  <c r="BL695" i="9"/>
  <c r="AU695" i="9"/>
  <c r="BL694" i="9"/>
  <c r="BI694" i="9"/>
  <c r="BI695" i="9" s="1"/>
  <c r="BG694" i="9"/>
  <c r="BG695" i="9" s="1"/>
  <c r="AZ694" i="9"/>
  <c r="AZ695" i="9" s="1"/>
  <c r="AX694" i="9"/>
  <c r="AX695" i="9" s="1"/>
  <c r="AW694" i="9"/>
  <c r="AW695" i="9" s="1"/>
  <c r="AU694" i="9"/>
  <c r="AH694" i="9"/>
  <c r="AH695" i="9" s="1"/>
  <c r="Z694" i="9"/>
  <c r="Z695" i="9" s="1"/>
  <c r="BL693" i="9"/>
  <c r="BI693" i="9"/>
  <c r="BG693" i="9"/>
  <c r="AZ693" i="9"/>
  <c r="AX693" i="9"/>
  <c r="AW693" i="9"/>
  <c r="AU693" i="9"/>
  <c r="AO693" i="9"/>
  <c r="AO694" i="9" s="1"/>
  <c r="AO695" i="9" s="1"/>
  <c r="AK693" i="9"/>
  <c r="AK694" i="9" s="1"/>
  <c r="AK695" i="9" s="1"/>
  <c r="AH693" i="9"/>
  <c r="AD693" i="9"/>
  <c r="AD694" i="9" s="1"/>
  <c r="AD695" i="9" s="1"/>
  <c r="Z693" i="9"/>
  <c r="R693" i="9"/>
  <c r="R694" i="9" s="1"/>
  <c r="R695" i="9" s="1"/>
  <c r="Q693" i="9"/>
  <c r="Q694" i="9" s="1"/>
  <c r="Q695" i="9" s="1"/>
  <c r="O693" i="9"/>
  <c r="O694" i="9" s="1"/>
  <c r="O695" i="9" s="1"/>
  <c r="BI691" i="9"/>
  <c r="BG691" i="9"/>
  <c r="BC691" i="9"/>
  <c r="AZ691" i="9"/>
  <c r="AX691" i="9"/>
  <c r="AW691" i="9"/>
  <c r="AU691" i="9"/>
  <c r="Z691" i="9"/>
  <c r="W691" i="9"/>
  <c r="W693" i="9" s="1"/>
  <c r="W694" i="9" s="1"/>
  <c r="W695" i="9" s="1"/>
  <c r="R691" i="9"/>
  <c r="BC688" i="9"/>
  <c r="BC690" i="9" s="1"/>
  <c r="BC689" i="9" s="1"/>
  <c r="AM681" i="9"/>
  <c r="AI681" i="9"/>
  <c r="AF681" i="9"/>
  <c r="AB681" i="9"/>
  <c r="W681" i="9"/>
  <c r="R681" i="9"/>
  <c r="O681" i="9"/>
  <c r="R680" i="9"/>
  <c r="BI679" i="9"/>
  <c r="BG679" i="9"/>
  <c r="AX679" i="9"/>
  <c r="AW679" i="9"/>
  <c r="AO679" i="9"/>
  <c r="AO680" i="9" s="1"/>
  <c r="AK679" i="9"/>
  <c r="AK680" i="9" s="1"/>
  <c r="AH679" i="9"/>
  <c r="AH680" i="9" s="1"/>
  <c r="AD679" i="9"/>
  <c r="AD680" i="9" s="1"/>
  <c r="Z679" i="9"/>
  <c r="Z680" i="9" s="1"/>
  <c r="U679" i="9"/>
  <c r="U680" i="9" s="1"/>
  <c r="S679" i="9"/>
  <c r="S680" i="9" s="1"/>
  <c r="R679" i="9"/>
  <c r="O679" i="9"/>
  <c r="O680" i="9" s="1"/>
  <c r="W677" i="9"/>
  <c r="W678" i="9" s="1"/>
  <c r="Q677" i="9"/>
  <c r="Q678" i="9" s="1"/>
  <c r="W676" i="9"/>
  <c r="U676" i="9"/>
  <c r="U677" i="9" s="1"/>
  <c r="U678" i="9" s="1"/>
  <c r="S676" i="9"/>
  <c r="S677" i="9" s="1"/>
  <c r="S678" i="9" s="1"/>
  <c r="R676" i="9"/>
  <c r="R677" i="9" s="1"/>
  <c r="R678" i="9" s="1"/>
  <c r="Q676" i="9"/>
  <c r="O676" i="9"/>
  <c r="O677" i="9" s="1"/>
  <c r="O678" i="9" s="1"/>
  <c r="AO675" i="9"/>
  <c r="AO676" i="9" s="1"/>
  <c r="AO677" i="9" s="1"/>
  <c r="AO678" i="9" s="1"/>
  <c r="AM675" i="9"/>
  <c r="AK675" i="9"/>
  <c r="AK676" i="9" s="1"/>
  <c r="AK677" i="9" s="1"/>
  <c r="AK678" i="9" s="1"/>
  <c r="AI675" i="9"/>
  <c r="AH675" i="9"/>
  <c r="AH676" i="9" s="1"/>
  <c r="AH677" i="9" s="1"/>
  <c r="AH678" i="9" s="1"/>
  <c r="AF675" i="9"/>
  <c r="AD675" i="9"/>
  <c r="AD676" i="9" s="1"/>
  <c r="AD677" i="9" s="1"/>
  <c r="AD678" i="9" s="1"/>
  <c r="AB675" i="9"/>
  <c r="Z675" i="9"/>
  <c r="Z676" i="9" s="1"/>
  <c r="Z677" i="9" s="1"/>
  <c r="Z678" i="9" s="1"/>
  <c r="W675" i="9"/>
  <c r="U675" i="9"/>
  <c r="S675" i="9"/>
  <c r="BI674" i="9"/>
  <c r="BI675" i="9" s="1"/>
  <c r="BI676" i="9" s="1"/>
  <c r="BG674" i="9"/>
  <c r="BG675" i="9" s="1"/>
  <c r="BC674" i="9"/>
  <c r="BC675" i="9" s="1"/>
  <c r="AZ674" i="9"/>
  <c r="AZ675" i="9" s="1"/>
  <c r="AW674" i="9"/>
  <c r="AW675" i="9" s="1"/>
  <c r="AW677" i="9" s="1"/>
  <c r="AW678" i="9" s="1"/>
  <c r="AW680" i="9" s="1"/>
  <c r="AU674" i="9"/>
  <c r="AU675" i="9" s="1"/>
  <c r="Z674" i="9"/>
  <c r="Z673" i="9" s="1"/>
  <c r="BI673" i="9"/>
  <c r="W673" i="9"/>
  <c r="W671" i="9" s="1"/>
  <c r="W672" i="9" s="1"/>
  <c r="U673" i="9"/>
  <c r="S673" i="9"/>
  <c r="S671" i="9" s="1"/>
  <c r="S672" i="9" s="1"/>
  <c r="R673" i="9"/>
  <c r="R671" i="9" s="1"/>
  <c r="Q673" i="9"/>
  <c r="Q671" i="9" s="1"/>
  <c r="BL672" i="9"/>
  <c r="BI672" i="9"/>
  <c r="BG672" i="9"/>
  <c r="BC672" i="9"/>
  <c r="AZ672" i="9"/>
  <c r="AX672" i="9"/>
  <c r="AW672" i="9"/>
  <c r="AU672" i="9"/>
  <c r="AO672" i="9"/>
  <c r="AM672" i="9"/>
  <c r="AK672" i="9"/>
  <c r="AI672" i="9"/>
  <c r="AH672" i="9"/>
  <c r="AF672" i="9"/>
  <c r="AD672" i="9"/>
  <c r="AB672" i="9"/>
  <c r="Z672" i="9"/>
  <c r="AW671" i="9"/>
  <c r="AU671" i="9"/>
  <c r="AO671" i="9"/>
  <c r="AM671" i="9"/>
  <c r="AK671" i="9"/>
  <c r="AI671" i="9"/>
  <c r="AH671" i="9"/>
  <c r="AF671" i="9"/>
  <c r="AD671" i="9"/>
  <c r="AB671" i="9"/>
  <c r="Z671" i="9"/>
  <c r="U671" i="9"/>
  <c r="U672" i="9" s="1"/>
  <c r="Q660" i="9"/>
  <c r="Q662" i="9" s="1"/>
  <c r="BQ658" i="9"/>
  <c r="BM658" i="9"/>
  <c r="BI658" i="9"/>
  <c r="BE658" i="9"/>
  <c r="BA658" i="9"/>
  <c r="AW658" i="9"/>
  <c r="AS658" i="9"/>
  <c r="R658" i="9"/>
  <c r="R660" i="9" s="1"/>
  <c r="R661" i="9" s="1"/>
  <c r="O658" i="9"/>
  <c r="O660" i="9" s="1"/>
  <c r="O656" i="9"/>
  <c r="O657" i="9" s="1"/>
  <c r="R655" i="9"/>
  <c r="R656" i="9" s="1"/>
  <c r="R657" i="9" s="1"/>
  <c r="W653" i="9"/>
  <c r="W654" i="9" s="1"/>
  <c r="R653" i="9"/>
  <c r="R654" i="9" s="1"/>
  <c r="Q653" i="9"/>
  <c r="Q654" i="9" s="1"/>
  <c r="BE652" i="9"/>
  <c r="BE653" i="9" s="1"/>
  <c r="BE654" i="9" s="1"/>
  <c r="W652" i="9"/>
  <c r="U652" i="9"/>
  <c r="U653" i="9" s="1"/>
  <c r="U654" i="9" s="1"/>
  <c r="S652" i="9"/>
  <c r="S653" i="9" s="1"/>
  <c r="S654" i="9" s="1"/>
  <c r="R652" i="9"/>
  <c r="Q652" i="9"/>
  <c r="O652" i="9"/>
  <c r="O653" i="9" s="1"/>
  <c r="O654" i="9" s="1"/>
  <c r="R651" i="9"/>
  <c r="Q651" i="9"/>
  <c r="O651" i="9"/>
  <c r="BE650" i="9"/>
  <c r="BE649" i="9"/>
  <c r="BE651" i="9" s="1"/>
  <c r="W649" i="9"/>
  <c r="U649" i="9"/>
  <c r="S649" i="9"/>
  <c r="BI648" i="9"/>
  <c r="BG648" i="9"/>
  <c r="BG649" i="9" s="1"/>
  <c r="BG661" i="9" s="1"/>
  <c r="BG660" i="9" s="1"/>
  <c r="BG658" i="9" s="1"/>
  <c r="BE648" i="9"/>
  <c r="BC648" i="9"/>
  <c r="BA648" i="9"/>
  <c r="BA649" i="9" s="1"/>
  <c r="BA651" i="9" s="1"/>
  <c r="AW648" i="9"/>
  <c r="AW652" i="9" s="1"/>
  <c r="AW653" i="9" s="1"/>
  <c r="AW654" i="9" s="1"/>
  <c r="AU648" i="9"/>
  <c r="AM648" i="9"/>
  <c r="Z648" i="9"/>
  <c r="W647" i="9"/>
  <c r="W645" i="9" s="1"/>
  <c r="W646" i="9" s="1"/>
  <c r="U647" i="9"/>
  <c r="U645" i="9" s="1"/>
  <c r="U646" i="9" s="1"/>
  <c r="S647" i="9"/>
  <c r="R647" i="9"/>
  <c r="R645" i="9" s="1"/>
  <c r="Q647" i="9"/>
  <c r="Q645" i="9" s="1"/>
  <c r="BQ646" i="9"/>
  <c r="BO646" i="9"/>
  <c r="BM646" i="9"/>
  <c r="BK646" i="9"/>
  <c r="BI646" i="9"/>
  <c r="BG646" i="9"/>
  <c r="BE646" i="9"/>
  <c r="BC646" i="9"/>
  <c r="BA646" i="9"/>
  <c r="AY646" i="9"/>
  <c r="AW646" i="9"/>
  <c r="AU646" i="9"/>
  <c r="AS646" i="9"/>
  <c r="AQ646" i="9"/>
  <c r="AO646" i="9"/>
  <c r="AK646" i="9"/>
  <c r="Z646" i="9"/>
  <c r="AW645" i="9"/>
  <c r="AU645" i="9"/>
  <c r="AS645" i="9"/>
  <c r="AQ645" i="9"/>
  <c r="AO645" i="9"/>
  <c r="AK645" i="9"/>
  <c r="AF645" i="9"/>
  <c r="Z645" i="9"/>
  <c r="S645" i="9"/>
  <c r="S646" i="9" s="1"/>
  <c r="Q628" i="9"/>
  <c r="W627" i="9"/>
  <c r="R627" i="9"/>
  <c r="Q627" i="9"/>
  <c r="W626" i="9"/>
  <c r="W625" i="9" s="1"/>
  <c r="Q626" i="9"/>
  <c r="R625" i="9"/>
  <c r="R626" i="9" s="1"/>
  <c r="O625" i="9"/>
  <c r="O626" i="9" s="1"/>
  <c r="AY622" i="9"/>
  <c r="AY624" i="9" s="1"/>
  <c r="AY623" i="9" s="1"/>
  <c r="AW622" i="9"/>
  <c r="AW624" i="9" s="1"/>
  <c r="AW623" i="9" s="1"/>
  <c r="R621" i="9"/>
  <c r="R622" i="9" s="1"/>
  <c r="O621" i="9"/>
  <c r="O622" i="9" s="1"/>
  <c r="R620" i="9"/>
  <c r="O618" i="9"/>
  <c r="O619" i="9" s="1"/>
  <c r="W617" i="9"/>
  <c r="W618" i="9" s="1"/>
  <c r="W619" i="9" s="1"/>
  <c r="U617" i="9"/>
  <c r="U618" i="9" s="1"/>
  <c r="U619" i="9" s="1"/>
  <c r="S617" i="9"/>
  <c r="S618" i="9" s="1"/>
  <c r="S619" i="9" s="1"/>
  <c r="R617" i="9"/>
  <c r="R618" i="9" s="1"/>
  <c r="R619" i="9" s="1"/>
  <c r="Q617" i="9"/>
  <c r="Q618" i="9" s="1"/>
  <c r="Q619" i="9" s="1"/>
  <c r="O617" i="9"/>
  <c r="R616" i="9"/>
  <c r="Q616" i="9"/>
  <c r="O616" i="9"/>
  <c r="BI614" i="9"/>
  <c r="BI615" i="9" s="1"/>
  <c r="BI617" i="9" s="1"/>
  <c r="BI618" i="9" s="1"/>
  <c r="BF614" i="9"/>
  <c r="BF615" i="9" s="1"/>
  <c r="BF617" i="9" s="1"/>
  <c r="BF618" i="9" s="1"/>
  <c r="AJ614" i="9"/>
  <c r="AJ615" i="9" s="1"/>
  <c r="AJ617" i="9" s="1"/>
  <c r="AJ618" i="9" s="1"/>
  <c r="AJ619" i="9" s="1"/>
  <c r="Y614" i="9"/>
  <c r="Y615" i="9" s="1"/>
  <c r="Y617" i="9" s="1"/>
  <c r="Y618" i="9" s="1"/>
  <c r="Y619" i="9" s="1"/>
  <c r="W614" i="9"/>
  <c r="W616" i="9" s="1"/>
  <c r="U614" i="9"/>
  <c r="U615" i="9" s="1"/>
  <c r="S614" i="9"/>
  <c r="BJ613" i="9"/>
  <c r="BI613" i="9"/>
  <c r="BG613" i="9"/>
  <c r="BG612" i="9" s="1"/>
  <c r="BG611" i="9" s="1"/>
  <c r="BF613" i="9"/>
  <c r="BF612" i="9" s="1"/>
  <c r="BE613" i="9"/>
  <c r="BE614" i="9" s="1"/>
  <c r="BE627" i="9" s="1"/>
  <c r="BE626" i="9" s="1"/>
  <c r="BE625" i="9" s="1"/>
  <c r="BC613" i="9"/>
  <c r="BC614" i="9" s="1"/>
  <c r="BA613" i="9"/>
  <c r="BA614" i="9" s="1"/>
  <c r="BA615" i="9" s="1"/>
  <c r="BA617" i="9" s="1"/>
  <c r="BA618" i="9" s="1"/>
  <c r="AU613" i="9"/>
  <c r="AU614" i="9" s="1"/>
  <c r="AM613" i="9"/>
  <c r="AM624" i="9" s="1"/>
  <c r="AM623" i="9" s="1"/>
  <c r="Z613" i="9"/>
  <c r="Z614" i="9" s="1"/>
  <c r="BI612" i="9"/>
  <c r="BI611" i="9" s="1"/>
  <c r="BI610" i="9" s="1"/>
  <c r="BC612" i="9"/>
  <c r="BC611" i="9" s="1"/>
  <c r="AJ612" i="9"/>
  <c r="AJ610" i="9" s="1"/>
  <c r="AJ611" i="9" s="1"/>
  <c r="Z612" i="9"/>
  <c r="Z610" i="9" s="1"/>
  <c r="Z611" i="9" s="1"/>
  <c r="Y612" i="9"/>
  <c r="Y610" i="9" s="1"/>
  <c r="Y611" i="9" s="1"/>
  <c r="W612" i="9"/>
  <c r="W610" i="9" s="1"/>
  <c r="W611" i="9" s="1"/>
  <c r="U612" i="9"/>
  <c r="S612" i="9"/>
  <c r="S610" i="9" s="1"/>
  <c r="S611" i="9" s="1"/>
  <c r="R612" i="9"/>
  <c r="Q612" i="9"/>
  <c r="Q610" i="9" s="1"/>
  <c r="BF611" i="9"/>
  <c r="BF610" i="9" s="1"/>
  <c r="BG610" i="9"/>
  <c r="BC610" i="9"/>
  <c r="AM610" i="9"/>
  <c r="U610" i="9"/>
  <c r="U611" i="9" s="1"/>
  <c r="R610" i="9"/>
  <c r="BY595" i="9"/>
  <c r="BY596" i="9" s="1"/>
  <c r="BS575" i="9"/>
  <c r="CE567" i="9"/>
  <c r="BS567" i="9"/>
  <c r="BL567" i="9"/>
  <c r="CF566" i="9"/>
  <c r="BZ564" i="9"/>
  <c r="BL564" i="9"/>
  <c r="BS562" i="9"/>
  <c r="BS564" i="9" s="1"/>
  <c r="BS565" i="9" s="1"/>
  <c r="BT561" i="9"/>
  <c r="BT559" i="9"/>
  <c r="BS559" i="9"/>
  <c r="BS560" i="9" s="1"/>
  <c r="BT560" i="9" s="1"/>
  <c r="CI556" i="9"/>
  <c r="CH556" i="9"/>
  <c r="CG556" i="9"/>
  <c r="CG595" i="9" s="1"/>
  <c r="CG596" i="9" s="1"/>
  <c r="CF556" i="9"/>
  <c r="CE556" i="9"/>
  <c r="CD556" i="9"/>
  <c r="CC556" i="9"/>
  <c r="CB556" i="9"/>
  <c r="CA556" i="9"/>
  <c r="BY556" i="9"/>
  <c r="BY593" i="9" s="1"/>
  <c r="BY594" i="9" s="1"/>
  <c r="BX556" i="9"/>
  <c r="BW556" i="9"/>
  <c r="BV556" i="9"/>
  <c r="BU556" i="9"/>
  <c r="BS556" i="9"/>
  <c r="BR556" i="9"/>
  <c r="BQ556" i="9"/>
  <c r="BP556" i="9"/>
  <c r="BO556" i="9"/>
  <c r="CE555" i="9"/>
  <c r="BS555" i="9"/>
  <c r="CE554" i="9"/>
  <c r="BS554" i="9"/>
  <c r="BT529" i="9"/>
  <c r="BR529" i="9"/>
  <c r="BQ529" i="9"/>
  <c r="BP529" i="9"/>
  <c r="M526" i="9"/>
  <c r="J526" i="9"/>
  <c r="G526" i="9"/>
  <c r="O524" i="9"/>
  <c r="N524" i="9"/>
  <c r="L524" i="9"/>
  <c r="K524" i="9"/>
  <c r="I524" i="9"/>
  <c r="H524" i="9"/>
  <c r="M520" i="9"/>
  <c r="N520" i="9" s="1"/>
  <c r="N526" i="9" s="1"/>
  <c r="J520" i="9"/>
  <c r="K520" i="9" s="1"/>
  <c r="K526" i="9" s="1"/>
  <c r="G520" i="9"/>
  <c r="H520" i="9" s="1"/>
  <c r="H526" i="9" s="1"/>
  <c r="BY511" i="9"/>
  <c r="BY509" i="9" s="1"/>
  <c r="BY510" i="9"/>
  <c r="CI507" i="9"/>
  <c r="CH507" i="9"/>
  <c r="CG507" i="9"/>
  <c r="CF507" i="9"/>
  <c r="CE507" i="9"/>
  <c r="CD507" i="9"/>
  <c r="CC507" i="9"/>
  <c r="CB507" i="9"/>
  <c r="CA507" i="9"/>
  <c r="BZ507" i="9"/>
  <c r="BY507" i="9"/>
  <c r="BX507" i="9"/>
  <c r="BW507" i="9"/>
  <c r="BV507" i="9"/>
  <c r="BU507" i="9"/>
  <c r="BT507" i="9"/>
  <c r="BS507" i="9"/>
  <c r="BR507" i="9"/>
  <c r="BQ507" i="9"/>
  <c r="BP507" i="9"/>
  <c r="BO507" i="9"/>
  <c r="BN507" i="9"/>
  <c r="BM507" i="9"/>
  <c r="BL507" i="9"/>
  <c r="CF501" i="9"/>
  <c r="BT501" i="9"/>
  <c r="CI500" i="9"/>
  <c r="CI502" i="9" s="1"/>
  <c r="CI503" i="9" s="1"/>
  <c r="CI504" i="9" s="1"/>
  <c r="CI505" i="9" s="1"/>
  <c r="CI506" i="9" s="1"/>
  <c r="CI508" i="9" s="1"/>
  <c r="CA500" i="9"/>
  <c r="BZ497" i="9"/>
  <c r="BZ500" i="9" s="1"/>
  <c r="BZ502" i="9" s="1"/>
  <c r="BZ503" i="9" s="1"/>
  <c r="BZ504" i="9" s="1"/>
  <c r="BZ505" i="9" s="1"/>
  <c r="BZ506" i="9" s="1"/>
  <c r="BZ508" i="9" s="1"/>
  <c r="BX497" i="9"/>
  <c r="BX500" i="9" s="1"/>
  <c r="BS497" i="9"/>
  <c r="BS500" i="9" s="1"/>
  <c r="CI496" i="9"/>
  <c r="CI497" i="9" s="1"/>
  <c r="CH496" i="9"/>
  <c r="CH497" i="9" s="1"/>
  <c r="CH500" i="9" s="1"/>
  <c r="CH502" i="9" s="1"/>
  <c r="CH503" i="9" s="1"/>
  <c r="CH504" i="9" s="1"/>
  <c r="CH505" i="9" s="1"/>
  <c r="CH506" i="9" s="1"/>
  <c r="CH508" i="9" s="1"/>
  <c r="CG496" i="9"/>
  <c r="CG497" i="9" s="1"/>
  <c r="CG500" i="9" s="1"/>
  <c r="CF496" i="9"/>
  <c r="CF497" i="9" s="1"/>
  <c r="CF500" i="9" s="1"/>
  <c r="CF502" i="9" s="1"/>
  <c r="CF503" i="9" s="1"/>
  <c r="CF504" i="9" s="1"/>
  <c r="CF505" i="9" s="1"/>
  <c r="CF506" i="9" s="1"/>
  <c r="CF508" i="9" s="1"/>
  <c r="CE496" i="9"/>
  <c r="CE497" i="9" s="1"/>
  <c r="CE500" i="9" s="1"/>
  <c r="CE502" i="9" s="1"/>
  <c r="CE503" i="9" s="1"/>
  <c r="CE504" i="9" s="1"/>
  <c r="CE505" i="9" s="1"/>
  <c r="CE506" i="9" s="1"/>
  <c r="CE508" i="9" s="1"/>
  <c r="CD496" i="9"/>
  <c r="CD497" i="9" s="1"/>
  <c r="CD500" i="9" s="1"/>
  <c r="CD502" i="9" s="1"/>
  <c r="CD503" i="9" s="1"/>
  <c r="CD504" i="9" s="1"/>
  <c r="CD505" i="9" s="1"/>
  <c r="CD506" i="9" s="1"/>
  <c r="CC496" i="9"/>
  <c r="CC497" i="9" s="1"/>
  <c r="CC500" i="9" s="1"/>
  <c r="CC502" i="9" s="1"/>
  <c r="CC503" i="9" s="1"/>
  <c r="CC504" i="9" s="1"/>
  <c r="CC505" i="9" s="1"/>
  <c r="CC506" i="9" s="1"/>
  <c r="CC508" i="9" s="1"/>
  <c r="CB496" i="9"/>
  <c r="CB497" i="9" s="1"/>
  <c r="CB500" i="9" s="1"/>
  <c r="CB502" i="9" s="1"/>
  <c r="CB503" i="9" s="1"/>
  <c r="CB504" i="9" s="1"/>
  <c r="CB505" i="9" s="1"/>
  <c r="CB506" i="9" s="1"/>
  <c r="CB508" i="9" s="1"/>
  <c r="CA496" i="9"/>
  <c r="CA497" i="9" s="1"/>
  <c r="BZ496" i="9"/>
  <c r="BY496" i="9"/>
  <c r="BY497" i="9" s="1"/>
  <c r="BY500" i="9" s="1"/>
  <c r="BY502" i="9" s="1"/>
  <c r="BY503" i="9" s="1"/>
  <c r="BY504" i="9" s="1"/>
  <c r="BY505" i="9" s="1"/>
  <c r="BY506" i="9" s="1"/>
  <c r="BX496" i="9"/>
  <c r="BW496" i="9"/>
  <c r="BW497" i="9" s="1"/>
  <c r="BW500" i="9" s="1"/>
  <c r="BW502" i="9" s="1"/>
  <c r="BW503" i="9" s="1"/>
  <c r="BW504" i="9" s="1"/>
  <c r="BW505" i="9" s="1"/>
  <c r="BW506" i="9" s="1"/>
  <c r="BW508" i="9" s="1"/>
  <c r="BV496" i="9"/>
  <c r="BV497" i="9" s="1"/>
  <c r="BV500" i="9" s="1"/>
  <c r="BV502" i="9" s="1"/>
  <c r="BV503" i="9" s="1"/>
  <c r="BV504" i="9" s="1"/>
  <c r="BV505" i="9" s="1"/>
  <c r="BV506" i="9" s="1"/>
  <c r="BV508" i="9" s="1"/>
  <c r="BU496" i="9"/>
  <c r="BU497" i="9" s="1"/>
  <c r="BU500" i="9" s="1"/>
  <c r="BS496" i="9"/>
  <c r="BR496" i="9"/>
  <c r="BR497" i="9" s="1"/>
  <c r="BR500" i="9" s="1"/>
  <c r="BQ496" i="9"/>
  <c r="BQ497" i="9" s="1"/>
  <c r="BQ500" i="9" s="1"/>
  <c r="BQ499" i="9" s="1"/>
  <c r="BP496" i="9"/>
  <c r="BP497" i="9" s="1"/>
  <c r="BP500" i="9" s="1"/>
  <c r="BO496" i="9"/>
  <c r="BO497" i="9" s="1"/>
  <c r="BO500" i="9" s="1"/>
  <c r="BN496" i="9"/>
  <c r="BN497" i="9" s="1"/>
  <c r="BN500" i="9" s="1"/>
  <c r="BM496" i="9"/>
  <c r="BM497" i="9" s="1"/>
  <c r="BM500" i="9" s="1"/>
  <c r="BM499" i="9" s="1"/>
  <c r="BL496" i="9"/>
  <c r="BL497" i="9" s="1"/>
  <c r="BL500" i="9" s="1"/>
  <c r="CE493" i="9"/>
  <c r="BS493" i="9"/>
  <c r="CE492" i="9"/>
  <c r="BS492" i="9"/>
  <c r="CI491" i="9"/>
  <c r="CH491" i="9"/>
  <c r="CG491" i="9"/>
  <c r="CF491" i="9"/>
  <c r="CE491" i="9"/>
  <c r="CD491" i="9"/>
  <c r="CC491" i="9"/>
  <c r="CB491" i="9"/>
  <c r="CA491" i="9"/>
  <c r="BZ491" i="9"/>
  <c r="BY491" i="9"/>
  <c r="BX491" i="9"/>
  <c r="BW491" i="9"/>
  <c r="BV491" i="9"/>
  <c r="BT491" i="9"/>
  <c r="BS491" i="9"/>
  <c r="BR491" i="9"/>
  <c r="BQ491" i="9"/>
  <c r="BP491" i="9"/>
  <c r="BO491" i="9"/>
  <c r="BO480" i="9"/>
  <c r="BO481" i="9" s="1"/>
  <c r="BM480" i="9"/>
  <c r="BO477" i="9"/>
  <c r="BO476" i="9" s="1"/>
  <c r="BM477" i="9"/>
  <c r="BM478" i="9" s="1"/>
  <c r="BM476" i="9"/>
  <c r="BQ475" i="9"/>
  <c r="BP475" i="9"/>
  <c r="BO475" i="9"/>
  <c r="M472" i="9"/>
  <c r="J472" i="9"/>
  <c r="G472" i="9"/>
  <c r="O470" i="9"/>
  <c r="N470" i="9"/>
  <c r="L470" i="9"/>
  <c r="K470" i="9"/>
  <c r="I470" i="9"/>
  <c r="H470" i="9"/>
  <c r="M466" i="9"/>
  <c r="N466" i="9" s="1"/>
  <c r="N472" i="9" s="1"/>
  <c r="J466" i="9"/>
  <c r="K466" i="9" s="1"/>
  <c r="K472" i="9" s="1"/>
  <c r="G466" i="9"/>
  <c r="H466" i="9" s="1"/>
  <c r="H472" i="9" s="1"/>
  <c r="BQ464" i="9"/>
  <c r="BP464" i="9"/>
  <c r="BO464" i="9"/>
  <c r="BN464" i="9"/>
  <c r="BM464" i="9"/>
  <c r="BL464" i="9"/>
  <c r="BO460" i="9"/>
  <c r="BO458" i="9" s="1"/>
  <c r="BN460" i="9"/>
  <c r="BN461" i="9" s="1"/>
  <c r="BN462" i="9" s="1"/>
  <c r="BM460" i="9"/>
  <c r="BL460" i="9"/>
  <c r="BL458" i="9" s="1"/>
  <c r="BL766" i="9" s="1"/>
  <c r="BN458" i="9"/>
  <c r="BN766" i="9" s="1"/>
  <c r="CK455" i="9"/>
  <c r="CG455" i="9"/>
  <c r="BY455" i="9"/>
  <c r="BX455" i="9"/>
  <c r="BU455" i="9"/>
  <c r="BQ455" i="9"/>
  <c r="BP455" i="9"/>
  <c r="BO455" i="9"/>
  <c r="BN455" i="9"/>
  <c r="BM455" i="9"/>
  <c r="BL455" i="9"/>
  <c r="CQ454" i="9"/>
  <c r="CE454" i="9"/>
  <c r="CE429" i="9" s="1"/>
  <c r="BS454" i="9"/>
  <c r="BQ454" i="9"/>
  <c r="BP454" i="9"/>
  <c r="BO454" i="9"/>
  <c r="BN454" i="9"/>
  <c r="BM454" i="9"/>
  <c r="BL454" i="9"/>
  <c r="CQ453" i="9"/>
  <c r="CQ428" i="9" s="1"/>
  <c r="CE453" i="9"/>
  <c r="BS453" i="9"/>
  <c r="BS428" i="9" s="1"/>
  <c r="BQ453" i="9"/>
  <c r="BP453" i="9"/>
  <c r="BO453" i="9"/>
  <c r="BN453" i="9"/>
  <c r="BM453" i="9"/>
  <c r="BL453" i="9"/>
  <c r="CR452" i="9"/>
  <c r="CR455" i="9" s="1"/>
  <c r="CQ452" i="9"/>
  <c r="CQ455" i="9" s="1"/>
  <c r="CO452" i="9"/>
  <c r="CO455" i="9" s="1"/>
  <c r="CN452" i="9"/>
  <c r="CN455" i="9" s="1"/>
  <c r="CM452" i="9"/>
  <c r="CM455" i="9" s="1"/>
  <c r="CL452" i="9"/>
  <c r="CL455" i="9" s="1"/>
  <c r="CK452" i="9"/>
  <c r="CJ452" i="9"/>
  <c r="CJ455" i="9" s="1"/>
  <c r="CI452" i="9"/>
  <c r="CI455" i="9" s="1"/>
  <c r="CH452" i="9"/>
  <c r="CH455" i="9" s="1"/>
  <c r="CG452" i="9"/>
  <c r="CF452" i="9"/>
  <c r="CF455" i="9" s="1"/>
  <c r="CE452" i="9"/>
  <c r="CE455" i="9" s="1"/>
  <c r="CC452" i="9"/>
  <c r="CC455" i="9" s="1"/>
  <c r="CB452" i="9"/>
  <c r="CB455" i="9" s="1"/>
  <c r="CA452" i="9"/>
  <c r="CA455" i="9" s="1"/>
  <c r="BZ452" i="9"/>
  <c r="BZ455" i="9" s="1"/>
  <c r="BY452" i="9"/>
  <c r="BX452" i="9"/>
  <c r="BW452" i="9"/>
  <c r="BW455" i="9" s="1"/>
  <c r="BV452" i="9"/>
  <c r="BV455" i="9" s="1"/>
  <c r="BU452" i="9"/>
  <c r="BT452" i="9"/>
  <c r="BT455" i="9" s="1"/>
  <c r="BS452" i="9"/>
  <c r="BS455" i="9" s="1"/>
  <c r="BR452" i="9"/>
  <c r="BR455" i="9" s="1"/>
  <c r="BQ452" i="9"/>
  <c r="BP452" i="9"/>
  <c r="BO452" i="9"/>
  <c r="CS438" i="9"/>
  <c r="CG438" i="9"/>
  <c r="BU438" i="9"/>
  <c r="BQ438" i="9"/>
  <c r="BP438" i="9"/>
  <c r="BO438" i="9"/>
  <c r="BN438" i="9"/>
  <c r="BM438" i="9"/>
  <c r="BL438" i="9"/>
  <c r="CQ435" i="9"/>
  <c r="CE435" i="9"/>
  <c r="BS435" i="9"/>
  <c r="CQ434" i="9"/>
  <c r="CE434" i="9"/>
  <c r="BS434" i="9"/>
  <c r="CY433" i="9"/>
  <c r="CY436" i="9" s="1"/>
  <c r="CV433" i="9"/>
  <c r="CV436" i="9" s="1"/>
  <c r="CU433" i="9"/>
  <c r="CU436" i="9" s="1"/>
  <c r="CQ433" i="9"/>
  <c r="CQ436" i="9" s="1"/>
  <c r="CI433" i="9"/>
  <c r="CI436" i="9" s="1"/>
  <c r="CF433" i="9"/>
  <c r="CF436" i="9" s="1"/>
  <c r="CE433" i="9"/>
  <c r="CE436" i="9" s="1"/>
  <c r="CA433" i="9"/>
  <c r="CA436" i="9" s="1"/>
  <c r="BS433" i="9"/>
  <c r="BS436" i="9" s="1"/>
  <c r="BP433" i="9"/>
  <c r="BP436" i="9" s="1"/>
  <c r="BP439" i="9" s="1"/>
  <c r="BP440" i="9" s="1"/>
  <c r="BP441" i="9" s="1"/>
  <c r="BP443" i="9" s="1"/>
  <c r="BP444" i="9" s="1"/>
  <c r="BP446" i="9" s="1"/>
  <c r="BO433" i="9"/>
  <c r="BP432" i="9"/>
  <c r="CY430" i="9"/>
  <c r="CX430" i="9"/>
  <c r="CX433" i="9" s="1"/>
  <c r="CX436" i="9" s="1"/>
  <c r="CW430" i="9"/>
  <c r="CW433" i="9" s="1"/>
  <c r="CW436" i="9" s="1"/>
  <c r="CV430" i="9"/>
  <c r="CU430" i="9"/>
  <c r="CT430" i="9"/>
  <c r="CT433" i="9" s="1"/>
  <c r="CT436" i="9" s="1"/>
  <c r="CS430" i="9"/>
  <c r="CS433" i="9" s="1"/>
  <c r="CS436" i="9" s="1"/>
  <c r="CR430" i="9"/>
  <c r="CR433" i="9" s="1"/>
  <c r="CR436" i="9" s="1"/>
  <c r="CQ430" i="9"/>
  <c r="CP430" i="9"/>
  <c r="CP433" i="9" s="1"/>
  <c r="CP436" i="9" s="1"/>
  <c r="CO430" i="9"/>
  <c r="CO433" i="9" s="1"/>
  <c r="CO436" i="9" s="1"/>
  <c r="CN430" i="9"/>
  <c r="CN433" i="9" s="1"/>
  <c r="CN436" i="9" s="1"/>
  <c r="CM430" i="9"/>
  <c r="CM433" i="9" s="1"/>
  <c r="CM436" i="9" s="1"/>
  <c r="CL430" i="9"/>
  <c r="CL433" i="9" s="1"/>
  <c r="CL436" i="9" s="1"/>
  <c r="CK430" i="9"/>
  <c r="CK433" i="9" s="1"/>
  <c r="CK436" i="9" s="1"/>
  <c r="CJ430" i="9"/>
  <c r="CJ433" i="9" s="1"/>
  <c r="CJ436" i="9" s="1"/>
  <c r="CI430" i="9"/>
  <c r="CH430" i="9"/>
  <c r="CH433" i="9" s="1"/>
  <c r="CH436" i="9" s="1"/>
  <c r="CG430" i="9"/>
  <c r="CG433" i="9" s="1"/>
  <c r="CG436" i="9" s="1"/>
  <c r="CF430" i="9"/>
  <c r="CE430" i="9"/>
  <c r="CD430" i="9"/>
  <c r="CD433" i="9" s="1"/>
  <c r="CD436" i="9" s="1"/>
  <c r="CC430" i="9"/>
  <c r="CC433" i="9" s="1"/>
  <c r="CC436" i="9" s="1"/>
  <c r="CB430" i="9"/>
  <c r="CB433" i="9" s="1"/>
  <c r="CB436" i="9" s="1"/>
  <c r="CA430" i="9"/>
  <c r="BZ430" i="9"/>
  <c r="BZ433" i="9" s="1"/>
  <c r="BZ436" i="9" s="1"/>
  <c r="BY430" i="9"/>
  <c r="BY433" i="9" s="1"/>
  <c r="BY436" i="9" s="1"/>
  <c r="BX430" i="9"/>
  <c r="BX433" i="9" s="1"/>
  <c r="BX436" i="9" s="1"/>
  <c r="BW430" i="9"/>
  <c r="BW433" i="9" s="1"/>
  <c r="BW436" i="9" s="1"/>
  <c r="BV430" i="9"/>
  <c r="BV433" i="9" s="1"/>
  <c r="BV436" i="9" s="1"/>
  <c r="BU430" i="9"/>
  <c r="BU433" i="9" s="1"/>
  <c r="BU436" i="9" s="1"/>
  <c r="BT430" i="9"/>
  <c r="BT433" i="9" s="1"/>
  <c r="BT436" i="9" s="1"/>
  <c r="BS430" i="9"/>
  <c r="BR430" i="9"/>
  <c r="BR433" i="9" s="1"/>
  <c r="BR436" i="9" s="1"/>
  <c r="BQ430" i="9"/>
  <c r="BQ433" i="9" s="1"/>
  <c r="BP430" i="9"/>
  <c r="BO430" i="9"/>
  <c r="BN430" i="9"/>
  <c r="BN433" i="9" s="1"/>
  <c r="BM430" i="9"/>
  <c r="BM433" i="9" s="1"/>
  <c r="BL430" i="9"/>
  <c r="BL433" i="9" s="1"/>
  <c r="CY429" i="9"/>
  <c r="CX429" i="9"/>
  <c r="CW429" i="9"/>
  <c r="CV429" i="9"/>
  <c r="CU429" i="9"/>
  <c r="CT429" i="9"/>
  <c r="CS429" i="9"/>
  <c r="CQ429" i="9"/>
  <c r="CP429" i="9"/>
  <c r="CD429" i="9"/>
  <c r="BS429" i="9"/>
  <c r="CY428" i="9"/>
  <c r="CX428" i="9"/>
  <c r="CW428" i="9"/>
  <c r="CV428" i="9"/>
  <c r="CU428" i="9"/>
  <c r="CT428" i="9"/>
  <c r="CS428" i="9"/>
  <c r="CP428" i="9"/>
  <c r="CE428" i="9"/>
  <c r="CD428" i="9"/>
  <c r="DG348" i="9"/>
  <c r="DM347" i="9"/>
  <c r="DM348" i="9" s="1"/>
  <c r="DL347" i="9"/>
  <c r="DL348" i="9" s="1"/>
  <c r="DK347" i="9"/>
  <c r="DK348" i="9" s="1"/>
  <c r="DJ347" i="9"/>
  <c r="DJ348" i="9" s="1"/>
  <c r="DG347" i="9"/>
  <c r="CZ347" i="9"/>
  <c r="CZ348" i="9" s="1"/>
  <c r="DJ346" i="9"/>
  <c r="CZ346" i="9"/>
  <c r="DM345" i="9"/>
  <c r="DM346" i="9" s="1"/>
  <c r="DL345" i="9"/>
  <c r="DL346" i="9" s="1"/>
  <c r="DK345" i="9"/>
  <c r="DK346" i="9" s="1"/>
  <c r="DJ345" i="9"/>
  <c r="DG345" i="9"/>
  <c r="DG346" i="9" s="1"/>
  <c r="CZ345" i="9"/>
  <c r="DL344" i="9"/>
  <c r="DK344" i="9"/>
  <c r="DM343" i="9"/>
  <c r="DM344" i="9" s="1"/>
  <c r="DL343" i="9"/>
  <c r="DK343" i="9"/>
  <c r="DJ343" i="9"/>
  <c r="DJ344" i="9" s="1"/>
  <c r="DG343" i="9"/>
  <c r="DG344" i="9" s="1"/>
  <c r="CZ343" i="9"/>
  <c r="CZ344" i="9" s="1"/>
  <c r="DM341" i="9"/>
  <c r="DM342" i="9" s="1"/>
  <c r="DL341" i="9"/>
  <c r="DL342" i="9" s="1"/>
  <c r="BJ340" i="9"/>
  <c r="BA340" i="9"/>
  <c r="DM339" i="9"/>
  <c r="DL339" i="9"/>
  <c r="BJ339" i="9"/>
  <c r="BI339" i="9"/>
  <c r="BH339" i="9"/>
  <c r="BH340" i="9" s="1"/>
  <c r="BA339" i="9"/>
  <c r="AZ338" i="9"/>
  <c r="DM337" i="9"/>
  <c r="DL337" i="9"/>
  <c r="BL337" i="9"/>
  <c r="BK337" i="9"/>
  <c r="BK338" i="9" s="1"/>
  <c r="BJ337" i="9"/>
  <c r="BJ338" i="9" s="1"/>
  <c r="BI337" i="9"/>
  <c r="BI338" i="9" s="1"/>
  <c r="BH337" i="9"/>
  <c r="BF337" i="9"/>
  <c r="BF338" i="9" s="1"/>
  <c r="BE337" i="9"/>
  <c r="BA337" i="9"/>
  <c r="AZ337" i="9"/>
  <c r="AW337" i="9"/>
  <c r="AW338" i="9" s="1"/>
  <c r="AV337" i="9"/>
  <c r="AV338" i="9" s="1"/>
  <c r="AU337" i="9"/>
  <c r="AU338" i="9" s="1"/>
  <c r="AU1053" i="9" s="1"/>
  <c r="AU1056" i="9" s="1"/>
  <c r="AU1057" i="9" s="1"/>
  <c r="AO337" i="9"/>
  <c r="AO338" i="9" s="1"/>
  <c r="AI337" i="9"/>
  <c r="AI338" i="9" s="1"/>
  <c r="AF337" i="9"/>
  <c r="AF338" i="9" s="1"/>
  <c r="AE337" i="9"/>
  <c r="AE338" i="9" s="1"/>
  <c r="AD337" i="9"/>
  <c r="AD338" i="9" s="1"/>
  <c r="AC337" i="9"/>
  <c r="AC338" i="9" s="1"/>
  <c r="AB337" i="9"/>
  <c r="AB338" i="9" s="1"/>
  <c r="AA337" i="9"/>
  <c r="AA338" i="9" s="1"/>
  <c r="Z337" i="9"/>
  <c r="Z338" i="9" s="1"/>
  <c r="Y337" i="9"/>
  <c r="Y338" i="9" s="1"/>
  <c r="W337" i="9"/>
  <c r="W338" i="9" s="1"/>
  <c r="V337" i="9"/>
  <c r="V338" i="9" s="1"/>
  <c r="U337" i="9"/>
  <c r="U338" i="9" s="1"/>
  <c r="T337" i="9"/>
  <c r="T338" i="9" s="1"/>
  <c r="S337" i="9"/>
  <c r="S338" i="9" s="1"/>
  <c r="R337" i="9"/>
  <c r="R338" i="9" s="1"/>
  <c r="Q337" i="9"/>
  <c r="Q338" i="9" s="1"/>
  <c r="P337" i="9"/>
  <c r="P338" i="9" s="1"/>
  <c r="O337" i="9"/>
  <c r="O338" i="9" s="1"/>
  <c r="N337" i="9"/>
  <c r="N338" i="9" s="1"/>
  <c r="M337" i="9"/>
  <c r="M338" i="9" s="1"/>
  <c r="K337" i="9"/>
  <c r="K338" i="9" s="1"/>
  <c r="J337" i="9"/>
  <c r="J338" i="9" s="1"/>
  <c r="I337" i="9"/>
  <c r="I338" i="9" s="1"/>
  <c r="H337" i="9"/>
  <c r="H338" i="9" s="1"/>
  <c r="G337" i="9"/>
  <c r="G338" i="9" s="1"/>
  <c r="F337" i="9"/>
  <c r="F338" i="9" s="1"/>
  <c r="E337" i="9"/>
  <c r="E338" i="9" s="1"/>
  <c r="BJ336" i="9"/>
  <c r="DM335" i="9"/>
  <c r="DL335" i="9"/>
  <c r="DG335" i="9"/>
  <c r="BK335" i="9"/>
  <c r="BK336" i="9" s="1"/>
  <c r="BJ335" i="9"/>
  <c r="BI335" i="9"/>
  <c r="BE335" i="9"/>
  <c r="BE336" i="9" s="1"/>
  <c r="BA335" i="9"/>
  <c r="BA336" i="9" s="1"/>
  <c r="V334" i="9"/>
  <c r="DM333" i="9"/>
  <c r="DL333" i="9"/>
  <c r="DG333" i="9"/>
  <c r="BA333" i="9"/>
  <c r="AX333" i="9"/>
  <c r="AX334" i="9" s="1"/>
  <c r="AV333" i="9"/>
  <c r="AV334" i="9" s="1"/>
  <c r="AU333" i="9"/>
  <c r="AU334" i="9" s="1"/>
  <c r="AD333" i="9"/>
  <c r="AD334" i="9" s="1"/>
  <c r="AC333" i="9"/>
  <c r="AC334" i="9" s="1"/>
  <c r="AB333" i="9"/>
  <c r="AB334" i="9" s="1"/>
  <c r="AA333" i="9"/>
  <c r="AA334" i="9" s="1"/>
  <c r="Z333" i="9"/>
  <c r="Z334" i="9" s="1"/>
  <c r="Y333" i="9"/>
  <c r="Y334" i="9" s="1"/>
  <c r="W333" i="9"/>
  <c r="W334" i="9" s="1"/>
  <c r="V333" i="9"/>
  <c r="U333" i="9"/>
  <c r="U334" i="9" s="1"/>
  <c r="T333" i="9"/>
  <c r="T334" i="9" s="1"/>
  <c r="S333" i="9"/>
  <c r="S334" i="9" s="1"/>
  <c r="R333" i="9"/>
  <c r="R334" i="9" s="1"/>
  <c r="Q333" i="9"/>
  <c r="Q334" i="9" s="1"/>
  <c r="P333" i="9"/>
  <c r="P334" i="9" s="1"/>
  <c r="O333" i="9"/>
  <c r="O334" i="9" s="1"/>
  <c r="N333" i="9"/>
  <c r="N334" i="9" s="1"/>
  <c r="M333" i="9"/>
  <c r="M334" i="9" s="1"/>
  <c r="K333" i="9"/>
  <c r="K334" i="9" s="1"/>
  <c r="J333" i="9"/>
  <c r="J334" i="9" s="1"/>
  <c r="I333" i="9"/>
  <c r="I334" i="9" s="1"/>
  <c r="H333" i="9"/>
  <c r="H334" i="9" s="1"/>
  <c r="G333" i="9"/>
  <c r="G334" i="9" s="1"/>
  <c r="F333" i="9"/>
  <c r="F334" i="9" s="1"/>
  <c r="E333" i="9"/>
  <c r="E334" i="9" s="1"/>
  <c r="DM331" i="9"/>
  <c r="DL331" i="9"/>
  <c r="DG331" i="9"/>
  <c r="BB331" i="9"/>
  <c r="BB332" i="9" s="1"/>
  <c r="CZ330" i="9"/>
  <c r="CY330" i="9"/>
  <c r="CX330" i="9"/>
  <c r="DM329" i="9"/>
  <c r="DM330" i="9" s="1"/>
  <c r="DL329" i="9"/>
  <c r="DL330" i="9" s="1"/>
  <c r="DG329" i="9"/>
  <c r="DG330" i="9" s="1"/>
  <c r="DL301" i="9"/>
  <c r="DD299" i="9"/>
  <c r="CV299" i="9"/>
  <c r="CU299" i="9"/>
  <c r="CU298" i="9" s="1"/>
  <c r="CT299" i="9"/>
  <c r="CS299" i="9"/>
  <c r="CS298" i="9" s="1"/>
  <c r="CR299" i="9"/>
  <c r="CR298" i="9" s="1"/>
  <c r="CQ299" i="9"/>
  <c r="CQ298" i="9" s="1"/>
  <c r="CP299" i="9"/>
  <c r="CP298" i="9" s="1"/>
  <c r="CO299" i="9"/>
  <c r="CN299" i="9"/>
  <c r="CM299" i="9"/>
  <c r="CM298" i="9" s="1"/>
  <c r="CL299" i="9"/>
  <c r="CK299" i="9"/>
  <c r="CK298" i="9" s="1"/>
  <c r="CJ299" i="9"/>
  <c r="CJ298" i="9" s="1"/>
  <c r="CI299" i="9"/>
  <c r="CI298" i="9" s="1"/>
  <c r="CH299" i="9"/>
  <c r="CG299" i="9"/>
  <c r="CF299" i="9"/>
  <c r="CE299" i="9"/>
  <c r="CE298" i="9" s="1"/>
  <c r="CD299" i="9"/>
  <c r="CC299" i="9"/>
  <c r="CC298" i="9" s="1"/>
  <c r="CB299" i="9"/>
  <c r="CB298" i="9" s="1"/>
  <c r="CA299" i="9"/>
  <c r="CA298" i="9" s="1"/>
  <c r="BZ299" i="9"/>
  <c r="BY299" i="9"/>
  <c r="BX299" i="9"/>
  <c r="BW299" i="9"/>
  <c r="BW298" i="9" s="1"/>
  <c r="BV299" i="9"/>
  <c r="BV298" i="9" s="1"/>
  <c r="BU299" i="9"/>
  <c r="BU298" i="9" s="1"/>
  <c r="BT299" i="9"/>
  <c r="BT298" i="9" s="1"/>
  <c r="BS299" i="9"/>
  <c r="BS298" i="9" s="1"/>
  <c r="BR299" i="9"/>
  <c r="BQ299" i="9"/>
  <c r="BP299" i="9"/>
  <c r="BO299" i="9"/>
  <c r="BO298" i="9" s="1"/>
  <c r="BN299" i="9"/>
  <c r="BM299" i="9"/>
  <c r="BM298" i="9" s="1"/>
  <c r="BL299" i="9"/>
  <c r="BL298" i="9" s="1"/>
  <c r="BK299" i="9"/>
  <c r="BK298" i="9" s="1"/>
  <c r="BJ299" i="9"/>
  <c r="BI299" i="9"/>
  <c r="BH299" i="9"/>
  <c r="BF299" i="9"/>
  <c r="BF298" i="9" s="1"/>
  <c r="BE299" i="9"/>
  <c r="BD299" i="9"/>
  <c r="BD298" i="9" s="1"/>
  <c r="BC299" i="9"/>
  <c r="BC298" i="9" s="1"/>
  <c r="BB299" i="9"/>
  <c r="BB298" i="9" s="1"/>
  <c r="BA299" i="9"/>
  <c r="AZ299" i="9"/>
  <c r="AY299" i="9"/>
  <c r="AY298" i="9" s="1"/>
  <c r="AX299" i="9"/>
  <c r="AX298" i="9" s="1"/>
  <c r="AT299" i="9"/>
  <c r="AS299" i="9"/>
  <c r="AS298" i="9" s="1"/>
  <c r="AR299" i="9"/>
  <c r="AR298" i="9" s="1"/>
  <c r="AQ299" i="9"/>
  <c r="AQ298" i="9" s="1"/>
  <c r="AP299" i="9"/>
  <c r="AO299" i="9"/>
  <c r="AN299" i="9"/>
  <c r="AN298" i="9" s="1"/>
  <c r="AM299" i="9"/>
  <c r="AM298" i="9" s="1"/>
  <c r="AL299" i="9"/>
  <c r="AK299" i="9"/>
  <c r="AJ299" i="9"/>
  <c r="AJ298" i="9" s="1"/>
  <c r="AI299" i="9"/>
  <c r="AI298" i="9" s="1"/>
  <c r="AH299" i="9"/>
  <c r="AG299" i="9"/>
  <c r="AF299" i="9"/>
  <c r="AE299" i="9"/>
  <c r="AD299" i="9"/>
  <c r="AB299" i="9"/>
  <c r="CV298" i="9"/>
  <c r="CT298" i="9"/>
  <c r="CO298" i="9"/>
  <c r="CN298" i="9"/>
  <c r="CL298" i="9"/>
  <c r="CH298" i="9"/>
  <c r="CG298" i="9"/>
  <c r="CF298" i="9"/>
  <c r="CD298" i="9"/>
  <c r="BZ298" i="9"/>
  <c r="BY298" i="9"/>
  <c r="BX298" i="9"/>
  <c r="BR298" i="9"/>
  <c r="BQ298" i="9"/>
  <c r="BP298" i="9"/>
  <c r="BN298" i="9"/>
  <c r="BJ298" i="9"/>
  <c r="BI298" i="9"/>
  <c r="BH298" i="9"/>
  <c r="BG298" i="9"/>
  <c r="BE298" i="9"/>
  <c r="BA298" i="9"/>
  <c r="AZ298" i="9"/>
  <c r="AW298" i="9"/>
  <c r="AV298" i="9"/>
  <c r="AU298" i="9"/>
  <c r="AT298" i="9"/>
  <c r="AP298" i="9"/>
  <c r="AO298" i="9"/>
  <c r="AL298" i="9"/>
  <c r="AK298" i="9"/>
  <c r="AH298" i="9"/>
  <c r="AJ297" i="9"/>
  <c r="CV296" i="9"/>
  <c r="CV297" i="9" s="1"/>
  <c r="CF296" i="9"/>
  <c r="CF297" i="9" s="1"/>
  <c r="CC296" i="9"/>
  <c r="CC297" i="9" s="1"/>
  <c r="BP296" i="9"/>
  <c r="BP297" i="9" s="1"/>
  <c r="BH296" i="9"/>
  <c r="BH297" i="9" s="1"/>
  <c r="BE296" i="9"/>
  <c r="BE297" i="9" s="1"/>
  <c r="AO296" i="9"/>
  <c r="AO297" i="9" s="1"/>
  <c r="AJ296" i="9"/>
  <c r="CV295" i="9"/>
  <c r="CU295" i="9"/>
  <c r="CU296" i="9" s="1"/>
  <c r="CU297" i="9" s="1"/>
  <c r="CT295" i="9"/>
  <c r="CT296" i="9" s="1"/>
  <c r="CT297" i="9" s="1"/>
  <c r="CS295" i="9"/>
  <c r="CS296" i="9" s="1"/>
  <c r="CS297" i="9" s="1"/>
  <c r="CR295" i="9"/>
  <c r="CR296" i="9" s="1"/>
  <c r="CR297" i="9" s="1"/>
  <c r="CQ295" i="9"/>
  <c r="CQ296" i="9" s="1"/>
  <c r="CQ297" i="9" s="1"/>
  <c r="CP295" i="9"/>
  <c r="CP296" i="9" s="1"/>
  <c r="CP297" i="9" s="1"/>
  <c r="CO295" i="9"/>
  <c r="CO296" i="9" s="1"/>
  <c r="CO297" i="9" s="1"/>
  <c r="CN295" i="9"/>
  <c r="CN296" i="9" s="1"/>
  <c r="CN297" i="9" s="1"/>
  <c r="CM295" i="9"/>
  <c r="CM296" i="9" s="1"/>
  <c r="CM297" i="9" s="1"/>
  <c r="CL295" i="9"/>
  <c r="CL296" i="9" s="1"/>
  <c r="CL297" i="9" s="1"/>
  <c r="CK295" i="9"/>
  <c r="CK296" i="9" s="1"/>
  <c r="CK297" i="9" s="1"/>
  <c r="CJ295" i="9"/>
  <c r="CJ296" i="9" s="1"/>
  <c r="CJ297" i="9" s="1"/>
  <c r="CI295" i="9"/>
  <c r="CI296" i="9" s="1"/>
  <c r="CI297" i="9" s="1"/>
  <c r="CH295" i="9"/>
  <c r="CH296" i="9" s="1"/>
  <c r="CH297" i="9" s="1"/>
  <c r="CG295" i="9"/>
  <c r="CG296" i="9" s="1"/>
  <c r="CG297" i="9" s="1"/>
  <c r="CF295" i="9"/>
  <c r="CE295" i="9"/>
  <c r="CE296" i="9" s="1"/>
  <c r="CE297" i="9" s="1"/>
  <c r="CD295" i="9"/>
  <c r="CD296" i="9" s="1"/>
  <c r="CD297" i="9" s="1"/>
  <c r="CC295" i="9"/>
  <c r="CB295" i="9"/>
  <c r="CB296" i="9" s="1"/>
  <c r="CB297" i="9" s="1"/>
  <c r="CA295" i="9"/>
  <c r="CA296" i="9" s="1"/>
  <c r="CA297" i="9" s="1"/>
  <c r="BZ295" i="9"/>
  <c r="BZ296" i="9" s="1"/>
  <c r="BZ297" i="9" s="1"/>
  <c r="BY295" i="9"/>
  <c r="BY296" i="9" s="1"/>
  <c r="BY297" i="9" s="1"/>
  <c r="BX295" i="9"/>
  <c r="BX296" i="9" s="1"/>
  <c r="BX297" i="9" s="1"/>
  <c r="BW295" i="9"/>
  <c r="BW296" i="9" s="1"/>
  <c r="BW297" i="9" s="1"/>
  <c r="BV295" i="9"/>
  <c r="BV296" i="9" s="1"/>
  <c r="BV297" i="9" s="1"/>
  <c r="BU295" i="9"/>
  <c r="BU296" i="9" s="1"/>
  <c r="BU297" i="9" s="1"/>
  <c r="BT295" i="9"/>
  <c r="BT296" i="9" s="1"/>
  <c r="BT297" i="9" s="1"/>
  <c r="BS295" i="9"/>
  <c r="BS296" i="9" s="1"/>
  <c r="BS297" i="9" s="1"/>
  <c r="BR295" i="9"/>
  <c r="BR296" i="9" s="1"/>
  <c r="BR297" i="9" s="1"/>
  <c r="BQ295" i="9"/>
  <c r="BQ296" i="9" s="1"/>
  <c r="BQ297" i="9" s="1"/>
  <c r="BP295" i="9"/>
  <c r="BO295" i="9"/>
  <c r="BO296" i="9" s="1"/>
  <c r="BO297" i="9" s="1"/>
  <c r="BN295" i="9"/>
  <c r="BN296" i="9" s="1"/>
  <c r="BN297" i="9" s="1"/>
  <c r="BM295" i="9"/>
  <c r="BM296" i="9" s="1"/>
  <c r="BM297" i="9" s="1"/>
  <c r="BL295" i="9"/>
  <c r="BL296" i="9" s="1"/>
  <c r="BL297" i="9" s="1"/>
  <c r="BK295" i="9"/>
  <c r="BK296" i="9" s="1"/>
  <c r="BK297" i="9" s="1"/>
  <c r="BJ295" i="9"/>
  <c r="BJ296" i="9" s="1"/>
  <c r="BJ297" i="9" s="1"/>
  <c r="BI295" i="9"/>
  <c r="BI296" i="9" s="1"/>
  <c r="BI297" i="9" s="1"/>
  <c r="BH295" i="9"/>
  <c r="BG295" i="9"/>
  <c r="BG296" i="9" s="1"/>
  <c r="BG297" i="9" s="1"/>
  <c r="BF295" i="9"/>
  <c r="BF296" i="9" s="1"/>
  <c r="BF297" i="9" s="1"/>
  <c r="BE295" i="9"/>
  <c r="BD295" i="9"/>
  <c r="BD296" i="9" s="1"/>
  <c r="BD297" i="9" s="1"/>
  <c r="BC295" i="9"/>
  <c r="BC296" i="9" s="1"/>
  <c r="BC297" i="9" s="1"/>
  <c r="BB295" i="9"/>
  <c r="BB296" i="9" s="1"/>
  <c r="BB297" i="9" s="1"/>
  <c r="BA295" i="9"/>
  <c r="BA296" i="9" s="1"/>
  <c r="BA297" i="9" s="1"/>
  <c r="AZ295" i="9"/>
  <c r="AZ296" i="9" s="1"/>
  <c r="AZ297" i="9" s="1"/>
  <c r="AY295" i="9"/>
  <c r="AY296" i="9" s="1"/>
  <c r="AY297" i="9" s="1"/>
  <c r="AX295" i="9"/>
  <c r="AX296" i="9" s="1"/>
  <c r="AX297" i="9" s="1"/>
  <c r="AW295" i="9"/>
  <c r="AW296" i="9" s="1"/>
  <c r="AW297" i="9" s="1"/>
  <c r="AV295" i="9"/>
  <c r="AV296" i="9" s="1"/>
  <c r="AV297" i="9" s="1"/>
  <c r="AU295" i="9"/>
  <c r="AU296" i="9" s="1"/>
  <c r="AU297" i="9" s="1"/>
  <c r="AT295" i="9"/>
  <c r="AT296" i="9" s="1"/>
  <c r="AT297" i="9" s="1"/>
  <c r="AS295" i="9"/>
  <c r="AS296" i="9" s="1"/>
  <c r="AS297" i="9" s="1"/>
  <c r="AR295" i="9"/>
  <c r="AR296" i="9" s="1"/>
  <c r="AR297" i="9" s="1"/>
  <c r="AQ295" i="9"/>
  <c r="AQ296" i="9" s="1"/>
  <c r="AQ297" i="9" s="1"/>
  <c r="AP295" i="9"/>
  <c r="AP296" i="9" s="1"/>
  <c r="AP297" i="9" s="1"/>
  <c r="AO295" i="9"/>
  <c r="AN295" i="9"/>
  <c r="AN296" i="9" s="1"/>
  <c r="AN297" i="9" s="1"/>
  <c r="AM295" i="9"/>
  <c r="AM296" i="9" s="1"/>
  <c r="AM297" i="9" s="1"/>
  <c r="AL295" i="9"/>
  <c r="AL296" i="9" s="1"/>
  <c r="AL297" i="9" s="1"/>
  <c r="AK295" i="9"/>
  <c r="AK296" i="9" s="1"/>
  <c r="AK297" i="9" s="1"/>
  <c r="AJ295" i="9"/>
  <c r="AI295" i="9"/>
  <c r="AI296" i="9" s="1"/>
  <c r="AI297" i="9" s="1"/>
  <c r="AH295" i="9"/>
  <c r="AH296" i="9" s="1"/>
  <c r="AH297" i="9" s="1"/>
  <c r="DD294" i="9"/>
  <c r="DD293" i="9"/>
  <c r="DC293" i="9"/>
  <c r="I287" i="9"/>
  <c r="AE279" i="9"/>
  <c r="T279" i="9"/>
  <c r="Q279" i="9"/>
  <c r="O279" i="9"/>
  <c r="G279" i="9"/>
  <c r="E279" i="9"/>
  <c r="BA278" i="9"/>
  <c r="BA277" i="9"/>
  <c r="BA276" i="9" s="1"/>
  <c r="BA279" i="9" s="1"/>
  <c r="AZ276" i="9"/>
  <c r="AZ279" i="9" s="1"/>
  <c r="AX276" i="9"/>
  <c r="AT276" i="9"/>
  <c r="AT279" i="9" s="1"/>
  <c r="AM276" i="9"/>
  <c r="AD276" i="9"/>
  <c r="AC276" i="9"/>
  <c r="Z276" i="9"/>
  <c r="R276" i="9"/>
  <c r="K276" i="9"/>
  <c r="K283" i="9" s="1"/>
  <c r="K284" i="9" s="1"/>
  <c r="K285" i="9" s="1"/>
  <c r="BD275" i="9"/>
  <c r="BB275" i="9"/>
  <c r="AZ275" i="9"/>
  <c r="AY275" i="9"/>
  <c r="AX275" i="9"/>
  <c r="AT275" i="9"/>
  <c r="AR275" i="9"/>
  <c r="AQ275" i="9"/>
  <c r="AM275" i="9"/>
  <c r="AD275" i="9"/>
  <c r="AC275" i="9"/>
  <c r="AA275" i="9"/>
  <c r="Z275" i="9"/>
  <c r="R275" i="9"/>
  <c r="G275" i="9"/>
  <c r="E275" i="9"/>
  <c r="E270" i="9" s="1"/>
  <c r="Y274" i="9"/>
  <c r="W274" i="9"/>
  <c r="V274" i="9"/>
  <c r="V275" i="9" s="1"/>
  <c r="U274" i="9"/>
  <c r="T274" i="9"/>
  <c r="T276" i="9" s="1"/>
  <c r="Q274" i="9"/>
  <c r="Q276" i="9" s="1"/>
  <c r="P274" i="9"/>
  <c r="P276" i="9" s="1"/>
  <c r="O274" i="9"/>
  <c r="N274" i="9"/>
  <c r="N275" i="9" s="1"/>
  <c r="M274" i="9"/>
  <c r="K274" i="9"/>
  <c r="K275" i="9" s="1"/>
  <c r="J274" i="9"/>
  <c r="I274" i="9"/>
  <c r="I276" i="9" s="1"/>
  <c r="I283" i="9" s="1"/>
  <c r="I284" i="9" s="1"/>
  <c r="I285" i="9" s="1"/>
  <c r="F274" i="9"/>
  <c r="F276" i="9" s="1"/>
  <c r="F283" i="9" s="1"/>
  <c r="F284" i="9" s="1"/>
  <c r="F285" i="9" s="1"/>
  <c r="BA273" i="9"/>
  <c r="AX273" i="9"/>
  <c r="AX269" i="9" s="1"/>
  <c r="AX270" i="9" s="1"/>
  <c r="AW273" i="9"/>
  <c r="AW269" i="9" s="1"/>
  <c r="AW270" i="9" s="1"/>
  <c r="AT273" i="9"/>
  <c r="AT269" i="9" s="1"/>
  <c r="AT270" i="9" s="1"/>
  <c r="AR273" i="9"/>
  <c r="AQ273" i="9"/>
  <c r="AD273" i="9"/>
  <c r="AD269" i="9" s="1"/>
  <c r="AD270" i="9" s="1"/>
  <c r="AC273" i="9"/>
  <c r="AA273" i="9"/>
  <c r="AA269" i="9" s="1"/>
  <c r="Z273" i="9"/>
  <c r="Z269" i="9" s="1"/>
  <c r="Z270" i="9" s="1"/>
  <c r="Y273" i="9"/>
  <c r="W273" i="9"/>
  <c r="V273" i="9"/>
  <c r="V269" i="9" s="1"/>
  <c r="V270" i="9" s="1"/>
  <c r="U273" i="9"/>
  <c r="U269" i="9" s="1"/>
  <c r="T273" i="9"/>
  <c r="R273" i="9"/>
  <c r="R269" i="9" s="1"/>
  <c r="O273" i="9"/>
  <c r="O269" i="9" s="1"/>
  <c r="O270" i="9" s="1"/>
  <c r="K273" i="9"/>
  <c r="K269" i="9" s="1"/>
  <c r="K270" i="9" s="1"/>
  <c r="G273" i="9"/>
  <c r="G269" i="9" s="1"/>
  <c r="AZ272" i="9"/>
  <c r="AX272" i="9"/>
  <c r="AT272" i="9"/>
  <c r="AR272" i="9"/>
  <c r="AQ272" i="9"/>
  <c r="AM272" i="9"/>
  <c r="AD272" i="9"/>
  <c r="AC272" i="9"/>
  <c r="AA272" i="9"/>
  <c r="Z272" i="9"/>
  <c r="W272" i="9"/>
  <c r="T272" i="9"/>
  <c r="S272" i="9"/>
  <c r="R272" i="9"/>
  <c r="T271" i="9"/>
  <c r="Q271" i="9"/>
  <c r="O271" i="9"/>
  <c r="M271" i="9"/>
  <c r="J271" i="9"/>
  <c r="G271" i="9"/>
  <c r="E271" i="9"/>
  <c r="BF270" i="9"/>
  <c r="G270" i="9"/>
  <c r="BA269" i="9"/>
  <c r="AR269" i="9"/>
  <c r="AQ269" i="9"/>
  <c r="AQ270" i="9" s="1"/>
  <c r="AM269" i="9"/>
  <c r="AM270" i="9" s="1"/>
  <c r="AC269" i="9"/>
  <c r="AC270" i="9" s="1"/>
  <c r="Y269" i="9"/>
  <c r="Y270" i="9" s="1"/>
  <c r="W269" i="9"/>
  <c r="T269" i="9"/>
  <c r="T270" i="9" s="1"/>
  <c r="BS266" i="9"/>
  <c r="BQ266" i="9"/>
  <c r="BP266" i="9"/>
  <c r="BN266" i="9"/>
  <c r="BK266" i="9"/>
  <c r="BJ266" i="9"/>
  <c r="BH266" i="9"/>
  <c r="BE266" i="9"/>
  <c r="BD266" i="9"/>
  <c r="BB266" i="9"/>
  <c r="BA266" i="9"/>
  <c r="AZ266" i="9"/>
  <c r="AY266" i="9"/>
  <c r="AX266" i="9"/>
  <c r="AW266" i="9"/>
  <c r="AT266" i="9"/>
  <c r="AS266" i="9"/>
  <c r="AR266" i="9"/>
  <c r="AQ266" i="9"/>
  <c r="AP266" i="9"/>
  <c r="AO266" i="9"/>
  <c r="AN266" i="9"/>
  <c r="AM266" i="9"/>
  <c r="AL266" i="9"/>
  <c r="AK266" i="9"/>
  <c r="AI266" i="9"/>
  <c r="AH266" i="9"/>
  <c r="AG266" i="9"/>
  <c r="AF266" i="9"/>
  <c r="AE266" i="9"/>
  <c r="AD266" i="9"/>
  <c r="AC266" i="9"/>
  <c r="AB266" i="9"/>
  <c r="DM265" i="9"/>
  <c r="DL265" i="9"/>
  <c r="BS265" i="9"/>
  <c r="BK265" i="9"/>
  <c r="BJ265" i="9"/>
  <c r="BH265" i="9"/>
  <c r="BF265" i="9"/>
  <c r="BE265" i="9"/>
  <c r="BD265" i="9"/>
  <c r="BC265" i="9"/>
  <c r="BB265" i="9"/>
  <c r="BA265" i="9"/>
  <c r="AZ265" i="9"/>
  <c r="AY265" i="9"/>
  <c r="AX265" i="9"/>
  <c r="AW265" i="9"/>
  <c r="AT265" i="9"/>
  <c r="AS265" i="9"/>
  <c r="AR265" i="9"/>
  <c r="AQ265" i="9"/>
  <c r="AP265" i="9"/>
  <c r="AO265" i="9"/>
  <c r="AN265" i="9"/>
  <c r="AM265" i="9"/>
  <c r="AL265" i="9"/>
  <c r="AK265" i="9"/>
  <c r="AI265" i="9"/>
  <c r="AH265" i="9"/>
  <c r="AG265" i="9"/>
  <c r="AF265" i="9"/>
  <c r="AE265" i="9"/>
  <c r="AD265" i="9"/>
  <c r="AC265" i="9"/>
  <c r="AB265" i="9"/>
  <c r="DL262" i="9"/>
  <c r="CQ253" i="9"/>
  <c r="BB251" i="9"/>
  <c r="AX251" i="9"/>
  <c r="AD251" i="9"/>
  <c r="AC251" i="9"/>
  <c r="AB251" i="9"/>
  <c r="AB274" i="9" s="1"/>
  <c r="AX243" i="9"/>
  <c r="AW243" i="9"/>
  <c r="AT243" i="9"/>
  <c r="AT240" i="9"/>
  <c r="AX236" i="9"/>
  <c r="AC236" i="9"/>
  <c r="AB236" i="9"/>
  <c r="AX235" i="9"/>
  <c r="AW235" i="9"/>
  <c r="AT235" i="9"/>
  <c r="BA232" i="9"/>
  <c r="AP232" i="9"/>
  <c r="AP243" i="9" s="1"/>
  <c r="BA231" i="9"/>
  <c r="AX231" i="9"/>
  <c r="AP231" i="9"/>
  <c r="AD231" i="9"/>
  <c r="AC229" i="9"/>
  <c r="BA227" i="9"/>
  <c r="AX227" i="9"/>
  <c r="AW227" i="9"/>
  <c r="AP227" i="9"/>
  <c r="BA225" i="9"/>
  <c r="AX225" i="9"/>
  <c r="AW225" i="9"/>
  <c r="AP225" i="9"/>
  <c r="AX224" i="9"/>
  <c r="AW224" i="9"/>
  <c r="AI224" i="9"/>
  <c r="AD224" i="9"/>
  <c r="AC224" i="9"/>
  <c r="BL222" i="9"/>
  <c r="BL224" i="9" s="1"/>
  <c r="BK222" i="9"/>
  <c r="BK229" i="9" s="1"/>
  <c r="BJ222" i="9"/>
  <c r="BI222" i="9"/>
  <c r="BI224" i="9" s="1"/>
  <c r="BH222" i="9"/>
  <c r="BF222" i="9"/>
  <c r="BE222" i="9"/>
  <c r="BA222" i="9"/>
  <c r="AZ222" i="9"/>
  <c r="AZ224" i="9" s="1"/>
  <c r="AO222" i="9"/>
  <c r="AI222" i="9"/>
  <c r="AI229" i="9" s="1"/>
  <c r="AF222" i="9"/>
  <c r="AE222" i="9"/>
  <c r="AB222" i="9"/>
  <c r="AB224" i="9" s="1"/>
  <c r="BL221" i="9"/>
  <c r="BK221" i="9"/>
  <c r="CQ219" i="9"/>
  <c r="CE219" i="9"/>
  <c r="BS219" i="9"/>
  <c r="BL219" i="9"/>
  <c r="BL228" i="9" s="1"/>
  <c r="BK219" i="9"/>
  <c r="BK920" i="9" s="1"/>
  <c r="BJ219" i="9"/>
  <c r="BJ920" i="9" s="1"/>
  <c r="BI219" i="9"/>
  <c r="BH219" i="9"/>
  <c r="BH920" i="9" s="1"/>
  <c r="BF219" i="9"/>
  <c r="BE219" i="9"/>
  <c r="BE920" i="9" s="1"/>
  <c r="BA219" i="9"/>
  <c r="BA747" i="9" s="1"/>
  <c r="AZ219" i="9"/>
  <c r="AZ747" i="9" s="1"/>
  <c r="AO219" i="9"/>
  <c r="AO747" i="9" s="1"/>
  <c r="AJ219" i="9"/>
  <c r="AI219" i="9"/>
  <c r="AI747" i="9" s="1"/>
  <c r="AF219" i="9"/>
  <c r="AF747" i="9" s="1"/>
  <c r="AE219" i="9"/>
  <c r="AE747" i="9" s="1"/>
  <c r="AD219" i="9"/>
  <c r="AD747" i="9" s="1"/>
  <c r="AB219" i="9"/>
  <c r="AB747" i="9" s="1"/>
  <c r="BL207" i="9"/>
  <c r="BL921" i="9" s="1"/>
  <c r="BK207" i="9"/>
  <c r="BK921" i="9" s="1"/>
  <c r="BJ207" i="9"/>
  <c r="BJ921" i="9" s="1"/>
  <c r="BI207" i="9"/>
  <c r="BI921" i="9" s="1"/>
  <c r="BH207" i="9"/>
  <c r="BH921" i="9" s="1"/>
  <c r="BF207" i="9"/>
  <c r="BF921" i="9" s="1"/>
  <c r="BE207" i="9"/>
  <c r="BE921" i="9" s="1"/>
  <c r="BA207" i="9"/>
  <c r="AZ207" i="9"/>
  <c r="AW207" i="9"/>
  <c r="AO207" i="9"/>
  <c r="AI207" i="9"/>
  <c r="AF207" i="9"/>
  <c r="AE207" i="9"/>
  <c r="AD207" i="9"/>
  <c r="AC207" i="9"/>
  <c r="AB207" i="9"/>
  <c r="BX206" i="9"/>
  <c r="BX222" i="9" s="1"/>
  <c r="AS205" i="9"/>
  <c r="AS206" i="9" s="1"/>
  <c r="AN205" i="9"/>
  <c r="AN206" i="9" s="1"/>
  <c r="AN222" i="9" s="1"/>
  <c r="DG204" i="9"/>
  <c r="DG205" i="9" s="1"/>
  <c r="DG206" i="9" s="1"/>
  <c r="DG201" i="9" s="1"/>
  <c r="DG200" i="9" s="1"/>
  <c r="DG198" i="9" s="1"/>
  <c r="DC204" i="9"/>
  <c r="BK204" i="9"/>
  <c r="BE204" i="9"/>
  <c r="BE918" i="9" s="1"/>
  <c r="AY204" i="9"/>
  <c r="AT204" i="9"/>
  <c r="AT205" i="9" s="1"/>
  <c r="AT206" i="9" s="1"/>
  <c r="AO204" i="9"/>
  <c r="DG203" i="9"/>
  <c r="BE203" i="9"/>
  <c r="AT203" i="9"/>
  <c r="AS203" i="9"/>
  <c r="AN203" i="9"/>
  <c r="AE203" i="9"/>
  <c r="AC203" i="9"/>
  <c r="BL202" i="9"/>
  <c r="BX201" i="9"/>
  <c r="BX200" i="9" s="1"/>
  <c r="BL201" i="9"/>
  <c r="BK201" i="9"/>
  <c r="BK200" i="9" s="1"/>
  <c r="BJ201" i="9"/>
  <c r="BJ200" i="9" s="1"/>
  <c r="BI201" i="9"/>
  <c r="BH201" i="9"/>
  <c r="BF201" i="9"/>
  <c r="BE201" i="9"/>
  <c r="BA201" i="9"/>
  <c r="AO201" i="9"/>
  <c r="AI201" i="9"/>
  <c r="AF201" i="9"/>
  <c r="AB201" i="9"/>
  <c r="BF200" i="9"/>
  <c r="BF915" i="9" s="1"/>
  <c r="BF914" i="9" s="1"/>
  <c r="BE200" i="9"/>
  <c r="BX199" i="9"/>
  <c r="BL199" i="9"/>
  <c r="BI199" i="9"/>
  <c r="BF198" i="9"/>
  <c r="AZ198" i="9"/>
  <c r="DG197" i="9"/>
  <c r="DG196" i="9" s="1"/>
  <c r="DG194" i="9" s="1"/>
  <c r="BE197" i="9"/>
  <c r="BE195" i="9" s="1"/>
  <c r="AT197" i="9"/>
  <c r="AS197" i="9"/>
  <c r="AS196" i="9" s="1"/>
  <c r="AN197" i="9"/>
  <c r="AE197" i="9"/>
  <c r="AD197" i="9"/>
  <c r="BX196" i="9"/>
  <c r="BX194" i="9" s="1"/>
  <c r="BQ196" i="9"/>
  <c r="BQ194" i="9" s="1"/>
  <c r="BE196" i="9"/>
  <c r="BE194" i="9" s="1"/>
  <c r="AZ196" i="9"/>
  <c r="AT196" i="9"/>
  <c r="AI196" i="9"/>
  <c r="AZ195" i="9"/>
  <c r="AT195" i="9"/>
  <c r="AI195" i="9"/>
  <c r="AC195" i="9"/>
  <c r="AZ194" i="9"/>
  <c r="AT194" i="9"/>
  <c r="AS194" i="9"/>
  <c r="AI194" i="9"/>
  <c r="BK193" i="9"/>
  <c r="BJ193" i="9"/>
  <c r="BJ204" i="9" s="1"/>
  <c r="BI193" i="9"/>
  <c r="BI204" i="9" s="1"/>
  <c r="BA193" i="9"/>
  <c r="AE193" i="9"/>
  <c r="AD193" i="9"/>
  <c r="BH192" i="9"/>
  <c r="BH188" i="9" s="1"/>
  <c r="AZ192" i="9"/>
  <c r="AQ192" i="9"/>
  <c r="AQ193" i="9" s="1"/>
  <c r="AQ204" i="9" s="1"/>
  <c r="AQ197" i="9" s="1"/>
  <c r="AQ195" i="9" s="1"/>
  <c r="AM192" i="9"/>
  <c r="AM193" i="9" s="1"/>
  <c r="AM204" i="9" s="1"/>
  <c r="BK189" i="9"/>
  <c r="BJ189" i="9"/>
  <c r="BI189" i="9"/>
  <c r="BE189" i="9"/>
  <c r="BA189" i="9"/>
  <c r="AY189" i="9"/>
  <c r="AT189" i="9"/>
  <c r="AO189" i="9"/>
  <c r="AN189" i="9"/>
  <c r="AM189" i="9"/>
  <c r="AE189" i="9"/>
  <c r="AD189" i="9"/>
  <c r="AC189" i="9"/>
  <c r="BK188" i="9"/>
  <c r="BJ188" i="9"/>
  <c r="BI188" i="9"/>
  <c r="BE188" i="9"/>
  <c r="BA188" i="9"/>
  <c r="AY188" i="9"/>
  <c r="AT188" i="9"/>
  <c r="AQ188" i="9"/>
  <c r="AO188" i="9"/>
  <c r="AN188" i="9"/>
  <c r="AM188" i="9"/>
  <c r="AE188" i="9"/>
  <c r="AD188" i="9"/>
  <c r="AC188" i="9"/>
  <c r="BK187" i="9"/>
  <c r="BK185" i="9" s="1"/>
  <c r="BK177" i="9" s="1"/>
  <c r="BI187" i="9"/>
  <c r="AX187" i="9"/>
  <c r="AX192" i="9" s="1"/>
  <c r="AN187" i="9"/>
  <c r="AL187" i="9"/>
  <c r="AL192" i="9" s="1"/>
  <c r="AG187" i="9"/>
  <c r="AG192" i="9" s="1"/>
  <c r="AG189" i="9" s="1"/>
  <c r="AF187" i="9"/>
  <c r="AF192" i="9" s="1"/>
  <c r="DC185" i="9"/>
  <c r="DB731" i="9" s="1"/>
  <c r="AZ185" i="9"/>
  <c r="AY185" i="9"/>
  <c r="AQ185" i="9"/>
  <c r="AO185" i="9"/>
  <c r="AN185" i="9"/>
  <c r="AL185" i="9"/>
  <c r="AK185" i="9"/>
  <c r="AK187" i="9" s="1"/>
  <c r="AK192" i="9" s="1"/>
  <c r="AH185" i="9"/>
  <c r="AH187" i="9" s="1"/>
  <c r="AH192" i="9" s="1"/>
  <c r="AH193" i="9" s="1"/>
  <c r="AH204" i="9" s="1"/>
  <c r="AG185" i="9"/>
  <c r="AF185" i="9"/>
  <c r="AE185" i="9"/>
  <c r="AE187" i="9" s="1"/>
  <c r="AC185" i="9"/>
  <c r="AB185" i="9"/>
  <c r="AB187" i="9" s="1"/>
  <c r="AB192" i="9" s="1"/>
  <c r="CX182" i="9"/>
  <c r="CW182" i="9"/>
  <c r="CC182" i="9"/>
  <c r="BZ182" i="9"/>
  <c r="BY182" i="9"/>
  <c r="DG181" i="9"/>
  <c r="DF181" i="9"/>
  <c r="DA181" i="9"/>
  <c r="CH181" i="9"/>
  <c r="CG181" i="9"/>
  <c r="BQ181" i="9"/>
  <c r="BJ181" i="9"/>
  <c r="AW181" i="9"/>
  <c r="AV181" i="9"/>
  <c r="DK180" i="9"/>
  <c r="DJ180" i="9"/>
  <c r="DI180" i="9"/>
  <c r="DH180" i="9"/>
  <c r="DG180" i="9"/>
  <c r="DG341" i="9" s="1"/>
  <c r="DG342" i="9" s="1"/>
  <c r="DF180" i="9"/>
  <c r="DF341" i="9" s="1"/>
  <c r="DF342" i="9" s="1"/>
  <c r="DE180" i="9"/>
  <c r="DE341" i="9" s="1"/>
  <c r="DE342" i="9" s="1"/>
  <c r="DC180" i="9"/>
  <c r="DB180" i="9"/>
  <c r="DB182" i="9" s="1"/>
  <c r="DA180" i="9"/>
  <c r="DA182" i="9" s="1"/>
  <c r="CZ180" i="9"/>
  <c r="CY180" i="9"/>
  <c r="CX180" i="9"/>
  <c r="CX341" i="9" s="1"/>
  <c r="CX342" i="9" s="1"/>
  <c r="CW180" i="9"/>
  <c r="CW341" i="9" s="1"/>
  <c r="CW342" i="9" s="1"/>
  <c r="CV180" i="9"/>
  <c r="CV341" i="9" s="1"/>
  <c r="CV342" i="9" s="1"/>
  <c r="CU180" i="9"/>
  <c r="CT180" i="9"/>
  <c r="CT341" i="9" s="1"/>
  <c r="CT342" i="9" s="1"/>
  <c r="CS180" i="9"/>
  <c r="CR180" i="9"/>
  <c r="CQ180" i="9"/>
  <c r="CP180" i="9"/>
  <c r="CP341" i="9" s="1"/>
  <c r="CP342" i="9" s="1"/>
  <c r="CO180" i="9"/>
  <c r="CO341" i="9" s="1"/>
  <c r="CO342" i="9" s="1"/>
  <c r="CN180" i="9"/>
  <c r="CN341" i="9" s="1"/>
  <c r="CN342" i="9" s="1"/>
  <c r="CM180" i="9"/>
  <c r="CL180" i="9"/>
  <c r="CL341" i="9" s="1"/>
  <c r="CL342" i="9" s="1"/>
  <c r="CK180" i="9"/>
  <c r="CJ180" i="9"/>
  <c r="CI180" i="9"/>
  <c r="CH180" i="9"/>
  <c r="CH341" i="9" s="1"/>
  <c r="CH342" i="9" s="1"/>
  <c r="CG180" i="9"/>
  <c r="CG341" i="9" s="1"/>
  <c r="CG342" i="9" s="1"/>
  <c r="CF180" i="9"/>
  <c r="CF182" i="9" s="1"/>
  <c r="CE180" i="9"/>
  <c r="CD180" i="9"/>
  <c r="CD182" i="9" s="1"/>
  <c r="CC180" i="9"/>
  <c r="CC181" i="9" s="1"/>
  <c r="CB180" i="9"/>
  <c r="CA180" i="9"/>
  <c r="BZ180" i="9"/>
  <c r="BZ181" i="9" s="1"/>
  <c r="BY180" i="9"/>
  <c r="BY181" i="9" s="1"/>
  <c r="BX180" i="9"/>
  <c r="BX182" i="9" s="1"/>
  <c r="BW180" i="9"/>
  <c r="BV180" i="9"/>
  <c r="BV182" i="9" s="1"/>
  <c r="BU180" i="9"/>
  <c r="BT180" i="9"/>
  <c r="BS180" i="9"/>
  <c r="BR180" i="9"/>
  <c r="BR184" i="9" s="1"/>
  <c r="BQ180" i="9"/>
  <c r="BQ184" i="9" s="1"/>
  <c r="BP180" i="9"/>
  <c r="BP184" i="9" s="1"/>
  <c r="BO180" i="9"/>
  <c r="BN180" i="9"/>
  <c r="BN181" i="9" s="1"/>
  <c r="BM180" i="9"/>
  <c r="BM181" i="9" s="1"/>
  <c r="BL180" i="9"/>
  <c r="BL181" i="9" s="1"/>
  <c r="BK180" i="9"/>
  <c r="BK181" i="9" s="1"/>
  <c r="BJ180" i="9"/>
  <c r="BI180" i="9"/>
  <c r="BI181" i="9" s="1"/>
  <c r="BH180" i="9"/>
  <c r="BH181" i="9" s="1"/>
  <c r="BF180" i="9"/>
  <c r="BF181" i="9" s="1"/>
  <c r="BE180" i="9"/>
  <c r="BE181" i="9" s="1"/>
  <c r="BD180" i="9"/>
  <c r="BD181" i="9" s="1"/>
  <c r="BC180" i="9"/>
  <c r="BC181" i="9" s="1"/>
  <c r="BB180" i="9"/>
  <c r="BB181" i="9" s="1"/>
  <c r="BA180" i="9"/>
  <c r="BA181" i="9" s="1"/>
  <c r="AZ180" i="9"/>
  <c r="AZ181" i="9" s="1"/>
  <c r="AY180" i="9"/>
  <c r="AY181" i="9" s="1"/>
  <c r="AX180" i="9"/>
  <c r="AX181" i="9" s="1"/>
  <c r="AT180" i="9"/>
  <c r="AS180" i="9"/>
  <c r="AR180" i="9"/>
  <c r="AQ180" i="9"/>
  <c r="AP180" i="9"/>
  <c r="AO180" i="9"/>
  <c r="AN180" i="9"/>
  <c r="AL180" i="9"/>
  <c r="AL179" i="9" s="1"/>
  <c r="AK180" i="9"/>
  <c r="AK179" i="9" s="1"/>
  <c r="AI180" i="9"/>
  <c r="AI179" i="9" s="1"/>
  <c r="AH180" i="9"/>
  <c r="AH179" i="9" s="1"/>
  <c r="AG180" i="9"/>
  <c r="AG179" i="9" s="1"/>
  <c r="AF180" i="9"/>
  <c r="AF179" i="9"/>
  <c r="BA177" i="9"/>
  <c r="BA185" i="9" s="1"/>
  <c r="BA187" i="9" s="1"/>
  <c r="AT177" i="9"/>
  <c r="AT185" i="9" s="1"/>
  <c r="AT187" i="9" s="1"/>
  <c r="AL172" i="9"/>
  <c r="AK172" i="9"/>
  <c r="AI172" i="9"/>
  <c r="AI168" i="9" s="1"/>
  <c r="AI710" i="9" s="1"/>
  <c r="AH172" i="9"/>
  <c r="AG172" i="9"/>
  <c r="AF172" i="9"/>
  <c r="AE172" i="9"/>
  <c r="AE168" i="9" s="1"/>
  <c r="AD172" i="9"/>
  <c r="AC172" i="9"/>
  <c r="AB172" i="9"/>
  <c r="DC171" i="9"/>
  <c r="BV171" i="9"/>
  <c r="BU171" i="9"/>
  <c r="BT171" i="9"/>
  <c r="BM171" i="9"/>
  <c r="BL171" i="9"/>
  <c r="BK171" i="9"/>
  <c r="BJ171" i="9"/>
  <c r="BI171" i="9"/>
  <c r="BH171" i="9"/>
  <c r="BF171" i="9"/>
  <c r="BC171" i="9"/>
  <c r="BA171" i="9"/>
  <c r="AZ171" i="9"/>
  <c r="AY171" i="9"/>
  <c r="AX171" i="9"/>
  <c r="AW171" i="9"/>
  <c r="AV171" i="9"/>
  <c r="CQ168" i="9"/>
  <c r="CE168" i="9"/>
  <c r="BS168" i="9"/>
  <c r="BJ168" i="9"/>
  <c r="BI168" i="9"/>
  <c r="BH168" i="9"/>
  <c r="BA168" i="9"/>
  <c r="AZ168" i="9"/>
  <c r="AY168" i="9"/>
  <c r="AX168" i="9"/>
  <c r="AT168" i="9"/>
  <c r="AO168" i="9"/>
  <c r="AO710" i="9" s="1"/>
  <c r="AN168" i="9"/>
  <c r="AM168" i="9"/>
  <c r="AM710" i="9" s="1"/>
  <c r="AL168" i="9"/>
  <c r="AK168" i="9"/>
  <c r="AK710" i="9" s="1"/>
  <c r="AH168" i="9"/>
  <c r="AH710" i="9" s="1"/>
  <c r="AG168" i="9"/>
  <c r="AF168" i="9"/>
  <c r="AF710" i="9" s="1"/>
  <c r="AD168" i="9"/>
  <c r="AD710" i="9" s="1"/>
  <c r="AC168" i="9"/>
  <c r="AB168" i="9"/>
  <c r="AB710" i="9" s="1"/>
  <c r="BK167" i="9"/>
  <c r="BK166" i="9"/>
  <c r="AW166" i="9"/>
  <c r="AV166" i="9"/>
  <c r="AK165" i="9"/>
  <c r="DK164" i="9"/>
  <c r="DJ164" i="9"/>
  <c r="DJ172" i="9" s="1"/>
  <c r="DJ168" i="9" s="1"/>
  <c r="DI164" i="9"/>
  <c r="DI172" i="9" s="1"/>
  <c r="DH164" i="9"/>
  <c r="DH172" i="9" s="1"/>
  <c r="DG164" i="9"/>
  <c r="DG172" i="9" s="1"/>
  <c r="DF164" i="9"/>
  <c r="DF172" i="9" s="1"/>
  <c r="DE164" i="9"/>
  <c r="DE172" i="9" s="1"/>
  <c r="DC164" i="9"/>
  <c r="DB164" i="9"/>
  <c r="DB172" i="9" s="1"/>
  <c r="DA164" i="9"/>
  <c r="DA172" i="9" s="1"/>
  <c r="DA864" i="9" s="1"/>
  <c r="CZ164" i="9"/>
  <c r="CZ172" i="9" s="1"/>
  <c r="CY164" i="9"/>
  <c r="CY172" i="9" s="1"/>
  <c r="CX164" i="9"/>
  <c r="CX167" i="9" s="1"/>
  <c r="CW164" i="9"/>
  <c r="CW172" i="9" s="1"/>
  <c r="CV164" i="9"/>
  <c r="CV172" i="9" s="1"/>
  <c r="CU164" i="9"/>
  <c r="CT164" i="9"/>
  <c r="CS164" i="9"/>
  <c r="CS172" i="9" s="1"/>
  <c r="CR164" i="9"/>
  <c r="CR172" i="9" s="1"/>
  <c r="CP164" i="9"/>
  <c r="CP172" i="9" s="1"/>
  <c r="CP168" i="9" s="1"/>
  <c r="CO164" i="9"/>
  <c r="CO167" i="9" s="1"/>
  <c r="CN164" i="9"/>
  <c r="CN172" i="9" s="1"/>
  <c r="CM164" i="9"/>
  <c r="CM172" i="9" s="1"/>
  <c r="CM168" i="9" s="1"/>
  <c r="CL164" i="9"/>
  <c r="CK164" i="9"/>
  <c r="CJ164" i="9"/>
  <c r="CJ172" i="9" s="1"/>
  <c r="CJ168" i="9" s="1"/>
  <c r="CI164" i="9"/>
  <c r="CI172" i="9" s="1"/>
  <c r="CI168" i="9" s="1"/>
  <c r="CH164" i="9"/>
  <c r="CH172" i="9" s="1"/>
  <c r="CH168" i="9" s="1"/>
  <c r="CG164" i="9"/>
  <c r="CG167" i="9" s="1"/>
  <c r="CF164" i="9"/>
  <c r="CF172" i="9" s="1"/>
  <c r="CF895" i="9" s="1"/>
  <c r="CF894" i="9" s="1"/>
  <c r="CD164" i="9"/>
  <c r="CD172" i="9" s="1"/>
  <c r="CD168" i="9" s="1"/>
  <c r="CC164" i="9"/>
  <c r="CC160" i="9" s="1"/>
  <c r="CB164" i="9"/>
  <c r="CB160" i="9" s="1"/>
  <c r="CA164" i="9"/>
  <c r="CA172" i="9" s="1"/>
  <c r="CA895" i="9" s="1"/>
  <c r="CA894" i="9" s="1"/>
  <c r="BZ164" i="9"/>
  <c r="BZ172" i="9" s="1"/>
  <c r="BZ168" i="9" s="1"/>
  <c r="BY164" i="9"/>
  <c r="BY172" i="9" s="1"/>
  <c r="BY168" i="9" s="1"/>
  <c r="BX164" i="9"/>
  <c r="BX167" i="9" s="1"/>
  <c r="BW164" i="9"/>
  <c r="BW172" i="9" s="1"/>
  <c r="BW895" i="9" s="1"/>
  <c r="BW894" i="9" s="1"/>
  <c r="BV164" i="9"/>
  <c r="BV172" i="9" s="1"/>
  <c r="BV168" i="9" s="1"/>
  <c r="BU164" i="9"/>
  <c r="BT164" i="9"/>
  <c r="BI164" i="9"/>
  <c r="BI161" i="9" s="1"/>
  <c r="AL164" i="9"/>
  <c r="AL173" i="9" s="1"/>
  <c r="AK164" i="9"/>
  <c r="AK691" i="9" s="1"/>
  <c r="AI164" i="9"/>
  <c r="AI691" i="9" s="1"/>
  <c r="AI693" i="9" s="1"/>
  <c r="AI694" i="9" s="1"/>
  <c r="AI695" i="9" s="1"/>
  <c r="AK162" i="9"/>
  <c r="AK163" i="9" s="1"/>
  <c r="AI162" i="9"/>
  <c r="AI163" i="9" s="1"/>
  <c r="DI161" i="9"/>
  <c r="DG161" i="9"/>
  <c r="DE161" i="9"/>
  <c r="DB161" i="9"/>
  <c r="CZ161" i="9"/>
  <c r="CX161" i="9"/>
  <c r="CV161" i="9"/>
  <c r="CR161" i="9"/>
  <c r="CO161" i="9"/>
  <c r="CM161" i="9"/>
  <c r="CK161" i="9"/>
  <c r="CI161" i="9"/>
  <c r="CG161" i="9"/>
  <c r="CD161" i="9"/>
  <c r="BZ161" i="9"/>
  <c r="BX161" i="9"/>
  <c r="BV161" i="9"/>
  <c r="BK161" i="9"/>
  <c r="AL161" i="9"/>
  <c r="AK161" i="9"/>
  <c r="AI161" i="9"/>
  <c r="DK160" i="9"/>
  <c r="DI160" i="9"/>
  <c r="DH160" i="9"/>
  <c r="DG160" i="9"/>
  <c r="DF160" i="9"/>
  <c r="DE160" i="9"/>
  <c r="CZ160" i="9"/>
  <c r="CY160" i="9"/>
  <c r="CX160" i="9"/>
  <c r="CV160" i="9"/>
  <c r="CR160" i="9"/>
  <c r="CP160" i="9"/>
  <c r="CO160" i="9"/>
  <c r="CM160" i="9"/>
  <c r="CI160" i="9"/>
  <c r="CG160" i="9"/>
  <c r="CD160" i="9"/>
  <c r="BZ160" i="9"/>
  <c r="BX160" i="9"/>
  <c r="BV160" i="9"/>
  <c r="BK160" i="9"/>
  <c r="BI160" i="9"/>
  <c r="AV160" i="9"/>
  <c r="AK160" i="9"/>
  <c r="AI160" i="9"/>
  <c r="DK159" i="9"/>
  <c r="DK183" i="9" s="1"/>
  <c r="DJ159" i="9"/>
  <c r="DJ183" i="9" s="1"/>
  <c r="DI159" i="9"/>
  <c r="DI183" i="9" s="1"/>
  <c r="DH159" i="9"/>
  <c r="DH183" i="9" s="1"/>
  <c r="DG159" i="9"/>
  <c r="DG183" i="9" s="1"/>
  <c r="DF159" i="9"/>
  <c r="DF183" i="9" s="1"/>
  <c r="DE159" i="9"/>
  <c r="DE183" i="9" s="1"/>
  <c r="DC159" i="9"/>
  <c r="DC183" i="9" s="1"/>
  <c r="DB159" i="9"/>
  <c r="DB183" i="9" s="1"/>
  <c r="DA159" i="9"/>
  <c r="DA183" i="9" s="1"/>
  <c r="CZ159" i="9"/>
  <c r="CZ183" i="9" s="1"/>
  <c r="BR158" i="9"/>
  <c r="BR164" i="9" s="1"/>
  <c r="BQ158" i="9"/>
  <c r="BQ164" i="9" s="1"/>
  <c r="BP158" i="9"/>
  <c r="BP164" i="9" s="1"/>
  <c r="BO158" i="9"/>
  <c r="BO164" i="9" s="1"/>
  <c r="BN158" i="9"/>
  <c r="BN164" i="9" s="1"/>
  <c r="BM158" i="9"/>
  <c r="BM164" i="9" s="1"/>
  <c r="BL158" i="9"/>
  <c r="BL164" i="9" s="1"/>
  <c r="BK158" i="9"/>
  <c r="BJ158" i="9"/>
  <c r="BJ164" i="9" s="1"/>
  <c r="BH158" i="9"/>
  <c r="BH164" i="9" s="1"/>
  <c r="BF158" i="9"/>
  <c r="BF164" i="9" s="1"/>
  <c r="BE158" i="9"/>
  <c r="BE164" i="9" s="1"/>
  <c r="BD158" i="9"/>
  <c r="BD164" i="9" s="1"/>
  <c r="BC158" i="9"/>
  <c r="BC164" i="9" s="1"/>
  <c r="BB158" i="9"/>
  <c r="BB164" i="9" s="1"/>
  <c r="BA158" i="9"/>
  <c r="BA164" i="9" s="1"/>
  <c r="AZ158" i="9"/>
  <c r="AZ164" i="9" s="1"/>
  <c r="AY158" i="9"/>
  <c r="AY164" i="9" s="1"/>
  <c r="AX158" i="9"/>
  <c r="AX164" i="9" s="1"/>
  <c r="AV158" i="9"/>
  <c r="AU158" i="9"/>
  <c r="AU164" i="9" s="1"/>
  <c r="AT158" i="9"/>
  <c r="AT164" i="9" s="1"/>
  <c r="AS158" i="9"/>
  <c r="AS164" i="9" s="1"/>
  <c r="AR158" i="9"/>
  <c r="AR164" i="9" s="1"/>
  <c r="AQ158" i="9"/>
  <c r="AQ164" i="9" s="1"/>
  <c r="AP158" i="9"/>
  <c r="AP164" i="9" s="1"/>
  <c r="AP162" i="9" s="1"/>
  <c r="AP163" i="9" s="1"/>
  <c r="AO158" i="9"/>
  <c r="AO713" i="9" s="1"/>
  <c r="AO712" i="9" s="1"/>
  <c r="AN158" i="9"/>
  <c r="AN164" i="9" s="1"/>
  <c r="AM158" i="9"/>
  <c r="AM713" i="9" s="1"/>
  <c r="AM716" i="9" s="1"/>
  <c r="AM717" i="9" s="1"/>
  <c r="AM718" i="9" s="1"/>
  <c r="AH158" i="9"/>
  <c r="AH713" i="9" s="1"/>
  <c r="AH712" i="9" s="1"/>
  <c r="AG158" i="9"/>
  <c r="AG164" i="9" s="1"/>
  <c r="AF158" i="9"/>
  <c r="AF713" i="9" s="1"/>
  <c r="AE158" i="9"/>
  <c r="AE164" i="9" s="1"/>
  <c r="AD158" i="9"/>
  <c r="AC158" i="9"/>
  <c r="AC157" i="9" s="1"/>
  <c r="AC180" i="9" s="1"/>
  <c r="AC179" i="9" s="1"/>
  <c r="AB158" i="9"/>
  <c r="AB713" i="9" s="1"/>
  <c r="DK149" i="9"/>
  <c r="DJ149" i="9"/>
  <c r="DI149" i="9"/>
  <c r="DH149" i="9"/>
  <c r="DG149" i="9"/>
  <c r="DF149" i="9"/>
  <c r="DE149" i="9"/>
  <c r="DD149" i="9"/>
  <c r="DC149" i="9"/>
  <c r="DB149" i="9"/>
  <c r="DA149" i="9"/>
  <c r="CZ149" i="9"/>
  <c r="CY149" i="9"/>
  <c r="CX149" i="9"/>
  <c r="CW149" i="9"/>
  <c r="DE140" i="9"/>
  <c r="DD130" i="9"/>
  <c r="DD129" i="9"/>
  <c r="DD128" i="9"/>
  <c r="DE126" i="9"/>
  <c r="DE125" i="9"/>
  <c r="DE124" i="9"/>
  <c r="DE123" i="9"/>
  <c r="DE121" i="9"/>
  <c r="BV100" i="9"/>
  <c r="CF97" i="9"/>
  <c r="BW97" i="9"/>
  <c r="BW94" i="9" s="1"/>
  <c r="BV97" i="9"/>
  <c r="BV94" i="9" s="1"/>
  <c r="BU97" i="9"/>
  <c r="BU94" i="9" s="1"/>
  <c r="BT97" i="9"/>
  <c r="BS97" i="9"/>
  <c r="BR97" i="9"/>
  <c r="BP97" i="9"/>
  <c r="BO97" i="9"/>
  <c r="BN97" i="9"/>
  <c r="BN94" i="9" s="1"/>
  <c r="BM97" i="9"/>
  <c r="BM94" i="9" s="1"/>
  <c r="BL97" i="9"/>
  <c r="CA96" i="9"/>
  <c r="BU96" i="9"/>
  <c r="BJ96" i="9"/>
  <c r="AW96" i="9"/>
  <c r="AU96" i="9"/>
  <c r="AT96" i="9"/>
  <c r="AS96" i="9"/>
  <c r="AR96" i="9"/>
  <c r="AQ96" i="9"/>
  <c r="AP96" i="9"/>
  <c r="AO96" i="9"/>
  <c r="AO674" i="9" s="1"/>
  <c r="AO673" i="9" s="1"/>
  <c r="AN96" i="9"/>
  <c r="AK96" i="9"/>
  <c r="AK674" i="9" s="1"/>
  <c r="AK673" i="9" s="1"/>
  <c r="AD96" i="9"/>
  <c r="AD674" i="9" s="1"/>
  <c r="AD673" i="9" s="1"/>
  <c r="BG95" i="9"/>
  <c r="BF95" i="9"/>
  <c r="BE95" i="9"/>
  <c r="BD95" i="9"/>
  <c r="BC95" i="9"/>
  <c r="BB95" i="9"/>
  <c r="BA95" i="9"/>
  <c r="AZ95" i="9"/>
  <c r="AY95" i="9"/>
  <c r="AX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I95" i="9"/>
  <c r="AH95" i="9"/>
  <c r="AG95" i="9"/>
  <c r="AF95" i="9"/>
  <c r="AE95" i="9"/>
  <c r="AD95" i="9"/>
  <c r="AC95" i="9"/>
  <c r="AB95" i="9"/>
  <c r="DK94" i="9"/>
  <c r="DJ94" i="9"/>
  <c r="DJ92" i="9" s="1"/>
  <c r="DI94" i="9"/>
  <c r="DI92" i="9" s="1"/>
  <c r="DI91" i="9" s="1"/>
  <c r="DH94" i="9"/>
  <c r="DH92" i="9" s="1"/>
  <c r="DH91" i="9" s="1"/>
  <c r="DG94" i="9"/>
  <c r="DF94" i="9"/>
  <c r="DE94" i="9"/>
  <c r="DC94" i="9"/>
  <c r="DB94" i="9"/>
  <c r="DA94" i="9"/>
  <c r="CZ94" i="9"/>
  <c r="CY94" i="9"/>
  <c r="CX94" i="9"/>
  <c r="CW94" i="9"/>
  <c r="CV94" i="9"/>
  <c r="CU94" i="9"/>
  <c r="CT94" i="9"/>
  <c r="CS94" i="9"/>
  <c r="CQ94" i="9"/>
  <c r="CP94" i="9"/>
  <c r="CO94" i="9"/>
  <c r="CN94" i="9"/>
  <c r="CM94" i="9"/>
  <c r="CL94" i="9"/>
  <c r="CK94" i="9"/>
  <c r="CJ94" i="9"/>
  <c r="CI94" i="9"/>
  <c r="CH94" i="9"/>
  <c r="CG94" i="9"/>
  <c r="CE94" i="9"/>
  <c r="CD94" i="9"/>
  <c r="CC94" i="9"/>
  <c r="CB94" i="9"/>
  <c r="CA94" i="9"/>
  <c r="BZ94" i="9"/>
  <c r="BY94" i="9"/>
  <c r="BX94" i="9"/>
  <c r="BS94" i="9"/>
  <c r="BR94" i="9"/>
  <c r="BQ94" i="9"/>
  <c r="BP94" i="9"/>
  <c r="BO94" i="9"/>
  <c r="BK94" i="9"/>
  <c r="BJ94" i="9"/>
  <c r="BI94" i="9"/>
  <c r="BG94" i="9"/>
  <c r="BG93" i="9" s="1"/>
  <c r="BF94" i="9"/>
  <c r="BE94" i="9"/>
  <c r="BE71" i="9" s="1"/>
  <c r="BD94" i="9"/>
  <c r="BC94" i="9"/>
  <c r="BC80" i="9" s="1"/>
  <c r="BB94" i="9"/>
  <c r="BA94" i="9"/>
  <c r="AZ94" i="9"/>
  <c r="AY94" i="9"/>
  <c r="AX94" i="9"/>
  <c r="AX71" i="9" s="1"/>
  <c r="AX56" i="9" s="1"/>
  <c r="AX49" i="9" s="1"/>
  <c r="AX47" i="9" s="1"/>
  <c r="AX44" i="9" s="1"/>
  <c r="AW94" i="9"/>
  <c r="AW71" i="9" s="1"/>
  <c r="AW613" i="9" s="1"/>
  <c r="AW614" i="9" s="1"/>
  <c r="AV94" i="9"/>
  <c r="AU94" i="9"/>
  <c r="AU80" i="9" s="1"/>
  <c r="AT94" i="9"/>
  <c r="AS94" i="9"/>
  <c r="AQ94" i="9"/>
  <c r="AP94" i="9"/>
  <c r="AO94" i="9"/>
  <c r="AO71" i="9" s="1"/>
  <c r="AO56" i="9" s="1"/>
  <c r="AN94" i="9"/>
  <c r="AN71" i="9" s="1"/>
  <c r="AM94" i="9"/>
  <c r="AL94" i="9"/>
  <c r="AK94" i="9"/>
  <c r="AI94" i="9"/>
  <c r="AH94" i="9"/>
  <c r="AG94" i="9"/>
  <c r="AF94" i="9"/>
  <c r="AF71" i="9" s="1"/>
  <c r="AE94" i="9"/>
  <c r="AE71" i="9" s="1"/>
  <c r="AD94" i="9"/>
  <c r="AC94" i="9"/>
  <c r="AB94" i="9"/>
  <c r="BU93" i="9"/>
  <c r="BS93" i="9"/>
  <c r="BQ93" i="9"/>
  <c r="BP93" i="9"/>
  <c r="BO93" i="9"/>
  <c r="BN93" i="9"/>
  <c r="BM93" i="9"/>
  <c r="BL93" i="9"/>
  <c r="BE93" i="9"/>
  <c r="BE67" i="9" s="1"/>
  <c r="BD93" i="9"/>
  <c r="BD67" i="9" s="1"/>
  <c r="BA93" i="9"/>
  <c r="AZ93" i="9"/>
  <c r="DK92" i="9"/>
  <c r="DG92" i="9"/>
  <c r="DG91" i="9" s="1"/>
  <c r="DG90" i="9" s="1"/>
  <c r="DG93" i="9" s="1"/>
  <c r="DF92" i="9"/>
  <c r="DF91" i="9" s="1"/>
  <c r="DF90" i="9" s="1"/>
  <c r="DE92" i="9"/>
  <c r="DE91" i="9" s="1"/>
  <c r="DE90" i="9" s="1"/>
  <c r="DC92" i="9"/>
  <c r="DC91" i="9" s="1"/>
  <c r="DC90" i="9" s="1"/>
  <c r="DC93" i="9" s="1"/>
  <c r="DB92" i="9"/>
  <c r="DB91" i="9" s="1"/>
  <c r="DB90" i="9" s="1"/>
  <c r="CX92" i="9"/>
  <c r="CX91" i="9" s="1"/>
  <c r="CW92" i="9"/>
  <c r="CW91" i="9" s="1"/>
  <c r="CW90" i="9" s="1"/>
  <c r="CV92" i="9"/>
  <c r="CV91" i="9" s="1"/>
  <c r="CV90" i="9" s="1"/>
  <c r="CU92" i="9"/>
  <c r="CU91" i="9" s="1"/>
  <c r="CT92" i="9"/>
  <c r="CO92" i="9"/>
  <c r="CN92" i="9"/>
  <c r="CN91" i="9" s="1"/>
  <c r="CN90" i="9" s="1"/>
  <c r="CN89" i="9" s="1"/>
  <c r="CM92" i="9"/>
  <c r="CM91" i="9" s="1"/>
  <c r="CM90" i="9" s="1"/>
  <c r="CM89" i="9" s="1"/>
  <c r="CL92" i="9"/>
  <c r="CL91" i="9" s="1"/>
  <c r="CL90" i="9" s="1"/>
  <c r="CK92" i="9"/>
  <c r="CG92" i="9"/>
  <c r="CG91" i="9" s="1"/>
  <c r="DK91" i="9"/>
  <c r="DK90" i="9" s="1"/>
  <c r="DJ91" i="9"/>
  <c r="DJ90" i="9" s="1"/>
  <c r="CT91" i="9"/>
  <c r="CT90" i="9" s="1"/>
  <c r="CO91" i="9"/>
  <c r="CO90" i="9" s="1"/>
  <c r="CK91" i="9"/>
  <c r="CK90" i="9" s="1"/>
  <c r="CK89" i="9" s="1"/>
  <c r="DI90" i="9"/>
  <c r="DH90" i="9"/>
  <c r="CX90" i="9"/>
  <c r="CU90" i="9"/>
  <c r="CU93" i="9" s="1"/>
  <c r="CG90" i="9"/>
  <c r="BR90" i="9"/>
  <c r="BR93" i="9" s="1"/>
  <c r="DG89" i="9"/>
  <c r="DG88" i="9" s="1"/>
  <c r="DG87" i="9" s="1"/>
  <c r="DG84" i="9" s="1"/>
  <c r="DG83" i="9" s="1"/>
  <c r="DG71" i="9" s="1"/>
  <c r="CO89" i="9"/>
  <c r="CL89" i="9"/>
  <c r="CE89" i="9"/>
  <c r="CE90" i="9" s="1"/>
  <c r="CD89" i="9"/>
  <c r="CD90" i="9" s="1"/>
  <c r="CD93" i="9" s="1"/>
  <c r="CC89" i="9"/>
  <c r="CC90" i="9" s="1"/>
  <c r="CB89" i="9"/>
  <c r="CB90" i="9" s="1"/>
  <c r="CA89" i="9"/>
  <c r="CA90" i="9" s="1"/>
  <c r="BZ89" i="9"/>
  <c r="BZ90" i="9" s="1"/>
  <c r="BY89" i="9"/>
  <c r="BY90" i="9" s="1"/>
  <c r="BY91" i="9" s="1"/>
  <c r="BY92" i="9" s="1"/>
  <c r="BX89" i="9"/>
  <c r="BX90" i="9" s="1"/>
  <c r="BW89" i="9"/>
  <c r="BW90" i="9" s="1"/>
  <c r="BV89" i="9"/>
  <c r="BV90" i="9" s="1"/>
  <c r="BV93" i="9" s="1"/>
  <c r="CT87" i="9"/>
  <c r="CT84" i="9" s="1"/>
  <c r="CT83" i="9" s="1"/>
  <c r="CT71" i="9" s="1"/>
  <c r="CT69" i="9" s="1"/>
  <c r="CS87" i="9"/>
  <c r="CQ87" i="9"/>
  <c r="CQ84" i="9" s="1"/>
  <c r="CQ83" i="9" s="1"/>
  <c r="CQ71" i="9" s="1"/>
  <c r="CQ69" i="9" s="1"/>
  <c r="CQ68" i="9" s="1"/>
  <c r="CP87" i="9"/>
  <c r="CO87" i="9"/>
  <c r="CO84" i="9" s="1"/>
  <c r="CO83" i="9" s="1"/>
  <c r="CO71" i="9" s="1"/>
  <c r="CO69" i="9" s="1"/>
  <c r="CO68" i="9" s="1"/>
  <c r="CN87" i="9"/>
  <c r="CN84" i="9" s="1"/>
  <c r="CN83" i="9" s="1"/>
  <c r="CN71" i="9" s="1"/>
  <c r="CN69" i="9" s="1"/>
  <c r="CN68" i="9" s="1"/>
  <c r="CM87" i="9"/>
  <c r="CM84" i="9" s="1"/>
  <c r="CM83" i="9" s="1"/>
  <c r="CM71" i="9" s="1"/>
  <c r="CM69" i="9" s="1"/>
  <c r="CM68" i="9" s="1"/>
  <c r="CM67" i="9" s="1"/>
  <c r="CL87" i="9"/>
  <c r="CL84" i="9" s="1"/>
  <c r="CL83" i="9" s="1"/>
  <c r="CL71" i="9" s="1"/>
  <c r="CL69" i="9" s="1"/>
  <c r="CL68" i="9" s="1"/>
  <c r="CK87" i="9"/>
  <c r="CK84" i="9" s="1"/>
  <c r="CK83" i="9" s="1"/>
  <c r="CK71" i="9" s="1"/>
  <c r="CK69" i="9" s="1"/>
  <c r="CJ87" i="9"/>
  <c r="CI87" i="9"/>
  <c r="CI84" i="9" s="1"/>
  <c r="CI83" i="9" s="1"/>
  <c r="CI71" i="9" s="1"/>
  <c r="CI69" i="9" s="1"/>
  <c r="CI68" i="9" s="1"/>
  <c r="CH87" i="9"/>
  <c r="CG87" i="9"/>
  <c r="CE87" i="9"/>
  <c r="CD87" i="9"/>
  <c r="CC87" i="9"/>
  <c r="CB87" i="9"/>
  <c r="CA87" i="9"/>
  <c r="BZ87" i="9"/>
  <c r="BY87" i="9"/>
  <c r="BX87" i="9"/>
  <c r="BW87" i="9"/>
  <c r="BV87" i="9"/>
  <c r="CB86" i="9"/>
  <c r="CB96" i="9" s="1"/>
  <c r="CS84" i="9"/>
  <c r="CS83" i="9" s="1"/>
  <c r="CS71" i="9" s="1"/>
  <c r="CS69" i="9" s="1"/>
  <c r="CS68" i="9" s="1"/>
  <c r="CP84" i="9"/>
  <c r="CJ84" i="9"/>
  <c r="CH84" i="9"/>
  <c r="CG84" i="9"/>
  <c r="CG83" i="9" s="1"/>
  <c r="CG71" i="9" s="1"/>
  <c r="CG69" i="9" s="1"/>
  <c r="CG68" i="9" s="1"/>
  <c r="CP83" i="9"/>
  <c r="CJ83" i="9"/>
  <c r="CJ71" i="9" s="1"/>
  <c r="CH83" i="9"/>
  <c r="CH71" i="9" s="1"/>
  <c r="CH69" i="9" s="1"/>
  <c r="CH68" i="9" s="1"/>
  <c r="CE83" i="9"/>
  <c r="CE84" i="9" s="1"/>
  <c r="BT82" i="9"/>
  <c r="BS82" i="9"/>
  <c r="BQ82" i="9"/>
  <c r="BP82" i="9"/>
  <c r="BO82" i="9"/>
  <c r="BN82" i="9"/>
  <c r="BE80" i="9"/>
  <c r="BD80" i="9"/>
  <c r="BB80" i="9"/>
  <c r="BA80" i="9"/>
  <c r="AZ80" i="9"/>
  <c r="AX80" i="9"/>
  <c r="AW80" i="9"/>
  <c r="AV80" i="9"/>
  <c r="AT80" i="9"/>
  <c r="AS80" i="9"/>
  <c r="AR80" i="9"/>
  <c r="AQ80" i="9"/>
  <c r="AO80" i="9"/>
  <c r="AN80" i="9"/>
  <c r="AM80" i="9"/>
  <c r="AL80" i="9"/>
  <c r="AK80" i="9"/>
  <c r="AI80" i="9"/>
  <c r="AH80" i="9"/>
  <c r="AE80" i="9"/>
  <c r="AD80" i="9"/>
  <c r="AC80" i="9"/>
  <c r="AB80" i="9"/>
  <c r="CP71" i="9"/>
  <c r="CP69" i="9" s="1"/>
  <c r="CP68" i="9" s="1"/>
  <c r="BD71" i="9"/>
  <c r="BD56" i="9" s="1"/>
  <c r="BD49" i="9" s="1"/>
  <c r="BD47" i="9" s="1"/>
  <c r="BD44" i="9" s="1"/>
  <c r="BD40" i="9" s="1"/>
  <c r="BD30" i="9" s="1"/>
  <c r="BC71" i="9"/>
  <c r="BB71" i="9"/>
  <c r="BB56" i="9" s="1"/>
  <c r="BA71" i="9"/>
  <c r="AZ71" i="9"/>
  <c r="AU71" i="9"/>
  <c r="AT71" i="9"/>
  <c r="AT56" i="9" s="1"/>
  <c r="AS71" i="9"/>
  <c r="AQ71" i="9"/>
  <c r="AL71" i="9"/>
  <c r="AK71" i="9"/>
  <c r="AI71" i="9"/>
  <c r="AH71" i="9"/>
  <c r="AH56" i="9" s="1"/>
  <c r="AD71" i="9"/>
  <c r="AC71" i="9"/>
  <c r="AB71" i="9"/>
  <c r="AB56" i="9" s="1"/>
  <c r="AB49" i="9" s="1"/>
  <c r="CJ69" i="9"/>
  <c r="CJ68" i="9" s="1"/>
  <c r="CJ66" i="9" s="1"/>
  <c r="BY69" i="9"/>
  <c r="BY71" i="9" s="1"/>
  <c r="BY83" i="9" s="1"/>
  <c r="BY84" i="9" s="1"/>
  <c r="CT68" i="9"/>
  <c r="CK68" i="9"/>
  <c r="CE68" i="9"/>
  <c r="CE69" i="9" s="1"/>
  <c r="CE71" i="9" s="1"/>
  <c r="CD68" i="9"/>
  <c r="CD69" i="9" s="1"/>
  <c r="CD71" i="9" s="1"/>
  <c r="CD83" i="9" s="1"/>
  <c r="CD84" i="9" s="1"/>
  <c r="CC68" i="9"/>
  <c r="CC69" i="9" s="1"/>
  <c r="CC71" i="9" s="1"/>
  <c r="CC83" i="9" s="1"/>
  <c r="CC84" i="9" s="1"/>
  <c r="CB68" i="9"/>
  <c r="CB69" i="9" s="1"/>
  <c r="CB71" i="9" s="1"/>
  <c r="CB83" i="9" s="1"/>
  <c r="CB84" i="9" s="1"/>
  <c r="CA68" i="9"/>
  <c r="CA69" i="9" s="1"/>
  <c r="CA71" i="9" s="1"/>
  <c r="CA83" i="9" s="1"/>
  <c r="CA84" i="9" s="1"/>
  <c r="BZ68" i="9"/>
  <c r="BZ69" i="9" s="1"/>
  <c r="BZ71" i="9" s="1"/>
  <c r="BZ83" i="9" s="1"/>
  <c r="BZ84" i="9" s="1"/>
  <c r="BY68" i="9"/>
  <c r="BX68" i="9"/>
  <c r="BX69" i="9" s="1"/>
  <c r="BX71" i="9" s="1"/>
  <c r="BX83" i="9" s="1"/>
  <c r="BX84" i="9" s="1"/>
  <c r="BW68" i="9"/>
  <c r="BW69" i="9" s="1"/>
  <c r="BW71" i="9" s="1"/>
  <c r="BW83" i="9" s="1"/>
  <c r="BW84" i="9" s="1"/>
  <c r="BV68" i="9"/>
  <c r="BV69" i="9" s="1"/>
  <c r="BV71" i="9" s="1"/>
  <c r="BV83" i="9" s="1"/>
  <c r="BV84" i="9" s="1"/>
  <c r="CE67" i="9"/>
  <c r="CD67" i="9"/>
  <c r="CC67" i="9"/>
  <c r="CB67" i="9"/>
  <c r="CA67" i="9"/>
  <c r="BZ67" i="9"/>
  <c r="BY67" i="9"/>
  <c r="BX67" i="9"/>
  <c r="BW67" i="9"/>
  <c r="BV67" i="9"/>
  <c r="BC67" i="9"/>
  <c r="BB67" i="9"/>
  <c r="BA67" i="9"/>
  <c r="AZ67" i="9"/>
  <c r="AY67" i="9"/>
  <c r="AX67" i="9"/>
  <c r="AW67" i="9"/>
  <c r="AU67" i="9"/>
  <c r="AT67" i="9"/>
  <c r="AS67" i="9"/>
  <c r="AQ67" i="9"/>
  <c r="AP67" i="9"/>
  <c r="AO67" i="9"/>
  <c r="AN67" i="9"/>
  <c r="AL67" i="9"/>
  <c r="AK67" i="9"/>
  <c r="AI67" i="9"/>
  <c r="AH67" i="9"/>
  <c r="AG67" i="9"/>
  <c r="AF67" i="9"/>
  <c r="AE67" i="9"/>
  <c r="AD67" i="9"/>
  <c r="AC67" i="9"/>
  <c r="AB67" i="9"/>
  <c r="CE66" i="9"/>
  <c r="CE85" i="9" s="1"/>
  <c r="CE86" i="9" s="1"/>
  <c r="CE96" i="9" s="1"/>
  <c r="CD66" i="9"/>
  <c r="CD85" i="9" s="1"/>
  <c r="CD86" i="9" s="1"/>
  <c r="CD96" i="9" s="1"/>
  <c r="CC66" i="9"/>
  <c r="CC85" i="9" s="1"/>
  <c r="CC86" i="9" s="1"/>
  <c r="CC96" i="9" s="1"/>
  <c r="CB66" i="9"/>
  <c r="BQ65" i="9"/>
  <c r="BQ645" i="9" s="1"/>
  <c r="BP65" i="9"/>
  <c r="BP96" i="9" s="1"/>
  <c r="BO65" i="9"/>
  <c r="BO645" i="9" s="1"/>
  <c r="BN65" i="9"/>
  <c r="BN96" i="9" s="1"/>
  <c r="BM65" i="9"/>
  <c r="BM645" i="9" s="1"/>
  <c r="BL65" i="9"/>
  <c r="BK65" i="9"/>
  <c r="BK645" i="9" s="1"/>
  <c r="BI65" i="9"/>
  <c r="BG65" i="9"/>
  <c r="BF65" i="9"/>
  <c r="BF96" i="9" s="1"/>
  <c r="BE65" i="9"/>
  <c r="BE645" i="9" s="1"/>
  <c r="BD65" i="9"/>
  <c r="BD96" i="9" s="1"/>
  <c r="BC65" i="9"/>
  <c r="BC96" i="9" s="1"/>
  <c r="BB65" i="9"/>
  <c r="BB96" i="9" s="1"/>
  <c r="BA65" i="9"/>
  <c r="BA645" i="9" s="1"/>
  <c r="AZ65" i="9"/>
  <c r="AY65" i="9"/>
  <c r="AY645" i="9" s="1"/>
  <c r="AX65" i="9"/>
  <c r="CT64" i="9"/>
  <c r="CS64" i="9"/>
  <c r="CQ64" i="9"/>
  <c r="CP64" i="9"/>
  <c r="CO64" i="9"/>
  <c r="CN64" i="9"/>
  <c r="CM64" i="9"/>
  <c r="CL64" i="9"/>
  <c r="CK64" i="9"/>
  <c r="CJ64" i="9"/>
  <c r="CI64" i="9"/>
  <c r="CH64" i="9"/>
  <c r="CG64" i="9"/>
  <c r="BJ64" i="9"/>
  <c r="BG64" i="9"/>
  <c r="BF64" i="9"/>
  <c r="BE64" i="9"/>
  <c r="BC64" i="9"/>
  <c r="BA64" i="9"/>
  <c r="AZ64" i="9"/>
  <c r="AW64" i="9"/>
  <c r="AU64" i="9"/>
  <c r="AM64" i="9"/>
  <c r="AL62" i="9"/>
  <c r="AI62" i="9"/>
  <c r="AH62" i="9"/>
  <c r="AD62" i="9"/>
  <c r="BJ61" i="9"/>
  <c r="BJ62" i="9" s="1"/>
  <c r="BK60" i="9"/>
  <c r="BK61" i="9" s="1"/>
  <c r="BK62" i="9" s="1"/>
  <c r="BJ60" i="9"/>
  <c r="BG60" i="9"/>
  <c r="BG61" i="9" s="1"/>
  <c r="BG62" i="9" s="1"/>
  <c r="BF60" i="9"/>
  <c r="BF61" i="9" s="1"/>
  <c r="BF62" i="9" s="1"/>
  <c r="BE60" i="9"/>
  <c r="BE61" i="9" s="1"/>
  <c r="BE62" i="9" s="1"/>
  <c r="BC60" i="9"/>
  <c r="BC61" i="9" s="1"/>
  <c r="BC62" i="9" s="1"/>
  <c r="BA60" i="9"/>
  <c r="BA61" i="9" s="1"/>
  <c r="BA62" i="9" s="1"/>
  <c r="AZ60" i="9"/>
  <c r="AZ61" i="9" s="1"/>
  <c r="AZ62" i="9" s="1"/>
  <c r="AW60" i="9"/>
  <c r="AW61" i="9" s="1"/>
  <c r="AW62" i="9" s="1"/>
  <c r="AU60" i="9"/>
  <c r="AU61" i="9" s="1"/>
  <c r="AU62" i="9" s="1"/>
  <c r="CU59" i="9"/>
  <c r="CT59" i="9"/>
  <c r="CQ59" i="9"/>
  <c r="CI59" i="9"/>
  <c r="CG59" i="9"/>
  <c r="BG58" i="9"/>
  <c r="BF58" i="9"/>
  <c r="BE58" i="9"/>
  <c r="BC58" i="9"/>
  <c r="BA58" i="9"/>
  <c r="AZ58" i="9"/>
  <c r="AW58" i="9"/>
  <c r="AU58" i="9"/>
  <c r="AM58" i="9"/>
  <c r="BK57" i="9"/>
  <c r="BJ57" i="9"/>
  <c r="BJ712" i="9" s="1"/>
  <c r="BG57" i="9"/>
  <c r="BF57" i="9"/>
  <c r="BE57" i="9"/>
  <c r="BC57" i="9"/>
  <c r="BA57" i="9"/>
  <c r="AZ57" i="9"/>
  <c r="AW57" i="9"/>
  <c r="AU57" i="9"/>
  <c r="AM57" i="9"/>
  <c r="BL56" i="9"/>
  <c r="BL60" i="9" s="1"/>
  <c r="BL61" i="9" s="1"/>
  <c r="BL62" i="9" s="1"/>
  <c r="BK56" i="9"/>
  <c r="AS56" i="9"/>
  <c r="AS60" i="9" s="1"/>
  <c r="AS61" i="9" s="1"/>
  <c r="AS62" i="9" s="1"/>
  <c r="AR56" i="9"/>
  <c r="AQ56" i="9"/>
  <c r="AQ60" i="9" s="1"/>
  <c r="AQ61" i="9" s="1"/>
  <c r="AQ62" i="9" s="1"/>
  <c r="AL56" i="9"/>
  <c r="AL746" i="9" s="1"/>
  <c r="AI56" i="9"/>
  <c r="AD56" i="9"/>
  <c r="AD49" i="9" s="1"/>
  <c r="AC56" i="9"/>
  <c r="AC746" i="9" s="1"/>
  <c r="DD55" i="9"/>
  <c r="CR55" i="9"/>
  <c r="CF55" i="9"/>
  <c r="BW55" i="9"/>
  <c r="BV55" i="9"/>
  <c r="BU55" i="9"/>
  <c r="BT55" i="9"/>
  <c r="BS55" i="9"/>
  <c r="BR55" i="9"/>
  <c r="BQ55" i="9"/>
  <c r="BO55" i="9"/>
  <c r="BD51" i="9"/>
  <c r="BC51" i="9"/>
  <c r="BB51" i="9"/>
  <c r="BA51" i="9"/>
  <c r="AZ51" i="9"/>
  <c r="AY51" i="9"/>
  <c r="AX51" i="9"/>
  <c r="AU51" i="9"/>
  <c r="AT51" i="9"/>
  <c r="AS51" i="9"/>
  <c r="AR51" i="9"/>
  <c r="AQ51" i="9"/>
  <c r="AP51" i="9"/>
  <c r="AO51" i="9"/>
  <c r="AN51" i="9"/>
  <c r="AM51" i="9"/>
  <c r="AL51" i="9"/>
  <c r="AK51" i="9"/>
  <c r="AI51" i="9"/>
  <c r="AH51" i="9"/>
  <c r="AG51" i="9"/>
  <c r="AF51" i="9"/>
  <c r="AE51" i="9"/>
  <c r="AD51" i="9"/>
  <c r="AC51" i="9"/>
  <c r="AB51" i="9"/>
  <c r="BK49" i="9"/>
  <c r="BK47" i="9" s="1"/>
  <c r="BK44" i="9" s="1"/>
  <c r="BJ49" i="9"/>
  <c r="BJ47" i="9" s="1"/>
  <c r="BJ44" i="9" s="1"/>
  <c r="BG49" i="9"/>
  <c r="BG47" i="9" s="1"/>
  <c r="BG44" i="9" s="1"/>
  <c r="BF49" i="9"/>
  <c r="BF47" i="9" s="1"/>
  <c r="BF44" i="9" s="1"/>
  <c r="BE49" i="9"/>
  <c r="BC49" i="9"/>
  <c r="BB49" i="9"/>
  <c r="BB47" i="9" s="1"/>
  <c r="BB44" i="9" s="1"/>
  <c r="BA49" i="9"/>
  <c r="AQ49" i="9"/>
  <c r="AM49" i="9"/>
  <c r="AL49" i="9"/>
  <c r="AI49" i="9"/>
  <c r="AI47" i="9" s="1"/>
  <c r="AI44" i="9" s="1"/>
  <c r="BL48" i="9"/>
  <c r="BE47" i="9"/>
  <c r="BE44" i="9" s="1"/>
  <c r="BE45" i="9" s="1"/>
  <c r="BE46" i="9" s="1"/>
  <c r="BC47" i="9"/>
  <c r="BC44" i="9" s="1"/>
  <c r="BA47" i="9"/>
  <c r="BA44" i="9" s="1"/>
  <c r="AZ47" i="9"/>
  <c r="AZ44" i="9" s="1"/>
  <c r="AU47" i="9"/>
  <c r="AT47" i="9"/>
  <c r="AS47" i="9"/>
  <c r="AR47" i="9"/>
  <c r="AQ47" i="9"/>
  <c r="AQ44" i="9" s="1"/>
  <c r="AM47" i="9"/>
  <c r="AM44" i="9" s="1"/>
  <c r="AL47" i="9"/>
  <c r="AL44" i="9" s="1"/>
  <c r="AE47" i="9"/>
  <c r="AB47" i="9"/>
  <c r="AB44" i="9" s="1"/>
  <c r="AB41" i="9" s="1"/>
  <c r="AY46" i="9"/>
  <c r="AT46" i="9"/>
  <c r="AR46" i="9"/>
  <c r="AY45" i="9"/>
  <c r="AU45" i="9"/>
  <c r="AU46" i="9" s="1"/>
  <c r="AT45" i="9"/>
  <c r="AS45" i="9"/>
  <c r="AS46" i="9" s="1"/>
  <c r="AE45" i="9"/>
  <c r="AE46" i="9" s="1"/>
  <c r="AY41" i="9"/>
  <c r="AU41" i="9"/>
  <c r="AT41" i="9"/>
  <c r="AS41" i="9"/>
  <c r="AR41" i="9"/>
  <c r="AE41" i="9"/>
  <c r="BE40" i="9"/>
  <c r="BE30" i="9" s="1"/>
  <c r="AY40" i="9"/>
  <c r="AT40" i="9"/>
  <c r="AT30" i="9" s="1"/>
  <c r="AS40" i="9"/>
  <c r="AS30" i="9" s="1"/>
  <c r="AY38" i="9"/>
  <c r="AX38" i="9"/>
  <c r="AU38" i="9"/>
  <c r="AT38" i="9"/>
  <c r="AO38" i="9"/>
  <c r="AI38" i="9"/>
  <c r="AE38" i="9"/>
  <c r="AX37" i="9"/>
  <c r="AX36" i="9"/>
  <c r="AZ35" i="9"/>
  <c r="AY35" i="9"/>
  <c r="AY37" i="9" s="1"/>
  <c r="AZ34" i="9"/>
  <c r="AZ36" i="9" s="1"/>
  <c r="AY34" i="9"/>
  <c r="AY36" i="9" s="1"/>
  <c r="AU34" i="9"/>
  <c r="AU35" i="9" s="1"/>
  <c r="AU37" i="9" s="1"/>
  <c r="AK34" i="9"/>
  <c r="AK36" i="9" s="1"/>
  <c r="AE34" i="9"/>
  <c r="AZ33" i="9"/>
  <c r="AY33" i="9"/>
  <c r="AU33" i="9"/>
  <c r="AK33" i="9"/>
  <c r="AE33" i="9"/>
  <c r="BG30" i="9"/>
  <c r="BG34" i="9" s="1"/>
  <c r="BI28" i="9"/>
  <c r="AZ22" i="9"/>
  <c r="AY22" i="9"/>
  <c r="AX22" i="9"/>
  <c r="AU22" i="9"/>
  <c r="AT22" i="9"/>
  <c r="AK22" i="9"/>
  <c r="AI22" i="9"/>
  <c r="AE22" i="9"/>
  <c r="AJ21" i="9"/>
  <c r="AE21" i="9"/>
  <c r="AD21" i="9"/>
  <c r="AC21" i="9"/>
  <c r="DB17" i="9"/>
  <c r="CW17" i="9"/>
  <c r="CT17" i="9"/>
  <c r="CK17" i="9"/>
  <c r="DF16" i="9"/>
  <c r="DF17" i="9" s="1"/>
  <c r="DE16" i="9"/>
  <c r="DE17" i="9" s="1"/>
  <c r="DC16" i="9"/>
  <c r="DC17" i="9" s="1"/>
  <c r="DB16" i="9"/>
  <c r="CX16" i="9"/>
  <c r="CW16" i="9"/>
  <c r="CV16" i="9"/>
  <c r="CV17" i="9" s="1"/>
  <c r="CU16" i="9"/>
  <c r="CU17" i="9" s="1"/>
  <c r="CT16" i="9"/>
  <c r="CO16" i="9"/>
  <c r="CO17" i="9" s="1"/>
  <c r="CN16" i="9"/>
  <c r="CN17" i="9" s="1"/>
  <c r="CM16" i="9"/>
  <c r="CM17" i="9" s="1"/>
  <c r="CL16" i="9"/>
  <c r="CL17" i="9" s="1"/>
  <c r="CK16" i="9"/>
  <c r="CG16" i="9"/>
  <c r="CG17" i="9" s="1"/>
  <c r="M10" i="9"/>
  <c r="M11" i="9" s="1"/>
  <c r="K10" i="9"/>
  <c r="K11" i="9" s="1"/>
  <c r="J10" i="9"/>
  <c r="J11" i="9" s="1"/>
  <c r="I10" i="9"/>
  <c r="I11" i="9" s="1"/>
  <c r="H10" i="9"/>
  <c r="H11" i="9" s="1"/>
  <c r="G10" i="9"/>
  <c r="G11" i="9" s="1"/>
  <c r="F10" i="9"/>
  <c r="F11" i="9" s="1"/>
  <c r="M9" i="9"/>
  <c r="K9" i="9"/>
  <c r="J9" i="9"/>
  <c r="I9" i="9"/>
  <c r="H9" i="9"/>
  <c r="G9" i="9"/>
  <c r="F9" i="9"/>
  <c r="M7" i="9"/>
  <c r="M8" i="9" s="1"/>
  <c r="K7" i="9"/>
  <c r="K8" i="9" s="1"/>
  <c r="J7" i="9"/>
  <c r="J8" i="9" s="1"/>
  <c r="I7" i="9"/>
  <c r="I8" i="9" s="1"/>
  <c r="H7" i="9"/>
  <c r="H8" i="9" s="1"/>
  <c r="G7" i="9"/>
  <c r="G8" i="9" s="1"/>
  <c r="F7" i="9"/>
  <c r="F8" i="9" s="1"/>
  <c r="M6" i="9"/>
  <c r="K6" i="9"/>
  <c r="J6" i="9"/>
  <c r="I6" i="9"/>
  <c r="H6" i="9"/>
  <c r="G6" i="9"/>
  <c r="F6" i="9"/>
  <c r="H11" i="6" l="1"/>
  <c r="T10" i="6"/>
  <c r="H94" i="6"/>
  <c r="G95" i="6"/>
  <c r="H95" i="6" s="1"/>
  <c r="H192" i="6"/>
  <c r="H190" i="6" s="1"/>
  <c r="H189" i="6" s="1"/>
  <c r="H186" i="6" s="1"/>
  <c r="H166" i="6"/>
  <c r="H191" i="6"/>
  <c r="H199" i="6" s="1"/>
  <c r="H194" i="6"/>
  <c r="H195" i="6"/>
  <c r="H196" i="6" s="1"/>
  <c r="G78" i="6"/>
  <c r="H78" i="6" s="1"/>
  <c r="H76" i="6"/>
  <c r="G54" i="6"/>
  <c r="H57" i="6"/>
  <c r="H74" i="6"/>
  <c r="G75" i="6"/>
  <c r="H75" i="6" s="1"/>
  <c r="AH64" i="9"/>
  <c r="AH60" i="9"/>
  <c r="AH57" i="9"/>
  <c r="AH49" i="9"/>
  <c r="DJ93" i="9"/>
  <c r="DJ89" i="9"/>
  <c r="DJ88" i="9" s="1"/>
  <c r="DJ87" i="9" s="1"/>
  <c r="DJ84" i="9" s="1"/>
  <c r="DJ83" i="9" s="1"/>
  <c r="DJ71" i="9" s="1"/>
  <c r="DJ69" i="9" s="1"/>
  <c r="DJ68" i="9" s="1"/>
  <c r="CS66" i="9"/>
  <c r="CS67" i="9"/>
  <c r="AE36" i="9"/>
  <c r="AE35" i="9"/>
  <c r="AE37" i="9" s="1"/>
  <c r="BU167" i="9"/>
  <c r="BU161" i="9"/>
  <c r="BU166" i="9"/>
  <c r="BU160" i="9"/>
  <c r="CU167" i="9"/>
  <c r="CU161" i="9"/>
  <c r="CU160" i="9"/>
  <c r="BF229" i="9"/>
  <c r="BF221" i="9"/>
  <c r="DI93" i="9"/>
  <c r="DI89" i="9"/>
  <c r="DI88" i="9" s="1"/>
  <c r="DI87" i="9" s="1"/>
  <c r="DI84" i="9" s="1"/>
  <c r="DI83" i="9" s="1"/>
  <c r="DI71" i="9" s="1"/>
  <c r="DI70" i="9" s="1"/>
  <c r="CH92" i="9"/>
  <c r="CH91" i="9" s="1"/>
  <c r="CH90" i="9" s="1"/>
  <c r="CH16" i="9"/>
  <c r="CH17" i="9" s="1"/>
  <c r="CP92" i="9"/>
  <c r="CP91" i="9" s="1"/>
  <c r="CP90" i="9" s="1"/>
  <c r="CP89" i="9" s="1"/>
  <c r="CP16" i="9"/>
  <c r="CP17" i="9" s="1"/>
  <c r="CY92" i="9"/>
  <c r="CY91" i="9" s="1"/>
  <c r="CY90" i="9" s="1"/>
  <c r="CY16" i="9"/>
  <c r="CY17" i="9" s="1"/>
  <c r="BL691" i="9"/>
  <c r="BL94" i="9"/>
  <c r="BU182" i="9"/>
  <c r="BU181" i="9"/>
  <c r="CK341" i="9"/>
  <c r="CK342" i="9" s="1"/>
  <c r="CK182" i="9"/>
  <c r="CS341" i="9"/>
  <c r="CS342" i="9" s="1"/>
  <c r="CS181" i="9"/>
  <c r="DJ341" i="9"/>
  <c r="DJ342" i="9" s="1"/>
  <c r="DJ182" i="9"/>
  <c r="DJ181" i="9"/>
  <c r="CS182" i="9"/>
  <c r="CS184" i="9" s="1"/>
  <c r="BH189" i="9"/>
  <c r="BE915" i="9"/>
  <c r="BE914" i="9" s="1"/>
  <c r="BE198" i="9"/>
  <c r="BH229" i="9"/>
  <c r="BH221" i="9"/>
  <c r="AL896" i="9"/>
  <c r="AL893" i="9"/>
  <c r="AL892" i="9"/>
  <c r="AL887" i="9"/>
  <c r="BI907" i="9"/>
  <c r="BI906" i="9"/>
  <c r="AN930" i="9"/>
  <c r="AN927" i="9"/>
  <c r="AN916" i="9"/>
  <c r="AN915" i="9" s="1"/>
  <c r="AN914" i="9" s="1"/>
  <c r="AN921" i="9"/>
  <c r="BL49" i="9"/>
  <c r="BL47" i="9" s="1"/>
  <c r="BL44" i="9" s="1"/>
  <c r="CG93" i="9"/>
  <c r="CG89" i="9"/>
  <c r="CI92" i="9"/>
  <c r="CI91" i="9" s="1"/>
  <c r="CI90" i="9" s="1"/>
  <c r="CI16" i="9"/>
  <c r="CI17" i="9" s="1"/>
  <c r="CQ92" i="9"/>
  <c r="CQ91" i="9" s="1"/>
  <c r="CQ90" i="9" s="1"/>
  <c r="CQ16" i="9"/>
  <c r="CQ17" i="9" s="1"/>
  <c r="CZ92" i="9"/>
  <c r="CZ91" i="9" s="1"/>
  <c r="CZ90" i="9" s="1"/>
  <c r="CZ16" i="9"/>
  <c r="CZ17" i="9" s="1"/>
  <c r="DB160" i="9"/>
  <c r="DK341" i="9"/>
  <c r="DK342" i="9" s="1"/>
  <c r="DK181" i="9"/>
  <c r="CK181" i="9"/>
  <c r="BA243" i="9"/>
  <c r="BA235" i="9"/>
  <c r="DH93" i="9"/>
  <c r="DH89" i="9"/>
  <c r="DH88" i="9" s="1"/>
  <c r="DH87" i="9" s="1"/>
  <c r="DH84" i="9" s="1"/>
  <c r="DH83" i="9" s="1"/>
  <c r="DH71" i="9" s="1"/>
  <c r="AD713" i="9"/>
  <c r="AD712" i="9" s="1"/>
  <c r="AD157" i="9"/>
  <c r="AD180" i="9" s="1"/>
  <c r="AD179" i="9" s="1"/>
  <c r="CL167" i="9"/>
  <c r="CL160" i="9"/>
  <c r="S620" i="9"/>
  <c r="S621" i="9" s="1"/>
  <c r="S622" i="9" s="1"/>
  <c r="S616" i="9"/>
  <c r="S615" i="9"/>
  <c r="CJ85" i="9"/>
  <c r="CJ86" i="9" s="1"/>
  <c r="CJ14" i="9"/>
  <c r="CJ15" i="9" s="1"/>
  <c r="CJ92" i="9"/>
  <c r="CJ91" i="9" s="1"/>
  <c r="CJ90" i="9" s="1"/>
  <c r="CJ89" i="9" s="1"/>
  <c r="CJ16" i="9"/>
  <c r="CJ17" i="9" s="1"/>
  <c r="DA92" i="9"/>
  <c r="DA91" i="9" s="1"/>
  <c r="DA90" i="9" s="1"/>
  <c r="DA16" i="9"/>
  <c r="DA17" i="9" s="1"/>
  <c r="AB229" i="9"/>
  <c r="M275" i="9"/>
  <c r="M276" i="9"/>
  <c r="M279" i="9" s="1"/>
  <c r="BS595" i="9"/>
  <c r="BS596" i="9" s="1"/>
  <c r="BS593" i="9"/>
  <c r="BS594" i="9" s="1"/>
  <c r="J889" i="9"/>
  <c r="J890" i="9" s="1"/>
  <c r="J887" i="9"/>
  <c r="AE885" i="9"/>
  <c r="AE902" i="9" s="1"/>
  <c r="AE901" i="9" s="1"/>
  <c r="AE891" i="9"/>
  <c r="AE887" i="9" s="1"/>
  <c r="AZ893" i="9"/>
  <c r="AZ889" i="9"/>
  <c r="AZ890" i="9" s="1"/>
  <c r="AZ887" i="9"/>
  <c r="AL889" i="9"/>
  <c r="AL890" i="9" s="1"/>
  <c r="BX55" i="9"/>
  <c r="AI64" i="9"/>
  <c r="AI58" i="9"/>
  <c r="AI61" i="9" s="1"/>
  <c r="CJ56" i="9"/>
  <c r="CJ832" i="9" s="1"/>
  <c r="AF80" i="9"/>
  <c r="AE62" i="9"/>
  <c r="AE56" i="9"/>
  <c r="AE746" i="9" s="1"/>
  <c r="AN62" i="9"/>
  <c r="AN56" i="9"/>
  <c r="AN49" i="9" s="1"/>
  <c r="AN47" i="9" s="1"/>
  <c r="AN44" i="9" s="1"/>
  <c r="AN40" i="9" s="1"/>
  <c r="CL161" i="9"/>
  <c r="CU166" i="9"/>
  <c r="AT245" i="9"/>
  <c r="AT271" i="9" s="1"/>
  <c r="AT241" i="9"/>
  <c r="M273" i="9"/>
  <c r="M269" i="9" s="1"/>
  <c r="O275" i="9"/>
  <c r="O276" i="9"/>
  <c r="O272" i="9"/>
  <c r="AR746" i="9"/>
  <c r="AR57" i="9"/>
  <c r="AR60" i="9"/>
  <c r="AR61" i="9" s="1"/>
  <c r="AR62" i="9" s="1"/>
  <c r="AR58" i="9"/>
  <c r="DC172" i="9"/>
  <c r="DC161" i="9"/>
  <c r="AL45" i="9"/>
  <c r="AL46" i="9" s="1"/>
  <c r="AL41" i="9"/>
  <c r="AL40" i="9"/>
  <c r="AL30" i="9" s="1"/>
  <c r="CS92" i="9"/>
  <c r="CS91" i="9" s="1"/>
  <c r="CS90" i="9" s="1"/>
  <c r="CS16" i="9"/>
  <c r="CS17" i="9" s="1"/>
  <c r="Y741" i="9"/>
  <c r="Y743" i="9"/>
  <c r="Y744" i="9" s="1"/>
  <c r="Y748" i="9" s="1"/>
  <c r="Y749" i="9" s="1"/>
  <c r="Y750" i="9" s="1"/>
  <c r="Y751" i="9" s="1"/>
  <c r="Y752" i="9" s="1"/>
  <c r="Y753" i="9" s="1"/>
  <c r="Y755" i="9" s="1"/>
  <c r="Y756" i="9" s="1"/>
  <c r="CL166" i="9"/>
  <c r="AC232" i="9"/>
  <c r="AC225" i="9"/>
  <c r="AC231" i="9"/>
  <c r="AC227" i="9"/>
  <c r="AT239" i="9"/>
  <c r="AT237" i="9" s="1"/>
  <c r="AT238" i="9"/>
  <c r="CD593" i="9"/>
  <c r="CD594" i="9" s="1"/>
  <c r="CD595" i="9"/>
  <c r="CD596" i="9" s="1"/>
  <c r="BC40" i="9"/>
  <c r="BC30" i="9" s="1"/>
  <c r="BC41" i="9"/>
  <c r="AF62" i="9"/>
  <c r="AF56" i="9"/>
  <c r="AO60" i="9"/>
  <c r="AO61" i="9" s="1"/>
  <c r="AO62" i="9" s="1"/>
  <c r="AO57" i="9"/>
  <c r="AO49" i="9"/>
  <c r="AO47" i="9" s="1"/>
  <c r="AO44" i="9" s="1"/>
  <c r="BF71" i="9"/>
  <c r="BF93" i="9"/>
  <c r="BF67" i="9" s="1"/>
  <c r="DC166" i="9"/>
  <c r="AW241" i="9"/>
  <c r="AW245" i="9"/>
  <c r="AW249" i="9" s="1"/>
  <c r="AW236" i="9" s="1"/>
  <c r="AW240" i="9"/>
  <c r="BM458" i="9"/>
  <c r="BM766" i="9" s="1"/>
  <c r="BM461" i="9"/>
  <c r="BM462" i="9" s="1"/>
  <c r="Z647" i="9"/>
  <c r="Z649" i="9"/>
  <c r="BI652" i="9"/>
  <c r="BI653" i="9" s="1"/>
  <c r="BI654" i="9" s="1"/>
  <c r="BI649" i="9"/>
  <c r="BI655" i="9" s="1"/>
  <c r="BI656" i="9" s="1"/>
  <c r="BI657" i="9" s="1"/>
  <c r="AB699" i="9"/>
  <c r="AB700" i="9" s="1"/>
  <c r="AB701" i="9" s="1"/>
  <c r="AB696" i="9"/>
  <c r="AL888" i="9"/>
  <c r="BO990" i="9"/>
  <c r="BO989" i="9" s="1"/>
  <c r="BO993" i="9"/>
  <c r="BO994" i="9" s="1"/>
  <c r="BO995" i="9" s="1"/>
  <c r="BO996" i="9" s="1"/>
  <c r="BO997" i="9" s="1"/>
  <c r="BO998" i="9" s="1"/>
  <c r="CG993" i="9"/>
  <c r="CG994" i="9" s="1"/>
  <c r="CG995" i="9" s="1"/>
  <c r="CG996" i="9" s="1"/>
  <c r="CG997" i="9" s="1"/>
  <c r="CG990" i="9"/>
  <c r="CG989" i="9" s="1"/>
  <c r="AB45" i="9"/>
  <c r="AB46" i="9" s="1"/>
  <c r="AB40" i="9"/>
  <c r="AB30" i="9" s="1"/>
  <c r="CC172" i="9"/>
  <c r="CC895" i="9" s="1"/>
  <c r="CC894" i="9" s="1"/>
  <c r="CC166" i="9"/>
  <c r="CC161" i="9"/>
  <c r="AK56" i="9"/>
  <c r="AK49" i="9" s="1"/>
  <c r="AK47" i="9" s="1"/>
  <c r="AK44" i="9" s="1"/>
  <c r="AK41" i="9" s="1"/>
  <c r="AK62" i="9"/>
  <c r="DC160" i="9"/>
  <c r="W276" i="9"/>
  <c r="W275" i="9"/>
  <c r="AT165" i="9"/>
  <c r="AT161" i="9"/>
  <c r="Y275" i="9"/>
  <c r="Y272" i="9"/>
  <c r="DM16" i="9"/>
  <c r="DM17" i="9" s="1"/>
  <c r="CS59" i="9"/>
  <c r="CX93" i="9"/>
  <c r="CX89" i="9"/>
  <c r="CX88" i="9" s="1"/>
  <c r="CX87" i="9" s="1"/>
  <c r="CX84" i="9" s="1"/>
  <c r="CX83" i="9" s="1"/>
  <c r="CX71" i="9" s="1"/>
  <c r="AG71" i="9"/>
  <c r="AG80" i="9"/>
  <c r="AP71" i="9"/>
  <c r="AP56" i="9" s="1"/>
  <c r="AP80" i="9"/>
  <c r="AY71" i="9"/>
  <c r="AY80" i="9"/>
  <c r="BT167" i="9"/>
  <c r="BT161" i="9"/>
  <c r="BT160" i="9"/>
  <c r="CB172" i="9"/>
  <c r="CB895" i="9" s="1"/>
  <c r="CB894" i="9" s="1"/>
  <c r="CB161" i="9"/>
  <c r="CK172" i="9"/>
  <c r="CK864" i="9" s="1"/>
  <c r="CK160" i="9"/>
  <c r="CT167" i="9"/>
  <c r="CT161" i="9"/>
  <c r="CT160" i="9"/>
  <c r="DK167" i="9"/>
  <c r="DK161" i="9"/>
  <c r="BX915" i="9"/>
  <c r="BX914" i="9" s="1"/>
  <c r="BX198" i="9"/>
  <c r="BE224" i="9"/>
  <c r="BE221" i="9"/>
  <c r="BE229" i="9"/>
  <c r="BE227" i="9" s="1"/>
  <c r="AX240" i="9"/>
  <c r="AX241" i="9"/>
  <c r="AX245" i="9"/>
  <c r="Y276" i="9"/>
  <c r="BL436" i="9"/>
  <c r="BL439" i="9" s="1"/>
  <c r="BL440" i="9" s="1"/>
  <c r="BL441" i="9" s="1"/>
  <c r="BL443" i="9" s="1"/>
  <c r="BL444" i="9" s="1"/>
  <c r="BL432" i="9"/>
  <c r="AF888" i="9"/>
  <c r="AF889" i="9"/>
  <c r="AF890" i="9" s="1"/>
  <c r="AN893" i="9"/>
  <c r="AN888" i="9"/>
  <c r="AA911" i="9"/>
  <c r="DD1051" i="9"/>
  <c r="AK167" i="9"/>
  <c r="BR181" i="9"/>
  <c r="CO181" i="9"/>
  <c r="CG182" i="9"/>
  <c r="CG184" i="9" s="1"/>
  <c r="Q273" i="9"/>
  <c r="Q269" i="9" s="1"/>
  <c r="Q270" i="9" s="1"/>
  <c r="F275" i="9"/>
  <c r="BO436" i="9"/>
  <c r="BO439" i="9" s="1"/>
  <c r="BO440" i="9" s="1"/>
  <c r="BO441" i="9" s="1"/>
  <c r="BO443" i="9" s="1"/>
  <c r="BO444" i="9" s="1"/>
  <c r="BO463" i="9" s="1"/>
  <c r="BO465" i="9" s="1"/>
  <c r="BO467" i="9" s="1"/>
  <c r="BO432" i="9"/>
  <c r="AF699" i="9"/>
  <c r="AF700" i="9" s="1"/>
  <c r="AF701" i="9" s="1"/>
  <c r="AF696" i="9"/>
  <c r="BD893" i="9"/>
  <c r="BD892" i="9"/>
  <c r="BD888" i="9"/>
  <c r="BD887" i="9"/>
  <c r="BD889" i="9"/>
  <c r="BD890" i="9" s="1"/>
  <c r="I911" i="9"/>
  <c r="I918" i="9"/>
  <c r="I919" i="9" s="1"/>
  <c r="I920" i="9" s="1"/>
  <c r="I921" i="9" s="1"/>
  <c r="AA945" i="9"/>
  <c r="AA946" i="9"/>
  <c r="AA944" i="9" s="1"/>
  <c r="CP181" i="9"/>
  <c r="CH182" i="9"/>
  <c r="CH184" i="9" s="1"/>
  <c r="DF182" i="9"/>
  <c r="U655" i="9"/>
  <c r="U656" i="9" s="1"/>
  <c r="U657" i="9" s="1"/>
  <c r="U651" i="9"/>
  <c r="AZ700" i="9"/>
  <c r="AZ701" i="9" s="1"/>
  <c r="AZ703" i="9" s="1"/>
  <c r="AZ699" i="9"/>
  <c r="G888" i="9"/>
  <c r="G887" i="9"/>
  <c r="G892" i="9"/>
  <c r="Z887" i="9"/>
  <c r="Z888" i="9"/>
  <c r="G896" i="9"/>
  <c r="G898" i="9" s="1"/>
  <c r="I913" i="9"/>
  <c r="AE912" i="9"/>
  <c r="AE910" i="9" s="1"/>
  <c r="AE911" i="9"/>
  <c r="CY993" i="9"/>
  <c r="CY994" i="9" s="1"/>
  <c r="CY995" i="9" s="1"/>
  <c r="CY996" i="9" s="1"/>
  <c r="CY997" i="9" s="1"/>
  <c r="CY998" i="9" s="1"/>
  <c r="CY990" i="9"/>
  <c r="CY989" i="9" s="1"/>
  <c r="AC49" i="9"/>
  <c r="AB157" i="9"/>
  <c r="AB180" i="9" s="1"/>
  <c r="AB179" i="9" s="1"/>
  <c r="BQ182" i="9"/>
  <c r="DG182" i="9"/>
  <c r="BK224" i="9"/>
  <c r="W661" i="9"/>
  <c r="W660" i="9" s="1"/>
  <c r="W658" i="9" s="1"/>
  <c r="W650" i="9"/>
  <c r="W651" i="9"/>
  <c r="BG677" i="9"/>
  <c r="BG678" i="9" s="1"/>
  <c r="BG680" i="9" s="1"/>
  <c r="BG676" i="9"/>
  <c r="R889" i="9"/>
  <c r="R893" i="9"/>
  <c r="R895" i="9" s="1"/>
  <c r="R899" i="9" s="1"/>
  <c r="AB892" i="9"/>
  <c r="AB897" i="9" s="1"/>
  <c r="AB889" i="9"/>
  <c r="AB890" i="9" s="1"/>
  <c r="AB887" i="9"/>
  <c r="T888" i="9"/>
  <c r="AI892" i="9"/>
  <c r="AI898" i="9" s="1"/>
  <c r="CC893" i="9"/>
  <c r="AQ909" i="9"/>
  <c r="AQ918" i="9" s="1"/>
  <c r="AQ906" i="9"/>
  <c r="AQ907" i="9"/>
  <c r="M910" i="9"/>
  <c r="M907" i="9"/>
  <c r="M912" i="9"/>
  <c r="M906" i="9"/>
  <c r="BZ993" i="9"/>
  <c r="BZ994" i="9" s="1"/>
  <c r="BZ995" i="9" s="1"/>
  <c r="BZ996" i="9" s="1"/>
  <c r="BZ997" i="9" s="1"/>
  <c r="BZ998" i="9" s="1"/>
  <c r="BZ990" i="9"/>
  <c r="BZ989" i="9" s="1"/>
  <c r="AC63" i="9"/>
  <c r="AC65" i="9" s="1"/>
  <c r="AC62" i="9" s="1"/>
  <c r="CW181" i="9"/>
  <c r="BR182" i="9"/>
  <c r="CO182" i="9"/>
  <c r="T275" i="9"/>
  <c r="H888" i="9"/>
  <c r="H896" i="9"/>
  <c r="H898" i="9" s="1"/>
  <c r="AC891" i="9"/>
  <c r="AC885" i="9"/>
  <c r="AC902" i="9" s="1"/>
  <c r="AC901" i="9" s="1"/>
  <c r="U888" i="9"/>
  <c r="U889" i="9"/>
  <c r="U890" i="9" s="1"/>
  <c r="AN892" i="9"/>
  <c r="V909" i="9"/>
  <c r="V917" i="9" s="1"/>
  <c r="AF932" i="9"/>
  <c r="AF929" i="9"/>
  <c r="AF936" i="9"/>
  <c r="AX933" i="9"/>
  <c r="AX935" i="9"/>
  <c r="CX181" i="9"/>
  <c r="CP182" i="9"/>
  <c r="I273" i="9"/>
  <c r="I269" i="9" s="1"/>
  <c r="CA593" i="9"/>
  <c r="CA594" i="9" s="1"/>
  <c r="CA595" i="9"/>
  <c r="CA596" i="9" s="1"/>
  <c r="Z627" i="9"/>
  <c r="Z626" i="9" s="1"/>
  <c r="Z625" i="9" s="1"/>
  <c r="Z616" i="9"/>
  <c r="Z615" i="9"/>
  <c r="BG614" i="9"/>
  <c r="U650" i="9"/>
  <c r="AO892" i="9"/>
  <c r="U912" i="9"/>
  <c r="AT919" i="9"/>
  <c r="AT920" i="9" s="1"/>
  <c r="AT930" i="9" s="1"/>
  <c r="AT936" i="9" s="1"/>
  <c r="AT917" i="9"/>
  <c r="AT913" i="9"/>
  <c r="M932" i="9"/>
  <c r="M929" i="9"/>
  <c r="AX938" i="9"/>
  <c r="BG652" i="9"/>
  <c r="BG653" i="9" s="1"/>
  <c r="BG654" i="9" s="1"/>
  <c r="K887" i="9"/>
  <c r="AP887" i="9"/>
  <c r="K889" i="9"/>
  <c r="K890" i="9" s="1"/>
  <c r="AP889" i="9"/>
  <c r="AP890" i="9" s="1"/>
  <c r="BR892" i="9"/>
  <c r="BI893" i="9"/>
  <c r="BY893" i="9"/>
  <c r="BA929" i="9"/>
  <c r="AI933" i="9"/>
  <c r="AW939" i="9"/>
  <c r="AW942" i="9" s="1"/>
  <c r="BC938" i="9"/>
  <c r="BL461" i="9"/>
  <c r="BL462" i="9" s="1"/>
  <c r="BT562" i="9"/>
  <c r="BT564" i="9" s="1"/>
  <c r="W615" i="9"/>
  <c r="BA627" i="9"/>
  <c r="BA626" i="9" s="1"/>
  <c r="BA625" i="9" s="1"/>
  <c r="AA889" i="9"/>
  <c r="AA890" i="9" s="1"/>
  <c r="V892" i="9"/>
  <c r="BQ893" i="9"/>
  <c r="V896" i="9"/>
  <c r="V898" i="9" s="1"/>
  <c r="AE936" i="9"/>
  <c r="CN990" i="9"/>
  <c r="CN989" i="9" s="1"/>
  <c r="CL1052" i="9"/>
  <c r="CL1053" i="9" s="1"/>
  <c r="CL1055" i="9" s="1"/>
  <c r="CL1056" i="9" s="1"/>
  <c r="CL1057" i="9" s="1"/>
  <c r="Z617" i="9"/>
  <c r="Z618" i="9" s="1"/>
  <c r="Z619" i="9" s="1"/>
  <c r="AI696" i="9"/>
  <c r="BL775" i="9"/>
  <c r="CA826" i="9"/>
  <c r="CA833" i="9"/>
  <c r="CA839" i="9" s="1"/>
  <c r="CA841" i="9" s="1"/>
  <c r="BJ906" i="9"/>
  <c r="T907" i="9"/>
  <c r="AE929" i="9"/>
  <c r="BL1003" i="9"/>
  <c r="BL1004" i="9" s="1"/>
  <c r="BG700" i="9"/>
  <c r="BG701" i="9" s="1"/>
  <c r="BG703" i="9" s="1"/>
  <c r="F889" i="9"/>
  <c r="F890" i="9" s="1"/>
  <c r="F893" i="9"/>
  <c r="F895" i="9" s="1"/>
  <c r="F899" i="9" s="1"/>
  <c r="BS1031" i="9"/>
  <c r="BS1032" i="9" s="1"/>
  <c r="BC38" i="9"/>
  <c r="BC33" i="9"/>
  <c r="BC34" i="9"/>
  <c r="BC29" i="9"/>
  <c r="BC22" i="9" s="1"/>
  <c r="BJ45" i="9"/>
  <c r="BJ46" i="9" s="1"/>
  <c r="BJ40" i="9"/>
  <c r="BJ30" i="9" s="1"/>
  <c r="BJ41" i="9"/>
  <c r="AC96" i="9"/>
  <c r="AD47" i="9"/>
  <c r="AD44" i="9" s="1"/>
  <c r="AS33" i="9"/>
  <c r="AS29" i="9"/>
  <c r="AS34" i="9"/>
  <c r="BD33" i="9"/>
  <c r="BD34" i="9"/>
  <c r="BD29" i="9"/>
  <c r="BD38" i="9"/>
  <c r="BK45" i="9"/>
  <c r="BK46" i="9" s="1"/>
  <c r="BK40" i="9"/>
  <c r="BK30" i="9" s="1"/>
  <c r="BK41" i="9"/>
  <c r="BF40" i="9"/>
  <c r="BF30" i="9" s="1"/>
  <c r="BF45" i="9"/>
  <c r="BF46" i="9" s="1"/>
  <c r="BF41" i="9"/>
  <c r="CO66" i="9"/>
  <c r="CO67" i="9"/>
  <c r="AT34" i="9"/>
  <c r="AT33" i="9"/>
  <c r="AZ45" i="9"/>
  <c r="AZ46" i="9" s="1"/>
  <c r="AZ41" i="9"/>
  <c r="BL41" i="9"/>
  <c r="BL45" i="9"/>
  <c r="BL46" i="9" s="1"/>
  <c r="BL40" i="9"/>
  <c r="BL30" i="9" s="1"/>
  <c r="AX40" i="9"/>
  <c r="AX45" i="9"/>
  <c r="AX46" i="9" s="1"/>
  <c r="AX41" i="9"/>
  <c r="BG45" i="9"/>
  <c r="BG46" i="9" s="1"/>
  <c r="BG41" i="9"/>
  <c r="AM40" i="9"/>
  <c r="AM30" i="9" s="1"/>
  <c r="AM45" i="9"/>
  <c r="AM46" i="9" s="1"/>
  <c r="AM41" i="9"/>
  <c r="BA45" i="9"/>
  <c r="BA46" i="9" s="1"/>
  <c r="BA41" i="9"/>
  <c r="BA40" i="9"/>
  <c r="BA30" i="9" s="1"/>
  <c r="AM65" i="9"/>
  <c r="AN41" i="9"/>
  <c r="BE34" i="9"/>
  <c r="BE29" i="9"/>
  <c r="BE38" i="9"/>
  <c r="BE33" i="9"/>
  <c r="BB41" i="9"/>
  <c r="BB40" i="9"/>
  <c r="BB30" i="9" s="1"/>
  <c r="BB45" i="9"/>
  <c r="BB46" i="9" s="1"/>
  <c r="AI41" i="9"/>
  <c r="AI40" i="9"/>
  <c r="AI30" i="9" s="1"/>
  <c r="AI45" i="9"/>
  <c r="AI46" i="9" s="1"/>
  <c r="BG35" i="9"/>
  <c r="BG37" i="9" s="1"/>
  <c r="BG36" i="9"/>
  <c r="AQ41" i="9"/>
  <c r="AQ40" i="9"/>
  <c r="AQ30" i="9" s="1"/>
  <c r="AQ45" i="9"/>
  <c r="AQ46" i="9" s="1"/>
  <c r="AK45" i="9"/>
  <c r="AK46" i="9" s="1"/>
  <c r="CX17" i="9"/>
  <c r="AU36" i="9"/>
  <c r="AP60" i="9"/>
  <c r="AP61" i="9" s="1"/>
  <c r="AP62" i="9" s="1"/>
  <c r="CT67" i="9"/>
  <c r="CT66" i="9"/>
  <c r="CL67" i="9"/>
  <c r="CL66" i="9"/>
  <c r="CN66" i="9"/>
  <c r="CN67" i="9"/>
  <c r="DC89" i="9"/>
  <c r="DC88" i="9" s="1"/>
  <c r="DC87" i="9" s="1"/>
  <c r="DC84" i="9" s="1"/>
  <c r="DC83" i="9" s="1"/>
  <c r="DC71" i="9" s="1"/>
  <c r="BY93" i="9"/>
  <c r="AG173" i="9"/>
  <c r="AG162" i="9"/>
  <c r="AG163" i="9" s="1"/>
  <c r="AG161" i="9"/>
  <c r="AG160" i="9"/>
  <c r="AG165" i="9"/>
  <c r="AG167" i="9"/>
  <c r="AS165" i="9"/>
  <c r="AS167" i="9"/>
  <c r="AS172" i="9" s="1"/>
  <c r="AS162" i="9"/>
  <c r="AS163" i="9" s="1"/>
  <c r="AS161" i="9"/>
  <c r="AS160" i="9"/>
  <c r="BB172" i="9"/>
  <c r="BB167" i="9"/>
  <c r="BB166" i="9"/>
  <c r="BB161" i="9"/>
  <c r="BB160" i="9"/>
  <c r="BL172" i="9"/>
  <c r="BL167" i="9"/>
  <c r="BL166" i="9"/>
  <c r="BL161" i="9"/>
  <c r="BL160" i="9"/>
  <c r="AO40" i="9"/>
  <c r="AO30" i="9" s="1"/>
  <c r="BD41" i="9"/>
  <c r="BC45" i="9"/>
  <c r="BC46" i="9" s="1"/>
  <c r="AP64" i="9"/>
  <c r="CJ67" i="9"/>
  <c r="CP66" i="9"/>
  <c r="CP67" i="9"/>
  <c r="BW91" i="9"/>
  <c r="BW92" i="9" s="1"/>
  <c r="BW93" i="9"/>
  <c r="CE91" i="9"/>
  <c r="CE92" i="9" s="1"/>
  <c r="CE93" i="9"/>
  <c r="BC167" i="9"/>
  <c r="BC166" i="9"/>
  <c r="BC172" i="9"/>
  <c r="BC161" i="9"/>
  <c r="BC160" i="9"/>
  <c r="BM172" i="9"/>
  <c r="BM167" i="9"/>
  <c r="BM166" i="9"/>
  <c r="BM161" i="9"/>
  <c r="BM160" i="9"/>
  <c r="DG864" i="9"/>
  <c r="DG339" i="9"/>
  <c r="DG177" i="9"/>
  <c r="DG168" i="9"/>
  <c r="BG33" i="9"/>
  <c r="AK35" i="9"/>
  <c r="AK37" i="9" s="1"/>
  <c r="BE41" i="9"/>
  <c r="BD45" i="9"/>
  <c r="BD46" i="9" s="1"/>
  <c r="BG712" i="9"/>
  <c r="BG673" i="9"/>
  <c r="BL710" i="9"/>
  <c r="BL671" i="9"/>
  <c r="BL96" i="9"/>
  <c r="CM66" i="9"/>
  <c r="BX91" i="9"/>
  <c r="BX92" i="9" s="1"/>
  <c r="BX93" i="9"/>
  <c r="BV91" i="9"/>
  <c r="BV92" i="9" s="1"/>
  <c r="DK89" i="9"/>
  <c r="DK88" i="9" s="1"/>
  <c r="DK87" i="9" s="1"/>
  <c r="DK84" i="9" s="1"/>
  <c r="DK83" i="9" s="1"/>
  <c r="DK71" i="9" s="1"/>
  <c r="DK93" i="9"/>
  <c r="AU167" i="9"/>
  <c r="AU162" i="9"/>
  <c r="AU163" i="9" s="1"/>
  <c r="AU161" i="9"/>
  <c r="AU160" i="9"/>
  <c r="AU165" i="9"/>
  <c r="BD167" i="9"/>
  <c r="BD166" i="9"/>
  <c r="BD172" i="9"/>
  <c r="BD161" i="9"/>
  <c r="BD160" i="9"/>
  <c r="BN172" i="9"/>
  <c r="BN167" i="9"/>
  <c r="BN166" i="9"/>
  <c r="BN161" i="9"/>
  <c r="BN160" i="9"/>
  <c r="AK193" i="9"/>
  <c r="AK204" i="9" s="1"/>
  <c r="AK188" i="9"/>
  <c r="AK189" i="9"/>
  <c r="BG38" i="9"/>
  <c r="AB648" i="9"/>
  <c r="AB613" i="9"/>
  <c r="AB64" i="9"/>
  <c r="AB60" i="9"/>
  <c r="AB57" i="9"/>
  <c r="AB58" i="9"/>
  <c r="AB61" i="9" s="1"/>
  <c r="AB63" i="9"/>
  <c r="AK746" i="9"/>
  <c r="AK648" i="9"/>
  <c r="CU89" i="9"/>
  <c r="CU88" i="9" s="1"/>
  <c r="CU87" i="9" s="1"/>
  <c r="CU84" i="9" s="1"/>
  <c r="CU83" i="9" s="1"/>
  <c r="CU71" i="9" s="1"/>
  <c r="CD91" i="9"/>
  <c r="CD92" i="9" s="1"/>
  <c r="AN167" i="9"/>
  <c r="AN162" i="9"/>
  <c r="AN163" i="9" s="1"/>
  <c r="AN161" i="9"/>
  <c r="AN160" i="9"/>
  <c r="AN165" i="9"/>
  <c r="BE172" i="9"/>
  <c r="BE167" i="9"/>
  <c r="BE166" i="9"/>
  <c r="BE161" i="9"/>
  <c r="BE160" i="9"/>
  <c r="BO172" i="9"/>
  <c r="BO167" i="9"/>
  <c r="BO166" i="9"/>
  <c r="BO161" i="9"/>
  <c r="BO160" i="9"/>
  <c r="AN746" i="9"/>
  <c r="AN57" i="9"/>
  <c r="AN58" i="9"/>
  <c r="AN61" i="9" s="1"/>
  <c r="BZ93" i="9"/>
  <c r="BZ91" i="9"/>
  <c r="BZ92" i="9" s="1"/>
  <c r="DJ70" i="9"/>
  <c r="DB89" i="9"/>
  <c r="DB88" i="9" s="1"/>
  <c r="DB87" i="9" s="1"/>
  <c r="DB84" i="9" s="1"/>
  <c r="DB83" i="9" s="1"/>
  <c r="DB71" i="9" s="1"/>
  <c r="DB93" i="9"/>
  <c r="CW89" i="9"/>
  <c r="CW88" i="9" s="1"/>
  <c r="CW87" i="9" s="1"/>
  <c r="CW84" i="9" s="1"/>
  <c r="CW83" i="9" s="1"/>
  <c r="CW71" i="9" s="1"/>
  <c r="CW93" i="9"/>
  <c r="DF89" i="9"/>
  <c r="DF88" i="9" s="1"/>
  <c r="DF87" i="9" s="1"/>
  <c r="DF84" i="9" s="1"/>
  <c r="DF83" i="9" s="1"/>
  <c r="DF71" i="9" s="1"/>
  <c r="DF93" i="9"/>
  <c r="AX167" i="9"/>
  <c r="AX166" i="9"/>
  <c r="AX162" i="9"/>
  <c r="AX163" i="9" s="1"/>
  <c r="AX161" i="9"/>
  <c r="AX160" i="9"/>
  <c r="AX165" i="9"/>
  <c r="BF172" i="9"/>
  <c r="BF167" i="9"/>
  <c r="BF166" i="9"/>
  <c r="BF161" i="9"/>
  <c r="BF160" i="9"/>
  <c r="BP161" i="9"/>
  <c r="BP160" i="9"/>
  <c r="BP172" i="9"/>
  <c r="BP167" i="9"/>
  <c r="BP166" i="9"/>
  <c r="AD746" i="9"/>
  <c r="AD648" i="9"/>
  <c r="AD613" i="9"/>
  <c r="AD58" i="9"/>
  <c r="AD61" i="9" s="1"/>
  <c r="AD63" i="9"/>
  <c r="AC78" i="9"/>
  <c r="AC79" i="9" s="1"/>
  <c r="AD64" i="9"/>
  <c r="AD60" i="9"/>
  <c r="AD57" i="9"/>
  <c r="CX70" i="9"/>
  <c r="CX69" i="9"/>
  <c r="CX68" i="9" s="1"/>
  <c r="CI67" i="9"/>
  <c r="CI66" i="9"/>
  <c r="CQ67" i="9"/>
  <c r="CQ66" i="9"/>
  <c r="CA93" i="9"/>
  <c r="CA91" i="9"/>
  <c r="CA92" i="9" s="1"/>
  <c r="DE89" i="9"/>
  <c r="DE88" i="9" s="1"/>
  <c r="DE87" i="9" s="1"/>
  <c r="DE84" i="9" s="1"/>
  <c r="DE83" i="9" s="1"/>
  <c r="DE71" i="9" s="1"/>
  <c r="DE93" i="9"/>
  <c r="AY162" i="9"/>
  <c r="AY163" i="9" s="1"/>
  <c r="AY161" i="9"/>
  <c r="AY160" i="9"/>
  <c r="AY165" i="9"/>
  <c r="AY167" i="9"/>
  <c r="AY166" i="9"/>
  <c r="BH161" i="9"/>
  <c r="BH160" i="9"/>
  <c r="BH167" i="9"/>
  <c r="BH166" i="9"/>
  <c r="BQ172" i="9"/>
  <c r="BQ161" i="9"/>
  <c r="BQ160" i="9"/>
  <c r="BQ167" i="9"/>
  <c r="BQ166" i="9"/>
  <c r="CK339" i="9"/>
  <c r="CK168" i="9"/>
  <c r="DB864" i="9"/>
  <c r="DB168" i="9"/>
  <c r="DB177" i="9"/>
  <c r="BG29" i="9"/>
  <c r="BG22" i="9" s="1"/>
  <c r="AP746" i="9"/>
  <c r="AP57" i="9"/>
  <c r="BD613" i="9"/>
  <c r="BD60" i="9"/>
  <c r="BD61" i="9" s="1"/>
  <c r="BD62" i="9" s="1"/>
  <c r="BD58" i="9"/>
  <c r="BD57" i="9"/>
  <c r="BD64" i="9"/>
  <c r="BP55" i="9"/>
  <c r="CJ992" i="9"/>
  <c r="CJ779" i="9"/>
  <c r="CJ746" i="9"/>
  <c r="CV55" i="9"/>
  <c r="CH66" i="9"/>
  <c r="CH67" i="9"/>
  <c r="CB93" i="9"/>
  <c r="CB91" i="9"/>
  <c r="CB92" i="9" s="1"/>
  <c r="CC91" i="9"/>
  <c r="CC92" i="9" s="1"/>
  <c r="CC93" i="9"/>
  <c r="CT89" i="9"/>
  <c r="CT93" i="9"/>
  <c r="AE167" i="9"/>
  <c r="AE162" i="9"/>
  <c r="AE163" i="9" s="1"/>
  <c r="AE161" i="9"/>
  <c r="AE160" i="9"/>
  <c r="AE173" i="9"/>
  <c r="AE165" i="9"/>
  <c r="AQ162" i="9"/>
  <c r="AQ163" i="9" s="1"/>
  <c r="AQ161" i="9"/>
  <c r="AQ160" i="9"/>
  <c r="AQ165" i="9"/>
  <c r="AQ167" i="9"/>
  <c r="AQ172" i="9" s="1"/>
  <c r="AQ168" i="9" s="1"/>
  <c r="AZ162" i="9"/>
  <c r="AZ163" i="9" s="1"/>
  <c r="AZ161" i="9"/>
  <c r="AZ160" i="9"/>
  <c r="AZ165" i="9"/>
  <c r="AZ167" i="9"/>
  <c r="AZ166" i="9"/>
  <c r="BJ161" i="9"/>
  <c r="BJ160" i="9"/>
  <c r="BJ167" i="9"/>
  <c r="BJ166" i="9"/>
  <c r="BR172" i="9"/>
  <c r="BR161" i="9"/>
  <c r="BR160" i="9"/>
  <c r="BR167" i="9"/>
  <c r="BR166" i="9"/>
  <c r="CC177" i="9"/>
  <c r="CC168" i="9"/>
  <c r="DC864" i="9"/>
  <c r="DC339" i="9"/>
  <c r="DC168" i="9"/>
  <c r="AF746" i="9"/>
  <c r="AF613" i="9"/>
  <c r="AF648" i="9"/>
  <c r="AF63" i="9"/>
  <c r="AF646" i="9" s="1"/>
  <c r="AF64" i="9"/>
  <c r="AF58" i="9"/>
  <c r="AF61" i="9" s="1"/>
  <c r="CK67" i="9"/>
  <c r="CK66" i="9"/>
  <c r="CG66" i="9"/>
  <c r="CG67" i="9"/>
  <c r="DG70" i="9"/>
  <c r="DG69" i="9"/>
  <c r="DG68" i="9" s="1"/>
  <c r="CV89" i="9"/>
  <c r="CV88" i="9" s="1"/>
  <c r="CV87" i="9" s="1"/>
  <c r="CV84" i="9" s="1"/>
  <c r="CV83" i="9" s="1"/>
  <c r="CV71" i="9" s="1"/>
  <c r="CV93" i="9"/>
  <c r="AR160" i="9"/>
  <c r="AR165" i="9"/>
  <c r="AR167" i="9"/>
  <c r="AR172" i="9" s="1"/>
  <c r="AR162" i="9"/>
  <c r="AR163" i="9" s="1"/>
  <c r="AR161" i="9"/>
  <c r="BA162" i="9"/>
  <c r="BA163" i="9" s="1"/>
  <c r="BA161" i="9"/>
  <c r="BA160" i="9"/>
  <c r="BA165" i="9"/>
  <c r="BA167" i="9"/>
  <c r="BA166" i="9"/>
  <c r="AN229" i="9"/>
  <c r="AN221" i="9"/>
  <c r="AN224" i="9"/>
  <c r="AU719" i="9"/>
  <c r="AT746" i="9"/>
  <c r="AU679" i="9"/>
  <c r="AW712" i="9"/>
  <c r="AW673" i="9"/>
  <c r="AC64" i="9"/>
  <c r="AL64" i="9"/>
  <c r="AT64" i="9"/>
  <c r="AX710" i="9"/>
  <c r="AX671" i="9"/>
  <c r="AE157" i="9"/>
  <c r="AE180" i="9" s="1"/>
  <c r="AE179" i="9" s="1"/>
  <c r="AC164" i="9"/>
  <c r="CN864" i="9"/>
  <c r="CN339" i="9"/>
  <c r="CW864" i="9"/>
  <c r="CW339" i="9"/>
  <c r="DF864" i="9"/>
  <c r="DF339" i="9"/>
  <c r="DF177" i="9"/>
  <c r="BY166" i="9"/>
  <c r="CH166" i="9"/>
  <c r="CP166" i="9"/>
  <c r="CY166" i="9"/>
  <c r="DH166" i="9"/>
  <c r="BY167" i="9"/>
  <c r="CH167" i="9"/>
  <c r="CP167" i="9"/>
  <c r="CY167" i="9"/>
  <c r="DH167" i="9"/>
  <c r="CW168" i="9"/>
  <c r="DF168" i="9"/>
  <c r="CL172" i="9"/>
  <c r="DK172" i="9"/>
  <c r="DA177" i="9"/>
  <c r="AH205" i="9"/>
  <c r="AH206" i="9" s="1"/>
  <c r="AH203" i="9"/>
  <c r="AH197" i="9"/>
  <c r="AX189" i="9"/>
  <c r="AX193" i="9"/>
  <c r="AX204" i="9" s="1"/>
  <c r="AX188" i="9"/>
  <c r="AH189" i="9"/>
  <c r="AM197" i="9"/>
  <c r="AM205" i="9"/>
  <c r="AM206" i="9" s="1"/>
  <c r="AM203" i="9"/>
  <c r="AE196" i="9"/>
  <c r="AE194" i="9" s="1"/>
  <c r="AE195" i="9"/>
  <c r="BK930" i="9"/>
  <c r="BK927" i="9"/>
  <c r="BK919" i="9"/>
  <c r="BK916" i="9"/>
  <c r="AI232" i="9"/>
  <c r="AI225" i="9"/>
  <c r="AI231" i="9"/>
  <c r="AI227" i="9"/>
  <c r="AX746" i="9"/>
  <c r="AX674" i="9"/>
  <c r="AX675" i="9" s="1"/>
  <c r="AX713" i="9"/>
  <c r="AX714" i="9" s="1"/>
  <c r="AX715" i="9" s="1"/>
  <c r="AE57" i="9"/>
  <c r="AX57" i="9"/>
  <c r="AO58" i="9"/>
  <c r="AX58" i="9"/>
  <c r="AX60" i="9"/>
  <c r="AX61" i="9" s="1"/>
  <c r="AX62" i="9" s="1"/>
  <c r="AH63" i="9"/>
  <c r="BG671" i="9"/>
  <c r="BG645" i="9"/>
  <c r="BG710" i="9"/>
  <c r="AB78" i="9"/>
  <c r="AB79" i="9" s="1"/>
  <c r="BM96" i="9"/>
  <c r="AB712" i="9"/>
  <c r="AB716" i="9"/>
  <c r="AB717" i="9" s="1"/>
  <c r="AB718" i="9" s="1"/>
  <c r="AL160" i="9"/>
  <c r="AT160" i="9"/>
  <c r="AD164" i="9"/>
  <c r="AM164" i="9"/>
  <c r="BI166" i="9"/>
  <c r="BZ166" i="9"/>
  <c r="CI166" i="9"/>
  <c r="CR166" i="9"/>
  <c r="CZ166" i="9"/>
  <c r="DI166" i="9"/>
  <c r="AP167" i="9"/>
  <c r="AP172" i="9" s="1"/>
  <c r="BI167" i="9"/>
  <c r="BZ167" i="9"/>
  <c r="CI167" i="9"/>
  <c r="CR167" i="9"/>
  <c r="CZ167" i="9"/>
  <c r="DI167" i="9"/>
  <c r="BT172" i="9"/>
  <c r="CO172" i="9"/>
  <c r="CF177" i="9"/>
  <c r="AN196" i="9"/>
  <c r="AN194" i="9" s="1"/>
  <c r="AN195" i="9"/>
  <c r="AQ203" i="9"/>
  <c r="AY197" i="9"/>
  <c r="AY205" i="9"/>
  <c r="AY206" i="9" s="1"/>
  <c r="AY203" i="9"/>
  <c r="BA748" i="9"/>
  <c r="BA749" i="9" s="1"/>
  <c r="BA750" i="9" s="1"/>
  <c r="BA751" i="9" s="1"/>
  <c r="BA752" i="9" s="1"/>
  <c r="BA753" i="9" s="1"/>
  <c r="BA744" i="9"/>
  <c r="BA743" i="9" s="1"/>
  <c r="BJ224" i="9"/>
  <c r="BJ221" i="9"/>
  <c r="BJ229" i="9"/>
  <c r="AI63" i="9"/>
  <c r="AZ710" i="9"/>
  <c r="AZ671" i="9"/>
  <c r="BI671" i="9"/>
  <c r="BI645" i="9"/>
  <c r="BI710" i="9"/>
  <c r="BE96" i="9"/>
  <c r="AL162" i="9"/>
  <c r="AL163" i="9" s="1"/>
  <c r="AT162" i="9"/>
  <c r="AT163" i="9" s="1"/>
  <c r="BY895" i="9"/>
  <c r="BY894" i="9" s="1"/>
  <c r="BY177" i="9"/>
  <c r="CH864" i="9"/>
  <c r="CH339" i="9"/>
  <c r="CH177" i="9"/>
  <c r="CP864" i="9"/>
  <c r="CP339" i="9"/>
  <c r="CP177" i="9"/>
  <c r="CY864" i="9"/>
  <c r="CY339" i="9"/>
  <c r="CY177" i="9"/>
  <c r="DH864" i="9"/>
  <c r="DH177" i="9"/>
  <c r="CA166" i="9"/>
  <c r="CJ166" i="9"/>
  <c r="CS166" i="9"/>
  <c r="DA166" i="9"/>
  <c r="DJ166" i="9"/>
  <c r="CA167" i="9"/>
  <c r="CJ167" i="9"/>
  <c r="CS167" i="9"/>
  <c r="DA167" i="9"/>
  <c r="DJ167" i="9"/>
  <c r="CA168" i="9"/>
  <c r="CY168" i="9"/>
  <c r="DH168" i="9"/>
  <c r="BU172" i="9"/>
  <c r="CT172" i="9"/>
  <c r="BK899" i="9"/>
  <c r="BK903" i="9" s="1"/>
  <c r="BK905" i="9" s="1"/>
  <c r="BW171" i="9"/>
  <c r="CJ177" i="9"/>
  <c r="AF188" i="9"/>
  <c r="AF189" i="9"/>
  <c r="AL188" i="9"/>
  <c r="AL189" i="9"/>
  <c r="AL193" i="9"/>
  <c r="AL204" i="9" s="1"/>
  <c r="AN337" i="9"/>
  <c r="AN338" i="9" s="1"/>
  <c r="AN207" i="9"/>
  <c r="AN219" i="9"/>
  <c r="AN747" i="9" s="1"/>
  <c r="CQ747" i="9"/>
  <c r="CQ464" i="9"/>
  <c r="AO229" i="9"/>
  <c r="AO221" i="9"/>
  <c r="AO224" i="9"/>
  <c r="BK333" i="9"/>
  <c r="BK232" i="9"/>
  <c r="BK225" i="9"/>
  <c r="BK227" i="9"/>
  <c r="BK231" i="9"/>
  <c r="AO746" i="9"/>
  <c r="AO648" i="9"/>
  <c r="AO613" i="9"/>
  <c r="BB746" i="9"/>
  <c r="BC719" i="9"/>
  <c r="BC679" i="9"/>
  <c r="BB613" i="9"/>
  <c r="AZ712" i="9"/>
  <c r="AZ673" i="9"/>
  <c r="AH58" i="9"/>
  <c r="AH61" i="9" s="1"/>
  <c r="AQ58" i="9"/>
  <c r="AL63" i="9"/>
  <c r="AL65" i="9" s="1"/>
  <c r="AL96" i="9" s="1"/>
  <c r="AO64" i="9"/>
  <c r="AX64" i="9"/>
  <c r="AD78" i="9"/>
  <c r="AD79" i="9" s="1"/>
  <c r="AX96" i="9"/>
  <c r="BO96" i="9"/>
  <c r="BW160" i="9"/>
  <c r="CF160" i="9"/>
  <c r="CN160" i="9"/>
  <c r="CW160" i="9"/>
  <c r="BW161" i="9"/>
  <c r="CF161" i="9"/>
  <c r="CN161" i="9"/>
  <c r="CW161" i="9"/>
  <c r="DF161" i="9"/>
  <c r="AF164" i="9"/>
  <c r="AO164" i="9"/>
  <c r="BZ895" i="9"/>
  <c r="BZ894" i="9" s="1"/>
  <c r="BZ177" i="9"/>
  <c r="CI864" i="9"/>
  <c r="CI339" i="9"/>
  <c r="CI177" i="9"/>
  <c r="CR339" i="9"/>
  <c r="CR177" i="9"/>
  <c r="CZ864" i="9"/>
  <c r="CZ339" i="9"/>
  <c r="CZ177" i="9"/>
  <c r="DI864" i="9"/>
  <c r="DI168" i="9"/>
  <c r="DI177" i="9"/>
  <c r="AP165" i="9"/>
  <c r="BT166" i="9"/>
  <c r="CB166" i="9"/>
  <c r="CK166" i="9"/>
  <c r="CT166" i="9"/>
  <c r="DB166" i="9"/>
  <c r="DK166" i="9"/>
  <c r="AI167" i="9"/>
  <c r="CB167" i="9"/>
  <c r="CK167" i="9"/>
  <c r="DB167" i="9"/>
  <c r="CR168" i="9"/>
  <c r="CZ168" i="9"/>
  <c r="BX172" i="9"/>
  <c r="CU172" i="9"/>
  <c r="AI173" i="9"/>
  <c r="BS182" i="9"/>
  <c r="BS181" i="9"/>
  <c r="CA182" i="9"/>
  <c r="CA181" i="9"/>
  <c r="CI341" i="9"/>
  <c r="CI342" i="9" s="1"/>
  <c r="CI182" i="9"/>
  <c r="CI184" i="9" s="1"/>
  <c r="CI181" i="9"/>
  <c r="CQ182" i="9"/>
  <c r="CQ181" i="9"/>
  <c r="CY341" i="9"/>
  <c r="CY342" i="9" s="1"/>
  <c r="CY182" i="9"/>
  <c r="CY181" i="9"/>
  <c r="DH182" i="9"/>
  <c r="DH181" i="9"/>
  <c r="AB188" i="9"/>
  <c r="AB189" i="9"/>
  <c r="AB193" i="9"/>
  <c r="AB204" i="9" s="1"/>
  <c r="AG188" i="9"/>
  <c r="AQ196" i="9"/>
  <c r="AQ194" i="9" s="1"/>
  <c r="BK915" i="9"/>
  <c r="BK914" i="9" s="1"/>
  <c r="BK199" i="9"/>
  <c r="BK198" i="9"/>
  <c r="AN201" i="9"/>
  <c r="AN200" i="9" s="1"/>
  <c r="AN198" i="9" s="1"/>
  <c r="BJ915" i="9"/>
  <c r="BJ914" i="9" s="1"/>
  <c r="BJ199" i="9"/>
  <c r="BJ198" i="9"/>
  <c r="BJ918" i="9"/>
  <c r="BJ197" i="9"/>
  <c r="BJ205" i="9"/>
  <c r="BJ203" i="9"/>
  <c r="DF732" i="9"/>
  <c r="DG199" i="9"/>
  <c r="BX221" i="9"/>
  <c r="BX229" i="9"/>
  <c r="BX224" i="9"/>
  <c r="AI748" i="9"/>
  <c r="AI749" i="9" s="1"/>
  <c r="AI750" i="9" s="1"/>
  <c r="AI751" i="9" s="1"/>
  <c r="AI752" i="9" s="1"/>
  <c r="AI753" i="9" s="1"/>
  <c r="AI744" i="9"/>
  <c r="AI743" i="9" s="1"/>
  <c r="BS747" i="9"/>
  <c r="BS517" i="9"/>
  <c r="BS464" i="9"/>
  <c r="AY96" i="9"/>
  <c r="BG96" i="9"/>
  <c r="CJ864" i="9"/>
  <c r="CJ339" i="9"/>
  <c r="CS864" i="9"/>
  <c r="CS339" i="9"/>
  <c r="DJ864" i="9"/>
  <c r="DJ339" i="9"/>
  <c r="DJ177" i="9"/>
  <c r="CC167" i="9"/>
  <c r="DC167" i="9"/>
  <c r="CS168" i="9"/>
  <c r="DA168" i="9"/>
  <c r="CX172" i="9"/>
  <c r="AK173" i="9"/>
  <c r="CN177" i="9"/>
  <c r="BT182" i="9"/>
  <c r="BT181" i="9"/>
  <c r="BT184" i="9"/>
  <c r="CB182" i="9"/>
  <c r="CB181" i="9"/>
  <c r="CJ341" i="9"/>
  <c r="CJ342" i="9" s="1"/>
  <c r="CJ182" i="9"/>
  <c r="CJ184" i="9" s="1"/>
  <c r="CJ181" i="9"/>
  <c r="CR341" i="9"/>
  <c r="CR342" i="9" s="1"/>
  <c r="CR182" i="9"/>
  <c r="CR181" i="9"/>
  <c r="CZ341" i="9"/>
  <c r="CZ182" i="9"/>
  <c r="CZ181" i="9"/>
  <c r="DI182" i="9"/>
  <c r="DI181" i="9"/>
  <c r="AH188" i="9"/>
  <c r="BK918" i="9"/>
  <c r="BK197" i="9"/>
  <c r="BK205" i="9"/>
  <c r="BK203" i="9"/>
  <c r="AQ205" i="9"/>
  <c r="AQ206" i="9" s="1"/>
  <c r="BA224" i="9"/>
  <c r="BA221" i="9"/>
  <c r="AQ746" i="9"/>
  <c r="AQ648" i="9"/>
  <c r="AQ613" i="9"/>
  <c r="BL719" i="9"/>
  <c r="BL679" i="9"/>
  <c r="BK648" i="9"/>
  <c r="BK613" i="9"/>
  <c r="AI57" i="9"/>
  <c r="AS57" i="9"/>
  <c r="BB57" i="9"/>
  <c r="BL57" i="9"/>
  <c r="AS58" i="9"/>
  <c r="BB58" i="9"/>
  <c r="AI60" i="9"/>
  <c r="BB60" i="9"/>
  <c r="BB61" i="9" s="1"/>
  <c r="BB62" i="9" s="1"/>
  <c r="AQ64" i="9"/>
  <c r="BC710" i="9"/>
  <c r="BC645" i="9"/>
  <c r="BC671" i="9"/>
  <c r="AW615" i="9"/>
  <c r="AW617" i="9" s="1"/>
  <c r="AW618" i="9" s="1"/>
  <c r="AW627" i="9"/>
  <c r="AW626" i="9" s="1"/>
  <c r="AW625" i="9" s="1"/>
  <c r="AZ96" i="9"/>
  <c r="BI96" i="9"/>
  <c r="BQ96" i="9"/>
  <c r="AF716" i="9"/>
  <c r="AF717" i="9" s="1"/>
  <c r="AF718" i="9" s="1"/>
  <c r="AF712" i="9"/>
  <c r="AP160" i="9"/>
  <c r="BY160" i="9"/>
  <c r="CH160" i="9"/>
  <c r="BY161" i="9"/>
  <c r="CH161" i="9"/>
  <c r="CP161" i="9"/>
  <c r="CY161" i="9"/>
  <c r="DH161" i="9"/>
  <c r="AH164" i="9"/>
  <c r="AI165" i="9"/>
  <c r="BV166" i="9"/>
  <c r="CD166" i="9"/>
  <c r="CM166" i="9"/>
  <c r="CV166" i="9"/>
  <c r="DE166" i="9"/>
  <c r="AL167" i="9"/>
  <c r="AT167" i="9"/>
  <c r="BV167" i="9"/>
  <c r="CD167" i="9"/>
  <c r="CM167" i="9"/>
  <c r="CV167" i="9"/>
  <c r="DE167" i="9"/>
  <c r="BK172" i="9"/>
  <c r="CS177" i="9"/>
  <c r="AZ193" i="9"/>
  <c r="AZ188" i="9"/>
  <c r="AZ189" i="9"/>
  <c r="BI918" i="9"/>
  <c r="BI203" i="9"/>
  <c r="BI197" i="9"/>
  <c r="BI205" i="9"/>
  <c r="DG195" i="9"/>
  <c r="DC205" i="9"/>
  <c r="DC206" i="9" s="1"/>
  <c r="DC197" i="9"/>
  <c r="DC203" i="9"/>
  <c r="AS337" i="9"/>
  <c r="AS338" i="9" s="1"/>
  <c r="AS219" i="9"/>
  <c r="AS747" i="9" s="1"/>
  <c r="AS222" i="9"/>
  <c r="AS201" i="9"/>
  <c r="AS200" i="9" s="1"/>
  <c r="AS198" i="9" s="1"/>
  <c r="AS207" i="9"/>
  <c r="DG219" i="9"/>
  <c r="AH746" i="9"/>
  <c r="AH613" i="9"/>
  <c r="AH648" i="9"/>
  <c r="BM1053" i="9"/>
  <c r="BL746" i="9"/>
  <c r="BL697" i="9"/>
  <c r="BL713" i="9"/>
  <c r="BL714" i="9" s="1"/>
  <c r="BL715" i="9" s="1"/>
  <c r="BL674" i="9"/>
  <c r="BL613" i="9"/>
  <c r="BL501" i="9"/>
  <c r="AT57" i="9"/>
  <c r="BC712" i="9"/>
  <c r="BC673" i="9"/>
  <c r="AC58" i="9"/>
  <c r="AC61" i="9" s="1"/>
  <c r="AL58" i="9"/>
  <c r="AL61" i="9" s="1"/>
  <c r="AT58" i="9"/>
  <c r="AT60" i="9"/>
  <c r="AT61" i="9" s="1"/>
  <c r="AT62" i="9" s="1"/>
  <c r="AE63" i="9"/>
  <c r="AE65" i="9" s="1"/>
  <c r="AR64" i="9"/>
  <c r="BK64" i="9"/>
  <c r="BK67" i="9"/>
  <c r="BA96" i="9"/>
  <c r="AP161" i="9"/>
  <c r="AK711" i="9"/>
  <c r="AK174" i="9"/>
  <c r="AK175" i="9"/>
  <c r="BW166" i="9"/>
  <c r="CF166" i="9"/>
  <c r="CN166" i="9"/>
  <c r="CW166" i="9"/>
  <c r="DF166" i="9"/>
  <c r="BW167" i="9"/>
  <c r="CF167" i="9"/>
  <c r="CN167" i="9"/>
  <c r="CW167" i="9"/>
  <c r="DF167" i="9"/>
  <c r="BW168" i="9"/>
  <c r="CG172" i="9"/>
  <c r="BW177" i="9"/>
  <c r="AF193" i="9"/>
  <c r="AF204" i="9" s="1"/>
  <c r="AT337" i="9"/>
  <c r="AT338" i="9" s="1"/>
  <c r="AT222" i="9"/>
  <c r="AT201" i="9"/>
  <c r="AT200" i="9" s="1"/>
  <c r="AT198" i="9" s="1"/>
  <c r="AT207" i="9"/>
  <c r="AT219" i="9"/>
  <c r="AT747" i="9" s="1"/>
  <c r="AE229" i="9"/>
  <c r="AE221" i="9"/>
  <c r="AE224" i="9"/>
  <c r="BF333" i="9"/>
  <c r="BF232" i="9"/>
  <c r="BF225" i="9"/>
  <c r="BF231" i="9"/>
  <c r="BF227" i="9"/>
  <c r="AC243" i="9"/>
  <c r="AC235" i="9"/>
  <c r="AI746" i="9"/>
  <c r="AI648" i="9"/>
  <c r="AS746" i="9"/>
  <c r="AS648" i="9"/>
  <c r="AS613" i="9"/>
  <c r="BM56" i="9"/>
  <c r="AC57" i="9"/>
  <c r="AL57" i="9"/>
  <c r="AU673" i="9"/>
  <c r="AU712" i="9"/>
  <c r="AC60" i="9"/>
  <c r="AL60" i="9"/>
  <c r="AS64" i="9"/>
  <c r="BB64" i="9"/>
  <c r="BL64" i="9"/>
  <c r="BK71" i="9"/>
  <c r="BK96" i="9"/>
  <c r="CA160" i="9"/>
  <c r="CJ160" i="9"/>
  <c r="CS160" i="9"/>
  <c r="DA160" i="9"/>
  <c r="DJ160" i="9"/>
  <c r="CA161" i="9"/>
  <c r="CJ161" i="9"/>
  <c r="CS161" i="9"/>
  <c r="DA161" i="9"/>
  <c r="DJ161" i="9"/>
  <c r="AB164" i="9"/>
  <c r="BV895" i="9"/>
  <c r="BV894" i="9" s="1"/>
  <c r="BV177" i="9"/>
  <c r="CD895" i="9"/>
  <c r="CD894" i="9" s="1"/>
  <c r="CD177" i="9"/>
  <c r="CM864" i="9"/>
  <c r="CM339" i="9"/>
  <c r="CM177" i="9"/>
  <c r="CV864" i="9"/>
  <c r="CV339" i="9"/>
  <c r="CV177" i="9"/>
  <c r="DE864" i="9"/>
  <c r="DE339" i="9"/>
  <c r="DE177" i="9"/>
  <c r="AL165" i="9"/>
  <c r="BX166" i="9"/>
  <c r="CG166" i="9"/>
  <c r="CO166" i="9"/>
  <c r="CX166" i="9"/>
  <c r="DG166" i="9"/>
  <c r="DG167" i="9"/>
  <c r="CF168" i="9"/>
  <c r="CN168" i="9"/>
  <c r="CV168" i="9"/>
  <c r="DE168" i="9"/>
  <c r="CA177" i="9"/>
  <c r="CW177" i="9"/>
  <c r="BO182" i="9"/>
  <c r="BO181" i="9"/>
  <c r="BW182" i="9"/>
  <c r="BW181" i="9"/>
  <c r="CE182" i="9"/>
  <c r="CE181" i="9"/>
  <c r="CM341" i="9"/>
  <c r="CM342" i="9" s="1"/>
  <c r="CM182" i="9"/>
  <c r="CM181" i="9"/>
  <c r="CU341" i="9"/>
  <c r="CU342" i="9" s="1"/>
  <c r="CU182" i="9"/>
  <c r="CU184" i="9" s="1"/>
  <c r="CU181" i="9"/>
  <c r="DC341" i="9"/>
  <c r="DC342" i="9" s="1"/>
  <c r="DC182" i="9"/>
  <c r="DC181" i="9"/>
  <c r="BO184" i="9"/>
  <c r="AG193" i="9"/>
  <c r="AG204" i="9" s="1"/>
  <c r="AD196" i="9"/>
  <c r="AD194" i="9" s="1"/>
  <c r="AD195" i="9"/>
  <c r="BJ919" i="9"/>
  <c r="BJ916" i="9"/>
  <c r="BJ930" i="9"/>
  <c r="BJ927" i="9"/>
  <c r="AF229" i="9"/>
  <c r="AF221" i="9"/>
  <c r="AF224" i="9"/>
  <c r="BH333" i="9"/>
  <c r="BH227" i="9"/>
  <c r="BH231" i="9"/>
  <c r="BH232" i="9"/>
  <c r="BH225" i="9"/>
  <c r="AD748" i="9"/>
  <c r="AD749" i="9" s="1"/>
  <c r="AD750" i="9" s="1"/>
  <c r="AD751" i="9" s="1"/>
  <c r="AD752" i="9" s="1"/>
  <c r="AD753" i="9" s="1"/>
  <c r="AD744" i="9"/>
  <c r="AD743" i="9" s="1"/>
  <c r="BE916" i="9"/>
  <c r="BE930" i="9"/>
  <c r="BE919" i="9"/>
  <c r="BE927" i="9"/>
  <c r="BI229" i="9"/>
  <c r="BV181" i="9"/>
  <c r="CD181" i="9"/>
  <c r="CL181" i="9"/>
  <c r="CT181" i="9"/>
  <c r="DB181" i="9"/>
  <c r="CL182" i="9"/>
  <c r="CT182" i="9"/>
  <c r="CT184" i="9" s="1"/>
  <c r="DK182" i="9"/>
  <c r="BH908" i="9"/>
  <c r="BH335" i="9"/>
  <c r="AE748" i="9"/>
  <c r="AE749" i="9" s="1"/>
  <c r="AE750" i="9" s="1"/>
  <c r="AE751" i="9" s="1"/>
  <c r="AE752" i="9" s="1"/>
  <c r="AE753" i="9" s="1"/>
  <c r="AE744" i="9"/>
  <c r="AE743" i="9" s="1"/>
  <c r="BF920" i="9"/>
  <c r="BF747" i="9"/>
  <c r="CE747" i="9"/>
  <c r="CE464" i="9"/>
  <c r="CE517" i="9"/>
  <c r="AB221" i="9"/>
  <c r="AZ221" i="9"/>
  <c r="BI221" i="9"/>
  <c r="BF224" i="9"/>
  <c r="AZ229" i="9"/>
  <c r="AW333" i="9"/>
  <c r="AW334" i="9" s="1"/>
  <c r="AW251" i="9"/>
  <c r="AW274" i="9" s="1"/>
  <c r="AW276" i="9"/>
  <c r="AF748" i="9"/>
  <c r="AF749" i="9" s="1"/>
  <c r="AF750" i="9" s="1"/>
  <c r="AF751" i="9" s="1"/>
  <c r="AF752" i="9" s="1"/>
  <c r="AF753" i="9" s="1"/>
  <c r="AF744" i="9"/>
  <c r="AF743" i="9" s="1"/>
  <c r="BH930" i="9"/>
  <c r="BH927" i="9"/>
  <c r="BH916" i="9"/>
  <c r="BH919" i="9"/>
  <c r="BX219" i="9"/>
  <c r="BH224" i="9"/>
  <c r="AB231" i="9"/>
  <c r="BP181" i="9"/>
  <c r="BX181" i="9"/>
  <c r="CF181" i="9"/>
  <c r="CN181" i="9"/>
  <c r="CV181" i="9"/>
  <c r="DE181" i="9"/>
  <c r="BP182" i="9"/>
  <c r="CN182" i="9"/>
  <c r="CV182" i="9"/>
  <c r="CV184" i="9" s="1"/>
  <c r="DE182" i="9"/>
  <c r="AQ189" i="9"/>
  <c r="BX780" i="9"/>
  <c r="BX567" i="9"/>
  <c r="BX207" i="9"/>
  <c r="BX921" i="9" s="1"/>
  <c r="AO748" i="9"/>
  <c r="AO749" i="9" s="1"/>
  <c r="AO750" i="9" s="1"/>
  <c r="AO751" i="9" s="1"/>
  <c r="AO752" i="9" s="1"/>
  <c r="AO753" i="9" s="1"/>
  <c r="AO744" i="9"/>
  <c r="AO743" i="9" s="1"/>
  <c r="AZ744" i="9"/>
  <c r="AZ743" i="9" s="1"/>
  <c r="AZ748" i="9"/>
  <c r="AZ749" i="9" s="1"/>
  <c r="AZ750" i="9" s="1"/>
  <c r="AZ751" i="9" s="1"/>
  <c r="AZ752" i="9" s="1"/>
  <c r="AZ753" i="9" s="1"/>
  <c r="BI920" i="9"/>
  <c r="BI747" i="9"/>
  <c r="BL229" i="9"/>
  <c r="BE231" i="9"/>
  <c r="BA245" i="9"/>
  <c r="BA249" i="9" s="1"/>
  <c r="AP245" i="9"/>
  <c r="AP249" i="9" s="1"/>
  <c r="AP241" i="9"/>
  <c r="BE333" i="9"/>
  <c r="BE273" i="9"/>
  <c r="BE277" i="9" s="1"/>
  <c r="BE205" i="9"/>
  <c r="BL920" i="9"/>
  <c r="BL747" i="9"/>
  <c r="BL517" i="9"/>
  <c r="AI221" i="9"/>
  <c r="BE225" i="9"/>
  <c r="BE232" i="9"/>
  <c r="J273" i="9"/>
  <c r="J269" i="9" s="1"/>
  <c r="J276" i="9"/>
  <c r="U275" i="9"/>
  <c r="U272" i="9"/>
  <c r="U276" i="9"/>
  <c r="DC187" i="9"/>
  <c r="AS195" i="9"/>
  <c r="AB748" i="9"/>
  <c r="AB749" i="9" s="1"/>
  <c r="AB750" i="9" s="1"/>
  <c r="AB751" i="9" s="1"/>
  <c r="AB752" i="9" s="1"/>
  <c r="AB753" i="9" s="1"/>
  <c r="AB755" i="9" s="1"/>
  <c r="AB756" i="9" s="1"/>
  <c r="AB744" i="9"/>
  <c r="AB743" i="9" s="1"/>
  <c r="AB740" i="9" s="1"/>
  <c r="AB739" i="9" s="1"/>
  <c r="AB738" i="9" s="1"/>
  <c r="AP235" i="9"/>
  <c r="AP240" i="9"/>
  <c r="AB276" i="9"/>
  <c r="AB21" i="9" s="1"/>
  <c r="AB275" i="9"/>
  <c r="AB273" i="9"/>
  <c r="AB269" i="9" s="1"/>
  <c r="AB270" i="9" s="1"/>
  <c r="AB272" i="9"/>
  <c r="J275" i="9"/>
  <c r="F273" i="9"/>
  <c r="F269" i="9" s="1"/>
  <c r="P273" i="9"/>
  <c r="P269" i="9" s="1"/>
  <c r="M283" i="9"/>
  <c r="M284" i="9" s="1"/>
  <c r="M285" i="9" s="1"/>
  <c r="BN436" i="9"/>
  <c r="BN439" i="9" s="1"/>
  <c r="BN440" i="9" s="1"/>
  <c r="BN441" i="9" s="1"/>
  <c r="BN443" i="9" s="1"/>
  <c r="BN444" i="9" s="1"/>
  <c r="BN432" i="9"/>
  <c r="BV439" i="9"/>
  <c r="BV440" i="9" s="1"/>
  <c r="BV441" i="9" s="1"/>
  <c r="BV443" i="9" s="1"/>
  <c r="BV435" i="9"/>
  <c r="BV434" i="9" s="1"/>
  <c r="BV432" i="9"/>
  <c r="BV431" i="9" s="1"/>
  <c r="CD439" i="9"/>
  <c r="CD440" i="9" s="1"/>
  <c r="CD441" i="9" s="1"/>
  <c r="CD443" i="9" s="1"/>
  <c r="CD435" i="9"/>
  <c r="CD434" i="9" s="1"/>
  <c r="CD432" i="9"/>
  <c r="CD431" i="9" s="1"/>
  <c r="CL439" i="9"/>
  <c r="CL440" i="9" s="1"/>
  <c r="CL441" i="9" s="1"/>
  <c r="CL443" i="9" s="1"/>
  <c r="CL435" i="9"/>
  <c r="CL434" i="9" s="1"/>
  <c r="CL432" i="9"/>
  <c r="CL431" i="9" s="1"/>
  <c r="CT439" i="9"/>
  <c r="CT440" i="9" s="1"/>
  <c r="CT441" i="9" s="1"/>
  <c r="CT443" i="9" s="1"/>
  <c r="CT435" i="9"/>
  <c r="CT434" i="9" s="1"/>
  <c r="CT432" i="9"/>
  <c r="CT431" i="9" s="1"/>
  <c r="CA439" i="9"/>
  <c r="CA440" i="9" s="1"/>
  <c r="CA441" i="9" s="1"/>
  <c r="CA443" i="9" s="1"/>
  <c r="CA435" i="9"/>
  <c r="CA434" i="9" s="1"/>
  <c r="CA432" i="9"/>
  <c r="CA431" i="9" s="1"/>
  <c r="CQ439" i="9"/>
  <c r="CQ440" i="9" s="1"/>
  <c r="CQ441" i="9" s="1"/>
  <c r="CQ443" i="9" s="1"/>
  <c r="CQ432" i="9"/>
  <c r="CQ431" i="9" s="1"/>
  <c r="BS499" i="9"/>
  <c r="BS498" i="9" s="1"/>
  <c r="BS495" i="9" s="1"/>
  <c r="BS494" i="9" s="1"/>
  <c r="BS502" i="9"/>
  <c r="BS503" i="9" s="1"/>
  <c r="BS504" i="9" s="1"/>
  <c r="BS505" i="9" s="1"/>
  <c r="BS506" i="9" s="1"/>
  <c r="P275" i="9"/>
  <c r="CB439" i="9"/>
  <c r="CB440" i="9" s="1"/>
  <c r="CB441" i="9" s="1"/>
  <c r="CB443" i="9" s="1"/>
  <c r="CB435" i="9"/>
  <c r="CB434" i="9" s="1"/>
  <c r="CB432" i="9"/>
  <c r="CB431" i="9" s="1"/>
  <c r="CR439" i="9"/>
  <c r="CR440" i="9" s="1"/>
  <c r="CR441" i="9" s="1"/>
  <c r="CR443" i="9" s="1"/>
  <c r="CR435" i="9"/>
  <c r="CR434" i="9" s="1"/>
  <c r="CR432" i="9"/>
  <c r="CR431" i="9" s="1"/>
  <c r="Q275" i="9"/>
  <c r="V276" i="9"/>
  <c r="CE432" i="9"/>
  <c r="CE431" i="9" s="1"/>
  <c r="CE439" i="9"/>
  <c r="CE440" i="9" s="1"/>
  <c r="CE441" i="9" s="1"/>
  <c r="CE443" i="9" s="1"/>
  <c r="CU432" i="9"/>
  <c r="CU431" i="9" s="1"/>
  <c r="CU439" i="9"/>
  <c r="CU440" i="9" s="1"/>
  <c r="CU441" i="9" s="1"/>
  <c r="CU443" i="9" s="1"/>
  <c r="CU435" i="9"/>
  <c r="CU434" i="9" s="1"/>
  <c r="BO499" i="9"/>
  <c r="BO502" i="9"/>
  <c r="BO503" i="9" s="1"/>
  <c r="BO504" i="9" s="1"/>
  <c r="BO505" i="9" s="1"/>
  <c r="BO506" i="9" s="1"/>
  <c r="BX502" i="9"/>
  <c r="BX503" i="9" s="1"/>
  <c r="BX504" i="9" s="1"/>
  <c r="BX505" i="9" s="1"/>
  <c r="BX506" i="9" s="1"/>
  <c r="BX508" i="9" s="1"/>
  <c r="BX499" i="9"/>
  <c r="V272" i="9"/>
  <c r="I275" i="9"/>
  <c r="N276" i="9"/>
  <c r="BQ432" i="9"/>
  <c r="BQ436" i="9"/>
  <c r="BQ439" i="9" s="1"/>
  <c r="BQ440" i="9" s="1"/>
  <c r="BQ441" i="9" s="1"/>
  <c r="BQ443" i="9" s="1"/>
  <c r="BQ444" i="9" s="1"/>
  <c r="BQ446" i="9" s="1"/>
  <c r="BY432" i="9"/>
  <c r="BY431" i="9" s="1"/>
  <c r="BY439" i="9"/>
  <c r="BY440" i="9" s="1"/>
  <c r="BY441" i="9" s="1"/>
  <c r="BY443" i="9" s="1"/>
  <c r="BY435" i="9"/>
  <c r="BY434" i="9" s="1"/>
  <c r="CG432" i="9"/>
  <c r="CG431" i="9" s="1"/>
  <c r="CG439" i="9"/>
  <c r="CG440" i="9" s="1"/>
  <c r="CG441" i="9" s="1"/>
  <c r="CG443" i="9" s="1"/>
  <c r="CG435" i="9"/>
  <c r="CG434" i="9" s="1"/>
  <c r="CO432" i="9"/>
  <c r="CO431" i="9" s="1"/>
  <c r="CO439" i="9"/>
  <c r="CO440" i="9" s="1"/>
  <c r="CO441" i="9" s="1"/>
  <c r="CO443" i="9" s="1"/>
  <c r="CO435" i="9"/>
  <c r="CO434" i="9" s="1"/>
  <c r="CW432" i="9"/>
  <c r="CW431" i="9" s="1"/>
  <c r="CW439" i="9"/>
  <c r="CW440" i="9" s="1"/>
  <c r="CW441" i="9" s="1"/>
  <c r="CW443" i="9" s="1"/>
  <c r="CW435" i="9"/>
  <c r="CW434" i="9" s="1"/>
  <c r="CF432" i="9"/>
  <c r="CF431" i="9" s="1"/>
  <c r="CF439" i="9"/>
  <c r="CF440" i="9" s="1"/>
  <c r="CF441" i="9" s="1"/>
  <c r="CF443" i="9" s="1"/>
  <c r="CF435" i="9"/>
  <c r="CF434" i="9" s="1"/>
  <c r="CV432" i="9"/>
  <c r="CV431" i="9" s="1"/>
  <c r="CV439" i="9"/>
  <c r="CV440" i="9" s="1"/>
  <c r="CV441" i="9" s="1"/>
  <c r="CV443" i="9" s="1"/>
  <c r="CV435" i="9"/>
  <c r="CV434" i="9" s="1"/>
  <c r="BP499" i="9"/>
  <c r="BP502" i="9"/>
  <c r="BP503" i="9" s="1"/>
  <c r="BP504" i="9" s="1"/>
  <c r="BP505" i="9" s="1"/>
  <c r="BP506" i="9" s="1"/>
  <c r="BP508" i="9" s="1"/>
  <c r="BY516" i="9"/>
  <c r="BY508" i="9"/>
  <c r="CG502" i="9"/>
  <c r="CG503" i="9" s="1"/>
  <c r="CG504" i="9" s="1"/>
  <c r="CG505" i="9" s="1"/>
  <c r="CG506" i="9" s="1"/>
  <c r="CG499" i="9"/>
  <c r="BI336" i="9"/>
  <c r="BI340" i="9"/>
  <c r="BR432" i="9"/>
  <c r="BR431" i="9" s="1"/>
  <c r="BR439" i="9"/>
  <c r="BR440" i="9" s="1"/>
  <c r="BR441" i="9" s="1"/>
  <c r="BR443" i="9" s="1"/>
  <c r="BR435" i="9"/>
  <c r="BR434" i="9" s="1"/>
  <c r="BZ432" i="9"/>
  <c r="BZ431" i="9" s="1"/>
  <c r="BZ439" i="9"/>
  <c r="BZ440" i="9" s="1"/>
  <c r="BZ441" i="9" s="1"/>
  <c r="BZ443" i="9" s="1"/>
  <c r="BZ435" i="9"/>
  <c r="BZ434" i="9" s="1"/>
  <c r="CH432" i="9"/>
  <c r="CH431" i="9" s="1"/>
  <c r="CH439" i="9"/>
  <c r="CH440" i="9" s="1"/>
  <c r="CH441" i="9" s="1"/>
  <c r="CH443" i="9" s="1"/>
  <c r="CH435" i="9"/>
  <c r="CH434" i="9" s="1"/>
  <c r="CP432" i="9"/>
  <c r="CP431" i="9" s="1"/>
  <c r="CP439" i="9"/>
  <c r="CP440" i="9" s="1"/>
  <c r="CP441" i="9" s="1"/>
  <c r="CP443" i="9" s="1"/>
  <c r="CP435" i="9"/>
  <c r="CP434" i="9" s="1"/>
  <c r="CX432" i="9"/>
  <c r="CX431" i="9" s="1"/>
  <c r="CX439" i="9"/>
  <c r="CX440" i="9" s="1"/>
  <c r="CX441" i="9" s="1"/>
  <c r="CX443" i="9" s="1"/>
  <c r="CX435" i="9"/>
  <c r="CX434" i="9" s="1"/>
  <c r="BS439" i="9"/>
  <c r="BS440" i="9" s="1"/>
  <c r="BS441" i="9" s="1"/>
  <c r="BS443" i="9" s="1"/>
  <c r="BS432" i="9"/>
  <c r="BS431" i="9" s="1"/>
  <c r="CI439" i="9"/>
  <c r="CI440" i="9" s="1"/>
  <c r="CI441" i="9" s="1"/>
  <c r="CI443" i="9" s="1"/>
  <c r="CI435" i="9"/>
  <c r="CI434" i="9" s="1"/>
  <c r="CI432" i="9"/>
  <c r="CI431" i="9" s="1"/>
  <c r="CY439" i="9"/>
  <c r="CY440" i="9" s="1"/>
  <c r="CY441" i="9" s="1"/>
  <c r="CY443" i="9" s="1"/>
  <c r="CY435" i="9"/>
  <c r="CY434" i="9" s="1"/>
  <c r="CY432" i="9"/>
  <c r="CY431" i="9" s="1"/>
  <c r="BO766" i="9"/>
  <c r="BO456" i="9"/>
  <c r="CD508" i="9"/>
  <c r="CE516" i="9"/>
  <c r="P272" i="9"/>
  <c r="BT439" i="9"/>
  <c r="BT440" i="9" s="1"/>
  <c r="BT441" i="9" s="1"/>
  <c r="BT443" i="9" s="1"/>
  <c r="BT435" i="9"/>
  <c r="BT434" i="9" s="1"/>
  <c r="BT432" i="9"/>
  <c r="BT431" i="9" s="1"/>
  <c r="CJ439" i="9"/>
  <c r="CJ440" i="9" s="1"/>
  <c r="CJ441" i="9" s="1"/>
  <c r="CJ443" i="9" s="1"/>
  <c r="CJ435" i="9"/>
  <c r="CJ434" i="9" s="1"/>
  <c r="CJ432" i="9"/>
  <c r="CJ431" i="9" s="1"/>
  <c r="Q272" i="9"/>
  <c r="N273" i="9"/>
  <c r="N269" i="9" s="1"/>
  <c r="BW432" i="9"/>
  <c r="BW431" i="9" s="1"/>
  <c r="BW439" i="9"/>
  <c r="BW440" i="9" s="1"/>
  <c r="BW441" i="9" s="1"/>
  <c r="BW443" i="9" s="1"/>
  <c r="BW435" i="9"/>
  <c r="BW434" i="9" s="1"/>
  <c r="CM432" i="9"/>
  <c r="CM431" i="9" s="1"/>
  <c r="CM439" i="9"/>
  <c r="CM440" i="9" s="1"/>
  <c r="CM441" i="9" s="1"/>
  <c r="CM443" i="9" s="1"/>
  <c r="CM435" i="9"/>
  <c r="CM434" i="9" s="1"/>
  <c r="BM436" i="9"/>
  <c r="BM439" i="9" s="1"/>
  <c r="BM440" i="9" s="1"/>
  <c r="BM441" i="9" s="1"/>
  <c r="BM443" i="9" s="1"/>
  <c r="BM444" i="9" s="1"/>
  <c r="BM463" i="9" s="1"/>
  <c r="BM465" i="9" s="1"/>
  <c r="BM467" i="9" s="1"/>
  <c r="BM432" i="9"/>
  <c r="BU439" i="9"/>
  <c r="BU440" i="9" s="1"/>
  <c r="BU441" i="9" s="1"/>
  <c r="BU443" i="9" s="1"/>
  <c r="BU435" i="9"/>
  <c r="BU434" i="9" s="1"/>
  <c r="BU432" i="9"/>
  <c r="BU431" i="9" s="1"/>
  <c r="CC439" i="9"/>
  <c r="CC440" i="9" s="1"/>
  <c r="CC441" i="9" s="1"/>
  <c r="CC443" i="9" s="1"/>
  <c r="CC435" i="9"/>
  <c r="CC434" i="9" s="1"/>
  <c r="CC432" i="9"/>
  <c r="CC431" i="9" s="1"/>
  <c r="CK439" i="9"/>
  <c r="CK440" i="9" s="1"/>
  <c r="CK441" i="9" s="1"/>
  <c r="CK443" i="9" s="1"/>
  <c r="CK435" i="9"/>
  <c r="CK434" i="9" s="1"/>
  <c r="CK432" i="9"/>
  <c r="CK431" i="9" s="1"/>
  <c r="CS439" i="9"/>
  <c r="CS440" i="9" s="1"/>
  <c r="CS441" i="9" s="1"/>
  <c r="CS443" i="9" s="1"/>
  <c r="CS435" i="9"/>
  <c r="CS434" i="9" s="1"/>
  <c r="CS432" i="9"/>
  <c r="CS431" i="9" s="1"/>
  <c r="BX432" i="9"/>
  <c r="BX431" i="9" s="1"/>
  <c r="BX439" i="9"/>
  <c r="BX440" i="9" s="1"/>
  <c r="BX441" i="9" s="1"/>
  <c r="BX443" i="9" s="1"/>
  <c r="BX435" i="9"/>
  <c r="BX434" i="9" s="1"/>
  <c r="CN432" i="9"/>
  <c r="CN431" i="9" s="1"/>
  <c r="CN439" i="9"/>
  <c r="CN440" i="9" s="1"/>
  <c r="CN441" i="9" s="1"/>
  <c r="CN443" i="9" s="1"/>
  <c r="CN435" i="9"/>
  <c r="CN434" i="9" s="1"/>
  <c r="BL502" i="9"/>
  <c r="BL503" i="9" s="1"/>
  <c r="BL504" i="9" s="1"/>
  <c r="BL505" i="9" s="1"/>
  <c r="BL506" i="9" s="1"/>
  <c r="BL499" i="9"/>
  <c r="BU502" i="9"/>
  <c r="BU503" i="9" s="1"/>
  <c r="BU504" i="9" s="1"/>
  <c r="BU505" i="9" s="1"/>
  <c r="BU506" i="9" s="1"/>
  <c r="BU499" i="9"/>
  <c r="BH338" i="9"/>
  <c r="BR499" i="9"/>
  <c r="BR498" i="9" s="1"/>
  <c r="BR495" i="9" s="1"/>
  <c r="BR494" i="9" s="1"/>
  <c r="BR502" i="9"/>
  <c r="BR503" i="9" s="1"/>
  <c r="BR504" i="9" s="1"/>
  <c r="BR505" i="9" s="1"/>
  <c r="BR506" i="9" s="1"/>
  <c r="BR508" i="9" s="1"/>
  <c r="BM502" i="9"/>
  <c r="BM503" i="9" s="1"/>
  <c r="BM504" i="9" s="1"/>
  <c r="BM505" i="9" s="1"/>
  <c r="BM506" i="9" s="1"/>
  <c r="BM516" i="9" s="1"/>
  <c r="BM518" i="9" s="1"/>
  <c r="BM521" i="9" s="1"/>
  <c r="BM522" i="9" s="1"/>
  <c r="BM523" i="9" s="1"/>
  <c r="BS563" i="9"/>
  <c r="BS570" i="9"/>
  <c r="BS568" i="9"/>
  <c r="BS569" i="9" s="1"/>
  <c r="BS571" i="9" s="1"/>
  <c r="BS573" i="9" s="1"/>
  <c r="AW717" i="9"/>
  <c r="AW718" i="9" s="1"/>
  <c r="AW720" i="9" s="1"/>
  <c r="AW716" i="9"/>
  <c r="BJ717" i="9"/>
  <c r="BJ718" i="9" s="1"/>
  <c r="BJ720" i="9" s="1"/>
  <c r="BJ716" i="9"/>
  <c r="BC627" i="9"/>
  <c r="BC626" i="9" s="1"/>
  <c r="BC625" i="9" s="1"/>
  <c r="BC620" i="9"/>
  <c r="BC621" i="9" s="1"/>
  <c r="BC622" i="9" s="1"/>
  <c r="BC624" i="9" s="1"/>
  <c r="BC623" i="9" s="1"/>
  <c r="BC615" i="9"/>
  <c r="BC617" i="9" s="1"/>
  <c r="BC618" i="9" s="1"/>
  <c r="O662" i="9"/>
  <c r="O661" i="9"/>
  <c r="BA334" i="9"/>
  <c r="BA338" i="9"/>
  <c r="BO461" i="9"/>
  <c r="CD499" i="9"/>
  <c r="BQ502" i="9"/>
  <c r="BQ503" i="9" s="1"/>
  <c r="BQ504" i="9" s="1"/>
  <c r="BQ505" i="9" s="1"/>
  <c r="BQ506" i="9" s="1"/>
  <c r="BQ508" i="9" s="1"/>
  <c r="BL338" i="9"/>
  <c r="BO478" i="9"/>
  <c r="O627" i="9"/>
  <c r="O628" i="9"/>
  <c r="AU677" i="9"/>
  <c r="AU678" i="9" s="1"/>
  <c r="AU680" i="9" s="1"/>
  <c r="AU676" i="9"/>
  <c r="BN502" i="9"/>
  <c r="BN503" i="9" s="1"/>
  <c r="BN504" i="9" s="1"/>
  <c r="BN505" i="9" s="1"/>
  <c r="BN506" i="9" s="1"/>
  <c r="BN499" i="9"/>
  <c r="BL570" i="9"/>
  <c r="BL565" i="9"/>
  <c r="BE338" i="9"/>
  <c r="CA502" i="9"/>
  <c r="CA503" i="9" s="1"/>
  <c r="CA504" i="9" s="1"/>
  <c r="CA505" i="9" s="1"/>
  <c r="CA506" i="9" s="1"/>
  <c r="CA499" i="9"/>
  <c r="AU620" i="9"/>
  <c r="AU621" i="9" s="1"/>
  <c r="AU622" i="9" s="1"/>
  <c r="AU624" i="9" s="1"/>
  <c r="AU623" i="9" s="1"/>
  <c r="AU615" i="9"/>
  <c r="AU617" i="9" s="1"/>
  <c r="AU618" i="9" s="1"/>
  <c r="AU627" i="9"/>
  <c r="AU626" i="9" s="1"/>
  <c r="AU625" i="9" s="1"/>
  <c r="AU616" i="9"/>
  <c r="AU1051" i="9" s="1"/>
  <c r="BJ614" i="9"/>
  <c r="BJ612" i="9"/>
  <c r="BJ611" i="9" s="1"/>
  <c r="BJ610" i="9" s="1"/>
  <c r="BC677" i="9"/>
  <c r="BC678" i="9" s="1"/>
  <c r="BC680" i="9" s="1"/>
  <c r="BC676" i="9"/>
  <c r="CG593" i="9"/>
  <c r="BA612" i="9"/>
  <c r="BA611" i="9" s="1"/>
  <c r="BA610" i="9" s="1"/>
  <c r="BA620" i="9"/>
  <c r="BA621" i="9" s="1"/>
  <c r="BA622" i="9" s="1"/>
  <c r="BA624" i="9" s="1"/>
  <c r="BA623" i="9" s="1"/>
  <c r="AW649" i="9"/>
  <c r="Z734" i="9"/>
  <c r="Z733" i="9" s="1"/>
  <c r="Z741" i="9"/>
  <c r="AU717" i="9"/>
  <c r="AU718" i="9" s="1"/>
  <c r="AU720" i="9" s="1"/>
  <c r="AU716" i="9"/>
  <c r="AZ717" i="9"/>
  <c r="AZ718" i="9" s="1"/>
  <c r="AZ720" i="9" s="1"/>
  <c r="AZ716" i="9"/>
  <c r="BE615" i="9"/>
  <c r="BE617" i="9" s="1"/>
  <c r="BE618" i="9" s="1"/>
  <c r="Y620" i="9"/>
  <c r="Y621" i="9" s="1"/>
  <c r="Y622" i="9" s="1"/>
  <c r="BI650" i="9"/>
  <c r="BI651" i="9"/>
  <c r="BC698" i="9"/>
  <c r="BC695" i="9"/>
  <c r="BC694" i="9" s="1"/>
  <c r="BC693" i="9" s="1"/>
  <c r="BC692" i="9" s="1"/>
  <c r="BC696" i="9"/>
  <c r="AX700" i="9"/>
  <c r="AX701" i="9" s="1"/>
  <c r="AX703" i="9" s="1"/>
  <c r="AX699" i="9"/>
  <c r="BE612" i="9"/>
  <c r="BE611" i="9" s="1"/>
  <c r="BE610" i="9" s="1"/>
  <c r="AJ620" i="9"/>
  <c r="AJ621" i="9" s="1"/>
  <c r="AJ622" i="9" s="1"/>
  <c r="AJ624" i="9" s="1"/>
  <c r="AJ623" i="9" s="1"/>
  <c r="AJ616" i="9"/>
  <c r="BG615" i="9"/>
  <c r="BG617" i="9" s="1"/>
  <c r="BG618" i="9" s="1"/>
  <c r="AM617" i="9"/>
  <c r="AM618" i="9" s="1"/>
  <c r="AM619" i="9" s="1"/>
  <c r="BE620" i="9"/>
  <c r="BE621" i="9" s="1"/>
  <c r="BE622" i="9" s="1"/>
  <c r="BE624" i="9" s="1"/>
  <c r="BE623" i="9" s="1"/>
  <c r="BF627" i="9"/>
  <c r="BF626" i="9" s="1"/>
  <c r="BF625" i="9" s="1"/>
  <c r="AM649" i="9"/>
  <c r="AM652" i="9"/>
  <c r="AM653" i="9" s="1"/>
  <c r="AM654" i="9" s="1"/>
  <c r="BG650" i="9"/>
  <c r="BG651" i="9"/>
  <c r="BA652" i="9"/>
  <c r="BA653" i="9" s="1"/>
  <c r="BA654" i="9" s="1"/>
  <c r="Q661" i="9"/>
  <c r="BI717" i="9"/>
  <c r="BI718" i="9" s="1"/>
  <c r="BI720" i="9" s="1"/>
  <c r="AA741" i="9"/>
  <c r="AA734" i="9"/>
  <c r="AA733" i="9" s="1"/>
  <c r="U616" i="9"/>
  <c r="U620" i="9"/>
  <c r="U621" i="9" s="1"/>
  <c r="U622" i="9" s="1"/>
  <c r="AM614" i="9"/>
  <c r="Y616" i="9"/>
  <c r="BF620" i="9"/>
  <c r="BF621" i="9" s="1"/>
  <c r="BF622" i="9" s="1"/>
  <c r="BF624" i="9" s="1"/>
  <c r="BF623" i="9" s="1"/>
  <c r="AU652" i="9"/>
  <c r="AU653" i="9" s="1"/>
  <c r="AU654" i="9" s="1"/>
  <c r="AU649" i="9"/>
  <c r="AW676" i="9"/>
  <c r="BI700" i="9"/>
  <c r="BI701" i="9" s="1"/>
  <c r="BI703" i="9" s="1"/>
  <c r="BI699" i="9"/>
  <c r="BC716" i="9"/>
  <c r="BC717" i="9"/>
  <c r="BC718" i="9" s="1"/>
  <c r="BC720" i="9" s="1"/>
  <c r="BA655" i="9"/>
  <c r="BA656" i="9" s="1"/>
  <c r="BA657" i="9" s="1"/>
  <c r="BA650" i="9"/>
  <c r="S650" i="9"/>
  <c r="S655" i="9"/>
  <c r="S656" i="9" s="1"/>
  <c r="S657" i="9" s="1"/>
  <c r="AZ676" i="9"/>
  <c r="AZ677" i="9"/>
  <c r="AZ678" i="9" s="1"/>
  <c r="AZ680" i="9" s="1"/>
  <c r="BG717" i="9"/>
  <c r="BG718" i="9" s="1"/>
  <c r="BG720" i="9" s="1"/>
  <c r="BG716" i="9"/>
  <c r="AU612" i="9"/>
  <c r="AU610" i="9" s="1"/>
  <c r="AU611" i="9" s="1"/>
  <c r="BI627" i="9"/>
  <c r="BI626" i="9" s="1"/>
  <c r="BI625" i="9" s="1"/>
  <c r="BI620" i="9"/>
  <c r="BI621" i="9" s="1"/>
  <c r="BI622" i="9" s="1"/>
  <c r="BI624" i="9" s="1"/>
  <c r="BI623" i="9" s="1"/>
  <c r="BC649" i="9"/>
  <c r="BC652" i="9"/>
  <c r="BC653" i="9" s="1"/>
  <c r="BC654" i="9" s="1"/>
  <c r="S651" i="9"/>
  <c r="BI677" i="9"/>
  <c r="BI678" i="9" s="1"/>
  <c r="BI680" i="9" s="1"/>
  <c r="AW700" i="9"/>
  <c r="AW701" i="9" s="1"/>
  <c r="AW703" i="9" s="1"/>
  <c r="CD787" i="9"/>
  <c r="CD785" i="9"/>
  <c r="Z655" i="9"/>
  <c r="Z656" i="9" s="1"/>
  <c r="Z657" i="9" s="1"/>
  <c r="BE655" i="9"/>
  <c r="BE656" i="9" s="1"/>
  <c r="BE657" i="9" s="1"/>
  <c r="AU700" i="9"/>
  <c r="AU701" i="9" s="1"/>
  <c r="AU703" i="9" s="1"/>
  <c r="AI716" i="9"/>
  <c r="AI717" i="9" s="1"/>
  <c r="AI718" i="9" s="1"/>
  <c r="AV756" i="9"/>
  <c r="AV754" i="9"/>
  <c r="AV755" i="9" s="1"/>
  <c r="AW756" i="9"/>
  <c r="AW754" i="9"/>
  <c r="AW755" i="9" s="1"/>
  <c r="BS783" i="9"/>
  <c r="BS776" i="9"/>
  <c r="BS781" i="9"/>
  <c r="BS782" i="9" s="1"/>
  <c r="BS784" i="9" s="1"/>
  <c r="BS786" i="9" s="1"/>
  <c r="AW740" i="9"/>
  <c r="AW739" i="9" s="1"/>
  <c r="AW738" i="9" s="1"/>
  <c r="AW737" i="9" s="1"/>
  <c r="AW736" i="9" s="1"/>
  <c r="AW735" i="9" s="1"/>
  <c r="AW734" i="9" s="1"/>
  <c r="AW733" i="9" s="1"/>
  <c r="AV745" i="9"/>
  <c r="AV740" i="9"/>
  <c r="AV739" i="9" s="1"/>
  <c r="AV738" i="9" s="1"/>
  <c r="AV737" i="9" s="1"/>
  <c r="AV736" i="9" s="1"/>
  <c r="AV735" i="9" s="1"/>
  <c r="AV734" i="9" s="1"/>
  <c r="AV733" i="9" s="1"/>
  <c r="AC748" i="9"/>
  <c r="AC749" i="9" s="1"/>
  <c r="AC750" i="9" s="1"/>
  <c r="AC751" i="9" s="1"/>
  <c r="AC752" i="9" s="1"/>
  <c r="AC753" i="9" s="1"/>
  <c r="AC744" i="9"/>
  <c r="AC743" i="9" s="1"/>
  <c r="CP783" i="9"/>
  <c r="CP781" i="9"/>
  <c r="CP782" i="9" s="1"/>
  <c r="CP784" i="9" s="1"/>
  <c r="CP786" i="9" s="1"/>
  <c r="CP776" i="9"/>
  <c r="CQ776" i="9" s="1"/>
  <c r="BL776" i="9"/>
  <c r="BL781" i="9"/>
  <c r="BL782" i="9" s="1"/>
  <c r="BL784" i="9" s="1"/>
  <c r="BL786" i="9" s="1"/>
  <c r="BM787" i="9"/>
  <c r="CD783" i="9"/>
  <c r="CD776" i="9"/>
  <c r="CE776" i="9" s="1"/>
  <c r="AP899" i="9"/>
  <c r="AP903" i="9" s="1"/>
  <c r="AP905" i="9" s="1"/>
  <c r="AP908" i="9" s="1"/>
  <c r="AP894" i="9"/>
  <c r="BM776" i="9"/>
  <c r="BT772" i="9"/>
  <c r="BS773" i="9"/>
  <c r="BT773" i="9" s="1"/>
  <c r="R1052" i="9"/>
  <c r="R890" i="9"/>
  <c r="AE896" i="9"/>
  <c r="AE889" i="9"/>
  <c r="AE890" i="9" s="1"/>
  <c r="AE892" i="9"/>
  <c r="AU892" i="9"/>
  <c r="AU888" i="9"/>
  <c r="AU889" i="9"/>
  <c r="AU890" i="9" s="1"/>
  <c r="P888" i="9"/>
  <c r="P893" i="9"/>
  <c r="P895" i="9" s="1"/>
  <c r="P889" i="9"/>
  <c r="P890" i="9" s="1"/>
  <c r="P887" i="9"/>
  <c r="AM887" i="9"/>
  <c r="S888" i="9"/>
  <c r="S893" i="9"/>
  <c r="S895" i="9" s="1"/>
  <c r="S892" i="9"/>
  <c r="S889" i="9"/>
  <c r="S890" i="9" s="1"/>
  <c r="S896" i="9"/>
  <c r="S898" i="9" s="1"/>
  <c r="AG892" i="9"/>
  <c r="AG888" i="9"/>
  <c r="AG893" i="9"/>
  <c r="AG896" i="9"/>
  <c r="AA907" i="9"/>
  <c r="AA909" i="9"/>
  <c r="AA906" i="9"/>
  <c r="AM892" i="9"/>
  <c r="AM893" i="9"/>
  <c r="AM888" i="9"/>
  <c r="BB888" i="9"/>
  <c r="BB889" i="9"/>
  <c r="BB890" i="9" s="1"/>
  <c r="BB892" i="9"/>
  <c r="BK893" i="9"/>
  <c r="BK892" i="9"/>
  <c r="CA893" i="9"/>
  <c r="CA892" i="9"/>
  <c r="Y887" i="9"/>
  <c r="AU887" i="9"/>
  <c r="BC888" i="9"/>
  <c r="BC893" i="9"/>
  <c r="BC892" i="9"/>
  <c r="BC889" i="9"/>
  <c r="BC890" i="9" s="1"/>
  <c r="BL893" i="9"/>
  <c r="BL892" i="9"/>
  <c r="BT893" i="9"/>
  <c r="BT892" i="9"/>
  <c r="CB893" i="9"/>
  <c r="CB892" i="9"/>
  <c r="AL906" i="9"/>
  <c r="AX893" i="9"/>
  <c r="AX895" i="9" s="1"/>
  <c r="AX887" i="9"/>
  <c r="AX892" i="9"/>
  <c r="AX888" i="9"/>
  <c r="Y888" i="9"/>
  <c r="Y892" i="9"/>
  <c r="Y893" i="9"/>
  <c r="AU893" i="9"/>
  <c r="Y896" i="9"/>
  <c r="Y898" i="9" s="1"/>
  <c r="AL913" i="9"/>
  <c r="AL919" i="9"/>
  <c r="AL920" i="9" s="1"/>
  <c r="AL917" i="9"/>
  <c r="AL907" i="9"/>
  <c r="CA862" i="9"/>
  <c r="CA863" i="9" s="1"/>
  <c r="CA840" i="9"/>
  <c r="CA836" i="9"/>
  <c r="CA837" i="9" s="1"/>
  <c r="CA838" i="9" s="1"/>
  <c r="CA825" i="9"/>
  <c r="CA842" i="9"/>
  <c r="CA857" i="9" s="1"/>
  <c r="CB832" i="9"/>
  <c r="CA829" i="9"/>
  <c r="I887" i="9"/>
  <c r="I889" i="9"/>
  <c r="I890" i="9" s="1"/>
  <c r="AP892" i="9"/>
  <c r="AP888" i="9"/>
  <c r="Z889" i="9"/>
  <c r="Z890" i="9" s="1"/>
  <c r="Z893" i="9"/>
  <c r="Z896" i="9"/>
  <c r="BW892" i="9"/>
  <c r="CA843" i="9"/>
  <c r="CA855" i="9" s="1"/>
  <c r="CA856" i="9" s="1"/>
  <c r="CA861" i="9" s="1"/>
  <c r="BB887" i="9"/>
  <c r="BF893" i="9"/>
  <c r="BF892" i="9"/>
  <c r="BO893" i="9"/>
  <c r="BO892" i="9"/>
  <c r="CE893" i="9"/>
  <c r="CE892" i="9"/>
  <c r="BB893" i="9"/>
  <c r="N892" i="9"/>
  <c r="N898" i="9" s="1"/>
  <c r="N891" i="9"/>
  <c r="W891" i="9"/>
  <c r="W885" i="9"/>
  <c r="AF896" i="9"/>
  <c r="AF887" i="9"/>
  <c r="AF892" i="9"/>
  <c r="AF893" i="9"/>
  <c r="AR887" i="9"/>
  <c r="AR893" i="9"/>
  <c r="AR895" i="9" s="1"/>
  <c r="AR892" i="9"/>
  <c r="AR889" i="9"/>
  <c r="AR890" i="9" s="1"/>
  <c r="AR888" i="9"/>
  <c r="BA887" i="9"/>
  <c r="BA889" i="9"/>
  <c r="BA890" i="9" s="1"/>
  <c r="BA892" i="9"/>
  <c r="BA893" i="9"/>
  <c r="S887" i="9"/>
  <c r="AG887" i="9"/>
  <c r="AG889" i="9"/>
  <c r="AG890" i="9" s="1"/>
  <c r="M889" i="9"/>
  <c r="M890" i="9" s="1"/>
  <c r="M888" i="9"/>
  <c r="M893" i="9"/>
  <c r="AS888" i="9"/>
  <c r="AS893" i="9"/>
  <c r="AS895" i="9" s="1"/>
  <c r="AS889" i="9"/>
  <c r="AS890" i="9" s="1"/>
  <c r="AS892" i="9"/>
  <c r="AS887" i="9"/>
  <c r="BS893" i="9"/>
  <c r="Q910" i="9"/>
  <c r="Q912" i="9"/>
  <c r="Q909" i="9"/>
  <c r="Q906" i="9"/>
  <c r="Q907" i="9"/>
  <c r="AH889" i="9"/>
  <c r="AH890" i="9" s="1"/>
  <c r="AH887" i="9"/>
  <c r="AH893" i="9"/>
  <c r="AH892" i="9"/>
  <c r="AT889" i="9"/>
  <c r="AT890" i="9" s="1"/>
  <c r="AT887" i="9"/>
  <c r="AT893" i="9"/>
  <c r="AQ889" i="9"/>
  <c r="AQ890" i="9" s="1"/>
  <c r="AQ893" i="9"/>
  <c r="AQ895" i="9" s="1"/>
  <c r="AQ894" i="9" s="1"/>
  <c r="AQ892" i="9"/>
  <c r="BE892" i="9"/>
  <c r="BE893" i="9"/>
  <c r="BV892" i="9"/>
  <c r="BV893" i="9"/>
  <c r="AK896" i="9"/>
  <c r="AH909" i="9"/>
  <c r="AH918" i="9" s="1"/>
  <c r="AH907" i="9"/>
  <c r="AT932" i="9"/>
  <c r="AK907" i="9"/>
  <c r="AK906" i="9"/>
  <c r="AK909" i="9"/>
  <c r="AK918" i="9" s="1"/>
  <c r="H892" i="9"/>
  <c r="H889" i="9"/>
  <c r="H890" i="9" s="1"/>
  <c r="H893" i="9"/>
  <c r="H895" i="9" s="1"/>
  <c r="T889" i="9"/>
  <c r="T890" i="9" s="1"/>
  <c r="T896" i="9"/>
  <c r="T898" i="9" s="1"/>
  <c r="T892" i="9"/>
  <c r="T893" i="9"/>
  <c r="AC889" i="9"/>
  <c r="AC890" i="9" s="1"/>
  <c r="AC896" i="9"/>
  <c r="AC887" i="9"/>
  <c r="AO887" i="9"/>
  <c r="AO888" i="9"/>
  <c r="AO889" i="9"/>
  <c r="AO890" i="9" s="1"/>
  <c r="H887" i="9"/>
  <c r="AC888" i="9"/>
  <c r="U893" i="9"/>
  <c r="U896" i="9"/>
  <c r="U898" i="9" s="1"/>
  <c r="AI896" i="9"/>
  <c r="AI887" i="9"/>
  <c r="AI889" i="9"/>
  <c r="AI890" i="9" s="1"/>
  <c r="AI888" i="9"/>
  <c r="Z892" i="9"/>
  <c r="Z898" i="9" s="1"/>
  <c r="AB898" i="9"/>
  <c r="AB909" i="9"/>
  <c r="AB918" i="9" s="1"/>
  <c r="AB906" i="9"/>
  <c r="AB907" i="9"/>
  <c r="T919" i="9"/>
  <c r="T920" i="9" s="1"/>
  <c r="T917" i="9"/>
  <c r="T913" i="9"/>
  <c r="BS932" i="9"/>
  <c r="BS929" i="9"/>
  <c r="BS936" i="9"/>
  <c r="AD891" i="9"/>
  <c r="AD885" i="9"/>
  <c r="AD902" i="9" s="1"/>
  <c r="AD901" i="9" s="1"/>
  <c r="AY893" i="9"/>
  <c r="AY892" i="9"/>
  <c r="AT888" i="9"/>
  <c r="J888" i="9"/>
  <c r="J893" i="9"/>
  <c r="J895" i="9" s="1"/>
  <c r="J892" i="9"/>
  <c r="J896" i="9"/>
  <c r="J898" i="9" s="1"/>
  <c r="AK888" i="9"/>
  <c r="AK893" i="9"/>
  <c r="AK892" i="9"/>
  <c r="AH906" i="9"/>
  <c r="AN911" i="9"/>
  <c r="AN912" i="9"/>
  <c r="AN910" i="9" s="1"/>
  <c r="BS909" i="9"/>
  <c r="BS918" i="9" s="1"/>
  <c r="BS915" i="9" s="1"/>
  <c r="BS914" i="9" s="1"/>
  <c r="BS907" i="9"/>
  <c r="BS906" i="9"/>
  <c r="AS911" i="9"/>
  <c r="AS912" i="9"/>
  <c r="AS910" i="9" s="1"/>
  <c r="W911" i="9"/>
  <c r="W912" i="9"/>
  <c r="O887" i="9"/>
  <c r="O893" i="9"/>
  <c r="O895" i="9" s="1"/>
  <c r="O896" i="9"/>
  <c r="AQ887" i="9"/>
  <c r="AK889" i="9"/>
  <c r="AK890" i="9" s="1"/>
  <c r="AA896" i="9"/>
  <c r="AA887" i="9"/>
  <c r="AA893" i="9"/>
  <c r="CD893" i="9"/>
  <c r="AH896" i="9"/>
  <c r="AG909" i="9"/>
  <c r="AG918" i="9" s="1"/>
  <c r="AG907" i="9"/>
  <c r="AG906" i="9"/>
  <c r="BE909" i="9"/>
  <c r="BE907" i="9"/>
  <c r="BE906" i="9"/>
  <c r="G913" i="9"/>
  <c r="G911" i="9"/>
  <c r="G918" i="9"/>
  <c r="G919" i="9" s="1"/>
  <c r="G920" i="9" s="1"/>
  <c r="G921" i="9" s="1"/>
  <c r="Y912" i="9"/>
  <c r="Y910" i="9" s="1"/>
  <c r="Y911" i="9"/>
  <c r="Y945" i="9"/>
  <c r="Y946" i="9"/>
  <c r="Y944" i="9" s="1"/>
  <c r="AL898" i="9"/>
  <c r="AL897" i="9"/>
  <c r="F896" i="9"/>
  <c r="F898" i="9" s="1"/>
  <c r="G910" i="9"/>
  <c r="G912" i="9"/>
  <c r="V906" i="9"/>
  <c r="BR993" i="9"/>
  <c r="BR994" i="9" s="1"/>
  <c r="BR995" i="9" s="1"/>
  <c r="BR996" i="9" s="1"/>
  <c r="BR997" i="9" s="1"/>
  <c r="BR990" i="9"/>
  <c r="BR989" i="9" s="1"/>
  <c r="CO990" i="9"/>
  <c r="CO989" i="9" s="1"/>
  <c r="CO993" i="9"/>
  <c r="CO994" i="9" s="1"/>
  <c r="CO995" i="9" s="1"/>
  <c r="CO996" i="9" s="1"/>
  <c r="CO997" i="9" s="1"/>
  <c r="CO998" i="9" s="1"/>
  <c r="AN887" i="9"/>
  <c r="AN889" i="9"/>
  <c r="AN890" i="9" s="1"/>
  <c r="Q891" i="9"/>
  <c r="AB888" i="9"/>
  <c r="AB893" i="9"/>
  <c r="AZ892" i="9"/>
  <c r="AZ888" i="9"/>
  <c r="BZ892" i="9"/>
  <c r="G893" i="9"/>
  <c r="G895" i="9" s="1"/>
  <c r="G894" i="9" s="1"/>
  <c r="K899" i="9"/>
  <c r="AF909" i="9"/>
  <c r="AF918" i="9" s="1"/>
  <c r="AF906" i="9"/>
  <c r="AM919" i="9"/>
  <c r="AM920" i="9" s="1"/>
  <c r="AM917" i="9"/>
  <c r="AM913" i="9"/>
  <c r="AS916" i="9"/>
  <c r="AS915" i="9" s="1"/>
  <c r="AS914" i="9" s="1"/>
  <c r="AS927" i="9"/>
  <c r="AS930" i="9"/>
  <c r="R896" i="9"/>
  <c r="R898" i="9" s="1"/>
  <c r="R887" i="9"/>
  <c r="R892" i="9"/>
  <c r="AB896" i="9"/>
  <c r="E898" i="9"/>
  <c r="G906" i="9"/>
  <c r="K913" i="9"/>
  <c r="K918" i="9"/>
  <c r="K919" i="9" s="1"/>
  <c r="K920" i="9" s="1"/>
  <c r="AD912" i="9"/>
  <c r="AD910" i="9" s="1"/>
  <c r="AD911" i="9"/>
  <c r="AN932" i="9"/>
  <c r="AN936" i="9"/>
  <c r="AN929" i="9"/>
  <c r="BS927" i="9"/>
  <c r="BS921" i="9"/>
  <c r="Q958" i="9"/>
  <c r="Q959" i="9" s="1"/>
  <c r="Q961" i="9" s="1"/>
  <c r="Q957" i="9"/>
  <c r="Q955" i="9"/>
  <c r="Q953" i="9" s="1"/>
  <c r="Q954" i="9"/>
  <c r="M913" i="9"/>
  <c r="M911" i="9"/>
  <c r="I927" i="9"/>
  <c r="I928" i="9" s="1"/>
  <c r="I930" i="9"/>
  <c r="AY919" i="9"/>
  <c r="AY920" i="9" s="1"/>
  <c r="AY917" i="9"/>
  <c r="AY913" i="9"/>
  <c r="F888" i="9"/>
  <c r="R888" i="9"/>
  <c r="BJ892" i="9"/>
  <c r="AF907" i="9"/>
  <c r="BI909" i="9"/>
  <c r="AS921" i="9"/>
  <c r="AZ936" i="9"/>
  <c r="AZ929" i="9"/>
  <c r="BR936" i="9"/>
  <c r="BR929" i="9"/>
  <c r="M933" i="9"/>
  <c r="M939" i="9"/>
  <c r="M942" i="9" s="1"/>
  <c r="M938" i="9"/>
  <c r="M935" i="9"/>
  <c r="M934" i="9" s="1"/>
  <c r="U958" i="9"/>
  <c r="U955" i="9"/>
  <c r="U953" i="9" s="1"/>
  <c r="U954" i="9"/>
  <c r="U957" i="9"/>
  <c r="AZ932" i="9"/>
  <c r="AE933" i="9"/>
  <c r="BB939" i="9"/>
  <c r="BB938" i="9"/>
  <c r="BB933" i="9"/>
  <c r="M957" i="9"/>
  <c r="M958" i="9"/>
  <c r="BU993" i="9"/>
  <c r="BU994" i="9" s="1"/>
  <c r="BU995" i="9" s="1"/>
  <c r="BU996" i="9" s="1"/>
  <c r="BU997" i="9" s="1"/>
  <c r="BU990" i="9"/>
  <c r="BU989" i="9" s="1"/>
  <c r="CP993" i="9"/>
  <c r="CP994" i="9" s="1"/>
  <c r="CP995" i="9" s="1"/>
  <c r="CP996" i="9" s="1"/>
  <c r="CP997" i="9" s="1"/>
  <c r="CP998" i="9" s="1"/>
  <c r="CP990" i="9"/>
  <c r="CP989" i="9" s="1"/>
  <c r="AF935" i="9"/>
  <c r="AF939" i="9"/>
  <c r="U942" i="9"/>
  <c r="U948" i="9"/>
  <c r="BW998" i="9"/>
  <c r="BW1009" i="9"/>
  <c r="AQ919" i="9"/>
  <c r="AQ920" i="9" s="1"/>
  <c r="AO932" i="9"/>
  <c r="AO936" i="9"/>
  <c r="AO929" i="9"/>
  <c r="AI938" i="9"/>
  <c r="AI939" i="9"/>
  <c r="P936" i="9"/>
  <c r="P932" i="9"/>
  <c r="P929" i="9"/>
  <c r="M921" i="9"/>
  <c r="M927" i="9"/>
  <c r="M928" i="9" s="1"/>
  <c r="H932" i="9"/>
  <c r="H936" i="9"/>
  <c r="AW949" i="9"/>
  <c r="Y958" i="9"/>
  <c r="Y959" i="9" s="1"/>
  <c r="Y957" i="9"/>
  <c r="Y955" i="9"/>
  <c r="Y953" i="9" s="1"/>
  <c r="Y954" i="9"/>
  <c r="CA990" i="9"/>
  <c r="CA989" i="9" s="1"/>
  <c r="CA993" i="9"/>
  <c r="CA994" i="9" s="1"/>
  <c r="CA995" i="9" s="1"/>
  <c r="CA996" i="9" s="1"/>
  <c r="CA997" i="9" s="1"/>
  <c r="BZ1052" i="9"/>
  <c r="BZ1053" i="9" s="1"/>
  <c r="BZ1055" i="9" s="1"/>
  <c r="BZ1056" i="9" s="1"/>
  <c r="BZ1057" i="9" s="1"/>
  <c r="CA1051" i="9"/>
  <c r="AX946" i="9"/>
  <c r="AX944" i="9" s="1"/>
  <c r="AX945" i="9"/>
  <c r="AX956" i="9"/>
  <c r="AX943" i="9"/>
  <c r="AX952" i="9"/>
  <c r="BM993" i="9"/>
  <c r="BM994" i="9" s="1"/>
  <c r="BM995" i="9" s="1"/>
  <c r="BM996" i="9" s="1"/>
  <c r="BM997" i="9" s="1"/>
  <c r="BM990" i="9"/>
  <c r="CE993" i="9"/>
  <c r="CE994" i="9" s="1"/>
  <c r="CE995" i="9" s="1"/>
  <c r="CE996" i="9" s="1"/>
  <c r="CE997" i="9" s="1"/>
  <c r="CE998" i="9" s="1"/>
  <c r="CE990" i="9"/>
  <c r="CE989" i="9" s="1"/>
  <c r="BS993" i="9"/>
  <c r="BS994" i="9" s="1"/>
  <c r="BS995" i="9" s="1"/>
  <c r="BS996" i="9" s="1"/>
  <c r="BS997" i="9" s="1"/>
  <c r="BS998" i="9" s="1"/>
  <c r="BS990" i="9"/>
  <c r="BS989" i="9" s="1"/>
  <c r="BT989" i="9" s="1"/>
  <c r="CX1052" i="9"/>
  <c r="CX1053" i="9" s="1"/>
  <c r="CX1055" i="9" s="1"/>
  <c r="CX1056" i="9" s="1"/>
  <c r="CX1057" i="9" s="1"/>
  <c r="CY1051" i="9"/>
  <c r="AC939" i="9"/>
  <c r="AC933" i="9"/>
  <c r="AC938" i="9"/>
  <c r="BC939" i="9"/>
  <c r="F955" i="9"/>
  <c r="F953" i="9" s="1"/>
  <c r="F958" i="9"/>
  <c r="F965" i="9" s="1"/>
  <c r="F966" i="9" s="1"/>
  <c r="F967" i="9" s="1"/>
  <c r="CJ990" i="9"/>
  <c r="CJ989" i="9" s="1"/>
  <c r="CJ993" i="9"/>
  <c r="CJ994" i="9" s="1"/>
  <c r="CJ995" i="9" s="1"/>
  <c r="CJ996" i="9" s="1"/>
  <c r="CJ997" i="9" s="1"/>
  <c r="CJ998" i="9" s="1"/>
  <c r="CS990" i="9"/>
  <c r="CS989" i="9" s="1"/>
  <c r="CS993" i="9"/>
  <c r="CS994" i="9" s="1"/>
  <c r="CS995" i="9" s="1"/>
  <c r="CS996" i="9" s="1"/>
  <c r="CS997" i="9" s="1"/>
  <c r="Z945" i="9"/>
  <c r="Z946" i="9"/>
  <c r="Z944" i="9" s="1"/>
  <c r="AP948" i="9"/>
  <c r="AP947" i="9"/>
  <c r="AP950" i="9"/>
  <c r="AP951" i="9" s="1"/>
  <c r="V958" i="9"/>
  <c r="V959" i="9" s="1"/>
  <c r="V957" i="9"/>
  <c r="CB993" i="9"/>
  <c r="CB994" i="9" s="1"/>
  <c r="CB995" i="9" s="1"/>
  <c r="CB996" i="9" s="1"/>
  <c r="CB997" i="9" s="1"/>
  <c r="CB998" i="9" s="1"/>
  <c r="CB990" i="9"/>
  <c r="CB989" i="9" s="1"/>
  <c r="CZ1009" i="9"/>
  <c r="CZ998" i="9"/>
  <c r="BA933" i="9"/>
  <c r="BA939" i="9"/>
  <c r="BA938" i="9"/>
  <c r="BA932" i="9"/>
  <c r="V954" i="9"/>
  <c r="W954" i="9"/>
  <c r="W957" i="9"/>
  <c r="W958" i="9"/>
  <c r="CK1009" i="9"/>
  <c r="CK998" i="9"/>
  <c r="BV993" i="9"/>
  <c r="BV994" i="9" s="1"/>
  <c r="BV995" i="9" s="1"/>
  <c r="BV996" i="9" s="1"/>
  <c r="BV997" i="9" s="1"/>
  <c r="BV998" i="9" s="1"/>
  <c r="BV990" i="9"/>
  <c r="BV989" i="9" s="1"/>
  <c r="CD990" i="9"/>
  <c r="CD989" i="9" s="1"/>
  <c r="CD993" i="9"/>
  <c r="CD994" i="9" s="1"/>
  <c r="CD995" i="9" s="1"/>
  <c r="CD996" i="9" s="1"/>
  <c r="CD997" i="9" s="1"/>
  <c r="CD998" i="9" s="1"/>
  <c r="CM990" i="9"/>
  <c r="CM989" i="9" s="1"/>
  <c r="CM993" i="9"/>
  <c r="CM994" i="9" s="1"/>
  <c r="CM995" i="9" s="1"/>
  <c r="CM996" i="9" s="1"/>
  <c r="CM997" i="9" s="1"/>
  <c r="DA993" i="9"/>
  <c r="DA994" i="9" s="1"/>
  <c r="DA995" i="9" s="1"/>
  <c r="DA996" i="9" s="1"/>
  <c r="DA997" i="9" s="1"/>
  <c r="DA998" i="9" s="1"/>
  <c r="DA990" i="9"/>
  <c r="DA989" i="9" s="1"/>
  <c r="DD1050" i="9"/>
  <c r="DD1049" i="9" s="1"/>
  <c r="DD1048" i="9" s="1"/>
  <c r="DD1047" i="9" s="1"/>
  <c r="DE1051" i="9"/>
  <c r="DE1050" i="9" s="1"/>
  <c r="DE1049" i="9" s="1"/>
  <c r="DE1048" i="9" s="1"/>
  <c r="DE1047" i="9" s="1"/>
  <c r="AW933" i="9"/>
  <c r="CI993" i="9"/>
  <c r="CI994" i="9" s="1"/>
  <c r="CI995" i="9" s="1"/>
  <c r="CI996" i="9" s="1"/>
  <c r="CI997" i="9" s="1"/>
  <c r="CI990" i="9"/>
  <c r="CI989" i="9" s="1"/>
  <c r="CQ1052" i="9"/>
  <c r="CQ1053" i="9" s="1"/>
  <c r="CQ1055" i="9" s="1"/>
  <c r="CQ1056" i="9" s="1"/>
  <c r="CQ1057" i="9" s="1"/>
  <c r="CR1051" i="9"/>
  <c r="CE1052" i="9"/>
  <c r="CE1053" i="9" s="1"/>
  <c r="CE1055" i="9" s="1"/>
  <c r="CE1056" i="9" s="1"/>
  <c r="CE1057" i="9" s="1"/>
  <c r="CF1051" i="9"/>
  <c r="CQ993" i="9"/>
  <c r="CQ994" i="9" s="1"/>
  <c r="CQ995" i="9" s="1"/>
  <c r="CQ996" i="9" s="1"/>
  <c r="CQ997" i="9" s="1"/>
  <c r="CQ998" i="9" s="1"/>
  <c r="CQ990" i="9"/>
  <c r="CQ989" i="9" s="1"/>
  <c r="BP990" i="9"/>
  <c r="BP989" i="9" s="1"/>
  <c r="CH990" i="9"/>
  <c r="CH989" i="9" s="1"/>
  <c r="BW990" i="9"/>
  <c r="BW989" i="9" s="1"/>
  <c r="BX993" i="9"/>
  <c r="BX994" i="9" s="1"/>
  <c r="BX995" i="9" s="1"/>
  <c r="BX996" i="9" s="1"/>
  <c r="BX997" i="9" s="1"/>
  <c r="BX998" i="9" s="1"/>
  <c r="BX990" i="9"/>
  <c r="BX989" i="9" s="1"/>
  <c r="BY993" i="9"/>
  <c r="BY994" i="9" s="1"/>
  <c r="BY995" i="9" s="1"/>
  <c r="BY996" i="9" s="1"/>
  <c r="BY997" i="9" s="1"/>
  <c r="BM1003" i="9"/>
  <c r="BM1004" i="9" s="1"/>
  <c r="BM1006" i="9"/>
  <c r="BL993" i="9"/>
  <c r="BL994" i="9" s="1"/>
  <c r="BL995" i="9" s="1"/>
  <c r="BL996" i="9" s="1"/>
  <c r="BL997" i="9" s="1"/>
  <c r="BL990" i="9"/>
  <c r="BM1017" i="9"/>
  <c r="BM1012" i="9"/>
  <c r="BN993" i="9"/>
  <c r="BN994" i="9" s="1"/>
  <c r="BN995" i="9" s="1"/>
  <c r="BN996" i="9" s="1"/>
  <c r="BN997" i="9" s="1"/>
  <c r="BN990" i="9"/>
  <c r="DK1051" i="9"/>
  <c r="DJ1052" i="9"/>
  <c r="DJ1053" i="9" s="1"/>
  <c r="DJ1055" i="9" s="1"/>
  <c r="DJ1056" i="9" s="1"/>
  <c r="DJ1057" i="9" s="1"/>
  <c r="CM1050" i="9"/>
  <c r="CM1049" i="9" s="1"/>
  <c r="CM1048" i="9" s="1"/>
  <c r="CM1047" i="9" s="1"/>
  <c r="CN1051" i="9"/>
  <c r="CN1050" i="9" s="1"/>
  <c r="CN1049" i="9" s="1"/>
  <c r="CN1048" i="9" s="1"/>
  <c r="CN1047" i="9" s="1"/>
  <c r="G55" i="6" l="1"/>
  <c r="G51" i="6"/>
  <c r="I161" i="6"/>
  <c r="H161" i="6"/>
  <c r="H54" i="6"/>
  <c r="H8" i="6" s="1"/>
  <c r="G50" i="6"/>
  <c r="H187" i="6"/>
  <c r="H185" i="6"/>
  <c r="H179" i="6" s="1"/>
  <c r="E161" i="6"/>
  <c r="D161" i="6"/>
  <c r="F894" i="9"/>
  <c r="CI595" i="9"/>
  <c r="CI596" i="9" s="1"/>
  <c r="AE939" i="9"/>
  <c r="AE935" i="9"/>
  <c r="AT911" i="9"/>
  <c r="AT912" i="9"/>
  <c r="AT910" i="9" s="1"/>
  <c r="AE938" i="9"/>
  <c r="AE888" i="9"/>
  <c r="AE58" i="9"/>
  <c r="AE61" i="9" s="1"/>
  <c r="CK177" i="9"/>
  <c r="AN64" i="9"/>
  <c r="AK613" i="9"/>
  <c r="AK40" i="9"/>
  <c r="AN45" i="9"/>
  <c r="AN46" i="9" s="1"/>
  <c r="AF938" i="9"/>
  <c r="AF933" i="9"/>
  <c r="AC892" i="9"/>
  <c r="AC893" i="9"/>
  <c r="AQ913" i="9"/>
  <c r="AQ917" i="9"/>
  <c r="AP49" i="9"/>
  <c r="AP47" i="9" s="1"/>
  <c r="AP44" i="9" s="1"/>
  <c r="AP58" i="9"/>
  <c r="AO45" i="9"/>
  <c r="AO46" i="9" s="1"/>
  <c r="AO41" i="9"/>
  <c r="CJ96" i="9"/>
  <c r="CJ10" i="9"/>
  <c r="CJ11" i="9" s="1"/>
  <c r="DH69" i="9"/>
  <c r="DH68" i="9" s="1"/>
  <c r="DH70" i="9"/>
  <c r="CS85" i="9"/>
  <c r="CS86" i="9" s="1"/>
  <c r="CS14" i="9"/>
  <c r="CS15" i="9" s="1"/>
  <c r="CS56" i="9"/>
  <c r="AB96" i="9"/>
  <c r="AB674" i="9" s="1"/>
  <c r="AC47" i="9"/>
  <c r="AC44" i="9" s="1"/>
  <c r="AG62" i="9"/>
  <c r="AG56" i="9"/>
  <c r="AW238" i="9"/>
  <c r="AW239" i="9"/>
  <c r="AW237" i="9" s="1"/>
  <c r="CJ49" i="9"/>
  <c r="CJ47" i="9" s="1"/>
  <c r="CJ44" i="9" s="1"/>
  <c r="CJ53" i="9"/>
  <c r="CJ12" i="9"/>
  <c r="CJ13" i="9" s="1"/>
  <c r="CJ48" i="9"/>
  <c r="AB227" i="9"/>
  <c r="AB225" i="9"/>
  <c r="CZ93" i="9"/>
  <c r="CZ89" i="9"/>
  <c r="CZ88" i="9" s="1"/>
  <c r="CZ87" i="9" s="1"/>
  <c r="CZ84" i="9" s="1"/>
  <c r="CZ83" i="9" s="1"/>
  <c r="CZ71" i="9" s="1"/>
  <c r="AX238" i="9"/>
  <c r="AX239" i="9"/>
  <c r="AX237" i="9" s="1"/>
  <c r="AB33" i="9"/>
  <c r="AB29" i="9"/>
  <c r="AB34" i="9"/>
  <c r="AF60" i="9"/>
  <c r="AF49" i="9"/>
  <c r="AF57" i="9"/>
  <c r="CS93" i="9"/>
  <c r="CS89" i="9"/>
  <c r="BA240" i="9"/>
  <c r="BA241" i="9"/>
  <c r="CQ93" i="9"/>
  <c r="CQ89" i="9"/>
  <c r="AH96" i="9"/>
  <c r="AH674" i="9" s="1"/>
  <c r="AH673" i="9" s="1"/>
  <c r="AH47" i="9"/>
  <c r="AH44" i="9" s="1"/>
  <c r="AT916" i="9"/>
  <c r="AT915" i="9" s="1"/>
  <c r="AT914" i="9" s="1"/>
  <c r="R894" i="9"/>
  <c r="AI897" i="9"/>
  <c r="AE893" i="9"/>
  <c r="AT249" i="9"/>
  <c r="AE64" i="9"/>
  <c r="DI69" i="9"/>
  <c r="DI68" i="9" s="1"/>
  <c r="CJ60" i="9"/>
  <c r="CJ61" i="9" s="1"/>
  <c r="CJ62" i="9" s="1"/>
  <c r="CB177" i="9"/>
  <c r="AK57" i="9"/>
  <c r="AL34" i="9"/>
  <c r="AL29" i="9"/>
  <c r="AL33" i="9"/>
  <c r="DA93" i="9"/>
  <c r="DA89" i="9"/>
  <c r="DA88" i="9" s="1"/>
  <c r="DA87" i="9" s="1"/>
  <c r="DA84" i="9" s="1"/>
  <c r="DA83" i="9" s="1"/>
  <c r="DA71" i="9" s="1"/>
  <c r="CH93" i="9"/>
  <c r="CH89" i="9"/>
  <c r="CJ57" i="9"/>
  <c r="CJ63" i="9" s="1"/>
  <c r="CJ65" i="9" s="1"/>
  <c r="BO1012" i="9"/>
  <c r="AT921" i="9"/>
  <c r="BO446" i="9"/>
  <c r="CJ54" i="9"/>
  <c r="CB168" i="9"/>
  <c r="AK60" i="9"/>
  <c r="BG627" i="9"/>
  <c r="BG626" i="9" s="1"/>
  <c r="BG625" i="9" s="1"/>
  <c r="BG620" i="9"/>
  <c r="BG621" i="9" s="1"/>
  <c r="BG622" i="9" s="1"/>
  <c r="BG624" i="9" s="1"/>
  <c r="BG623" i="9" s="1"/>
  <c r="CI93" i="9"/>
  <c r="CI89" i="9"/>
  <c r="CY93" i="9"/>
  <c r="CY89" i="9"/>
  <c r="CY88" i="9" s="1"/>
  <c r="CY87" i="9" s="1"/>
  <c r="CY84" i="9" s="1"/>
  <c r="CY83" i="9" s="1"/>
  <c r="CY71" i="9" s="1"/>
  <c r="CJ1013" i="9"/>
  <c r="AK58" i="9"/>
  <c r="AK61" i="9" s="1"/>
  <c r="AT929" i="9"/>
  <c r="AT927" i="9"/>
  <c r="AB232" i="9"/>
  <c r="AE60" i="9"/>
  <c r="CK438" i="9"/>
  <c r="AN60" i="9"/>
  <c r="AK64" i="9"/>
  <c r="AY613" i="9"/>
  <c r="AY614" i="9" s="1"/>
  <c r="AY56" i="9"/>
  <c r="CG998" i="9"/>
  <c r="CG1009" i="9"/>
  <c r="Z651" i="9"/>
  <c r="Z650" i="9"/>
  <c r="Z652" i="9" s="1"/>
  <c r="Z653" i="9" s="1"/>
  <c r="Z654" i="9" s="1"/>
  <c r="D239" i="6"/>
  <c r="BM1007" i="9"/>
  <c r="BM1015" i="9"/>
  <c r="BM1016" i="9" s="1"/>
  <c r="BM1018" i="9" s="1"/>
  <c r="BM1021" i="9" s="1"/>
  <c r="CS1009" i="9"/>
  <c r="CS998" i="9"/>
  <c r="AW950" i="9"/>
  <c r="AW951" i="9" s="1"/>
  <c r="AW948" i="9"/>
  <c r="AW947" i="9"/>
  <c r="AQ930" i="9"/>
  <c r="AQ921" i="9"/>
  <c r="AQ916" i="9"/>
  <c r="AQ915" i="9" s="1"/>
  <c r="AQ914" i="9" s="1"/>
  <c r="AQ927" i="9"/>
  <c r="AF913" i="9"/>
  <c r="AF919" i="9"/>
  <c r="AF917" i="9"/>
  <c r="Q889" i="9"/>
  <c r="Q887" i="9"/>
  <c r="Q888" i="9"/>
  <c r="Q893" i="9"/>
  <c r="T927" i="9"/>
  <c r="T921" i="9"/>
  <c r="T916" i="9"/>
  <c r="T930" i="9"/>
  <c r="H894" i="9"/>
  <c r="H899" i="9"/>
  <c r="CB842" i="9"/>
  <c r="CC832" i="9"/>
  <c r="CB829" i="9"/>
  <c r="CN831" i="9"/>
  <c r="CB862" i="9"/>
  <c r="CB863" i="9" s="1"/>
  <c r="CB840" i="9"/>
  <c r="CB836" i="9"/>
  <c r="CB837" i="9" s="1"/>
  <c r="CB838" i="9" s="1"/>
  <c r="CB825" i="9"/>
  <c r="CB843" i="9"/>
  <c r="CB855" i="9" s="1"/>
  <c r="CB856" i="9" s="1"/>
  <c r="CB861" i="9" s="1"/>
  <c r="CB833" i="9"/>
  <c r="CB839" i="9" s="1"/>
  <c r="CB841" i="9" s="1"/>
  <c r="CB830" i="9"/>
  <c r="CB826" i="9"/>
  <c r="AL930" i="9"/>
  <c r="AL921" i="9"/>
  <c r="AL916" i="9"/>
  <c r="AL915" i="9" s="1"/>
  <c r="AL927" i="9"/>
  <c r="AC754" i="9"/>
  <c r="AC755" i="9" s="1"/>
  <c r="AC756" i="9"/>
  <c r="CD789" i="9"/>
  <c r="CD797" i="9" s="1"/>
  <c r="CD792" i="9"/>
  <c r="CD791" i="9" s="1"/>
  <c r="CD790" i="9"/>
  <c r="CD793" i="9" s="1"/>
  <c r="CD794" i="9" s="1"/>
  <c r="BV498" i="9"/>
  <c r="BV495" i="9" s="1"/>
  <c r="BV494" i="9" s="1"/>
  <c r="BU498" i="9"/>
  <c r="BU495" i="9" s="1"/>
  <c r="BU494" i="9" s="1"/>
  <c r="BW498" i="9"/>
  <c r="BX444" i="9"/>
  <c r="BX442" i="9"/>
  <c r="CJ444" i="9"/>
  <c r="CJ442" i="9"/>
  <c r="CE518" i="9"/>
  <c r="CE521" i="9" s="1"/>
  <c r="CE519" i="9"/>
  <c r="CP444" i="9"/>
  <c r="CP442" i="9"/>
  <c r="CV444" i="9"/>
  <c r="CV442" i="9"/>
  <c r="CA444" i="9"/>
  <c r="CA442" i="9"/>
  <c r="AP239" i="9"/>
  <c r="AP237" i="9" s="1"/>
  <c r="AP238" i="9"/>
  <c r="BL748" i="9"/>
  <c r="BL749" i="9" s="1"/>
  <c r="BL750" i="9" s="1"/>
  <c r="BL751" i="9" s="1"/>
  <c r="BL752" i="9" s="1"/>
  <c r="BL753" i="9" s="1"/>
  <c r="BL744" i="9"/>
  <c r="BL743" i="9" s="1"/>
  <c r="BA331" i="9"/>
  <c r="BA251" i="9"/>
  <c r="BA274" i="9" s="1"/>
  <c r="BA271" i="9"/>
  <c r="BA270" i="9" s="1"/>
  <c r="BA236" i="9"/>
  <c r="AO754" i="9"/>
  <c r="AO755" i="9" s="1"/>
  <c r="AO756" i="9"/>
  <c r="AF754" i="9"/>
  <c r="AF755" i="9" s="1"/>
  <c r="AF756" i="9"/>
  <c r="AE756" i="9"/>
  <c r="AE754" i="9"/>
  <c r="AE755" i="9" s="1"/>
  <c r="AL175" i="9"/>
  <c r="AL174" i="9"/>
  <c r="AS614" i="9"/>
  <c r="AS612" i="9"/>
  <c r="AS610" i="9" s="1"/>
  <c r="AS611" i="9" s="1"/>
  <c r="BM1052" i="9"/>
  <c r="BM1055" i="9"/>
  <c r="BM1056" i="9" s="1"/>
  <c r="BM1057" i="9" s="1"/>
  <c r="AS748" i="9"/>
  <c r="AS749" i="9" s="1"/>
  <c r="AS750" i="9" s="1"/>
  <c r="AS751" i="9" s="1"/>
  <c r="AS752" i="9" s="1"/>
  <c r="AS753" i="9" s="1"/>
  <c r="AS744" i="9"/>
  <c r="AS743" i="9" s="1"/>
  <c r="BK612" i="9"/>
  <c r="BK611" i="9" s="1"/>
  <c r="BK610" i="9" s="1"/>
  <c r="BK614" i="9"/>
  <c r="CU864" i="9"/>
  <c r="CU339" i="9"/>
  <c r="CU177" i="9"/>
  <c r="CU168" i="9"/>
  <c r="AO649" i="9"/>
  <c r="AO647" i="9"/>
  <c r="BU895" i="9"/>
  <c r="BU894" i="9" s="1"/>
  <c r="BU177" i="9"/>
  <c r="BU168" i="9"/>
  <c r="CY984" i="9"/>
  <c r="CS766" i="9"/>
  <c r="CX730" i="9"/>
  <c r="CY293" i="9"/>
  <c r="CY185" i="9"/>
  <c r="DK171" i="9"/>
  <c r="BA745" i="9"/>
  <c r="BA740" i="9"/>
  <c r="BA739" i="9" s="1"/>
  <c r="BA738" i="9" s="1"/>
  <c r="BA737" i="9" s="1"/>
  <c r="BA736" i="9" s="1"/>
  <c r="BA735" i="9" s="1"/>
  <c r="BA734" i="9" s="1"/>
  <c r="BA733" i="9" s="1"/>
  <c r="CF984" i="9"/>
  <c r="CF899" i="9"/>
  <c r="CF903" i="9" s="1"/>
  <c r="CF905" i="9" s="1"/>
  <c r="CE766" i="9"/>
  <c r="CF554" i="9"/>
  <c r="CF453" i="9"/>
  <c r="CF428" i="9" s="1"/>
  <c r="CF492" i="9"/>
  <c r="CR171" i="9"/>
  <c r="CF185" i="9"/>
  <c r="CF187" i="9" s="1"/>
  <c r="AM691" i="9"/>
  <c r="AM693" i="9" s="1"/>
  <c r="AM694" i="9" s="1"/>
  <c r="AM695" i="9" s="1"/>
  <c r="AM167" i="9"/>
  <c r="AM162" i="9"/>
  <c r="AM163" i="9" s="1"/>
  <c r="AM161" i="9"/>
  <c r="AM160" i="9"/>
  <c r="AM165" i="9"/>
  <c r="AM711" i="9" s="1"/>
  <c r="AX712" i="9"/>
  <c r="AX673" i="9"/>
  <c r="AI243" i="9"/>
  <c r="AI235" i="9"/>
  <c r="AM337" i="9"/>
  <c r="AM338" i="9" s="1"/>
  <c r="AM222" i="9"/>
  <c r="AM201" i="9"/>
  <c r="AM200" i="9" s="1"/>
  <c r="AM198" i="9" s="1"/>
  <c r="AM207" i="9"/>
  <c r="AM219" i="9"/>
  <c r="AM747" i="9" s="1"/>
  <c r="AH337" i="9"/>
  <c r="AH338" i="9" s="1"/>
  <c r="AH222" i="9"/>
  <c r="AH201" i="9"/>
  <c r="AH207" i="9"/>
  <c r="AH219" i="9"/>
  <c r="AH747" i="9" s="1"/>
  <c r="DE730" i="9"/>
  <c r="DF293" i="9"/>
  <c r="DF185" i="9"/>
  <c r="AR177" i="9"/>
  <c r="AR168" i="9"/>
  <c r="DG66" i="9"/>
  <c r="DG67" i="9"/>
  <c r="DG64" i="9" s="1"/>
  <c r="BR895" i="9"/>
  <c r="BR894" i="9" s="1"/>
  <c r="BR339" i="9"/>
  <c r="BR340" i="9" s="1"/>
  <c r="BR177" i="9"/>
  <c r="BR168" i="9"/>
  <c r="AE174" i="9"/>
  <c r="AE175" i="9"/>
  <c r="AO33" i="9"/>
  <c r="AO34" i="9"/>
  <c r="AS177" i="9"/>
  <c r="AS168" i="9"/>
  <c r="AC949" i="9"/>
  <c r="AC942" i="9"/>
  <c r="CA1009" i="9"/>
  <c r="CA998" i="9"/>
  <c r="H939" i="9"/>
  <c r="H938" i="9"/>
  <c r="H933" i="9"/>
  <c r="H935" i="9"/>
  <c r="H934" i="9" s="1"/>
  <c r="BW1012" i="9"/>
  <c r="BW1008" i="9"/>
  <c r="AY930" i="9"/>
  <c r="AY921" i="9"/>
  <c r="AY916" i="9"/>
  <c r="AY915" i="9" s="1"/>
  <c r="AY914" i="9" s="1"/>
  <c r="AY927" i="9"/>
  <c r="K927" i="9"/>
  <c r="K928" i="9" s="1"/>
  <c r="K921" i="9"/>
  <c r="K930" i="9"/>
  <c r="AS936" i="9"/>
  <c r="AS932" i="9"/>
  <c r="AS929" i="9"/>
  <c r="K903" i="9"/>
  <c r="K905" i="9" s="1"/>
  <c r="K904" i="9" s="1"/>
  <c r="K901" i="9"/>
  <c r="W892" i="9"/>
  <c r="W896" i="9"/>
  <c r="W898" i="9" s="1"/>
  <c r="W887" i="9"/>
  <c r="W889" i="9"/>
  <c r="W890" i="9" s="1"/>
  <c r="W893" i="9"/>
  <c r="W895" i="9" s="1"/>
  <c r="W888" i="9"/>
  <c r="AL912" i="9"/>
  <c r="AL910" i="9" s="1"/>
  <c r="AL911" i="9"/>
  <c r="F903" i="9"/>
  <c r="F905" i="9" s="1"/>
  <c r="F908" i="9" s="1"/>
  <c r="F901" i="9"/>
  <c r="BM792" i="9"/>
  <c r="BM790" i="9"/>
  <c r="BM793" i="9" s="1"/>
  <c r="BM794" i="9" s="1"/>
  <c r="BM798" i="9"/>
  <c r="BM796" i="9" s="1"/>
  <c r="BM795" i="9" s="1"/>
  <c r="BC700" i="9"/>
  <c r="BC701" i="9" s="1"/>
  <c r="BC703" i="9" s="1"/>
  <c r="BC699" i="9"/>
  <c r="BU516" i="9"/>
  <c r="BU508" i="9"/>
  <c r="CI444" i="9"/>
  <c r="CI442" i="9"/>
  <c r="BR444" i="9"/>
  <c r="BR442" i="9"/>
  <c r="CH498" i="9"/>
  <c r="CH495" i="9" s="1"/>
  <c r="CH494" i="9" s="1"/>
  <c r="CI498" i="9"/>
  <c r="CG498" i="9"/>
  <c r="CG495" i="9" s="1"/>
  <c r="CG494" i="9" s="1"/>
  <c r="CO444" i="9"/>
  <c r="CO442" i="9"/>
  <c r="CE444" i="9"/>
  <c r="CE442" i="9"/>
  <c r="CD444" i="9"/>
  <c r="CD442" i="9"/>
  <c r="BL930" i="9"/>
  <c r="BL927" i="9"/>
  <c r="BL916" i="9"/>
  <c r="BL919" i="9"/>
  <c r="BH336" i="9"/>
  <c r="BE936" i="9"/>
  <c r="BE932" i="9"/>
  <c r="BE929" i="9"/>
  <c r="BH334" i="9"/>
  <c r="DD730" i="9"/>
  <c r="DE293" i="9"/>
  <c r="DE185" i="9"/>
  <c r="AS652" i="9"/>
  <c r="AS653" i="9" s="1"/>
  <c r="AS654" i="9" s="1"/>
  <c r="AS649" i="9"/>
  <c r="AH649" i="9"/>
  <c r="AH647" i="9"/>
  <c r="BK652" i="9"/>
  <c r="BK653" i="9" s="1"/>
  <c r="BK654" i="9" s="1"/>
  <c r="BK649" i="9"/>
  <c r="AQ337" i="9"/>
  <c r="AQ338" i="9" s="1"/>
  <c r="AQ222" i="9"/>
  <c r="AQ201" i="9"/>
  <c r="AQ200" i="9" s="1"/>
  <c r="AQ198" i="9" s="1"/>
  <c r="AQ207" i="9"/>
  <c r="AQ219" i="9"/>
  <c r="AQ747" i="9" s="1"/>
  <c r="CX864" i="9"/>
  <c r="CX339" i="9"/>
  <c r="CX177" i="9"/>
  <c r="CX168" i="9"/>
  <c r="BX895" i="9"/>
  <c r="BX894" i="9" s="1"/>
  <c r="BX177" i="9"/>
  <c r="BX168" i="9"/>
  <c r="AO231" i="9"/>
  <c r="AO227" i="9"/>
  <c r="AO232" i="9"/>
  <c r="AO225" i="9"/>
  <c r="BY984" i="9"/>
  <c r="BY899" i="9"/>
  <c r="BY903" i="9" s="1"/>
  <c r="BY905" i="9" s="1"/>
  <c r="BX766" i="9"/>
  <c r="BY554" i="9"/>
  <c r="BY453" i="9"/>
  <c r="BY428" i="9" s="1"/>
  <c r="BY492" i="9"/>
  <c r="CK171" i="9"/>
  <c r="BY185" i="9"/>
  <c r="BY187" i="9" s="1"/>
  <c r="BA754" i="9"/>
  <c r="BA755" i="9" s="1"/>
  <c r="BA756" i="9"/>
  <c r="CO864" i="9"/>
  <c r="CO339" i="9"/>
  <c r="CO177" i="9"/>
  <c r="CO168" i="9"/>
  <c r="AP177" i="9"/>
  <c r="AP168" i="9"/>
  <c r="AD691" i="9"/>
  <c r="AD173" i="9"/>
  <c r="AD167" i="9"/>
  <c r="AD162" i="9"/>
  <c r="AD163" i="9" s="1"/>
  <c r="AD161" i="9"/>
  <c r="AD160" i="9"/>
  <c r="AD165" i="9"/>
  <c r="AM196" i="9"/>
  <c r="AM194" i="9" s="1"/>
  <c r="AM195" i="9"/>
  <c r="DA984" i="9"/>
  <c r="CZ766" i="9"/>
  <c r="CZ730" i="9"/>
  <c r="DA293" i="9"/>
  <c r="DA185" i="9"/>
  <c r="AF652" i="9"/>
  <c r="AF653" i="9" s="1"/>
  <c r="AF654" i="9" s="1"/>
  <c r="AF649" i="9"/>
  <c r="AF647" i="9"/>
  <c r="CX66" i="9"/>
  <c r="CX67" i="9"/>
  <c r="CX64" i="9" s="1"/>
  <c r="AD614" i="9"/>
  <c r="AD617" i="9"/>
  <c r="AD618" i="9" s="1"/>
  <c r="AD619" i="9" s="1"/>
  <c r="AD612" i="9"/>
  <c r="AD610" i="9" s="1"/>
  <c r="AD611" i="9" s="1"/>
  <c r="CW70" i="9"/>
  <c r="CW69" i="9"/>
  <c r="CW68" i="9" s="1"/>
  <c r="AK203" i="9"/>
  <c r="AK197" i="9"/>
  <c r="AK205" i="9"/>
  <c r="AK206" i="9" s="1"/>
  <c r="BD895" i="9"/>
  <c r="BD894" i="9" s="1"/>
  <c r="BD339" i="9"/>
  <c r="BD177" i="9"/>
  <c r="BD168" i="9"/>
  <c r="BC339" i="9"/>
  <c r="BC177" i="9"/>
  <c r="BC168" i="9"/>
  <c r="CP85" i="9"/>
  <c r="CP86" i="9" s="1"/>
  <c r="CP56" i="9"/>
  <c r="CP14" i="9"/>
  <c r="CP15" i="9" s="1"/>
  <c r="AM645" i="9"/>
  <c r="AM96" i="9"/>
  <c r="AM674" i="9" s="1"/>
  <c r="AM676" i="9" s="1"/>
  <c r="AM677" i="9" s="1"/>
  <c r="AM678" i="9" s="1"/>
  <c r="AT36" i="9"/>
  <c r="AT35" i="9"/>
  <c r="AT37" i="9" s="1"/>
  <c r="BF34" i="9"/>
  <c r="BF29" i="9"/>
  <c r="BF38" i="9"/>
  <c r="BF33" i="9"/>
  <c r="BD22" i="9"/>
  <c r="BD25" i="9"/>
  <c r="CZ1051" i="9"/>
  <c r="CZ1050" i="9" s="1"/>
  <c r="CZ1049" i="9" s="1"/>
  <c r="CZ1048" i="9" s="1"/>
  <c r="CZ1047" i="9" s="1"/>
  <c r="CY1050" i="9"/>
  <c r="CY1049" i="9" s="1"/>
  <c r="CY1048" i="9" s="1"/>
  <c r="CY1047" i="9" s="1"/>
  <c r="BU1012" i="9"/>
  <c r="BU998" i="9"/>
  <c r="I932" i="9"/>
  <c r="I936" i="9"/>
  <c r="I929" i="9"/>
  <c r="AG917" i="9"/>
  <c r="AG913" i="9"/>
  <c r="AG919" i="9"/>
  <c r="AG920" i="9" s="1"/>
  <c r="AD892" i="9"/>
  <c r="AD888" i="9"/>
  <c r="AD889" i="9"/>
  <c r="AD890" i="9" s="1"/>
  <c r="AD887" i="9"/>
  <c r="AD893" i="9"/>
  <c r="AD896" i="9"/>
  <c r="AH919" i="9"/>
  <c r="AH920" i="9" s="1"/>
  <c r="AH917" i="9"/>
  <c r="AH913" i="9"/>
  <c r="AR894" i="9"/>
  <c r="AR899" i="9"/>
  <c r="AR903" i="9" s="1"/>
  <c r="AR905" i="9" s="1"/>
  <c r="AR908" i="9" s="1"/>
  <c r="N893" i="9"/>
  <c r="N895" i="9" s="1"/>
  <c r="N896" i="9"/>
  <c r="N887" i="9"/>
  <c r="N888" i="9"/>
  <c r="N889" i="9"/>
  <c r="N890" i="9" s="1"/>
  <c r="AX899" i="9"/>
  <c r="AX903" i="9" s="1"/>
  <c r="AX905" i="9" s="1"/>
  <c r="AX908" i="9" s="1"/>
  <c r="AX894" i="9"/>
  <c r="AG898" i="9"/>
  <c r="AG897" i="9"/>
  <c r="AE897" i="9"/>
  <c r="AE898" i="9"/>
  <c r="BL785" i="9"/>
  <c r="BL787" i="9"/>
  <c r="AM615" i="9"/>
  <c r="AM627" i="9"/>
  <c r="AM626" i="9" s="1"/>
  <c r="AM625" i="9" s="1"/>
  <c r="AM616" i="9"/>
  <c r="CC498" i="9"/>
  <c r="CB498" i="9"/>
  <c r="CB495" i="9" s="1"/>
  <c r="CB494" i="9" s="1"/>
  <c r="CA498" i="9"/>
  <c r="CA495" i="9" s="1"/>
  <c r="CA494" i="9" s="1"/>
  <c r="CD498" i="9"/>
  <c r="CD495" i="9" s="1"/>
  <c r="CD494" i="9" s="1"/>
  <c r="CF498" i="9"/>
  <c r="CE498" i="9"/>
  <c r="CE495" i="9" s="1"/>
  <c r="CE494" i="9" s="1"/>
  <c r="BM524" i="9"/>
  <c r="BM520" i="9"/>
  <c r="CC444" i="9"/>
  <c r="CC442" i="9"/>
  <c r="CG516" i="9"/>
  <c r="CG508" i="9"/>
  <c r="BZ498" i="9"/>
  <c r="BY498" i="9"/>
  <c r="BY495" i="9" s="1"/>
  <c r="BY494" i="9" s="1"/>
  <c r="BX498" i="9"/>
  <c r="BX495" i="9" s="1"/>
  <c r="BX494" i="9" s="1"/>
  <c r="CR444" i="9"/>
  <c r="CR442" i="9"/>
  <c r="BS516" i="9"/>
  <c r="BS508" i="9"/>
  <c r="AB741" i="9"/>
  <c r="AB734" i="9"/>
  <c r="AB733" i="9" s="1"/>
  <c r="J283" i="9"/>
  <c r="J284" i="9" s="1"/>
  <c r="J285" i="9" s="1"/>
  <c r="J279" i="9"/>
  <c r="BL333" i="9"/>
  <c r="BL232" i="9"/>
  <c r="BL225" i="9"/>
  <c r="BL227" i="9"/>
  <c r="BL231" i="9"/>
  <c r="BX920" i="9"/>
  <c r="BX747" i="9"/>
  <c r="BX517" i="9"/>
  <c r="BX464" i="9"/>
  <c r="BX228" i="9"/>
  <c r="BH907" i="9"/>
  <c r="BH909" i="9"/>
  <c r="BH906" i="9"/>
  <c r="CD984" i="9"/>
  <c r="CC766" i="9"/>
  <c r="CD899" i="9"/>
  <c r="CD903" i="9" s="1"/>
  <c r="CD905" i="9" s="1"/>
  <c r="CD554" i="9"/>
  <c r="CD492" i="9"/>
  <c r="CD185" i="9"/>
  <c r="CD187" i="9" s="1"/>
  <c r="CP171" i="9"/>
  <c r="BF243" i="9"/>
  <c r="BF235" i="9"/>
  <c r="AT229" i="9"/>
  <c r="AT224" i="9"/>
  <c r="AT221" i="9"/>
  <c r="AH612" i="9"/>
  <c r="AH610" i="9" s="1"/>
  <c r="AH611" i="9" s="1"/>
  <c r="AH614" i="9"/>
  <c r="AH617" i="9"/>
  <c r="AH618" i="9" s="1"/>
  <c r="AH619" i="9" s="1"/>
  <c r="AI745" i="9"/>
  <c r="AI740" i="9"/>
  <c r="AI739" i="9" s="1"/>
  <c r="AI738" i="9" s="1"/>
  <c r="AI737" i="9" s="1"/>
  <c r="AI736" i="9" s="1"/>
  <c r="AI735" i="9" s="1"/>
  <c r="AI734" i="9" s="1"/>
  <c r="AI733" i="9" s="1"/>
  <c r="CZ984" i="9"/>
  <c r="CY766" i="9"/>
  <c r="CY730" i="9"/>
  <c r="CZ293" i="9"/>
  <c r="CZ185" i="9"/>
  <c r="BZ984" i="9"/>
  <c r="BZ899" i="9"/>
  <c r="BZ903" i="9" s="1"/>
  <c r="BZ905" i="9" s="1"/>
  <c r="BY766" i="9"/>
  <c r="BZ554" i="9"/>
  <c r="BZ492" i="9"/>
  <c r="BZ453" i="9"/>
  <c r="BZ428" i="9" s="1"/>
  <c r="BZ185" i="9"/>
  <c r="BZ187" i="9" s="1"/>
  <c r="CL171" i="9"/>
  <c r="BT895" i="9"/>
  <c r="BT894" i="9" s="1"/>
  <c r="BT177" i="9"/>
  <c r="BT168" i="9"/>
  <c r="AX717" i="9"/>
  <c r="AX718" i="9" s="1"/>
  <c r="AX720" i="9" s="1"/>
  <c r="AX716" i="9"/>
  <c r="DK864" i="9"/>
  <c r="DK339" i="9"/>
  <c r="DO339" i="9" s="1"/>
  <c r="DO340" i="9" s="1"/>
  <c r="DK168" i="9"/>
  <c r="DK177" i="9"/>
  <c r="AF612" i="9"/>
  <c r="AF610" i="9" s="1"/>
  <c r="AF611" i="9" s="1"/>
  <c r="AF614" i="9"/>
  <c r="CC984" i="9"/>
  <c r="CC899" i="9"/>
  <c r="CC903" i="9" s="1"/>
  <c r="CC905" i="9" s="1"/>
  <c r="CB766" i="9"/>
  <c r="CC554" i="9"/>
  <c r="CC453" i="9"/>
  <c r="CC428" i="9" s="1"/>
  <c r="CC492" i="9"/>
  <c r="CO171" i="9"/>
  <c r="CC185" i="9"/>
  <c r="CC187" i="9" s="1"/>
  <c r="CJ862" i="9"/>
  <c r="CJ863" i="9" s="1"/>
  <c r="CJ840" i="9"/>
  <c r="CJ836" i="9"/>
  <c r="CJ837" i="9" s="1"/>
  <c r="CJ838" i="9" s="1"/>
  <c r="CJ825" i="9"/>
  <c r="CJ842" i="9"/>
  <c r="CJ857" i="9" s="1"/>
  <c r="CJ829" i="9"/>
  <c r="CJ826" i="9"/>
  <c r="CV831" i="9"/>
  <c r="CJ843" i="9"/>
  <c r="CJ855" i="9" s="1"/>
  <c r="CJ856" i="9" s="1"/>
  <c r="CJ861" i="9" s="1"/>
  <c r="CJ833" i="9"/>
  <c r="CJ839" i="9" s="1"/>
  <c r="CJ841" i="9" s="1"/>
  <c r="CJ830" i="9"/>
  <c r="CK984" i="9"/>
  <c r="CJ766" i="9"/>
  <c r="CK453" i="9"/>
  <c r="CK428" i="9" s="1"/>
  <c r="CW171" i="9"/>
  <c r="CK185" i="9"/>
  <c r="CK187" i="9" s="1"/>
  <c r="DE70" i="9"/>
  <c r="DE69" i="9"/>
  <c r="DE68" i="9" s="1"/>
  <c r="AD647" i="9"/>
  <c r="AD649" i="9"/>
  <c r="BO895" i="9"/>
  <c r="BO894" i="9" s="1"/>
  <c r="BO339" i="9"/>
  <c r="BO340" i="9" s="1"/>
  <c r="BO177" i="9"/>
  <c r="BO168" i="9"/>
  <c r="CM56" i="9"/>
  <c r="CM85" i="9"/>
  <c r="CM86" i="9" s="1"/>
  <c r="CM14" i="9"/>
  <c r="CM15" i="9" s="1"/>
  <c r="DC69" i="9"/>
  <c r="DC68" i="9" s="1"/>
  <c r="DC70" i="9"/>
  <c r="AQ33" i="9"/>
  <c r="AQ29" i="9"/>
  <c r="AQ34" i="9"/>
  <c r="BE25" i="9"/>
  <c r="BE22" i="9"/>
  <c r="BD36" i="9"/>
  <c r="BD35" i="9"/>
  <c r="BD37" i="9" s="1"/>
  <c r="BJ29" i="9"/>
  <c r="BJ38" i="9"/>
  <c r="BJ33" i="9"/>
  <c r="BJ34" i="9"/>
  <c r="CF1050" i="9"/>
  <c r="CF1049" i="9" s="1"/>
  <c r="CF1048" i="9" s="1"/>
  <c r="CF1047" i="9" s="1"/>
  <c r="CG1051" i="9"/>
  <c r="CG1050" i="9" s="1"/>
  <c r="CG1049" i="9" s="1"/>
  <c r="CG1048" i="9" s="1"/>
  <c r="CG1047" i="9" s="1"/>
  <c r="AP952" i="9"/>
  <c r="AP956" i="9" s="1"/>
  <c r="AP943" i="9"/>
  <c r="M961" i="9"/>
  <c r="M965" i="9"/>
  <c r="M966" i="9" s="1"/>
  <c r="M967" i="9" s="1"/>
  <c r="O894" i="9"/>
  <c r="O899" i="9"/>
  <c r="BS935" i="9"/>
  <c r="BS939" i="9"/>
  <c r="BS933" i="9"/>
  <c r="BS938" i="9"/>
  <c r="AB917" i="9"/>
  <c r="AB913" i="9"/>
  <c r="AB919" i="9"/>
  <c r="AB920" i="9" s="1"/>
  <c r="AK919" i="9"/>
  <c r="AK920" i="9" s="1"/>
  <c r="AK917" i="9"/>
  <c r="AK913" i="9"/>
  <c r="AS899" i="9"/>
  <c r="AS903" i="9" s="1"/>
  <c r="AS905" i="9" s="1"/>
  <c r="AS908" i="9" s="1"/>
  <c r="AS894" i="9"/>
  <c r="P899" i="9"/>
  <c r="P894" i="9"/>
  <c r="BJ620" i="9"/>
  <c r="BJ621" i="9" s="1"/>
  <c r="BJ622" i="9" s="1"/>
  <c r="BJ624" i="9" s="1"/>
  <c r="BJ623" i="9" s="1"/>
  <c r="BJ627" i="9"/>
  <c r="BJ626" i="9" s="1"/>
  <c r="BJ625" i="9" s="1"/>
  <c r="BJ615" i="9"/>
  <c r="BJ617" i="9" s="1"/>
  <c r="BJ618" i="9" s="1"/>
  <c r="CA516" i="9"/>
  <c r="CA508" i="9"/>
  <c r="BO462" i="9"/>
  <c r="BO459" i="9"/>
  <c r="BO457" i="9" s="1"/>
  <c r="BT444" i="9"/>
  <c r="BT442" i="9"/>
  <c r="BS444" i="9"/>
  <c r="BS442" i="9"/>
  <c r="CH444" i="9"/>
  <c r="CH442" i="9"/>
  <c r="CF444" i="9"/>
  <c r="CF442" i="9"/>
  <c r="CT444" i="9"/>
  <c r="CT442" i="9"/>
  <c r="BE278" i="9"/>
  <c r="BE276" i="9"/>
  <c r="BE279" i="9" s="1"/>
  <c r="BI748" i="9"/>
  <c r="BI749" i="9" s="1"/>
  <c r="BI750" i="9" s="1"/>
  <c r="BI751" i="9" s="1"/>
  <c r="BI752" i="9" s="1"/>
  <c r="BI753" i="9" s="1"/>
  <c r="BI744" i="9"/>
  <c r="BI743" i="9" s="1"/>
  <c r="AW275" i="9"/>
  <c r="AW272" i="9"/>
  <c r="AT333" i="9"/>
  <c r="AT334" i="9" s="1"/>
  <c r="AT251" i="9"/>
  <c r="AT236" i="9"/>
  <c r="AD745" i="9"/>
  <c r="AD740" i="9"/>
  <c r="AD739" i="9" s="1"/>
  <c r="AD738" i="9" s="1"/>
  <c r="AD737" i="9" s="1"/>
  <c r="AD736" i="9" s="1"/>
  <c r="AD735" i="9" s="1"/>
  <c r="AD734" i="9" s="1"/>
  <c r="AD733" i="9" s="1"/>
  <c r="AG197" i="9"/>
  <c r="AG205" i="9"/>
  <c r="AG206" i="9" s="1"/>
  <c r="AG203" i="9"/>
  <c r="AI647" i="9"/>
  <c r="AI652" i="9"/>
  <c r="AI653" i="9" s="1"/>
  <c r="AI654" i="9" s="1"/>
  <c r="AI649" i="9"/>
  <c r="BF334" i="9"/>
  <c r="BL612" i="9"/>
  <c r="BL611" i="9" s="1"/>
  <c r="BL610" i="9" s="1"/>
  <c r="BL614" i="9"/>
  <c r="DC196" i="9"/>
  <c r="DC194" i="9" s="1"/>
  <c r="DC195" i="9"/>
  <c r="AI711" i="9"/>
  <c r="AI174" i="9"/>
  <c r="AI175" i="9"/>
  <c r="CZ342" i="9"/>
  <c r="DO341" i="9"/>
  <c r="DO342" i="9" s="1"/>
  <c r="AI754" i="9"/>
  <c r="AI755" i="9" s="1"/>
  <c r="AI756" i="9"/>
  <c r="BJ196" i="9"/>
  <c r="BJ194" i="9" s="1"/>
  <c r="BJ195" i="9"/>
  <c r="BB612" i="9"/>
  <c r="BB611" i="9" s="1"/>
  <c r="BB610" i="9" s="1"/>
  <c r="BB614" i="9"/>
  <c r="CP984" i="9"/>
  <c r="CO766" i="9"/>
  <c r="DB171" i="9"/>
  <c r="CP185" i="9"/>
  <c r="CP187" i="9" s="1"/>
  <c r="AY337" i="9"/>
  <c r="AY338" i="9" s="1"/>
  <c r="AY222" i="9"/>
  <c r="AY219" i="9"/>
  <c r="AY747" i="9" s="1"/>
  <c r="AY201" i="9"/>
  <c r="AY200" i="9" s="1"/>
  <c r="AY198" i="9" s="1"/>
  <c r="AY207" i="9"/>
  <c r="AH646" i="9"/>
  <c r="AH65" i="9"/>
  <c r="AH645" i="9" s="1"/>
  <c r="AX676" i="9"/>
  <c r="AX677" i="9"/>
  <c r="AX678" i="9" s="1"/>
  <c r="AX680" i="9" s="1"/>
  <c r="CL864" i="9"/>
  <c r="CL339" i="9"/>
  <c r="CL177" i="9"/>
  <c r="CL168" i="9"/>
  <c r="CG85" i="9"/>
  <c r="CG86" i="9" s="1"/>
  <c r="CG56" i="9"/>
  <c r="CG14" i="9"/>
  <c r="CG15" i="9" s="1"/>
  <c r="CH85" i="9"/>
  <c r="CH86" i="9" s="1"/>
  <c r="CH14" i="9"/>
  <c r="CH15" i="9" s="1"/>
  <c r="CH56" i="9"/>
  <c r="BD614" i="9"/>
  <c r="BD612" i="9"/>
  <c r="BD611" i="9" s="1"/>
  <c r="BD610" i="9" s="1"/>
  <c r="DB70" i="9"/>
  <c r="DB69" i="9"/>
  <c r="DB68" i="9" s="1"/>
  <c r="AG175" i="9"/>
  <c r="AG174" i="9"/>
  <c r="AI33" i="9"/>
  <c r="AI34" i="9"/>
  <c r="BE35" i="9"/>
  <c r="BE37" i="9" s="1"/>
  <c r="BE36" i="9"/>
  <c r="AM34" i="9"/>
  <c r="AM29" i="9"/>
  <c r="AM33" i="9"/>
  <c r="BL38" i="9"/>
  <c r="BL33" i="9"/>
  <c r="BL34" i="9"/>
  <c r="BL29" i="9"/>
  <c r="CO85" i="9"/>
  <c r="CO86" i="9" s="1"/>
  <c r="CO56" i="9"/>
  <c r="CO14" i="9"/>
  <c r="CO15" i="9" s="1"/>
  <c r="BK38" i="9"/>
  <c r="BK33" i="9"/>
  <c r="BK34" i="9"/>
  <c r="BK29" i="9"/>
  <c r="CS1051" i="9"/>
  <c r="CS1050" i="9" s="1"/>
  <c r="CS1049" i="9" s="1"/>
  <c r="CS1048" i="9" s="1"/>
  <c r="CS1047" i="9" s="1"/>
  <c r="CR1050" i="9"/>
  <c r="CR1049" i="9" s="1"/>
  <c r="CR1048" i="9" s="1"/>
  <c r="CR1047" i="9" s="1"/>
  <c r="AX958" i="9"/>
  <c r="AX959" i="9" s="1"/>
  <c r="AX957" i="9"/>
  <c r="AX955" i="9"/>
  <c r="AX953" i="9" s="1"/>
  <c r="AX954" i="9"/>
  <c r="BR933" i="9"/>
  <c r="BR939" i="9"/>
  <c r="BR938" i="9"/>
  <c r="BR935" i="9"/>
  <c r="AM912" i="9"/>
  <c r="AM910" i="9" s="1"/>
  <c r="AM911" i="9"/>
  <c r="J894" i="9"/>
  <c r="J899" i="9"/>
  <c r="Q918" i="9"/>
  <c r="Q919" i="9" s="1"/>
  <c r="Q920" i="9" s="1"/>
  <c r="Q911" i="9"/>
  <c r="Q913" i="9"/>
  <c r="BS787" i="9"/>
  <c r="BS785" i="9"/>
  <c r="AW655" i="9"/>
  <c r="AW656" i="9" s="1"/>
  <c r="AW657" i="9" s="1"/>
  <c r="AW650" i="9"/>
  <c r="AW651" i="9"/>
  <c r="CS444" i="9"/>
  <c r="CS442" i="9"/>
  <c r="CM444" i="9"/>
  <c r="CM442" i="9"/>
  <c r="BY515" i="9"/>
  <c r="BY518" i="9"/>
  <c r="BY521" i="9" s="1"/>
  <c r="BY522" i="9" s="1"/>
  <c r="BY523" i="9" s="1"/>
  <c r="BY519" i="9"/>
  <c r="CG444" i="9"/>
  <c r="CG442" i="9"/>
  <c r="BO516" i="9"/>
  <c r="BO508" i="9"/>
  <c r="BO768" i="9"/>
  <c r="BO774" i="9" s="1"/>
  <c r="BO468" i="9"/>
  <c r="BO469" i="9" s="1"/>
  <c r="BV444" i="9"/>
  <c r="BV442" i="9"/>
  <c r="BE243" i="9"/>
  <c r="BE235" i="9"/>
  <c r="BE334" i="9"/>
  <c r="BI916" i="9"/>
  <c r="BI927" i="9"/>
  <c r="BI930" i="9"/>
  <c r="BI919" i="9"/>
  <c r="AD756" i="9"/>
  <c r="AD754" i="9"/>
  <c r="AD755" i="9" s="1"/>
  <c r="AF231" i="9"/>
  <c r="AF227" i="9"/>
  <c r="AF232" i="9"/>
  <c r="AF225" i="9"/>
  <c r="CV730" i="9"/>
  <c r="DI171" i="9"/>
  <c r="CW293" i="9"/>
  <c r="CW185" i="9"/>
  <c r="CU730" i="9"/>
  <c r="CV185" i="9"/>
  <c r="DH171" i="9"/>
  <c r="BV984" i="9"/>
  <c r="BV899" i="9"/>
  <c r="BV903" i="9" s="1"/>
  <c r="BV905" i="9" s="1"/>
  <c r="BU766" i="9"/>
  <c r="BV554" i="9"/>
  <c r="BV453" i="9"/>
  <c r="BV428" i="9" s="1"/>
  <c r="BV492" i="9"/>
  <c r="BV185" i="9"/>
  <c r="BV187" i="9" s="1"/>
  <c r="CH171" i="9"/>
  <c r="AF197" i="9"/>
  <c r="AF203" i="9"/>
  <c r="AF205" i="9"/>
  <c r="BL1009" i="9"/>
  <c r="BL675" i="9"/>
  <c r="DG747" i="9"/>
  <c r="DG337" i="9"/>
  <c r="DC222" i="9"/>
  <c r="DC201" i="9"/>
  <c r="DC200" i="9" s="1"/>
  <c r="DC219" i="9"/>
  <c r="DC207" i="9"/>
  <c r="AH691" i="9"/>
  <c r="AH173" i="9"/>
  <c r="AH162" i="9"/>
  <c r="AH163" i="9" s="1"/>
  <c r="AH161" i="9"/>
  <c r="AH160" i="9"/>
  <c r="AH165" i="9"/>
  <c r="AH167" i="9"/>
  <c r="BL673" i="9"/>
  <c r="BL712" i="9"/>
  <c r="AQ617" i="9"/>
  <c r="AQ618" i="9" s="1"/>
  <c r="AQ619" i="9" s="1"/>
  <c r="AQ624" i="9"/>
  <c r="AQ623" i="9" s="1"/>
  <c r="AQ614" i="9"/>
  <c r="BK196" i="9"/>
  <c r="BK194" i="9" s="1"/>
  <c r="BK195" i="9"/>
  <c r="AO691" i="9"/>
  <c r="AO162" i="9"/>
  <c r="AO163" i="9" s="1"/>
  <c r="AO161" i="9"/>
  <c r="AO160" i="9"/>
  <c r="AO165" i="9"/>
  <c r="AO711" i="9" s="1"/>
  <c r="AO167" i="9"/>
  <c r="AN748" i="9"/>
  <c r="AN749" i="9" s="1"/>
  <c r="AN750" i="9" s="1"/>
  <c r="AN751" i="9" s="1"/>
  <c r="AN752" i="9" s="1"/>
  <c r="AN753" i="9" s="1"/>
  <c r="AN744" i="9"/>
  <c r="AN743" i="9" s="1"/>
  <c r="CJ984" i="9"/>
  <c r="CI766" i="9"/>
  <c r="CJ453" i="9"/>
  <c r="CJ428" i="9" s="1"/>
  <c r="CJ185" i="9"/>
  <c r="CJ187" i="9" s="1"/>
  <c r="CV171" i="9"/>
  <c r="AI646" i="9"/>
  <c r="AI65" i="9"/>
  <c r="AY196" i="9"/>
  <c r="AY194" i="9" s="1"/>
  <c r="AY195" i="9"/>
  <c r="BK932" i="9"/>
  <c r="BK929" i="9"/>
  <c r="BK936" i="9"/>
  <c r="AX197" i="9"/>
  <c r="AX205" i="9"/>
  <c r="AX206" i="9" s="1"/>
  <c r="AX203" i="9"/>
  <c r="CK56" i="9"/>
  <c r="CK85" i="9"/>
  <c r="CK86" i="9" s="1"/>
  <c r="CK14" i="9"/>
  <c r="CK15" i="9" s="1"/>
  <c r="DJ66" i="9"/>
  <c r="DJ67" i="9"/>
  <c r="DJ64" i="9" s="1"/>
  <c r="AK649" i="9"/>
  <c r="AK647" i="9"/>
  <c r="AB614" i="9"/>
  <c r="AB612" i="9"/>
  <c r="AB610" i="9" s="1"/>
  <c r="AB611" i="9" s="1"/>
  <c r="DK70" i="9"/>
  <c r="DK69" i="9"/>
  <c r="DK68" i="9" s="1"/>
  <c r="BB339" i="9"/>
  <c r="BB168" i="9"/>
  <c r="BB177" i="9"/>
  <c r="CN85" i="9"/>
  <c r="CN86" i="9" s="1"/>
  <c r="CN56" i="9"/>
  <c r="CN14" i="9"/>
  <c r="CN15" i="9" s="1"/>
  <c r="AS36" i="9"/>
  <c r="AS35" i="9"/>
  <c r="AS37" i="9" s="1"/>
  <c r="BA942" i="9"/>
  <c r="BA949" i="9"/>
  <c r="CK1008" i="9"/>
  <c r="CK1012" i="9"/>
  <c r="AP945" i="9"/>
  <c r="AP946" i="9"/>
  <c r="AP944" i="9" s="1"/>
  <c r="CM1009" i="9"/>
  <c r="CM998" i="9"/>
  <c r="AF942" i="9"/>
  <c r="AF949" i="9"/>
  <c r="AN938" i="9"/>
  <c r="AN933" i="9"/>
  <c r="AN939" i="9"/>
  <c r="AN935" i="9"/>
  <c r="AF897" i="9"/>
  <c r="AF898" i="9"/>
  <c r="CP787" i="9"/>
  <c r="CP785" i="9"/>
  <c r="BC651" i="9"/>
  <c r="BC661" i="9"/>
  <c r="BC660" i="9" s="1"/>
  <c r="BC658" i="9" s="1"/>
  <c r="BC650" i="9"/>
  <c r="AM661" i="9"/>
  <c r="AM660" i="9" s="1"/>
  <c r="AM658" i="9" s="1"/>
  <c r="AM651" i="9"/>
  <c r="AM650" i="9"/>
  <c r="CN444" i="9"/>
  <c r="CN442" i="9"/>
  <c r="BU444" i="9"/>
  <c r="BU442" i="9"/>
  <c r="CX444" i="9"/>
  <c r="CX442" i="9"/>
  <c r="CB444" i="9"/>
  <c r="CB442" i="9"/>
  <c r="CQ444" i="9"/>
  <c r="CQ442" i="9"/>
  <c r="DC294" i="9"/>
  <c r="DC295" i="9" s="1"/>
  <c r="DC296" i="9" s="1"/>
  <c r="DC297" i="9" s="1"/>
  <c r="DC192" i="9"/>
  <c r="DC335" i="9" s="1"/>
  <c r="AZ756" i="9"/>
  <c r="AZ754" i="9"/>
  <c r="AZ755" i="9" s="1"/>
  <c r="AZ273" i="9"/>
  <c r="AZ227" i="9"/>
  <c r="AZ231" i="9"/>
  <c r="AZ232" i="9"/>
  <c r="AZ225" i="9"/>
  <c r="BF748" i="9"/>
  <c r="BF749" i="9" s="1"/>
  <c r="BF750" i="9" s="1"/>
  <c r="BF751" i="9" s="1"/>
  <c r="BF752" i="9" s="1"/>
  <c r="BF753" i="9" s="1"/>
  <c r="BF744" i="9"/>
  <c r="BF743" i="9" s="1"/>
  <c r="CA984" i="9"/>
  <c r="CA899" i="9"/>
  <c r="CA903" i="9" s="1"/>
  <c r="CA905" i="9" s="1"/>
  <c r="BZ766" i="9"/>
  <c r="CA492" i="9"/>
  <c r="CA453" i="9"/>
  <c r="CA428" i="9" s="1"/>
  <c r="CA554" i="9"/>
  <c r="CA185" i="9"/>
  <c r="CA187" i="9" s="1"/>
  <c r="CM171" i="9"/>
  <c r="BW984" i="9"/>
  <c r="BW899" i="9"/>
  <c r="BW903" i="9" s="1"/>
  <c r="BW905" i="9" s="1"/>
  <c r="BV766" i="9"/>
  <c r="BW554" i="9"/>
  <c r="BW453" i="9"/>
  <c r="BW428" i="9" s="1"/>
  <c r="BW492" i="9"/>
  <c r="BW185" i="9"/>
  <c r="BW187" i="9" s="1"/>
  <c r="CI171" i="9"/>
  <c r="BL717" i="9"/>
  <c r="BL718" i="9" s="1"/>
  <c r="BL720" i="9" s="1"/>
  <c r="BL716" i="9"/>
  <c r="CS984" i="9"/>
  <c r="CR766" i="9"/>
  <c r="DE171" i="9"/>
  <c r="CS185" i="9"/>
  <c r="CS187" i="9" s="1"/>
  <c r="AQ649" i="9"/>
  <c r="AQ652" i="9"/>
  <c r="AQ653" i="9" s="1"/>
  <c r="AQ654" i="9" s="1"/>
  <c r="BX232" i="9"/>
  <c r="BX225" i="9"/>
  <c r="BX231" i="9"/>
  <c r="BX227" i="9"/>
  <c r="CR984" i="9"/>
  <c r="CQ766" i="9"/>
  <c r="CR453" i="9"/>
  <c r="CR428" i="9" s="1"/>
  <c r="CR185" i="9"/>
  <c r="CR187" i="9" s="1"/>
  <c r="DD171" i="9"/>
  <c r="AF691" i="9"/>
  <c r="AF693" i="9" s="1"/>
  <c r="AF694" i="9" s="1"/>
  <c r="AF695" i="9" s="1"/>
  <c r="AF173" i="9"/>
  <c r="AF162" i="9"/>
  <c r="AF163" i="9" s="1"/>
  <c r="AF161" i="9"/>
  <c r="AF160" i="9"/>
  <c r="AF165" i="9"/>
  <c r="AF167" i="9"/>
  <c r="BK243" i="9"/>
  <c r="BK235" i="9"/>
  <c r="BJ333" i="9"/>
  <c r="BJ231" i="9"/>
  <c r="BJ232" i="9"/>
  <c r="BJ225" i="9"/>
  <c r="BJ227" i="9"/>
  <c r="CV70" i="9"/>
  <c r="CV69" i="9"/>
  <c r="CV68" i="9" s="1"/>
  <c r="BQ895" i="9"/>
  <c r="BQ894" i="9" s="1"/>
  <c r="BQ339" i="9"/>
  <c r="BQ340" i="9" s="1"/>
  <c r="BQ177" i="9"/>
  <c r="BQ168" i="9"/>
  <c r="CQ56" i="9"/>
  <c r="CQ85" i="9"/>
  <c r="CQ86" i="9" s="1"/>
  <c r="CQ14" i="9"/>
  <c r="CQ15" i="9" s="1"/>
  <c r="AK614" i="9"/>
  <c r="AK612" i="9"/>
  <c r="AK610" i="9" s="1"/>
  <c r="AK611" i="9" s="1"/>
  <c r="AB647" i="9"/>
  <c r="AB652" i="9"/>
  <c r="AB653" i="9" s="1"/>
  <c r="AB654" i="9" s="1"/>
  <c r="AB649" i="9"/>
  <c r="CL56" i="9"/>
  <c r="CL85" i="9"/>
  <c r="CL86" i="9" s="1"/>
  <c r="CL14" i="9"/>
  <c r="CL15" i="9" s="1"/>
  <c r="AS22" i="9"/>
  <c r="AS38" i="9"/>
  <c r="BC36" i="9"/>
  <c r="BC35" i="9"/>
  <c r="BC37" i="9" s="1"/>
  <c r="DK1050" i="9"/>
  <c r="DK1049" i="9" s="1"/>
  <c r="DK1048" i="9" s="1"/>
  <c r="DK1047" i="9" s="1"/>
  <c r="DL1051" i="9"/>
  <c r="DL1050" i="9" s="1"/>
  <c r="DL1049" i="9" s="1"/>
  <c r="DL1048" i="9" s="1"/>
  <c r="DL1047" i="9" s="1"/>
  <c r="BY1009" i="9"/>
  <c r="BY998" i="9"/>
  <c r="CZ1012" i="9"/>
  <c r="CZ1008" i="9"/>
  <c r="BC949" i="9"/>
  <c r="BC942" i="9"/>
  <c r="AO935" i="9"/>
  <c r="AO939" i="9"/>
  <c r="AO938" i="9"/>
  <c r="AO933" i="9"/>
  <c r="AZ939" i="9"/>
  <c r="AZ938" i="9"/>
  <c r="AZ935" i="9"/>
  <c r="AZ933" i="9"/>
  <c r="AM930" i="9"/>
  <c r="AM921" i="9"/>
  <c r="AM927" i="9"/>
  <c r="AM916" i="9"/>
  <c r="AM915" i="9" s="1"/>
  <c r="AM914" i="9" s="1"/>
  <c r="BR1012" i="9"/>
  <c r="BR998" i="9"/>
  <c r="T912" i="9"/>
  <c r="T910" i="9" s="1"/>
  <c r="T911" i="9"/>
  <c r="AH898" i="9"/>
  <c r="AH897" i="9"/>
  <c r="R903" i="9"/>
  <c r="R905" i="9" s="1"/>
  <c r="R908" i="9" s="1"/>
  <c r="R901" i="9"/>
  <c r="S899" i="9"/>
  <c r="S894" i="9"/>
  <c r="AP906" i="9"/>
  <c r="AP909" i="9"/>
  <c r="AP918" i="9" s="1"/>
  <c r="AP907" i="9"/>
  <c r="AU661" i="9"/>
  <c r="AU660" i="9" s="1"/>
  <c r="AU658" i="9" s="1"/>
  <c r="AU651" i="9"/>
  <c r="AU650" i="9"/>
  <c r="AU1050" i="9"/>
  <c r="AU619" i="9"/>
  <c r="BL563" i="9"/>
  <c r="BL568" i="9"/>
  <c r="BL569" i="9" s="1"/>
  <c r="BL571" i="9" s="1"/>
  <c r="BL573" i="9" s="1"/>
  <c r="CY444" i="9"/>
  <c r="CY442" i="9"/>
  <c r="BZ444" i="9"/>
  <c r="BZ442" i="9"/>
  <c r="CW444" i="9"/>
  <c r="CW442" i="9"/>
  <c r="CL444" i="9"/>
  <c r="CL442" i="9"/>
  <c r="AP333" i="9"/>
  <c r="AP334" i="9" s="1"/>
  <c r="AP251" i="9"/>
  <c r="AP274" i="9" s="1"/>
  <c r="AP236" i="9"/>
  <c r="AZ745" i="9"/>
  <c r="AZ740" i="9"/>
  <c r="AZ739" i="9" s="1"/>
  <c r="AZ738" i="9" s="1"/>
  <c r="AZ737" i="9" s="1"/>
  <c r="AZ736" i="9" s="1"/>
  <c r="AZ735" i="9" s="1"/>
  <c r="AZ734" i="9" s="1"/>
  <c r="AZ733" i="9" s="1"/>
  <c r="BH932" i="9"/>
  <c r="BH929" i="9"/>
  <c r="BH936" i="9"/>
  <c r="BF916" i="9"/>
  <c r="BF927" i="9"/>
  <c r="BF930" i="9"/>
  <c r="BF919" i="9"/>
  <c r="BI333" i="9"/>
  <c r="BI227" i="9"/>
  <c r="BI231" i="9"/>
  <c r="BI232" i="9"/>
  <c r="BI225" i="9"/>
  <c r="BH243" i="9"/>
  <c r="BH235" i="9"/>
  <c r="BJ936" i="9"/>
  <c r="BJ929" i="9"/>
  <c r="BJ932" i="9"/>
  <c r="AB691" i="9"/>
  <c r="AB693" i="9" s="1"/>
  <c r="AB694" i="9" s="1"/>
  <c r="AB695" i="9" s="1"/>
  <c r="AB165" i="9"/>
  <c r="AB167" i="9"/>
  <c r="AB173" i="9"/>
  <c r="AB162" i="9"/>
  <c r="AB163" i="9" s="1"/>
  <c r="AB161" i="9"/>
  <c r="AB160" i="9"/>
  <c r="AC241" i="9"/>
  <c r="AC240" i="9"/>
  <c r="AE225" i="9"/>
  <c r="AE231" i="9"/>
  <c r="AE232" i="9"/>
  <c r="AE227" i="9"/>
  <c r="CG895" i="9"/>
  <c r="CG894" i="9" s="1"/>
  <c r="CG864" i="9"/>
  <c r="CG339" i="9"/>
  <c r="CG177" i="9"/>
  <c r="CG168" i="9"/>
  <c r="BL696" i="9"/>
  <c r="BL698" i="9"/>
  <c r="BK895" i="9"/>
  <c r="BK894" i="9" s="1"/>
  <c r="BK339" i="9"/>
  <c r="BK168" i="9"/>
  <c r="DG730" i="9"/>
  <c r="DI730" i="9"/>
  <c r="DJ293" i="9"/>
  <c r="DJ185" i="9"/>
  <c r="AB197" i="9"/>
  <c r="AB203" i="9"/>
  <c r="AB205" i="9"/>
  <c r="BK334" i="9"/>
  <c r="DH293" i="9"/>
  <c r="DH185" i="9"/>
  <c r="DH187" i="9" s="1"/>
  <c r="CH984" i="9"/>
  <c r="CG766" i="9"/>
  <c r="CH554" i="9"/>
  <c r="CH453" i="9"/>
  <c r="CH428" i="9" s="1"/>
  <c r="CH492" i="9"/>
  <c r="CT171" i="9"/>
  <c r="CH185" i="9"/>
  <c r="CH187" i="9" s="1"/>
  <c r="AH196" i="9"/>
  <c r="AH194" i="9" s="1"/>
  <c r="AH195" i="9"/>
  <c r="DI67" i="9"/>
  <c r="DI64" i="9" s="1"/>
  <c r="DI66" i="9"/>
  <c r="BF895" i="9"/>
  <c r="BF894" i="9" s="1"/>
  <c r="BF339" i="9"/>
  <c r="BF168" i="9"/>
  <c r="BF177" i="9"/>
  <c r="BN895" i="9"/>
  <c r="BN894" i="9" s="1"/>
  <c r="BN339" i="9"/>
  <c r="BN168" i="9"/>
  <c r="BN177" i="9"/>
  <c r="BM895" i="9"/>
  <c r="BM894" i="9" s="1"/>
  <c r="BM339" i="9"/>
  <c r="BM177" i="9"/>
  <c r="BM168" i="9"/>
  <c r="BB38" i="9"/>
  <c r="BB33" i="9"/>
  <c r="BB34" i="9"/>
  <c r="BB29" i="9"/>
  <c r="BB22" i="9" s="1"/>
  <c r="AN30" i="9"/>
  <c r="AM63" i="9"/>
  <c r="AM646" i="9" s="1"/>
  <c r="BA38" i="9"/>
  <c r="BA33" i="9"/>
  <c r="BA34" i="9"/>
  <c r="BA29" i="9"/>
  <c r="BA22" i="9" s="1"/>
  <c r="AI949" i="9"/>
  <c r="AI942" i="9"/>
  <c r="CI998" i="9"/>
  <c r="CI1009" i="9"/>
  <c r="CB1051" i="9"/>
  <c r="CB1050" i="9" s="1"/>
  <c r="CB1049" i="9" s="1"/>
  <c r="CB1048" i="9" s="1"/>
  <c r="CB1047" i="9" s="1"/>
  <c r="CB1060" i="9" s="1"/>
  <c r="CA1050" i="9"/>
  <c r="CA1049" i="9" s="1"/>
  <c r="CA1048" i="9" s="1"/>
  <c r="CA1047" i="9" s="1"/>
  <c r="CA1060" i="9" s="1"/>
  <c r="P933" i="9"/>
  <c r="P938" i="9"/>
  <c r="P939" i="9"/>
  <c r="P935" i="9"/>
  <c r="P934" i="9" s="1"/>
  <c r="BB949" i="9"/>
  <c r="BB942" i="9"/>
  <c r="AY912" i="9"/>
  <c r="AY910" i="9" s="1"/>
  <c r="AY911" i="9"/>
  <c r="AK898" i="9"/>
  <c r="AK897" i="9"/>
  <c r="AT939" i="9"/>
  <c r="AT938" i="9"/>
  <c r="AT935" i="9"/>
  <c r="AT933" i="9"/>
  <c r="CA820" i="9"/>
  <c r="CA822" i="9"/>
  <c r="AC745" i="9"/>
  <c r="AC740" i="9"/>
  <c r="AC739" i="9" s="1"/>
  <c r="AC738" i="9" s="1"/>
  <c r="AC737" i="9" s="1"/>
  <c r="AC736" i="9" s="1"/>
  <c r="AC735" i="9" s="1"/>
  <c r="AC734" i="9" s="1"/>
  <c r="AC733" i="9" s="1"/>
  <c r="CG594" i="9"/>
  <c r="CI593" i="9"/>
  <c r="CI594" i="9" s="1"/>
  <c r="BS572" i="9"/>
  <c r="BS574" i="9"/>
  <c r="CK444" i="9"/>
  <c r="CK442" i="9"/>
  <c r="BM768" i="9"/>
  <c r="BM774" i="9" s="1"/>
  <c r="BM468" i="9"/>
  <c r="BM469" i="9" s="1"/>
  <c r="BW444" i="9"/>
  <c r="BW442" i="9"/>
  <c r="BY444" i="9"/>
  <c r="BY442" i="9"/>
  <c r="CU444" i="9"/>
  <c r="CU442" i="9"/>
  <c r="AO745" i="9"/>
  <c r="AO740" i="9"/>
  <c r="AO739" i="9" s="1"/>
  <c r="AO738" i="9" s="1"/>
  <c r="AO737" i="9" s="1"/>
  <c r="AO736" i="9" s="1"/>
  <c r="AO735" i="9" s="1"/>
  <c r="AO734" i="9" s="1"/>
  <c r="AO733" i="9" s="1"/>
  <c r="AF745" i="9"/>
  <c r="AF740" i="9"/>
  <c r="AF739" i="9" s="1"/>
  <c r="AF738" i="9" s="1"/>
  <c r="AF737" i="9" s="1"/>
  <c r="AF736" i="9" s="1"/>
  <c r="AF735" i="9" s="1"/>
  <c r="AF734" i="9" s="1"/>
  <c r="AF733" i="9" s="1"/>
  <c r="AE740" i="9"/>
  <c r="AE739" i="9" s="1"/>
  <c r="AE738" i="9" s="1"/>
  <c r="AE737" i="9" s="1"/>
  <c r="AE736" i="9" s="1"/>
  <c r="AE735" i="9" s="1"/>
  <c r="AE734" i="9" s="1"/>
  <c r="AE733" i="9" s="1"/>
  <c r="AE745" i="9"/>
  <c r="CM984" i="9"/>
  <c r="CL766" i="9"/>
  <c r="CM453" i="9"/>
  <c r="CM428" i="9" s="1"/>
  <c r="CM185" i="9"/>
  <c r="CM187" i="9" s="1"/>
  <c r="CY171" i="9"/>
  <c r="BM746" i="9"/>
  <c r="BM613" i="9"/>
  <c r="BM648" i="9"/>
  <c r="BM501" i="9"/>
  <c r="BM60" i="9"/>
  <c r="BM61" i="9" s="1"/>
  <c r="BM62" i="9" s="1"/>
  <c r="BM57" i="9"/>
  <c r="BM59" i="9" s="1"/>
  <c r="BY55" i="9"/>
  <c r="BM64" i="9"/>
  <c r="BN56" i="9"/>
  <c r="BM48" i="9"/>
  <c r="BM49" i="9"/>
  <c r="BM47" i="9" s="1"/>
  <c r="BM44" i="9" s="1"/>
  <c r="AT748" i="9"/>
  <c r="AT749" i="9" s="1"/>
  <c r="AT750" i="9" s="1"/>
  <c r="AT751" i="9" s="1"/>
  <c r="AT752" i="9" s="1"/>
  <c r="AT753" i="9" s="1"/>
  <c r="AT744" i="9"/>
  <c r="AT743" i="9" s="1"/>
  <c r="AS229" i="9"/>
  <c r="AS224" i="9"/>
  <c r="AS221" i="9"/>
  <c r="BI196" i="9"/>
  <c r="BI194" i="9" s="1"/>
  <c r="BI195" i="9"/>
  <c r="CN984" i="9"/>
  <c r="CM766" i="9"/>
  <c r="CN453" i="9"/>
  <c r="CN428" i="9" s="1"/>
  <c r="CN185" i="9"/>
  <c r="CN187" i="9" s="1"/>
  <c r="CZ171" i="9"/>
  <c r="DH730" i="9"/>
  <c r="DI293" i="9"/>
  <c r="DI185" i="9"/>
  <c r="CI984" i="9"/>
  <c r="CH766" i="9"/>
  <c r="CI492" i="9"/>
  <c r="CI554" i="9"/>
  <c r="CI453" i="9"/>
  <c r="CI428" i="9" s="1"/>
  <c r="CI185" i="9"/>
  <c r="CI187" i="9" s="1"/>
  <c r="CU171" i="9"/>
  <c r="AO612" i="9"/>
  <c r="AO610" i="9" s="1"/>
  <c r="AO611" i="9" s="1"/>
  <c r="AO614" i="9"/>
  <c r="AL197" i="9"/>
  <c r="AL205" i="9"/>
  <c r="AL206" i="9" s="1"/>
  <c r="AL203" i="9"/>
  <c r="CT864" i="9"/>
  <c r="CT339" i="9"/>
  <c r="CT177" i="9"/>
  <c r="CT168" i="9"/>
  <c r="AC173" i="9"/>
  <c r="AC165" i="9"/>
  <c r="AC167" i="9"/>
  <c r="AC162" i="9"/>
  <c r="AC163" i="9" s="1"/>
  <c r="AC161" i="9"/>
  <c r="AC160" i="9"/>
  <c r="AN225" i="9"/>
  <c r="AN231" i="9"/>
  <c r="AN232" i="9"/>
  <c r="AN227" i="9"/>
  <c r="DA730" i="9"/>
  <c r="DB293" i="9"/>
  <c r="DB185" i="9"/>
  <c r="CI56" i="9"/>
  <c r="CI85" i="9"/>
  <c r="CI86" i="9" s="1"/>
  <c r="CI14" i="9"/>
  <c r="CI15" i="9" s="1"/>
  <c r="AD646" i="9"/>
  <c r="AD65" i="9"/>
  <c r="AD645" i="9" s="1"/>
  <c r="BP895" i="9"/>
  <c r="BP894" i="9" s="1"/>
  <c r="BP339" i="9"/>
  <c r="BP340" i="9" s="1"/>
  <c r="BP177" i="9"/>
  <c r="BP168" i="9"/>
  <c r="DF70" i="9"/>
  <c r="DF69" i="9"/>
  <c r="DF68" i="9" s="1"/>
  <c r="BE895" i="9"/>
  <c r="BE894" i="9" s="1"/>
  <c r="BE339" i="9"/>
  <c r="BE177" i="9"/>
  <c r="BE168" i="9"/>
  <c r="CU70" i="9"/>
  <c r="CU69" i="9"/>
  <c r="CU68" i="9" s="1"/>
  <c r="AB646" i="9"/>
  <c r="AB65" i="9"/>
  <c r="DF730" i="9"/>
  <c r="DG293" i="9"/>
  <c r="DG185" i="9"/>
  <c r="BL895" i="9"/>
  <c r="BL894" i="9" s="1"/>
  <c r="BL339" i="9"/>
  <c r="BL177" i="9"/>
  <c r="BL168" i="9"/>
  <c r="CT56" i="9"/>
  <c r="CT85" i="9"/>
  <c r="CT86" i="9" s="1"/>
  <c r="CT14" i="9"/>
  <c r="CT15" i="9" s="1"/>
  <c r="AD45" i="9"/>
  <c r="AD46" i="9" s="1"/>
  <c r="AD41" i="9"/>
  <c r="AD40" i="9"/>
  <c r="AD30" i="9" s="1"/>
  <c r="F6" i="7"/>
  <c r="G6" i="7"/>
  <c r="H6" i="7"/>
  <c r="I6" i="7"/>
  <c r="J6" i="7"/>
  <c r="K6" i="7"/>
  <c r="M6" i="7"/>
  <c r="F7" i="7"/>
  <c r="F8" i="7" s="1"/>
  <c r="G7" i="7"/>
  <c r="H7" i="7"/>
  <c r="I7" i="7"/>
  <c r="J7" i="7"/>
  <c r="K7" i="7"/>
  <c r="K8" i="7" s="1"/>
  <c r="M7" i="7"/>
  <c r="M8" i="7" s="1"/>
  <c r="G8" i="7"/>
  <c r="H8" i="7"/>
  <c r="I8" i="7"/>
  <c r="J8" i="7"/>
  <c r="F9" i="7"/>
  <c r="G9" i="7"/>
  <c r="H9" i="7"/>
  <c r="I9" i="7"/>
  <c r="J9" i="7"/>
  <c r="K9" i="7"/>
  <c r="M9" i="7"/>
  <c r="F10" i="7"/>
  <c r="G10" i="7"/>
  <c r="G11" i="7" s="1"/>
  <c r="H10" i="7"/>
  <c r="H11" i="7" s="1"/>
  <c r="I10" i="7"/>
  <c r="I11" i="7" s="1"/>
  <c r="J10" i="7"/>
  <c r="J11" i="7" s="1"/>
  <c r="K10" i="7"/>
  <c r="M10" i="7"/>
  <c r="F11" i="7"/>
  <c r="K11" i="7"/>
  <c r="M11" i="7"/>
  <c r="AE21" i="7"/>
  <c r="AJ21" i="7"/>
  <c r="AE22" i="7"/>
  <c r="AI22" i="7"/>
  <c r="AK22" i="7"/>
  <c r="AT22" i="7"/>
  <c r="AU22" i="7"/>
  <c r="AX22" i="7"/>
  <c r="AY22" i="7"/>
  <c r="AZ22" i="7"/>
  <c r="CR22" i="7"/>
  <c r="BI28" i="7"/>
  <c r="BG30" i="7"/>
  <c r="BG29" i="7" s="1"/>
  <c r="BG22" i="7" s="1"/>
  <c r="AE32" i="7"/>
  <c r="AK32" i="7"/>
  <c r="AU32" i="7"/>
  <c r="AY32" i="7"/>
  <c r="AZ32" i="7"/>
  <c r="BG32" i="7"/>
  <c r="AE33" i="7"/>
  <c r="AE34" i="7" s="1"/>
  <c r="AE36" i="7" s="1"/>
  <c r="AK33" i="7"/>
  <c r="AS33" i="7"/>
  <c r="AU33" i="7"/>
  <c r="AY33" i="7"/>
  <c r="AZ33" i="7"/>
  <c r="BG33" i="7"/>
  <c r="AK34" i="7"/>
  <c r="AU34" i="7"/>
  <c r="AY34" i="7"/>
  <c r="AY36" i="7" s="1"/>
  <c r="AZ34" i="7"/>
  <c r="BG34" i="7"/>
  <c r="BG36" i="7" s="1"/>
  <c r="AE35" i="7"/>
  <c r="AK35" i="7"/>
  <c r="AU35" i="7"/>
  <c r="AX35" i="7"/>
  <c r="AY35" i="7"/>
  <c r="AZ35" i="7"/>
  <c r="BG35" i="7"/>
  <c r="AK36" i="7"/>
  <c r="AU36" i="7"/>
  <c r="AX36" i="7"/>
  <c r="AE37" i="7"/>
  <c r="AI37" i="7"/>
  <c r="AO37" i="7"/>
  <c r="AT37" i="7"/>
  <c r="AU37" i="7"/>
  <c r="AX37" i="7"/>
  <c r="AY37" i="7"/>
  <c r="BG37" i="7"/>
  <c r="AS39" i="7"/>
  <c r="AS30" i="7" s="1"/>
  <c r="AT39" i="7"/>
  <c r="AT30" i="7" s="1"/>
  <c r="AY39" i="7"/>
  <c r="AE40" i="7"/>
  <c r="AR40" i="7"/>
  <c r="AS40" i="7"/>
  <c r="AT40" i="7"/>
  <c r="AU40" i="7"/>
  <c r="AY40" i="7"/>
  <c r="BF42" i="7"/>
  <c r="AE43" i="7"/>
  <c r="AS43" i="7"/>
  <c r="AT43" i="7"/>
  <c r="AT44" i="7" s="1"/>
  <c r="AU43" i="7"/>
  <c r="AU44" i="7" s="1"/>
  <c r="AY43" i="7"/>
  <c r="BE43" i="7"/>
  <c r="BE44" i="7" s="1"/>
  <c r="BG43" i="7"/>
  <c r="BG44" i="7" s="1"/>
  <c r="AE44" i="7"/>
  <c r="AR44" i="7"/>
  <c r="AS44" i="7"/>
  <c r="AY44" i="7"/>
  <c r="AE45" i="7"/>
  <c r="AM45" i="7"/>
  <c r="AM42" i="7" s="1"/>
  <c r="AR45" i="7"/>
  <c r="AS45" i="7"/>
  <c r="AT45" i="7"/>
  <c r="AU45" i="7"/>
  <c r="AZ45" i="7"/>
  <c r="AZ42" i="7" s="1"/>
  <c r="BE45" i="7"/>
  <c r="BE42" i="7" s="1"/>
  <c r="BG45" i="7"/>
  <c r="BG42" i="7" s="1"/>
  <c r="BG40" i="7" s="1"/>
  <c r="BL46" i="7"/>
  <c r="BM46" i="7"/>
  <c r="AM47" i="7"/>
  <c r="BA47" i="7"/>
  <c r="BA45" i="7" s="1"/>
  <c r="BA42" i="7" s="1"/>
  <c r="BC47" i="7"/>
  <c r="BC45" i="7" s="1"/>
  <c r="BC42" i="7" s="1"/>
  <c r="BE47" i="7"/>
  <c r="BF47" i="7"/>
  <c r="BF45" i="7" s="1"/>
  <c r="BG47" i="7"/>
  <c r="BJ47" i="7"/>
  <c r="BJ45" i="7" s="1"/>
  <c r="BJ42" i="7" s="1"/>
  <c r="BK47" i="7"/>
  <c r="BK45" i="7" s="1"/>
  <c r="BK42" i="7" s="1"/>
  <c r="AB49" i="7"/>
  <c r="AC49" i="7"/>
  <c r="AD49" i="7"/>
  <c r="AE49" i="7"/>
  <c r="AF49" i="7"/>
  <c r="AG49" i="7"/>
  <c r="AH49" i="7"/>
  <c r="AI49" i="7"/>
  <c r="AK49" i="7"/>
  <c r="AL49" i="7"/>
  <c r="AM49" i="7"/>
  <c r="AN49" i="7"/>
  <c r="AO49" i="7"/>
  <c r="AP49" i="7"/>
  <c r="AQ49" i="7"/>
  <c r="AR49" i="7"/>
  <c r="AS49" i="7"/>
  <c r="AT49" i="7"/>
  <c r="AU49" i="7"/>
  <c r="AX49" i="7"/>
  <c r="AY49" i="7"/>
  <c r="AZ49" i="7"/>
  <c r="BA49" i="7"/>
  <c r="BB49" i="7"/>
  <c r="BC49" i="7"/>
  <c r="BD49" i="7"/>
  <c r="BO52" i="7"/>
  <c r="BQ52" i="7"/>
  <c r="BR52" i="7"/>
  <c r="BS52" i="7"/>
  <c r="BT52" i="7"/>
  <c r="BU52" i="7"/>
  <c r="BV52" i="7"/>
  <c r="CF52" i="7"/>
  <c r="CR52" i="7"/>
  <c r="AN53" i="7"/>
  <c r="AQ53" i="7"/>
  <c r="AR53" i="7"/>
  <c r="BK53" i="7"/>
  <c r="BL53" i="7"/>
  <c r="BM53" i="7"/>
  <c r="BN53" i="7"/>
  <c r="AM54" i="7"/>
  <c r="AO54" i="7"/>
  <c r="AP54" i="7"/>
  <c r="AU54" i="7"/>
  <c r="AW54" i="7"/>
  <c r="AY54" i="7"/>
  <c r="AZ54" i="7"/>
  <c r="BA54" i="7"/>
  <c r="BC54" i="7"/>
  <c r="BE54" i="7"/>
  <c r="BF54" i="7"/>
  <c r="BG54" i="7"/>
  <c r="BJ54" i="7"/>
  <c r="BM54" i="7"/>
  <c r="BM56" i="7" s="1"/>
  <c r="AM55" i="7"/>
  <c r="AN55" i="7"/>
  <c r="AN58" i="7" s="1"/>
  <c r="AU55" i="7"/>
  <c r="AW55" i="7"/>
  <c r="AY55" i="7"/>
  <c r="AZ55" i="7"/>
  <c r="BA55" i="7"/>
  <c r="BC55" i="7"/>
  <c r="BE55" i="7"/>
  <c r="BF55" i="7"/>
  <c r="BG55" i="7"/>
  <c r="CG56" i="7"/>
  <c r="AQ57" i="7"/>
  <c r="AQ58" i="7" s="1"/>
  <c r="AQ59" i="7" s="1"/>
  <c r="AR57" i="7"/>
  <c r="AR58" i="7" s="1"/>
  <c r="AR59" i="7" s="1"/>
  <c r="AS57" i="7"/>
  <c r="AT57" i="7"/>
  <c r="AT58" i="7" s="1"/>
  <c r="AT59" i="7" s="1"/>
  <c r="AU57" i="7"/>
  <c r="AW57" i="7"/>
  <c r="AZ57" i="7"/>
  <c r="AZ58" i="7" s="1"/>
  <c r="AZ59" i="7" s="1"/>
  <c r="BA57" i="7"/>
  <c r="BA58" i="7" s="1"/>
  <c r="BA59" i="7" s="1"/>
  <c r="BB57" i="7"/>
  <c r="BB58" i="7" s="1"/>
  <c r="BB59" i="7" s="1"/>
  <c r="BC57" i="7"/>
  <c r="BC58" i="7" s="1"/>
  <c r="BC59" i="7" s="1"/>
  <c r="BE57" i="7"/>
  <c r="BF57" i="7"/>
  <c r="BF58" i="7" s="1"/>
  <c r="BG57" i="7"/>
  <c r="BG58" i="7" s="1"/>
  <c r="BG59" i="7" s="1"/>
  <c r="BJ57" i="7"/>
  <c r="BJ58" i="7" s="1"/>
  <c r="BJ59" i="7" s="1"/>
  <c r="BK57" i="7"/>
  <c r="BK58" i="7" s="1"/>
  <c r="BK59" i="7" s="1"/>
  <c r="BL57" i="7"/>
  <c r="BL58" i="7" s="1"/>
  <c r="BL59" i="7" s="1"/>
  <c r="BM57" i="7"/>
  <c r="BM58" i="7" s="1"/>
  <c r="BM59" i="7" s="1"/>
  <c r="AS58" i="7"/>
  <c r="AS59" i="7" s="1"/>
  <c r="AU58" i="7"/>
  <c r="AW58" i="7"/>
  <c r="AW59" i="7" s="1"/>
  <c r="BE58" i="7"/>
  <c r="AI59" i="7"/>
  <c r="AU59" i="7"/>
  <c r="BE59" i="7"/>
  <c r="BF59" i="7"/>
  <c r="AM61" i="7"/>
  <c r="AR61" i="7"/>
  <c r="AS61" i="7"/>
  <c r="AU61" i="7"/>
  <c r="AW61" i="7"/>
  <c r="AZ61" i="7"/>
  <c r="BA61" i="7"/>
  <c r="BC61" i="7"/>
  <c r="BE61" i="7"/>
  <c r="BF61" i="7"/>
  <c r="BG61" i="7"/>
  <c r="BJ61" i="7"/>
  <c r="BK61" i="7"/>
  <c r="BL61" i="7"/>
  <c r="BM61" i="7"/>
  <c r="BN61" i="7"/>
  <c r="AX62" i="7"/>
  <c r="AY62" i="7"/>
  <c r="AZ62" i="7"/>
  <c r="AZ92" i="7" s="1"/>
  <c r="BA62" i="7"/>
  <c r="BA92" i="7" s="1"/>
  <c r="BB62" i="7"/>
  <c r="BC62" i="7"/>
  <c r="BD62" i="7"/>
  <c r="BE62" i="7"/>
  <c r="BF62" i="7"/>
  <c r="BG62" i="7"/>
  <c r="BI62" i="7"/>
  <c r="BI92" i="7" s="1"/>
  <c r="BK62" i="7"/>
  <c r="BK92" i="7" s="1"/>
  <c r="BL62" i="7"/>
  <c r="BM62" i="7"/>
  <c r="BN62" i="7"/>
  <c r="BO62" i="7"/>
  <c r="BP62" i="7"/>
  <c r="BQ62" i="7"/>
  <c r="BQ92" i="7" s="1"/>
  <c r="AB63" i="7"/>
  <c r="AC63" i="7"/>
  <c r="AD63" i="7"/>
  <c r="AE63" i="7"/>
  <c r="AF63" i="7"/>
  <c r="AG63" i="7"/>
  <c r="AH63" i="7"/>
  <c r="AI63" i="7"/>
  <c r="AK63" i="7"/>
  <c r="AL63" i="7"/>
  <c r="AN63" i="7"/>
  <c r="AO63" i="7"/>
  <c r="AP63" i="7"/>
  <c r="AQ63" i="7"/>
  <c r="AS63" i="7"/>
  <c r="AT63" i="7"/>
  <c r="AU63" i="7"/>
  <c r="AW63" i="7"/>
  <c r="AX63" i="7"/>
  <c r="AY63" i="7"/>
  <c r="AZ63" i="7"/>
  <c r="BA63" i="7"/>
  <c r="BB63" i="7"/>
  <c r="BC63" i="7"/>
  <c r="BD63" i="7"/>
  <c r="BE63" i="7"/>
  <c r="BF63" i="7"/>
  <c r="BK63" i="7"/>
  <c r="AB67" i="7"/>
  <c r="AB53" i="7" s="1"/>
  <c r="AC67" i="7"/>
  <c r="AC53" i="7" s="1"/>
  <c r="AK67" i="7"/>
  <c r="AL67" i="7"/>
  <c r="AN67" i="7"/>
  <c r="AN59" i="7" s="1"/>
  <c r="AO67" i="7"/>
  <c r="AO53" i="7" s="1"/>
  <c r="AX67" i="7"/>
  <c r="AX53" i="7" s="1"/>
  <c r="AY67" i="7"/>
  <c r="AY53" i="7" s="1"/>
  <c r="AZ67" i="7"/>
  <c r="BC67" i="7"/>
  <c r="AG76" i="7"/>
  <c r="AH76" i="7"/>
  <c r="AI76" i="7"/>
  <c r="AQ76" i="7"/>
  <c r="AR76" i="7"/>
  <c r="BC76" i="7"/>
  <c r="BN78" i="7"/>
  <c r="BO78" i="7"/>
  <c r="BP78" i="7"/>
  <c r="BQ78" i="7"/>
  <c r="BS78" i="7"/>
  <c r="BT78" i="7"/>
  <c r="CM80" i="7"/>
  <c r="CM79" i="7" s="1"/>
  <c r="CM67" i="7" s="1"/>
  <c r="CM66" i="7" s="1"/>
  <c r="CM65" i="7" s="1"/>
  <c r="CM64" i="7" s="1"/>
  <c r="CB82" i="7"/>
  <c r="CJ84" i="7"/>
  <c r="CJ83" i="7" s="1"/>
  <c r="CJ80" i="7" s="1"/>
  <c r="CJ79" i="7" s="1"/>
  <c r="CJ67" i="7" s="1"/>
  <c r="CJ66" i="7" s="1"/>
  <c r="CJ65" i="7" s="1"/>
  <c r="CJ64" i="7" s="1"/>
  <c r="CL85" i="7"/>
  <c r="CL84" i="7" s="1"/>
  <c r="CL83" i="7" s="1"/>
  <c r="CL80" i="7" s="1"/>
  <c r="CL79" i="7" s="1"/>
  <c r="CL67" i="7" s="1"/>
  <c r="CL66" i="7" s="1"/>
  <c r="CL65" i="7" s="1"/>
  <c r="CL64" i="7" s="1"/>
  <c r="CL86" i="7"/>
  <c r="CM86" i="7"/>
  <c r="CM85" i="7" s="1"/>
  <c r="CM84" i="7" s="1"/>
  <c r="CM83" i="7" s="1"/>
  <c r="CN86" i="7"/>
  <c r="CN85" i="7" s="1"/>
  <c r="CN84" i="7" s="1"/>
  <c r="CN83" i="7" s="1"/>
  <c r="CN80" i="7" s="1"/>
  <c r="CN79" i="7" s="1"/>
  <c r="CN67" i="7" s="1"/>
  <c r="CN66" i="7" s="1"/>
  <c r="CN65" i="7" s="1"/>
  <c r="CN64" i="7" s="1"/>
  <c r="CO86" i="7"/>
  <c r="CO85" i="7" s="1"/>
  <c r="CO84" i="7" s="1"/>
  <c r="CO83" i="7" s="1"/>
  <c r="CO80" i="7" s="1"/>
  <c r="CO79" i="7" s="1"/>
  <c r="CO67" i="7" s="1"/>
  <c r="CO66" i="7" s="1"/>
  <c r="CO65" i="7" s="1"/>
  <c r="CO64" i="7" s="1"/>
  <c r="CG87" i="7"/>
  <c r="CG86" i="7" s="1"/>
  <c r="CH87" i="7"/>
  <c r="CH86" i="7" s="1"/>
  <c r="CI87" i="7"/>
  <c r="CI86" i="7" s="1"/>
  <c r="CN87" i="7"/>
  <c r="CO87" i="7"/>
  <c r="CG88" i="7"/>
  <c r="CH88" i="7"/>
  <c r="CI88" i="7"/>
  <c r="CN88" i="7"/>
  <c r="CO88" i="7"/>
  <c r="CP88" i="7"/>
  <c r="CP87" i="7" s="1"/>
  <c r="CP86" i="7" s="1"/>
  <c r="CP85" i="7" s="1"/>
  <c r="CP84" i="7" s="1"/>
  <c r="CP83" i="7" s="1"/>
  <c r="CP80" i="7" s="1"/>
  <c r="CP79" i="7" s="1"/>
  <c r="CP67" i="7" s="1"/>
  <c r="CP66" i="7" s="1"/>
  <c r="CP65" i="7" s="1"/>
  <c r="CP64" i="7" s="1"/>
  <c r="CQ88" i="7"/>
  <c r="CQ87" i="7" s="1"/>
  <c r="CQ86" i="7" s="1"/>
  <c r="CS88" i="7"/>
  <c r="CS87" i="7" s="1"/>
  <c r="CS86" i="7" s="1"/>
  <c r="AZ89" i="7"/>
  <c r="BE89" i="7"/>
  <c r="BF89" i="7"/>
  <c r="BG89" i="7"/>
  <c r="BL89" i="7"/>
  <c r="BM89" i="7"/>
  <c r="BN89" i="7"/>
  <c r="BO89" i="7"/>
  <c r="BP89" i="7"/>
  <c r="BQ89" i="7"/>
  <c r="BS89" i="7"/>
  <c r="BU89" i="7"/>
  <c r="AB90" i="7"/>
  <c r="AB76" i="7" s="1"/>
  <c r="AC90" i="7"/>
  <c r="AC76" i="7" s="1"/>
  <c r="AD90" i="7"/>
  <c r="AE90" i="7"/>
  <c r="AE76" i="7" s="1"/>
  <c r="AF90" i="7"/>
  <c r="AF76" i="7" s="1"/>
  <c r="AG90" i="7"/>
  <c r="AG67" i="7" s="1"/>
  <c r="AG59" i="7" s="1"/>
  <c r="AH90" i="7"/>
  <c r="AH67" i="7" s="1"/>
  <c r="AH59" i="7" s="1"/>
  <c r="AI90" i="7"/>
  <c r="AI67" i="7" s="1"/>
  <c r="AI53" i="7" s="1"/>
  <c r="AK90" i="7"/>
  <c r="AK76" i="7" s="1"/>
  <c r="AL90" i="7"/>
  <c r="AL76" i="7" s="1"/>
  <c r="AM90" i="7"/>
  <c r="AM76" i="7" s="1"/>
  <c r="AN90" i="7"/>
  <c r="AN76" i="7" s="1"/>
  <c r="AO90" i="7"/>
  <c r="AO76" i="7" s="1"/>
  <c r="AP90" i="7"/>
  <c r="AP67" i="7" s="1"/>
  <c r="AP53" i="7" s="1"/>
  <c r="AP55" i="7" s="1"/>
  <c r="AQ90" i="7"/>
  <c r="AQ67" i="7" s="1"/>
  <c r="AS90" i="7"/>
  <c r="AS67" i="7" s="1"/>
  <c r="AS53" i="7" s="1"/>
  <c r="AT90" i="7"/>
  <c r="AT67" i="7" s="1"/>
  <c r="AT53" i="7" s="1"/>
  <c r="AU90" i="7"/>
  <c r="AV90" i="7"/>
  <c r="AV76" i="7" s="1"/>
  <c r="AW90" i="7"/>
  <c r="AW76" i="7" s="1"/>
  <c r="AX90" i="7"/>
  <c r="AX76" i="7" s="1"/>
  <c r="AY90" i="7"/>
  <c r="AY76" i="7" s="1"/>
  <c r="AZ90" i="7"/>
  <c r="AZ76" i="7" s="1"/>
  <c r="BA90" i="7"/>
  <c r="BB90" i="7"/>
  <c r="BB67" i="7" s="1"/>
  <c r="BB53" i="7" s="1"/>
  <c r="BC90" i="7"/>
  <c r="BD90" i="7"/>
  <c r="BE90" i="7"/>
  <c r="BE76" i="7" s="1"/>
  <c r="BF90" i="7"/>
  <c r="BF67" i="7" s="1"/>
  <c r="BG90" i="7"/>
  <c r="BI90" i="7"/>
  <c r="BJ90" i="7"/>
  <c r="BK90" i="7"/>
  <c r="BL90" i="7"/>
  <c r="BM90" i="7"/>
  <c r="BQ90" i="7"/>
  <c r="BR90" i="7"/>
  <c r="BR86" i="7" s="1"/>
  <c r="BR89" i="7" s="1"/>
  <c r="BS90" i="7"/>
  <c r="BU90" i="7"/>
  <c r="BV90" i="7"/>
  <c r="BX90" i="7"/>
  <c r="BY90" i="7"/>
  <c r="BZ90" i="7"/>
  <c r="CA90" i="7"/>
  <c r="CB90" i="7"/>
  <c r="CC90" i="7"/>
  <c r="CD90" i="7"/>
  <c r="CE90" i="7"/>
  <c r="CG90" i="7"/>
  <c r="CH90" i="7"/>
  <c r="CI90" i="7"/>
  <c r="CI56" i="7" s="1"/>
  <c r="CJ90" i="7"/>
  <c r="CJ88" i="7" s="1"/>
  <c r="CJ87" i="7" s="1"/>
  <c r="CJ86" i="7" s="1"/>
  <c r="CJ85" i="7" s="1"/>
  <c r="CK90" i="7"/>
  <c r="CK88" i="7" s="1"/>
  <c r="CK87" i="7" s="1"/>
  <c r="CK86" i="7" s="1"/>
  <c r="CK85" i="7" s="1"/>
  <c r="CK84" i="7" s="1"/>
  <c r="CK83" i="7" s="1"/>
  <c r="CK80" i="7" s="1"/>
  <c r="CK79" i="7" s="1"/>
  <c r="CK67" i="7" s="1"/>
  <c r="CK66" i="7" s="1"/>
  <c r="CK65" i="7" s="1"/>
  <c r="CK64" i="7" s="1"/>
  <c r="CL90" i="7"/>
  <c r="CL88" i="7" s="1"/>
  <c r="CL87" i="7" s="1"/>
  <c r="CM90" i="7"/>
  <c r="CM88" i="7" s="1"/>
  <c r="CM87" i="7" s="1"/>
  <c r="CN90" i="7"/>
  <c r="CO90" i="7"/>
  <c r="CP90" i="7"/>
  <c r="CQ90" i="7"/>
  <c r="CQ56" i="7" s="1"/>
  <c r="CS90" i="7"/>
  <c r="CS56" i="7" s="1"/>
  <c r="AB91" i="7"/>
  <c r="AC91" i="7"/>
  <c r="AD91" i="7"/>
  <c r="AE91" i="7"/>
  <c r="AF91" i="7"/>
  <c r="AG91" i="7"/>
  <c r="AH91" i="7"/>
  <c r="AI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X91" i="7"/>
  <c r="AY91" i="7"/>
  <c r="AZ91" i="7"/>
  <c r="BA91" i="7"/>
  <c r="BB91" i="7"/>
  <c r="BC91" i="7"/>
  <c r="BD91" i="7"/>
  <c r="BE91" i="7"/>
  <c r="BF91" i="7"/>
  <c r="BG91" i="7"/>
  <c r="AD92" i="7"/>
  <c r="AK92" i="7"/>
  <c r="AN92" i="7"/>
  <c r="AO92" i="7"/>
  <c r="AP92" i="7"/>
  <c r="AQ92" i="7"/>
  <c r="AR92" i="7"/>
  <c r="AS92" i="7"/>
  <c r="AT92" i="7"/>
  <c r="AU92" i="7"/>
  <c r="AW92" i="7"/>
  <c r="AX92" i="7"/>
  <c r="AY92" i="7"/>
  <c r="BB92" i="7"/>
  <c r="BC92" i="7"/>
  <c r="BD92" i="7"/>
  <c r="BE92" i="7"/>
  <c r="BF92" i="7"/>
  <c r="BG92" i="7"/>
  <c r="BJ92" i="7"/>
  <c r="BL92" i="7"/>
  <c r="BM92" i="7"/>
  <c r="BN92" i="7"/>
  <c r="BO92" i="7"/>
  <c r="BP92" i="7"/>
  <c r="BU92" i="7"/>
  <c r="CA92" i="7"/>
  <c r="CB92" i="7"/>
  <c r="BL93" i="7"/>
  <c r="BM93" i="7"/>
  <c r="BN93" i="7"/>
  <c r="BN90" i="7" s="1"/>
  <c r="BO93" i="7"/>
  <c r="BO90" i="7" s="1"/>
  <c r="BP93" i="7"/>
  <c r="BP90" i="7" s="1"/>
  <c r="BR93" i="7"/>
  <c r="BS93" i="7"/>
  <c r="BT93" i="7"/>
  <c r="BU93" i="7"/>
  <c r="BV93" i="7"/>
  <c r="BW93" i="7"/>
  <c r="BW90" i="7" s="1"/>
  <c r="CF93" i="7"/>
  <c r="BV96" i="7"/>
  <c r="AB116" i="7"/>
  <c r="AB117" i="7"/>
  <c r="AC117" i="7"/>
  <c r="AC116" i="7" s="1"/>
  <c r="AD117" i="7"/>
  <c r="AD116" i="7" s="1"/>
  <c r="AE117" i="7"/>
  <c r="AE116" i="7" s="1"/>
  <c r="AF117" i="7"/>
  <c r="AF122" i="7" s="1"/>
  <c r="AG117" i="7"/>
  <c r="AH117" i="7"/>
  <c r="AM117" i="7"/>
  <c r="AN117" i="7"/>
  <c r="AO117" i="7"/>
  <c r="AP117" i="7"/>
  <c r="AQ117" i="7"/>
  <c r="AR117" i="7"/>
  <c r="AR122" i="7" s="1"/>
  <c r="AS117" i="7"/>
  <c r="AT117" i="7"/>
  <c r="AU117" i="7"/>
  <c r="AV117" i="7"/>
  <c r="AX117" i="7"/>
  <c r="AY117" i="7"/>
  <c r="AZ117" i="7"/>
  <c r="BA117" i="7"/>
  <c r="BA122" i="7" s="1"/>
  <c r="BB117" i="7"/>
  <c r="BC117" i="7"/>
  <c r="BD117" i="7"/>
  <c r="BE117" i="7"/>
  <c r="BF117" i="7"/>
  <c r="BH117" i="7"/>
  <c r="BJ117" i="7"/>
  <c r="BK117" i="7"/>
  <c r="BL117" i="7"/>
  <c r="BM117" i="7"/>
  <c r="BN117" i="7"/>
  <c r="BO117" i="7"/>
  <c r="BP117" i="7"/>
  <c r="BQ117" i="7"/>
  <c r="BR117" i="7"/>
  <c r="AB118" i="7"/>
  <c r="AG118" i="7"/>
  <c r="AH118" i="7"/>
  <c r="AV118" i="7"/>
  <c r="BB118" i="7"/>
  <c r="BE118" i="7"/>
  <c r="BF118" i="7"/>
  <c r="BH118" i="7"/>
  <c r="BK118" i="7"/>
  <c r="BO118" i="7"/>
  <c r="BP118" i="7"/>
  <c r="BQ118" i="7"/>
  <c r="BR118" i="7"/>
  <c r="BX118" i="7"/>
  <c r="BY118" i="7"/>
  <c r="BZ118" i="7"/>
  <c r="CA118" i="7"/>
  <c r="CO118" i="7"/>
  <c r="CP118" i="7"/>
  <c r="AG119" i="7"/>
  <c r="AI119" i="7"/>
  <c r="AX119" i="7"/>
  <c r="BC119" i="7"/>
  <c r="BF119" i="7"/>
  <c r="BH119" i="7"/>
  <c r="BI119" i="7"/>
  <c r="BK119" i="7"/>
  <c r="BO119" i="7"/>
  <c r="BP119" i="7"/>
  <c r="BQ119" i="7"/>
  <c r="BR119" i="7"/>
  <c r="BT119" i="7"/>
  <c r="BY119" i="7"/>
  <c r="BZ119" i="7"/>
  <c r="CA119" i="7"/>
  <c r="CG119" i="7"/>
  <c r="CL119" i="7"/>
  <c r="CO119" i="7"/>
  <c r="CP119" i="7"/>
  <c r="CR119" i="7"/>
  <c r="AG120" i="7"/>
  <c r="AH120" i="7"/>
  <c r="AH121" i="7" s="1"/>
  <c r="AK120" i="7"/>
  <c r="AK121" i="7" s="1"/>
  <c r="AS120" i="7"/>
  <c r="AS121" i="7" s="1"/>
  <c r="AY120" i="7"/>
  <c r="AY121" i="7" s="1"/>
  <c r="AG121" i="7"/>
  <c r="AX121" i="7"/>
  <c r="AB122" i="7"/>
  <c r="AB120" i="7" s="1"/>
  <c r="AB121" i="7" s="1"/>
  <c r="AC122" i="7"/>
  <c r="AG122" i="7"/>
  <c r="AG123" i="7" s="1"/>
  <c r="AH122" i="7"/>
  <c r="AI122" i="7"/>
  <c r="AK122" i="7"/>
  <c r="AK119" i="7" s="1"/>
  <c r="AL122" i="7"/>
  <c r="AM122" i="7"/>
  <c r="AN122" i="7"/>
  <c r="AO122" i="7"/>
  <c r="AO123" i="7" s="1"/>
  <c r="AP122" i="7"/>
  <c r="AP123" i="7" s="1"/>
  <c r="AQ122" i="7"/>
  <c r="AS122" i="7"/>
  <c r="AS125" i="7" s="1"/>
  <c r="AT122" i="7"/>
  <c r="AU122" i="7"/>
  <c r="AX122" i="7"/>
  <c r="AX120" i="7" s="1"/>
  <c r="AY122" i="7"/>
  <c r="AY119" i="7" s="1"/>
  <c r="AZ122" i="7"/>
  <c r="AZ120" i="7" s="1"/>
  <c r="AZ121" i="7" s="1"/>
  <c r="BB122" i="7"/>
  <c r="BC122" i="7"/>
  <c r="BC118" i="7" s="1"/>
  <c r="BD122" i="7"/>
  <c r="BE122" i="7"/>
  <c r="BE119" i="7" s="1"/>
  <c r="BF122" i="7"/>
  <c r="BH122" i="7"/>
  <c r="BI122" i="7"/>
  <c r="BI118" i="7" s="1"/>
  <c r="BJ122" i="7"/>
  <c r="BL122" i="7"/>
  <c r="BM122" i="7"/>
  <c r="BN122" i="7"/>
  <c r="BO122" i="7"/>
  <c r="BP122" i="7"/>
  <c r="BQ122" i="7"/>
  <c r="BQ130" i="7" s="1"/>
  <c r="BR122" i="7"/>
  <c r="BR124" i="7" s="1"/>
  <c r="BT122" i="7"/>
  <c r="BU122" i="7"/>
  <c r="BV122" i="7"/>
  <c r="BW122" i="7"/>
  <c r="BX122" i="7"/>
  <c r="BX119" i="7" s="1"/>
  <c r="BY122" i="7"/>
  <c r="BZ122" i="7"/>
  <c r="BZ130" i="7" s="1"/>
  <c r="BZ135" i="7" s="1"/>
  <c r="CL129" i="7" s="1"/>
  <c r="CA122" i="7"/>
  <c r="CA124" i="7" s="1"/>
  <c r="CB122" i="7"/>
  <c r="CC122" i="7"/>
  <c r="CD122" i="7"/>
  <c r="CF122" i="7"/>
  <c r="CG122" i="7"/>
  <c r="CG118" i="7" s="1"/>
  <c r="CH122" i="7"/>
  <c r="CH119" i="7" s="1"/>
  <c r="CI122" i="7"/>
  <c r="CI130" i="7" s="1"/>
  <c r="CI135" i="7" s="1"/>
  <c r="CJ122" i="7"/>
  <c r="CJ124" i="7" s="1"/>
  <c r="CK122" i="7"/>
  <c r="CK118" i="7" s="1"/>
  <c r="CL122" i="7"/>
  <c r="CM122" i="7"/>
  <c r="CN122" i="7"/>
  <c r="CO122" i="7"/>
  <c r="CP122" i="7"/>
  <c r="CR122" i="7"/>
  <c r="CR118" i="7" s="1"/>
  <c r="CS122" i="7"/>
  <c r="CS119" i="7" s="1"/>
  <c r="AB123" i="7"/>
  <c r="AK123" i="7"/>
  <c r="AK132" i="7" s="1"/>
  <c r="AL123" i="7"/>
  <c r="AM123" i="7"/>
  <c r="AN123" i="7"/>
  <c r="AS123" i="7"/>
  <c r="AU123" i="7"/>
  <c r="AX123" i="7"/>
  <c r="AV124" i="7"/>
  <c r="AW124" i="7"/>
  <c r="AX124" i="7"/>
  <c r="AY124" i="7"/>
  <c r="AZ124" i="7"/>
  <c r="BE124" i="7"/>
  <c r="BF124" i="7"/>
  <c r="BH124" i="7"/>
  <c r="BI124" i="7"/>
  <c r="BK124" i="7"/>
  <c r="BN124" i="7"/>
  <c r="BO124" i="7"/>
  <c r="BP124" i="7"/>
  <c r="BQ124" i="7"/>
  <c r="BX124" i="7"/>
  <c r="BY124" i="7"/>
  <c r="BZ124" i="7"/>
  <c r="CF124" i="7"/>
  <c r="CG124" i="7"/>
  <c r="CH124" i="7"/>
  <c r="CI124" i="7"/>
  <c r="CO124" i="7"/>
  <c r="CP124" i="7"/>
  <c r="CR124" i="7"/>
  <c r="AF125" i="7"/>
  <c r="AG125" i="7"/>
  <c r="AH125" i="7"/>
  <c r="AM125" i="7"/>
  <c r="AN125" i="7"/>
  <c r="AO125" i="7"/>
  <c r="AP125" i="7"/>
  <c r="AP130" i="7" s="1"/>
  <c r="AQ125" i="7"/>
  <c r="AQ130" i="7" s="1"/>
  <c r="AQ126" i="7" s="1"/>
  <c r="AU125" i="7"/>
  <c r="AX125" i="7"/>
  <c r="AY125" i="7"/>
  <c r="AZ125" i="7"/>
  <c r="BE125" i="7"/>
  <c r="BF125" i="7"/>
  <c r="BH125" i="7"/>
  <c r="BI125" i="7"/>
  <c r="BJ125" i="7"/>
  <c r="BK125" i="7"/>
  <c r="BO125" i="7"/>
  <c r="BP125" i="7"/>
  <c r="BQ125" i="7"/>
  <c r="BR125" i="7"/>
  <c r="BX125" i="7"/>
  <c r="BY125" i="7"/>
  <c r="BZ125" i="7"/>
  <c r="CA125" i="7"/>
  <c r="CG125" i="7"/>
  <c r="CH125" i="7"/>
  <c r="CI125" i="7"/>
  <c r="CJ125" i="7"/>
  <c r="CO125" i="7"/>
  <c r="CP125" i="7"/>
  <c r="CR125" i="7"/>
  <c r="CS125" i="7"/>
  <c r="AD126" i="7"/>
  <c r="AE126" i="7"/>
  <c r="AF126" i="7"/>
  <c r="AH126" i="7"/>
  <c r="AI126" i="7"/>
  <c r="AM126" i="7"/>
  <c r="AN126" i="7"/>
  <c r="AO126" i="7"/>
  <c r="AT126" i="7"/>
  <c r="AX126" i="7"/>
  <c r="AY126" i="7"/>
  <c r="AZ126" i="7"/>
  <c r="BA126" i="7"/>
  <c r="BF126" i="7"/>
  <c r="BH126" i="7"/>
  <c r="BI126" i="7"/>
  <c r="BJ126" i="7"/>
  <c r="BS126" i="7"/>
  <c r="BY126" i="7"/>
  <c r="BZ126" i="7"/>
  <c r="CE126" i="7"/>
  <c r="CH126" i="7"/>
  <c r="CI126" i="7"/>
  <c r="CQ126" i="7"/>
  <c r="AV129" i="7"/>
  <c r="AW129" i="7"/>
  <c r="AX129" i="7"/>
  <c r="AY129" i="7"/>
  <c r="AZ129" i="7"/>
  <c r="BA129" i="7"/>
  <c r="BC129" i="7"/>
  <c r="BH129" i="7"/>
  <c r="BI129" i="7"/>
  <c r="BJ129" i="7"/>
  <c r="BK129" i="7"/>
  <c r="BL129" i="7"/>
  <c r="BQ129" i="7"/>
  <c r="BR129" i="7"/>
  <c r="BT129" i="7"/>
  <c r="BU129" i="7"/>
  <c r="BV129" i="7"/>
  <c r="CK129" i="7"/>
  <c r="AB130" i="7"/>
  <c r="AB126" i="7" s="1"/>
  <c r="AC130" i="7"/>
  <c r="AC126" i="7" s="1"/>
  <c r="AD130" i="7"/>
  <c r="AE130" i="7"/>
  <c r="AF130" i="7"/>
  <c r="AG130" i="7"/>
  <c r="AG126" i="7" s="1"/>
  <c r="AH130" i="7"/>
  <c r="AI130" i="7"/>
  <c r="AK130" i="7"/>
  <c r="AK126" i="7" s="1"/>
  <c r="AL130" i="7"/>
  <c r="AL126" i="7" s="1"/>
  <c r="AS130" i="7"/>
  <c r="BB130" i="7"/>
  <c r="BC130" i="7"/>
  <c r="BC126" i="7" s="1"/>
  <c r="BD130" i="7"/>
  <c r="BD126" i="7" s="1"/>
  <c r="BE130" i="7"/>
  <c r="BE126" i="7" s="1"/>
  <c r="BF130" i="7"/>
  <c r="BM130" i="7"/>
  <c r="BM126" i="7" s="1"/>
  <c r="BO130" i="7"/>
  <c r="BO126" i="7" s="1"/>
  <c r="BP130" i="7"/>
  <c r="BV130" i="7"/>
  <c r="BW130" i="7"/>
  <c r="BW126" i="7" s="1"/>
  <c r="BX130" i="7"/>
  <c r="BY130" i="7"/>
  <c r="CD130" i="7"/>
  <c r="CD126" i="7" s="1"/>
  <c r="CG130" i="7"/>
  <c r="CG135" i="7" s="1"/>
  <c r="CH130" i="7"/>
  <c r="CH135" i="7" s="1"/>
  <c r="CH142" i="7" s="1"/>
  <c r="CH144" i="7" s="1"/>
  <c r="CM130" i="7"/>
  <c r="CM126" i="7" s="1"/>
  <c r="CN130" i="7"/>
  <c r="CN126" i="7" s="1"/>
  <c r="CO130" i="7"/>
  <c r="CO126" i="7" s="1"/>
  <c r="CP130" i="7"/>
  <c r="CP126" i="7" s="1"/>
  <c r="AG131" i="7"/>
  <c r="AB132" i="7"/>
  <c r="AB133" i="7"/>
  <c r="AK133" i="7"/>
  <c r="AT135" i="7"/>
  <c r="BF129" i="7" s="1"/>
  <c r="BA135" i="7"/>
  <c r="BD135" i="7"/>
  <c r="BP129" i="7" s="1"/>
  <c r="BE135" i="7"/>
  <c r="BF135" i="7"/>
  <c r="BY135" i="7"/>
  <c r="CM135" i="7"/>
  <c r="CM142" i="7" s="1"/>
  <c r="CM144" i="7" s="1"/>
  <c r="CN135" i="7"/>
  <c r="CN142" i="7" s="1"/>
  <c r="CN144" i="7" s="1"/>
  <c r="CO135" i="7"/>
  <c r="CO142" i="7" s="1"/>
  <c r="CO144" i="7" s="1"/>
  <c r="CP135" i="7"/>
  <c r="AC137" i="7"/>
  <c r="AE137" i="7"/>
  <c r="AF137" i="7"/>
  <c r="AG137" i="7"/>
  <c r="AL137" i="7"/>
  <c r="AB138" i="7"/>
  <c r="AB137" i="7" s="1"/>
  <c r="AC138" i="7"/>
  <c r="AD138" i="7"/>
  <c r="AD137" i="7" s="1"/>
  <c r="AE138" i="7"/>
  <c r="AF138" i="7"/>
  <c r="AG138" i="7"/>
  <c r="AH138" i="7"/>
  <c r="AH137" i="7" s="1"/>
  <c r="AI138" i="7"/>
  <c r="AI137" i="7" s="1"/>
  <c r="AK138" i="7"/>
  <c r="AK137" i="7" s="1"/>
  <c r="AL138" i="7"/>
  <c r="AN138" i="7"/>
  <c r="AO138" i="7"/>
  <c r="AP138" i="7"/>
  <c r="AQ138" i="7"/>
  <c r="AR138" i="7"/>
  <c r="AS138" i="7"/>
  <c r="AT138" i="7"/>
  <c r="AX138" i="7"/>
  <c r="AY138" i="7"/>
  <c r="AZ138" i="7"/>
  <c r="AZ139" i="7" s="1"/>
  <c r="BA138" i="7"/>
  <c r="BB138" i="7"/>
  <c r="BC138" i="7"/>
  <c r="BD138" i="7"/>
  <c r="BE138" i="7"/>
  <c r="BF138" i="7"/>
  <c r="BH138" i="7"/>
  <c r="BI138" i="7"/>
  <c r="BI139" i="7" s="1"/>
  <c r="BJ138" i="7"/>
  <c r="BK138" i="7"/>
  <c r="BL138" i="7"/>
  <c r="BM138" i="7"/>
  <c r="BM139" i="7" s="1"/>
  <c r="BN138" i="7"/>
  <c r="BN139" i="7" s="1"/>
  <c r="BO138" i="7"/>
  <c r="BP138" i="7"/>
  <c r="BQ138" i="7"/>
  <c r="BQ139" i="7" s="1"/>
  <c r="BR138" i="7"/>
  <c r="BS138" i="7"/>
  <c r="BT138" i="7"/>
  <c r="BT141" i="7" s="1"/>
  <c r="BU138" i="7"/>
  <c r="BV138" i="7"/>
  <c r="BW138" i="7"/>
  <c r="BX138" i="7"/>
  <c r="BY138" i="7"/>
  <c r="BY139" i="7" s="1"/>
  <c r="BZ138" i="7"/>
  <c r="CA138" i="7"/>
  <c r="CB138" i="7"/>
  <c r="CC138" i="7"/>
  <c r="CD138" i="7"/>
  <c r="CE138" i="7"/>
  <c r="CF138" i="7"/>
  <c r="CG138" i="7"/>
  <c r="CG139" i="7" s="1"/>
  <c r="CH138" i="7"/>
  <c r="CI138" i="7"/>
  <c r="CJ138" i="7"/>
  <c r="CK138" i="7"/>
  <c r="CL138" i="7"/>
  <c r="CM138" i="7"/>
  <c r="CN138" i="7"/>
  <c r="CO138" i="7"/>
  <c r="CO139" i="7" s="1"/>
  <c r="CP138" i="7"/>
  <c r="CQ138" i="7"/>
  <c r="CR138" i="7"/>
  <c r="CS138" i="7"/>
  <c r="AV139" i="7"/>
  <c r="AW139" i="7"/>
  <c r="AX139" i="7"/>
  <c r="AY139" i="7"/>
  <c r="BA139" i="7"/>
  <c r="BB139" i="7"/>
  <c r="BC139" i="7"/>
  <c r="BD139" i="7"/>
  <c r="BE139" i="7"/>
  <c r="BF139" i="7"/>
  <c r="BH139" i="7"/>
  <c r="BJ139" i="7"/>
  <c r="BK139" i="7"/>
  <c r="BL139" i="7"/>
  <c r="BO139" i="7"/>
  <c r="BP139" i="7"/>
  <c r="BR139" i="7"/>
  <c r="BS139" i="7"/>
  <c r="BT139" i="7"/>
  <c r="BW139" i="7"/>
  <c r="BX139" i="7"/>
  <c r="BZ139" i="7"/>
  <c r="CA139" i="7"/>
  <c r="CB139" i="7"/>
  <c r="CE139" i="7"/>
  <c r="CF139" i="7"/>
  <c r="CH139" i="7"/>
  <c r="CI139" i="7"/>
  <c r="CJ139" i="7"/>
  <c r="CM139" i="7"/>
  <c r="CN139" i="7"/>
  <c r="CP139" i="7"/>
  <c r="CQ139" i="7"/>
  <c r="CR139" i="7"/>
  <c r="BO140" i="7"/>
  <c r="BP140" i="7"/>
  <c r="BQ140" i="7"/>
  <c r="BR140" i="7"/>
  <c r="BS140" i="7"/>
  <c r="BT140" i="7"/>
  <c r="BW140" i="7"/>
  <c r="BX140" i="7"/>
  <c r="BY140" i="7"/>
  <c r="BZ140" i="7"/>
  <c r="CA140" i="7"/>
  <c r="CB140" i="7"/>
  <c r="CE140" i="7"/>
  <c r="CF140" i="7"/>
  <c r="CG140" i="7"/>
  <c r="CG141" i="7" s="1"/>
  <c r="CH140" i="7"/>
  <c r="CI140" i="7"/>
  <c r="CJ140" i="7"/>
  <c r="CM140" i="7"/>
  <c r="CN140" i="7"/>
  <c r="CO140" i="7"/>
  <c r="CP140" i="7"/>
  <c r="CQ140" i="7"/>
  <c r="CR140" i="7"/>
  <c r="BO141" i="7"/>
  <c r="BP141" i="7"/>
  <c r="BQ141" i="7"/>
  <c r="BR141" i="7"/>
  <c r="CH141" i="7"/>
  <c r="CI141" i="7"/>
  <c r="CJ141" i="7"/>
  <c r="CQ141" i="7"/>
  <c r="CR141" i="7"/>
  <c r="AB142" i="7"/>
  <c r="AC142" i="7"/>
  <c r="AE142" i="7"/>
  <c r="AE144" i="7" s="1"/>
  <c r="AF142" i="7"/>
  <c r="AF144" i="7" s="1"/>
  <c r="AG142" i="7"/>
  <c r="AG144" i="7" s="1"/>
  <c r="AG149" i="7" s="1"/>
  <c r="AH142" i="7"/>
  <c r="AK142" i="7"/>
  <c r="AL142" i="7"/>
  <c r="AN142" i="7"/>
  <c r="AO142" i="7"/>
  <c r="AQ142" i="7"/>
  <c r="AT142" i="7"/>
  <c r="AT144" i="7" s="1"/>
  <c r="AY142" i="7"/>
  <c r="AZ142" i="7"/>
  <c r="BD142" i="7"/>
  <c r="BD144" i="7" s="1"/>
  <c r="BD149" i="7" s="1"/>
  <c r="BE142" i="7"/>
  <c r="BE144" i="7" s="1"/>
  <c r="BF142" i="7"/>
  <c r="BF144" i="7" s="1"/>
  <c r="BF149" i="7" s="1"/>
  <c r="BY142" i="7"/>
  <c r="BY144" i="7" s="1"/>
  <c r="BY149" i="7" s="1"/>
  <c r="BY150" i="7" s="1"/>
  <c r="BY161" i="7" s="1"/>
  <c r="BZ142" i="7"/>
  <c r="BZ144" i="7" s="1"/>
  <c r="BZ149" i="7" s="1"/>
  <c r="BZ150" i="7" s="1"/>
  <c r="BZ161" i="7" s="1"/>
  <c r="CI142" i="7"/>
  <c r="CI144" i="7" s="1"/>
  <c r="CP142" i="7"/>
  <c r="CP144" i="7" s="1"/>
  <c r="AB144" i="7"/>
  <c r="AH144" i="7"/>
  <c r="AK144" i="7"/>
  <c r="AK149" i="7" s="1"/>
  <c r="AL144" i="7"/>
  <c r="AL149" i="7" s="1"/>
  <c r="AN144" i="7"/>
  <c r="AX144" i="7"/>
  <c r="BI144" i="7"/>
  <c r="BK144" i="7"/>
  <c r="BK142" i="7" s="1"/>
  <c r="BK135" i="7" s="1"/>
  <c r="AC145" i="7"/>
  <c r="AD145" i="7"/>
  <c r="AE145" i="7"/>
  <c r="AF145" i="7"/>
  <c r="AM145" i="7"/>
  <c r="AN145" i="7"/>
  <c r="AO145" i="7"/>
  <c r="AT145" i="7"/>
  <c r="AX145" i="7"/>
  <c r="AY145" i="7"/>
  <c r="AZ145" i="7"/>
  <c r="BA145" i="7"/>
  <c r="BE145" i="7"/>
  <c r="BH145" i="7"/>
  <c r="BI145" i="7"/>
  <c r="BJ145" i="7"/>
  <c r="BK145" i="7"/>
  <c r="AC146" i="7"/>
  <c r="AD146" i="7"/>
  <c r="AE146" i="7"/>
  <c r="AM146" i="7"/>
  <c r="AN146" i="7"/>
  <c r="AO146" i="7"/>
  <c r="AT146" i="7"/>
  <c r="AY146" i="7"/>
  <c r="AZ146" i="7"/>
  <c r="BA146" i="7"/>
  <c r="BE146" i="7"/>
  <c r="BH146" i="7"/>
  <c r="BI146" i="7"/>
  <c r="BJ146" i="7"/>
  <c r="BK146" i="7"/>
  <c r="AB149" i="7"/>
  <c r="AF149" i="7"/>
  <c r="AH149" i="7"/>
  <c r="AM149" i="7"/>
  <c r="AQ149" i="7"/>
  <c r="AQ145" i="7" s="1"/>
  <c r="AX149" i="7"/>
  <c r="AZ149" i="7"/>
  <c r="BH149" i="7"/>
  <c r="AB150" i="7"/>
  <c r="AB161" i="7" s="1"/>
  <c r="AB162" i="7" s="1"/>
  <c r="AD150" i="7"/>
  <c r="AE150" i="7"/>
  <c r="AM150" i="7"/>
  <c r="AQ150" i="7"/>
  <c r="AZ150" i="7"/>
  <c r="BA150" i="7"/>
  <c r="BI150" i="7"/>
  <c r="BJ150" i="7"/>
  <c r="BK150" i="7"/>
  <c r="BK161" i="7" s="1"/>
  <c r="AM151" i="7"/>
  <c r="AZ151" i="7"/>
  <c r="AC152" i="7"/>
  <c r="AD152" i="7"/>
  <c r="AE152" i="7"/>
  <c r="AI152" i="7"/>
  <c r="AS152" i="7"/>
  <c r="AZ152" i="7"/>
  <c r="BI152" i="7"/>
  <c r="BJ152" i="7"/>
  <c r="AI153" i="7"/>
  <c r="AI151" i="7" s="1"/>
  <c r="AM153" i="7"/>
  <c r="AN153" i="7"/>
  <c r="AN151" i="7" s="1"/>
  <c r="AZ153" i="7"/>
  <c r="BI153" i="7"/>
  <c r="BI151" i="7" s="1"/>
  <c r="BQ153" i="7"/>
  <c r="BQ151" i="7" s="1"/>
  <c r="BX153" i="7"/>
  <c r="BX151" i="7" s="1"/>
  <c r="AB154" i="7"/>
  <c r="AD154" i="7"/>
  <c r="AD153" i="7" s="1"/>
  <c r="AD151" i="7" s="1"/>
  <c r="AE154" i="7"/>
  <c r="AE153" i="7" s="1"/>
  <c r="AE151" i="7" s="1"/>
  <c r="AM154" i="7"/>
  <c r="AM152" i="7" s="1"/>
  <c r="AN154" i="7"/>
  <c r="AN152" i="7" s="1"/>
  <c r="AS154" i="7"/>
  <c r="AS153" i="7" s="1"/>
  <c r="AS151" i="7" s="1"/>
  <c r="AY154" i="7"/>
  <c r="AY152" i="7" s="1"/>
  <c r="BI154" i="7"/>
  <c r="BJ154" i="7"/>
  <c r="BJ153" i="7" s="1"/>
  <c r="BJ151" i="7" s="1"/>
  <c r="AZ155" i="7"/>
  <c r="BI156" i="7"/>
  <c r="BL156" i="7"/>
  <c r="BJ157" i="7"/>
  <c r="AB158" i="7"/>
  <c r="AF158" i="7"/>
  <c r="AI158" i="7"/>
  <c r="AN158" i="7"/>
  <c r="AN157" i="7" s="1"/>
  <c r="AN155" i="7" s="1"/>
  <c r="AO158" i="7"/>
  <c r="BA158" i="7"/>
  <c r="BE158" i="7"/>
  <c r="BE157" i="7" s="1"/>
  <c r="BE155" i="7" s="1"/>
  <c r="BF158" i="7"/>
  <c r="BF157" i="7" s="1"/>
  <c r="BF155" i="7" s="1"/>
  <c r="BH158" i="7"/>
  <c r="BI158" i="7"/>
  <c r="BJ158" i="7"/>
  <c r="BK158" i="7"/>
  <c r="BK157" i="7" s="1"/>
  <c r="BK155" i="7" s="1"/>
  <c r="BL158" i="7"/>
  <c r="BL159" i="7"/>
  <c r="AB160" i="7"/>
  <c r="AC160" i="7"/>
  <c r="AE160" i="7"/>
  <c r="AM160" i="7"/>
  <c r="AN160" i="7"/>
  <c r="AS160" i="7"/>
  <c r="AY160" i="7"/>
  <c r="BE160" i="7"/>
  <c r="BJ160" i="7"/>
  <c r="AM161" i="7"/>
  <c r="AO161" i="7"/>
  <c r="AQ161" i="7"/>
  <c r="AT161" i="7"/>
  <c r="AT154" i="7" s="1"/>
  <c r="AY161" i="7"/>
  <c r="BE161" i="7"/>
  <c r="BI161" i="7"/>
  <c r="BI160" i="7" s="1"/>
  <c r="BJ161" i="7"/>
  <c r="AM162" i="7"/>
  <c r="AN162" i="7"/>
  <c r="AS162" i="7"/>
  <c r="AS163" i="7" s="1"/>
  <c r="AT162" i="7"/>
  <c r="AY162" i="7"/>
  <c r="BI162" i="7"/>
  <c r="BJ162" i="7"/>
  <c r="AM163" i="7"/>
  <c r="AN163" i="7"/>
  <c r="AT163" i="7"/>
  <c r="AT158" i="7" s="1"/>
  <c r="AT157" i="7" s="1"/>
  <c r="AT155" i="7" s="1"/>
  <c r="AY163" i="7"/>
  <c r="BX163" i="7"/>
  <c r="BX158" i="7" s="1"/>
  <c r="BX157" i="7" s="1"/>
  <c r="AB164" i="7"/>
  <c r="AC164" i="7"/>
  <c r="AD164" i="7"/>
  <c r="AE164" i="7"/>
  <c r="AF164" i="7"/>
  <c r="AI164" i="7"/>
  <c r="AO164" i="7"/>
  <c r="AT164" i="7"/>
  <c r="AW164" i="7"/>
  <c r="AZ164" i="7"/>
  <c r="BA164" i="7"/>
  <c r="BE164" i="7"/>
  <c r="BF164" i="7"/>
  <c r="BH164" i="7"/>
  <c r="BI164" i="7"/>
  <c r="BJ164" i="7"/>
  <c r="BK164" i="7"/>
  <c r="BL164" i="7"/>
  <c r="AB176" i="7"/>
  <c r="AD176" i="7"/>
  <c r="AE176" i="7"/>
  <c r="AF176" i="7"/>
  <c r="AI176" i="7"/>
  <c r="AJ176" i="7"/>
  <c r="AO176" i="7"/>
  <c r="AT176" i="7"/>
  <c r="AZ176" i="7"/>
  <c r="BA176" i="7"/>
  <c r="BE176" i="7"/>
  <c r="BF176" i="7"/>
  <c r="BH176" i="7"/>
  <c r="BI176" i="7"/>
  <c r="BJ176" i="7"/>
  <c r="BK176" i="7"/>
  <c r="BL176" i="7"/>
  <c r="BS176" i="7"/>
  <c r="BX176" i="7"/>
  <c r="CE176" i="7"/>
  <c r="CQ176" i="7"/>
  <c r="AB178" i="7"/>
  <c r="AE178" i="7"/>
  <c r="AT178" i="7"/>
  <c r="AZ178" i="7"/>
  <c r="BA178" i="7"/>
  <c r="BE178" i="7"/>
  <c r="BF178" i="7"/>
  <c r="BH178" i="7"/>
  <c r="BI178" i="7"/>
  <c r="BJ178" i="7"/>
  <c r="BX178" i="7"/>
  <c r="AB179" i="7"/>
  <c r="AE179" i="7"/>
  <c r="AF179" i="7"/>
  <c r="AF178" i="7" s="1"/>
  <c r="AI179" i="7"/>
  <c r="AI181" i="7" s="1"/>
  <c r="AO179" i="7"/>
  <c r="AO178" i="7" s="1"/>
  <c r="AT179" i="7"/>
  <c r="AZ179" i="7"/>
  <c r="BA179" i="7"/>
  <c r="BA181" i="7" s="1"/>
  <c r="BE179" i="7"/>
  <c r="BE186" i="7" s="1"/>
  <c r="BF179" i="7"/>
  <c r="BH179" i="7"/>
  <c r="BI179" i="7"/>
  <c r="BJ179" i="7"/>
  <c r="BJ181" i="7" s="1"/>
  <c r="BK179" i="7"/>
  <c r="BL179" i="7"/>
  <c r="BX179" i="7"/>
  <c r="AB181" i="7"/>
  <c r="AC181" i="7"/>
  <c r="AD181" i="7"/>
  <c r="AE181" i="7"/>
  <c r="AF181" i="7"/>
  <c r="AO181" i="7"/>
  <c r="AT181" i="7"/>
  <c r="AW181" i="7"/>
  <c r="AX181" i="7"/>
  <c r="AZ181" i="7"/>
  <c r="BE181" i="7"/>
  <c r="BF181" i="7"/>
  <c r="BH181" i="7"/>
  <c r="BI181" i="7"/>
  <c r="BX181" i="7"/>
  <c r="AF182" i="7"/>
  <c r="AO182" i="7"/>
  <c r="AP182" i="7"/>
  <c r="AW182" i="7"/>
  <c r="AX182" i="7"/>
  <c r="AZ182" i="7"/>
  <c r="BA182" i="7"/>
  <c r="BE182" i="7"/>
  <c r="AF184" i="7"/>
  <c r="AI184" i="7"/>
  <c r="AO184" i="7"/>
  <c r="AP184" i="7"/>
  <c r="AW184" i="7"/>
  <c r="AX184" i="7"/>
  <c r="AZ184" i="7"/>
  <c r="BA184" i="7"/>
  <c r="BL185" i="7"/>
  <c r="BX185" i="7"/>
  <c r="AB186" i="7"/>
  <c r="AC186" i="7"/>
  <c r="AE186" i="7"/>
  <c r="AF186" i="7"/>
  <c r="AI186" i="7"/>
  <c r="AI182" i="7" s="1"/>
  <c r="AO186" i="7"/>
  <c r="AT186" i="7"/>
  <c r="AZ186" i="7"/>
  <c r="AZ189" i="7" s="1"/>
  <c r="AZ192" i="7" s="1"/>
  <c r="BF186" i="7"/>
  <c r="BH186" i="7"/>
  <c r="BI186" i="7"/>
  <c r="BI182" i="7" s="1"/>
  <c r="BJ186" i="7"/>
  <c r="BX186" i="7"/>
  <c r="AD188" i="7"/>
  <c r="AF188" i="7"/>
  <c r="AI188" i="7"/>
  <c r="AO188" i="7"/>
  <c r="AP188" i="7"/>
  <c r="AX188" i="7"/>
  <c r="AZ188" i="7"/>
  <c r="BA188" i="7"/>
  <c r="BI188" i="7"/>
  <c r="AF189" i="7"/>
  <c r="AI189" i="7"/>
  <c r="AI192" i="7" s="1"/>
  <c r="AO189" i="7"/>
  <c r="AP189" i="7"/>
  <c r="BA189" i="7"/>
  <c r="BE189" i="7"/>
  <c r="BF189" i="7"/>
  <c r="BF192" i="7" s="1"/>
  <c r="BI189" i="7"/>
  <c r="BI192" i="7" s="1"/>
  <c r="BX189" i="7"/>
  <c r="AF192" i="7"/>
  <c r="AO192" i="7"/>
  <c r="AP192" i="7"/>
  <c r="AT192" i="7"/>
  <c r="AW192" i="7"/>
  <c r="AX192" i="7"/>
  <c r="BA192" i="7"/>
  <c r="AB193" i="7"/>
  <c r="AC193" i="7"/>
  <c r="AX193" i="7"/>
  <c r="AI195" i="7"/>
  <c r="AF197" i="7"/>
  <c r="AF195" i="7" s="1"/>
  <c r="AO197" i="7"/>
  <c r="AW197" i="7"/>
  <c r="AW196" i="7" s="1"/>
  <c r="AW194" i="7" s="1"/>
  <c r="AF198" i="7"/>
  <c r="AO198" i="7"/>
  <c r="AW198" i="7"/>
  <c r="AF200" i="7"/>
  <c r="AI200" i="7"/>
  <c r="AI197" i="7" s="1"/>
  <c r="AI196" i="7" s="1"/>
  <c r="AI194" i="7" s="1"/>
  <c r="AO200" i="7"/>
  <c r="AP200" i="7"/>
  <c r="AP198" i="7" s="1"/>
  <c r="AT200" i="7"/>
  <c r="AW200" i="7"/>
  <c r="AX200" i="7"/>
  <c r="AX198" i="7" s="1"/>
  <c r="AZ200" i="7"/>
  <c r="BA200" i="7"/>
  <c r="BF200" i="7"/>
  <c r="BF197" i="7" s="1"/>
  <c r="BI200" i="7"/>
  <c r="BI197" i="7" s="1"/>
  <c r="AF202" i="7"/>
  <c r="AF204" i="7" s="1"/>
  <c r="AF193" i="7" s="1"/>
  <c r="AI202" i="7"/>
  <c r="AI204" i="7" s="1"/>
  <c r="AO202" i="7"/>
  <c r="AP202" i="7"/>
  <c r="AP204" i="7" s="1"/>
  <c r="AW202" i="7"/>
  <c r="BI202" i="7"/>
  <c r="BI204" i="7" s="1"/>
  <c r="BI193" i="7" s="1"/>
  <c r="BI203" i="7"/>
  <c r="AO204" i="7"/>
  <c r="AO193" i="7" s="1"/>
  <c r="AW204" i="7"/>
  <c r="AB206" i="7"/>
  <c r="AC206" i="7"/>
  <c r="AD206" i="7"/>
  <c r="AF206" i="7"/>
  <c r="AO206" i="7"/>
  <c r="AO226" i="7" s="1"/>
  <c r="AX206" i="7"/>
  <c r="BB206" i="7"/>
  <c r="BI206" i="7"/>
  <c r="BI210" i="7"/>
  <c r="BI215" i="7"/>
  <c r="BI213" i="7" s="1"/>
  <c r="BI216" i="7"/>
  <c r="BI214" i="7" s="1"/>
  <c r="BI217" i="7"/>
  <c r="AB218" i="7"/>
  <c r="AC218" i="7"/>
  <c r="AD218" i="7"/>
  <c r="AE218" i="7"/>
  <c r="AF218" i="7"/>
  <c r="AG218" i="7"/>
  <c r="AH218" i="7"/>
  <c r="AI218" i="7"/>
  <c r="AK218" i="7"/>
  <c r="AL218" i="7"/>
  <c r="AM218" i="7"/>
  <c r="AN218" i="7"/>
  <c r="AO218" i="7"/>
  <c r="AP218" i="7"/>
  <c r="AQ218" i="7"/>
  <c r="AR218" i="7"/>
  <c r="AS218" i="7"/>
  <c r="AT218" i="7"/>
  <c r="AW218" i="7"/>
  <c r="AX218" i="7"/>
  <c r="AY218" i="7"/>
  <c r="AZ218" i="7"/>
  <c r="BA218" i="7"/>
  <c r="BB218" i="7"/>
  <c r="BC218" i="7"/>
  <c r="BD218" i="7"/>
  <c r="BE218" i="7"/>
  <c r="BF218" i="7"/>
  <c r="BH218" i="7"/>
  <c r="BI218" i="7"/>
  <c r="BJ218" i="7"/>
  <c r="BK218" i="7"/>
  <c r="BS218" i="7"/>
  <c r="CQ218" i="7"/>
  <c r="BI219" i="7"/>
  <c r="BI220" i="7"/>
  <c r="K221" i="7"/>
  <c r="Q221" i="7"/>
  <c r="Q222" i="7" s="1"/>
  <c r="Z221" i="7"/>
  <c r="Z222" i="7" s="1"/>
  <c r="AA221" i="7"/>
  <c r="AM221" i="7"/>
  <c r="AM222" i="7" s="1"/>
  <c r="AQ221" i="7"/>
  <c r="AQ222" i="7" s="1"/>
  <c r="AR221" i="7"/>
  <c r="AT221" i="7"/>
  <c r="AT222" i="7" s="1"/>
  <c r="G222" i="7"/>
  <c r="K222" i="7"/>
  <c r="BF222" i="7"/>
  <c r="E223" i="7"/>
  <c r="G223" i="7"/>
  <c r="J223" i="7"/>
  <c r="M223" i="7"/>
  <c r="O223" i="7"/>
  <c r="Q223" i="7"/>
  <c r="T223" i="7"/>
  <c r="O224" i="7"/>
  <c r="P224" i="7"/>
  <c r="R224" i="7"/>
  <c r="S224" i="7"/>
  <c r="U224" i="7"/>
  <c r="W224" i="7"/>
  <c r="Y224" i="7"/>
  <c r="Z224" i="7"/>
  <c r="AA224" i="7"/>
  <c r="AC224" i="7"/>
  <c r="AD224" i="7"/>
  <c r="AF224" i="7"/>
  <c r="AM224" i="7"/>
  <c r="AQ224" i="7"/>
  <c r="AR224" i="7"/>
  <c r="AT224" i="7"/>
  <c r="AX224" i="7"/>
  <c r="AZ224" i="7"/>
  <c r="G225" i="7"/>
  <c r="G221" i="7" s="1"/>
  <c r="K225" i="7"/>
  <c r="N225" i="7"/>
  <c r="N221" i="7" s="1"/>
  <c r="Q225" i="7"/>
  <c r="R225" i="7"/>
  <c r="R221" i="7" s="1"/>
  <c r="T225" i="7"/>
  <c r="T221" i="7" s="1"/>
  <c r="T222" i="7" s="1"/>
  <c r="U225" i="7"/>
  <c r="U221" i="7" s="1"/>
  <c r="Z225" i="7"/>
  <c r="AA225" i="7"/>
  <c r="AB225" i="7"/>
  <c r="AB221" i="7" s="1"/>
  <c r="AB222" i="7" s="1"/>
  <c r="AC225" i="7"/>
  <c r="AC221" i="7" s="1"/>
  <c r="AC222" i="7" s="1"/>
  <c r="AD225" i="7"/>
  <c r="AD221" i="7" s="1"/>
  <c r="AD222" i="7" s="1"/>
  <c r="AF225" i="7"/>
  <c r="AF221" i="7" s="1"/>
  <c r="AF222" i="7" s="1"/>
  <c r="AQ225" i="7"/>
  <c r="AR225" i="7"/>
  <c r="AT225" i="7"/>
  <c r="AW225" i="7"/>
  <c r="AW221" i="7" s="1"/>
  <c r="AW222" i="7" s="1"/>
  <c r="AX225" i="7"/>
  <c r="AX221" i="7" s="1"/>
  <c r="AX222" i="7" s="1"/>
  <c r="AZ225" i="7"/>
  <c r="AZ221" i="7" s="1"/>
  <c r="BA225" i="7"/>
  <c r="BA221" i="7" s="1"/>
  <c r="BE225" i="7"/>
  <c r="F226" i="7"/>
  <c r="F225" i="7" s="1"/>
  <c r="F221" i="7" s="1"/>
  <c r="I226" i="7"/>
  <c r="J226" i="7"/>
  <c r="J228" i="7" s="1"/>
  <c r="K226" i="7"/>
  <c r="K228" i="7" s="1"/>
  <c r="K235" i="7" s="1"/>
  <c r="K236" i="7" s="1"/>
  <c r="K237" i="7" s="1"/>
  <c r="M226" i="7"/>
  <c r="M228" i="7" s="1"/>
  <c r="N226" i="7"/>
  <c r="O226" i="7"/>
  <c r="O225" i="7" s="1"/>
  <c r="O221" i="7" s="1"/>
  <c r="O222" i="7" s="1"/>
  <c r="P226" i="7"/>
  <c r="P225" i="7" s="1"/>
  <c r="P221" i="7" s="1"/>
  <c r="Q226" i="7"/>
  <c r="Q224" i="7" s="1"/>
  <c r="T226" i="7"/>
  <c r="U226" i="7"/>
  <c r="V226" i="7"/>
  <c r="V224" i="7" s="1"/>
  <c r="W226" i="7"/>
  <c r="W227" i="7" s="1"/>
  <c r="Y226" i="7"/>
  <c r="Y225" i="7" s="1"/>
  <c r="Y221" i="7" s="1"/>
  <c r="Y222" i="7" s="1"/>
  <c r="AB226" i="7"/>
  <c r="AB224" i="7" s="1"/>
  <c r="AF226" i="7"/>
  <c r="AF227" i="7" s="1"/>
  <c r="E227" i="7"/>
  <c r="E222" i="7" s="1"/>
  <c r="F227" i="7"/>
  <c r="G227" i="7"/>
  <c r="I227" i="7"/>
  <c r="J227" i="7"/>
  <c r="K227" i="7"/>
  <c r="M227" i="7"/>
  <c r="N227" i="7"/>
  <c r="O227" i="7"/>
  <c r="P227" i="7"/>
  <c r="Q227" i="7"/>
  <c r="R227" i="7"/>
  <c r="T227" i="7"/>
  <c r="V227" i="7"/>
  <c r="Y227" i="7"/>
  <c r="Z227" i="7"/>
  <c r="AA227" i="7"/>
  <c r="AB227" i="7"/>
  <c r="AC227" i="7"/>
  <c r="AD227" i="7"/>
  <c r="AM227" i="7"/>
  <c r="AQ227" i="7"/>
  <c r="AR227" i="7"/>
  <c r="AT227" i="7"/>
  <c r="AX227" i="7"/>
  <c r="AY227" i="7"/>
  <c r="AZ227" i="7"/>
  <c r="BB227" i="7"/>
  <c r="BD227" i="7"/>
  <c r="F228" i="7"/>
  <c r="N228" i="7"/>
  <c r="O228" i="7"/>
  <c r="P228" i="7"/>
  <c r="Q228" i="7"/>
  <c r="R228" i="7"/>
  <c r="W228" i="7"/>
  <c r="Y228" i="7"/>
  <c r="Z228" i="7"/>
  <c r="AB228" i="7"/>
  <c r="AB21" i="7" s="1"/>
  <c r="AC228" i="7"/>
  <c r="AC21" i="7" s="1"/>
  <c r="AD228" i="7"/>
  <c r="AD21" i="7" s="1"/>
  <c r="AF228" i="7"/>
  <c r="AF21" i="7" s="1"/>
  <c r="AM228" i="7"/>
  <c r="AT228" i="7"/>
  <c r="AT231" i="7" s="1"/>
  <c r="AW228" i="7"/>
  <c r="AX228" i="7"/>
  <c r="AZ228" i="7"/>
  <c r="AZ231" i="7" s="1"/>
  <c r="BE228" i="7"/>
  <c r="AZ229" i="7"/>
  <c r="AZ230" i="7" s="1"/>
  <c r="BE229" i="7"/>
  <c r="BE230" i="7"/>
  <c r="E231" i="7"/>
  <c r="G231" i="7"/>
  <c r="O231" i="7"/>
  <c r="Q231" i="7"/>
  <c r="T231" i="7"/>
  <c r="AE231" i="7"/>
  <c r="BE231" i="7"/>
  <c r="F235" i="7"/>
  <c r="F236" i="7" s="1"/>
  <c r="F237" i="7" s="1"/>
  <c r="I239" i="7"/>
  <c r="BB246" i="7"/>
  <c r="BB247" i="7" s="1"/>
  <c r="BI246" i="7"/>
  <c r="E248" i="7"/>
  <c r="F248" i="7"/>
  <c r="F249" i="7" s="1"/>
  <c r="G248" i="7"/>
  <c r="H248" i="7"/>
  <c r="I248" i="7"/>
  <c r="I249" i="7" s="1"/>
  <c r="J248" i="7"/>
  <c r="K248" i="7"/>
  <c r="M248" i="7"/>
  <c r="N248" i="7"/>
  <c r="O248" i="7"/>
  <c r="O249" i="7" s="1"/>
  <c r="P248" i="7"/>
  <c r="Q248" i="7"/>
  <c r="R248" i="7"/>
  <c r="R249" i="7" s="1"/>
  <c r="S248" i="7"/>
  <c r="T248" i="7"/>
  <c r="U248" i="7"/>
  <c r="V248" i="7"/>
  <c r="W248" i="7"/>
  <c r="W249" i="7" s="1"/>
  <c r="Y248" i="7"/>
  <c r="Z248" i="7"/>
  <c r="AA248" i="7"/>
  <c r="AA249" i="7" s="1"/>
  <c r="AB248" i="7"/>
  <c r="AC248" i="7"/>
  <c r="AD248" i="7"/>
  <c r="AF248" i="7"/>
  <c r="AF249" i="7" s="1"/>
  <c r="AI248" i="7"/>
  <c r="AO248" i="7"/>
  <c r="AP248" i="7"/>
  <c r="AP249" i="7" s="1"/>
  <c r="AU248" i="7"/>
  <c r="AV248" i="7"/>
  <c r="AW248" i="7"/>
  <c r="AW249" i="7" s="1"/>
  <c r="AX248" i="7"/>
  <c r="AX249" i="7" s="1"/>
  <c r="BA248" i="7"/>
  <c r="BE248" i="7"/>
  <c r="BF248" i="7"/>
  <c r="BH248" i="7"/>
  <c r="BI248" i="7"/>
  <c r="BJ248" i="7"/>
  <c r="E249" i="7"/>
  <c r="G249" i="7"/>
  <c r="H249" i="7"/>
  <c r="J249" i="7"/>
  <c r="K249" i="7"/>
  <c r="M249" i="7"/>
  <c r="N249" i="7"/>
  <c r="P249" i="7"/>
  <c r="Q249" i="7"/>
  <c r="S249" i="7"/>
  <c r="T249" i="7"/>
  <c r="U249" i="7"/>
  <c r="V249" i="7"/>
  <c r="Y249" i="7"/>
  <c r="Z249" i="7"/>
  <c r="AB249" i="7"/>
  <c r="AC249" i="7"/>
  <c r="AD249" i="7"/>
  <c r="AI249" i="7"/>
  <c r="AO249" i="7"/>
  <c r="AU249" i="7"/>
  <c r="AV249" i="7"/>
  <c r="BA249" i="7"/>
  <c r="BF249" i="7"/>
  <c r="BH249" i="7"/>
  <c r="BJ249" i="7"/>
  <c r="BA250" i="7"/>
  <c r="BD250" i="7"/>
  <c r="BD251" i="7" s="1"/>
  <c r="BE250" i="7"/>
  <c r="BF250" i="7"/>
  <c r="BH250" i="7"/>
  <c r="BI250" i="7"/>
  <c r="BJ250" i="7"/>
  <c r="BK250" i="7"/>
  <c r="BA251" i="7"/>
  <c r="BF251" i="7"/>
  <c r="BH251" i="7"/>
  <c r="BI251" i="7"/>
  <c r="BJ251" i="7"/>
  <c r="BK251" i="7"/>
  <c r="E252" i="7"/>
  <c r="F252" i="7"/>
  <c r="G252" i="7"/>
  <c r="H252" i="7"/>
  <c r="H253" i="7" s="1"/>
  <c r="I252" i="7"/>
  <c r="I253" i="7" s="1"/>
  <c r="J252" i="7"/>
  <c r="K252" i="7"/>
  <c r="M252" i="7"/>
  <c r="N252" i="7"/>
  <c r="O252" i="7"/>
  <c r="P252" i="7"/>
  <c r="Q252" i="7"/>
  <c r="Q253" i="7" s="1"/>
  <c r="R252" i="7"/>
  <c r="R253" i="7" s="1"/>
  <c r="S252" i="7"/>
  <c r="T252" i="7"/>
  <c r="T253" i="7" s="1"/>
  <c r="U252" i="7"/>
  <c r="V252" i="7"/>
  <c r="W252" i="7"/>
  <c r="Y252" i="7"/>
  <c r="Z252" i="7"/>
  <c r="Z253" i="7" s="1"/>
  <c r="AA252" i="7"/>
  <c r="AA253" i="7" s="1"/>
  <c r="AB252" i="7"/>
  <c r="AC252" i="7"/>
  <c r="AC253" i="7" s="1"/>
  <c r="AD252" i="7"/>
  <c r="AE252" i="7"/>
  <c r="AF252" i="7"/>
  <c r="AI252" i="7"/>
  <c r="AI253" i="7" s="1"/>
  <c r="AM252" i="7"/>
  <c r="AN252" i="7"/>
  <c r="AO252" i="7"/>
  <c r="AS252" i="7"/>
  <c r="AT252" i="7"/>
  <c r="AT253" i="7" s="1"/>
  <c r="AU252" i="7"/>
  <c r="AV252" i="7"/>
  <c r="AW252" i="7"/>
  <c r="AY252" i="7"/>
  <c r="AZ252" i="7"/>
  <c r="BA252" i="7"/>
  <c r="BE252" i="7"/>
  <c r="BF252" i="7"/>
  <c r="BH252" i="7"/>
  <c r="BI252" i="7"/>
  <c r="BJ252" i="7"/>
  <c r="BK252" i="7"/>
  <c r="BL252" i="7"/>
  <c r="E253" i="7"/>
  <c r="F253" i="7"/>
  <c r="G253" i="7"/>
  <c r="J253" i="7"/>
  <c r="K253" i="7"/>
  <c r="M253" i="7"/>
  <c r="N253" i="7"/>
  <c r="O253" i="7"/>
  <c r="P253" i="7"/>
  <c r="S253" i="7"/>
  <c r="U253" i="7"/>
  <c r="V253" i="7"/>
  <c r="W253" i="7"/>
  <c r="Y253" i="7"/>
  <c r="AB253" i="7"/>
  <c r="AD253" i="7"/>
  <c r="AE253" i="7"/>
  <c r="AF253" i="7"/>
  <c r="AM253" i="7"/>
  <c r="AN253" i="7"/>
  <c r="AO253" i="7"/>
  <c r="AS253" i="7"/>
  <c r="AU253" i="7"/>
  <c r="AV253" i="7"/>
  <c r="AW253" i="7"/>
  <c r="AY253" i="7"/>
  <c r="AZ253" i="7"/>
  <c r="BA253" i="7"/>
  <c r="BE253" i="7"/>
  <c r="BF253" i="7"/>
  <c r="BH253" i="7"/>
  <c r="BI253" i="7"/>
  <c r="BJ253" i="7"/>
  <c r="BK253" i="7"/>
  <c r="BL253" i="7"/>
  <c r="BA254" i="7"/>
  <c r="BB254" i="7"/>
  <c r="BC254" i="7"/>
  <c r="BD254" i="7"/>
  <c r="BE254" i="7"/>
  <c r="BF254" i="7"/>
  <c r="BF255" i="7" s="1"/>
  <c r="BH254" i="7"/>
  <c r="BI254" i="7"/>
  <c r="BJ254" i="7"/>
  <c r="BM254" i="7"/>
  <c r="BO254" i="7"/>
  <c r="BO255" i="7" s="1"/>
  <c r="BP254" i="7"/>
  <c r="BP255" i="7" s="1"/>
  <c r="BQ254" i="7"/>
  <c r="CG254" i="7"/>
  <c r="CH254" i="7"/>
  <c r="CI254" i="7"/>
  <c r="CM254" i="7"/>
  <c r="CN254" i="7"/>
  <c r="CO254" i="7"/>
  <c r="CP254" i="7"/>
  <c r="BA255" i="7"/>
  <c r="BB255" i="7"/>
  <c r="BC255" i="7"/>
  <c r="BD255" i="7"/>
  <c r="BI255" i="7"/>
  <c r="BJ255" i="7"/>
  <c r="BM255" i="7"/>
  <c r="BQ255" i="7"/>
  <c r="BZ339" i="7"/>
  <c r="CD339" i="7"/>
  <c r="CE339" i="7"/>
  <c r="CF339" i="7"/>
  <c r="BS340" i="7"/>
  <c r="BY340" i="7"/>
  <c r="CD340" i="7"/>
  <c r="CE340" i="7"/>
  <c r="CF340" i="7"/>
  <c r="BL341" i="7"/>
  <c r="BL344" i="7" s="1"/>
  <c r="BM341" i="7"/>
  <c r="BN341" i="7"/>
  <c r="BN344" i="7" s="1"/>
  <c r="BO341" i="7"/>
  <c r="BO344" i="7" s="1"/>
  <c r="BP341" i="7"/>
  <c r="BQ341" i="7"/>
  <c r="BR341" i="7"/>
  <c r="BS341" i="7"/>
  <c r="BT341" i="7"/>
  <c r="BT344" i="7" s="1"/>
  <c r="BT347" i="7" s="1"/>
  <c r="BU341" i="7"/>
  <c r="BV341" i="7"/>
  <c r="BV344" i="7" s="1"/>
  <c r="BV347" i="7" s="1"/>
  <c r="BW341" i="7"/>
  <c r="BW344" i="7" s="1"/>
  <c r="BW347" i="7" s="1"/>
  <c r="BX341" i="7"/>
  <c r="BY341" i="7"/>
  <c r="BZ341" i="7"/>
  <c r="CA341" i="7"/>
  <c r="CB341" i="7"/>
  <c r="CB344" i="7" s="1"/>
  <c r="CB347" i="7" s="1"/>
  <c r="CC341" i="7"/>
  <c r="CD341" i="7"/>
  <c r="CD344" i="7" s="1"/>
  <c r="CD347" i="7" s="1"/>
  <c r="CE341" i="7"/>
  <c r="CE344" i="7" s="1"/>
  <c r="CE347" i="7" s="1"/>
  <c r="CF341" i="7"/>
  <c r="CC342" i="7"/>
  <c r="BP343" i="7"/>
  <c r="BQ343" i="7"/>
  <c r="BX343" i="7"/>
  <c r="BX342" i="7" s="1"/>
  <c r="BZ343" i="7"/>
  <c r="BZ342" i="7" s="1"/>
  <c r="CF343" i="7"/>
  <c r="CF342" i="7" s="1"/>
  <c r="BM344" i="7"/>
  <c r="BP344" i="7"/>
  <c r="BQ344" i="7"/>
  <c r="BR344" i="7"/>
  <c r="BS344" i="7"/>
  <c r="BS347" i="7" s="1"/>
  <c r="BU344" i="7"/>
  <c r="BU347" i="7" s="1"/>
  <c r="BX344" i="7"/>
  <c r="BY344" i="7"/>
  <c r="BZ344" i="7"/>
  <c r="CA344" i="7"/>
  <c r="CA347" i="7" s="1"/>
  <c r="CC344" i="7"/>
  <c r="CC347" i="7" s="1"/>
  <c r="CC343" i="7" s="1"/>
  <c r="CF344" i="7"/>
  <c r="BS345" i="7"/>
  <c r="CE345" i="7"/>
  <c r="BS346" i="7"/>
  <c r="CC346" i="7"/>
  <c r="CC345" i="7" s="1"/>
  <c r="CE346" i="7"/>
  <c r="BP347" i="7"/>
  <c r="BP350" i="7" s="1"/>
  <c r="BP351" i="7" s="1"/>
  <c r="BP352" i="7" s="1"/>
  <c r="BQ347" i="7"/>
  <c r="BQ350" i="7" s="1"/>
  <c r="BQ351" i="7" s="1"/>
  <c r="BQ352" i="7" s="1"/>
  <c r="BQ354" i="7" s="1"/>
  <c r="BQ355" i="7" s="1"/>
  <c r="BQ357" i="7" s="1"/>
  <c r="BR347" i="7"/>
  <c r="BX347" i="7"/>
  <c r="BX346" i="7" s="1"/>
  <c r="BX345" i="7" s="1"/>
  <c r="BY347" i="7"/>
  <c r="BY350" i="7" s="1"/>
  <c r="BZ347" i="7"/>
  <c r="CF347" i="7"/>
  <c r="CF346" i="7" s="1"/>
  <c r="CF345" i="7" s="1"/>
  <c r="BL349" i="7"/>
  <c r="BM349" i="7"/>
  <c r="BN349" i="7"/>
  <c r="BO349" i="7"/>
  <c r="BP349" i="7"/>
  <c r="BQ349" i="7"/>
  <c r="BU349" i="7"/>
  <c r="BV350" i="7"/>
  <c r="BV351" i="7" s="1"/>
  <c r="BV352" i="7" s="1"/>
  <c r="BV354" i="7" s="1"/>
  <c r="CC350" i="7"/>
  <c r="CC351" i="7" s="1"/>
  <c r="CC352" i="7" s="1"/>
  <c r="CC354" i="7" s="1"/>
  <c r="CD350" i="7"/>
  <c r="CD351" i="7" s="1"/>
  <c r="CD352" i="7" s="1"/>
  <c r="CD354" i="7" s="1"/>
  <c r="CF350" i="7"/>
  <c r="BY351" i="7"/>
  <c r="BY352" i="7" s="1"/>
  <c r="BY354" i="7" s="1"/>
  <c r="CF351" i="7"/>
  <c r="CF352" i="7" s="1"/>
  <c r="CC353" i="7"/>
  <c r="BP354" i="7"/>
  <c r="BP355" i="7" s="1"/>
  <c r="BP357" i="7" s="1"/>
  <c r="CF354" i="7"/>
  <c r="CC355" i="7"/>
  <c r="BO363" i="7"/>
  <c r="BP363" i="7"/>
  <c r="BQ363" i="7"/>
  <c r="BR363" i="7"/>
  <c r="BR366" i="7" s="1"/>
  <c r="BS363" i="7"/>
  <c r="BT363" i="7"/>
  <c r="BU363" i="7"/>
  <c r="BV363" i="7"/>
  <c r="BV366" i="7" s="1"/>
  <c r="BW363" i="7"/>
  <c r="BW366" i="7" s="1"/>
  <c r="BX363" i="7"/>
  <c r="BX366" i="7" s="1"/>
  <c r="BY363" i="7"/>
  <c r="BZ363" i="7"/>
  <c r="CA363" i="7"/>
  <c r="CB363" i="7"/>
  <c r="CC363" i="7"/>
  <c r="BL364" i="7"/>
  <c r="BM364" i="7"/>
  <c r="BN364" i="7"/>
  <c r="BO364" i="7"/>
  <c r="BP364" i="7"/>
  <c r="BQ364" i="7"/>
  <c r="BS364" i="7"/>
  <c r="BS339" i="7" s="1"/>
  <c r="BY364" i="7"/>
  <c r="BY339" i="7" s="1"/>
  <c r="BZ364" i="7"/>
  <c r="BL365" i="7"/>
  <c r="BM365" i="7"/>
  <c r="BN365" i="7"/>
  <c r="BO365" i="7"/>
  <c r="BP365" i="7"/>
  <c r="BQ365" i="7"/>
  <c r="BS365" i="7"/>
  <c r="BY365" i="7"/>
  <c r="BZ365" i="7"/>
  <c r="BZ340" i="7" s="1"/>
  <c r="BL366" i="7"/>
  <c r="BM366" i="7"/>
  <c r="BN366" i="7"/>
  <c r="BO366" i="7"/>
  <c r="BP366" i="7"/>
  <c r="BQ366" i="7"/>
  <c r="BS366" i="7"/>
  <c r="BT366" i="7"/>
  <c r="BU366" i="7"/>
  <c r="BY366" i="7"/>
  <c r="BZ366" i="7"/>
  <c r="CA366" i="7"/>
  <c r="CB366" i="7"/>
  <c r="CC366" i="7"/>
  <c r="BL369" i="7"/>
  <c r="BN369" i="7"/>
  <c r="BL371" i="7"/>
  <c r="BM371" i="7"/>
  <c r="BN371" i="7"/>
  <c r="BO371" i="7"/>
  <c r="BL372" i="7"/>
  <c r="BL373" i="7" s="1"/>
  <c r="BN372" i="7"/>
  <c r="BN373" i="7" s="1"/>
  <c r="BL375" i="7"/>
  <c r="BM375" i="7"/>
  <c r="BN375" i="7"/>
  <c r="BO375" i="7"/>
  <c r="BP375" i="7"/>
  <c r="BQ375" i="7"/>
  <c r="BS375" i="7"/>
  <c r="BX375" i="7"/>
  <c r="G377" i="7"/>
  <c r="H377" i="7" s="1"/>
  <c r="H383" i="7" s="1"/>
  <c r="J377" i="7"/>
  <c r="K377" i="7"/>
  <c r="M377" i="7"/>
  <c r="N377" i="7"/>
  <c r="N383" i="7" s="1"/>
  <c r="H381" i="7"/>
  <c r="I381" i="7"/>
  <c r="K381" i="7"/>
  <c r="L381" i="7"/>
  <c r="N381" i="7"/>
  <c r="O381" i="7"/>
  <c r="G383" i="7"/>
  <c r="J383" i="7"/>
  <c r="K383" i="7"/>
  <c r="M383" i="7"/>
  <c r="BO386" i="7"/>
  <c r="BP386" i="7"/>
  <c r="BQ386" i="7"/>
  <c r="BO387" i="7"/>
  <c r="BM388" i="7"/>
  <c r="BM387" i="7" s="1"/>
  <c r="BO388" i="7"/>
  <c r="BM389" i="7"/>
  <c r="BO389" i="7"/>
  <c r="BM391" i="7"/>
  <c r="BO391" i="7"/>
  <c r="BO392" i="7" s="1"/>
  <c r="BO402" i="7"/>
  <c r="BP402" i="7"/>
  <c r="BQ402" i="7"/>
  <c r="BR402" i="7"/>
  <c r="BS402" i="7"/>
  <c r="BT402" i="7"/>
  <c r="BV402" i="7"/>
  <c r="BW402" i="7"/>
  <c r="BX402" i="7"/>
  <c r="BY402" i="7"/>
  <c r="BZ402" i="7"/>
  <c r="CA402" i="7"/>
  <c r="CB402" i="7"/>
  <c r="CC402" i="7"/>
  <c r="CD402" i="7"/>
  <c r="CE402" i="7"/>
  <c r="CF402" i="7"/>
  <c r="CG402" i="7"/>
  <c r="CH402" i="7"/>
  <c r="CI402" i="7"/>
  <c r="BS403" i="7"/>
  <c r="BY403" i="7"/>
  <c r="BZ403" i="7"/>
  <c r="CE403" i="7"/>
  <c r="CG403" i="7"/>
  <c r="CH403" i="7"/>
  <c r="CI403" i="7"/>
  <c r="BS404" i="7"/>
  <c r="BY404" i="7"/>
  <c r="BZ404" i="7"/>
  <c r="CE404" i="7"/>
  <c r="CH404" i="7"/>
  <c r="BL407" i="7"/>
  <c r="BL408" i="7" s="1"/>
  <c r="BL411" i="7" s="1"/>
  <c r="BL410" i="7" s="1"/>
  <c r="BM407" i="7"/>
  <c r="BN407" i="7"/>
  <c r="BO407" i="7"/>
  <c r="BP407" i="7"/>
  <c r="BQ407" i="7"/>
  <c r="BR407" i="7"/>
  <c r="BR408" i="7" s="1"/>
  <c r="BR411" i="7" s="1"/>
  <c r="BS407" i="7"/>
  <c r="BS408" i="7" s="1"/>
  <c r="BS411" i="7" s="1"/>
  <c r="BU407" i="7"/>
  <c r="BU408" i="7" s="1"/>
  <c r="BU411" i="7" s="1"/>
  <c r="BV407" i="7"/>
  <c r="BV408" i="7" s="1"/>
  <c r="BV411" i="7" s="1"/>
  <c r="BV413" i="7" s="1"/>
  <c r="BV414" i="7" s="1"/>
  <c r="BV415" i="7" s="1"/>
  <c r="BV416" i="7" s="1"/>
  <c r="BV417" i="7" s="1"/>
  <c r="BW407" i="7"/>
  <c r="BX407" i="7"/>
  <c r="BY407" i="7"/>
  <c r="BZ407" i="7"/>
  <c r="CA407" i="7"/>
  <c r="CA408" i="7" s="1"/>
  <c r="CA411" i="7" s="1"/>
  <c r="CB407" i="7"/>
  <c r="CB408" i="7" s="1"/>
  <c r="CC407" i="7"/>
  <c r="CC408" i="7" s="1"/>
  <c r="CC411" i="7" s="1"/>
  <c r="CC413" i="7" s="1"/>
  <c r="CD407" i="7"/>
  <c r="CE407" i="7"/>
  <c r="CF407" i="7"/>
  <c r="CG407" i="7"/>
  <c r="CH407" i="7"/>
  <c r="CI407" i="7"/>
  <c r="CI408" i="7" s="1"/>
  <c r="CI411" i="7" s="1"/>
  <c r="BM408" i="7"/>
  <c r="BM411" i="7" s="1"/>
  <c r="BM413" i="7" s="1"/>
  <c r="BN408" i="7"/>
  <c r="BN411" i="7" s="1"/>
  <c r="BO408" i="7"/>
  <c r="BP408" i="7"/>
  <c r="BQ408" i="7"/>
  <c r="BW408" i="7"/>
  <c r="BW411" i="7" s="1"/>
  <c r="BW413" i="7" s="1"/>
  <c r="BW414" i="7" s="1"/>
  <c r="BW415" i="7" s="1"/>
  <c r="BW416" i="7" s="1"/>
  <c r="BW417" i="7" s="1"/>
  <c r="BW419" i="7" s="1"/>
  <c r="BX408" i="7"/>
  <c r="BX411" i="7" s="1"/>
  <c r="BY408" i="7"/>
  <c r="BZ408" i="7"/>
  <c r="CD408" i="7"/>
  <c r="CD411" i="7" s="1"/>
  <c r="CE408" i="7"/>
  <c r="CE411" i="7" s="1"/>
  <c r="CE413" i="7" s="1"/>
  <c r="CE414" i="7" s="1"/>
  <c r="CE415" i="7" s="1"/>
  <c r="CE416" i="7" s="1"/>
  <c r="CE417" i="7" s="1"/>
  <c r="CE419" i="7" s="1"/>
  <c r="CF408" i="7"/>
  <c r="CG408" i="7"/>
  <c r="CH408" i="7"/>
  <c r="CF409" i="7"/>
  <c r="BM410" i="7"/>
  <c r="BO410" i="7"/>
  <c r="CD410" i="7"/>
  <c r="CG410" i="7"/>
  <c r="BO411" i="7"/>
  <c r="BO413" i="7" s="1"/>
  <c r="BO414" i="7" s="1"/>
  <c r="BP411" i="7"/>
  <c r="BQ411" i="7"/>
  <c r="BQ410" i="7" s="1"/>
  <c r="BY411" i="7"/>
  <c r="BZ411" i="7"/>
  <c r="BZ413" i="7" s="1"/>
  <c r="BZ414" i="7" s="1"/>
  <c r="BZ415" i="7" s="1"/>
  <c r="BZ416" i="7" s="1"/>
  <c r="BZ417" i="7" s="1"/>
  <c r="BZ419" i="7" s="1"/>
  <c r="CB411" i="7"/>
  <c r="CF411" i="7"/>
  <c r="CF413" i="7" s="1"/>
  <c r="CF414" i="7" s="1"/>
  <c r="CF415" i="7" s="1"/>
  <c r="CG411" i="7"/>
  <c r="CG413" i="7" s="1"/>
  <c r="CG414" i="7" s="1"/>
  <c r="CG415" i="7" s="1"/>
  <c r="CG416" i="7" s="1"/>
  <c r="CG417" i="7" s="1"/>
  <c r="CG427" i="7" s="1"/>
  <c r="CH411" i="7"/>
  <c r="BL412" i="7"/>
  <c r="BM412" i="7"/>
  <c r="BN412" i="7"/>
  <c r="BT412" i="7"/>
  <c r="CF412" i="7"/>
  <c r="BQ413" i="7"/>
  <c r="BQ414" i="7" s="1"/>
  <c r="BQ415" i="7" s="1"/>
  <c r="BQ416" i="7" s="1"/>
  <c r="BQ417" i="7" s="1"/>
  <c r="BQ419" i="7" s="1"/>
  <c r="BY413" i="7"/>
  <c r="BY414" i="7" s="1"/>
  <c r="BY415" i="7" s="1"/>
  <c r="BY416" i="7" s="1"/>
  <c r="CB413" i="7"/>
  <c r="CB414" i="7" s="1"/>
  <c r="CD413" i="7"/>
  <c r="CH413" i="7"/>
  <c r="CH414" i="7" s="1"/>
  <c r="CI413" i="7"/>
  <c r="CI414" i="7" s="1"/>
  <c r="CI415" i="7" s="1"/>
  <c r="CI416" i="7" s="1"/>
  <c r="CI417" i="7" s="1"/>
  <c r="CI419" i="7" s="1"/>
  <c r="BM414" i="7"/>
  <c r="BM415" i="7" s="1"/>
  <c r="CC414" i="7"/>
  <c r="CC415" i="7" s="1"/>
  <c r="CC416" i="7" s="1"/>
  <c r="CC417" i="7" s="1"/>
  <c r="CC419" i="7" s="1"/>
  <c r="CD414" i="7"/>
  <c r="CD415" i="7" s="1"/>
  <c r="BO415" i="7"/>
  <c r="BO416" i="7" s="1"/>
  <c r="CB415" i="7"/>
  <c r="CB416" i="7" s="1"/>
  <c r="CB417" i="7" s="1"/>
  <c r="CB419" i="7" s="1"/>
  <c r="CH415" i="7"/>
  <c r="CH416" i="7" s="1"/>
  <c r="BM416" i="7"/>
  <c r="BM417" i="7" s="1"/>
  <c r="BM427" i="7" s="1"/>
  <c r="BM429" i="7" s="1"/>
  <c r="BM432" i="7" s="1"/>
  <c r="BM433" i="7" s="1"/>
  <c r="BM434" i="7" s="1"/>
  <c r="CD416" i="7"/>
  <c r="CD417" i="7" s="1"/>
  <c r="CF416" i="7"/>
  <c r="CF417" i="7" s="1"/>
  <c r="CF419" i="7" s="1"/>
  <c r="BO417" i="7"/>
  <c r="BY417" i="7"/>
  <c r="CH417" i="7"/>
  <c r="CH419" i="7" s="1"/>
  <c r="BL418" i="7"/>
  <c r="BM418" i="7"/>
  <c r="BN418" i="7"/>
  <c r="BO418" i="7"/>
  <c r="BP418" i="7"/>
  <c r="BQ418" i="7"/>
  <c r="BR418" i="7"/>
  <c r="BS418" i="7"/>
  <c r="BT418" i="7"/>
  <c r="BU418" i="7"/>
  <c r="BV418" i="7"/>
  <c r="BW418" i="7"/>
  <c r="BX418" i="7"/>
  <c r="BY418" i="7"/>
  <c r="BZ418" i="7"/>
  <c r="CA418" i="7"/>
  <c r="CB418" i="7"/>
  <c r="CC418" i="7"/>
  <c r="CD418" i="7"/>
  <c r="CE418" i="7"/>
  <c r="CF418" i="7"/>
  <c r="CG418" i="7"/>
  <c r="CH418" i="7"/>
  <c r="CI418" i="7"/>
  <c r="BV419" i="7"/>
  <c r="BY419" i="7"/>
  <c r="CG419" i="7"/>
  <c r="BY420" i="7"/>
  <c r="BY421" i="7"/>
  <c r="BY422" i="7"/>
  <c r="BY426" i="7"/>
  <c r="BY427" i="7"/>
  <c r="BL428" i="7"/>
  <c r="BS428" i="7"/>
  <c r="BX428" i="7"/>
  <c r="CE428" i="7"/>
  <c r="G431" i="7"/>
  <c r="H431" i="7" s="1"/>
  <c r="H437" i="7" s="1"/>
  <c r="J431" i="7"/>
  <c r="K431" i="7"/>
  <c r="K437" i="7" s="1"/>
  <c r="M431" i="7"/>
  <c r="N431" i="7"/>
  <c r="H435" i="7"/>
  <c r="I435" i="7"/>
  <c r="K435" i="7"/>
  <c r="L435" i="7"/>
  <c r="N435" i="7"/>
  <c r="O435" i="7"/>
  <c r="G437" i="7"/>
  <c r="J437" i="7"/>
  <c r="M437" i="7"/>
  <c r="N437" i="7"/>
  <c r="BP440" i="7"/>
  <c r="BQ440" i="7"/>
  <c r="BR440" i="7"/>
  <c r="BT440" i="7"/>
  <c r="BS465" i="7"/>
  <c r="BY465" i="7"/>
  <c r="BZ465" i="7"/>
  <c r="CE465" i="7"/>
  <c r="CG465" i="7"/>
  <c r="CH465" i="7"/>
  <c r="CI465" i="7"/>
  <c r="BS466" i="7"/>
  <c r="BY466" i="7"/>
  <c r="BY470" i="7" s="1"/>
  <c r="BY471" i="7" s="1"/>
  <c r="BY475" i="7" s="1"/>
  <c r="BZ466" i="7"/>
  <c r="CE466" i="7"/>
  <c r="CH466" i="7"/>
  <c r="CI466" i="7"/>
  <c r="BO467" i="7"/>
  <c r="BP467" i="7"/>
  <c r="BQ467" i="7"/>
  <c r="BR467" i="7"/>
  <c r="BS467" i="7"/>
  <c r="BS506" i="7" s="1"/>
  <c r="BS507" i="7" s="1"/>
  <c r="BU467" i="7"/>
  <c r="BV467" i="7"/>
  <c r="BW467" i="7"/>
  <c r="BX467" i="7"/>
  <c r="BY467" i="7"/>
  <c r="CA467" i="7"/>
  <c r="CB467" i="7"/>
  <c r="CC467" i="7"/>
  <c r="CD467" i="7"/>
  <c r="CE467" i="7"/>
  <c r="CF467" i="7"/>
  <c r="CG467" i="7"/>
  <c r="CH467" i="7"/>
  <c r="CI467" i="7"/>
  <c r="BZ468" i="7"/>
  <c r="BZ469" i="7" s="1"/>
  <c r="BS470" i="7"/>
  <c r="BT470" i="7"/>
  <c r="BS471" i="7"/>
  <c r="BT471" i="7" s="1"/>
  <c r="BT472" i="7"/>
  <c r="BS473" i="7"/>
  <c r="BT473" i="7" s="1"/>
  <c r="BT475" i="7" s="1"/>
  <c r="BS474" i="7"/>
  <c r="BL475" i="7"/>
  <c r="BS475" i="7"/>
  <c r="BZ475" i="7"/>
  <c r="BS476" i="7"/>
  <c r="CF477" i="7"/>
  <c r="BL478" i="7"/>
  <c r="BS478" i="7"/>
  <c r="BX478" i="7"/>
  <c r="CE478" i="7"/>
  <c r="BS486" i="7"/>
  <c r="BS504" i="7"/>
  <c r="BS505" i="7" s="1"/>
  <c r="BY504" i="7"/>
  <c r="BY505" i="7" s="1"/>
  <c r="CA504" i="7"/>
  <c r="CG504" i="7"/>
  <c r="CA505" i="7"/>
  <c r="CG505" i="7"/>
  <c r="BY506" i="7"/>
  <c r="CA506" i="7"/>
  <c r="CG506" i="7"/>
  <c r="CG507" i="7" s="1"/>
  <c r="BY507" i="7"/>
  <c r="CA507" i="7"/>
  <c r="R521" i="7"/>
  <c r="U521" i="7"/>
  <c r="U522" i="7" s="1"/>
  <c r="Y521" i="7"/>
  <c r="AJ521" i="7"/>
  <c r="AJ522" i="7" s="1"/>
  <c r="AM521" i="7"/>
  <c r="AU521" i="7"/>
  <c r="BA521" i="7"/>
  <c r="W522" i="7"/>
  <c r="Y522" i="7"/>
  <c r="AU522" i="7"/>
  <c r="BB522" i="7"/>
  <c r="BB521" i="7" s="1"/>
  <c r="BE522" i="7"/>
  <c r="BE521" i="7" s="1"/>
  <c r="BK522" i="7"/>
  <c r="BK521" i="7" s="1"/>
  <c r="BN522" i="7"/>
  <c r="BN521" i="7" s="1"/>
  <c r="Q523" i="7"/>
  <c r="Q521" i="7" s="1"/>
  <c r="R523" i="7"/>
  <c r="S523" i="7"/>
  <c r="S521" i="7" s="1"/>
  <c r="S522" i="7" s="1"/>
  <c r="U523" i="7"/>
  <c r="W523" i="7"/>
  <c r="W521" i="7" s="1"/>
  <c r="Y523" i="7"/>
  <c r="Z523" i="7"/>
  <c r="Z521" i="7" s="1"/>
  <c r="Z522" i="7" s="1"/>
  <c r="AB523" i="7"/>
  <c r="AB521" i="7" s="1"/>
  <c r="AB522" i="7" s="1"/>
  <c r="AJ523" i="7"/>
  <c r="AU523" i="7"/>
  <c r="BA523" i="7"/>
  <c r="BA522" i="7" s="1"/>
  <c r="BB523" i="7"/>
  <c r="BC523" i="7"/>
  <c r="BC522" i="7" s="1"/>
  <c r="BC521" i="7" s="1"/>
  <c r="BE523" i="7"/>
  <c r="BI523" i="7"/>
  <c r="BI522" i="7" s="1"/>
  <c r="BI521" i="7" s="1"/>
  <c r="BJ523" i="7"/>
  <c r="BJ522" i="7" s="1"/>
  <c r="BJ521" i="7" s="1"/>
  <c r="BK523" i="7"/>
  <c r="BL523" i="7"/>
  <c r="BL522" i="7" s="1"/>
  <c r="BL521" i="7" s="1"/>
  <c r="BM523" i="7"/>
  <c r="BM522" i="7" s="1"/>
  <c r="BM521" i="7" s="1"/>
  <c r="BN523" i="7"/>
  <c r="Z524" i="7"/>
  <c r="AB524" i="7"/>
  <c r="AM524" i="7"/>
  <c r="AO524" i="7"/>
  <c r="AO525" i="7" s="1"/>
  <c r="AQ524" i="7"/>
  <c r="AS524" i="7"/>
  <c r="AS525" i="7" s="1"/>
  <c r="AU524" i="7"/>
  <c r="AU525" i="7" s="1"/>
  <c r="AY524" i="7"/>
  <c r="BA524" i="7"/>
  <c r="BA525" i="7" s="1"/>
  <c r="BB524" i="7"/>
  <c r="BC524" i="7"/>
  <c r="BC525" i="7" s="1"/>
  <c r="BE524" i="7"/>
  <c r="BE525" i="7" s="1"/>
  <c r="BE526" i="7" s="1"/>
  <c r="BE528" i="7" s="1"/>
  <c r="BF524" i="7"/>
  <c r="BG524" i="7"/>
  <c r="BG523" i="7" s="1"/>
  <c r="BG522" i="7" s="1"/>
  <c r="BG521" i="7" s="1"/>
  <c r="BI524" i="7"/>
  <c r="BJ524" i="7"/>
  <c r="BJ525" i="7" s="1"/>
  <c r="BK524" i="7"/>
  <c r="BL524" i="7"/>
  <c r="BL525" i="7" s="1"/>
  <c r="BM524" i="7"/>
  <c r="BN524" i="7"/>
  <c r="BN525" i="7" s="1"/>
  <c r="BN526" i="7" s="1"/>
  <c r="BN528" i="7" s="1"/>
  <c r="BN529" i="7" s="1"/>
  <c r="S525" i="7"/>
  <c r="S526" i="7" s="1"/>
  <c r="U525" i="7"/>
  <c r="W525" i="7"/>
  <c r="Y525" i="7"/>
  <c r="Z525" i="7"/>
  <c r="Z538" i="7" s="1"/>
  <c r="Z537" i="7" s="1"/>
  <c r="Z536" i="7" s="1"/>
  <c r="AB525" i="7"/>
  <c r="AB526" i="7" s="1"/>
  <c r="AB528" i="7" s="1"/>
  <c r="AJ525" i="7"/>
  <c r="AM525" i="7"/>
  <c r="AQ525" i="7"/>
  <c r="AQ526" i="7" s="1"/>
  <c r="AY525" i="7"/>
  <c r="AY538" i="7" s="1"/>
  <c r="AY537" i="7" s="1"/>
  <c r="AY536" i="7" s="1"/>
  <c r="BB525" i="7"/>
  <c r="BB526" i="7" s="1"/>
  <c r="BG525" i="7"/>
  <c r="BI525" i="7"/>
  <c r="BK525" i="7"/>
  <c r="BK526" i="7" s="1"/>
  <c r="BK528" i="7" s="1"/>
  <c r="BM525" i="7"/>
  <c r="BM526" i="7" s="1"/>
  <c r="U526" i="7"/>
  <c r="W526" i="7"/>
  <c r="Z526" i="7"/>
  <c r="AJ526" i="7"/>
  <c r="AJ528" i="7" s="1"/>
  <c r="AJ529" i="7" s="1"/>
  <c r="AY526" i="7"/>
  <c r="AY528" i="7" s="1"/>
  <c r="AY529" i="7" s="1"/>
  <c r="BA526" i="7"/>
  <c r="BA528" i="7" s="1"/>
  <c r="BA529" i="7" s="1"/>
  <c r="BI526" i="7"/>
  <c r="BI528" i="7" s="1"/>
  <c r="BI529" i="7" s="1"/>
  <c r="O527" i="7"/>
  <c r="Q527" i="7"/>
  <c r="R527" i="7"/>
  <c r="W527" i="7"/>
  <c r="Z527" i="7"/>
  <c r="AU527" i="7"/>
  <c r="AY527" i="7"/>
  <c r="O528" i="7"/>
  <c r="Q528" i="7"/>
  <c r="Q529" i="7" s="1"/>
  <c r="R528" i="7"/>
  <c r="S528" i="7"/>
  <c r="S529" i="7" s="1"/>
  <c r="S530" i="7" s="1"/>
  <c r="U528" i="7"/>
  <c r="W528" i="7"/>
  <c r="Z528" i="7"/>
  <c r="Z529" i="7" s="1"/>
  <c r="Z530" i="7" s="1"/>
  <c r="AM528" i="7"/>
  <c r="AQ528" i="7"/>
  <c r="BM528" i="7"/>
  <c r="BM529" i="7" s="1"/>
  <c r="O529" i="7"/>
  <c r="O530" i="7" s="1"/>
  <c r="R529" i="7"/>
  <c r="R530" i="7" s="1"/>
  <c r="U529" i="7"/>
  <c r="W529" i="7"/>
  <c r="AB529" i="7"/>
  <c r="AB530" i="7" s="1"/>
  <c r="AM529" i="7"/>
  <c r="AM530" i="7" s="1"/>
  <c r="AQ529" i="7"/>
  <c r="AQ530" i="7" s="1"/>
  <c r="BE529" i="7"/>
  <c r="BK529" i="7"/>
  <c r="Q530" i="7"/>
  <c r="U530" i="7"/>
  <c r="W530" i="7"/>
  <c r="AJ530" i="7"/>
  <c r="R531" i="7"/>
  <c r="S531" i="7"/>
  <c r="S532" i="7" s="1"/>
  <c r="S533" i="7" s="1"/>
  <c r="AB531" i="7"/>
  <c r="BB531" i="7"/>
  <c r="BB532" i="7" s="1"/>
  <c r="BL531" i="7"/>
  <c r="BL532" i="7" s="1"/>
  <c r="BL533" i="7" s="1"/>
  <c r="BL535" i="7" s="1"/>
  <c r="BL534" i="7" s="1"/>
  <c r="BN531" i="7"/>
  <c r="BN532" i="7" s="1"/>
  <c r="BN533" i="7" s="1"/>
  <c r="BN535" i="7" s="1"/>
  <c r="O532" i="7"/>
  <c r="R532" i="7"/>
  <c r="O533" i="7"/>
  <c r="R533" i="7"/>
  <c r="AW533" i="7"/>
  <c r="AY533" i="7"/>
  <c r="AY535" i="7" s="1"/>
  <c r="AY534" i="7" s="1"/>
  <c r="AQ534" i="7"/>
  <c r="BN534" i="7"/>
  <c r="AM535" i="7"/>
  <c r="AM534" i="7" s="1"/>
  <c r="AQ535" i="7"/>
  <c r="AW535" i="7"/>
  <c r="AW534" i="7" s="1"/>
  <c r="O536" i="7"/>
  <c r="R536" i="7"/>
  <c r="R537" i="7" s="1"/>
  <c r="R538" i="7" s="1"/>
  <c r="O537" i="7"/>
  <c r="Q537" i="7"/>
  <c r="Q539" i="7" s="1"/>
  <c r="W537" i="7"/>
  <c r="W536" i="7" s="1"/>
  <c r="Q538" i="7"/>
  <c r="W538" i="7"/>
  <c r="AM538" i="7"/>
  <c r="AM537" i="7" s="1"/>
  <c r="AM536" i="7" s="1"/>
  <c r="BB538" i="7"/>
  <c r="BB537" i="7" s="1"/>
  <c r="BB536" i="7" s="1"/>
  <c r="BE538" i="7"/>
  <c r="BE537" i="7" s="1"/>
  <c r="BE536" i="7" s="1"/>
  <c r="BK538" i="7"/>
  <c r="BK537" i="7" s="1"/>
  <c r="BK536" i="7" s="1"/>
  <c r="S556" i="7"/>
  <c r="S557" i="7" s="1"/>
  <c r="U556" i="7"/>
  <c r="Z556" i="7"/>
  <c r="AF556" i="7"/>
  <c r="AK556" i="7"/>
  <c r="AO556" i="7"/>
  <c r="AQ556" i="7"/>
  <c r="AS556" i="7"/>
  <c r="AU556" i="7"/>
  <c r="AW556" i="7"/>
  <c r="AY556" i="7"/>
  <c r="BA556" i="7"/>
  <c r="BC556" i="7"/>
  <c r="BE556" i="7"/>
  <c r="BG556" i="7"/>
  <c r="BI556" i="7"/>
  <c r="BK556" i="7"/>
  <c r="BM556" i="7"/>
  <c r="BO556" i="7"/>
  <c r="BQ556" i="7"/>
  <c r="U557" i="7"/>
  <c r="Z557" i="7"/>
  <c r="AK557" i="7"/>
  <c r="AO557" i="7"/>
  <c r="AQ557" i="7"/>
  <c r="AS557" i="7"/>
  <c r="AU557" i="7"/>
  <c r="AW557" i="7"/>
  <c r="AY557" i="7"/>
  <c r="BA557" i="7"/>
  <c r="BC557" i="7"/>
  <c r="BE557" i="7"/>
  <c r="BG557" i="7"/>
  <c r="BI557" i="7"/>
  <c r="BK557" i="7"/>
  <c r="BM557" i="7"/>
  <c r="BO557" i="7"/>
  <c r="BQ557" i="7"/>
  <c r="Q558" i="7"/>
  <c r="Q556" i="7" s="1"/>
  <c r="R558" i="7"/>
  <c r="R556" i="7" s="1"/>
  <c r="S558" i="7"/>
  <c r="U558" i="7"/>
  <c r="W558" i="7"/>
  <c r="W556" i="7" s="1"/>
  <c r="W557" i="7" s="1"/>
  <c r="Z559" i="7"/>
  <c r="AB559" i="7"/>
  <c r="AB560" i="7" s="1"/>
  <c r="AI559" i="7"/>
  <c r="AI558" i="7" s="1"/>
  <c r="AM559" i="7"/>
  <c r="AO559" i="7"/>
  <c r="AO558" i="7" s="1"/>
  <c r="AQ559" i="7"/>
  <c r="AQ560" i="7" s="1"/>
  <c r="AQ561" i="7" s="1"/>
  <c r="AS559" i="7"/>
  <c r="AU559" i="7"/>
  <c r="AU560" i="7" s="1"/>
  <c r="AU572" i="7" s="1"/>
  <c r="AU571" i="7" s="1"/>
  <c r="AU569" i="7" s="1"/>
  <c r="AW559" i="7"/>
  <c r="AW560" i="7" s="1"/>
  <c r="AW562" i="7" s="1"/>
  <c r="AY559" i="7"/>
  <c r="BA559" i="7"/>
  <c r="BC559" i="7"/>
  <c r="BE559" i="7"/>
  <c r="BE563" i="7" s="1"/>
  <c r="BE564" i="7" s="1"/>
  <c r="BG559" i="7"/>
  <c r="BG560" i="7" s="1"/>
  <c r="BI559" i="7"/>
  <c r="BI560" i="7" s="1"/>
  <c r="BK559" i="7"/>
  <c r="BK560" i="7" s="1"/>
  <c r="BM559" i="7"/>
  <c r="BM560" i="7" s="1"/>
  <c r="BM562" i="7" s="1"/>
  <c r="S560" i="7"/>
  <c r="U560" i="7"/>
  <c r="U566" i="7" s="1"/>
  <c r="U567" i="7" s="1"/>
  <c r="U568" i="7" s="1"/>
  <c r="W560" i="7"/>
  <c r="W561" i="7" s="1"/>
  <c r="AI560" i="7"/>
  <c r="AO560" i="7"/>
  <c r="AS560" i="7"/>
  <c r="AY560" i="7"/>
  <c r="BA560" i="7"/>
  <c r="BA566" i="7" s="1"/>
  <c r="BA567" i="7" s="1"/>
  <c r="BA568" i="7" s="1"/>
  <c r="BE560" i="7"/>
  <c r="BE562" i="7" s="1"/>
  <c r="U561" i="7"/>
  <c r="AU561" i="7"/>
  <c r="AW561" i="7"/>
  <c r="BA561" i="7"/>
  <c r="BE561" i="7"/>
  <c r="O562" i="7"/>
  <c r="Q562" i="7"/>
  <c r="R562" i="7"/>
  <c r="U562" i="7"/>
  <c r="W562" i="7"/>
  <c r="AQ562" i="7"/>
  <c r="AU562" i="7"/>
  <c r="BA562" i="7"/>
  <c r="BG562" i="7"/>
  <c r="O563" i="7"/>
  <c r="O564" i="7" s="1"/>
  <c r="Q563" i="7"/>
  <c r="Q564" i="7" s="1"/>
  <c r="Q565" i="7" s="1"/>
  <c r="R563" i="7"/>
  <c r="R564" i="7" s="1"/>
  <c r="R565" i="7" s="1"/>
  <c r="S563" i="7"/>
  <c r="U563" i="7"/>
  <c r="U564" i="7" s="1"/>
  <c r="U565" i="7" s="1"/>
  <c r="W563" i="7"/>
  <c r="AB563" i="7"/>
  <c r="AI563" i="7"/>
  <c r="AQ563" i="7"/>
  <c r="AQ564" i="7" s="1"/>
  <c r="AQ565" i="7" s="1"/>
  <c r="AS563" i="7"/>
  <c r="AS564" i="7" s="1"/>
  <c r="AS565" i="7" s="1"/>
  <c r="AU563" i="7"/>
  <c r="AU564" i="7" s="1"/>
  <c r="AU565" i="7" s="1"/>
  <c r="AY563" i="7"/>
  <c r="BA563" i="7"/>
  <c r="BA564" i="7" s="1"/>
  <c r="BA565" i="7" s="1"/>
  <c r="BG563" i="7"/>
  <c r="BG564" i="7" s="1"/>
  <c r="BG565" i="7" s="1"/>
  <c r="BI563" i="7"/>
  <c r="BI564" i="7" s="1"/>
  <c r="BI565" i="7" s="1"/>
  <c r="BK563" i="7"/>
  <c r="BK564" i="7" s="1"/>
  <c r="BK565" i="7" s="1"/>
  <c r="BM563" i="7"/>
  <c r="S564" i="7"/>
  <c r="S565" i="7" s="1"/>
  <c r="W564" i="7"/>
  <c r="AB564" i="7"/>
  <c r="AB565" i="7" s="1"/>
  <c r="AI564" i="7"/>
  <c r="AI565" i="7" s="1"/>
  <c r="AY564" i="7"/>
  <c r="AY565" i="7" s="1"/>
  <c r="BM564" i="7"/>
  <c r="BM565" i="7" s="1"/>
  <c r="O565" i="7"/>
  <c r="W565" i="7"/>
  <c r="BE565" i="7"/>
  <c r="R566" i="7"/>
  <c r="R567" i="7" s="1"/>
  <c r="BM566" i="7"/>
  <c r="BM567" i="7" s="1"/>
  <c r="BM568" i="7" s="1"/>
  <c r="O567" i="7"/>
  <c r="O568" i="7"/>
  <c r="R568" i="7"/>
  <c r="O569" i="7"/>
  <c r="R569" i="7"/>
  <c r="R571" i="7" s="1"/>
  <c r="AS569" i="7"/>
  <c r="AW569" i="7"/>
  <c r="BA569" i="7"/>
  <c r="BE569" i="7"/>
  <c r="BI569" i="7"/>
  <c r="BM569" i="7"/>
  <c r="BQ569" i="7"/>
  <c r="O571" i="7"/>
  <c r="Q571" i="7"/>
  <c r="Q572" i="7" s="1"/>
  <c r="O572" i="7"/>
  <c r="R572" i="7"/>
  <c r="AQ572" i="7"/>
  <c r="AQ571" i="7" s="1"/>
  <c r="AQ569" i="7" s="1"/>
  <c r="AY572" i="7"/>
  <c r="AY571" i="7" s="1"/>
  <c r="AY569" i="7" s="1"/>
  <c r="O573" i="7"/>
  <c r="Q573" i="7"/>
  <c r="Q582" i="7"/>
  <c r="R582" i="7"/>
  <c r="W582" i="7"/>
  <c r="W583" i="7" s="1"/>
  <c r="Z582" i="7"/>
  <c r="AB582" i="7"/>
  <c r="AD582" i="7"/>
  <c r="AF582" i="7"/>
  <c r="AH582" i="7"/>
  <c r="AI582" i="7"/>
  <c r="AK582" i="7"/>
  <c r="AM582" i="7"/>
  <c r="AO582" i="7"/>
  <c r="AU582" i="7"/>
  <c r="AW582" i="7"/>
  <c r="AX582" i="7"/>
  <c r="AZ582" i="7"/>
  <c r="BC582" i="7"/>
  <c r="BG582" i="7"/>
  <c r="BI582" i="7"/>
  <c r="BL582" i="7"/>
  <c r="Z583" i="7"/>
  <c r="AB583" i="7"/>
  <c r="AD583" i="7"/>
  <c r="AF583" i="7"/>
  <c r="AH583" i="7"/>
  <c r="AI583" i="7"/>
  <c r="AK583" i="7"/>
  <c r="AM583" i="7"/>
  <c r="AO583" i="7"/>
  <c r="AU583" i="7"/>
  <c r="AW583" i="7"/>
  <c r="AX583" i="7"/>
  <c r="AZ583" i="7"/>
  <c r="BC583" i="7"/>
  <c r="BG583" i="7"/>
  <c r="BI583" i="7"/>
  <c r="BL583" i="7"/>
  <c r="Q584" i="7"/>
  <c r="R584" i="7"/>
  <c r="S584" i="7"/>
  <c r="S582" i="7" s="1"/>
  <c r="S583" i="7" s="1"/>
  <c r="U584" i="7"/>
  <c r="U582" i="7" s="1"/>
  <c r="U583" i="7" s="1"/>
  <c r="W584" i="7"/>
  <c r="AK584" i="7"/>
  <c r="AU584" i="7"/>
  <c r="AW584" i="7"/>
  <c r="AZ584" i="7"/>
  <c r="BC584" i="7"/>
  <c r="BG584" i="7"/>
  <c r="BI584" i="7"/>
  <c r="Z585" i="7"/>
  <c r="Z584" i="7" s="1"/>
  <c r="AD585" i="7"/>
  <c r="AD584" i="7" s="1"/>
  <c r="AK585" i="7"/>
  <c r="AO585" i="7"/>
  <c r="AO584" i="7" s="1"/>
  <c r="AU585" i="7"/>
  <c r="AW585" i="7"/>
  <c r="AX585" i="7"/>
  <c r="AZ585" i="7"/>
  <c r="BC585" i="7"/>
  <c r="BC586" i="7" s="1"/>
  <c r="BC588" i="7" s="1"/>
  <c r="BG585" i="7"/>
  <c r="BG586" i="7" s="1"/>
  <c r="BI585" i="7"/>
  <c r="BI586" i="7" s="1"/>
  <c r="BI588" i="7" s="1"/>
  <c r="BL585" i="7"/>
  <c r="BL586" i="7" s="1"/>
  <c r="BL587" i="7" s="1"/>
  <c r="S586" i="7"/>
  <c r="U586" i="7"/>
  <c r="W586" i="7"/>
  <c r="Z586" i="7"/>
  <c r="Z587" i="7" s="1"/>
  <c r="Z588" i="7" s="1"/>
  <c r="Z589" i="7" s="1"/>
  <c r="AB586" i="7"/>
  <c r="AD586" i="7"/>
  <c r="AD587" i="7" s="1"/>
  <c r="AD588" i="7" s="1"/>
  <c r="AD589" i="7" s="1"/>
  <c r="AF586" i="7"/>
  <c r="AH586" i="7"/>
  <c r="AH587" i="7" s="1"/>
  <c r="AI586" i="7"/>
  <c r="AK586" i="7"/>
  <c r="AK587" i="7" s="1"/>
  <c r="AM586" i="7"/>
  <c r="AO586" i="7"/>
  <c r="AO587" i="7" s="1"/>
  <c r="AO588" i="7" s="1"/>
  <c r="AO589" i="7" s="1"/>
  <c r="AU586" i="7"/>
  <c r="AW586" i="7"/>
  <c r="AW588" i="7" s="1"/>
  <c r="AW589" i="7" s="1"/>
  <c r="AW591" i="7" s="1"/>
  <c r="AX586" i="7"/>
  <c r="AZ586" i="7"/>
  <c r="AZ587" i="7" s="1"/>
  <c r="O587" i="7"/>
  <c r="O588" i="7" s="1"/>
  <c r="O589" i="7" s="1"/>
  <c r="Q587" i="7"/>
  <c r="Q588" i="7" s="1"/>
  <c r="Q589" i="7" s="1"/>
  <c r="R587" i="7"/>
  <c r="S587" i="7"/>
  <c r="S588" i="7" s="1"/>
  <c r="U587" i="7"/>
  <c r="W587" i="7"/>
  <c r="W588" i="7" s="1"/>
  <c r="AX587" i="7"/>
  <c r="BC587" i="7"/>
  <c r="BI587" i="7"/>
  <c r="R588" i="7"/>
  <c r="U588" i="7"/>
  <c r="U589" i="7" s="1"/>
  <c r="AH588" i="7"/>
  <c r="AH589" i="7" s="1"/>
  <c r="AK588" i="7"/>
  <c r="AK589" i="7" s="1"/>
  <c r="AX588" i="7"/>
  <c r="AX589" i="7" s="1"/>
  <c r="AZ588" i="7"/>
  <c r="BL588" i="7"/>
  <c r="BL589" i="7" s="1"/>
  <c r="BL591" i="7" s="1"/>
  <c r="R589" i="7"/>
  <c r="S589" i="7"/>
  <c r="W589" i="7"/>
  <c r="AZ589" i="7"/>
  <c r="AZ591" i="7" s="1"/>
  <c r="BC589" i="7"/>
  <c r="BC591" i="7" s="1"/>
  <c r="BI589" i="7"/>
  <c r="BI591" i="7" s="1"/>
  <c r="O590" i="7"/>
  <c r="O591" i="7" s="1"/>
  <c r="R590" i="7"/>
  <c r="S590" i="7"/>
  <c r="U590" i="7"/>
  <c r="Z590" i="7"/>
  <c r="Z591" i="7" s="1"/>
  <c r="AD590" i="7"/>
  <c r="AH590" i="7"/>
  <c r="AH591" i="7" s="1"/>
  <c r="AK590" i="7"/>
  <c r="AO590" i="7"/>
  <c r="AO591" i="7" s="1"/>
  <c r="AU590" i="7"/>
  <c r="AW590" i="7"/>
  <c r="AX590" i="7"/>
  <c r="AZ590" i="7"/>
  <c r="BC590" i="7"/>
  <c r="BG590" i="7"/>
  <c r="BI590" i="7"/>
  <c r="BL590" i="7"/>
  <c r="R591" i="7"/>
  <c r="S591" i="7"/>
  <c r="U591" i="7"/>
  <c r="AD591" i="7"/>
  <c r="AK591" i="7"/>
  <c r="AX591" i="7"/>
  <c r="O592" i="7"/>
  <c r="R592" i="7"/>
  <c r="W592" i="7"/>
  <c r="AB592" i="7"/>
  <c r="AF592" i="7"/>
  <c r="AI592" i="7"/>
  <c r="AM592" i="7"/>
  <c r="BC599" i="7"/>
  <c r="BC601" i="7"/>
  <c r="BC600" i="7" s="1"/>
  <c r="R602" i="7"/>
  <c r="S602" i="7"/>
  <c r="S604" i="7" s="1"/>
  <c r="S605" i="7" s="1"/>
  <c r="S606" i="7" s="1"/>
  <c r="Z602" i="7"/>
  <c r="AB602" i="7"/>
  <c r="AF602" i="7"/>
  <c r="AH602" i="7"/>
  <c r="AI602" i="7"/>
  <c r="AI604" i="7" s="1"/>
  <c r="AI605" i="7" s="1"/>
  <c r="AI606" i="7" s="1"/>
  <c r="AK602" i="7"/>
  <c r="AM602" i="7"/>
  <c r="AO602" i="7"/>
  <c r="AU602" i="7"/>
  <c r="AW602" i="7"/>
  <c r="AX602" i="7"/>
  <c r="AZ602" i="7"/>
  <c r="BC602" i="7"/>
  <c r="BG602" i="7"/>
  <c r="BI602" i="7"/>
  <c r="BL602" i="7"/>
  <c r="O604" i="7"/>
  <c r="O605" i="7" s="1"/>
  <c r="O606" i="7" s="1"/>
  <c r="Q604" i="7"/>
  <c r="R604" i="7"/>
  <c r="Z604" i="7"/>
  <c r="AB604" i="7"/>
  <c r="AB605" i="7" s="1"/>
  <c r="AB606" i="7" s="1"/>
  <c r="AD604" i="7"/>
  <c r="AD605" i="7" s="1"/>
  <c r="AD606" i="7" s="1"/>
  <c r="AF604" i="7"/>
  <c r="AF605" i="7" s="1"/>
  <c r="AF606" i="7" s="1"/>
  <c r="AH604" i="7"/>
  <c r="AK604" i="7"/>
  <c r="AM604" i="7"/>
  <c r="AM605" i="7" s="1"/>
  <c r="AM606" i="7" s="1"/>
  <c r="AO604" i="7"/>
  <c r="AU604" i="7"/>
  <c r="AW604" i="7"/>
  <c r="AX604" i="7"/>
  <c r="AZ604" i="7"/>
  <c r="BG604" i="7"/>
  <c r="BI604" i="7"/>
  <c r="BL604" i="7"/>
  <c r="Q605" i="7"/>
  <c r="Q606" i="7" s="1"/>
  <c r="R605" i="7"/>
  <c r="R606" i="7" s="1"/>
  <c r="U605" i="7"/>
  <c r="U606" i="7" s="1"/>
  <c r="Z605" i="7"/>
  <c r="Z606" i="7" s="1"/>
  <c r="AH605" i="7"/>
  <c r="AK605" i="7"/>
  <c r="AK606" i="7" s="1"/>
  <c r="AO605" i="7"/>
  <c r="AO606" i="7" s="1"/>
  <c r="AU605" i="7"/>
  <c r="AW605" i="7"/>
  <c r="AW606" i="7" s="1"/>
  <c r="AX605" i="7"/>
  <c r="AX606" i="7" s="1"/>
  <c r="AZ605" i="7"/>
  <c r="BG605" i="7"/>
  <c r="BG606" i="7" s="1"/>
  <c r="BI605" i="7"/>
  <c r="BL605" i="7"/>
  <c r="BL606" i="7" s="1"/>
  <c r="AH606" i="7"/>
  <c r="AU606" i="7"/>
  <c r="AZ606" i="7"/>
  <c r="BC606" i="7"/>
  <c r="BC605" i="7" s="1"/>
  <c r="BC604" i="7" s="1"/>
  <c r="BC603" i="7" s="1"/>
  <c r="BI606" i="7"/>
  <c r="Q607" i="7"/>
  <c r="Q602" i="7" s="1"/>
  <c r="R607" i="7"/>
  <c r="S607" i="7"/>
  <c r="U607" i="7"/>
  <c r="U602" i="7" s="1"/>
  <c r="U604" i="7" s="1"/>
  <c r="W607" i="7"/>
  <c r="W602" i="7" s="1"/>
  <c r="W604" i="7" s="1"/>
  <c r="W605" i="7" s="1"/>
  <c r="W606" i="7" s="1"/>
  <c r="AB607" i="7"/>
  <c r="AF607" i="7"/>
  <c r="AK607" i="7"/>
  <c r="AO607" i="7"/>
  <c r="AU607" i="7"/>
  <c r="AW607" i="7"/>
  <c r="AX607" i="7"/>
  <c r="AZ607" i="7"/>
  <c r="BI607" i="7"/>
  <c r="BL607" i="7"/>
  <c r="Z608" i="7"/>
  <c r="Z607" i="7" s="1"/>
  <c r="AB608" i="7"/>
  <c r="AB610" i="7" s="1"/>
  <c r="AD608" i="7"/>
  <c r="AD607" i="7" s="1"/>
  <c r="AF608" i="7"/>
  <c r="AH608" i="7"/>
  <c r="AH607" i="7" s="1"/>
  <c r="AI608" i="7"/>
  <c r="AI607" i="7" s="1"/>
  <c r="AK608" i="7"/>
  <c r="AM608" i="7"/>
  <c r="AM610" i="7" s="1"/>
  <c r="AO608" i="7"/>
  <c r="AU608" i="7"/>
  <c r="AU609" i="7" s="1"/>
  <c r="AU610" i="7" s="1"/>
  <c r="AW608" i="7"/>
  <c r="AX608" i="7"/>
  <c r="AZ608" i="7"/>
  <c r="BC608" i="7"/>
  <c r="BC607" i="7" s="1"/>
  <c r="BG608" i="7"/>
  <c r="BI608" i="7"/>
  <c r="BI609" i="7" s="1"/>
  <c r="BL608" i="7"/>
  <c r="BL609" i="7" s="1"/>
  <c r="S609" i="7"/>
  <c r="U609" i="7"/>
  <c r="W609" i="7"/>
  <c r="Z609" i="7"/>
  <c r="AB609" i="7"/>
  <c r="AD609" i="7"/>
  <c r="AD610" i="7" s="1"/>
  <c r="AD611" i="7" s="1"/>
  <c r="AD612" i="7" s="1"/>
  <c r="AF609" i="7"/>
  <c r="AH609" i="7"/>
  <c r="AI609" i="7"/>
  <c r="AK609" i="7"/>
  <c r="AM609" i="7"/>
  <c r="AO609" i="7"/>
  <c r="AW609" i="7"/>
  <c r="AX609" i="7"/>
  <c r="AZ609" i="7"/>
  <c r="BC609" i="7"/>
  <c r="O610" i="7"/>
  <c r="O611" i="7" s="1"/>
  <c r="Q610" i="7"/>
  <c r="Q611" i="7" s="1"/>
  <c r="Q612" i="7" s="1"/>
  <c r="R610" i="7"/>
  <c r="S610" i="7"/>
  <c r="U610" i="7"/>
  <c r="U611" i="7" s="1"/>
  <c r="U612" i="7" s="1"/>
  <c r="W610" i="7"/>
  <c r="Z610" i="7"/>
  <c r="Z611" i="7" s="1"/>
  <c r="Z612" i="7" s="1"/>
  <c r="AF610" i="7"/>
  <c r="AF611" i="7" s="1"/>
  <c r="AF612" i="7" s="1"/>
  <c r="AH610" i="7"/>
  <c r="AI610" i="7"/>
  <c r="AK610" i="7"/>
  <c r="AK611" i="7" s="1"/>
  <c r="AO610" i="7"/>
  <c r="AO611" i="7" s="1"/>
  <c r="AO612" i="7" s="1"/>
  <c r="AZ610" i="7"/>
  <c r="R611" i="7"/>
  <c r="R612" i="7" s="1"/>
  <c r="S611" i="7"/>
  <c r="W611" i="7"/>
  <c r="W612" i="7" s="1"/>
  <c r="AB611" i="7"/>
  <c r="AB612" i="7" s="1"/>
  <c r="AH611" i="7"/>
  <c r="AH612" i="7" s="1"/>
  <c r="AI611" i="7"/>
  <c r="AI612" i="7" s="1"/>
  <c r="AM611" i="7"/>
  <c r="AM612" i="7" s="1"/>
  <c r="AU611" i="7"/>
  <c r="AU612" i="7" s="1"/>
  <c r="AU614" i="7" s="1"/>
  <c r="AZ611" i="7"/>
  <c r="AZ612" i="7" s="1"/>
  <c r="O612" i="7"/>
  <c r="S612" i="7"/>
  <c r="AK612" i="7"/>
  <c r="O613" i="7"/>
  <c r="R613" i="7"/>
  <c r="R614" i="7" s="1"/>
  <c r="S613" i="7"/>
  <c r="U613" i="7"/>
  <c r="Z613" i="7"/>
  <c r="AD613" i="7"/>
  <c r="AH613" i="7"/>
  <c r="AK613" i="7"/>
  <c r="AK614" i="7" s="1"/>
  <c r="AO613" i="7"/>
  <c r="AU613" i="7"/>
  <c r="AW613" i="7"/>
  <c r="AX613" i="7"/>
  <c r="AZ613" i="7"/>
  <c r="BC613" i="7"/>
  <c r="BG613" i="7"/>
  <c r="BI613" i="7"/>
  <c r="BL613" i="7"/>
  <c r="O614" i="7"/>
  <c r="S614" i="7"/>
  <c r="U614" i="7"/>
  <c r="Z614" i="7"/>
  <c r="AD614" i="7"/>
  <c r="AH614" i="7"/>
  <c r="AO614" i="7"/>
  <c r="AZ614" i="7"/>
  <c r="O615" i="7"/>
  <c r="R615" i="7"/>
  <c r="W615" i="7"/>
  <c r="AB615" i="7"/>
  <c r="AF615" i="7"/>
  <c r="AI615" i="7"/>
  <c r="AM615" i="7"/>
  <c r="Q621" i="7"/>
  <c r="U621" i="7"/>
  <c r="U622" i="7" s="1"/>
  <c r="Z621" i="7"/>
  <c r="AB621" i="7"/>
  <c r="AD621" i="7"/>
  <c r="AF621" i="7"/>
  <c r="AH621" i="7"/>
  <c r="AI621" i="7"/>
  <c r="AK621" i="7"/>
  <c r="AM621" i="7"/>
  <c r="AO621" i="7"/>
  <c r="AU621" i="7"/>
  <c r="AW621" i="7"/>
  <c r="AX621" i="7"/>
  <c r="AZ621" i="7"/>
  <c r="BC621" i="7"/>
  <c r="BG621" i="7"/>
  <c r="BI621" i="7"/>
  <c r="BJ621" i="7"/>
  <c r="BL621" i="7"/>
  <c r="Z622" i="7"/>
  <c r="AB622" i="7"/>
  <c r="AK622" i="7"/>
  <c r="AM622" i="7"/>
  <c r="AO622" i="7"/>
  <c r="AU622" i="7"/>
  <c r="AW622" i="7"/>
  <c r="AX622" i="7"/>
  <c r="AZ622" i="7"/>
  <c r="BC622" i="7"/>
  <c r="BG622" i="7"/>
  <c r="BI622" i="7"/>
  <c r="BJ622" i="7"/>
  <c r="BL622" i="7"/>
  <c r="Q623" i="7"/>
  <c r="R623" i="7"/>
  <c r="R621" i="7" s="1"/>
  <c r="S623" i="7"/>
  <c r="S621" i="7" s="1"/>
  <c r="S622" i="7" s="1"/>
  <c r="U623" i="7"/>
  <c r="W623" i="7"/>
  <c r="W621" i="7" s="1"/>
  <c r="W622" i="7" s="1"/>
  <c r="AI623" i="7"/>
  <c r="AO623" i="7"/>
  <c r="AU623" i="7"/>
  <c r="AW623" i="7"/>
  <c r="AZ623" i="7"/>
  <c r="BC623" i="7"/>
  <c r="BG623" i="7"/>
  <c r="BI623" i="7"/>
  <c r="BJ623" i="7"/>
  <c r="Z624" i="7"/>
  <c r="Z623" i="7" s="1"/>
  <c r="AB624" i="7"/>
  <c r="AD624" i="7"/>
  <c r="AD623" i="7" s="1"/>
  <c r="AF624" i="7"/>
  <c r="AF623" i="7" s="1"/>
  <c r="AH624" i="7"/>
  <c r="AH623" i="7" s="1"/>
  <c r="AI624" i="7"/>
  <c r="AK624" i="7"/>
  <c r="AK623" i="7" s="1"/>
  <c r="AM624" i="7"/>
  <c r="AO624" i="7"/>
  <c r="AU624" i="7"/>
  <c r="AW624" i="7"/>
  <c r="AW625" i="7" s="1"/>
  <c r="AW626" i="7" s="1"/>
  <c r="AX624" i="7"/>
  <c r="AX625" i="7" s="1"/>
  <c r="AX626" i="7" s="1"/>
  <c r="AZ624" i="7"/>
  <c r="AZ625" i="7" s="1"/>
  <c r="AZ626" i="7" s="1"/>
  <c r="BC624" i="7"/>
  <c r="BG624" i="7"/>
  <c r="BG625" i="7" s="1"/>
  <c r="BI624" i="7"/>
  <c r="BJ624" i="7"/>
  <c r="BL624" i="7"/>
  <c r="AU625" i="7"/>
  <c r="AU626" i="7" s="1"/>
  <c r="BC625" i="7"/>
  <c r="BI625" i="7"/>
  <c r="BJ625" i="7"/>
  <c r="BJ626" i="7" s="1"/>
  <c r="BL625" i="7"/>
  <c r="BL626" i="7" s="1"/>
  <c r="S626" i="7"/>
  <c r="U626" i="7"/>
  <c r="W626" i="7"/>
  <c r="Z626" i="7"/>
  <c r="AB626" i="7"/>
  <c r="AD626" i="7"/>
  <c r="AF626" i="7"/>
  <c r="AH626" i="7"/>
  <c r="AH627" i="7" s="1"/>
  <c r="AI626" i="7"/>
  <c r="AK626" i="7"/>
  <c r="AK627" i="7" s="1"/>
  <c r="AK628" i="7" s="1"/>
  <c r="AK629" i="7" s="1"/>
  <c r="AM626" i="7"/>
  <c r="AO626" i="7"/>
  <c r="BC626" i="7"/>
  <c r="BC627" i="7" s="1"/>
  <c r="BG626" i="7"/>
  <c r="BI626" i="7"/>
  <c r="O627" i="7"/>
  <c r="Q627" i="7"/>
  <c r="R627" i="7"/>
  <c r="S627" i="7"/>
  <c r="U627" i="7"/>
  <c r="U628" i="7" s="1"/>
  <c r="U629" i="7" s="1"/>
  <c r="W627" i="7"/>
  <c r="Z627" i="7"/>
  <c r="Z628" i="7" s="1"/>
  <c r="Z629" i="7" s="1"/>
  <c r="AD627" i="7"/>
  <c r="AF627" i="7"/>
  <c r="AI627" i="7"/>
  <c r="AM627" i="7"/>
  <c r="AO627" i="7"/>
  <c r="AO628" i="7" s="1"/>
  <c r="AO629" i="7" s="1"/>
  <c r="BI627" i="7"/>
  <c r="O628" i="7"/>
  <c r="Q628" i="7"/>
  <c r="Q629" i="7" s="1"/>
  <c r="R628" i="7"/>
  <c r="R629" i="7" s="1"/>
  <c r="S628" i="7"/>
  <c r="S629" i="7" s="1"/>
  <c r="W628" i="7"/>
  <c r="AD628" i="7"/>
  <c r="AF628" i="7"/>
  <c r="AF629" i="7" s="1"/>
  <c r="AH628" i="7"/>
  <c r="AH629" i="7" s="1"/>
  <c r="AI628" i="7"/>
  <c r="AI629" i="7" s="1"/>
  <c r="AM628" i="7"/>
  <c r="BI628" i="7"/>
  <c r="BI629" i="7" s="1"/>
  <c r="BI631" i="7" s="1"/>
  <c r="O629" i="7"/>
  <c r="W629" i="7"/>
  <c r="AD629" i="7"/>
  <c r="AM629" i="7"/>
  <c r="O630" i="7"/>
  <c r="R630" i="7"/>
  <c r="R631" i="7" s="1"/>
  <c r="S630" i="7"/>
  <c r="S631" i="7" s="1"/>
  <c r="U630" i="7"/>
  <c r="U631" i="7" s="1"/>
  <c r="Z630" i="7"/>
  <c r="Z631" i="7" s="1"/>
  <c r="AD630" i="7"/>
  <c r="AD631" i="7" s="1"/>
  <c r="AH630" i="7"/>
  <c r="AH631" i="7" s="1"/>
  <c r="AK630" i="7"/>
  <c r="AO630" i="7"/>
  <c r="AU630" i="7"/>
  <c r="AW630" i="7"/>
  <c r="AX630" i="7"/>
  <c r="AZ630" i="7"/>
  <c r="BC630" i="7"/>
  <c r="BG630" i="7"/>
  <c r="BI630" i="7"/>
  <c r="BJ630" i="7"/>
  <c r="BL630" i="7"/>
  <c r="O631" i="7"/>
  <c r="AK631" i="7"/>
  <c r="AO631" i="7"/>
  <c r="O632" i="7"/>
  <c r="R632" i="7"/>
  <c r="W632" i="7"/>
  <c r="AB632" i="7"/>
  <c r="AF632" i="7"/>
  <c r="AI632" i="7"/>
  <c r="AM632" i="7"/>
  <c r="Y638" i="7"/>
  <c r="Y639" i="7"/>
  <c r="Q643" i="7"/>
  <c r="R643" i="7"/>
  <c r="Y643" i="7"/>
  <c r="Y644" i="7"/>
  <c r="Y645" i="7"/>
  <c r="Y648" i="7" s="1"/>
  <c r="Q646" i="7"/>
  <c r="R646" i="7"/>
  <c r="Y646" i="7"/>
  <c r="AE646" i="7"/>
  <c r="AF646" i="7"/>
  <c r="AG646" i="7"/>
  <c r="AN646" i="7"/>
  <c r="AO646" i="7"/>
  <c r="AP646" i="7"/>
  <c r="AW646" i="7"/>
  <c r="AX646" i="7"/>
  <c r="AY646" i="7"/>
  <c r="BI646" i="7"/>
  <c r="BL646" i="7"/>
  <c r="BM646" i="7"/>
  <c r="BT646" i="7"/>
  <c r="BU646" i="7"/>
  <c r="BV646" i="7"/>
  <c r="CB646" i="7"/>
  <c r="CC646" i="7"/>
  <c r="CD646" i="7"/>
  <c r="CK646" i="7"/>
  <c r="CL646" i="7"/>
  <c r="CM646" i="7"/>
  <c r="Z647" i="7"/>
  <c r="AA647" i="7"/>
  <c r="AB647" i="7"/>
  <c r="AC647" i="7"/>
  <c r="AC646" i="7" s="1"/>
  <c r="AD647" i="7"/>
  <c r="AD646" i="7" s="1"/>
  <c r="AE647" i="7"/>
  <c r="AF647" i="7"/>
  <c r="AG647" i="7"/>
  <c r="AH647" i="7"/>
  <c r="AH646" i="7" s="1"/>
  <c r="AI647" i="7"/>
  <c r="AI646" i="7" s="1"/>
  <c r="AK647" i="7"/>
  <c r="AK646" i="7" s="1"/>
  <c r="AL647" i="7"/>
  <c r="AL646" i="7" s="1"/>
  <c r="AM647" i="7"/>
  <c r="AM646" i="7" s="1"/>
  <c r="AN647" i="7"/>
  <c r="AO647" i="7"/>
  <c r="AP647" i="7"/>
  <c r="AQ647" i="7"/>
  <c r="AQ646" i="7" s="1"/>
  <c r="AR647" i="7"/>
  <c r="AR646" i="7" s="1"/>
  <c r="AS647" i="7"/>
  <c r="AS646" i="7" s="1"/>
  <c r="AT647" i="7"/>
  <c r="AT646" i="7" s="1"/>
  <c r="AV647" i="7"/>
  <c r="AV646" i="7" s="1"/>
  <c r="AW647" i="7"/>
  <c r="AX647" i="7"/>
  <c r="AY647" i="7"/>
  <c r="AZ647" i="7"/>
  <c r="AZ646" i="7" s="1"/>
  <c r="BA647" i="7"/>
  <c r="BA646" i="7" s="1"/>
  <c r="BB647" i="7"/>
  <c r="BB646" i="7" s="1"/>
  <c r="BC647" i="7"/>
  <c r="BC646" i="7" s="1"/>
  <c r="BF647" i="7"/>
  <c r="BF646" i="7" s="1"/>
  <c r="BI647" i="7"/>
  <c r="BL647" i="7"/>
  <c r="BM647" i="7"/>
  <c r="BN647" i="7"/>
  <c r="BN646" i="7" s="1"/>
  <c r="BO647" i="7"/>
  <c r="BO646" i="7" s="1"/>
  <c r="BP647" i="7"/>
  <c r="BP646" i="7" s="1"/>
  <c r="BQ647" i="7"/>
  <c r="BQ646" i="7" s="1"/>
  <c r="BR647" i="7"/>
  <c r="BR646" i="7" s="1"/>
  <c r="BT647" i="7"/>
  <c r="BU647" i="7"/>
  <c r="BV647" i="7"/>
  <c r="BW647" i="7"/>
  <c r="BW646" i="7" s="1"/>
  <c r="BX647" i="7"/>
  <c r="BX646" i="7" s="1"/>
  <c r="BY647" i="7"/>
  <c r="BY646" i="7" s="1"/>
  <c r="BZ647" i="7"/>
  <c r="BZ646" i="7" s="1"/>
  <c r="CA647" i="7"/>
  <c r="CA646" i="7" s="1"/>
  <c r="CB647" i="7"/>
  <c r="CC647" i="7"/>
  <c r="CD647" i="7"/>
  <c r="CF647" i="7"/>
  <c r="CF646" i="7" s="1"/>
  <c r="CG647" i="7"/>
  <c r="CG646" i="7" s="1"/>
  <c r="CH647" i="7"/>
  <c r="CH646" i="7" s="1"/>
  <c r="CI647" i="7"/>
  <c r="CI646" i="7" s="1"/>
  <c r="CJ647" i="7"/>
  <c r="CJ646" i="7" s="1"/>
  <c r="CK647" i="7"/>
  <c r="CL647" i="7"/>
  <c r="CM647" i="7"/>
  <c r="CN647" i="7"/>
  <c r="CN646" i="7" s="1"/>
  <c r="CO647" i="7"/>
  <c r="CO646" i="7" s="1"/>
  <c r="CP647" i="7"/>
  <c r="CP646" i="7" s="1"/>
  <c r="CR647" i="7"/>
  <c r="CR646" i="7" s="1"/>
  <c r="CS647" i="7"/>
  <c r="CS646" i="7" s="1"/>
  <c r="AB648" i="7"/>
  <c r="AB645" i="7" s="1"/>
  <c r="AB644" i="7" s="1"/>
  <c r="AB643" i="7" s="1"/>
  <c r="AC648" i="7"/>
  <c r="AW648" i="7"/>
  <c r="AW645" i="7" s="1"/>
  <c r="AW644" i="7" s="1"/>
  <c r="AW643" i="7" s="1"/>
  <c r="AW642" i="7" s="1"/>
  <c r="AW641" i="7" s="1"/>
  <c r="AW640" i="7" s="1"/>
  <c r="AW639" i="7" s="1"/>
  <c r="AW638" i="7" s="1"/>
  <c r="BI648" i="7"/>
  <c r="Y649" i="7"/>
  <c r="Y653" i="7" s="1"/>
  <c r="Y654" i="7" s="1"/>
  <c r="Y655" i="7" s="1"/>
  <c r="Y656" i="7" s="1"/>
  <c r="Y657" i="7" s="1"/>
  <c r="Y658" i="7" s="1"/>
  <c r="Y660" i="7" s="1"/>
  <c r="Y661" i="7" s="1"/>
  <c r="AD649" i="7"/>
  <c r="AD648" i="7" s="1"/>
  <c r="AE649" i="7"/>
  <c r="AE648" i="7" s="1"/>
  <c r="AV649" i="7"/>
  <c r="AV648" i="7" s="1"/>
  <c r="AW649" i="7"/>
  <c r="BF649" i="7"/>
  <c r="BF648" i="7" s="1"/>
  <c r="BI649" i="7"/>
  <c r="AC651" i="7"/>
  <c r="AI651" i="7"/>
  <c r="AM651" i="7"/>
  <c r="AN651" i="7"/>
  <c r="AO651" i="7"/>
  <c r="AP651" i="7"/>
  <c r="AQ651" i="7"/>
  <c r="AR651" i="7"/>
  <c r="AS651" i="7"/>
  <c r="AT651" i="7"/>
  <c r="AU651" i="7"/>
  <c r="AV651" i="7"/>
  <c r="AW651" i="7"/>
  <c r="AX651" i="7"/>
  <c r="AY651" i="7"/>
  <c r="AZ651" i="7"/>
  <c r="BA651" i="7"/>
  <c r="BB651" i="7"/>
  <c r="BC651" i="7"/>
  <c r="BF651" i="7"/>
  <c r="BI651" i="7"/>
  <c r="BL651" i="7"/>
  <c r="BM651" i="7"/>
  <c r="BN651" i="7"/>
  <c r="BT651" i="7"/>
  <c r="CF651" i="7"/>
  <c r="CR651" i="7"/>
  <c r="X652" i="7"/>
  <c r="Y652" i="7"/>
  <c r="Z652" i="7"/>
  <c r="Z649" i="7" s="1"/>
  <c r="Z648" i="7" s="1"/>
  <c r="Z645" i="7" s="1"/>
  <c r="Z644" i="7" s="1"/>
  <c r="Z643" i="7" s="1"/>
  <c r="AA652" i="7"/>
  <c r="AB652" i="7"/>
  <c r="AB649" i="7" s="1"/>
  <c r="AC652" i="7"/>
  <c r="AC649" i="7" s="1"/>
  <c r="AD652" i="7"/>
  <c r="AE652" i="7"/>
  <c r="AF652" i="7"/>
  <c r="AI652" i="7"/>
  <c r="AO652" i="7"/>
  <c r="AT652" i="7"/>
  <c r="AT649" i="7" s="1"/>
  <c r="AT648" i="7" s="1"/>
  <c r="AV652" i="7"/>
  <c r="AW652" i="7"/>
  <c r="AZ652" i="7"/>
  <c r="AZ649" i="7" s="1"/>
  <c r="AZ648" i="7" s="1"/>
  <c r="AZ650" i="7" s="1"/>
  <c r="BA652" i="7"/>
  <c r="BF652" i="7"/>
  <c r="BI652" i="7"/>
  <c r="BL652" i="7"/>
  <c r="BS652" i="7"/>
  <c r="BX652" i="7"/>
  <c r="BX649" i="7" s="1"/>
  <c r="BX648" i="7" s="1"/>
  <c r="CE652" i="7"/>
  <c r="CQ652" i="7"/>
  <c r="O653" i="7"/>
  <c r="Q653" i="7"/>
  <c r="R653" i="7"/>
  <c r="AB653" i="7"/>
  <c r="AC653" i="7"/>
  <c r="AC654" i="7" s="1"/>
  <c r="AD653" i="7"/>
  <c r="AE653" i="7"/>
  <c r="AE654" i="7" s="1"/>
  <c r="AE655" i="7" s="1"/>
  <c r="AE656" i="7" s="1"/>
  <c r="AE657" i="7" s="1"/>
  <c r="AE658" i="7" s="1"/>
  <c r="AE661" i="7" s="1"/>
  <c r="AT653" i="7"/>
  <c r="AT654" i="7" s="1"/>
  <c r="AV653" i="7"/>
  <c r="AW653" i="7"/>
  <c r="AW654" i="7" s="1"/>
  <c r="AW655" i="7" s="1"/>
  <c r="AW656" i="7" s="1"/>
  <c r="AW657" i="7" s="1"/>
  <c r="AW658" i="7" s="1"/>
  <c r="AW661" i="7" s="1"/>
  <c r="BF653" i="7"/>
  <c r="BI653" i="7"/>
  <c r="BI654" i="7" s="1"/>
  <c r="BI655" i="7" s="1"/>
  <c r="BI656" i="7" s="1"/>
  <c r="BI657" i="7" s="1"/>
  <c r="BI658" i="7" s="1"/>
  <c r="BI661" i="7" s="1"/>
  <c r="BX653" i="7"/>
  <c r="O654" i="7"/>
  <c r="O655" i="7" s="1"/>
  <c r="O656" i="7" s="1"/>
  <c r="Q654" i="7"/>
  <c r="Q655" i="7" s="1"/>
  <c r="Q656" i="7" s="1"/>
  <c r="R654" i="7"/>
  <c r="AB654" i="7"/>
  <c r="AB655" i="7" s="1"/>
  <c r="AD654" i="7"/>
  <c r="AD655" i="7" s="1"/>
  <c r="AD656" i="7" s="1"/>
  <c r="AD657" i="7" s="1"/>
  <c r="AD658" i="7" s="1"/>
  <c r="AD661" i="7" s="1"/>
  <c r="AV654" i="7"/>
  <c r="AV655" i="7" s="1"/>
  <c r="AV656" i="7" s="1"/>
  <c r="AV657" i="7" s="1"/>
  <c r="AV658" i="7" s="1"/>
  <c r="BF654" i="7"/>
  <c r="BF655" i="7" s="1"/>
  <c r="BF656" i="7" s="1"/>
  <c r="BF657" i="7" s="1"/>
  <c r="BF658" i="7" s="1"/>
  <c r="BF661" i="7" s="1"/>
  <c r="BX654" i="7"/>
  <c r="BX655" i="7" s="1"/>
  <c r="BX656" i="7" s="1"/>
  <c r="BX657" i="7" s="1"/>
  <c r="BX658" i="7" s="1"/>
  <c r="R655" i="7"/>
  <c r="AC655" i="7"/>
  <c r="AC656" i="7" s="1"/>
  <c r="AC657" i="7" s="1"/>
  <c r="AC658" i="7" s="1"/>
  <c r="AC659" i="7" s="1"/>
  <c r="AT655" i="7"/>
  <c r="AT656" i="7" s="1"/>
  <c r="AT657" i="7" s="1"/>
  <c r="AT658" i="7" s="1"/>
  <c r="AT659" i="7" s="1"/>
  <c r="R656" i="7"/>
  <c r="AB656" i="7"/>
  <c r="R657" i="7"/>
  <c r="X657" i="7"/>
  <c r="AB657" i="7"/>
  <c r="AB658" i="7" s="1"/>
  <c r="AB660" i="7" s="1"/>
  <c r="AB661" i="7" s="1"/>
  <c r="O658" i="7"/>
  <c r="R658" i="7"/>
  <c r="X658" i="7"/>
  <c r="AD659" i="7"/>
  <c r="AD660" i="7" s="1"/>
  <c r="AW659" i="7"/>
  <c r="AW660" i="7" s="1"/>
  <c r="BF659" i="7"/>
  <c r="BF660" i="7" s="1"/>
  <c r="BI659" i="7"/>
  <c r="BI660" i="7" s="1"/>
  <c r="O660" i="7"/>
  <c r="R660" i="7"/>
  <c r="X660" i="7"/>
  <c r="AC660" i="7"/>
  <c r="AT660" i="7"/>
  <c r="O661" i="7"/>
  <c r="Q661" i="7"/>
  <c r="R661" i="7"/>
  <c r="Z661" i="7"/>
  <c r="AC661" i="7"/>
  <c r="AT661" i="7"/>
  <c r="BL671" i="7"/>
  <c r="BN671" i="7"/>
  <c r="BP671" i="7"/>
  <c r="BQ671" i="7"/>
  <c r="BS671" i="7"/>
  <c r="BX671" i="7"/>
  <c r="BY671" i="7"/>
  <c r="CD671" i="7"/>
  <c r="CF671" i="7"/>
  <c r="CG671" i="7"/>
  <c r="CH671" i="7"/>
  <c r="CL671" i="7"/>
  <c r="CM671" i="7"/>
  <c r="CN671" i="7"/>
  <c r="CO671" i="7"/>
  <c r="CP671" i="7"/>
  <c r="CS671" i="7"/>
  <c r="CT671" i="7"/>
  <c r="CU671" i="7"/>
  <c r="BL673" i="7"/>
  <c r="BN673" i="7"/>
  <c r="BP673" i="7"/>
  <c r="BQ673" i="7"/>
  <c r="BR673" i="7"/>
  <c r="BX673" i="7"/>
  <c r="BX679" i="7" s="1"/>
  <c r="BX680" i="7" s="1"/>
  <c r="BY673" i="7"/>
  <c r="CG673" i="7"/>
  <c r="CG679" i="7" s="1"/>
  <c r="CG680" i="7" s="1"/>
  <c r="CG682" i="7" s="1"/>
  <c r="CG683" i="7" s="1"/>
  <c r="CH673" i="7"/>
  <c r="CL673" i="7"/>
  <c r="CL675" i="7" s="1"/>
  <c r="CL676" i="7" s="1"/>
  <c r="CL682" i="7" s="1"/>
  <c r="CM673" i="7"/>
  <c r="CM679" i="7" s="1"/>
  <c r="CM680" i="7" s="1"/>
  <c r="CM682" i="7" s="1"/>
  <c r="CM683" i="7" s="1"/>
  <c r="CN673" i="7"/>
  <c r="CN677" i="7" s="1"/>
  <c r="CN678" i="7" s="1"/>
  <c r="CO673" i="7"/>
  <c r="CO675" i="7" s="1"/>
  <c r="CS673" i="7"/>
  <c r="CT673" i="7"/>
  <c r="CU673" i="7"/>
  <c r="CU675" i="7" s="1"/>
  <c r="CU676" i="7" s="1"/>
  <c r="CU682" i="7" s="1"/>
  <c r="BO674" i="7"/>
  <c r="BP674" i="7"/>
  <c r="BQ674" i="7"/>
  <c r="BR674" i="7"/>
  <c r="BS674" i="7"/>
  <c r="BU674" i="7"/>
  <c r="BV674" i="7"/>
  <c r="BW674" i="7"/>
  <c r="BX674" i="7"/>
  <c r="BY674" i="7"/>
  <c r="CA674" i="7"/>
  <c r="CB674" i="7"/>
  <c r="CC674" i="7"/>
  <c r="CD674" i="7"/>
  <c r="CE674" i="7"/>
  <c r="CF674" i="7"/>
  <c r="CG674" i="7"/>
  <c r="CH674" i="7"/>
  <c r="CI674" i="7"/>
  <c r="CJ674" i="7"/>
  <c r="CK674" i="7"/>
  <c r="CM674" i="7"/>
  <c r="CN674" i="7"/>
  <c r="CO674" i="7"/>
  <c r="CP674" i="7"/>
  <c r="CQ674" i="7"/>
  <c r="CR674" i="7"/>
  <c r="CS674" i="7"/>
  <c r="CT674" i="7"/>
  <c r="CU674" i="7"/>
  <c r="CO676" i="7"/>
  <c r="CO682" i="7" s="1"/>
  <c r="BL677" i="7"/>
  <c r="BS677" i="7"/>
  <c r="BT677" i="7"/>
  <c r="BY677" i="7"/>
  <c r="BY678" i="7" s="1"/>
  <c r="BY682" i="7" s="1"/>
  <c r="CH677" i="7"/>
  <c r="CT677" i="7"/>
  <c r="CT678" i="7" s="1"/>
  <c r="CT682" i="7" s="1"/>
  <c r="BL678" i="7"/>
  <c r="BS678" i="7"/>
  <c r="BT678" i="7" s="1"/>
  <c r="CH678" i="7"/>
  <c r="BL679" i="7"/>
  <c r="BL680" i="7" s="1"/>
  <c r="BR679" i="7"/>
  <c r="BT679" i="7"/>
  <c r="CD679" i="7"/>
  <c r="CD680" i="7" s="1"/>
  <c r="CD682" i="7" s="1"/>
  <c r="CD683" i="7" s="1"/>
  <c r="CP679" i="7"/>
  <c r="CP680" i="7" s="1"/>
  <c r="CS679" i="7"/>
  <c r="BR680" i="7"/>
  <c r="BR682" i="7" s="1"/>
  <c r="BR683" i="7" s="1"/>
  <c r="BR681" i="7" s="1"/>
  <c r="BS680" i="7"/>
  <c r="CS680" i="7"/>
  <c r="CS682" i="7" s="1"/>
  <c r="CS683" i="7" s="1"/>
  <c r="BL682" i="7"/>
  <c r="BM682" i="7"/>
  <c r="BX682" i="7"/>
  <c r="BX683" i="7" s="1"/>
  <c r="CH682" i="7"/>
  <c r="CN682" i="7"/>
  <c r="CP682" i="7"/>
  <c r="CP683" i="7" s="1"/>
  <c r="BL683" i="7"/>
  <c r="BL681" i="7" s="1"/>
  <c r="BP684" i="7"/>
  <c r="BQ684" i="7"/>
  <c r="BT684" i="7"/>
  <c r="CF684" i="7"/>
  <c r="CR684" i="7"/>
  <c r="CT684" i="7"/>
  <c r="CU684" i="7"/>
  <c r="BL685" i="7"/>
  <c r="BL688" i="7" s="1"/>
  <c r="BM685" i="7"/>
  <c r="BO685" i="7"/>
  <c r="BP685" i="7"/>
  <c r="BQ685" i="7"/>
  <c r="BS685" i="7"/>
  <c r="BX685" i="7"/>
  <c r="CE685" i="7"/>
  <c r="CQ685" i="7"/>
  <c r="CT685" i="7"/>
  <c r="CU685" i="7"/>
  <c r="BL686" i="7"/>
  <c r="BL687" i="7" s="1"/>
  <c r="BL689" i="7" s="1"/>
  <c r="BL691" i="7" s="1"/>
  <c r="BL690" i="7" s="1"/>
  <c r="BX688" i="7"/>
  <c r="CP688" i="7"/>
  <c r="CS688" i="7"/>
  <c r="BO693" i="7"/>
  <c r="BP693" i="7"/>
  <c r="BQ693" i="7"/>
  <c r="BR693" i="7"/>
  <c r="BS693" i="7"/>
  <c r="BU693" i="7"/>
  <c r="BV693" i="7"/>
  <c r="BX693" i="7"/>
  <c r="BY693" i="7"/>
  <c r="BZ693" i="7"/>
  <c r="CA693" i="7"/>
  <c r="CB693" i="7"/>
  <c r="CD693" i="7"/>
  <c r="CG693" i="7"/>
  <c r="CH693" i="7"/>
  <c r="CJ693" i="7"/>
  <c r="CK693" i="7"/>
  <c r="CL693" i="7"/>
  <c r="CM693" i="7"/>
  <c r="CN693" i="7"/>
  <c r="CO693" i="7"/>
  <c r="CP693" i="7"/>
  <c r="CS693" i="7"/>
  <c r="CT693" i="7"/>
  <c r="CU693" i="7"/>
  <c r="CA734" i="7"/>
  <c r="CA735" i="7"/>
  <c r="CA736" i="7"/>
  <c r="CB736" i="7"/>
  <c r="CC736" i="7"/>
  <c r="CD736" i="7"/>
  <c r="CE736" i="7"/>
  <c r="CG736" i="7"/>
  <c r="CH736" i="7"/>
  <c r="CI736" i="7"/>
  <c r="CJ736" i="7"/>
  <c r="CK736" i="7"/>
  <c r="CL736" i="7"/>
  <c r="CA737" i="7"/>
  <c r="CB763" i="7"/>
  <c r="CC763" i="7"/>
  <c r="CE763" i="7"/>
  <c r="CG763" i="7"/>
  <c r="CL763" i="7"/>
  <c r="CN763" i="7"/>
  <c r="CO763" i="7"/>
  <c r="CA764" i="7"/>
  <c r="CA763" i="7" s="1"/>
  <c r="CB764" i="7"/>
  <c r="CC764" i="7"/>
  <c r="CD764" i="7"/>
  <c r="CD763" i="7" s="1"/>
  <c r="CE764" i="7"/>
  <c r="CG764" i="7"/>
  <c r="CH764" i="7"/>
  <c r="CH763" i="7" s="1"/>
  <c r="CI764" i="7"/>
  <c r="CI763" i="7" s="1"/>
  <c r="CJ764" i="7"/>
  <c r="CJ763" i="7" s="1"/>
  <c r="CK764" i="7"/>
  <c r="CK763" i="7" s="1"/>
  <c r="CL764" i="7"/>
  <c r="CM764" i="7"/>
  <c r="CM763" i="7" s="1"/>
  <c r="CN764" i="7"/>
  <c r="CO764" i="7"/>
  <c r="CP764" i="7"/>
  <c r="CP763" i="7" s="1"/>
  <c r="CQ764" i="7"/>
  <c r="CQ763" i="7" s="1"/>
  <c r="CS764" i="7"/>
  <c r="CS763" i="7" s="1"/>
  <c r="CG769" i="7"/>
  <c r="CH769" i="7"/>
  <c r="CI769" i="7"/>
  <c r="CM769" i="7"/>
  <c r="CN769" i="7"/>
  <c r="CO769" i="7"/>
  <c r="CP769" i="7"/>
  <c r="CQ769" i="7"/>
  <c r="W790" i="7"/>
  <c r="Z790" i="7"/>
  <c r="Z807" i="7" s="1"/>
  <c r="AA790" i="7"/>
  <c r="AB790" i="7"/>
  <c r="AB807" i="7" s="1"/>
  <c r="AB806" i="7" s="1"/>
  <c r="CB790" i="7"/>
  <c r="CC790" i="7"/>
  <c r="CD790" i="7"/>
  <c r="CE790" i="7"/>
  <c r="CF790" i="7"/>
  <c r="CG790" i="7"/>
  <c r="F791" i="7"/>
  <c r="G791" i="7"/>
  <c r="H791" i="7"/>
  <c r="I791" i="7"/>
  <c r="I796" i="7" s="1"/>
  <c r="I794" i="7" s="1"/>
  <c r="I795" i="7" s="1"/>
  <c r="J791" i="7"/>
  <c r="J796" i="7" s="1"/>
  <c r="N791" i="7"/>
  <c r="O791" i="7"/>
  <c r="P791" i="7"/>
  <c r="Q791" i="7"/>
  <c r="R791" i="7"/>
  <c r="T791" i="7"/>
  <c r="T796" i="7" s="1"/>
  <c r="U791" i="7"/>
  <c r="V791" i="7"/>
  <c r="W791" i="7"/>
  <c r="X791" i="7"/>
  <c r="Z791" i="7"/>
  <c r="AA791" i="7"/>
  <c r="AB791" i="7"/>
  <c r="AC791" i="7"/>
  <c r="AC790" i="7" s="1"/>
  <c r="AC807" i="7" s="1"/>
  <c r="AC806" i="7" s="1"/>
  <c r="AD791" i="7"/>
  <c r="AE791" i="7"/>
  <c r="AE790" i="7" s="1"/>
  <c r="AF791" i="7"/>
  <c r="AG791" i="7"/>
  <c r="AG796" i="7" s="1"/>
  <c r="AH791" i="7"/>
  <c r="AM791" i="7"/>
  <c r="AN791" i="7"/>
  <c r="AO791" i="7"/>
  <c r="AP791" i="7"/>
  <c r="AP796" i="7" s="1"/>
  <c r="AQ791" i="7"/>
  <c r="AR791" i="7"/>
  <c r="AR796" i="7" s="1"/>
  <c r="AS791" i="7"/>
  <c r="AS796" i="7" s="1"/>
  <c r="AT791" i="7"/>
  <c r="AT796" i="7" s="1"/>
  <c r="AU791" i="7"/>
  <c r="AV791" i="7"/>
  <c r="AX791" i="7"/>
  <c r="AY791" i="7"/>
  <c r="AZ791" i="7"/>
  <c r="AZ796" i="7" s="1"/>
  <c r="BA791" i="7"/>
  <c r="BB791" i="7"/>
  <c r="BB796" i="7" s="1"/>
  <c r="BC791" i="7"/>
  <c r="BC796" i="7" s="1"/>
  <c r="BD791" i="7"/>
  <c r="H792" i="7"/>
  <c r="I792" i="7"/>
  <c r="K792" i="7"/>
  <c r="R792" i="7"/>
  <c r="S792" i="7"/>
  <c r="AA792" i="7"/>
  <c r="AB792" i="7"/>
  <c r="AI792" i="7"/>
  <c r="AK792" i="7"/>
  <c r="AL792" i="7"/>
  <c r="AR792" i="7"/>
  <c r="AV792" i="7"/>
  <c r="AZ792" i="7"/>
  <c r="BA792" i="7"/>
  <c r="BD792" i="7"/>
  <c r="I793" i="7"/>
  <c r="J793" i="7"/>
  <c r="K793" i="7"/>
  <c r="M793" i="7"/>
  <c r="R793" i="7"/>
  <c r="S793" i="7"/>
  <c r="U793" i="7"/>
  <c r="AA793" i="7"/>
  <c r="AB793" i="7"/>
  <c r="AI793" i="7"/>
  <c r="AK793" i="7"/>
  <c r="AL793" i="7"/>
  <c r="AM793" i="7"/>
  <c r="AS793" i="7"/>
  <c r="AU793" i="7"/>
  <c r="BB793" i="7"/>
  <c r="BC793" i="7"/>
  <c r="BD793" i="7"/>
  <c r="E794" i="7"/>
  <c r="J794" i="7"/>
  <c r="J795" i="7" s="1"/>
  <c r="K794" i="7"/>
  <c r="M794" i="7"/>
  <c r="N794" i="7"/>
  <c r="N795" i="7" s="1"/>
  <c r="R794" i="7"/>
  <c r="R795" i="7" s="1"/>
  <c r="S794" i="7"/>
  <c r="S795" i="7" s="1"/>
  <c r="U794" i="7"/>
  <c r="AA794" i="7"/>
  <c r="AA795" i="7" s="1"/>
  <c r="AB794" i="7"/>
  <c r="AB795" i="7" s="1"/>
  <c r="AE794" i="7"/>
  <c r="AE795" i="7" s="1"/>
  <c r="AI794" i="7"/>
  <c r="AI795" i="7" s="1"/>
  <c r="AK794" i="7"/>
  <c r="AK795" i="7" s="1"/>
  <c r="AL794" i="7"/>
  <c r="AM794" i="7"/>
  <c r="AS794" i="7"/>
  <c r="AS795" i="7" s="1"/>
  <c r="AU794" i="7"/>
  <c r="AX794" i="7"/>
  <c r="AX795" i="7" s="1"/>
  <c r="BD794" i="7"/>
  <c r="K795" i="7"/>
  <c r="M795" i="7"/>
  <c r="U795" i="7"/>
  <c r="AL795" i="7"/>
  <c r="AM795" i="7"/>
  <c r="AU795" i="7"/>
  <c r="BD795" i="7"/>
  <c r="F796" i="7"/>
  <c r="G796" i="7"/>
  <c r="G798" i="7" s="1"/>
  <c r="H796" i="7"/>
  <c r="K796" i="7"/>
  <c r="M796" i="7"/>
  <c r="M792" i="7" s="1"/>
  <c r="N796" i="7"/>
  <c r="O796" i="7"/>
  <c r="P796" i="7"/>
  <c r="P794" i="7" s="1"/>
  <c r="P795" i="7" s="1"/>
  <c r="Q796" i="7"/>
  <c r="R796" i="7"/>
  <c r="R797" i="7" s="1"/>
  <c r="S796" i="7"/>
  <c r="U796" i="7"/>
  <c r="U792" i="7" s="1"/>
  <c r="V796" i="7"/>
  <c r="W796" i="7"/>
  <c r="Y796" i="7"/>
  <c r="Y794" i="7" s="1"/>
  <c r="Y795" i="7" s="1"/>
  <c r="Z796" i="7"/>
  <c r="Z801" i="7" s="1"/>
  <c r="AA796" i="7"/>
  <c r="AA798" i="7" s="1"/>
  <c r="AB796" i="7"/>
  <c r="AE796" i="7"/>
  <c r="AF796" i="7"/>
  <c r="AH796" i="7"/>
  <c r="AI796" i="7"/>
  <c r="AI798" i="7" s="1"/>
  <c r="AK796" i="7"/>
  <c r="AL796" i="7"/>
  <c r="AL797" i="7" s="1"/>
  <c r="AL802" i="7" s="1"/>
  <c r="AM796" i="7"/>
  <c r="AM792" i="7" s="1"/>
  <c r="AN796" i="7"/>
  <c r="AO796" i="7"/>
  <c r="AQ796" i="7"/>
  <c r="AU796" i="7"/>
  <c r="AU792" i="7" s="1"/>
  <c r="AX796" i="7"/>
  <c r="AY796" i="7"/>
  <c r="BA796" i="7"/>
  <c r="BD796" i="7"/>
  <c r="BD797" i="7" s="1"/>
  <c r="BE796" i="7"/>
  <c r="BE797" i="7" s="1"/>
  <c r="BF796" i="7"/>
  <c r="BF797" i="7" s="1"/>
  <c r="BH796" i="7"/>
  <c r="BH797" i="7" s="1"/>
  <c r="BI796" i="7"/>
  <c r="BJ796" i="7"/>
  <c r="BK796" i="7"/>
  <c r="BK798" i="7" s="1"/>
  <c r="BL796" i="7"/>
  <c r="BM796" i="7"/>
  <c r="BM797" i="7" s="1"/>
  <c r="BN796" i="7"/>
  <c r="BN797" i="7" s="1"/>
  <c r="BO796" i="7"/>
  <c r="BO797" i="7" s="1"/>
  <c r="BP796" i="7"/>
  <c r="BQ796" i="7"/>
  <c r="BR796" i="7"/>
  <c r="BS796" i="7"/>
  <c r="BS798" i="7" s="1"/>
  <c r="BT796" i="7"/>
  <c r="BU796" i="7"/>
  <c r="BU797" i="7" s="1"/>
  <c r="BV796" i="7"/>
  <c r="BV797" i="7" s="1"/>
  <c r="BW796" i="7"/>
  <c r="BW797" i="7" s="1"/>
  <c r="BX796" i="7"/>
  <c r="BY796" i="7"/>
  <c r="BZ796" i="7"/>
  <c r="CA796" i="7"/>
  <c r="CA798" i="7" s="1"/>
  <c r="CB796" i="7"/>
  <c r="CC796" i="7"/>
  <c r="CC797" i="7" s="1"/>
  <c r="CD796" i="7"/>
  <c r="CD797" i="7" s="1"/>
  <c r="CE796" i="7"/>
  <c r="CE797" i="7" s="1"/>
  <c r="CF796" i="7"/>
  <c r="CG796" i="7"/>
  <c r="E797" i="7"/>
  <c r="K797" i="7"/>
  <c r="N797" i="7"/>
  <c r="N803" i="7" s="1"/>
  <c r="P797" i="7"/>
  <c r="P803" i="7" s="1"/>
  <c r="Q797" i="7"/>
  <c r="S797" i="7"/>
  <c r="W797" i="7"/>
  <c r="Y797" i="7"/>
  <c r="Z797" i="7"/>
  <c r="Z803" i="7" s="1"/>
  <c r="AB797" i="7"/>
  <c r="AB802" i="7" s="1"/>
  <c r="AG797" i="7"/>
  <c r="AG803" i="7" s="1"/>
  <c r="AI797" i="7"/>
  <c r="AK797" i="7"/>
  <c r="AK802" i="7" s="1"/>
  <c r="AO797" i="7"/>
  <c r="AP797" i="7"/>
  <c r="AY797" i="7"/>
  <c r="AZ797" i="7"/>
  <c r="BB797" i="7"/>
  <c r="BI797" i="7"/>
  <c r="BK797" i="7"/>
  <c r="BL797" i="7"/>
  <c r="BQ797" i="7"/>
  <c r="BS797" i="7"/>
  <c r="BT797" i="7"/>
  <c r="BY797" i="7"/>
  <c r="CA797" i="7"/>
  <c r="CB797" i="7"/>
  <c r="CG797" i="7"/>
  <c r="E798" i="7"/>
  <c r="F798" i="7"/>
  <c r="F800" i="7" s="1"/>
  <c r="K798" i="7"/>
  <c r="K800" i="7" s="1"/>
  <c r="K804" i="7" s="1"/>
  <c r="K806" i="7" s="1"/>
  <c r="M798" i="7"/>
  <c r="N798" i="7"/>
  <c r="N800" i="7" s="1"/>
  <c r="N804" i="7" s="1"/>
  <c r="N806" i="7" s="1"/>
  <c r="P798" i="7"/>
  <c r="S798" i="7"/>
  <c r="U798" i="7"/>
  <c r="Y798" i="7"/>
  <c r="AB798" i="7"/>
  <c r="AE798" i="7"/>
  <c r="AG798" i="7"/>
  <c r="AK798" i="7"/>
  <c r="AL798" i="7"/>
  <c r="AM798" i="7"/>
  <c r="AO798" i="7"/>
  <c r="AP798" i="7"/>
  <c r="AP800" i="7" s="1"/>
  <c r="AU798" i="7"/>
  <c r="AX798" i="7"/>
  <c r="AX800" i="7" s="1"/>
  <c r="AX799" i="7" s="1"/>
  <c r="AY798" i="7"/>
  <c r="AZ798" i="7"/>
  <c r="BD798" i="7"/>
  <c r="BE798" i="7"/>
  <c r="BF798" i="7"/>
  <c r="BH798" i="7"/>
  <c r="BI798" i="7"/>
  <c r="BL798" i="7"/>
  <c r="BM798" i="7"/>
  <c r="BN798" i="7"/>
  <c r="BO798" i="7"/>
  <c r="BQ798" i="7"/>
  <c r="BT798" i="7"/>
  <c r="BU798" i="7"/>
  <c r="BV798" i="7"/>
  <c r="BW798" i="7"/>
  <c r="BY798" i="7"/>
  <c r="CB798" i="7"/>
  <c r="CC798" i="7"/>
  <c r="CD798" i="7"/>
  <c r="CG798" i="7"/>
  <c r="E799" i="7"/>
  <c r="K799" i="7"/>
  <c r="M799" i="7"/>
  <c r="T799" i="7"/>
  <c r="V799" i="7"/>
  <c r="Y799" i="7"/>
  <c r="AA799" i="7"/>
  <c r="AG799" i="7"/>
  <c r="AH799" i="7"/>
  <c r="AI799" i="7"/>
  <c r="AM799" i="7"/>
  <c r="AN799" i="7"/>
  <c r="AO799" i="7"/>
  <c r="AT799" i="7"/>
  <c r="AY799" i="7"/>
  <c r="AZ799" i="7"/>
  <c r="BA799" i="7"/>
  <c r="BB799" i="7"/>
  <c r="BC799" i="7"/>
  <c r="BH799" i="7"/>
  <c r="BI799" i="7"/>
  <c r="BJ799" i="7"/>
  <c r="BQ799" i="7"/>
  <c r="BS799" i="7"/>
  <c r="BY799" i="7"/>
  <c r="BZ799" i="7"/>
  <c r="CG799" i="7"/>
  <c r="G800" i="7"/>
  <c r="G799" i="7" s="1"/>
  <c r="P800" i="7"/>
  <c r="S800" i="7"/>
  <c r="S799" i="7" s="1"/>
  <c r="AA800" i="7"/>
  <c r="AB800" i="7"/>
  <c r="AB799" i="7" s="1"/>
  <c r="AC800" i="7"/>
  <c r="AC799" i="7" s="1"/>
  <c r="AD800" i="7"/>
  <c r="AD799" i="7" s="1"/>
  <c r="AE800" i="7"/>
  <c r="AE799" i="7" s="1"/>
  <c r="AF800" i="7"/>
  <c r="AF799" i="7" s="1"/>
  <c r="AG800" i="7"/>
  <c r="AH800" i="7"/>
  <c r="AI800" i="7"/>
  <c r="AK800" i="7"/>
  <c r="AK799" i="7" s="1"/>
  <c r="AL800" i="7"/>
  <c r="AL799" i="7" s="1"/>
  <c r="BD800" i="7"/>
  <c r="BD799" i="7" s="1"/>
  <c r="BE800" i="7"/>
  <c r="BE799" i="7" s="1"/>
  <c r="BF800" i="7"/>
  <c r="BF799" i="7" s="1"/>
  <c r="BH800" i="7"/>
  <c r="BI800" i="7"/>
  <c r="BJ800" i="7"/>
  <c r="BM800" i="7"/>
  <c r="BM799" i="7" s="1"/>
  <c r="BO800" i="7"/>
  <c r="BO799" i="7" s="1"/>
  <c r="BP800" i="7"/>
  <c r="BP799" i="7" s="1"/>
  <c r="BQ800" i="7"/>
  <c r="BS800" i="7"/>
  <c r="BV800" i="7"/>
  <c r="BV799" i="7" s="1"/>
  <c r="BW800" i="7"/>
  <c r="BW799" i="7" s="1"/>
  <c r="BX800" i="7"/>
  <c r="BX799" i="7" s="1"/>
  <c r="BY800" i="7"/>
  <c r="BZ800" i="7"/>
  <c r="CD800" i="7"/>
  <c r="CD799" i="7" s="1"/>
  <c r="CE800" i="7"/>
  <c r="CE799" i="7" s="1"/>
  <c r="CG800" i="7"/>
  <c r="F801" i="7"/>
  <c r="G801" i="7"/>
  <c r="K801" i="7"/>
  <c r="O801" i="7"/>
  <c r="R801" i="7"/>
  <c r="R803" i="7" s="1"/>
  <c r="S801" i="7"/>
  <c r="U801" i="7"/>
  <c r="AA801" i="7"/>
  <c r="AB801" i="7"/>
  <c r="AI801" i="7"/>
  <c r="AK801" i="7"/>
  <c r="AL801" i="7"/>
  <c r="AA802" i="7"/>
  <c r="F803" i="7"/>
  <c r="G803" i="7"/>
  <c r="K803" i="7"/>
  <c r="S803" i="7"/>
  <c r="U803" i="7"/>
  <c r="AB803" i="7"/>
  <c r="AK803" i="7"/>
  <c r="S804" i="7"/>
  <c r="AT804" i="7"/>
  <c r="AX804" i="7"/>
  <c r="BA804" i="7"/>
  <c r="BA808" i="7" s="1"/>
  <c r="BA810" i="7" s="1"/>
  <c r="BB804" i="7"/>
  <c r="BB808" i="7" s="1"/>
  <c r="BB810" i="7" s="1"/>
  <c r="BC804" i="7"/>
  <c r="BC808" i="7" s="1"/>
  <c r="BD804" i="7"/>
  <c r="BE804" i="7"/>
  <c r="BF804" i="7"/>
  <c r="BH804" i="7"/>
  <c r="BI804" i="7"/>
  <c r="BI808" i="7" s="1"/>
  <c r="BI810" i="7" s="1"/>
  <c r="BJ804" i="7"/>
  <c r="BJ808" i="7" s="1"/>
  <c r="BJ810" i="7" s="1"/>
  <c r="BK804" i="7"/>
  <c r="BK808" i="7" s="1"/>
  <c r="BK810" i="7" s="1"/>
  <c r="BY804" i="7"/>
  <c r="BZ804" i="7"/>
  <c r="BZ808" i="7" s="1"/>
  <c r="BZ810" i="7" s="1"/>
  <c r="CE804" i="7"/>
  <c r="CG804" i="7"/>
  <c r="E806" i="7"/>
  <c r="G806" i="7"/>
  <c r="M806" i="7"/>
  <c r="Q806" i="7"/>
  <c r="T806" i="7"/>
  <c r="U806" i="7"/>
  <c r="V806" i="7"/>
  <c r="Y806" i="7"/>
  <c r="Z806" i="7"/>
  <c r="AA806" i="7"/>
  <c r="AF806" i="7"/>
  <c r="AG806" i="7"/>
  <c r="AH806" i="7"/>
  <c r="AI806" i="7"/>
  <c r="AK806" i="7"/>
  <c r="Y807" i="7"/>
  <c r="AA807" i="7"/>
  <c r="AE807" i="7"/>
  <c r="AE806" i="7" s="1"/>
  <c r="AF807" i="7"/>
  <c r="AG807" i="7"/>
  <c r="AH807" i="7"/>
  <c r="AI807" i="7"/>
  <c r="AK807" i="7"/>
  <c r="AL807" i="7"/>
  <c r="AL806" i="7" s="1"/>
  <c r="AN807" i="7"/>
  <c r="AO807" i="7"/>
  <c r="AP807" i="7"/>
  <c r="AQ807" i="7"/>
  <c r="AR807" i="7"/>
  <c r="AS807" i="7"/>
  <c r="AT807" i="7"/>
  <c r="AX807" i="7"/>
  <c r="AY807" i="7"/>
  <c r="AZ807" i="7"/>
  <c r="BA807" i="7"/>
  <c r="BB807" i="7"/>
  <c r="BC807" i="7"/>
  <c r="BD807" i="7"/>
  <c r="BE807" i="7"/>
  <c r="BF807" i="7"/>
  <c r="BH807" i="7"/>
  <c r="BI807" i="7"/>
  <c r="BJ807" i="7"/>
  <c r="BK807" i="7"/>
  <c r="BL807" i="7"/>
  <c r="BM807" i="7"/>
  <c r="BN807" i="7"/>
  <c r="BO807" i="7"/>
  <c r="BP807" i="7"/>
  <c r="BQ807" i="7"/>
  <c r="BR807" i="7"/>
  <c r="BS807" i="7"/>
  <c r="BT807" i="7"/>
  <c r="BU807" i="7"/>
  <c r="BV807" i="7"/>
  <c r="BW807" i="7"/>
  <c r="BX807" i="7"/>
  <c r="BY807" i="7"/>
  <c r="BZ807" i="7"/>
  <c r="CA807" i="7"/>
  <c r="CB807" i="7"/>
  <c r="CC807" i="7"/>
  <c r="CD807" i="7"/>
  <c r="CE807" i="7"/>
  <c r="CF807" i="7"/>
  <c r="CG807" i="7"/>
  <c r="K808" i="7"/>
  <c r="N808" i="7"/>
  <c r="N810" i="7" s="1"/>
  <c r="Q808" i="7"/>
  <c r="Q810" i="7" s="1"/>
  <c r="Q813" i="7" s="1"/>
  <c r="T808" i="7"/>
  <c r="U808" i="7"/>
  <c r="U810" i="7" s="1"/>
  <c r="V808" i="7"/>
  <c r="V810" i="7" s="1"/>
  <c r="AA808" i="7"/>
  <c r="AA810" i="7" s="1"/>
  <c r="AA813" i="7" s="1"/>
  <c r="AA812" i="7" s="1"/>
  <c r="AB808" i="7"/>
  <c r="AC808" i="7"/>
  <c r="AE808" i="7"/>
  <c r="AF808" i="7"/>
  <c r="AG808" i="7"/>
  <c r="AG810" i="7" s="1"/>
  <c r="AG813" i="7" s="1"/>
  <c r="AH808" i="7"/>
  <c r="AH810" i="7" s="1"/>
  <c r="AH813" i="7" s="1"/>
  <c r="AH814" i="7" s="1"/>
  <c r="AK808" i="7"/>
  <c r="AK810" i="7" s="1"/>
  <c r="AK813" i="7" s="1"/>
  <c r="AK812" i="7" s="1"/>
  <c r="AL808" i="7"/>
  <c r="AL810" i="7" s="1"/>
  <c r="AL813" i="7" s="1"/>
  <c r="AN808" i="7"/>
  <c r="AO808" i="7"/>
  <c r="AQ808" i="7"/>
  <c r="AT808" i="7"/>
  <c r="AT810" i="7" s="1"/>
  <c r="AX808" i="7"/>
  <c r="AX810" i="7" s="1"/>
  <c r="AX813" i="7" s="1"/>
  <c r="AX814" i="7" s="1"/>
  <c r="AX823" i="7" s="1"/>
  <c r="AY808" i="7"/>
  <c r="AZ808" i="7"/>
  <c r="BD808" i="7"/>
  <c r="BE808" i="7"/>
  <c r="BE810" i="7" s="1"/>
  <c r="BF808" i="7"/>
  <c r="BH808" i="7"/>
  <c r="BH810" i="7" s="1"/>
  <c r="BR808" i="7"/>
  <c r="BS808" i="7"/>
  <c r="BY808" i="7"/>
  <c r="BY810" i="7" s="1"/>
  <c r="CG808" i="7"/>
  <c r="CG810" i="7" s="1"/>
  <c r="I809" i="7"/>
  <c r="L809" i="7"/>
  <c r="M809" i="7"/>
  <c r="G810" i="7"/>
  <c r="G813" i="7" s="1"/>
  <c r="K810" i="7"/>
  <c r="K809" i="7" s="1"/>
  <c r="Y810" i="7"/>
  <c r="AB810" i="7"/>
  <c r="AB813" i="7" s="1"/>
  <c r="AE810" i="7"/>
  <c r="AF810" i="7"/>
  <c r="AN810" i="7"/>
  <c r="BC810" i="7"/>
  <c r="BD810" i="7"/>
  <c r="BF810" i="7"/>
  <c r="BR810" i="7"/>
  <c r="BS810" i="7"/>
  <c r="E811" i="7"/>
  <c r="G811" i="7"/>
  <c r="I811" i="7"/>
  <c r="K811" i="7"/>
  <c r="P811" i="7"/>
  <c r="T811" i="7"/>
  <c r="U811" i="7"/>
  <c r="W811" i="7"/>
  <c r="Y811" i="7"/>
  <c r="Z811" i="7"/>
  <c r="AA811" i="7"/>
  <c r="AC811" i="7"/>
  <c r="AD811" i="7"/>
  <c r="AE811" i="7"/>
  <c r="AG811" i="7"/>
  <c r="AN811" i="7"/>
  <c r="AO811" i="7"/>
  <c r="AQ811" i="7"/>
  <c r="AT811" i="7"/>
  <c r="AX811" i="7"/>
  <c r="AY811" i="7"/>
  <c r="BA811" i="7"/>
  <c r="BB811" i="7"/>
  <c r="BC811" i="7"/>
  <c r="BD811" i="7"/>
  <c r="BK811" i="7"/>
  <c r="BR811" i="7"/>
  <c r="E812" i="7"/>
  <c r="K812" i="7"/>
  <c r="P812" i="7"/>
  <c r="T812" i="7"/>
  <c r="U812" i="7"/>
  <c r="W812" i="7"/>
  <c r="Y812" i="7"/>
  <c r="Z812" i="7"/>
  <c r="AC812" i="7"/>
  <c r="AD812" i="7"/>
  <c r="AE812" i="7"/>
  <c r="AH812" i="7"/>
  <c r="AN812" i="7"/>
  <c r="AO812" i="7"/>
  <c r="AT812" i="7"/>
  <c r="AX812" i="7"/>
  <c r="AY812" i="7"/>
  <c r="AZ812" i="7"/>
  <c r="BA812" i="7"/>
  <c r="BB812" i="7"/>
  <c r="BC812" i="7"/>
  <c r="BD812" i="7"/>
  <c r="BE812" i="7"/>
  <c r="BR812" i="7"/>
  <c r="M813" i="7"/>
  <c r="T813" i="7"/>
  <c r="T814" i="7" s="1"/>
  <c r="V813" i="7"/>
  <c r="AF813" i="7"/>
  <c r="AM813" i="7"/>
  <c r="AQ813" i="7"/>
  <c r="AQ812" i="7" s="1"/>
  <c r="AZ813" i="7"/>
  <c r="AZ811" i="7" s="1"/>
  <c r="BD813" i="7"/>
  <c r="BE813" i="7"/>
  <c r="BE811" i="7" s="1"/>
  <c r="BF813" i="7"/>
  <c r="BH813" i="7"/>
  <c r="BI813" i="7"/>
  <c r="BJ813" i="7"/>
  <c r="BK813" i="7"/>
  <c r="BK812" i="7" s="1"/>
  <c r="BS813" i="7"/>
  <c r="BS812" i="7" s="1"/>
  <c r="BY813" i="7"/>
  <c r="BZ813" i="7"/>
  <c r="G814" i="7"/>
  <c r="I814" i="7"/>
  <c r="I818" i="7" s="1"/>
  <c r="K814" i="7"/>
  <c r="AA814" i="7"/>
  <c r="AD814" i="7"/>
  <c r="AE814" i="7"/>
  <c r="AL814" i="7"/>
  <c r="AL823" i="7" s="1"/>
  <c r="AQ814" i="7"/>
  <c r="AQ823" i="7" s="1"/>
  <c r="AZ814" i="7"/>
  <c r="BA814" i="7"/>
  <c r="BB814" i="7"/>
  <c r="BC814" i="7"/>
  <c r="BD814" i="7"/>
  <c r="BE814" i="7"/>
  <c r="BJ814" i="7"/>
  <c r="BK814" i="7"/>
  <c r="BR814" i="7"/>
  <c r="BS814" i="7"/>
  <c r="BZ814" i="7"/>
  <c r="E815" i="7"/>
  <c r="I815" i="7"/>
  <c r="K815" i="7"/>
  <c r="V815" i="7"/>
  <c r="W815" i="7"/>
  <c r="Z815" i="7"/>
  <c r="AD815" i="7"/>
  <c r="AI815" i="7"/>
  <c r="AN815" i="7"/>
  <c r="AS815" i="7"/>
  <c r="AY815" i="7"/>
  <c r="E816" i="7"/>
  <c r="I816" i="7"/>
  <c r="K816" i="7"/>
  <c r="U816" i="7"/>
  <c r="V816" i="7"/>
  <c r="AC816" i="7"/>
  <c r="AD816" i="7"/>
  <c r="AI816" i="7"/>
  <c r="AN816" i="7"/>
  <c r="AS816" i="7"/>
  <c r="AZ816" i="7"/>
  <c r="I817" i="7"/>
  <c r="K817" i="7"/>
  <c r="M817" i="7"/>
  <c r="U817" i="7"/>
  <c r="V817" i="7"/>
  <c r="Y817" i="7"/>
  <c r="Y815" i="7" s="1"/>
  <c r="AD817" i="7"/>
  <c r="AH817" i="7"/>
  <c r="AH815" i="7" s="1"/>
  <c r="AI817" i="7"/>
  <c r="AN817" i="7"/>
  <c r="AY817" i="7"/>
  <c r="AZ817" i="7"/>
  <c r="AZ815" i="7" s="1"/>
  <c r="K818" i="7"/>
  <c r="U818" i="7"/>
  <c r="V818" i="7"/>
  <c r="W818" i="7"/>
  <c r="Y818" i="7"/>
  <c r="Y816" i="7" s="1"/>
  <c r="Z818" i="7"/>
  <c r="AA818" i="7"/>
  <c r="AA817" i="7" s="1"/>
  <c r="AA815" i="7" s="1"/>
  <c r="AD818" i="7"/>
  <c r="AE818" i="7"/>
  <c r="AH818" i="7"/>
  <c r="AH816" i="7" s="1"/>
  <c r="AL818" i="7"/>
  <c r="AL816" i="7" s="1"/>
  <c r="AN818" i="7"/>
  <c r="AQ818" i="7"/>
  <c r="AS818" i="7"/>
  <c r="AS817" i="7" s="1"/>
  <c r="O819" i="7"/>
  <c r="P819" i="7"/>
  <c r="Q819" i="7"/>
  <c r="R819" i="7"/>
  <c r="S819" i="7"/>
  <c r="T819" i="7"/>
  <c r="W819" i="7"/>
  <c r="Y819" i="7"/>
  <c r="Z819" i="7"/>
  <c r="AZ819" i="7"/>
  <c r="BE819" i="7"/>
  <c r="BF819" i="7"/>
  <c r="BK819" i="7"/>
  <c r="BL819" i="7"/>
  <c r="BS819" i="7"/>
  <c r="BX819" i="7"/>
  <c r="BE820" i="7"/>
  <c r="BF820" i="7"/>
  <c r="BH820" i="7"/>
  <c r="BH819" i="7" s="1"/>
  <c r="BI820" i="7"/>
  <c r="BI819" i="7" s="1"/>
  <c r="BJ820" i="7"/>
  <c r="BJ819" i="7" s="1"/>
  <c r="BK820" i="7"/>
  <c r="BL820" i="7"/>
  <c r="BX820" i="7"/>
  <c r="P821" i="7"/>
  <c r="U821" i="7"/>
  <c r="V821" i="7"/>
  <c r="W821" i="7"/>
  <c r="Y821" i="7"/>
  <c r="Z821" i="7"/>
  <c r="AA821" i="7"/>
  <c r="AF821" i="7"/>
  <c r="AI821" i="7"/>
  <c r="AO821" i="7"/>
  <c r="BA821" i="7"/>
  <c r="BB821" i="7"/>
  <c r="BC821" i="7"/>
  <c r="BE821" i="7"/>
  <c r="BJ821" i="7"/>
  <c r="BR821" i="7"/>
  <c r="BS821" i="7"/>
  <c r="U822" i="7"/>
  <c r="W822" i="7"/>
  <c r="Y822" i="7"/>
  <c r="Z822" i="7"/>
  <c r="AA822" i="7"/>
  <c r="AC822" i="7"/>
  <c r="AE822" i="7"/>
  <c r="AH822" i="7"/>
  <c r="AN822" i="7"/>
  <c r="AS822" i="7"/>
  <c r="AY822" i="7"/>
  <c r="I823" i="7"/>
  <c r="I824" i="7" s="1"/>
  <c r="I825" i="7" s="1"/>
  <c r="K823" i="7"/>
  <c r="T823" i="7"/>
  <c r="AH823" i="7"/>
  <c r="AO823" i="7"/>
  <c r="AT823" i="7"/>
  <c r="AY823" i="7"/>
  <c r="AY818" i="7" s="1"/>
  <c r="AY816" i="7" s="1"/>
  <c r="BE823" i="7"/>
  <c r="BH823" i="7"/>
  <c r="BI823" i="7"/>
  <c r="BJ823" i="7"/>
  <c r="BK823" i="7"/>
  <c r="BL823" i="7"/>
  <c r="BS823" i="7"/>
  <c r="BS820" i="7" s="1"/>
  <c r="BX823" i="7"/>
  <c r="BY823" i="7"/>
  <c r="BZ823" i="7"/>
  <c r="K824" i="7"/>
  <c r="K825" i="7" s="1"/>
  <c r="AH824" i="7"/>
  <c r="AH825" i="7" s="1"/>
  <c r="AN824" i="7"/>
  <c r="AS824" i="7"/>
  <c r="AS825" i="7" s="1"/>
  <c r="AS832" i="7" s="1"/>
  <c r="AY824" i="7"/>
  <c r="AY825" i="7" s="1"/>
  <c r="BE824" i="7"/>
  <c r="BF824" i="7"/>
  <c r="BH824" i="7"/>
  <c r="BR824" i="7"/>
  <c r="BX824" i="7"/>
  <c r="M825" i="7"/>
  <c r="AN825" i="7"/>
  <c r="BE825" i="7"/>
  <c r="BF825" i="7"/>
  <c r="BF821" i="7" s="1"/>
  <c r="BG825" i="7"/>
  <c r="BH825" i="7"/>
  <c r="BH821" i="7" s="1"/>
  <c r="BI825" i="7"/>
  <c r="BJ825" i="7"/>
  <c r="BJ832" i="7" s="1"/>
  <c r="BK825" i="7"/>
  <c r="BL825" i="7"/>
  <c r="BS825" i="7"/>
  <c r="BS835" i="7" s="1"/>
  <c r="BX825" i="7"/>
  <c r="BX821" i="7" s="1"/>
  <c r="H826" i="7"/>
  <c r="K826" i="7"/>
  <c r="P826" i="7"/>
  <c r="U826" i="7"/>
  <c r="V826" i="7"/>
  <c r="W826" i="7"/>
  <c r="Y826" i="7"/>
  <c r="Z826" i="7"/>
  <c r="AA826" i="7"/>
  <c r="AC826" i="7"/>
  <c r="AD826" i="7"/>
  <c r="AE826" i="7"/>
  <c r="AF826" i="7"/>
  <c r="AH826" i="7"/>
  <c r="AI826" i="7"/>
  <c r="AO826" i="7"/>
  <c r="AW826" i="7"/>
  <c r="AY826" i="7"/>
  <c r="AZ826" i="7"/>
  <c r="BA826" i="7"/>
  <c r="BB826" i="7"/>
  <c r="BC826" i="7"/>
  <c r="BE826" i="7"/>
  <c r="BF826" i="7"/>
  <c r="BG826" i="7"/>
  <c r="BH826" i="7"/>
  <c r="BI826" i="7"/>
  <c r="BJ826" i="7"/>
  <c r="BK826" i="7"/>
  <c r="BL826" i="7"/>
  <c r="BS826" i="7"/>
  <c r="H832" i="7"/>
  <c r="I832" i="7"/>
  <c r="I833" i="7" s="1"/>
  <c r="K832" i="7"/>
  <c r="K833" i="7" s="1"/>
  <c r="P832" i="7"/>
  <c r="U832" i="7"/>
  <c r="V832" i="7"/>
  <c r="X832" i="7"/>
  <c r="AD832" i="7"/>
  <c r="AE832" i="7"/>
  <c r="AF832" i="7"/>
  <c r="AI832" i="7"/>
  <c r="AJ832" i="7"/>
  <c r="AO832" i="7"/>
  <c r="AZ832" i="7"/>
  <c r="BA832" i="7"/>
  <c r="BB832" i="7"/>
  <c r="BC832" i="7"/>
  <c r="BE832" i="7"/>
  <c r="BF832" i="7"/>
  <c r="BG832" i="7"/>
  <c r="BH832" i="7"/>
  <c r="BR832" i="7"/>
  <c r="BS832" i="7"/>
  <c r="BX832" i="7"/>
  <c r="G833" i="7"/>
  <c r="H833" i="7"/>
  <c r="G834" i="7"/>
  <c r="P834" i="7"/>
  <c r="U834" i="7"/>
  <c r="V834" i="7"/>
  <c r="Y834" i="7"/>
  <c r="Z834" i="7"/>
  <c r="BB834" i="7"/>
  <c r="BC834" i="7"/>
  <c r="BE834" i="7"/>
  <c r="BF834" i="7"/>
  <c r="BG834" i="7"/>
  <c r="BR834" i="7"/>
  <c r="BS834" i="7"/>
  <c r="H835" i="7"/>
  <c r="H834" i="7" s="1"/>
  <c r="K835" i="7"/>
  <c r="M835" i="7"/>
  <c r="P835" i="7"/>
  <c r="AE835" i="7"/>
  <c r="AE834" i="7" s="1"/>
  <c r="AF835" i="7"/>
  <c r="AI835" i="7"/>
  <c r="AI834" i="7" s="1"/>
  <c r="AO835" i="7"/>
  <c r="AO834" i="7" s="1"/>
  <c r="AS835" i="7"/>
  <c r="AZ835" i="7"/>
  <c r="AZ834" i="7" s="1"/>
  <c r="BA835" i="7"/>
  <c r="BB835" i="7"/>
  <c r="BC835" i="7"/>
  <c r="BE835" i="7"/>
  <c r="BF835" i="7"/>
  <c r="BH835" i="7"/>
  <c r="BH834" i="7" s="1"/>
  <c r="BI835" i="7"/>
  <c r="BJ835" i="7"/>
  <c r="BJ834" i="7" s="1"/>
  <c r="BR835" i="7"/>
  <c r="BX835" i="7"/>
  <c r="E837" i="7"/>
  <c r="F837" i="7"/>
  <c r="G837" i="7"/>
  <c r="H837" i="7"/>
  <c r="K837" i="7"/>
  <c r="P837" i="7"/>
  <c r="U837" i="7"/>
  <c r="V837" i="7"/>
  <c r="Y837" i="7"/>
  <c r="Z837" i="7"/>
  <c r="AA837" i="7"/>
  <c r="AC837" i="7"/>
  <c r="AD837" i="7"/>
  <c r="AE837" i="7"/>
  <c r="AI837" i="7"/>
  <c r="AW837" i="7"/>
  <c r="AX837" i="7"/>
  <c r="AZ837" i="7"/>
  <c r="BB837" i="7"/>
  <c r="BC837" i="7"/>
  <c r="BE837" i="7"/>
  <c r="BF837" i="7"/>
  <c r="BH837" i="7"/>
  <c r="BJ837" i="7"/>
  <c r="BR837" i="7"/>
  <c r="BS837" i="7"/>
  <c r="E838" i="7"/>
  <c r="F838" i="7"/>
  <c r="G838" i="7"/>
  <c r="Q838" i="7"/>
  <c r="U838" i="7"/>
  <c r="V838" i="7"/>
  <c r="W838" i="7"/>
  <c r="Y838" i="7"/>
  <c r="Z838" i="7"/>
  <c r="AA838" i="7"/>
  <c r="AC838" i="7"/>
  <c r="AI838" i="7"/>
  <c r="AP838" i="7"/>
  <c r="BB838" i="7"/>
  <c r="BE838" i="7"/>
  <c r="BS838" i="7"/>
  <c r="E839" i="7"/>
  <c r="F839" i="7"/>
  <c r="G839" i="7"/>
  <c r="Q839" i="7"/>
  <c r="W839" i="7"/>
  <c r="Y839" i="7"/>
  <c r="E840" i="7"/>
  <c r="F840" i="7"/>
  <c r="G840" i="7"/>
  <c r="Q840" i="7"/>
  <c r="U840" i="7"/>
  <c r="U839" i="7" s="1"/>
  <c r="V840" i="7"/>
  <c r="V839" i="7" s="1"/>
  <c r="W840" i="7"/>
  <c r="Y840" i="7"/>
  <c r="Z840" i="7"/>
  <c r="Z839" i="7" s="1"/>
  <c r="AA840" i="7"/>
  <c r="AA839" i="7" s="1"/>
  <c r="AI840" i="7"/>
  <c r="AP840" i="7"/>
  <c r="AW840" i="7"/>
  <c r="AX840" i="7"/>
  <c r="BB840" i="7"/>
  <c r="BS840" i="7"/>
  <c r="H841" i="7"/>
  <c r="M841" i="7"/>
  <c r="P841" i="7"/>
  <c r="AC841" i="7"/>
  <c r="AC840" i="7" s="1"/>
  <c r="AE841" i="7"/>
  <c r="AF841" i="7"/>
  <c r="AI841" i="7"/>
  <c r="AO841" i="7"/>
  <c r="AV841" i="7"/>
  <c r="AV844" i="7" s="1"/>
  <c r="AW841" i="7"/>
  <c r="AX841" i="7"/>
  <c r="AX838" i="7" s="1"/>
  <c r="AZ841" i="7"/>
  <c r="AZ840" i="7" s="1"/>
  <c r="BA841" i="7"/>
  <c r="BB841" i="7"/>
  <c r="BC841" i="7"/>
  <c r="BC840" i="7" s="1"/>
  <c r="BE841" i="7"/>
  <c r="BF841" i="7"/>
  <c r="BF838" i="7" s="1"/>
  <c r="BH841" i="7"/>
  <c r="BI841" i="7"/>
  <c r="BJ841" i="7"/>
  <c r="BR841" i="7"/>
  <c r="BS841" i="7"/>
  <c r="F843" i="7"/>
  <c r="P843" i="7"/>
  <c r="U843" i="7"/>
  <c r="Z843" i="7"/>
  <c r="AC843" i="7"/>
  <c r="AD843" i="7"/>
  <c r="AI843" i="7"/>
  <c r="AP843" i="7"/>
  <c r="AV843" i="7"/>
  <c r="AX843" i="7"/>
  <c r="BA843" i="7"/>
  <c r="BB843" i="7"/>
  <c r="BC843" i="7"/>
  <c r="BF843" i="7"/>
  <c r="BI843" i="7"/>
  <c r="BJ843" i="7"/>
  <c r="BR843" i="7"/>
  <c r="BS843" i="7"/>
  <c r="H844" i="7"/>
  <c r="H854" i="7" s="1"/>
  <c r="H855" i="7" s="1"/>
  <c r="M844" i="7"/>
  <c r="M847" i="7" s="1"/>
  <c r="P844" i="7"/>
  <c r="P847" i="7" s="1"/>
  <c r="U844" i="7"/>
  <c r="AC844" i="7"/>
  <c r="AI844" i="7"/>
  <c r="AP844" i="7"/>
  <c r="AZ844" i="7"/>
  <c r="AZ847" i="7" s="1"/>
  <c r="BA844" i="7"/>
  <c r="BA847" i="7" s="1"/>
  <c r="BB844" i="7"/>
  <c r="BC844" i="7"/>
  <c r="BC854" i="7" s="1"/>
  <c r="BC855" i="7" s="1"/>
  <c r="BF844" i="7"/>
  <c r="BI844" i="7"/>
  <c r="BJ844" i="7"/>
  <c r="BJ847" i="7" s="1"/>
  <c r="BR844" i="7"/>
  <c r="BR847" i="7" s="1"/>
  <c r="BS844" i="7"/>
  <c r="M845" i="7"/>
  <c r="Q845" i="7"/>
  <c r="U845" i="7"/>
  <c r="V845" i="7"/>
  <c r="W845" i="7"/>
  <c r="Y845" i="7"/>
  <c r="Z845" i="7"/>
  <c r="AA845" i="7"/>
  <c r="F847" i="7"/>
  <c r="U847" i="7"/>
  <c r="W847" i="7"/>
  <c r="Z847" i="7"/>
  <c r="AA847" i="7"/>
  <c r="AC847" i="7"/>
  <c r="AI847" i="7"/>
  <c r="AP847" i="7"/>
  <c r="AX847" i="7"/>
  <c r="BB847" i="7"/>
  <c r="BC847" i="7"/>
  <c r="BF847" i="7"/>
  <c r="BS847" i="7"/>
  <c r="U848" i="7"/>
  <c r="V848" i="7"/>
  <c r="Y848" i="7"/>
  <c r="Z848" i="7"/>
  <c r="AA848" i="7"/>
  <c r="AC848" i="7"/>
  <c r="E849" i="7"/>
  <c r="F849" i="7"/>
  <c r="G849" i="7"/>
  <c r="H849" i="7"/>
  <c r="I849" i="7"/>
  <c r="J849" i="7"/>
  <c r="K849" i="7"/>
  <c r="M849" i="7"/>
  <c r="N849" i="7"/>
  <c r="O849" i="7"/>
  <c r="Q849" i="7"/>
  <c r="R849" i="7"/>
  <c r="S849" i="7"/>
  <c r="U849" i="7"/>
  <c r="V849" i="7"/>
  <c r="W849" i="7"/>
  <c r="E850" i="7"/>
  <c r="F850" i="7"/>
  <c r="G850" i="7"/>
  <c r="H850" i="7"/>
  <c r="I850" i="7"/>
  <c r="J850" i="7"/>
  <c r="K850" i="7"/>
  <c r="M850" i="7"/>
  <c r="N850" i="7"/>
  <c r="O850" i="7"/>
  <c r="Q850" i="7"/>
  <c r="R850" i="7"/>
  <c r="S850" i="7"/>
  <c r="Y850" i="7"/>
  <c r="F851" i="7"/>
  <c r="G851" i="7"/>
  <c r="H851" i="7"/>
  <c r="I851" i="7"/>
  <c r="J851" i="7"/>
  <c r="K851" i="7"/>
  <c r="M851" i="7"/>
  <c r="N851" i="7"/>
  <c r="O851" i="7"/>
  <c r="Q851" i="7"/>
  <c r="R851" i="7"/>
  <c r="S851" i="7"/>
  <c r="V851" i="7"/>
  <c r="V850" i="7" s="1"/>
  <c r="Y851" i="7"/>
  <c r="Y849" i="7" s="1"/>
  <c r="Z851" i="7"/>
  <c r="Z849" i="7" s="1"/>
  <c r="BB851" i="7"/>
  <c r="BB849" i="7" s="1"/>
  <c r="F852" i="7"/>
  <c r="G852" i="7"/>
  <c r="H852" i="7"/>
  <c r="I852" i="7"/>
  <c r="J852" i="7"/>
  <c r="K852" i="7"/>
  <c r="M852" i="7"/>
  <c r="N852" i="7"/>
  <c r="O852" i="7"/>
  <c r="Q852" i="7"/>
  <c r="R852" i="7"/>
  <c r="S852" i="7"/>
  <c r="U852" i="7"/>
  <c r="U851" i="7" s="1"/>
  <c r="U850" i="7" s="1"/>
  <c r="V852" i="7"/>
  <c r="W852" i="7"/>
  <c r="W851" i="7" s="1"/>
  <c r="W850" i="7" s="1"/>
  <c r="Y852" i="7"/>
  <c r="Z852" i="7"/>
  <c r="Z850" i="7" s="1"/>
  <c r="AA852" i="7"/>
  <c r="AI852" i="7"/>
  <c r="AI850" i="7" s="1"/>
  <c r="BB852" i="7"/>
  <c r="BB850" i="7" s="1"/>
  <c r="BC852" i="7"/>
  <c r="BS852" i="7"/>
  <c r="BS850" i="7" s="1"/>
  <c r="U853" i="7"/>
  <c r="V853" i="7"/>
  <c r="W853" i="7"/>
  <c r="Y853" i="7"/>
  <c r="Z853" i="7"/>
  <c r="AA853" i="7"/>
  <c r="AI853" i="7"/>
  <c r="AX853" i="7"/>
  <c r="BB853" i="7"/>
  <c r="BC853" i="7"/>
  <c r="BS853" i="7"/>
  <c r="P854" i="7"/>
  <c r="P845" i="7" s="1"/>
  <c r="AC854" i="7"/>
  <c r="AI854" i="7"/>
  <c r="AP854" i="7"/>
  <c r="AP853" i="7" s="1"/>
  <c r="AX854" i="7"/>
  <c r="AX855" i="7" s="1"/>
  <c r="AX856" i="7" s="1"/>
  <c r="BA854" i="7"/>
  <c r="BB854" i="7"/>
  <c r="BF854" i="7"/>
  <c r="BF852" i="7" s="1"/>
  <c r="BJ854" i="7"/>
  <c r="BR854" i="7"/>
  <c r="BS854" i="7"/>
  <c r="F855" i="7"/>
  <c r="G855" i="7"/>
  <c r="Y855" i="7"/>
  <c r="AI855" i="7"/>
  <c r="AI856" i="7" s="1"/>
  <c r="AP855" i="7"/>
  <c r="BB855" i="7"/>
  <c r="BB856" i="7" s="1"/>
  <c r="BF855" i="7"/>
  <c r="BF856" i="7" s="1"/>
  <c r="BF857" i="7" s="1"/>
  <c r="BR855" i="7"/>
  <c r="BR856" i="7" s="1"/>
  <c r="BS855" i="7"/>
  <c r="BS856" i="7" s="1"/>
  <c r="H856" i="7"/>
  <c r="M856" i="7"/>
  <c r="Q856" i="7"/>
  <c r="W856" i="7"/>
  <c r="W857" i="7" s="1"/>
  <c r="W861" i="7" s="1"/>
  <c r="X856" i="7"/>
  <c r="AP856" i="7"/>
  <c r="AP857" i="7" s="1"/>
  <c r="AP861" i="7" s="1"/>
  <c r="BC856" i="7"/>
  <c r="F857" i="7"/>
  <c r="F861" i="7" s="1"/>
  <c r="F863" i="7" s="1"/>
  <c r="G857" i="7"/>
  <c r="M857" i="7"/>
  <c r="M861" i="7" s="1"/>
  <c r="M863" i="7" s="1"/>
  <c r="U857" i="7"/>
  <c r="V857" i="7"/>
  <c r="Y857" i="7"/>
  <c r="Y861" i="7" s="1"/>
  <c r="Z857" i="7"/>
  <c r="AA857" i="7"/>
  <c r="AC857" i="7"/>
  <c r="AD857" i="7"/>
  <c r="AD858" i="7"/>
  <c r="AM858" i="7"/>
  <c r="R859" i="7"/>
  <c r="S859" i="7"/>
  <c r="Z859" i="7"/>
  <c r="AA859" i="7"/>
  <c r="AC859" i="7"/>
  <c r="AD859" i="7"/>
  <c r="AM859" i="7"/>
  <c r="F860" i="7"/>
  <c r="F858" i="7" s="1"/>
  <c r="G860" i="7"/>
  <c r="G858" i="7" s="1"/>
  <c r="M860" i="7"/>
  <c r="M858" i="7" s="1"/>
  <c r="R860" i="7"/>
  <c r="R858" i="7" s="1"/>
  <c r="V860" i="7"/>
  <c r="V858" i="7" s="1"/>
  <c r="Z860" i="7"/>
  <c r="Z858" i="7" s="1"/>
  <c r="AA860" i="7"/>
  <c r="AA858" i="7" s="1"/>
  <c r="AC860" i="7"/>
  <c r="AC858" i="7" s="1"/>
  <c r="AD860" i="7"/>
  <c r="U861" i="7"/>
  <c r="U859" i="7" s="1"/>
  <c r="V861" i="7"/>
  <c r="V859" i="7" s="1"/>
  <c r="AV861" i="7"/>
  <c r="E862" i="7"/>
  <c r="F862" i="7"/>
  <c r="G862" i="7"/>
  <c r="M862" i="7"/>
  <c r="R862" i="7"/>
  <c r="V862" i="7"/>
  <c r="Y862" i="7"/>
  <c r="Z862" i="7"/>
  <c r="AA862" i="7"/>
  <c r="AC862" i="7"/>
  <c r="AD862" i="7"/>
  <c r="AM862" i="7"/>
  <c r="R863" i="7"/>
  <c r="U863" i="7"/>
  <c r="V863" i="7"/>
  <c r="V864" i="7" s="1"/>
  <c r="Z863" i="7"/>
  <c r="AC863" i="7"/>
  <c r="AD863" i="7"/>
  <c r="AM863" i="7"/>
  <c r="Z864" i="7"/>
  <c r="AC864" i="7"/>
  <c r="AD864" i="7"/>
  <c r="AE864" i="7"/>
  <c r="AM864" i="7"/>
  <c r="AQ864" i="7"/>
  <c r="V865" i="7"/>
  <c r="AB865" i="7"/>
  <c r="AC865" i="7"/>
  <c r="AD865" i="7"/>
  <c r="AF865" i="7"/>
  <c r="AG865" i="7"/>
  <c r="AH865" i="7"/>
  <c r="AI865" i="7"/>
  <c r="AL865" i="7"/>
  <c r="AM865" i="7"/>
  <c r="AO865" i="7"/>
  <c r="AP865" i="7"/>
  <c r="AQ865" i="7"/>
  <c r="AR865" i="7"/>
  <c r="AT865" i="7"/>
  <c r="AX865" i="7"/>
  <c r="AY865" i="7"/>
  <c r="AZ865" i="7"/>
  <c r="BA865" i="7"/>
  <c r="E866" i="7"/>
  <c r="E864" i="7" s="1"/>
  <c r="G866" i="7"/>
  <c r="G864" i="7" s="1"/>
  <c r="AE866" i="7"/>
  <c r="AE865" i="7" s="1"/>
  <c r="F870" i="7"/>
  <c r="F871" i="7" s="1"/>
  <c r="F872" i="7" s="1"/>
  <c r="I874" i="7"/>
  <c r="BL889" i="7"/>
  <c r="BN889" i="7"/>
  <c r="BS889" i="7"/>
  <c r="BY889" i="7"/>
  <c r="BZ889" i="7"/>
  <c r="CE889" i="7"/>
  <c r="CG889" i="7"/>
  <c r="CH889" i="7"/>
  <c r="CI889" i="7"/>
  <c r="CM889" i="7"/>
  <c r="CN889" i="7"/>
  <c r="CO889" i="7"/>
  <c r="CP889" i="7"/>
  <c r="CQ889" i="7"/>
  <c r="CT889" i="7"/>
  <c r="CU889" i="7"/>
  <c r="CV889" i="7"/>
  <c r="BL890" i="7"/>
  <c r="BL910" i="7" s="1"/>
  <c r="BM890" i="7"/>
  <c r="BN890" i="7"/>
  <c r="BS890" i="7"/>
  <c r="BY890" i="7"/>
  <c r="BZ890" i="7"/>
  <c r="CE890" i="7"/>
  <c r="CH890" i="7"/>
  <c r="CI890" i="7"/>
  <c r="CI910" i="7" s="1"/>
  <c r="CM890" i="7"/>
  <c r="CM910" i="7" s="1"/>
  <c r="CN890" i="7"/>
  <c r="CN908" i="7" s="1"/>
  <c r="CN909" i="7" s="1"/>
  <c r="CO890" i="7"/>
  <c r="CP890" i="7"/>
  <c r="CQ890" i="7"/>
  <c r="CT890" i="7"/>
  <c r="CU890" i="7"/>
  <c r="CU910" i="7" s="1"/>
  <c r="CU911" i="7" s="1"/>
  <c r="CV890" i="7"/>
  <c r="CV908" i="7" s="1"/>
  <c r="CV909" i="7" s="1"/>
  <c r="CV914" i="7" s="1"/>
  <c r="CV913" i="7" s="1"/>
  <c r="BL892" i="7"/>
  <c r="BM892" i="7"/>
  <c r="BN892" i="7"/>
  <c r="BO892" i="7"/>
  <c r="BO893" i="7" s="1"/>
  <c r="BO896" i="7" s="1"/>
  <c r="BP892" i="7"/>
  <c r="BQ892" i="7"/>
  <c r="BR892" i="7"/>
  <c r="BR893" i="7" s="1"/>
  <c r="BS892" i="7"/>
  <c r="BS893" i="7" s="1"/>
  <c r="BS896" i="7" s="1"/>
  <c r="BS895" i="7" s="1"/>
  <c r="BS894" i="7" s="1"/>
  <c r="BT894" i="7" s="1"/>
  <c r="BU892" i="7"/>
  <c r="BV892" i="7"/>
  <c r="BW892" i="7"/>
  <c r="BW893" i="7" s="1"/>
  <c r="BW896" i="7" s="1"/>
  <c r="BX892" i="7"/>
  <c r="BX893" i="7" s="1"/>
  <c r="BX896" i="7" s="1"/>
  <c r="BY892" i="7"/>
  <c r="BY893" i="7" s="1"/>
  <c r="BY896" i="7" s="1"/>
  <c r="BZ892" i="7"/>
  <c r="CA892" i="7"/>
  <c r="CA893" i="7" s="1"/>
  <c r="CA896" i="7" s="1"/>
  <c r="CB892" i="7"/>
  <c r="CB893" i="7" s="1"/>
  <c r="CB896" i="7" s="1"/>
  <c r="CB898" i="7" s="1"/>
  <c r="CB899" i="7" s="1"/>
  <c r="CB900" i="7" s="1"/>
  <c r="CB901" i="7" s="1"/>
  <c r="CB902" i="7" s="1"/>
  <c r="CB903" i="7" s="1"/>
  <c r="CC892" i="7"/>
  <c r="CD892" i="7"/>
  <c r="CE892" i="7"/>
  <c r="CG892" i="7"/>
  <c r="CG893" i="7" s="1"/>
  <c r="CG896" i="7" s="1"/>
  <c r="CH892" i="7"/>
  <c r="CI892" i="7"/>
  <c r="CJ892" i="7"/>
  <c r="CJ893" i="7" s="1"/>
  <c r="CK892" i="7"/>
  <c r="CK893" i="7" s="1"/>
  <c r="CK896" i="7" s="1"/>
  <c r="CK895" i="7" s="1"/>
  <c r="CK894" i="7" s="1"/>
  <c r="CL892" i="7"/>
  <c r="CM892" i="7"/>
  <c r="CN892" i="7"/>
  <c r="CO892" i="7"/>
  <c r="CO893" i="7" s="1"/>
  <c r="CO896" i="7" s="1"/>
  <c r="CP892" i="7"/>
  <c r="CQ892" i="7"/>
  <c r="CS892" i="7"/>
  <c r="CS893" i="7" s="1"/>
  <c r="CS896" i="7" s="1"/>
  <c r="CT892" i="7"/>
  <c r="CT893" i="7" s="1"/>
  <c r="CT896" i="7" s="1"/>
  <c r="CT898" i="7" s="1"/>
  <c r="CT899" i="7" s="1"/>
  <c r="CT900" i="7" s="1"/>
  <c r="CT901" i="7" s="1"/>
  <c r="CT902" i="7" s="1"/>
  <c r="CT903" i="7" s="1"/>
  <c r="CU892" i="7"/>
  <c r="CV892" i="7"/>
  <c r="BL893" i="7"/>
  <c r="BL896" i="7" s="1"/>
  <c r="BM893" i="7"/>
  <c r="BN893" i="7"/>
  <c r="BN896" i="7" s="1"/>
  <c r="BN898" i="7" s="1"/>
  <c r="BN899" i="7" s="1"/>
  <c r="BN900" i="7" s="1"/>
  <c r="BN901" i="7" s="1"/>
  <c r="BN902" i="7" s="1"/>
  <c r="BP893" i="7"/>
  <c r="BP896" i="7" s="1"/>
  <c r="BQ893" i="7"/>
  <c r="BQ896" i="7" s="1"/>
  <c r="BU893" i="7"/>
  <c r="BU896" i="7" s="1"/>
  <c r="BU895" i="7" s="1"/>
  <c r="BU894" i="7" s="1"/>
  <c r="BV893" i="7"/>
  <c r="BZ893" i="7"/>
  <c r="BZ896" i="7" s="1"/>
  <c r="CC893" i="7"/>
  <c r="CC896" i="7" s="1"/>
  <c r="CD893" i="7"/>
  <c r="CD896" i="7" s="1"/>
  <c r="CE893" i="7"/>
  <c r="CE896" i="7" s="1"/>
  <c r="CE898" i="7" s="1"/>
  <c r="CE899" i="7" s="1"/>
  <c r="CE900" i="7" s="1"/>
  <c r="CE901" i="7" s="1"/>
  <c r="CE902" i="7" s="1"/>
  <c r="CE903" i="7" s="1"/>
  <c r="CH893" i="7"/>
  <c r="CI893" i="7"/>
  <c r="CL893" i="7"/>
  <c r="CM893" i="7"/>
  <c r="CM896" i="7" s="1"/>
  <c r="CN893" i="7"/>
  <c r="CN896" i="7" s="1"/>
  <c r="CP893" i="7"/>
  <c r="CP896" i="7" s="1"/>
  <c r="CQ893" i="7"/>
  <c r="CQ896" i="7" s="1"/>
  <c r="CU893" i="7"/>
  <c r="CV893" i="7"/>
  <c r="CV896" i="7" s="1"/>
  <c r="CL894" i="7"/>
  <c r="CN894" i="7"/>
  <c r="BN895" i="7"/>
  <c r="BO895" i="7"/>
  <c r="BO894" i="7" s="1"/>
  <c r="BX895" i="7"/>
  <c r="BX894" i="7" s="1"/>
  <c r="CB895" i="7"/>
  <c r="CB894" i="7" s="1"/>
  <c r="CE895" i="7"/>
  <c r="CE894" i="7" s="1"/>
  <c r="CG895" i="7"/>
  <c r="CG894" i="7" s="1"/>
  <c r="CL895" i="7"/>
  <c r="CN895" i="7"/>
  <c r="CO895" i="7"/>
  <c r="CO894" i="7" s="1"/>
  <c r="CT895" i="7"/>
  <c r="CT894" i="7" s="1"/>
  <c r="BM896" i="7"/>
  <c r="BR896" i="7"/>
  <c r="BV896" i="7"/>
  <c r="CH896" i="7"/>
  <c r="CI896" i="7"/>
  <c r="CJ896" i="7"/>
  <c r="CJ895" i="7" s="1"/>
  <c r="CJ894" i="7" s="1"/>
  <c r="CL896" i="7"/>
  <c r="CU896" i="7"/>
  <c r="BL897" i="7"/>
  <c r="BM897" i="7"/>
  <c r="BN897" i="7"/>
  <c r="CF897" i="7"/>
  <c r="CR897" i="7"/>
  <c r="CT897" i="7"/>
  <c r="CU897" i="7"/>
  <c r="CV897" i="7"/>
  <c r="BO898" i="7"/>
  <c r="BO899" i="7" s="1"/>
  <c r="BU898" i="7"/>
  <c r="BU899" i="7" s="1"/>
  <c r="BU900" i="7" s="1"/>
  <c r="BU901" i="7" s="1"/>
  <c r="BU902" i="7" s="1"/>
  <c r="BU917" i="7" s="1"/>
  <c r="BX898" i="7"/>
  <c r="BX899" i="7" s="1"/>
  <c r="BX900" i="7" s="1"/>
  <c r="BX901" i="7" s="1"/>
  <c r="BX902" i="7" s="1"/>
  <c r="BX903" i="7" s="1"/>
  <c r="CG898" i="7"/>
  <c r="CG899" i="7" s="1"/>
  <c r="CJ898" i="7"/>
  <c r="CJ899" i="7" s="1"/>
  <c r="CJ900" i="7" s="1"/>
  <c r="CJ901" i="7" s="1"/>
  <c r="CJ902" i="7" s="1"/>
  <c r="CJ903" i="7" s="1"/>
  <c r="CL898" i="7"/>
  <c r="CL899" i="7" s="1"/>
  <c r="CL900" i="7" s="1"/>
  <c r="CL901" i="7" s="1"/>
  <c r="CL902" i="7" s="1"/>
  <c r="CL903" i="7" s="1"/>
  <c r="CN898" i="7"/>
  <c r="CN899" i="7" s="1"/>
  <c r="CO898" i="7"/>
  <c r="CO899" i="7" s="1"/>
  <c r="BO900" i="7"/>
  <c r="BO901" i="7" s="1"/>
  <c r="CG900" i="7"/>
  <c r="CG901" i="7" s="1"/>
  <c r="CG902" i="7" s="1"/>
  <c r="CN900" i="7"/>
  <c r="CN901" i="7" s="1"/>
  <c r="CO900" i="7"/>
  <c r="CO901" i="7" s="1"/>
  <c r="BO902" i="7"/>
  <c r="BO903" i="7" s="1"/>
  <c r="CN902" i="7"/>
  <c r="CN903" i="7" s="1"/>
  <c r="CO902" i="7"/>
  <c r="CO903" i="7" s="1"/>
  <c r="BU903" i="7"/>
  <c r="BO905" i="7"/>
  <c r="BP905" i="7"/>
  <c r="BQ905" i="7"/>
  <c r="BR905" i="7"/>
  <c r="BS905" i="7"/>
  <c r="BT905" i="7"/>
  <c r="BU905" i="7"/>
  <c r="BV905" i="7"/>
  <c r="BW905" i="7"/>
  <c r="BX905" i="7"/>
  <c r="BY905" i="7"/>
  <c r="BZ905" i="7"/>
  <c r="CA905" i="7"/>
  <c r="CB905" i="7"/>
  <c r="CC905" i="7"/>
  <c r="CD905" i="7"/>
  <c r="CE905" i="7"/>
  <c r="CF905" i="7"/>
  <c r="CG905" i="7"/>
  <c r="CH905" i="7"/>
  <c r="CI905" i="7"/>
  <c r="CJ905" i="7"/>
  <c r="CK905" i="7"/>
  <c r="CL905" i="7"/>
  <c r="CM905" i="7"/>
  <c r="CN905" i="7"/>
  <c r="CO905" i="7"/>
  <c r="CP905" i="7"/>
  <c r="CQ905" i="7"/>
  <c r="CR905" i="7"/>
  <c r="CS905" i="7"/>
  <c r="CT905" i="7"/>
  <c r="CU905" i="7"/>
  <c r="CV905" i="7"/>
  <c r="BZ906" i="7"/>
  <c r="CH906" i="7"/>
  <c r="CO906" i="7"/>
  <c r="CO907" i="7" s="1"/>
  <c r="CO914" i="7" s="1"/>
  <c r="CP906" i="7"/>
  <c r="CT906" i="7"/>
  <c r="BZ907" i="7"/>
  <c r="CH907" i="7"/>
  <c r="CP907" i="7"/>
  <c r="CP914" i="7" s="1"/>
  <c r="CT907" i="7"/>
  <c r="BL908" i="7"/>
  <c r="BY908" i="7"/>
  <c r="BY909" i="7" s="1"/>
  <c r="BL909" i="7"/>
  <c r="BM910" i="7"/>
  <c r="BM908" i="7" s="1"/>
  <c r="BM909" i="7" s="1"/>
  <c r="BL911" i="7"/>
  <c r="CI911" i="7"/>
  <c r="CM911" i="7"/>
  <c r="BX912" i="7"/>
  <c r="BY912" i="7"/>
  <c r="CG912" i="7"/>
  <c r="CS912" i="7"/>
  <c r="BR913" i="7"/>
  <c r="BT913" i="7"/>
  <c r="BZ913" i="7"/>
  <c r="BL914" i="7"/>
  <c r="BM914" i="7"/>
  <c r="BZ914" i="7"/>
  <c r="CH914" i="7"/>
  <c r="CH913" i="7" s="1"/>
  <c r="CN914" i="7"/>
  <c r="CN913" i="7" s="1"/>
  <c r="CT914" i="7"/>
  <c r="CT913" i="7" s="1"/>
  <c r="BS915" i="7"/>
  <c r="BM917" i="7"/>
  <c r="BM912" i="7" s="1"/>
  <c r="BT918" i="7"/>
  <c r="CF918" i="7"/>
  <c r="CR918" i="7"/>
  <c r="CT918" i="7"/>
  <c r="CU918" i="7"/>
  <c r="CV918" i="7"/>
  <c r="BL919" i="7"/>
  <c r="BM919" i="7"/>
  <c r="BS919" i="7"/>
  <c r="CT919" i="7"/>
  <c r="CU919" i="7"/>
  <c r="CV919" i="7"/>
  <c r="BM920" i="7"/>
  <c r="BM921" i="7" s="1"/>
  <c r="BM923" i="7" s="1"/>
  <c r="BM926" i="7" s="1"/>
  <c r="BS920" i="7"/>
  <c r="BS921" i="7" s="1"/>
  <c r="BS923" i="7" s="1"/>
  <c r="BS926" i="7" s="1"/>
  <c r="BS924" i="7" s="1"/>
  <c r="BM922" i="7"/>
  <c r="BS922" i="7"/>
  <c r="BR927" i="7"/>
  <c r="BS927" i="7"/>
  <c r="BT927" i="7"/>
  <c r="BV927" i="7"/>
  <c r="BX927" i="7"/>
  <c r="BZ927" i="7"/>
  <c r="CB927" i="7"/>
  <c r="CH927" i="7"/>
  <c r="CJ927" i="7"/>
  <c r="CL927" i="7"/>
  <c r="CN927" i="7"/>
  <c r="CT927" i="7"/>
  <c r="CV927" i="7"/>
  <c r="BS929" i="7"/>
  <c r="CT929" i="7"/>
  <c r="CU929" i="7"/>
  <c r="CV929" i="7"/>
  <c r="BS931" i="7"/>
  <c r="BS932" i="7"/>
  <c r="BS936" i="7" s="1"/>
  <c r="BS937" i="7" s="1"/>
  <c r="BS933" i="7"/>
  <c r="BS934" i="7"/>
  <c r="BP935" i="7"/>
  <c r="BQ935" i="7"/>
  <c r="BR935" i="7"/>
  <c r="BT935" i="7"/>
  <c r="BV935" i="7"/>
  <c r="BW935" i="7"/>
  <c r="BX935" i="7"/>
  <c r="CH935" i="7"/>
  <c r="CI935" i="7"/>
  <c r="CJ935" i="7"/>
  <c r="CT935" i="7"/>
  <c r="CU935" i="7"/>
  <c r="CV935" i="7"/>
  <c r="BS940" i="7"/>
  <c r="BS939" i="7" s="1"/>
  <c r="BS938" i="7" s="1"/>
  <c r="BS941" i="7"/>
  <c r="BA952" i="7"/>
  <c r="BA953" i="7" s="1"/>
  <c r="BH952" i="7"/>
  <c r="BK952" i="7"/>
  <c r="BM952" i="7"/>
  <c r="BO952" i="7"/>
  <c r="BS952" i="7"/>
  <c r="BY952" i="7"/>
  <c r="BY953" i="7" s="1"/>
  <c r="BY954" i="7" s="1"/>
  <c r="BY955" i="7" s="1"/>
  <c r="BY956" i="7" s="1"/>
  <c r="BZ952" i="7"/>
  <c r="BZ953" i="7" s="1"/>
  <c r="BZ954" i="7" s="1"/>
  <c r="BZ955" i="7" s="1"/>
  <c r="BZ956" i="7" s="1"/>
  <c r="CE952" i="7"/>
  <c r="CL952" i="7"/>
  <c r="CQ952" i="7"/>
  <c r="CQ953" i="7" s="1"/>
  <c r="CQ954" i="7" s="1"/>
  <c r="CQ955" i="7" s="1"/>
  <c r="CQ956" i="7" s="1"/>
  <c r="BH953" i="7"/>
  <c r="BK953" i="7"/>
  <c r="BM953" i="7"/>
  <c r="BM954" i="7" s="1"/>
  <c r="BM955" i="7" s="1"/>
  <c r="BM956" i="7" s="1"/>
  <c r="BO953" i="7"/>
  <c r="BO954" i="7" s="1"/>
  <c r="BO955" i="7" s="1"/>
  <c r="BO956" i="7" s="1"/>
  <c r="BS953" i="7"/>
  <c r="BS954" i="7" s="1"/>
  <c r="BS955" i="7" s="1"/>
  <c r="BS956" i="7" s="1"/>
  <c r="CE953" i="7"/>
  <c r="CL953" i="7"/>
  <c r="CL954" i="7" s="1"/>
  <c r="CL955" i="7" s="1"/>
  <c r="CL956" i="7" s="1"/>
  <c r="CL957" i="7" s="1"/>
  <c r="CL958" i="7" s="1"/>
  <c r="CL960" i="7" s="1"/>
  <c r="CL961" i="7" s="1"/>
  <c r="CL962" i="7" s="1"/>
  <c r="BA954" i="7"/>
  <c r="BA955" i="7" s="1"/>
  <c r="BA956" i="7" s="1"/>
  <c r="BA957" i="7" s="1"/>
  <c r="BA958" i="7" s="1"/>
  <c r="BA960" i="7" s="1"/>
  <c r="BA961" i="7" s="1"/>
  <c r="BA962" i="7" s="1"/>
  <c r="BH954" i="7"/>
  <c r="BH955" i="7" s="1"/>
  <c r="BH956" i="7" s="1"/>
  <c r="BK954" i="7"/>
  <c r="BK955" i="7" s="1"/>
  <c r="BK956" i="7" s="1"/>
  <c r="CE954" i="7"/>
  <c r="CE955" i="7" s="1"/>
  <c r="CE956" i="7" s="1"/>
  <c r="Q955" i="7"/>
  <c r="R955" i="7"/>
  <c r="S955" i="7"/>
  <c r="U955" i="7"/>
  <c r="W955" i="7"/>
  <c r="Z955" i="7"/>
  <c r="AB955" i="7"/>
  <c r="AD955" i="7"/>
  <c r="AF955" i="7"/>
  <c r="AH955" i="7"/>
  <c r="AI955" i="7"/>
  <c r="AK955" i="7"/>
  <c r="AM955" i="7"/>
  <c r="AO955" i="7"/>
  <c r="CA955" i="7"/>
  <c r="CA954" i="7" s="1"/>
  <c r="CA953" i="7" s="1"/>
  <c r="CA952" i="7" s="1"/>
  <c r="CA965" i="7" s="1"/>
  <c r="S956" i="7"/>
  <c r="U956" i="7"/>
  <c r="W956" i="7"/>
  <c r="Z956" i="7"/>
  <c r="AB956" i="7"/>
  <c r="AD956" i="7"/>
  <c r="AF956" i="7"/>
  <c r="AH956" i="7"/>
  <c r="AI956" i="7"/>
  <c r="AK956" i="7"/>
  <c r="AM956" i="7"/>
  <c r="AO956" i="7"/>
  <c r="AU956" i="7"/>
  <c r="CA956" i="7"/>
  <c r="CB956" i="7" s="1"/>
  <c r="CB955" i="7" s="1"/>
  <c r="CB954" i="7" s="1"/>
  <c r="CB953" i="7" s="1"/>
  <c r="CB952" i="7" s="1"/>
  <c r="R957" i="7"/>
  <c r="S957" i="7"/>
  <c r="U957" i="7"/>
  <c r="W957" i="7"/>
  <c r="Z957" i="7"/>
  <c r="AI957" i="7"/>
  <c r="AK957" i="7"/>
  <c r="AO957" i="7"/>
  <c r="AU957" i="7"/>
  <c r="BO957" i="7"/>
  <c r="BZ957" i="7"/>
  <c r="BZ958" i="7" s="1"/>
  <c r="BZ960" i="7" s="1"/>
  <c r="BZ961" i="7" s="1"/>
  <c r="BZ962" i="7" s="1"/>
  <c r="Z958" i="7"/>
  <c r="AB958" i="7"/>
  <c r="AB957" i="7" s="1"/>
  <c r="AD958" i="7"/>
  <c r="AD957" i="7" s="1"/>
  <c r="AF958" i="7"/>
  <c r="AF957" i="7" s="1"/>
  <c r="AH958" i="7"/>
  <c r="AH957" i="7" s="1"/>
  <c r="AI958" i="7"/>
  <c r="AK958" i="7"/>
  <c r="AM958" i="7"/>
  <c r="AO958" i="7"/>
  <c r="AU958" i="7"/>
  <c r="BH958" i="7"/>
  <c r="BH957" i="7" s="1"/>
  <c r="BK958" i="7"/>
  <c r="BM958" i="7"/>
  <c r="BM957" i="7" s="1"/>
  <c r="BO958" i="7"/>
  <c r="BO960" i="7" s="1"/>
  <c r="BO961" i="7" s="1"/>
  <c r="BH960" i="7"/>
  <c r="BH961" i="7" s="1"/>
  <c r="BH962" i="7" s="1"/>
  <c r="BM960" i="7"/>
  <c r="S961" i="7"/>
  <c r="U961" i="7"/>
  <c r="W961" i="7"/>
  <c r="Z961" i="7"/>
  <c r="AB961" i="7"/>
  <c r="AD961" i="7"/>
  <c r="AF961" i="7"/>
  <c r="AH961" i="7"/>
  <c r="AI961" i="7"/>
  <c r="AK961" i="7"/>
  <c r="AM961" i="7"/>
  <c r="AO961" i="7"/>
  <c r="AU961" i="7"/>
  <c r="AU962" i="7" s="1"/>
  <c r="BM961" i="7"/>
  <c r="O962" i="7"/>
  <c r="Q962" i="7"/>
  <c r="R962" i="7"/>
  <c r="S962" i="7"/>
  <c r="U962" i="7"/>
  <c r="W962" i="7"/>
  <c r="Z962" i="7"/>
  <c r="AB962" i="7"/>
  <c r="AD962" i="7"/>
  <c r="AF962" i="7"/>
  <c r="AH962" i="7"/>
  <c r="AI962" i="7"/>
  <c r="AK962" i="7"/>
  <c r="AM962" i="7"/>
  <c r="AO962" i="7"/>
  <c r="BM962" i="7"/>
  <c r="BO962" i="7"/>
  <c r="CB965" i="7"/>
  <c r="H9" i="6" l="1"/>
  <c r="T8" i="6"/>
  <c r="H160" i="6"/>
  <c r="H50" i="6"/>
  <c r="G40" i="6"/>
  <c r="I160" i="6"/>
  <c r="G165" i="6"/>
  <c r="H51" i="6"/>
  <c r="H165" i="6" s="1"/>
  <c r="G56" i="6"/>
  <c r="H56" i="6" s="1"/>
  <c r="H55" i="6"/>
  <c r="E160" i="6"/>
  <c r="D160" i="6"/>
  <c r="CR956" i="7"/>
  <c r="CQ957" i="7"/>
  <c r="CQ958" i="7" s="1"/>
  <c r="CQ960" i="7" s="1"/>
  <c r="CQ961" i="7" s="1"/>
  <c r="CQ962" i="7" s="1"/>
  <c r="CV895" i="7"/>
  <c r="CV894" i="7" s="1"/>
  <c r="CV898" i="7"/>
  <c r="CV899" i="7" s="1"/>
  <c r="CV900" i="7" s="1"/>
  <c r="CV901" i="7" s="1"/>
  <c r="CV902" i="7" s="1"/>
  <c r="CV903" i="7" s="1"/>
  <c r="BJ853" i="7"/>
  <c r="BJ852" i="7"/>
  <c r="BJ855" i="7"/>
  <c r="BJ856" i="7" s="1"/>
  <c r="BR898" i="7"/>
  <c r="BR899" i="7" s="1"/>
  <c r="BR900" i="7" s="1"/>
  <c r="BR901" i="7" s="1"/>
  <c r="BR902" i="7" s="1"/>
  <c r="BR895" i="7"/>
  <c r="BR894" i="7" s="1"/>
  <c r="BY895" i="7"/>
  <c r="BY894" i="7" s="1"/>
  <c r="BY898" i="7"/>
  <c r="BY899" i="7" s="1"/>
  <c r="BY900" i="7" s="1"/>
  <c r="BY901" i="7" s="1"/>
  <c r="BY902" i="7" s="1"/>
  <c r="BF851" i="7"/>
  <c r="BF849" i="7" s="1"/>
  <c r="BF850" i="7"/>
  <c r="CG903" i="7"/>
  <c r="CG914" i="7"/>
  <c r="CQ895" i="7"/>
  <c r="CQ894" i="7" s="1"/>
  <c r="CQ898" i="7"/>
  <c r="CQ899" i="7" s="1"/>
  <c r="CQ900" i="7" s="1"/>
  <c r="CQ901" i="7" s="1"/>
  <c r="CQ902" i="7" s="1"/>
  <c r="CQ903" i="7" s="1"/>
  <c r="CD895" i="7"/>
  <c r="CD894" i="7" s="1"/>
  <c r="CD898" i="7"/>
  <c r="CD899" i="7" s="1"/>
  <c r="CD900" i="7" s="1"/>
  <c r="CD901" i="7" s="1"/>
  <c r="CD902" i="7" s="1"/>
  <c r="CD903" i="7" s="1"/>
  <c r="M870" i="7"/>
  <c r="M871" i="7" s="1"/>
  <c r="M872" i="7" s="1"/>
  <c r="M866" i="7"/>
  <c r="BR857" i="7"/>
  <c r="BR861" i="7"/>
  <c r="BR848" i="7"/>
  <c r="CU895" i="7"/>
  <c r="CU894" i="7" s="1"/>
  <c r="CU898" i="7"/>
  <c r="CU899" i="7" s="1"/>
  <c r="CU900" i="7" s="1"/>
  <c r="CU901" i="7" s="1"/>
  <c r="CU902" i="7" s="1"/>
  <c r="CP895" i="7"/>
  <c r="CP894" i="7" s="1"/>
  <c r="CP898" i="7"/>
  <c r="CP899" i="7" s="1"/>
  <c r="CP900" i="7" s="1"/>
  <c r="CP901" i="7" s="1"/>
  <c r="CP902" i="7" s="1"/>
  <c r="CP903" i="7" s="1"/>
  <c r="CC898" i="7"/>
  <c r="CC899" i="7" s="1"/>
  <c r="CC900" i="7" s="1"/>
  <c r="CC901" i="7" s="1"/>
  <c r="CC902" i="7" s="1"/>
  <c r="CC903" i="7" s="1"/>
  <c r="CC895" i="7"/>
  <c r="CC894" i="7" s="1"/>
  <c r="BL898" i="7"/>
  <c r="BL899" i="7" s="1"/>
  <c r="BL900" i="7" s="1"/>
  <c r="BL901" i="7" s="1"/>
  <c r="BL902" i="7" s="1"/>
  <c r="BL895" i="7"/>
  <c r="BW895" i="7"/>
  <c r="BW894" i="7" s="1"/>
  <c r="BW898" i="7"/>
  <c r="BW899" i="7" s="1"/>
  <c r="BW900" i="7" s="1"/>
  <c r="BW901" i="7" s="1"/>
  <c r="BW902" i="7" s="1"/>
  <c r="W860" i="7"/>
  <c r="W858" i="7" s="1"/>
  <c r="W862" i="7"/>
  <c r="W863" i="7"/>
  <c r="W859" i="7"/>
  <c r="CO913" i="7"/>
  <c r="CO917" i="7"/>
  <c r="BK960" i="7"/>
  <c r="BK961" i="7" s="1"/>
  <c r="BK962" i="7" s="1"/>
  <c r="BK957" i="7"/>
  <c r="CE957" i="7"/>
  <c r="CE958" i="7" s="1"/>
  <c r="CE960" i="7" s="1"/>
  <c r="CE961" i="7" s="1"/>
  <c r="CE962" i="7" s="1"/>
  <c r="CF956" i="7"/>
  <c r="BM928" i="7"/>
  <c r="BM924" i="7"/>
  <c r="BZ895" i="7"/>
  <c r="BZ894" i="7" s="1"/>
  <c r="BZ898" i="7"/>
  <c r="BZ899" i="7" s="1"/>
  <c r="BZ900" i="7" s="1"/>
  <c r="BZ901" i="7" s="1"/>
  <c r="BZ902" i="7" s="1"/>
  <c r="BZ903" i="7" s="1"/>
  <c r="AX857" i="7"/>
  <c r="AX861" i="7"/>
  <c r="AX852" i="7"/>
  <c r="BI847" i="7"/>
  <c r="BI854" i="7"/>
  <c r="CM895" i="7"/>
  <c r="CM894" i="7" s="1"/>
  <c r="CM898" i="7"/>
  <c r="CM899" i="7" s="1"/>
  <c r="CM900" i="7" s="1"/>
  <c r="CM901" i="7" s="1"/>
  <c r="CM902" i="7" s="1"/>
  <c r="AX848" i="7"/>
  <c r="CM956" i="7"/>
  <c r="Y863" i="7"/>
  <c r="Y864" i="7" s="1"/>
  <c r="Y859" i="7"/>
  <c r="Y860" i="7"/>
  <c r="Y858" i="7" s="1"/>
  <c r="BP895" i="7"/>
  <c r="BP894" i="7" s="1"/>
  <c r="BP898" i="7"/>
  <c r="BP899" i="7" s="1"/>
  <c r="BP900" i="7" s="1"/>
  <c r="BP901" i="7" s="1"/>
  <c r="BP902" i="7" s="1"/>
  <c r="BP903" i="7" s="1"/>
  <c r="AP860" i="7"/>
  <c r="AP858" i="7" s="1"/>
  <c r="AP859" i="7"/>
  <c r="AP862" i="7"/>
  <c r="AP863" i="7"/>
  <c r="AP864" i="7" s="1"/>
  <c r="AF838" i="7"/>
  <c r="AF843" i="7"/>
  <c r="AF844" i="7"/>
  <c r="AF840" i="7"/>
  <c r="BS935" i="7"/>
  <c r="BU915" i="7"/>
  <c r="BU920" i="7"/>
  <c r="BU921" i="7" s="1"/>
  <c r="BU923" i="7" s="1"/>
  <c r="BU926" i="7" s="1"/>
  <c r="BU922" i="7"/>
  <c r="BU912" i="7"/>
  <c r="BV912" i="7" s="1"/>
  <c r="CH895" i="7"/>
  <c r="CH894" i="7" s="1"/>
  <c r="CH898" i="7"/>
  <c r="CH899" i="7" s="1"/>
  <c r="CH900" i="7" s="1"/>
  <c r="CH901" i="7" s="1"/>
  <c r="CH902" i="7" s="1"/>
  <c r="CH903" i="7" s="1"/>
  <c r="BQ895" i="7"/>
  <c r="BQ894" i="7" s="1"/>
  <c r="BQ898" i="7"/>
  <c r="BQ899" i="7" s="1"/>
  <c r="BQ900" i="7" s="1"/>
  <c r="BQ901" i="7" s="1"/>
  <c r="BQ902" i="7" s="1"/>
  <c r="BQ903" i="7" s="1"/>
  <c r="CS898" i="7"/>
  <c r="CS899" i="7" s="1"/>
  <c r="CS900" i="7" s="1"/>
  <c r="CS901" i="7" s="1"/>
  <c r="CS902" i="7" s="1"/>
  <c r="CS895" i="7"/>
  <c r="CS894" i="7" s="1"/>
  <c r="CA898" i="7"/>
  <c r="CA899" i="7" s="1"/>
  <c r="CA900" i="7" s="1"/>
  <c r="CA901" i="7" s="1"/>
  <c r="CA902" i="7" s="1"/>
  <c r="CA895" i="7"/>
  <c r="CA894" i="7" s="1"/>
  <c r="BC848" i="7"/>
  <c r="BC861" i="7"/>
  <c r="BC857" i="7"/>
  <c r="BV895" i="7"/>
  <c r="BV894" i="7" s="1"/>
  <c r="BV898" i="7"/>
  <c r="BV899" i="7" s="1"/>
  <c r="BV900" i="7" s="1"/>
  <c r="BV901" i="7" s="1"/>
  <c r="BV902" i="7" s="1"/>
  <c r="BV903" i="7" s="1"/>
  <c r="BA853" i="7"/>
  <c r="BA852" i="7"/>
  <c r="BI840" i="7"/>
  <c r="BI838" i="7"/>
  <c r="BX834" i="7"/>
  <c r="BX837" i="7"/>
  <c r="BK824" i="7"/>
  <c r="BK835" i="7"/>
  <c r="BK832" i="7"/>
  <c r="BK821" i="7"/>
  <c r="AN826" i="7"/>
  <c r="AN832" i="7"/>
  <c r="AN821" i="7"/>
  <c r="AN820" i="7" s="1"/>
  <c r="AN819" i="7" s="1"/>
  <c r="AN835" i="7"/>
  <c r="W816" i="7"/>
  <c r="W817" i="7"/>
  <c r="AH798" i="7"/>
  <c r="AH794" i="7"/>
  <c r="AH795" i="7" s="1"/>
  <c r="AH793" i="7"/>
  <c r="AH797" i="7"/>
  <c r="AH792" i="7"/>
  <c r="AH801" i="7"/>
  <c r="V793" i="7"/>
  <c r="V792" i="7"/>
  <c r="V801" i="7"/>
  <c r="V803" i="7" s="1"/>
  <c r="V798" i="7"/>
  <c r="V794" i="7"/>
  <c r="V795" i="7" s="1"/>
  <c r="V797" i="7"/>
  <c r="CK898" i="7"/>
  <c r="CK899" i="7" s="1"/>
  <c r="CK900" i="7" s="1"/>
  <c r="CK901" i="7" s="1"/>
  <c r="CK902" i="7" s="1"/>
  <c r="CI895" i="7"/>
  <c r="CI894" i="7" s="1"/>
  <c r="CI898" i="7"/>
  <c r="CI899" i="7" s="1"/>
  <c r="CI900" i="7" s="1"/>
  <c r="CI901" i="7" s="1"/>
  <c r="CI902" i="7" s="1"/>
  <c r="BS848" i="7"/>
  <c r="BS861" i="7"/>
  <c r="BS857" i="7"/>
  <c r="AZ854" i="7"/>
  <c r="BH838" i="7"/>
  <c r="BH843" i="7"/>
  <c r="BH844" i="7"/>
  <c r="M838" i="7"/>
  <c r="M840" i="7"/>
  <c r="M839" i="7" s="1"/>
  <c r="AF837" i="7"/>
  <c r="AF834" i="7"/>
  <c r="AH832" i="7"/>
  <c r="AH835" i="7"/>
  <c r="AH821" i="7"/>
  <c r="I835" i="7"/>
  <c r="I826" i="7"/>
  <c r="AL817" i="7"/>
  <c r="AL815" i="7" s="1"/>
  <c r="AL822" i="7"/>
  <c r="AL824" i="7"/>
  <c r="AL825" i="7" s="1"/>
  <c r="AF812" i="7"/>
  <c r="AF811" i="7"/>
  <c r="AF814" i="7"/>
  <c r="AF823" i="7" s="1"/>
  <c r="AX822" i="7"/>
  <c r="AX824" i="7"/>
  <c r="AX825" i="7" s="1"/>
  <c r="AX818" i="7"/>
  <c r="AP804" i="7"/>
  <c r="AP808" i="7" s="1"/>
  <c r="AP810" i="7" s="1"/>
  <c r="AP813" i="7" s="1"/>
  <c r="AP799" i="7"/>
  <c r="AV661" i="7"/>
  <c r="AV659" i="7"/>
  <c r="AV660" i="7" s="1"/>
  <c r="AY58" i="9"/>
  <c r="AY49" i="9"/>
  <c r="AY47" i="9" s="1"/>
  <c r="AY64" i="9"/>
  <c r="AZ719" i="9"/>
  <c r="AY648" i="9"/>
  <c r="AY746" i="9"/>
  <c r="AZ679" i="9"/>
  <c r="AY57" i="9"/>
  <c r="AY60" i="9"/>
  <c r="AY61" i="9" s="1"/>
  <c r="AY62" i="9" s="1"/>
  <c r="CN171" i="9"/>
  <c r="CB185" i="9"/>
  <c r="CB187" i="9" s="1"/>
  <c r="CB493" i="9" s="1"/>
  <c r="CB984" i="9"/>
  <c r="CB899" i="9"/>
  <c r="CB903" i="9" s="1"/>
  <c r="CB905" i="9" s="1"/>
  <c r="CB453" i="9"/>
  <c r="CB428" i="9" s="1"/>
  <c r="CA766" i="9"/>
  <c r="CB554" i="9"/>
  <c r="CB492" i="9"/>
  <c r="CJ8" i="9"/>
  <c r="CJ9" i="9" s="1"/>
  <c r="CJ45" i="9"/>
  <c r="CJ46" i="9" s="1"/>
  <c r="CJ40" i="9"/>
  <c r="CJ30" i="9" s="1"/>
  <c r="CJ41" i="9"/>
  <c r="BS898" i="7"/>
  <c r="BS899" i="7" s="1"/>
  <c r="BS900" i="7" s="1"/>
  <c r="BS901" i="7" s="1"/>
  <c r="BS902" i="7" s="1"/>
  <c r="BS903" i="7" s="1"/>
  <c r="Q857" i="7"/>
  <c r="Q861" i="7" s="1"/>
  <c r="Q848" i="7"/>
  <c r="AI851" i="7"/>
  <c r="AI849" i="7" s="1"/>
  <c r="BE843" i="7"/>
  <c r="BE844" i="7"/>
  <c r="AW843" i="7"/>
  <c r="AW844" i="7"/>
  <c r="AW838" i="7"/>
  <c r="AE838" i="7"/>
  <c r="AE843" i="7"/>
  <c r="AE844" i="7"/>
  <c r="AE840" i="7"/>
  <c r="H838" i="7"/>
  <c r="H843" i="7"/>
  <c r="H840" i="7"/>
  <c r="H839" i="7" s="1"/>
  <c r="AZ838" i="7"/>
  <c r="AT822" i="7"/>
  <c r="AT824" i="7"/>
  <c r="AT825" i="7" s="1"/>
  <c r="AT818" i="7"/>
  <c r="V812" i="7"/>
  <c r="V811" i="7"/>
  <c r="V814" i="7"/>
  <c r="V822" i="7" s="1"/>
  <c r="Q817" i="7"/>
  <c r="Q812" i="7"/>
  <c r="Q814" i="7"/>
  <c r="Q811" i="7"/>
  <c r="Q815" i="7"/>
  <c r="P799" i="7"/>
  <c r="P804" i="7"/>
  <c r="BM911" i="7"/>
  <c r="U862" i="7"/>
  <c r="BB848" i="7"/>
  <c r="BB861" i="7"/>
  <c r="BB857" i="7"/>
  <c r="BF814" i="7"/>
  <c r="BF811" i="7"/>
  <c r="BF812" i="7"/>
  <c r="N809" i="7"/>
  <c r="N813" i="7"/>
  <c r="CE427" i="7"/>
  <c r="CD419" i="7"/>
  <c r="BO917" i="7"/>
  <c r="CP913" i="7"/>
  <c r="CP917" i="7"/>
  <c r="BM895" i="7"/>
  <c r="BM898" i="7"/>
  <c r="BM899" i="7" s="1"/>
  <c r="BM900" i="7" s="1"/>
  <c r="BM901" i="7" s="1"/>
  <c r="BM902" i="7" s="1"/>
  <c r="U860" i="7"/>
  <c r="U858" i="7" s="1"/>
  <c r="BA855" i="7"/>
  <c r="BA856" i="7" s="1"/>
  <c r="BR853" i="7"/>
  <c r="BR852" i="7"/>
  <c r="BF853" i="7"/>
  <c r="AP852" i="7"/>
  <c r="AA851" i="7"/>
  <c r="AA849" i="7" s="1"/>
  <c r="AA850" i="7"/>
  <c r="BF848" i="7"/>
  <c r="H845" i="7"/>
  <c r="AO838" i="7"/>
  <c r="AO840" i="7"/>
  <c r="AO843" i="7"/>
  <c r="AO844" i="7"/>
  <c r="BH840" i="7"/>
  <c r="AS841" i="7"/>
  <c r="AS837" i="7"/>
  <c r="AS834" i="7"/>
  <c r="AY835" i="7"/>
  <c r="AY821" i="7"/>
  <c r="AY820" i="7" s="1"/>
  <c r="AY819" i="7" s="1"/>
  <c r="AY832" i="7"/>
  <c r="BF861" i="7"/>
  <c r="P855" i="7"/>
  <c r="P856" i="7" s="1"/>
  <c r="AC852" i="7"/>
  <c r="AC853" i="7"/>
  <c r="BC851" i="7"/>
  <c r="BC849" i="7" s="1"/>
  <c r="BC850" i="7"/>
  <c r="AP848" i="7"/>
  <c r="AZ843" i="7"/>
  <c r="BX841" i="7"/>
  <c r="BE840" i="7"/>
  <c r="M837" i="7"/>
  <c r="M834" i="7"/>
  <c r="T818" i="7"/>
  <c r="T822" i="7"/>
  <c r="T824" i="7"/>
  <c r="T825" i="7" s="1"/>
  <c r="Z817" i="7"/>
  <c r="Z816" i="7"/>
  <c r="AB814" i="7"/>
  <c r="AB823" i="7" s="1"/>
  <c r="AB811" i="7"/>
  <c r="AB812" i="7"/>
  <c r="N799" i="7"/>
  <c r="BL917" i="7"/>
  <c r="BL922" i="7"/>
  <c r="AI848" i="7"/>
  <c r="AI857" i="7"/>
  <c r="AI861" i="7" s="1"/>
  <c r="BS851" i="7"/>
  <c r="BS849" i="7" s="1"/>
  <c r="H847" i="7"/>
  <c r="M843" i="7"/>
  <c r="K834" i="7"/>
  <c r="K841" i="7"/>
  <c r="AQ816" i="7"/>
  <c r="AQ817" i="7"/>
  <c r="AQ815" i="7" s="1"/>
  <c r="G816" i="7"/>
  <c r="G818" i="7"/>
  <c r="G823" i="7"/>
  <c r="G824" i="7" s="1"/>
  <c r="G825" i="7" s="1"/>
  <c r="G826" i="7" s="1"/>
  <c r="AL812" i="7"/>
  <c r="AL811" i="7"/>
  <c r="BF840" i="7"/>
  <c r="BC838" i="7"/>
  <c r="BI834" i="7"/>
  <c r="BI837" i="7"/>
  <c r="BI832" i="7"/>
  <c r="BI824" i="7"/>
  <c r="BI821" i="7"/>
  <c r="AL803" i="7"/>
  <c r="T797" i="7"/>
  <c r="T798" i="7"/>
  <c r="T793" i="7"/>
  <c r="T794" i="7"/>
  <c r="T795" i="7" s="1"/>
  <c r="T801" i="7"/>
  <c r="T803" i="7" s="1"/>
  <c r="CB737" i="7"/>
  <c r="CA738" i="7"/>
  <c r="CA744" i="7" s="1"/>
  <c r="CA746" i="7" s="1"/>
  <c r="CA748" i="7"/>
  <c r="CA760" i="7" s="1"/>
  <c r="CA761" i="7" s="1"/>
  <c r="CA766" i="7" s="1"/>
  <c r="CM736" i="7"/>
  <c r="CA741" i="7"/>
  <c r="CA742" i="7" s="1"/>
  <c r="CA743" i="7" s="1"/>
  <c r="CA730" i="7"/>
  <c r="CA731" i="7"/>
  <c r="CA767" i="7"/>
  <c r="CA768" i="7" s="1"/>
  <c r="CA745" i="7"/>
  <c r="CA747" i="7"/>
  <c r="CA762" i="7" s="1"/>
  <c r="AX611" i="7"/>
  <c r="AX612" i="7" s="1"/>
  <c r="AX614" i="7" s="1"/>
  <c r="AX610" i="7"/>
  <c r="BG609" i="7"/>
  <c r="BG607" i="7"/>
  <c r="S562" i="7"/>
  <c r="S561" i="7"/>
  <c r="S566" i="7"/>
  <c r="S567" i="7" s="1"/>
  <c r="S568" i="7" s="1"/>
  <c r="M811" i="7"/>
  <c r="M815" i="7"/>
  <c r="AK814" i="7"/>
  <c r="AK823" i="7" s="1"/>
  <c r="AK811" i="7"/>
  <c r="F799" i="7"/>
  <c r="F804" i="7"/>
  <c r="CF797" i="7"/>
  <c r="CF798" i="7"/>
  <c r="BX798" i="7"/>
  <c r="BX797" i="7"/>
  <c r="BP797" i="7"/>
  <c r="BP798" i="7"/>
  <c r="AQ798" i="7"/>
  <c r="AQ800" i="7" s="1"/>
  <c r="AQ799" i="7" s="1"/>
  <c r="AQ794" i="7"/>
  <c r="AQ795" i="7" s="1"/>
  <c r="AQ793" i="7"/>
  <c r="AQ797" i="7"/>
  <c r="AQ792" i="7"/>
  <c r="AF794" i="7"/>
  <c r="AF795" i="7" s="1"/>
  <c r="AF793" i="7"/>
  <c r="AF792" i="7"/>
  <c r="AF801" i="7"/>
  <c r="AF798" i="7"/>
  <c r="AF797" i="7"/>
  <c r="CA725" i="7"/>
  <c r="CA727" i="7"/>
  <c r="BI645" i="7"/>
  <c r="BI644" i="7" s="1"/>
  <c r="BI643" i="7" s="1"/>
  <c r="BI642" i="7" s="1"/>
  <c r="BI641" i="7" s="1"/>
  <c r="BI640" i="7" s="1"/>
  <c r="BI639" i="7" s="1"/>
  <c r="BI638" i="7" s="1"/>
  <c r="BI650" i="7"/>
  <c r="BL476" i="7"/>
  <c r="BL481" i="7"/>
  <c r="BC797" i="7"/>
  <c r="BC798" i="7"/>
  <c r="BC794" i="7"/>
  <c r="BC795" i="7" s="1"/>
  <c r="BC792" i="7"/>
  <c r="AT797" i="7"/>
  <c r="AT798" i="7"/>
  <c r="AT793" i="7"/>
  <c r="AT794" i="7"/>
  <c r="AT795" i="7" s="1"/>
  <c r="BY353" i="7"/>
  <c r="BY355" i="7"/>
  <c r="P840" i="7"/>
  <c r="P839" i="7" s="1"/>
  <c r="P838" i="7"/>
  <c r="AS826" i="7"/>
  <c r="AS821" i="7"/>
  <c r="AS820" i="7" s="1"/>
  <c r="AS819" i="7" s="1"/>
  <c r="AE817" i="7"/>
  <c r="AE815" i="7" s="1"/>
  <c r="AE816" i="7"/>
  <c r="BJ812" i="7"/>
  <c r="BJ811" i="7"/>
  <c r="AG814" i="7"/>
  <c r="AG823" i="7" s="1"/>
  <c r="AG812" i="7"/>
  <c r="AG802" i="7"/>
  <c r="AN793" i="7"/>
  <c r="AN792" i="7"/>
  <c r="AN797" i="7"/>
  <c r="AN794" i="7"/>
  <c r="AN795" i="7" s="1"/>
  <c r="AN798" i="7"/>
  <c r="T792" i="7"/>
  <c r="BL692" i="7"/>
  <c r="CG688" i="7"/>
  <c r="CG686" i="7"/>
  <c r="CG687" i="7" s="1"/>
  <c r="CG689" i="7" s="1"/>
  <c r="CG691" i="7" s="1"/>
  <c r="CG681" i="7"/>
  <c r="BR840" i="7"/>
  <c r="BR838" i="7"/>
  <c r="BJ840" i="7"/>
  <c r="BJ838" i="7"/>
  <c r="BA840" i="7"/>
  <c r="BA838" i="7"/>
  <c r="AO837" i="7"/>
  <c r="M826" i="7"/>
  <c r="M832" i="7"/>
  <c r="M833" i="7" s="1"/>
  <c r="AQ822" i="7"/>
  <c r="AQ824" i="7"/>
  <c r="AQ825" i="7" s="1"/>
  <c r="M814" i="7"/>
  <c r="BI812" i="7"/>
  <c r="BI811" i="7"/>
  <c r="BI814" i="7"/>
  <c r="AM812" i="7"/>
  <c r="AM811" i="7"/>
  <c r="AM814" i="7"/>
  <c r="AM823" i="7" s="1"/>
  <c r="M812" i="7"/>
  <c r="G817" i="7"/>
  <c r="G815" i="7"/>
  <c r="G812" i="7"/>
  <c r="S808" i="7"/>
  <c r="S810" i="7" s="1"/>
  <c r="S813" i="7" s="1"/>
  <c r="S806" i="7"/>
  <c r="AT792" i="7"/>
  <c r="AR798" i="7"/>
  <c r="AR800" i="7" s="1"/>
  <c r="AR794" i="7"/>
  <c r="AR795" i="7" s="1"/>
  <c r="AR797" i="7"/>
  <c r="AR793" i="7"/>
  <c r="CD688" i="7"/>
  <c r="CD681" i="7"/>
  <c r="CE681" i="7" s="1"/>
  <c r="CD686" i="7"/>
  <c r="CD687" i="7" s="1"/>
  <c r="CD689" i="7" s="1"/>
  <c r="CD691" i="7" s="1"/>
  <c r="Z639" i="7"/>
  <c r="Z638" i="7" s="1"/>
  <c r="Z646" i="7"/>
  <c r="AB646" i="7"/>
  <c r="AB639" i="7"/>
  <c r="AB638" i="7" s="1"/>
  <c r="BO427" i="7"/>
  <c r="BO419" i="7"/>
  <c r="BA798" i="7"/>
  <c r="BA794" i="7"/>
  <c r="BA795" i="7" s="1"/>
  <c r="BA793" i="7"/>
  <c r="BA797" i="7"/>
  <c r="Z798" i="7"/>
  <c r="Z794" i="7"/>
  <c r="Z795" i="7" s="1"/>
  <c r="Z793" i="7"/>
  <c r="Z792" i="7"/>
  <c r="CP681" i="7"/>
  <c r="CQ681" i="7" s="1"/>
  <c r="CP686" i="7"/>
  <c r="CP687" i="7" s="1"/>
  <c r="CP689" i="7" s="1"/>
  <c r="CP691" i="7" s="1"/>
  <c r="BJ627" i="7"/>
  <c r="BJ628" i="7"/>
  <c r="BJ629" i="7" s="1"/>
  <c r="BJ631" i="7" s="1"/>
  <c r="BC610" i="7"/>
  <c r="BC611" i="7"/>
  <c r="BC612" i="7" s="1"/>
  <c r="BC614" i="7" s="1"/>
  <c r="BL611" i="7"/>
  <c r="BL612" i="7" s="1"/>
  <c r="BL614" i="7" s="1"/>
  <c r="BL610" i="7"/>
  <c r="BL824" i="7"/>
  <c r="BL835" i="7"/>
  <c r="BH811" i="7"/>
  <c r="BH814" i="7"/>
  <c r="AI802" i="7"/>
  <c r="AI803" i="7"/>
  <c r="AO794" i="7"/>
  <c r="AO795" i="7" s="1"/>
  <c r="AO793" i="7"/>
  <c r="AO792" i="7"/>
  <c r="AE793" i="7"/>
  <c r="AE792" i="7"/>
  <c r="AE801" i="7"/>
  <c r="AE797" i="7"/>
  <c r="H801" i="7"/>
  <c r="H803" i="7" s="1"/>
  <c r="H798" i="7"/>
  <c r="H800" i="7" s="1"/>
  <c r="H794" i="7"/>
  <c r="H795" i="7" s="1"/>
  <c r="H797" i="7"/>
  <c r="H793" i="7"/>
  <c r="CM686" i="7"/>
  <c r="CM687" i="7" s="1"/>
  <c r="CM689" i="7" s="1"/>
  <c r="CM691" i="7" s="1"/>
  <c r="CM688" i="7"/>
  <c r="CM681" i="7"/>
  <c r="CN681" i="7" s="1"/>
  <c r="BX659" i="7"/>
  <c r="BX660" i="7" s="1"/>
  <c r="BX661" i="7"/>
  <c r="BF645" i="7"/>
  <c r="BF644" i="7" s="1"/>
  <c r="BF643" i="7" s="1"/>
  <c r="BF642" i="7" s="1"/>
  <c r="BF641" i="7" s="1"/>
  <c r="BF640" i="7" s="1"/>
  <c r="BF639" i="7" s="1"/>
  <c r="BF638" i="7" s="1"/>
  <c r="BF650" i="7"/>
  <c r="BG627" i="7"/>
  <c r="BG628" i="7"/>
  <c r="BG629" i="7" s="1"/>
  <c r="BG631" i="7" s="1"/>
  <c r="AZ628" i="7"/>
  <c r="AZ629" i="7" s="1"/>
  <c r="AZ631" i="7" s="1"/>
  <c r="AZ627" i="7"/>
  <c r="AO531" i="7"/>
  <c r="AO532" i="7" s="1"/>
  <c r="AO533" i="7" s="1"/>
  <c r="AO535" i="7" s="1"/>
  <c r="AO534" i="7" s="1"/>
  <c r="AO527" i="7"/>
  <c r="AO526" i="7"/>
  <c r="AO528" i="7" s="1"/>
  <c r="AO529" i="7" s="1"/>
  <c r="AO530" i="7" s="1"/>
  <c r="BA837" i="7"/>
  <c r="BA834" i="7"/>
  <c r="Q798" i="7"/>
  <c r="Q794" i="7"/>
  <c r="Q793" i="7"/>
  <c r="F794" i="7"/>
  <c r="F795" i="7" s="1"/>
  <c r="F797" i="7"/>
  <c r="F793" i="7"/>
  <c r="F792" i="7"/>
  <c r="BB798" i="7"/>
  <c r="BB794" i="7"/>
  <c r="BB795" i="7" s="1"/>
  <c r="BB792" i="7"/>
  <c r="AS797" i="7"/>
  <c r="AS798" i="7"/>
  <c r="AS800" i="7" s="1"/>
  <c r="AS792" i="7"/>
  <c r="AG794" i="7"/>
  <c r="AG795" i="7" s="1"/>
  <c r="AG793" i="7"/>
  <c r="AG792" i="7"/>
  <c r="AG801" i="7"/>
  <c r="BX681" i="7"/>
  <c r="BY681" i="7" s="1"/>
  <c r="BX686" i="7"/>
  <c r="BX687" i="7" s="1"/>
  <c r="BX689" i="7" s="1"/>
  <c r="BX691" i="7" s="1"/>
  <c r="AU627" i="7"/>
  <c r="AU628" i="7"/>
  <c r="AU629" i="7" s="1"/>
  <c r="AU631" i="7" s="1"/>
  <c r="AW627" i="7"/>
  <c r="AW628" i="7"/>
  <c r="AW629" i="7" s="1"/>
  <c r="AW631" i="7" s="1"/>
  <c r="BL526" i="7"/>
  <c r="BL528" i="7" s="1"/>
  <c r="BL529" i="7" s="1"/>
  <c r="BL538" i="7"/>
  <c r="BL537" i="7" s="1"/>
  <c r="BL536" i="7" s="1"/>
  <c r="BM435" i="7"/>
  <c r="BM431" i="7"/>
  <c r="BV355" i="7"/>
  <c r="BV353" i="7"/>
  <c r="BL832" i="7"/>
  <c r="BJ824" i="7"/>
  <c r="AA816" i="7"/>
  <c r="BZ812" i="7"/>
  <c r="BZ811" i="7"/>
  <c r="AY794" i="7"/>
  <c r="AY795" i="7" s="1"/>
  <c r="AY793" i="7"/>
  <c r="AY792" i="7"/>
  <c r="O794" i="7"/>
  <c r="O795" i="7" s="1"/>
  <c r="O793" i="7"/>
  <c r="O792" i="7"/>
  <c r="O797" i="7"/>
  <c r="O803" i="7" s="1"/>
  <c r="O798" i="7"/>
  <c r="O800" i="7" s="1"/>
  <c r="Q792" i="7"/>
  <c r="AZ794" i="7"/>
  <c r="AZ795" i="7" s="1"/>
  <c r="AZ793" i="7"/>
  <c r="J801" i="7"/>
  <c r="J803" i="7" s="1"/>
  <c r="J798" i="7"/>
  <c r="J800" i="7" s="1"/>
  <c r="J797" i="7"/>
  <c r="J792" i="7"/>
  <c r="BL653" i="7"/>
  <c r="BL654" i="7" s="1"/>
  <c r="BL655" i="7" s="1"/>
  <c r="BL656" i="7" s="1"/>
  <c r="BL657" i="7" s="1"/>
  <c r="BL658" i="7" s="1"/>
  <c r="BL649" i="7"/>
  <c r="BL648" i="7" s="1"/>
  <c r="AT645" i="7"/>
  <c r="AT644" i="7" s="1"/>
  <c r="AT643" i="7" s="1"/>
  <c r="AT642" i="7" s="1"/>
  <c r="AT641" i="7" s="1"/>
  <c r="AT640" i="7" s="1"/>
  <c r="AT639" i="7" s="1"/>
  <c r="AT638" i="7" s="1"/>
  <c r="AT650" i="7"/>
  <c r="AE645" i="7"/>
  <c r="AE644" i="7" s="1"/>
  <c r="AE643" i="7" s="1"/>
  <c r="AE642" i="7" s="1"/>
  <c r="AE641" i="7" s="1"/>
  <c r="AE640" i="7" s="1"/>
  <c r="AE639" i="7" s="1"/>
  <c r="AE638" i="7" s="1"/>
  <c r="AE650" i="7"/>
  <c r="BG526" i="7"/>
  <c r="BG528" i="7" s="1"/>
  <c r="BG529" i="7" s="1"/>
  <c r="BG538" i="7"/>
  <c r="BG537" i="7" s="1"/>
  <c r="BG536" i="7" s="1"/>
  <c r="BG531" i="7"/>
  <c r="BG532" i="7" s="1"/>
  <c r="BG533" i="7" s="1"/>
  <c r="BG535" i="7" s="1"/>
  <c r="BG534" i="7" s="1"/>
  <c r="BL821" i="7"/>
  <c r="BY812" i="7"/>
  <c r="BY811" i="7"/>
  <c r="BY814" i="7"/>
  <c r="BH812" i="7"/>
  <c r="BS811" i="7"/>
  <c r="AH811" i="7"/>
  <c r="CE798" i="7"/>
  <c r="E803" i="7"/>
  <c r="E795" i="7"/>
  <c r="BZ798" i="7"/>
  <c r="BZ797" i="7"/>
  <c r="BR798" i="7"/>
  <c r="BR797" i="7"/>
  <c r="BJ798" i="7"/>
  <c r="BJ797" i="7"/>
  <c r="AX793" i="7"/>
  <c r="AX792" i="7"/>
  <c r="AX797" i="7"/>
  <c r="W794" i="7"/>
  <c r="W795" i="7" s="1"/>
  <c r="W793" i="7"/>
  <c r="W792" i="7"/>
  <c r="W801" i="7"/>
  <c r="W803" i="7" s="1"/>
  <c r="W798" i="7"/>
  <c r="W800" i="7" s="1"/>
  <c r="N793" i="7"/>
  <c r="N792" i="7"/>
  <c r="N801" i="7"/>
  <c r="AP794" i="7"/>
  <c r="AP795" i="7" s="1"/>
  <c r="AP793" i="7"/>
  <c r="AP792" i="7"/>
  <c r="AD790" i="7"/>
  <c r="AD807" i="7" s="1"/>
  <c r="AD806" i="7" s="1"/>
  <c r="AD796" i="7"/>
  <c r="BM688" i="7"/>
  <c r="BM683" i="7"/>
  <c r="AC645" i="7"/>
  <c r="AC644" i="7" s="1"/>
  <c r="AC643" i="7" s="1"/>
  <c r="AC642" i="7" s="1"/>
  <c r="AC641" i="7" s="1"/>
  <c r="AC640" i="7" s="1"/>
  <c r="AC639" i="7" s="1"/>
  <c r="AC638" i="7" s="1"/>
  <c r="AC650" i="7"/>
  <c r="O539" i="7"/>
  <c r="O538" i="7"/>
  <c r="CD506" i="7"/>
  <c r="CD504" i="7"/>
  <c r="CG430" i="7"/>
  <c r="CG429" i="7"/>
  <c r="CG432" i="7" s="1"/>
  <c r="CG409" i="7"/>
  <c r="CG406" i="7" s="1"/>
  <c r="CG405" i="7" s="1"/>
  <c r="CH409" i="7"/>
  <c r="CH406" i="7" s="1"/>
  <c r="CH405" i="7" s="1"/>
  <c r="CI409" i="7"/>
  <c r="CB343" i="7"/>
  <c r="CB342" i="7" s="1"/>
  <c r="CB350" i="7"/>
  <c r="CB351" i="7" s="1"/>
  <c r="CB352" i="7" s="1"/>
  <c r="CB354" i="7" s="1"/>
  <c r="CB346" i="7"/>
  <c r="CB345" i="7" s="1"/>
  <c r="BT343" i="7"/>
  <c r="BT342" i="7" s="1"/>
  <c r="BT350" i="7"/>
  <c r="BT351" i="7" s="1"/>
  <c r="BT352" i="7" s="1"/>
  <c r="BT354" i="7" s="1"/>
  <c r="BT346" i="7"/>
  <c r="BT345" i="7" s="1"/>
  <c r="BL343" i="7"/>
  <c r="BL347" i="7"/>
  <c r="BL350" i="7" s="1"/>
  <c r="BL351" i="7" s="1"/>
  <c r="BL352" i="7" s="1"/>
  <c r="BL354" i="7" s="1"/>
  <c r="BL355" i="7" s="1"/>
  <c r="BS682" i="7"/>
  <c r="BS683" i="7" s="1"/>
  <c r="BT680" i="7"/>
  <c r="BT682" i="7" s="1"/>
  <c r="AE659" i="7"/>
  <c r="AE660" i="7" s="1"/>
  <c r="AF653" i="7"/>
  <c r="AF654" i="7" s="1"/>
  <c r="AF655" i="7" s="1"/>
  <c r="AF656" i="7" s="1"/>
  <c r="AF657" i="7" s="1"/>
  <c r="AF658" i="7" s="1"/>
  <c r="AF649" i="7"/>
  <c r="AF648" i="7" s="1"/>
  <c r="AX628" i="7"/>
  <c r="AX629" i="7" s="1"/>
  <c r="AX631" i="7" s="1"/>
  <c r="AX627" i="7"/>
  <c r="BI610" i="7"/>
  <c r="BI611" i="7"/>
  <c r="BI612" i="7" s="1"/>
  <c r="BI614" i="7" s="1"/>
  <c r="BC531" i="7"/>
  <c r="BC532" i="7" s="1"/>
  <c r="BC533" i="7" s="1"/>
  <c r="BC535" i="7" s="1"/>
  <c r="BC534" i="7" s="1"/>
  <c r="BC526" i="7"/>
  <c r="BC528" i="7" s="1"/>
  <c r="BC529" i="7" s="1"/>
  <c r="BC538" i="7"/>
  <c r="BC537" i="7" s="1"/>
  <c r="BC536" i="7" s="1"/>
  <c r="AZ198" i="7"/>
  <c r="AZ197" i="7"/>
  <c r="AZ202" i="7"/>
  <c r="AZ204" i="7" s="1"/>
  <c r="BX645" i="7"/>
  <c r="BX644" i="7" s="1"/>
  <c r="BX643" i="7" s="1"/>
  <c r="BX642" i="7" s="1"/>
  <c r="BX641" i="7" s="1"/>
  <c r="BX640" i="7" s="1"/>
  <c r="BX639" i="7" s="1"/>
  <c r="BX638" i="7" s="1"/>
  <c r="BX650" i="7"/>
  <c r="AD645" i="7"/>
  <c r="AD644" i="7" s="1"/>
  <c r="AD643" i="7" s="1"/>
  <c r="AD642" i="7" s="1"/>
  <c r="AD641" i="7" s="1"/>
  <c r="AD640" i="7" s="1"/>
  <c r="AD639" i="7" s="1"/>
  <c r="AD638" i="7" s="1"/>
  <c r="AD650" i="7"/>
  <c r="AW611" i="7"/>
  <c r="AW612" i="7" s="1"/>
  <c r="AW614" i="7" s="1"/>
  <c r="AW610" i="7"/>
  <c r="AB561" i="7"/>
  <c r="AB572" i="7"/>
  <c r="AB571" i="7" s="1"/>
  <c r="AB569" i="7" s="1"/>
  <c r="AB562" i="7"/>
  <c r="Y527" i="7"/>
  <c r="Y531" i="7"/>
  <c r="Y532" i="7" s="1"/>
  <c r="Y533" i="7" s="1"/>
  <c r="Y526" i="7"/>
  <c r="Y528" i="7" s="1"/>
  <c r="Y529" i="7" s="1"/>
  <c r="Y530" i="7" s="1"/>
  <c r="CD355" i="7"/>
  <c r="CD353" i="7"/>
  <c r="BS343" i="7"/>
  <c r="BS342" i="7" s="1"/>
  <c r="BS350" i="7"/>
  <c r="BS351" i="7" s="1"/>
  <c r="BS352" i="7" s="1"/>
  <c r="BS354" i="7" s="1"/>
  <c r="AY627" i="9"/>
  <c r="AY626" i="9" s="1"/>
  <c r="AY625" i="9" s="1"/>
  <c r="AY616" i="9"/>
  <c r="AY615" i="9"/>
  <c r="AY617" i="9" s="1"/>
  <c r="AY618" i="9" s="1"/>
  <c r="AH40" i="9"/>
  <c r="AH30" i="9" s="1"/>
  <c r="AH45" i="9"/>
  <c r="AH46" i="9" s="1"/>
  <c r="AH41" i="9"/>
  <c r="CZ69" i="9"/>
  <c r="CZ68" i="9" s="1"/>
  <c r="CZ70" i="9"/>
  <c r="CS96" i="9"/>
  <c r="CS10" i="9"/>
  <c r="CS11" i="9" s="1"/>
  <c r="AP45" i="9"/>
  <c r="AP46" i="9" s="1"/>
  <c r="AP41" i="9"/>
  <c r="AP40" i="9"/>
  <c r="AP30" i="9" s="1"/>
  <c r="Y801" i="7"/>
  <c r="Y803" i="7" s="1"/>
  <c r="Y792" i="7"/>
  <c r="P792" i="7"/>
  <c r="G792" i="7"/>
  <c r="BC628" i="7"/>
  <c r="BC629" i="7" s="1"/>
  <c r="BC631" i="7" s="1"/>
  <c r="AS562" i="7"/>
  <c r="AS561" i="7"/>
  <c r="AS566" i="7"/>
  <c r="AS567" i="7" s="1"/>
  <c r="AS568" i="7" s="1"/>
  <c r="BK561" i="7"/>
  <c r="BK562" i="7"/>
  <c r="BK572" i="7"/>
  <c r="BK571" i="7" s="1"/>
  <c r="BK569" i="7" s="1"/>
  <c r="Z558" i="7"/>
  <c r="Z560" i="7"/>
  <c r="AU797" i="7"/>
  <c r="AM797" i="7"/>
  <c r="AC796" i="7"/>
  <c r="Y793" i="7"/>
  <c r="P793" i="7"/>
  <c r="G793" i="7"/>
  <c r="CS681" i="7"/>
  <c r="CS686" i="7"/>
  <c r="CS687" i="7" s="1"/>
  <c r="CS689" i="7" s="1"/>
  <c r="CS691" i="7" s="1"/>
  <c r="BA649" i="7"/>
  <c r="BA648" i="7" s="1"/>
  <c r="BA653" i="7"/>
  <c r="BA654" i="7" s="1"/>
  <c r="BA655" i="7" s="1"/>
  <c r="BA656" i="7" s="1"/>
  <c r="BA657" i="7" s="1"/>
  <c r="BA658" i="7" s="1"/>
  <c r="AV645" i="7"/>
  <c r="AV644" i="7" s="1"/>
  <c r="AV643" i="7" s="1"/>
  <c r="AV642" i="7" s="1"/>
  <c r="AV641" i="7" s="1"/>
  <c r="AV640" i="7" s="1"/>
  <c r="AV639" i="7" s="1"/>
  <c r="AV638" i="7" s="1"/>
  <c r="AV650" i="7"/>
  <c r="AZ645" i="7"/>
  <c r="AZ644" i="7" s="1"/>
  <c r="AZ643" i="7" s="1"/>
  <c r="AZ642" i="7" s="1"/>
  <c r="AZ641" i="7" s="1"/>
  <c r="AZ640" i="7" s="1"/>
  <c r="AZ639" i="7" s="1"/>
  <c r="AZ638" i="7" s="1"/>
  <c r="AW587" i="7"/>
  <c r="BI562" i="7"/>
  <c r="BI566" i="7"/>
  <c r="BI567" i="7" s="1"/>
  <c r="BI568" i="7" s="1"/>
  <c r="BI561" i="7"/>
  <c r="AO227" i="7"/>
  <c r="AO228" i="7"/>
  <c r="AO225" i="7"/>
  <c r="AO221" i="7" s="1"/>
  <c r="AO222" i="7" s="1"/>
  <c r="AO224" i="7"/>
  <c r="R798" i="7"/>
  <c r="R800" i="7" s="1"/>
  <c r="G797" i="7"/>
  <c r="G794" i="7"/>
  <c r="G795" i="7" s="1"/>
  <c r="AO653" i="7"/>
  <c r="AO654" i="7" s="1"/>
  <c r="AO655" i="7" s="1"/>
  <c r="AO656" i="7" s="1"/>
  <c r="AO657" i="7" s="1"/>
  <c r="AO658" i="7" s="1"/>
  <c r="AO649" i="7"/>
  <c r="AO648" i="7" s="1"/>
  <c r="AA649" i="7"/>
  <c r="AA648" i="7" s="1"/>
  <c r="AA645" i="7" s="1"/>
  <c r="AA644" i="7" s="1"/>
  <c r="AA643" i="7" s="1"/>
  <c r="AA653" i="7"/>
  <c r="AA654" i="7" s="1"/>
  <c r="AA655" i="7" s="1"/>
  <c r="AA656" i="7" s="1"/>
  <c r="AA657" i="7" s="1"/>
  <c r="AA658" i="7" s="1"/>
  <c r="AA660" i="7" s="1"/>
  <c r="AA661" i="7" s="1"/>
  <c r="AW650" i="7"/>
  <c r="BL627" i="7"/>
  <c r="BL628" i="7"/>
  <c r="BL629" i="7" s="1"/>
  <c r="BL631" i="7" s="1"/>
  <c r="AS526" i="7"/>
  <c r="AS528" i="7" s="1"/>
  <c r="AS529" i="7" s="1"/>
  <c r="AS530" i="7" s="1"/>
  <c r="AS527" i="7"/>
  <c r="AS538" i="7"/>
  <c r="AS537" i="7" s="1"/>
  <c r="AS536" i="7" s="1"/>
  <c r="AS531" i="7"/>
  <c r="AS532" i="7" s="1"/>
  <c r="AS533" i="7" s="1"/>
  <c r="AS535" i="7" s="1"/>
  <c r="AS534" i="7" s="1"/>
  <c r="CA410" i="7"/>
  <c r="CA413" i="7"/>
  <c r="CA414" i="7" s="1"/>
  <c r="CA415" i="7" s="1"/>
  <c r="CA416" i="7" s="1"/>
  <c r="CA417" i="7" s="1"/>
  <c r="BR410" i="7"/>
  <c r="BR409" i="7" s="1"/>
  <c r="BR406" i="7" s="1"/>
  <c r="BR405" i="7" s="1"/>
  <c r="BR413" i="7"/>
  <c r="BR414" i="7" s="1"/>
  <c r="BR415" i="7" s="1"/>
  <c r="BR416" i="7" s="1"/>
  <c r="BR417" i="7" s="1"/>
  <c r="BR419" i="7" s="1"/>
  <c r="AI649" i="7"/>
  <c r="AI648" i="7" s="1"/>
  <c r="AI653" i="7"/>
  <c r="AI654" i="7" s="1"/>
  <c r="AI655" i="7" s="1"/>
  <c r="AI656" i="7" s="1"/>
  <c r="AI657" i="7" s="1"/>
  <c r="AI658" i="7" s="1"/>
  <c r="BG587" i="7"/>
  <c r="BG588" i="7"/>
  <c r="BG589" i="7" s="1"/>
  <c r="BG591" i="7" s="1"/>
  <c r="AI562" i="7"/>
  <c r="AI561" i="7"/>
  <c r="AI572" i="7"/>
  <c r="AI571" i="7" s="1"/>
  <c r="AI569" i="7" s="1"/>
  <c r="BF523" i="7"/>
  <c r="BF522" i="7" s="1"/>
  <c r="BF521" i="7" s="1"/>
  <c r="BF525" i="7"/>
  <c r="CE350" i="7"/>
  <c r="CE351" i="7" s="1"/>
  <c r="CE352" i="7" s="1"/>
  <c r="CE354" i="7" s="1"/>
  <c r="CE343" i="7"/>
  <c r="CE342" i="7" s="1"/>
  <c r="BW350" i="7"/>
  <c r="BW351" i="7" s="1"/>
  <c r="BW352" i="7" s="1"/>
  <c r="BW354" i="7" s="1"/>
  <c r="BW343" i="7"/>
  <c r="BW342" i="7" s="1"/>
  <c r="BW346" i="7"/>
  <c r="BW345" i="7" s="1"/>
  <c r="BO347" i="7"/>
  <c r="BO350" i="7" s="1"/>
  <c r="BO351" i="7" s="1"/>
  <c r="BO352" i="7" s="1"/>
  <c r="BO354" i="7" s="1"/>
  <c r="BO355" i="7" s="1"/>
  <c r="BO343" i="7"/>
  <c r="AB627" i="7"/>
  <c r="AB628" i="7" s="1"/>
  <c r="AB629" i="7" s="1"/>
  <c r="AB623" i="7"/>
  <c r="AU588" i="7"/>
  <c r="AU589" i="7" s="1"/>
  <c r="AU591" i="7" s="1"/>
  <c r="AU587" i="7"/>
  <c r="AO566" i="7"/>
  <c r="AO567" i="7" s="1"/>
  <c r="AO568" i="7" s="1"/>
  <c r="AO562" i="7"/>
  <c r="BP410" i="7"/>
  <c r="BP413" i="7"/>
  <c r="BP414" i="7" s="1"/>
  <c r="BP415" i="7" s="1"/>
  <c r="BP416" i="7" s="1"/>
  <c r="BP417" i="7" s="1"/>
  <c r="BP419" i="7" s="1"/>
  <c r="BX410" i="7"/>
  <c r="BX413" i="7"/>
  <c r="BX414" i="7" s="1"/>
  <c r="BX415" i="7" s="1"/>
  <c r="BX416" i="7" s="1"/>
  <c r="BX417" i="7" s="1"/>
  <c r="BX419" i="7" s="1"/>
  <c r="CF353" i="7"/>
  <c r="CF355" i="7"/>
  <c r="BU343" i="7"/>
  <c r="BU342" i="7" s="1"/>
  <c r="BU350" i="7"/>
  <c r="BU351" i="7" s="1"/>
  <c r="BU352" i="7" s="1"/>
  <c r="BU354" i="7" s="1"/>
  <c r="BI249" i="7"/>
  <c r="BE566" i="7"/>
  <c r="BE567" i="7" s="1"/>
  <c r="BE568" i="7" s="1"/>
  <c r="AO561" i="7"/>
  <c r="AO563" i="7" s="1"/>
  <c r="AO564" i="7" s="1"/>
  <c r="AO565" i="7" s="1"/>
  <c r="BG561" i="7"/>
  <c r="BG572" i="7"/>
  <c r="BG571" i="7" s="1"/>
  <c r="BG569" i="7" s="1"/>
  <c r="BN538" i="7"/>
  <c r="BN537" i="7" s="1"/>
  <c r="BN536" i="7" s="1"/>
  <c r="BK531" i="7"/>
  <c r="BK532" i="7" s="1"/>
  <c r="BK533" i="7" s="1"/>
  <c r="BK535" i="7" s="1"/>
  <c r="BK534" i="7" s="1"/>
  <c r="U531" i="7"/>
  <c r="U532" i="7" s="1"/>
  <c r="U533" i="7" s="1"/>
  <c r="U527" i="7"/>
  <c r="BA531" i="7"/>
  <c r="BA532" i="7" s="1"/>
  <c r="BA533" i="7" s="1"/>
  <c r="BA535" i="7" s="1"/>
  <c r="BA534" i="7" s="1"/>
  <c r="BA538" i="7"/>
  <c r="BA537" i="7" s="1"/>
  <c r="BA536" i="7" s="1"/>
  <c r="CD409" i="7"/>
  <c r="CD406" i="7" s="1"/>
  <c r="CD405" i="7" s="1"/>
  <c r="CE409" i="7"/>
  <c r="CE406" i="7" s="1"/>
  <c r="CE405" i="7" s="1"/>
  <c r="BU346" i="7"/>
  <c r="BU345" i="7" s="1"/>
  <c r="CI149" i="7"/>
  <c r="CI147" i="7"/>
  <c r="CI404" i="7"/>
  <c r="AZ653" i="7"/>
  <c r="AZ654" i="7" s="1"/>
  <c r="AZ655" i="7" s="1"/>
  <c r="AZ656" i="7" s="1"/>
  <c r="AZ657" i="7" s="1"/>
  <c r="AZ658" i="7" s="1"/>
  <c r="Z653" i="7"/>
  <c r="Z654" i="7" s="1"/>
  <c r="Z655" i="7" s="1"/>
  <c r="Z656" i="7" s="1"/>
  <c r="Z657" i="7" s="1"/>
  <c r="Z658" i="7" s="1"/>
  <c r="Z660" i="7" s="1"/>
  <c r="AW566" i="7"/>
  <c r="AW567" i="7" s="1"/>
  <c r="AW568" i="7" s="1"/>
  <c r="AM527" i="7"/>
  <c r="AM526" i="7"/>
  <c r="BJ531" i="7"/>
  <c r="BJ532" i="7" s="1"/>
  <c r="BJ533" i="7" s="1"/>
  <c r="BJ535" i="7" s="1"/>
  <c r="BJ534" i="7" s="1"/>
  <c r="BJ538" i="7"/>
  <c r="BJ537" i="7" s="1"/>
  <c r="BJ536" i="7" s="1"/>
  <c r="M231" i="7"/>
  <c r="M235" i="7"/>
  <c r="M236" i="7" s="1"/>
  <c r="M237" i="7" s="1"/>
  <c r="AW563" i="7"/>
  <c r="AW564" i="7" s="1"/>
  <c r="AW565" i="7" s="1"/>
  <c r="BM561" i="7"/>
  <c r="BM889" i="7" s="1"/>
  <c r="BC563" i="7"/>
  <c r="BC564" i="7" s="1"/>
  <c r="BC565" i="7" s="1"/>
  <c r="BC560" i="7"/>
  <c r="AM563" i="7"/>
  <c r="AM564" i="7" s="1"/>
  <c r="AM565" i="7" s="1"/>
  <c r="AM560" i="7"/>
  <c r="BE531" i="7"/>
  <c r="BE532" i="7" s="1"/>
  <c r="BE533" i="7" s="1"/>
  <c r="BE535" i="7" s="1"/>
  <c r="BE534" i="7" s="1"/>
  <c r="AJ527" i="7"/>
  <c r="AJ531" i="7"/>
  <c r="AJ532" i="7" s="1"/>
  <c r="AJ533" i="7" s="1"/>
  <c r="AJ535" i="7" s="1"/>
  <c r="AJ534" i="7" s="1"/>
  <c r="BY430" i="7"/>
  <c r="BY429" i="7"/>
  <c r="BY432" i="7" s="1"/>
  <c r="BY433" i="7" s="1"/>
  <c r="BY434" i="7" s="1"/>
  <c r="BN413" i="7"/>
  <c r="BN414" i="7" s="1"/>
  <c r="BN415" i="7" s="1"/>
  <c r="BN416" i="7" s="1"/>
  <c r="BN417" i="7" s="1"/>
  <c r="BN410" i="7"/>
  <c r="BU410" i="7"/>
  <c r="BU413" i="7"/>
  <c r="BU414" i="7" s="1"/>
  <c r="BU415" i="7" s="1"/>
  <c r="BU416" i="7" s="1"/>
  <c r="BU417" i="7" s="1"/>
  <c r="BR350" i="7"/>
  <c r="BR351" i="7" s="1"/>
  <c r="BR352" i="7" s="1"/>
  <c r="BR354" i="7" s="1"/>
  <c r="BR346" i="7"/>
  <c r="BR345" i="7" s="1"/>
  <c r="BR343" i="7"/>
  <c r="BR342" i="7" s="1"/>
  <c r="AY562" i="7"/>
  <c r="AY561" i="7"/>
  <c r="S527" i="7"/>
  <c r="BJ526" i="7"/>
  <c r="BJ528" i="7" s="1"/>
  <c r="BJ529" i="7" s="1"/>
  <c r="BI531" i="7"/>
  <c r="BI532" i="7" s="1"/>
  <c r="BI533" i="7" s="1"/>
  <c r="BI535" i="7" s="1"/>
  <c r="BI534" i="7" s="1"/>
  <c r="BI538" i="7"/>
  <c r="BI537" i="7" s="1"/>
  <c r="BI536" i="7" s="1"/>
  <c r="AU538" i="7"/>
  <c r="AU537" i="7" s="1"/>
  <c r="AU536" i="7" s="1"/>
  <c r="AU526" i="7"/>
  <c r="AU528" i="7" s="1"/>
  <c r="AU529" i="7" s="1"/>
  <c r="AU531" i="7"/>
  <c r="AU532" i="7" s="1"/>
  <c r="AU533" i="7" s="1"/>
  <c r="AU535" i="7" s="1"/>
  <c r="AU534" i="7" s="1"/>
  <c r="BS479" i="7"/>
  <c r="BS480" i="7" s="1"/>
  <c r="BS482" i="7" s="1"/>
  <c r="BS484" i="7" s="1"/>
  <c r="BS481" i="7"/>
  <c r="BL413" i="7"/>
  <c r="BL414" i="7" s="1"/>
  <c r="BL415" i="7" s="1"/>
  <c r="BL416" i="7" s="1"/>
  <c r="BL417" i="7" s="1"/>
  <c r="BS410" i="7"/>
  <c r="BS409" i="7" s="1"/>
  <c r="BS406" i="7" s="1"/>
  <c r="BS405" i="7" s="1"/>
  <c r="BS413" i="7"/>
  <c r="BS414" i="7" s="1"/>
  <c r="BS415" i="7" s="1"/>
  <c r="BS416" i="7" s="1"/>
  <c r="BS417" i="7" s="1"/>
  <c r="BO369" i="7"/>
  <c r="BO372" i="7"/>
  <c r="CC357" i="7"/>
  <c r="CC356" i="7"/>
  <c r="BX350" i="7"/>
  <c r="BX351" i="7" s="1"/>
  <c r="BX352" i="7" s="1"/>
  <c r="BX354" i="7" s="1"/>
  <c r="CM14" i="7"/>
  <c r="CM15" i="7" s="1"/>
  <c r="CM53" i="7"/>
  <c r="CM63" i="7"/>
  <c r="CM61" i="7" s="1"/>
  <c r="CM81" i="7"/>
  <c r="CM82" i="7" s="1"/>
  <c r="AB558" i="7"/>
  <c r="BM538" i="7"/>
  <c r="BM537" i="7" s="1"/>
  <c r="BM536" i="7" s="1"/>
  <c r="AQ538" i="7"/>
  <c r="AQ537" i="7" s="1"/>
  <c r="AQ536" i="7" s="1"/>
  <c r="BM531" i="7"/>
  <c r="BM532" i="7" s="1"/>
  <c r="BM533" i="7" s="1"/>
  <c r="BM535" i="7" s="1"/>
  <c r="BM534" i="7" s="1"/>
  <c r="CD343" i="7"/>
  <c r="CD342" i="7" s="1"/>
  <c r="CD346" i="7"/>
  <c r="CD345" i="7" s="1"/>
  <c r="BV343" i="7"/>
  <c r="BV342" i="7" s="1"/>
  <c r="BV346" i="7"/>
  <c r="BV345" i="7" s="1"/>
  <c r="BN343" i="7"/>
  <c r="BN347" i="7"/>
  <c r="BN350" i="7" s="1"/>
  <c r="BN351" i="7" s="1"/>
  <c r="BN352" i="7" s="1"/>
  <c r="BN354" i="7" s="1"/>
  <c r="BN355" i="7" s="1"/>
  <c r="BE249" i="7"/>
  <c r="BI247" i="7"/>
  <c r="AP193" i="7"/>
  <c r="AP206" i="7"/>
  <c r="AP226" i="7" s="1"/>
  <c r="AS523" i="7"/>
  <c r="AS521" i="7" s="1"/>
  <c r="AS522" i="7" s="1"/>
  <c r="BM369" i="7"/>
  <c r="BM671" i="7" s="1"/>
  <c r="BM372" i="7"/>
  <c r="BM373" i="7" s="1"/>
  <c r="BH255" i="7"/>
  <c r="BE251" i="7"/>
  <c r="U228" i="7"/>
  <c r="U227" i="7"/>
  <c r="J231" i="7"/>
  <c r="J235" i="7"/>
  <c r="J236" i="7" s="1"/>
  <c r="J237" i="7" s="1"/>
  <c r="W572" i="7"/>
  <c r="W571" i="7" s="1"/>
  <c r="W569" i="7" s="1"/>
  <c r="AQ527" i="7"/>
  <c r="AB527" i="7"/>
  <c r="AO523" i="7"/>
  <c r="AO521" i="7" s="1"/>
  <c r="AO522" i="7" s="1"/>
  <c r="T228" i="7"/>
  <c r="T224" i="7"/>
  <c r="I228" i="7"/>
  <c r="I235" i="7" s="1"/>
  <c r="I236" i="7" s="1"/>
  <c r="I237" i="7" s="1"/>
  <c r="I225" i="7"/>
  <c r="I221" i="7" s="1"/>
  <c r="J225" i="7"/>
  <c r="J221" i="7" s="1"/>
  <c r="AB184" i="7"/>
  <c r="AB182" i="7"/>
  <c r="AB188" i="7"/>
  <c r="AB189" i="7"/>
  <c r="BZ350" i="7"/>
  <c r="BZ351" i="7" s="1"/>
  <c r="BZ352" i="7" s="1"/>
  <c r="BZ354" i="7" s="1"/>
  <c r="BZ346" i="7"/>
  <c r="BZ345" i="7" s="1"/>
  <c r="CA343" i="7"/>
  <c r="CA342" i="7" s="1"/>
  <c r="CA350" i="7"/>
  <c r="CA351" i="7" s="1"/>
  <c r="CA352" i="7" s="1"/>
  <c r="CA354" i="7" s="1"/>
  <c r="CA346" i="7"/>
  <c r="CA345" i="7" s="1"/>
  <c r="BE255" i="7"/>
  <c r="BM343" i="7"/>
  <c r="BM347" i="7"/>
  <c r="BM350" i="7" s="1"/>
  <c r="BM351" i="7" s="1"/>
  <c r="BM352" i="7" s="1"/>
  <c r="BM354" i="7" s="1"/>
  <c r="BM355" i="7" s="1"/>
  <c r="BM374" i="7" s="1"/>
  <c r="BM376" i="7" s="1"/>
  <c r="BM378" i="7" s="1"/>
  <c r="W225" i="7"/>
  <c r="W221" i="7" s="1"/>
  <c r="BF195" i="7"/>
  <c r="BF196" i="7"/>
  <c r="BF194" i="7" s="1"/>
  <c r="AO195" i="7"/>
  <c r="AO196" i="7"/>
  <c r="AO194" i="7" s="1"/>
  <c r="CL140" i="7"/>
  <c r="CL139" i="7"/>
  <c r="CD140" i="7"/>
  <c r="CD139" i="7"/>
  <c r="BV140" i="7"/>
  <c r="BV139" i="7"/>
  <c r="CN149" i="7"/>
  <c r="CN147" i="7"/>
  <c r="BY343" i="7"/>
  <c r="BY342" i="7" s="1"/>
  <c r="BA229" i="7"/>
  <c r="V225" i="7"/>
  <c r="V221" i="7" s="1"/>
  <c r="V222" i="7" s="1"/>
  <c r="M225" i="7"/>
  <c r="M221" i="7" s="1"/>
  <c r="BA198" i="7"/>
  <c r="BA197" i="7"/>
  <c r="AG145" i="7"/>
  <c r="AG150" i="7"/>
  <c r="AG161" i="7" s="1"/>
  <c r="AG146" i="7"/>
  <c r="CS140" i="7"/>
  <c r="CS141" i="7" s="1"/>
  <c r="CS139" i="7"/>
  <c r="CK140" i="7"/>
  <c r="CK139" i="7"/>
  <c r="CC140" i="7"/>
  <c r="CC139" i="7"/>
  <c r="BU140" i="7"/>
  <c r="BU139" i="7"/>
  <c r="CM147" i="7"/>
  <c r="CM149" i="7"/>
  <c r="V228" i="7"/>
  <c r="AI193" i="7"/>
  <c r="AI206" i="7"/>
  <c r="AI226" i="7" s="1"/>
  <c r="AL133" i="7"/>
  <c r="AL132" i="7"/>
  <c r="AB153" i="7"/>
  <c r="AB151" i="7" s="1"/>
  <c r="AB152" i="7"/>
  <c r="AH146" i="7"/>
  <c r="AH145" i="7"/>
  <c r="AH150" i="7"/>
  <c r="AH161" i="7" s="1"/>
  <c r="CS85" i="7"/>
  <c r="CS84" i="7" s="1"/>
  <c r="CS83" i="7" s="1"/>
  <c r="CS80" i="7" s="1"/>
  <c r="CS79" i="7" s="1"/>
  <c r="CS67" i="7" s="1"/>
  <c r="CS66" i="7" s="1"/>
  <c r="CS65" i="7" s="1"/>
  <c r="CS64" i="7" s="1"/>
  <c r="CS89" i="7"/>
  <c r="BN57" i="7"/>
  <c r="BN58" i="7" s="1"/>
  <c r="BN59" i="7" s="1"/>
  <c r="BZ52" i="7"/>
  <c r="BO53" i="7"/>
  <c r="BN47" i="7"/>
  <c r="BN45" i="7" s="1"/>
  <c r="BN42" i="7" s="1"/>
  <c r="BN54" i="7"/>
  <c r="BN56" i="7" s="1"/>
  <c r="BN46" i="7"/>
  <c r="BY346" i="7"/>
  <c r="BY345" i="7" s="1"/>
  <c r="AW193" i="7"/>
  <c r="AW206" i="7"/>
  <c r="AW226" i="7" s="1"/>
  <c r="BA202" i="7"/>
  <c r="BA204" i="7" s="1"/>
  <c r="BX192" i="7"/>
  <c r="BX200" i="7"/>
  <c r="AS158" i="7"/>
  <c r="AS157" i="7" s="1"/>
  <c r="AS155" i="7" s="1"/>
  <c r="AS179" i="7"/>
  <c r="AS164" i="7"/>
  <c r="AS176" i="7"/>
  <c r="AS652" i="7" s="1"/>
  <c r="BV126" i="7"/>
  <c r="BV135" i="7"/>
  <c r="BB126" i="7"/>
  <c r="BB135" i="7"/>
  <c r="BI196" i="7"/>
  <c r="BI194" i="7" s="1"/>
  <c r="BI195" i="7"/>
  <c r="AP197" i="7"/>
  <c r="AE184" i="7"/>
  <c r="AE188" i="7"/>
  <c r="AE189" i="7"/>
  <c r="BX155" i="7"/>
  <c r="BX156" i="7"/>
  <c r="BD146" i="7"/>
  <c r="BD145" i="7"/>
  <c r="BD150" i="7"/>
  <c r="BD161" i="7" s="1"/>
  <c r="CO14" i="7"/>
  <c r="CO15" i="7" s="1"/>
  <c r="CO53" i="7"/>
  <c r="CO63" i="7"/>
  <c r="CO61" i="7" s="1"/>
  <c r="CO81" i="7"/>
  <c r="CO82" i="7" s="1"/>
  <c r="AL59" i="7"/>
  <c r="AL53" i="7"/>
  <c r="CG1008" i="9"/>
  <c r="CG1012" i="9"/>
  <c r="AB243" i="9"/>
  <c r="AB235" i="9"/>
  <c r="BO1007" i="9"/>
  <c r="BP1007" i="9" s="1"/>
  <c r="BO1017" i="9"/>
  <c r="BO1015" i="9"/>
  <c r="BO1016" i="9" s="1"/>
  <c r="BO1018" i="9" s="1"/>
  <c r="BO1021" i="9" s="1"/>
  <c r="AL35" i="9"/>
  <c r="AL37" i="9" s="1"/>
  <c r="AL36" i="9"/>
  <c r="BA238" i="9"/>
  <c r="BA239" i="9"/>
  <c r="BA237" i="9" s="1"/>
  <c r="AB673" i="9"/>
  <c r="AB676" i="9"/>
  <c r="AB677" i="9" s="1"/>
  <c r="AB678" i="9" s="1"/>
  <c r="BI198" i="7"/>
  <c r="AI198" i="7"/>
  <c r="AW195" i="7"/>
  <c r="BE192" i="7"/>
  <c r="BE200" i="7"/>
  <c r="AT153" i="7"/>
  <c r="AT151" i="7" s="1"/>
  <c r="AT152" i="7"/>
  <c r="BW129" i="7"/>
  <c r="BK130" i="7"/>
  <c r="CO147" i="7"/>
  <c r="CO149" i="7"/>
  <c r="BX126" i="7"/>
  <c r="BX135" i="7"/>
  <c r="CN14" i="7"/>
  <c r="CN15" i="7" s="1"/>
  <c r="CN81" i="7"/>
  <c r="CN82" i="7" s="1"/>
  <c r="CN53" i="7"/>
  <c r="CN63" i="7"/>
  <c r="CN61" i="7" s="1"/>
  <c r="BJ182" i="7"/>
  <c r="BJ189" i="7"/>
  <c r="BJ184" i="7"/>
  <c r="BJ155" i="7"/>
  <c r="BJ156" i="7"/>
  <c r="BZ154" i="7"/>
  <c r="BZ162" i="7"/>
  <c r="BZ163" i="7" s="1"/>
  <c r="BZ160" i="7"/>
  <c r="BP126" i="7"/>
  <c r="BP135" i="7"/>
  <c r="AG132" i="7"/>
  <c r="AG133" i="7"/>
  <c r="AX202" i="7"/>
  <c r="BJ188" i="7"/>
  <c r="BK154" i="7"/>
  <c r="BK162" i="7"/>
  <c r="BK160" i="7"/>
  <c r="AL146" i="7"/>
  <c r="AL145" i="7"/>
  <c r="AL150" i="7"/>
  <c r="AL161" i="7" s="1"/>
  <c r="BF202" i="7"/>
  <c r="BF204" i="7" s="1"/>
  <c r="BF198" i="7"/>
  <c r="AT198" i="7"/>
  <c r="AT197" i="7"/>
  <c r="AF196" i="7"/>
  <c r="AF194" i="7" s="1"/>
  <c r="BH188" i="7"/>
  <c r="BH182" i="7"/>
  <c r="BH184" i="7"/>
  <c r="BH189" i="7"/>
  <c r="AE182" i="7"/>
  <c r="BK178" i="7"/>
  <c r="BK181" i="7"/>
  <c r="BK186" i="7"/>
  <c r="AK146" i="7"/>
  <c r="AK145" i="7"/>
  <c r="AK150" i="7"/>
  <c r="AK161" i="7" s="1"/>
  <c r="BF150" i="7"/>
  <c r="BF161" i="7" s="1"/>
  <c r="BF146" i="7"/>
  <c r="BF145" i="7"/>
  <c r="CJ14" i="7"/>
  <c r="CJ15" i="7" s="1"/>
  <c r="CJ63" i="7"/>
  <c r="CJ61" i="7" s="1"/>
  <c r="CJ53" i="7"/>
  <c r="CJ81" i="7"/>
  <c r="CJ82" i="7" s="1"/>
  <c r="AT202" i="7"/>
  <c r="AX197" i="7"/>
  <c r="BF188" i="7"/>
  <c r="BF184" i="7"/>
  <c r="BF182" i="7"/>
  <c r="BA124" i="7"/>
  <c r="BA120" i="7"/>
  <c r="BA121" i="7" s="1"/>
  <c r="BA119" i="7"/>
  <c r="BA123" i="7"/>
  <c r="BA118" i="7"/>
  <c r="BA125" i="7"/>
  <c r="AR125" i="7"/>
  <c r="AR130" i="7" s="1"/>
  <c r="AR123" i="7"/>
  <c r="AR118" i="7"/>
  <c r="AR119" i="7"/>
  <c r="AR120" i="7"/>
  <c r="AR121" i="7" s="1"/>
  <c r="AF123" i="7"/>
  <c r="AF120" i="7"/>
  <c r="AF121" i="7" s="1"/>
  <c r="AF131" i="7"/>
  <c r="AF119" i="7"/>
  <c r="AF118" i="7"/>
  <c r="BK39" i="7"/>
  <c r="BK30" i="7" s="1"/>
  <c r="BK40" i="7"/>
  <c r="BK43" i="7"/>
  <c r="BK44" i="7" s="1"/>
  <c r="BX188" i="7"/>
  <c r="BX184" i="7"/>
  <c r="AC188" i="7"/>
  <c r="AC184" i="7"/>
  <c r="BL186" i="7"/>
  <c r="BL178" i="7"/>
  <c r="AY176" i="7"/>
  <c r="AY652" i="7" s="1"/>
  <c r="AY179" i="7"/>
  <c r="AY158" i="7"/>
  <c r="AY157" i="7" s="1"/>
  <c r="AY155" i="7" s="1"/>
  <c r="AY164" i="7"/>
  <c r="BJ43" i="7"/>
  <c r="BJ44" i="7" s="1"/>
  <c r="BJ40" i="7"/>
  <c r="BJ39" i="7"/>
  <c r="BJ30" i="7" s="1"/>
  <c r="BI184" i="7"/>
  <c r="AC182" i="7"/>
  <c r="BL181" i="7"/>
  <c r="AQ154" i="7"/>
  <c r="AQ162" i="7"/>
  <c r="AQ163" i="7" s="1"/>
  <c r="AQ160" i="7"/>
  <c r="BY162" i="7"/>
  <c r="BY163" i="7" s="1"/>
  <c r="BY160" i="7"/>
  <c r="BY154" i="7"/>
  <c r="BC135" i="7"/>
  <c r="CH147" i="7"/>
  <c r="CH149" i="7"/>
  <c r="AC118" i="7"/>
  <c r="AC119" i="7"/>
  <c r="AC120" i="7"/>
  <c r="AC121" i="7" s="1"/>
  <c r="AC125" i="7"/>
  <c r="AC131" i="7"/>
  <c r="AC123" i="7"/>
  <c r="CQ85" i="7"/>
  <c r="CQ84" i="7" s="1"/>
  <c r="CQ83" i="7" s="1"/>
  <c r="CQ80" i="7" s="1"/>
  <c r="CQ79" i="7" s="1"/>
  <c r="CQ67" i="7" s="1"/>
  <c r="CQ66" i="7" s="1"/>
  <c r="CQ65" i="7" s="1"/>
  <c r="CQ64" i="7" s="1"/>
  <c r="CQ89" i="7"/>
  <c r="AC57" i="7"/>
  <c r="AC55" i="7"/>
  <c r="AC58" i="7" s="1"/>
  <c r="AC60" i="7"/>
  <c r="AC62" i="7" s="1"/>
  <c r="AC59" i="7" s="1"/>
  <c r="AB74" i="7"/>
  <c r="AB75" i="7" s="1"/>
  <c r="AC47" i="7"/>
  <c r="AC54" i="7"/>
  <c r="AC61" i="7"/>
  <c r="AN176" i="7"/>
  <c r="AN652" i="7" s="1"/>
  <c r="AN164" i="7"/>
  <c r="AN179" i="7"/>
  <c r="BK156" i="7"/>
  <c r="AF150" i="7"/>
  <c r="AF161" i="7" s="1"/>
  <c r="AF146" i="7"/>
  <c r="CS129" i="7"/>
  <c r="CG142" i="7"/>
  <c r="CG144" i="7" s="1"/>
  <c r="AP135" i="7"/>
  <c r="AP126" i="7"/>
  <c r="CP14" i="7"/>
  <c r="CP15" i="7" s="1"/>
  <c r="CP53" i="7"/>
  <c r="CP63" i="7"/>
  <c r="CP61" i="7" s="1"/>
  <c r="CP81" i="7"/>
  <c r="CP82" i="7" s="1"/>
  <c r="AB55" i="7"/>
  <c r="AB58" i="7" s="1"/>
  <c r="AB60" i="7"/>
  <c r="AB57" i="7"/>
  <c r="AB61" i="7"/>
  <c r="AB47" i="7"/>
  <c r="AB45" i="7" s="1"/>
  <c r="AB42" i="7" s="1"/>
  <c r="AB54" i="7"/>
  <c r="BX182" i="7"/>
  <c r="AM158" i="7"/>
  <c r="AM157" i="7" s="1"/>
  <c r="AM155" i="7" s="1"/>
  <c r="AM176" i="7"/>
  <c r="AM652" i="7" s="1"/>
  <c r="AM164" i="7"/>
  <c r="AM179" i="7"/>
  <c r="AB146" i="7"/>
  <c r="AB145" i="7"/>
  <c r="BQ135" i="7"/>
  <c r="BQ126" i="7"/>
  <c r="CL14" i="7"/>
  <c r="CL15" i="7" s="1"/>
  <c r="CL63" i="7"/>
  <c r="CL61" i="7" s="1"/>
  <c r="CL81" i="7"/>
  <c r="CL82" i="7" s="1"/>
  <c r="CL53" i="7"/>
  <c r="BF39" i="7"/>
  <c r="BF30" i="7" s="1"/>
  <c r="BF40" i="7"/>
  <c r="BF43" i="7"/>
  <c r="BF44" i="7" s="1"/>
  <c r="AC189" i="7"/>
  <c r="AT184" i="7"/>
  <c r="AT188" i="7"/>
  <c r="AT182" i="7"/>
  <c r="BE188" i="7"/>
  <c r="BE184" i="7"/>
  <c r="AI178" i="7"/>
  <c r="BE154" i="7"/>
  <c r="BE162" i="7"/>
  <c r="AX150" i="7"/>
  <c r="AX161" i="7" s="1"/>
  <c r="AX146" i="7"/>
  <c r="BW135" i="7"/>
  <c r="AY153" i="7"/>
  <c r="AY151" i="7" s="1"/>
  <c r="AS126" i="7"/>
  <c r="AS135" i="7"/>
  <c r="CG126" i="7"/>
  <c r="CN119" i="7"/>
  <c r="CN125" i="7"/>
  <c r="CF119" i="7"/>
  <c r="CF125" i="7"/>
  <c r="BW119" i="7"/>
  <c r="BW118" i="7"/>
  <c r="BW125" i="7"/>
  <c r="BN119" i="7"/>
  <c r="BN118" i="7"/>
  <c r="BN125" i="7"/>
  <c r="BD119" i="7"/>
  <c r="BD118" i="7"/>
  <c r="BD125" i="7"/>
  <c r="BD124" i="7"/>
  <c r="AT118" i="7"/>
  <c r="AT119" i="7"/>
  <c r="AT125" i="7"/>
  <c r="AT120" i="7"/>
  <c r="AT121" i="7" s="1"/>
  <c r="AL118" i="7"/>
  <c r="AL119" i="7"/>
  <c r="AL120" i="7"/>
  <c r="AL121" i="7" s="1"/>
  <c r="AL125" i="7"/>
  <c r="AL131" i="7"/>
  <c r="CK14" i="7"/>
  <c r="CK15" i="7" s="1"/>
  <c r="CK63" i="7"/>
  <c r="CK61" i="7" s="1"/>
  <c r="CK81" i="7"/>
  <c r="CK82" i="7" s="1"/>
  <c r="CK53" i="7"/>
  <c r="CI85" i="7"/>
  <c r="CI84" i="7" s="1"/>
  <c r="CI83" i="7" s="1"/>
  <c r="CI80" i="7" s="1"/>
  <c r="CI79" i="7" s="1"/>
  <c r="CI67" i="7" s="1"/>
  <c r="CI66" i="7" s="1"/>
  <c r="CI65" i="7" s="1"/>
  <c r="CI64" i="7" s="1"/>
  <c r="CI89" i="7"/>
  <c r="BX164" i="7"/>
  <c r="BX826" i="7" s="1"/>
  <c r="AT160" i="7"/>
  <c r="BO135" i="7"/>
  <c r="BM129" i="7"/>
  <c r="BA142" i="7"/>
  <c r="BA144" i="7" s="1"/>
  <c r="CF130" i="7"/>
  <c r="BN130" i="7"/>
  <c r="CN118" i="7"/>
  <c r="CH85" i="7"/>
  <c r="CH84" i="7" s="1"/>
  <c r="CH83" i="7" s="1"/>
  <c r="CH80" i="7" s="1"/>
  <c r="CH79" i="7" s="1"/>
  <c r="CH67" i="7" s="1"/>
  <c r="CH66" i="7" s="1"/>
  <c r="CH65" i="7" s="1"/>
  <c r="CH64" i="7" s="1"/>
  <c r="CH89" i="7"/>
  <c r="AQ55" i="7"/>
  <c r="AQ61" i="7"/>
  <c r="AQ146" i="7"/>
  <c r="CN124" i="7"/>
  <c r="BW124" i="7"/>
  <c r="CL118" i="7"/>
  <c r="CL125" i="7"/>
  <c r="CL124" i="7"/>
  <c r="CL130" i="7"/>
  <c r="CC118" i="7"/>
  <c r="CC125" i="7"/>
  <c r="CC124" i="7"/>
  <c r="CC130" i="7"/>
  <c r="CC119" i="7"/>
  <c r="BU118" i="7"/>
  <c r="BU119" i="7"/>
  <c r="BU125" i="7"/>
  <c r="BU124" i="7"/>
  <c r="BU130" i="7"/>
  <c r="BL118" i="7"/>
  <c r="BL125" i="7"/>
  <c r="BL119" i="7"/>
  <c r="BL124" i="7"/>
  <c r="BL130" i="7"/>
  <c r="BB125" i="7"/>
  <c r="BB124" i="7"/>
  <c r="BB119" i="7"/>
  <c r="AI118" i="7"/>
  <c r="AI125" i="7"/>
  <c r="AI131" i="7"/>
  <c r="AI123" i="7"/>
  <c r="AI120" i="7"/>
  <c r="AI121" i="7" s="1"/>
  <c r="BD76" i="7"/>
  <c r="BD67" i="7"/>
  <c r="BD53" i="7" s="1"/>
  <c r="BD89" i="7"/>
  <c r="AD67" i="7"/>
  <c r="AD76" i="7"/>
  <c r="CG85" i="7"/>
  <c r="CG84" i="7" s="1"/>
  <c r="CG83" i="7" s="1"/>
  <c r="CG80" i="7" s="1"/>
  <c r="CG79" i="7" s="1"/>
  <c r="CG67" i="7" s="1"/>
  <c r="CG66" i="7" s="1"/>
  <c r="CG65" i="7" s="1"/>
  <c r="CG64" i="7" s="1"/>
  <c r="CG89" i="7"/>
  <c r="CP147" i="7"/>
  <c r="CP149" i="7"/>
  <c r="CD135" i="7"/>
  <c r="BM135" i="7"/>
  <c r="AT123" i="7"/>
  <c r="CK125" i="7"/>
  <c r="CK124" i="7"/>
  <c r="CK130" i="7"/>
  <c r="CK119" i="7"/>
  <c r="CB125" i="7"/>
  <c r="CB124" i="7"/>
  <c r="CB130" i="7"/>
  <c r="CB118" i="7"/>
  <c r="BT118" i="7"/>
  <c r="BT125" i="7"/>
  <c r="BT124" i="7"/>
  <c r="BT130" i="7"/>
  <c r="BJ119" i="7"/>
  <c r="BJ124" i="7"/>
  <c r="BJ118" i="7"/>
  <c r="AQ123" i="7"/>
  <c r="AQ120" i="7"/>
  <c r="AQ121" i="7" s="1"/>
  <c r="AH131" i="7"/>
  <c r="AH123" i="7"/>
  <c r="AH119" i="7"/>
  <c r="CB119" i="7"/>
  <c r="AQ119" i="7"/>
  <c r="CF118" i="7"/>
  <c r="AQ118" i="7"/>
  <c r="AU76" i="7"/>
  <c r="AU67" i="7"/>
  <c r="AQ47" i="7"/>
  <c r="AQ45" i="7" s="1"/>
  <c r="AQ42" i="7" s="1"/>
  <c r="CM119" i="7"/>
  <c r="CM118" i="7"/>
  <c r="CD119" i="7"/>
  <c r="CD118" i="7"/>
  <c r="BV119" i="7"/>
  <c r="BV118" i="7"/>
  <c r="BM119" i="7"/>
  <c r="BM118" i="7"/>
  <c r="AS119" i="7"/>
  <c r="AS118" i="7"/>
  <c r="AK59" i="7"/>
  <c r="AK53" i="7"/>
  <c r="AN57" i="7"/>
  <c r="AN47" i="7"/>
  <c r="AN45" i="7" s="1"/>
  <c r="AN42" i="7" s="1"/>
  <c r="CM124" i="7"/>
  <c r="CD124" i="7"/>
  <c r="BV124" i="7"/>
  <c r="BM124" i="7"/>
  <c r="AP119" i="7"/>
  <c r="CJ118" i="7"/>
  <c r="AP118" i="7"/>
  <c r="BB47" i="7"/>
  <c r="BB45" i="7" s="1"/>
  <c r="BB42" i="7" s="1"/>
  <c r="BB55" i="7"/>
  <c r="BB54" i="7"/>
  <c r="AT55" i="7"/>
  <c r="AT54" i="7"/>
  <c r="AT61" i="7"/>
  <c r="BB76" i="7"/>
  <c r="AY61" i="7"/>
  <c r="AY57" i="7"/>
  <c r="AY58" i="7" s="1"/>
  <c r="AY59" i="7" s="1"/>
  <c r="BY52" i="7"/>
  <c r="BM47" i="7"/>
  <c r="BM45" i="7" s="1"/>
  <c r="BM42" i="7" s="1"/>
  <c r="AK131" i="7"/>
  <c r="AB131" i="7"/>
  <c r="CM125" i="7"/>
  <c r="CD125" i="7"/>
  <c r="BV125" i="7"/>
  <c r="BM125" i="7"/>
  <c r="BC124" i="7"/>
  <c r="AP120" i="7"/>
  <c r="AP121" i="7" s="1"/>
  <c r="CJ119" i="7"/>
  <c r="AO119" i="7"/>
  <c r="AB119" i="7"/>
  <c r="CI118" i="7"/>
  <c r="AZ118" i="7"/>
  <c r="AO118" i="7"/>
  <c r="BA67" i="7"/>
  <c r="BA89" i="7"/>
  <c r="AS55" i="7"/>
  <c r="AS54" i="7"/>
  <c r="AI47" i="7"/>
  <c r="AI45" i="7" s="1"/>
  <c r="AI42" i="7" s="1"/>
  <c r="AI60" i="7"/>
  <c r="AI54" i="7"/>
  <c r="AI57" i="7"/>
  <c r="AI61" i="7"/>
  <c r="AI55" i="7"/>
  <c r="AI58" i="7" s="1"/>
  <c r="BA76" i="7"/>
  <c r="AX47" i="7"/>
  <c r="AX45" i="7" s="1"/>
  <c r="AX42" i="7" s="1"/>
  <c r="AX61" i="7"/>
  <c r="AX57" i="7"/>
  <c r="AX58" i="7" s="1"/>
  <c r="AX59" i="7" s="1"/>
  <c r="AX54" i="7"/>
  <c r="AX55" i="7"/>
  <c r="BB61" i="7"/>
  <c r="AN61" i="7"/>
  <c r="AN54" i="7"/>
  <c r="BL47" i="7"/>
  <c r="BL45" i="7" s="1"/>
  <c r="BL42" i="7" s="1"/>
  <c r="BX52" i="7"/>
  <c r="BL54" i="7"/>
  <c r="BC39" i="7"/>
  <c r="BC30" i="7" s="1"/>
  <c r="BC43" i="7"/>
  <c r="BC44" i="7" s="1"/>
  <c r="BC40" i="7"/>
  <c r="AM40" i="7"/>
  <c r="AM39" i="7"/>
  <c r="AM30" i="7" s="1"/>
  <c r="AM43" i="7"/>
  <c r="AM44" i="7" s="1"/>
  <c r="CS130" i="7"/>
  <c r="CJ130" i="7"/>
  <c r="CA130" i="7"/>
  <c r="BR130" i="7"/>
  <c r="BC125" i="7"/>
  <c r="AK125" i="7"/>
  <c r="AB125" i="7"/>
  <c r="AZ123" i="7"/>
  <c r="AN120" i="7"/>
  <c r="AN121" i="7" s="1"/>
  <c r="AN118" i="7"/>
  <c r="AE122" i="7"/>
  <c r="AO120" i="7"/>
  <c r="AO121" i="7" s="1"/>
  <c r="CI119" i="7"/>
  <c r="AZ119" i="7"/>
  <c r="AN119" i="7"/>
  <c r="CS118" i="7"/>
  <c r="CH118" i="7"/>
  <c r="AY118" i="7"/>
  <c r="AK118" i="7"/>
  <c r="AT76" i="7"/>
  <c r="AO61" i="7"/>
  <c r="AO57" i="7"/>
  <c r="AO58" i="7" s="1"/>
  <c r="AO59" i="7" s="1"/>
  <c r="AO47" i="7"/>
  <c r="AO45" i="7" s="1"/>
  <c r="AO42" i="7" s="1"/>
  <c r="BK54" i="7"/>
  <c r="BK67" i="7"/>
  <c r="BA43" i="7"/>
  <c r="BA44" i="7" s="1"/>
  <c r="BA39" i="7"/>
  <c r="BA30" i="7" s="1"/>
  <c r="BA40" i="7"/>
  <c r="CR130" i="7"/>
  <c r="CS124" i="7"/>
  <c r="AY123" i="7"/>
  <c r="AU120" i="7"/>
  <c r="AU121" i="7" s="1"/>
  <c r="AU118" i="7"/>
  <c r="AU119" i="7"/>
  <c r="AM120" i="7"/>
  <c r="AM121" i="7" s="1"/>
  <c r="AM118" i="7"/>
  <c r="AM119" i="7"/>
  <c r="AD122" i="7"/>
  <c r="AX118" i="7"/>
  <c r="AP47" i="7"/>
  <c r="AP45" i="7" s="1"/>
  <c r="AP42" i="7" s="1"/>
  <c r="AP61" i="7"/>
  <c r="AP57" i="7"/>
  <c r="AP58" i="7" s="1"/>
  <c r="AP59" i="7" s="1"/>
  <c r="AS76" i="7"/>
  <c r="AO55" i="7"/>
  <c r="AR54" i="7"/>
  <c r="AR55" i="7"/>
  <c r="BW52" i="7"/>
  <c r="AY47" i="7"/>
  <c r="AY45" i="7" s="1"/>
  <c r="AT33" i="7"/>
  <c r="AT32" i="7"/>
  <c r="AP76" i="7"/>
  <c r="AW67" i="7"/>
  <c r="AW524" i="7" s="1"/>
  <c r="AW525" i="7" s="1"/>
  <c r="AF67" i="7"/>
  <c r="BE67" i="7"/>
  <c r="AE67" i="7"/>
  <c r="AH53" i="7"/>
  <c r="AG53" i="7"/>
  <c r="AZ43" i="7"/>
  <c r="AZ44" i="7" s="1"/>
  <c r="AZ40" i="7"/>
  <c r="BE40" i="7"/>
  <c r="BE39" i="7"/>
  <c r="BE30" i="7" s="1"/>
  <c r="AS35" i="7"/>
  <c r="AS34" i="7"/>
  <c r="AS36" i="7" s="1"/>
  <c r="AS29" i="7"/>
  <c r="AS32" i="7"/>
  <c r="CS53" i="9"/>
  <c r="CS49" i="9"/>
  <c r="CS47" i="9" s="1"/>
  <c r="CS44" i="9" s="1"/>
  <c r="CS48" i="9"/>
  <c r="CS12" i="9"/>
  <c r="CS13" i="9" s="1"/>
  <c r="CT438" i="9"/>
  <c r="CS832" i="9"/>
  <c r="CS54" i="9"/>
  <c r="CS60" i="9"/>
  <c r="CS61" i="9" s="1"/>
  <c r="CS62" i="9" s="1"/>
  <c r="CS1013" i="9"/>
  <c r="CS57" i="9"/>
  <c r="CS63" i="9" s="1"/>
  <c r="CS65" i="9" s="1"/>
  <c r="CS992" i="9"/>
  <c r="DE55" i="9"/>
  <c r="CS779" i="9"/>
  <c r="CS746" i="9"/>
  <c r="DA69" i="9"/>
  <c r="DA68" i="9" s="1"/>
  <c r="DA70" i="9"/>
  <c r="AF96" i="9"/>
  <c r="AF674" i="9" s="1"/>
  <c r="AF47" i="9"/>
  <c r="AF44" i="9" s="1"/>
  <c r="CY69" i="9"/>
  <c r="CY68" i="9" s="1"/>
  <c r="CY70" i="9"/>
  <c r="AG746" i="9"/>
  <c r="AG64" i="9"/>
  <c r="AG49" i="9"/>
  <c r="AG58" i="9"/>
  <c r="AG61" i="9" s="1"/>
  <c r="AG60" i="9"/>
  <c r="AG57" i="9"/>
  <c r="AG63" i="9"/>
  <c r="AG65" i="9" s="1"/>
  <c r="DH67" i="9"/>
  <c r="DH64" i="9" s="1"/>
  <c r="DH66" i="9"/>
  <c r="AQ911" i="9"/>
  <c r="AQ912" i="9"/>
  <c r="AQ910" i="9" s="1"/>
  <c r="AE949" i="9"/>
  <c r="AE942" i="9"/>
  <c r="AB36" i="9"/>
  <c r="AB35" i="9"/>
  <c r="AB37" i="9" s="1"/>
  <c r="AL38" i="9"/>
  <c r="AL22" i="9"/>
  <c r="AB38" i="9"/>
  <c r="AB22" i="9"/>
  <c r="AC40" i="9"/>
  <c r="AC30" i="9" s="1"/>
  <c r="AC41" i="9"/>
  <c r="AC45" i="9"/>
  <c r="AC46" i="9" s="1"/>
  <c r="AC898" i="9"/>
  <c r="AC897" i="9"/>
  <c r="CT96" i="9"/>
  <c r="CT10" i="9"/>
  <c r="CT11" i="9" s="1"/>
  <c r="AN243" i="9"/>
  <c r="AN235" i="9"/>
  <c r="AO620" i="9"/>
  <c r="AO621" i="9" s="1"/>
  <c r="AO622" i="9" s="1"/>
  <c r="AO624" i="9" s="1"/>
  <c r="AO623" i="9" s="1"/>
  <c r="AO616" i="9"/>
  <c r="AO615" i="9"/>
  <c r="AO617" i="9" s="1"/>
  <c r="AO618" i="9" s="1"/>
  <c r="AO619" i="9" s="1"/>
  <c r="BM45" i="9"/>
  <c r="BM46" i="9" s="1"/>
  <c r="BM40" i="9"/>
  <c r="BM30" i="9" s="1"/>
  <c r="BM41" i="9"/>
  <c r="BM652" i="9"/>
  <c r="BM653" i="9" s="1"/>
  <c r="BM654" i="9" s="1"/>
  <c r="BM649" i="9"/>
  <c r="BM772" i="9"/>
  <c r="BM773" i="9" s="1"/>
  <c r="BM775" i="9"/>
  <c r="AN29" i="9"/>
  <c r="AN33" i="9"/>
  <c r="AN34" i="9"/>
  <c r="AB650" i="9"/>
  <c r="AB651" i="9"/>
  <c r="AB661" i="9"/>
  <c r="AB660" i="9" s="1"/>
  <c r="AB658" i="9" s="1"/>
  <c r="CQ96" i="9"/>
  <c r="CQ10" i="9"/>
  <c r="CQ11" i="9" s="1"/>
  <c r="AF711" i="9"/>
  <c r="AF174" i="9"/>
  <c r="AF175" i="9"/>
  <c r="AQ650" i="9"/>
  <c r="AQ661" i="9"/>
  <c r="AQ660" i="9" s="1"/>
  <c r="AQ658" i="9" s="1"/>
  <c r="AQ651" i="9"/>
  <c r="BW985" i="9"/>
  <c r="BW1001" i="9" s="1"/>
  <c r="BW1002" i="9" s="1"/>
  <c r="BV768" i="9"/>
  <c r="BV772" i="9" s="1"/>
  <c r="BV773" i="9" s="1"/>
  <c r="BV777" i="9" s="1"/>
  <c r="BW555" i="9"/>
  <c r="BW454" i="9"/>
  <c r="BW429" i="9" s="1"/>
  <c r="BW493" i="9"/>
  <c r="BW192" i="9"/>
  <c r="CA985" i="9"/>
  <c r="CA1005" i="9" s="1"/>
  <c r="CA1006" i="9" s="1"/>
  <c r="BZ768" i="9"/>
  <c r="BZ770" i="9" s="1"/>
  <c r="BZ771" i="9" s="1"/>
  <c r="BZ777" i="9" s="1"/>
  <c r="CA555" i="9"/>
  <c r="CA561" i="9" s="1"/>
  <c r="CA493" i="9"/>
  <c r="CA513" i="9" s="1"/>
  <c r="CA454" i="9"/>
  <c r="CA192" i="9"/>
  <c r="AB241" i="9"/>
  <c r="AB245" i="9"/>
  <c r="AB240" i="9"/>
  <c r="Q930" i="9"/>
  <c r="Q916" i="9"/>
  <c r="Q921" i="9"/>
  <c r="Q927" i="9"/>
  <c r="CO96" i="9"/>
  <c r="CO10" i="9"/>
  <c r="CO11" i="9" s="1"/>
  <c r="AY224" i="9"/>
  <c r="AY229" i="9"/>
  <c r="AY221" i="9"/>
  <c r="AI650" i="9"/>
  <c r="AI661" i="9"/>
  <c r="AI660" i="9" s="1"/>
  <c r="AI658" i="9" s="1"/>
  <c r="AI651" i="9"/>
  <c r="BS446" i="9"/>
  <c r="BS445" i="9"/>
  <c r="AK916" i="9"/>
  <c r="AK927" i="9"/>
  <c r="AK930" i="9"/>
  <c r="AK921" i="9"/>
  <c r="O903" i="9"/>
  <c r="O905" i="9" s="1"/>
  <c r="O901" i="9"/>
  <c r="BJ35" i="9"/>
  <c r="BJ37" i="9" s="1"/>
  <c r="BJ36" i="9"/>
  <c r="AQ36" i="9"/>
  <c r="AQ35" i="9"/>
  <c r="AQ37" i="9" s="1"/>
  <c r="BL334" i="9"/>
  <c r="CR446" i="9"/>
  <c r="CR445" i="9"/>
  <c r="AR907" i="9"/>
  <c r="AR906" i="9"/>
  <c r="AR909" i="9"/>
  <c r="AR918" i="9" s="1"/>
  <c r="AK196" i="9"/>
  <c r="AK194" i="9" s="1"/>
  <c r="AK195" i="9"/>
  <c r="AD711" i="9"/>
  <c r="AD175" i="9"/>
  <c r="AD174" i="9"/>
  <c r="AP185" i="9"/>
  <c r="AP187" i="9" s="1"/>
  <c r="AP192" i="9" s="1"/>
  <c r="BB171" i="9"/>
  <c r="AO235" i="9"/>
  <c r="AO243" i="9"/>
  <c r="BR445" i="9"/>
  <c r="BR446" i="9"/>
  <c r="AS935" i="9"/>
  <c r="AS938" i="9"/>
  <c r="AS939" i="9"/>
  <c r="AS933" i="9"/>
  <c r="AR185" i="9"/>
  <c r="AR187" i="9" s="1"/>
  <c r="AR192" i="9" s="1"/>
  <c r="BD171" i="9"/>
  <c r="CF985" i="9"/>
  <c r="CF1001" i="9" s="1"/>
  <c r="CF1002" i="9" s="1"/>
  <c r="CF1009" i="9" s="1"/>
  <c r="CE768" i="9"/>
  <c r="CE772" i="9" s="1"/>
  <c r="CE773" i="9" s="1"/>
  <c r="CE777" i="9" s="1"/>
  <c r="CF555" i="9"/>
  <c r="CF454" i="9"/>
  <c r="CF429" i="9" s="1"/>
  <c r="CF493" i="9"/>
  <c r="CF192" i="9"/>
  <c r="AS620" i="9"/>
  <c r="AS621" i="9" s="1"/>
  <c r="AS622" i="9" s="1"/>
  <c r="AS624" i="9" s="1"/>
  <c r="AS623" i="9" s="1"/>
  <c r="AS627" i="9"/>
  <c r="AS626" i="9" s="1"/>
  <c r="AS625" i="9" s="1"/>
  <c r="AS616" i="9"/>
  <c r="AS615" i="9"/>
  <c r="AS617" i="9" s="1"/>
  <c r="AS618" i="9" s="1"/>
  <c r="AS619" i="9" s="1"/>
  <c r="CE540" i="9"/>
  <c r="CE541" i="9" s="1"/>
  <c r="CE522" i="9"/>
  <c r="CE523" i="9" s="1"/>
  <c r="AL936" i="9"/>
  <c r="AL929" i="9"/>
  <c r="AL932" i="9"/>
  <c r="AW945" i="9"/>
  <c r="AW946" i="9"/>
  <c r="AW944" i="9" s="1"/>
  <c r="CT832" i="9"/>
  <c r="CT746" i="9"/>
  <c r="CU438" i="9"/>
  <c r="CT54" i="9"/>
  <c r="CT12" i="9"/>
  <c r="CT13" i="9" s="1"/>
  <c r="CT48" i="9"/>
  <c r="CT57" i="9"/>
  <c r="CT63" i="9" s="1"/>
  <c r="CT65" i="9" s="1"/>
  <c r="DF55" i="9"/>
  <c r="CT53" i="9"/>
  <c r="CT49" i="9"/>
  <c r="CT47" i="9" s="1"/>
  <c r="CT44" i="9" s="1"/>
  <c r="CT60" i="9"/>
  <c r="CT61" i="9" s="1"/>
  <c r="CT62" i="9" s="1"/>
  <c r="AB645" i="9"/>
  <c r="AB62" i="9"/>
  <c r="DF66" i="9"/>
  <c r="DF67" i="9"/>
  <c r="DF64" i="9" s="1"/>
  <c r="DH731" i="9"/>
  <c r="DI187" i="9"/>
  <c r="BM614" i="9"/>
  <c r="BM612" i="9"/>
  <c r="BM611" i="9" s="1"/>
  <c r="BM610" i="9" s="1"/>
  <c r="CU445" i="9"/>
  <c r="CU446" i="9"/>
  <c r="BN899" i="9"/>
  <c r="BN903" i="9" s="1"/>
  <c r="BN905" i="9" s="1"/>
  <c r="BN554" i="9"/>
  <c r="BN492" i="9"/>
  <c r="BN185" i="9"/>
  <c r="BN187" i="9" s="1"/>
  <c r="BZ171" i="9"/>
  <c r="CB985" i="9"/>
  <c r="CB1003" i="9" s="1"/>
  <c r="CB1004" i="9" s="1"/>
  <c r="CB1009" i="9" s="1"/>
  <c r="CB1008" i="9" s="1"/>
  <c r="CB555" i="9"/>
  <c r="DI56" i="9"/>
  <c r="DI85" i="9"/>
  <c r="DI86" i="9" s="1"/>
  <c r="DI96" i="9" s="1"/>
  <c r="BI334" i="9"/>
  <c r="CW445" i="9"/>
  <c r="CW446" i="9"/>
  <c r="S901" i="9"/>
  <c r="S903" i="9"/>
  <c r="S905" i="9" s="1"/>
  <c r="S908" i="9" s="1"/>
  <c r="BR1010" i="9"/>
  <c r="BR1007" i="9"/>
  <c r="BS1007" i="9" s="1"/>
  <c r="AZ942" i="9"/>
  <c r="AZ949" i="9"/>
  <c r="CZ1017" i="9"/>
  <c r="CZ1007" i="9"/>
  <c r="DA1007" i="9" s="1"/>
  <c r="CZ1015" i="9"/>
  <c r="CZ1016" i="9" s="1"/>
  <c r="CZ1018" i="9" s="1"/>
  <c r="CZ1021" i="9" s="1"/>
  <c r="CZ1010" i="9"/>
  <c r="CQ992" i="9"/>
  <c r="CQ832" i="9"/>
  <c r="CQ779" i="9"/>
  <c r="CR438" i="9"/>
  <c r="DC55" i="9"/>
  <c r="CQ60" i="9"/>
  <c r="CQ61" i="9" s="1"/>
  <c r="CQ62" i="9" s="1"/>
  <c r="CQ12" i="9"/>
  <c r="CQ13" i="9" s="1"/>
  <c r="CQ57" i="9"/>
  <c r="CQ63" i="9" s="1"/>
  <c r="CQ65" i="9" s="1"/>
  <c r="CQ48" i="9"/>
  <c r="CQ54" i="9"/>
  <c r="CQ53" i="9"/>
  <c r="CQ49" i="9"/>
  <c r="CQ47" i="9" s="1"/>
  <c r="CQ44" i="9" s="1"/>
  <c r="CS985" i="9"/>
  <c r="CS1003" i="9" s="1"/>
  <c r="CS1004" i="9" s="1"/>
  <c r="CR768" i="9"/>
  <c r="CR770" i="9" s="1"/>
  <c r="CR771" i="9" s="1"/>
  <c r="CR777" i="9" s="1"/>
  <c r="CS190" i="9"/>
  <c r="CS192" i="9"/>
  <c r="BF745" i="9"/>
  <c r="BF740" i="9"/>
  <c r="BF739" i="9" s="1"/>
  <c r="BF738" i="9" s="1"/>
  <c r="BF737" i="9" s="1"/>
  <c r="BF736" i="9" s="1"/>
  <c r="BF735" i="9" s="1"/>
  <c r="BF734" i="9" s="1"/>
  <c r="BF733" i="9" s="1"/>
  <c r="AF947" i="9"/>
  <c r="AF948" i="9"/>
  <c r="AF950" i="9"/>
  <c r="AF951" i="9" s="1"/>
  <c r="BA948" i="9"/>
  <c r="BA950" i="9"/>
  <c r="BA951" i="9" s="1"/>
  <c r="BA947" i="9"/>
  <c r="CN1013" i="9"/>
  <c r="CN992" i="9"/>
  <c r="CN832" i="9"/>
  <c r="CN779" i="9"/>
  <c r="CN746" i="9"/>
  <c r="CO438" i="9"/>
  <c r="CN60" i="9"/>
  <c r="CN61" i="9" s="1"/>
  <c r="CN62" i="9" s="1"/>
  <c r="CN57" i="9"/>
  <c r="CN63" i="9" s="1"/>
  <c r="CN65" i="9" s="1"/>
  <c r="CN53" i="9"/>
  <c r="CN54" i="9"/>
  <c r="CN49" i="9"/>
  <c r="CN47" i="9" s="1"/>
  <c r="CN44" i="9" s="1"/>
  <c r="CN12" i="9"/>
  <c r="CN13" i="9" s="1"/>
  <c r="CZ55" i="9"/>
  <c r="CN48" i="9"/>
  <c r="AB616" i="9"/>
  <c r="AB615" i="9"/>
  <c r="AB617" i="9" s="1"/>
  <c r="AB618" i="9" s="1"/>
  <c r="AB619" i="9" s="1"/>
  <c r="AB620" i="9"/>
  <c r="CK96" i="9"/>
  <c r="CK10" i="9"/>
  <c r="CK11" i="9" s="1"/>
  <c r="DC747" i="9"/>
  <c r="DC337" i="9"/>
  <c r="DC299" i="9"/>
  <c r="DC298" i="9" s="1"/>
  <c r="DC228" i="9"/>
  <c r="BI936" i="9"/>
  <c r="BI932" i="9"/>
  <c r="BI929" i="9"/>
  <c r="BV445" i="9"/>
  <c r="BV446" i="9"/>
  <c r="BY524" i="9"/>
  <c r="BY520" i="9"/>
  <c r="J903" i="9"/>
  <c r="J905" i="9" s="1"/>
  <c r="J901" i="9"/>
  <c r="BL22" i="9"/>
  <c r="BL28" i="9"/>
  <c r="CH96" i="9"/>
  <c r="CH10" i="9"/>
  <c r="CH11" i="9" s="1"/>
  <c r="AB930" i="9"/>
  <c r="AB927" i="9"/>
  <c r="AB916" i="9"/>
  <c r="AB921" i="9"/>
  <c r="AQ38" i="9"/>
  <c r="AQ22" i="9"/>
  <c r="CM96" i="9"/>
  <c r="CM10" i="9"/>
  <c r="CM11" i="9" s="1"/>
  <c r="DE67" i="9"/>
  <c r="DE64" i="9" s="1"/>
  <c r="DE66" i="9"/>
  <c r="BM526" i="9"/>
  <c r="BM530" i="9" s="1"/>
  <c r="BM531" i="9" s="1"/>
  <c r="BM528" i="9"/>
  <c r="BM535" i="9"/>
  <c r="BF22" i="9"/>
  <c r="BF25" i="9"/>
  <c r="BO171" i="9"/>
  <c r="BC185" i="9"/>
  <c r="BC187" i="9" s="1"/>
  <c r="BC192" i="9" s="1"/>
  <c r="AD616" i="9"/>
  <c r="AD615" i="9"/>
  <c r="AD627" i="9"/>
  <c r="AD626" i="9" s="1"/>
  <c r="AD625" i="9" s="1"/>
  <c r="CZ731" i="9"/>
  <c r="DA187" i="9"/>
  <c r="CE445" i="9"/>
  <c r="CE446" i="9"/>
  <c r="K936" i="9"/>
  <c r="K929" i="9"/>
  <c r="K932" i="9"/>
  <c r="BW1015" i="9"/>
  <c r="BW1016" i="9" s="1"/>
  <c r="BW1018" i="9" s="1"/>
  <c r="BW1021" i="9" s="1"/>
  <c r="BW1017" i="9"/>
  <c r="BW1010" i="9"/>
  <c r="CA1012" i="9"/>
  <c r="CA1008" i="9"/>
  <c r="DE731" i="9"/>
  <c r="DF187" i="9"/>
  <c r="AM744" i="9"/>
  <c r="AM743" i="9" s="1"/>
  <c r="AM748" i="9"/>
  <c r="AM749" i="9" s="1"/>
  <c r="AM750" i="9" s="1"/>
  <c r="AM751" i="9" s="1"/>
  <c r="AM752" i="9" s="1"/>
  <c r="AM753" i="9" s="1"/>
  <c r="BU984" i="9"/>
  <c r="BU899" i="9"/>
  <c r="BU903" i="9" s="1"/>
  <c r="BU905" i="9" s="1"/>
  <c r="BU554" i="9"/>
  <c r="BU453" i="9"/>
  <c r="BU428" i="9" s="1"/>
  <c r="BU492" i="9"/>
  <c r="CG171" i="9"/>
  <c r="BU185" i="9"/>
  <c r="BU187" i="9" s="1"/>
  <c r="BK615" i="9"/>
  <c r="BK617" i="9" s="1"/>
  <c r="BK618" i="9" s="1"/>
  <c r="BK620" i="9"/>
  <c r="BK621" i="9" s="1"/>
  <c r="BK622" i="9" s="1"/>
  <c r="BK624" i="9" s="1"/>
  <c r="BK623" i="9" s="1"/>
  <c r="BK627" i="9"/>
  <c r="BK626" i="9" s="1"/>
  <c r="BK625" i="9" s="1"/>
  <c r="AF911" i="9"/>
  <c r="AF912" i="9"/>
  <c r="AF910" i="9" s="1"/>
  <c r="CI96" i="9"/>
  <c r="CI10" i="9"/>
  <c r="CI11" i="9" s="1"/>
  <c r="DF171" i="9"/>
  <c r="CT185" i="9"/>
  <c r="CT187" i="9" s="1"/>
  <c r="BO1053" i="9"/>
  <c r="BN746" i="9"/>
  <c r="BN501" i="9"/>
  <c r="BN613" i="9"/>
  <c r="BN60" i="9"/>
  <c r="BN61" i="9" s="1"/>
  <c r="BN62" i="9" s="1"/>
  <c r="BN57" i="9"/>
  <c r="BN59" i="9" s="1"/>
  <c r="BN64" i="9"/>
  <c r="BO56" i="9"/>
  <c r="BN49" i="9"/>
  <c r="BN47" i="9" s="1"/>
  <c r="BN44" i="9" s="1"/>
  <c r="BZ55" i="9"/>
  <c r="BN48" i="9"/>
  <c r="CK446" i="9"/>
  <c r="CK445" i="9"/>
  <c r="CA815" i="9"/>
  <c r="CA823" i="9"/>
  <c r="CA824" i="9" s="1"/>
  <c r="CA819" i="9"/>
  <c r="CA816" i="9"/>
  <c r="BB35" i="9"/>
  <c r="BB37" i="9" s="1"/>
  <c r="BB36" i="9"/>
  <c r="BK340" i="9"/>
  <c r="BJ933" i="9"/>
  <c r="BJ939" i="9"/>
  <c r="BJ938" i="9"/>
  <c r="BJ935" i="9"/>
  <c r="BJ243" i="9"/>
  <c r="BJ235" i="9"/>
  <c r="BF754" i="9"/>
  <c r="BF755" i="9" s="1"/>
  <c r="BF756" i="9"/>
  <c r="CX445" i="9"/>
  <c r="CX446" i="9"/>
  <c r="CP789" i="9"/>
  <c r="CP797" i="9" s="1"/>
  <c r="CP790" i="9"/>
  <c r="CP793" i="9" s="1"/>
  <c r="CP794" i="9" s="1"/>
  <c r="CP792" i="9"/>
  <c r="CP791" i="9" s="1"/>
  <c r="CN96" i="9"/>
  <c r="CN10" i="9"/>
  <c r="CN11" i="9" s="1"/>
  <c r="CL1054" i="9"/>
  <c r="CK1013" i="9"/>
  <c r="CK992" i="9"/>
  <c r="CK832" i="9"/>
  <c r="CK746" i="9"/>
  <c r="CK779" i="9"/>
  <c r="CL438" i="9"/>
  <c r="CK54" i="9"/>
  <c r="CW55" i="9"/>
  <c r="CK60" i="9"/>
  <c r="CK61" i="9" s="1"/>
  <c r="CK62" i="9" s="1"/>
  <c r="CK12" i="9"/>
  <c r="CK13" i="9" s="1"/>
  <c r="CK53" i="9"/>
  <c r="CK48" i="9"/>
  <c r="CK49" i="9"/>
  <c r="CK47" i="9" s="1"/>
  <c r="CK44" i="9" s="1"/>
  <c r="CK57" i="9"/>
  <c r="CK63" i="9" s="1"/>
  <c r="CK65" i="9" s="1"/>
  <c r="AN745" i="9"/>
  <c r="AN740" i="9"/>
  <c r="AN739" i="9" s="1"/>
  <c r="AN738" i="9" s="1"/>
  <c r="AN737" i="9" s="1"/>
  <c r="AN736" i="9" s="1"/>
  <c r="AN735" i="9" s="1"/>
  <c r="AN734" i="9" s="1"/>
  <c r="AN733" i="9" s="1"/>
  <c r="AH711" i="9"/>
  <c r="AH175" i="9"/>
  <c r="AH174" i="9"/>
  <c r="DB732" i="9"/>
  <c r="DC198" i="9"/>
  <c r="DC199" i="9"/>
  <c r="AF196" i="9"/>
  <c r="AF194" i="9" s="1"/>
  <c r="AF195" i="9"/>
  <c r="BO470" i="9"/>
  <c r="BO466" i="9"/>
  <c r="BK28" i="9"/>
  <c r="BK22" i="9"/>
  <c r="BL35" i="9"/>
  <c r="BL37" i="9" s="1"/>
  <c r="BL36" i="9"/>
  <c r="CP985" i="9"/>
  <c r="CP1001" i="9" s="1"/>
  <c r="CP1002" i="9" s="1"/>
  <c r="CP1009" i="9" s="1"/>
  <c r="CO768" i="9"/>
  <c r="CO770" i="9" s="1"/>
  <c r="CO771" i="9" s="1"/>
  <c r="CO777" i="9" s="1"/>
  <c r="CP192" i="9"/>
  <c r="CP190" i="9"/>
  <c r="CT445" i="9"/>
  <c r="CT446" i="9"/>
  <c r="BT446" i="9"/>
  <c r="BT445" i="9"/>
  <c r="AB911" i="9"/>
  <c r="AB912" i="9"/>
  <c r="AB910" i="9" s="1"/>
  <c r="CM1013" i="9"/>
  <c r="CM992" i="9"/>
  <c r="CM779" i="9"/>
  <c r="CM832" i="9"/>
  <c r="CM746" i="9"/>
  <c r="CN438" i="9"/>
  <c r="CM60" i="9"/>
  <c r="CM61" i="9" s="1"/>
  <c r="CM62" i="9" s="1"/>
  <c r="CM57" i="9"/>
  <c r="CM63" i="9" s="1"/>
  <c r="CM65" i="9" s="1"/>
  <c r="CM53" i="9"/>
  <c r="CY55" i="9"/>
  <c r="CM48" i="9"/>
  <c r="CM49" i="9"/>
  <c r="CM47" i="9" s="1"/>
  <c r="CM44" i="9" s="1"/>
  <c r="CM12" i="9"/>
  <c r="CM13" i="9" s="1"/>
  <c r="CM54" i="9"/>
  <c r="AT231" i="9"/>
  <c r="AT227" i="9"/>
  <c r="AT225" i="9"/>
  <c r="BX748" i="9"/>
  <c r="BX749" i="9" s="1"/>
  <c r="BX750" i="9" s="1"/>
  <c r="BX751" i="9" s="1"/>
  <c r="BX752" i="9" s="1"/>
  <c r="BX753" i="9" s="1"/>
  <c r="BX744" i="9"/>
  <c r="BX743" i="9" s="1"/>
  <c r="AX907" i="9"/>
  <c r="AX909" i="9"/>
  <c r="AX918" i="9" s="1"/>
  <c r="AX906" i="9"/>
  <c r="AH912" i="9"/>
  <c r="AH910" i="9" s="1"/>
  <c r="AH911" i="9"/>
  <c r="AD898" i="9"/>
  <c r="AD897" i="9"/>
  <c r="BU1017" i="9"/>
  <c r="BU1015" i="9"/>
  <c r="BU1016" i="9" s="1"/>
  <c r="BU1018" i="9" s="1"/>
  <c r="BU1021" i="9" s="1"/>
  <c r="BU1010" i="9"/>
  <c r="BU1007" i="9"/>
  <c r="BV1007" i="9" s="1"/>
  <c r="BF35" i="9"/>
  <c r="BF37" i="9" s="1"/>
  <c r="BF36" i="9"/>
  <c r="BC340" i="9"/>
  <c r="CO984" i="9"/>
  <c r="CN766" i="9"/>
  <c r="CO453" i="9"/>
  <c r="CO428" i="9" s="1"/>
  <c r="DA171" i="9"/>
  <c r="CO185" i="9"/>
  <c r="CO187" i="9" s="1"/>
  <c r="AQ744" i="9"/>
  <c r="AQ743" i="9" s="1"/>
  <c r="AQ748" i="9"/>
  <c r="AQ749" i="9" s="1"/>
  <c r="AQ750" i="9" s="1"/>
  <c r="AQ751" i="9" s="1"/>
  <c r="AQ752" i="9" s="1"/>
  <c r="AQ753" i="9" s="1"/>
  <c r="AH650" i="9"/>
  <c r="AH652" i="9" s="1"/>
  <c r="AH653" i="9" s="1"/>
  <c r="AH654" i="9" s="1"/>
  <c r="AH651" i="9"/>
  <c r="AH655" i="9"/>
  <c r="AH656" i="9" s="1"/>
  <c r="AH657" i="9" s="1"/>
  <c r="CI446" i="9"/>
  <c r="CI445" i="9"/>
  <c r="AS185" i="9"/>
  <c r="AS187" i="9" s="1"/>
  <c r="AS192" i="9" s="1"/>
  <c r="BE171" i="9"/>
  <c r="BR984" i="9"/>
  <c r="BR766" i="9"/>
  <c r="BR554" i="9"/>
  <c r="BR492" i="9"/>
  <c r="BR453" i="9"/>
  <c r="BR428" i="9" s="1"/>
  <c r="BR185" i="9"/>
  <c r="BR187" i="9" s="1"/>
  <c r="CD171" i="9"/>
  <c r="CA446" i="9"/>
  <c r="CA445" i="9"/>
  <c r="CJ446" i="9"/>
  <c r="CJ445" i="9"/>
  <c r="CD798" i="9"/>
  <c r="CD796" i="9"/>
  <c r="CD795" i="9" s="1"/>
  <c r="CB820" i="9"/>
  <c r="CB822" i="9"/>
  <c r="AW956" i="9"/>
  <c r="AW943" i="9"/>
  <c r="AW952" i="9"/>
  <c r="BL899" i="9"/>
  <c r="BL903" i="9" s="1"/>
  <c r="BL905" i="9" s="1"/>
  <c r="BL554" i="9"/>
  <c r="BL492" i="9"/>
  <c r="BX171" i="9"/>
  <c r="BL185" i="9"/>
  <c r="BL187" i="9" s="1"/>
  <c r="CU67" i="9"/>
  <c r="CU64" i="9" s="1"/>
  <c r="CU66" i="9"/>
  <c r="CI992" i="9"/>
  <c r="CI1013" i="9"/>
  <c r="CI779" i="9"/>
  <c r="CI832" i="9"/>
  <c r="CI746" i="9"/>
  <c r="CI566" i="9"/>
  <c r="CI501" i="9"/>
  <c r="CJ438" i="9"/>
  <c r="CU55" i="9"/>
  <c r="CI60" i="9"/>
  <c r="CI61" i="9" s="1"/>
  <c r="CI62" i="9" s="1"/>
  <c r="CI54" i="9"/>
  <c r="CI12" i="9"/>
  <c r="CI13" i="9" s="1"/>
  <c r="CI53" i="9"/>
  <c r="CI48" i="9"/>
  <c r="CI57" i="9"/>
  <c r="CI63" i="9" s="1"/>
  <c r="CI65" i="9" s="1"/>
  <c r="CI49" i="9"/>
  <c r="CI47" i="9" s="1"/>
  <c r="CI44" i="9" s="1"/>
  <c r="CI985" i="9"/>
  <c r="CI1005" i="9" s="1"/>
  <c r="CI1006" i="9" s="1"/>
  <c r="CH768" i="9"/>
  <c r="CH772" i="9" s="1"/>
  <c r="CH773" i="9" s="1"/>
  <c r="CH777" i="9" s="1"/>
  <c r="CI454" i="9"/>
  <c r="CI429" i="9" s="1"/>
  <c r="CI493" i="9"/>
  <c r="CI555" i="9"/>
  <c r="CI192" i="9"/>
  <c r="CI190" i="9"/>
  <c r="BY445" i="9"/>
  <c r="BY446" i="9"/>
  <c r="BS601" i="9"/>
  <c r="BS602" i="9" s="1"/>
  <c r="BS584" i="9"/>
  <c r="BS579" i="9"/>
  <c r="BS578" i="9" s="1"/>
  <c r="BS577" i="9"/>
  <c r="BS580" i="9" s="1"/>
  <c r="BS581" i="9" s="1"/>
  <c r="BS576" i="9"/>
  <c r="BS599" i="9"/>
  <c r="BS600" i="9" s="1"/>
  <c r="BN340" i="9"/>
  <c r="BF932" i="9"/>
  <c r="BF936" i="9"/>
  <c r="BF929" i="9"/>
  <c r="BZ445" i="9"/>
  <c r="BZ446" i="9"/>
  <c r="R907" i="9"/>
  <c r="R912" i="9"/>
  <c r="R906" i="9"/>
  <c r="R910" i="9"/>
  <c r="R909" i="9"/>
  <c r="BQ984" i="9"/>
  <c r="BQ899" i="9"/>
  <c r="BQ903" i="9" s="1"/>
  <c r="BQ905" i="9" s="1"/>
  <c r="BQ554" i="9"/>
  <c r="BQ599" i="9" s="1"/>
  <c r="BQ600" i="9" s="1"/>
  <c r="BQ492" i="9"/>
  <c r="BQ185" i="9"/>
  <c r="BQ187" i="9" s="1"/>
  <c r="CC171" i="9"/>
  <c r="BN171" i="9"/>
  <c r="BB185" i="9"/>
  <c r="BB187" i="9" s="1"/>
  <c r="BB192" i="9" s="1"/>
  <c r="AK655" i="9"/>
  <c r="AK656" i="9" s="1"/>
  <c r="AK657" i="9" s="1"/>
  <c r="AK650" i="9"/>
  <c r="AK652" i="9" s="1"/>
  <c r="AK653" i="9" s="1"/>
  <c r="AK654" i="9" s="1"/>
  <c r="AK651" i="9"/>
  <c r="AI645" i="9"/>
  <c r="AI96" i="9"/>
  <c r="AI674" i="9" s="1"/>
  <c r="AN756" i="9"/>
  <c r="AN754" i="9"/>
  <c r="AN755" i="9" s="1"/>
  <c r="DC252" i="9"/>
  <c r="DC254" i="9" s="1"/>
  <c r="DC224" i="9"/>
  <c r="DC229" i="9"/>
  <c r="DC221" i="9"/>
  <c r="AF235" i="9"/>
  <c r="AF243" i="9"/>
  <c r="BO775" i="9"/>
  <c r="BO777" i="9" s="1"/>
  <c r="BO778" i="9" s="1"/>
  <c r="BO772" i="9"/>
  <c r="BO773" i="9" s="1"/>
  <c r="BK35" i="9"/>
  <c r="BK37" i="9" s="1"/>
  <c r="BK36" i="9"/>
  <c r="DB67" i="9"/>
  <c r="DB64" i="9" s="1"/>
  <c r="DB66" i="9"/>
  <c r="CG1013" i="9"/>
  <c r="CG992" i="9"/>
  <c r="CG832" i="9"/>
  <c r="CG746" i="9"/>
  <c r="CG779" i="9"/>
  <c r="CG566" i="9"/>
  <c r="CG501" i="9"/>
  <c r="CH438" i="9"/>
  <c r="CS55" i="9"/>
  <c r="CG49" i="9"/>
  <c r="CG47" i="9" s="1"/>
  <c r="CG44" i="9" s="1"/>
  <c r="CG60" i="9"/>
  <c r="CG61" i="9" s="1"/>
  <c r="CG62" i="9" s="1"/>
  <c r="CG57" i="9"/>
  <c r="CG63" i="9" s="1"/>
  <c r="CG65" i="9" s="1"/>
  <c r="CG54" i="9"/>
  <c r="CG12" i="9"/>
  <c r="CG13" i="9" s="1"/>
  <c r="CG53" i="9"/>
  <c r="CG48" i="9"/>
  <c r="P901" i="9"/>
  <c r="P903" i="9"/>
  <c r="BJ22" i="9"/>
  <c r="BJ25" i="9"/>
  <c r="BJ28" i="9"/>
  <c r="CK985" i="9"/>
  <c r="CK1003" i="9" s="1"/>
  <c r="CK1004" i="9" s="1"/>
  <c r="CJ768" i="9"/>
  <c r="CJ774" i="9" s="1"/>
  <c r="CJ775" i="9" s="1"/>
  <c r="CJ777" i="9" s="1"/>
  <c r="CJ778" i="9" s="1"/>
  <c r="CK454" i="9"/>
  <c r="CK429" i="9" s="1"/>
  <c r="CK192" i="9"/>
  <c r="CK190" i="9"/>
  <c r="CC985" i="9"/>
  <c r="CC1001" i="9" s="1"/>
  <c r="CC1002" i="9" s="1"/>
  <c r="CC1009" i="9" s="1"/>
  <c r="CB768" i="9"/>
  <c r="CB772" i="9" s="1"/>
  <c r="CB773" i="9" s="1"/>
  <c r="CB777" i="9" s="1"/>
  <c r="CC555" i="9"/>
  <c r="CC493" i="9"/>
  <c r="CC454" i="9"/>
  <c r="CC192" i="9"/>
  <c r="AF615" i="9"/>
  <c r="AF617" i="9" s="1"/>
  <c r="AF618" i="9" s="1"/>
  <c r="AF619" i="9" s="1"/>
  <c r="AF616" i="9"/>
  <c r="AF620" i="9"/>
  <c r="AF621" i="9" s="1"/>
  <c r="AF622" i="9" s="1"/>
  <c r="BX930" i="9"/>
  <c r="BX927" i="9"/>
  <c r="BX916" i="9"/>
  <c r="BX919" i="9"/>
  <c r="BL792" i="9"/>
  <c r="BL798" i="9"/>
  <c r="BL796" i="9" s="1"/>
  <c r="BL795" i="9" s="1"/>
  <c r="BL790" i="9"/>
  <c r="BL793" i="9" s="1"/>
  <c r="BL794" i="9" s="1"/>
  <c r="AG927" i="9"/>
  <c r="AG921" i="9"/>
  <c r="AG930" i="9"/>
  <c r="AG916" i="9"/>
  <c r="CX85" i="9"/>
  <c r="CX86" i="9" s="1"/>
  <c r="CX56" i="9"/>
  <c r="CX14" i="9"/>
  <c r="AS651" i="9"/>
  <c r="AS650" i="9"/>
  <c r="AS655" i="9"/>
  <c r="AS656" i="9" s="1"/>
  <c r="AS657" i="9" s="1"/>
  <c r="CO445" i="9"/>
  <c r="CO446" i="9"/>
  <c r="F912" i="9"/>
  <c r="F906" i="9"/>
  <c r="F907" i="9"/>
  <c r="F910" i="9"/>
  <c r="F909" i="9"/>
  <c r="AC948" i="9"/>
  <c r="AC947" i="9"/>
  <c r="AO35" i="9"/>
  <c r="AO37" i="9" s="1"/>
  <c r="AO36" i="9"/>
  <c r="CX731" i="9"/>
  <c r="CY187" i="9"/>
  <c r="AS745" i="9"/>
  <c r="AS740" i="9"/>
  <c r="AS739" i="9" s="1"/>
  <c r="AS738" i="9" s="1"/>
  <c r="AS737" i="9" s="1"/>
  <c r="AS736" i="9" s="1"/>
  <c r="AS735" i="9" s="1"/>
  <c r="AS734" i="9" s="1"/>
  <c r="AS733" i="9" s="1"/>
  <c r="BA272" i="9"/>
  <c r="BA275" i="9"/>
  <c r="CC843" i="9"/>
  <c r="CC855" i="9" s="1"/>
  <c r="CC856" i="9" s="1"/>
  <c r="CC861" i="9" s="1"/>
  <c r="CC833" i="9"/>
  <c r="CC839" i="9" s="1"/>
  <c r="CC841" i="9" s="1"/>
  <c r="CC830" i="9"/>
  <c r="CO831" i="9"/>
  <c r="CC826" i="9"/>
  <c r="CC862" i="9"/>
  <c r="CC863" i="9" s="1"/>
  <c r="CC842" i="9"/>
  <c r="CC857" i="9" s="1"/>
  <c r="CD832" i="9"/>
  <c r="CC840" i="9"/>
  <c r="CC829" i="9"/>
  <c r="CC825" i="9"/>
  <c r="CC836" i="9"/>
  <c r="CC837" i="9" s="1"/>
  <c r="CC838" i="9" s="1"/>
  <c r="AD34" i="9"/>
  <c r="AD29" i="9"/>
  <c r="AD33" i="9"/>
  <c r="BL340" i="9"/>
  <c r="BP984" i="9"/>
  <c r="BP899" i="9"/>
  <c r="BP903" i="9" s="1"/>
  <c r="BP905" i="9" s="1"/>
  <c r="BP554" i="9"/>
  <c r="BP599" i="9" s="1"/>
  <c r="BP600" i="9" s="1"/>
  <c r="BP492" i="9"/>
  <c r="CB171" i="9"/>
  <c r="BP185" i="9"/>
  <c r="BP187" i="9" s="1"/>
  <c r="DA731" i="9"/>
  <c r="DB187" i="9"/>
  <c r="CM985" i="9"/>
  <c r="CM1005" i="9" s="1"/>
  <c r="CM1006" i="9" s="1"/>
  <c r="CL768" i="9"/>
  <c r="CL770" i="9" s="1"/>
  <c r="CL771" i="9" s="1"/>
  <c r="CL777" i="9" s="1"/>
  <c r="CM454" i="9"/>
  <c r="CM192" i="9"/>
  <c r="CM190" i="9"/>
  <c r="CI1008" i="9"/>
  <c r="CI1012" i="9"/>
  <c r="BA35" i="9"/>
  <c r="BA37" i="9" s="1"/>
  <c r="BA36" i="9"/>
  <c r="AB196" i="9"/>
  <c r="AB194" i="9" s="1"/>
  <c r="AB195" i="9"/>
  <c r="BL700" i="9"/>
  <c r="BL701" i="9" s="1"/>
  <c r="BL703" i="9" s="1"/>
  <c r="BL699" i="9"/>
  <c r="AE243" i="9"/>
  <c r="AE235" i="9"/>
  <c r="BH241" i="9"/>
  <c r="BH240" i="9"/>
  <c r="BH245" i="9"/>
  <c r="BH249" i="9" s="1"/>
  <c r="AP273" i="9"/>
  <c r="AP269" i="9" s="1"/>
  <c r="AP270" i="9" s="1"/>
  <c r="AP272" i="9"/>
  <c r="AP276" i="9"/>
  <c r="AP275" i="9"/>
  <c r="AO942" i="9"/>
  <c r="AO949" i="9"/>
  <c r="BO1023" i="9"/>
  <c r="BO1019" i="9"/>
  <c r="AK620" i="9"/>
  <c r="AK621" i="9" s="1"/>
  <c r="AK622" i="9" s="1"/>
  <c r="AK624" i="9" s="1"/>
  <c r="AK623" i="9" s="1"/>
  <c r="AK616" i="9"/>
  <c r="AK615" i="9"/>
  <c r="AK617" i="9" s="1"/>
  <c r="AK618" i="9" s="1"/>
  <c r="AK619" i="9" s="1"/>
  <c r="BJ334" i="9"/>
  <c r="AZ243" i="9"/>
  <c r="AZ235" i="9"/>
  <c r="BU446" i="9"/>
  <c r="BU445" i="9"/>
  <c r="CM1008" i="9"/>
  <c r="CM1012" i="9"/>
  <c r="AX337" i="9"/>
  <c r="AX338" i="9" s="1"/>
  <c r="AX207" i="9"/>
  <c r="AX201" i="9"/>
  <c r="AX200" i="9" s="1"/>
  <c r="AX198" i="9" s="1"/>
  <c r="AX219" i="9"/>
  <c r="AX747" i="9" s="1"/>
  <c r="AQ627" i="9"/>
  <c r="AQ626" i="9" s="1"/>
  <c r="AQ625" i="9" s="1"/>
  <c r="AQ616" i="9"/>
  <c r="AQ615" i="9"/>
  <c r="BV985" i="9"/>
  <c r="BV1003" i="9" s="1"/>
  <c r="BV1004" i="9" s="1"/>
  <c r="BV1009" i="9" s="1"/>
  <c r="BV1008" i="9" s="1"/>
  <c r="BU768" i="9"/>
  <c r="BU774" i="9" s="1"/>
  <c r="BU775" i="9" s="1"/>
  <c r="BU777" i="9" s="1"/>
  <c r="BU778" i="9" s="1"/>
  <c r="BV555" i="9"/>
  <c r="BV454" i="9"/>
  <c r="BV429" i="9" s="1"/>
  <c r="BV493" i="9"/>
  <c r="BV192" i="9"/>
  <c r="CU731" i="9"/>
  <c r="CV187" i="9"/>
  <c r="CG96" i="9"/>
  <c r="CG10" i="9"/>
  <c r="CG11" i="9" s="1"/>
  <c r="BL627" i="9"/>
  <c r="BL626" i="9" s="1"/>
  <c r="BL625" i="9" s="1"/>
  <c r="BL615" i="9"/>
  <c r="BL617" i="9" s="1"/>
  <c r="BL618" i="9" s="1"/>
  <c r="BL620" i="9"/>
  <c r="BL621" i="9" s="1"/>
  <c r="BL622" i="9" s="1"/>
  <c r="BL624" i="9" s="1"/>
  <c r="BL623" i="9" s="1"/>
  <c r="AG337" i="9"/>
  <c r="AG338" i="9" s="1"/>
  <c r="AG222" i="9"/>
  <c r="AG201" i="9"/>
  <c r="AG219" i="9"/>
  <c r="AG747" i="9" s="1"/>
  <c r="AG207" i="9"/>
  <c r="CF445" i="9"/>
  <c r="CF446" i="9"/>
  <c r="DC67" i="9"/>
  <c r="DC64" i="9" s="1"/>
  <c r="DC66" i="9"/>
  <c r="BO984" i="9"/>
  <c r="BO899" i="9"/>
  <c r="BO903" i="9" s="1"/>
  <c r="BO905" i="9" s="1"/>
  <c r="BO554" i="9"/>
  <c r="BO492" i="9"/>
  <c r="CA171" i="9"/>
  <c r="BO185" i="9"/>
  <c r="BO187" i="9" s="1"/>
  <c r="BT984" i="9"/>
  <c r="BT899" i="9"/>
  <c r="BT903" i="9" s="1"/>
  <c r="BT905" i="9" s="1"/>
  <c r="BT766" i="9"/>
  <c r="BT554" i="9"/>
  <c r="BT453" i="9"/>
  <c r="BT428" i="9" s="1"/>
  <c r="BT492" i="9"/>
  <c r="CF171" i="9"/>
  <c r="BT185" i="9"/>
  <c r="BT187" i="9" s="1"/>
  <c r="BF240" i="9"/>
  <c r="BF245" i="9"/>
  <c r="BF249" i="9" s="1"/>
  <c r="BF241" i="9"/>
  <c r="AH930" i="9"/>
  <c r="AH927" i="9"/>
  <c r="AH921" i="9"/>
  <c r="AH916" i="9"/>
  <c r="AG911" i="9"/>
  <c r="AG912" i="9"/>
  <c r="AG910" i="9" s="1"/>
  <c r="BD899" i="9"/>
  <c r="BD903" i="9" s="1"/>
  <c r="BD185" i="9"/>
  <c r="BD187" i="9" s="1"/>
  <c r="BP171" i="9"/>
  <c r="BX984" i="9"/>
  <c r="BX899" i="9"/>
  <c r="BX903" i="9" s="1"/>
  <c r="BX905" i="9" s="1"/>
  <c r="BW766" i="9"/>
  <c r="BX554" i="9"/>
  <c r="BX453" i="9"/>
  <c r="BX428" i="9" s="1"/>
  <c r="BX492" i="9"/>
  <c r="CJ171" i="9"/>
  <c r="BX185" i="9"/>
  <c r="BX187" i="9" s="1"/>
  <c r="BU518" i="9"/>
  <c r="BU521" i="9" s="1"/>
  <c r="BU522" i="9" s="1"/>
  <c r="BU523" i="9" s="1"/>
  <c r="BU519" i="9"/>
  <c r="AH744" i="9"/>
  <c r="AH743" i="9" s="1"/>
  <c r="AH748" i="9"/>
  <c r="AH749" i="9" s="1"/>
  <c r="AH750" i="9" s="1"/>
  <c r="AH751" i="9" s="1"/>
  <c r="AH752" i="9" s="1"/>
  <c r="AH753" i="9" s="1"/>
  <c r="AM229" i="9"/>
  <c r="AM221" i="9"/>
  <c r="AM224" i="9"/>
  <c r="AO651" i="9"/>
  <c r="AO650" i="9"/>
  <c r="AO652" i="9" s="1"/>
  <c r="AO653" i="9" s="1"/>
  <c r="AO654" i="9" s="1"/>
  <c r="AO655" i="9"/>
  <c r="AO656" i="9" s="1"/>
  <c r="AO657" i="9" s="1"/>
  <c r="AS756" i="9"/>
  <c r="AS754" i="9"/>
  <c r="AS755" i="9" s="1"/>
  <c r="BA332" i="9"/>
  <c r="CV445" i="9"/>
  <c r="CV446" i="9"/>
  <c r="BX445" i="9"/>
  <c r="BX446" i="9"/>
  <c r="CS1008" i="9"/>
  <c r="CS1012" i="9"/>
  <c r="CN985" i="9"/>
  <c r="CN1003" i="9" s="1"/>
  <c r="CN1004" i="9" s="1"/>
  <c r="CN1009" i="9" s="1"/>
  <c r="CN1008" i="9" s="1"/>
  <c r="CM768" i="9"/>
  <c r="CM774" i="9" s="1"/>
  <c r="CM775" i="9" s="1"/>
  <c r="CM777" i="9" s="1"/>
  <c r="CM778" i="9" s="1"/>
  <c r="CN454" i="9"/>
  <c r="CN429" i="9" s="1"/>
  <c r="CN190" i="9"/>
  <c r="CN192" i="9"/>
  <c r="AS232" i="9"/>
  <c r="AS225" i="9"/>
  <c r="AS231" i="9"/>
  <c r="AS227" i="9"/>
  <c r="BB950" i="9"/>
  <c r="BB951" i="9" s="1"/>
  <c r="BB947" i="9"/>
  <c r="BB948" i="9"/>
  <c r="BF899" i="9"/>
  <c r="BF903" i="9" s="1"/>
  <c r="BF905" i="9" s="1"/>
  <c r="BR171" i="9"/>
  <c r="BF185" i="9"/>
  <c r="BF187" i="9" s="1"/>
  <c r="BF192" i="9" s="1"/>
  <c r="DI731" i="9"/>
  <c r="DG731" i="9"/>
  <c r="DJ187" i="9"/>
  <c r="CY446" i="9"/>
  <c r="CY445" i="9"/>
  <c r="AM932" i="9"/>
  <c r="AM936" i="9"/>
  <c r="AM929" i="9"/>
  <c r="CQ446" i="9"/>
  <c r="CQ445" i="9"/>
  <c r="BB340" i="9"/>
  <c r="BT339" i="9"/>
  <c r="BS339" i="9"/>
  <c r="DJ85" i="9"/>
  <c r="DJ86" i="9" s="1"/>
  <c r="DJ96" i="9" s="1"/>
  <c r="DJ56" i="9"/>
  <c r="AX196" i="9"/>
  <c r="AX194" i="9" s="1"/>
  <c r="AX195" i="9"/>
  <c r="DG751" i="9"/>
  <c r="DG752" i="9" s="1"/>
  <c r="DG753" i="9" s="1"/>
  <c r="DG744" i="9"/>
  <c r="DG743" i="9" s="1"/>
  <c r="DG748" i="9"/>
  <c r="DG749" i="9" s="1"/>
  <c r="DG750" i="9" s="1"/>
  <c r="BO519" i="9"/>
  <c r="BO518" i="9"/>
  <c r="BO521" i="9" s="1"/>
  <c r="BO522" i="9" s="1"/>
  <c r="BO523" i="9" s="1"/>
  <c r="CM445" i="9"/>
  <c r="CM446" i="9"/>
  <c r="BS789" i="9"/>
  <c r="BS797" i="9"/>
  <c r="BS792" i="9"/>
  <c r="BS791" i="9" s="1"/>
  <c r="BS790" i="9"/>
  <c r="BS793" i="9" s="1"/>
  <c r="BS794" i="9" s="1"/>
  <c r="AG195" i="9"/>
  <c r="AG196" i="9"/>
  <c r="AG194" i="9" s="1"/>
  <c r="BI745" i="9"/>
  <c r="BI740" i="9"/>
  <c r="BI739" i="9" s="1"/>
  <c r="BI738" i="9" s="1"/>
  <c r="BI737" i="9" s="1"/>
  <c r="BI736" i="9" s="1"/>
  <c r="BI735" i="9" s="1"/>
  <c r="BI734" i="9" s="1"/>
  <c r="BI733" i="9" s="1"/>
  <c r="AS909" i="9"/>
  <c r="AS907" i="9"/>
  <c r="AS906" i="9"/>
  <c r="AP957" i="9"/>
  <c r="AP955" i="9"/>
  <c r="AP953" i="9" s="1"/>
  <c r="AP954" i="9"/>
  <c r="AP958" i="9"/>
  <c r="AP959" i="9" s="1"/>
  <c r="CJ820" i="9"/>
  <c r="CJ822" i="9"/>
  <c r="DJ730" i="9"/>
  <c r="DK293" i="9"/>
  <c r="DK185" i="9"/>
  <c r="CG518" i="9"/>
  <c r="CG521" i="9" s="1"/>
  <c r="CG519" i="9"/>
  <c r="BD340" i="9"/>
  <c r="CW66" i="9"/>
  <c r="CW67" i="9"/>
  <c r="CW64" i="9" s="1"/>
  <c r="AQ229" i="9"/>
  <c r="AQ224" i="9"/>
  <c r="AQ221" i="9"/>
  <c r="DD731" i="9"/>
  <c r="DE187" i="9"/>
  <c r="BE939" i="9"/>
  <c r="BE938" i="9"/>
  <c r="BE933" i="9"/>
  <c r="BE935" i="9"/>
  <c r="BL936" i="9"/>
  <c r="BL932" i="9"/>
  <c r="BL929" i="9"/>
  <c r="BL745" i="9"/>
  <c r="BL740" i="9"/>
  <c r="BL739" i="9" s="1"/>
  <c r="BL738" i="9" s="1"/>
  <c r="BL737" i="9" s="1"/>
  <c r="BL736" i="9" s="1"/>
  <c r="BL735" i="9" s="1"/>
  <c r="BL734" i="9" s="1"/>
  <c r="BL733" i="9" s="1"/>
  <c r="H901" i="9"/>
  <c r="H903" i="9"/>
  <c r="H905" i="9" s="1"/>
  <c r="H908" i="9" s="1"/>
  <c r="AQ936" i="9"/>
  <c r="AQ929" i="9"/>
  <c r="AQ932" i="9"/>
  <c r="BM1023" i="9"/>
  <c r="BM1019" i="9"/>
  <c r="DF731" i="9"/>
  <c r="DG187" i="9"/>
  <c r="DG190" i="9" s="1"/>
  <c r="BE899" i="9"/>
  <c r="BE903" i="9" s="1"/>
  <c r="BE905" i="9" s="1"/>
  <c r="BE185" i="9"/>
  <c r="BE187" i="9" s="1"/>
  <c r="BQ171" i="9"/>
  <c r="AL337" i="9"/>
  <c r="AL338" i="9" s="1"/>
  <c r="AL222" i="9"/>
  <c r="AL201" i="9"/>
  <c r="AL200" i="9" s="1"/>
  <c r="AL207" i="9"/>
  <c r="AL219" i="9"/>
  <c r="AL747" i="9" s="1"/>
  <c r="AT745" i="9"/>
  <c r="AT740" i="9"/>
  <c r="AT739" i="9" s="1"/>
  <c r="AT738" i="9" s="1"/>
  <c r="AT737" i="9" s="1"/>
  <c r="AT736" i="9" s="1"/>
  <c r="AT735" i="9" s="1"/>
  <c r="AT734" i="9" s="1"/>
  <c r="AT733" i="9" s="1"/>
  <c r="BW445" i="9"/>
  <c r="BW446" i="9"/>
  <c r="BM899" i="9"/>
  <c r="BM903" i="9" s="1"/>
  <c r="BM905" i="9" s="1"/>
  <c r="BM554" i="9"/>
  <c r="BM492" i="9"/>
  <c r="BM185" i="9"/>
  <c r="BM187" i="9" s="1"/>
  <c r="BY171" i="9"/>
  <c r="DH294" i="9"/>
  <c r="DH295" i="9" s="1"/>
  <c r="DH296" i="9" s="1"/>
  <c r="DH297" i="9" s="1"/>
  <c r="DH190" i="9"/>
  <c r="DH192" i="9"/>
  <c r="DH193" i="9" s="1"/>
  <c r="DH204" i="9" s="1"/>
  <c r="AB711" i="9"/>
  <c r="AB174" i="9"/>
  <c r="AB175" i="9"/>
  <c r="BI243" i="9"/>
  <c r="BI235" i="9"/>
  <c r="BH935" i="9"/>
  <c r="BH938" i="9"/>
  <c r="BH933" i="9"/>
  <c r="BH939" i="9"/>
  <c r="BL574" i="9"/>
  <c r="BL572" i="9"/>
  <c r="AP913" i="9"/>
  <c r="AP919" i="9"/>
  <c r="AP920" i="9" s="1"/>
  <c r="AP917" i="9"/>
  <c r="BY1012" i="9"/>
  <c r="BY1008" i="9"/>
  <c r="CL96" i="9"/>
  <c r="CL10" i="9"/>
  <c r="CL11" i="9" s="1"/>
  <c r="CV67" i="9"/>
  <c r="CV64" i="9" s="1"/>
  <c r="CV66" i="9"/>
  <c r="BK240" i="9"/>
  <c r="BK245" i="9"/>
  <c r="BK249" i="9" s="1"/>
  <c r="BK241" i="9"/>
  <c r="BX243" i="9"/>
  <c r="BX235" i="9"/>
  <c r="CN445" i="9"/>
  <c r="CN446" i="9"/>
  <c r="AN949" i="9"/>
  <c r="AN942" i="9"/>
  <c r="DK67" i="9"/>
  <c r="DK64" i="9" s="1"/>
  <c r="DK66" i="9"/>
  <c r="BK933" i="9"/>
  <c r="BK938" i="9"/>
  <c r="BK935" i="9"/>
  <c r="BK939" i="9"/>
  <c r="CJ985" i="9"/>
  <c r="CJ1003" i="9" s="1"/>
  <c r="CJ1004" i="9" s="1"/>
  <c r="CJ1009" i="9" s="1"/>
  <c r="CJ1008" i="9" s="1"/>
  <c r="CI768" i="9"/>
  <c r="CI770" i="9" s="1"/>
  <c r="CI771" i="9" s="1"/>
  <c r="CI777" i="9" s="1"/>
  <c r="CJ454" i="9"/>
  <c r="CJ192" i="9"/>
  <c r="BL676" i="9"/>
  <c r="BL1014" i="9" s="1"/>
  <c r="BL677" i="9"/>
  <c r="BL678" i="9" s="1"/>
  <c r="BL680" i="9" s="1"/>
  <c r="CV731" i="9"/>
  <c r="CW187" i="9"/>
  <c r="AM22" i="9"/>
  <c r="AM38" i="9"/>
  <c r="BD627" i="9"/>
  <c r="BD626" i="9" s="1"/>
  <c r="BD625" i="9" s="1"/>
  <c r="BD620" i="9"/>
  <c r="BD621" i="9" s="1"/>
  <c r="BD622" i="9" s="1"/>
  <c r="BD624" i="9" s="1"/>
  <c r="BD623" i="9" s="1"/>
  <c r="BD615" i="9"/>
  <c r="BD617" i="9" s="1"/>
  <c r="BD618" i="9" s="1"/>
  <c r="CL984" i="9"/>
  <c r="CK766" i="9"/>
  <c r="CL453" i="9"/>
  <c r="CL428" i="9" s="1"/>
  <c r="CX171" i="9"/>
  <c r="CL185" i="9"/>
  <c r="CL187" i="9" s="1"/>
  <c r="BB615" i="9"/>
  <c r="BB627" i="9"/>
  <c r="BB626" i="9" s="1"/>
  <c r="BB625" i="9" s="1"/>
  <c r="BB620" i="9"/>
  <c r="BB621" i="9" s="1"/>
  <c r="BI756" i="9"/>
  <c r="BI754" i="9"/>
  <c r="BI755" i="9" s="1"/>
  <c r="CH445" i="9"/>
  <c r="CH446" i="9"/>
  <c r="CA519" i="9"/>
  <c r="CA518" i="9"/>
  <c r="CA521" i="9" s="1"/>
  <c r="AK911" i="9"/>
  <c r="AK912" i="9"/>
  <c r="AK910" i="9" s="1"/>
  <c r="BS949" i="9"/>
  <c r="BS942" i="9"/>
  <c r="CY731" i="9"/>
  <c r="CZ187" i="9"/>
  <c r="AH615" i="9"/>
  <c r="AH627" i="9"/>
  <c r="AH626" i="9" s="1"/>
  <c r="AH625" i="9" s="1"/>
  <c r="AH616" i="9"/>
  <c r="CD985" i="9"/>
  <c r="CD1001" i="9" s="1"/>
  <c r="CD1002" i="9" s="1"/>
  <c r="CD1009" i="9" s="1"/>
  <c r="CC768" i="9"/>
  <c r="CC770" i="9" s="1"/>
  <c r="CC771" i="9" s="1"/>
  <c r="CC777" i="9" s="1"/>
  <c r="CD555" i="9"/>
  <c r="CD561" i="9" s="1"/>
  <c r="CD493" i="9"/>
  <c r="CD513" i="9" s="1"/>
  <c r="CD192" i="9"/>
  <c r="BS518" i="9"/>
  <c r="BS521" i="9" s="1"/>
  <c r="BS522" i="9" s="1"/>
  <c r="BS523" i="9" s="1"/>
  <c r="BS515" i="9"/>
  <c r="BS514" i="9" s="1"/>
  <c r="BS519" i="9"/>
  <c r="CQ1054" i="9"/>
  <c r="CP1013" i="9"/>
  <c r="CP992" i="9"/>
  <c r="CP832" i="9"/>
  <c r="CP746" i="9"/>
  <c r="CP779" i="9"/>
  <c r="CQ438" i="9"/>
  <c r="DB55" i="9"/>
  <c r="CP54" i="9"/>
  <c r="CP60" i="9"/>
  <c r="CP61" i="9" s="1"/>
  <c r="CP62" i="9" s="1"/>
  <c r="CP57" i="9"/>
  <c r="CP63" i="9" s="1"/>
  <c r="CP65" i="9" s="1"/>
  <c r="CP53" i="9"/>
  <c r="CP49" i="9"/>
  <c r="CP47" i="9" s="1"/>
  <c r="CP44" i="9" s="1"/>
  <c r="CP12" i="9"/>
  <c r="CP13" i="9" s="1"/>
  <c r="CP48" i="9"/>
  <c r="DG85" i="9"/>
  <c r="DG86" i="9" s="1"/>
  <c r="DG96" i="9" s="1"/>
  <c r="DG56" i="9"/>
  <c r="CT730" i="9"/>
  <c r="CU185" i="9"/>
  <c r="DG171" i="9"/>
  <c r="BL754" i="9"/>
  <c r="BL755" i="9" s="1"/>
  <c r="BL756" i="9"/>
  <c r="CP445" i="9"/>
  <c r="CP446" i="9"/>
  <c r="Q1052" i="9"/>
  <c r="Q890" i="9"/>
  <c r="BE340" i="9"/>
  <c r="AC175" i="9"/>
  <c r="AC174" i="9"/>
  <c r="AL196" i="9"/>
  <c r="AL194" i="9" s="1"/>
  <c r="AL195" i="9"/>
  <c r="AT754" i="9"/>
  <c r="AT755" i="9" s="1"/>
  <c r="AT756" i="9"/>
  <c r="BM470" i="9"/>
  <c r="BM466" i="9"/>
  <c r="AT942" i="9"/>
  <c r="AT949" i="9"/>
  <c r="P949" i="9"/>
  <c r="P942" i="9"/>
  <c r="AI950" i="9"/>
  <c r="AI951" i="9" s="1"/>
  <c r="AI947" i="9"/>
  <c r="AI948" i="9"/>
  <c r="BM340" i="9"/>
  <c r="BF340" i="9"/>
  <c r="CH985" i="9"/>
  <c r="CH1001" i="9" s="1"/>
  <c r="CH1002" i="9" s="1"/>
  <c r="CH1009" i="9" s="1"/>
  <c r="CH1008" i="9" s="1"/>
  <c r="CG768" i="9"/>
  <c r="CG774" i="9" s="1"/>
  <c r="CG775" i="9" s="1"/>
  <c r="CG777" i="9" s="1"/>
  <c r="CG778" i="9" s="1"/>
  <c r="CH555" i="9"/>
  <c r="CH454" i="9"/>
  <c r="CH429" i="9" s="1"/>
  <c r="CH493" i="9"/>
  <c r="CH192" i="9"/>
  <c r="CH190" i="9"/>
  <c r="CG984" i="9"/>
  <c r="CG899" i="9"/>
  <c r="CG903" i="9" s="1"/>
  <c r="CG905" i="9" s="1"/>
  <c r="CF766" i="9"/>
  <c r="CG554" i="9"/>
  <c r="CG453" i="9"/>
  <c r="CG428" i="9" s="1"/>
  <c r="CG492" i="9"/>
  <c r="CS171" i="9"/>
  <c r="CG185" i="9"/>
  <c r="CG187" i="9" s="1"/>
  <c r="AC238" i="9"/>
  <c r="AC239" i="9"/>
  <c r="AC237" i="9" s="1"/>
  <c r="CL445" i="9"/>
  <c r="CL446" i="9"/>
  <c r="BC948" i="9"/>
  <c r="BC947" i="9"/>
  <c r="BC950" i="9"/>
  <c r="BC951" i="9" s="1"/>
  <c r="CL1013" i="9"/>
  <c r="CL992" i="9"/>
  <c r="CL832" i="9"/>
  <c r="CL746" i="9"/>
  <c r="CL779" i="9"/>
  <c r="CM438" i="9"/>
  <c r="CL54" i="9"/>
  <c r="CL60" i="9"/>
  <c r="CL61" i="9" s="1"/>
  <c r="CL62" i="9" s="1"/>
  <c r="CL57" i="9"/>
  <c r="CL63" i="9" s="1"/>
  <c r="CL65" i="9" s="1"/>
  <c r="CL53" i="9"/>
  <c r="CX55" i="9"/>
  <c r="CL48" i="9"/>
  <c r="CL49" i="9"/>
  <c r="CL47" i="9" s="1"/>
  <c r="CL44" i="9" s="1"/>
  <c r="CL12" i="9"/>
  <c r="CL13" i="9" s="1"/>
  <c r="CR985" i="9"/>
  <c r="CR1001" i="9" s="1"/>
  <c r="CR1002" i="9" s="1"/>
  <c r="CR1009" i="9" s="1"/>
  <c r="CQ768" i="9"/>
  <c r="CQ772" i="9" s="1"/>
  <c r="CQ773" i="9" s="1"/>
  <c r="CQ777" i="9" s="1"/>
  <c r="CR454" i="9"/>
  <c r="CR429" i="9" s="1"/>
  <c r="CR192" i="9"/>
  <c r="CR190" i="9"/>
  <c r="AZ269" i="9"/>
  <c r="AZ277" i="9"/>
  <c r="AZ278" i="9" s="1"/>
  <c r="CB446" i="9"/>
  <c r="CB445" i="9"/>
  <c r="CK1010" i="9"/>
  <c r="CK1015" i="9"/>
  <c r="CK1016" i="9" s="1"/>
  <c r="CK1018" i="9" s="1"/>
  <c r="CK1021" i="9" s="1"/>
  <c r="CK1017" i="9"/>
  <c r="BE245" i="9"/>
  <c r="BE249" i="9" s="1"/>
  <c r="BE240" i="9"/>
  <c r="BE241" i="9"/>
  <c r="CG445" i="9"/>
  <c r="CG446" i="9"/>
  <c r="CS446" i="9"/>
  <c r="CS445" i="9"/>
  <c r="BR942" i="9"/>
  <c r="BR949" i="9"/>
  <c r="CO1013" i="9"/>
  <c r="CO992" i="9"/>
  <c r="CO832" i="9"/>
  <c r="CO746" i="9"/>
  <c r="CO779" i="9"/>
  <c r="CP438" i="9"/>
  <c r="DA55" i="9"/>
  <c r="CO49" i="9"/>
  <c r="CO47" i="9" s="1"/>
  <c r="CO44" i="9" s="1"/>
  <c r="CO60" i="9"/>
  <c r="CO61" i="9" s="1"/>
  <c r="CO62" i="9" s="1"/>
  <c r="CO57" i="9"/>
  <c r="CO63" i="9" s="1"/>
  <c r="CO65" i="9" s="1"/>
  <c r="CO53" i="9"/>
  <c r="CO12" i="9"/>
  <c r="CO13" i="9" s="1"/>
  <c r="CO54" i="9"/>
  <c r="CO48" i="9"/>
  <c r="AM35" i="9"/>
  <c r="AM37" i="9" s="1"/>
  <c r="AM36" i="9"/>
  <c r="AI36" i="9"/>
  <c r="AI35" i="9"/>
  <c r="AI37" i="9" s="1"/>
  <c r="CH1013" i="9"/>
  <c r="CH992" i="9"/>
  <c r="CH832" i="9"/>
  <c r="CH746" i="9"/>
  <c r="CH779" i="9"/>
  <c r="CH566" i="9"/>
  <c r="CH501" i="9"/>
  <c r="CI438" i="9"/>
  <c r="CT55" i="9"/>
  <c r="CH54" i="9"/>
  <c r="CH60" i="9"/>
  <c r="CH61" i="9" s="1"/>
  <c r="CH62" i="9" s="1"/>
  <c r="CH57" i="9"/>
  <c r="CH63" i="9" s="1"/>
  <c r="CH65" i="9" s="1"/>
  <c r="CH53" i="9"/>
  <c r="CH48" i="9"/>
  <c r="CH12" i="9"/>
  <c r="CH13" i="9" s="1"/>
  <c r="CH49" i="9"/>
  <c r="CH47" i="9" s="1"/>
  <c r="CH44" i="9" s="1"/>
  <c r="AY748" i="9"/>
  <c r="AY749" i="9" s="1"/>
  <c r="AY750" i="9" s="1"/>
  <c r="AY751" i="9" s="1"/>
  <c r="AY752" i="9" s="1"/>
  <c r="AY753" i="9" s="1"/>
  <c r="AY744" i="9"/>
  <c r="AY743" i="9" s="1"/>
  <c r="AD655" i="9"/>
  <c r="AD656" i="9" s="1"/>
  <c r="AD657" i="9" s="1"/>
  <c r="AD651" i="9"/>
  <c r="AD650" i="9"/>
  <c r="AD652" i="9" s="1"/>
  <c r="AD653" i="9" s="1"/>
  <c r="AD654" i="9" s="1"/>
  <c r="BZ985" i="9"/>
  <c r="BZ1001" i="9" s="1"/>
  <c r="BZ1002" i="9" s="1"/>
  <c r="BZ1009" i="9" s="1"/>
  <c r="BZ1008" i="9" s="1"/>
  <c r="BY768" i="9"/>
  <c r="BY772" i="9" s="1"/>
  <c r="BY773" i="9" s="1"/>
  <c r="BY777" i="9" s="1"/>
  <c r="BZ555" i="9"/>
  <c r="BZ557" i="9" s="1"/>
  <c r="BZ454" i="9"/>
  <c r="BZ429" i="9" s="1"/>
  <c r="BZ493" i="9"/>
  <c r="BZ192" i="9"/>
  <c r="BL235" i="9"/>
  <c r="BL243" i="9"/>
  <c r="CC446" i="9"/>
  <c r="CC445" i="9"/>
  <c r="N899" i="9"/>
  <c r="N894" i="9"/>
  <c r="I935" i="9"/>
  <c r="I934" i="9" s="1"/>
  <c r="I939" i="9"/>
  <c r="I938" i="9"/>
  <c r="I933" i="9"/>
  <c r="CP96" i="9"/>
  <c r="CP10" i="9"/>
  <c r="CP11" i="9" s="1"/>
  <c r="AK337" i="9"/>
  <c r="AK338" i="9" s="1"/>
  <c r="AK219" i="9"/>
  <c r="AK747" i="9" s="1"/>
  <c r="AK222" i="9"/>
  <c r="AK201" i="9"/>
  <c r="AK207" i="9"/>
  <c r="AF661" i="9"/>
  <c r="AF660" i="9" s="1"/>
  <c r="AF658" i="9" s="1"/>
  <c r="AF651" i="9"/>
  <c r="AF650" i="9"/>
  <c r="BY985" i="9"/>
  <c r="BY1003" i="9" s="1"/>
  <c r="BY1004" i="9" s="1"/>
  <c r="BX768" i="9"/>
  <c r="BX774" i="9" s="1"/>
  <c r="BX775" i="9" s="1"/>
  <c r="BX777" i="9" s="1"/>
  <c r="BX778" i="9" s="1"/>
  <c r="BY555" i="9"/>
  <c r="BY559" i="9" s="1"/>
  <c r="BY560" i="9" s="1"/>
  <c r="BY564" i="9" s="1"/>
  <c r="BY493" i="9"/>
  <c r="BY454" i="9"/>
  <c r="BY429" i="9" s="1"/>
  <c r="BY192" i="9"/>
  <c r="CW730" i="9"/>
  <c r="CX293" i="9"/>
  <c r="DJ171" i="9"/>
  <c r="CX185" i="9"/>
  <c r="BK651" i="9"/>
  <c r="BK650" i="9"/>
  <c r="BK661" i="9"/>
  <c r="BK660" i="9" s="1"/>
  <c r="BK658" i="9" s="1"/>
  <c r="CD445" i="9"/>
  <c r="CD446" i="9"/>
  <c r="W899" i="9"/>
  <c r="W894" i="9"/>
  <c r="AY932" i="9"/>
  <c r="AY929" i="9"/>
  <c r="AY936" i="9"/>
  <c r="H949" i="9"/>
  <c r="H942" i="9"/>
  <c r="AH229" i="9"/>
  <c r="AH224" i="9"/>
  <c r="AH221" i="9"/>
  <c r="AI240" i="9"/>
  <c r="AI245" i="9"/>
  <c r="AI249" i="9" s="1"/>
  <c r="AI241" i="9"/>
  <c r="T929" i="9"/>
  <c r="T936" i="9"/>
  <c r="T932" i="9"/>
  <c r="H40" i="6" l="1"/>
  <c r="G43" i="6"/>
  <c r="H43" i="6" s="1"/>
  <c r="G42" i="6"/>
  <c r="H42" i="6" s="1"/>
  <c r="G48" i="6"/>
  <c r="H48" i="6" s="1"/>
  <c r="G44" i="6"/>
  <c r="G39" i="6"/>
  <c r="D402" i="6"/>
  <c r="D403" i="6" s="1"/>
  <c r="AF45" i="9"/>
  <c r="AF46" i="9" s="1"/>
  <c r="AF41" i="9"/>
  <c r="AF40" i="9"/>
  <c r="AF30" i="9" s="1"/>
  <c r="CS8" i="9"/>
  <c r="CS9" i="9" s="1"/>
  <c r="CS45" i="9"/>
  <c r="CS46" i="9" s="1"/>
  <c r="CS40" i="9"/>
  <c r="CS30" i="9" s="1"/>
  <c r="CS41" i="9"/>
  <c r="BA32" i="7"/>
  <c r="BA29" i="7"/>
  <c r="BA22" i="7" s="1"/>
  <c r="BA33" i="7"/>
  <c r="BA37" i="7"/>
  <c r="AE120" i="7"/>
  <c r="AE121" i="7" s="1"/>
  <c r="AE118" i="7"/>
  <c r="AE119" i="7"/>
  <c r="AE123" i="7"/>
  <c r="AE131" i="7"/>
  <c r="AE125" i="7"/>
  <c r="CA135" i="7"/>
  <c r="CA126" i="7"/>
  <c r="CA800" i="7"/>
  <c r="CA799" i="7" s="1"/>
  <c r="BC32" i="7"/>
  <c r="BC37" i="7"/>
  <c r="BC29" i="7"/>
  <c r="BC22" i="7" s="1"/>
  <c r="BC33" i="7"/>
  <c r="AX584" i="7"/>
  <c r="AX623" i="7"/>
  <c r="AD59" i="7"/>
  <c r="AD53" i="7"/>
  <c r="CF126" i="7"/>
  <c r="CF135" i="7"/>
  <c r="CF800" i="7"/>
  <c r="CF799" i="7" s="1"/>
  <c r="CK51" i="7"/>
  <c r="CK12" i="7"/>
  <c r="CK13" i="7" s="1"/>
  <c r="CK54" i="7"/>
  <c r="CK60" i="7" s="1"/>
  <c r="CK62" i="7" s="1"/>
  <c r="CK47" i="7"/>
  <c r="CK45" i="7" s="1"/>
  <c r="CK42" i="7" s="1"/>
  <c r="CK46" i="7"/>
  <c r="CK50" i="7"/>
  <c r="CK57" i="7"/>
  <c r="CK58" i="7" s="1"/>
  <c r="CK59" i="7" s="1"/>
  <c r="CK684" i="7"/>
  <c r="CK737" i="7"/>
  <c r="CK651" i="7"/>
  <c r="CK897" i="7"/>
  <c r="CK918" i="7"/>
  <c r="CL959" i="7"/>
  <c r="AM653" i="7"/>
  <c r="AM654" i="7" s="1"/>
  <c r="AM655" i="7" s="1"/>
  <c r="AM656" i="7" s="1"/>
  <c r="AM657" i="7" s="1"/>
  <c r="AM658" i="7" s="1"/>
  <c r="AM649" i="7"/>
  <c r="AM648" i="7" s="1"/>
  <c r="AC132" i="7"/>
  <c r="AC133" i="7"/>
  <c r="BO129" i="7"/>
  <c r="BC142" i="7"/>
  <c r="BC144" i="7" s="1"/>
  <c r="BC149" i="7" s="1"/>
  <c r="AY653" i="7"/>
  <c r="AY654" i="7" s="1"/>
  <c r="AY655" i="7" s="1"/>
  <c r="AY656" i="7" s="1"/>
  <c r="AY657" i="7" s="1"/>
  <c r="AY658" i="7" s="1"/>
  <c r="AY649" i="7"/>
  <c r="AY648" i="7" s="1"/>
  <c r="CJ12" i="7"/>
  <c r="CJ13" i="7" s="1"/>
  <c r="CJ47" i="7"/>
  <c r="CJ45" i="7" s="1"/>
  <c r="CJ42" i="7" s="1"/>
  <c r="CJ51" i="7"/>
  <c r="CJ50" i="7"/>
  <c r="CJ54" i="7"/>
  <c r="CJ60" i="7" s="1"/>
  <c r="CJ62" i="7" s="1"/>
  <c r="CJ46" i="7"/>
  <c r="CJ57" i="7"/>
  <c r="CJ58" i="7" s="1"/>
  <c r="CJ59" i="7" s="1"/>
  <c r="CJ684" i="7"/>
  <c r="CJ651" i="7"/>
  <c r="CJ737" i="7"/>
  <c r="CJ918" i="7"/>
  <c r="CJ897" i="7"/>
  <c r="CB129" i="7"/>
  <c r="BP142" i="7"/>
  <c r="BP144" i="7" s="1"/>
  <c r="BP403" i="7"/>
  <c r="BP804" i="7"/>
  <c r="BP808" i="7" s="1"/>
  <c r="BP810" i="7" s="1"/>
  <c r="BP465" i="7"/>
  <c r="BP510" i="7" s="1"/>
  <c r="BP511" i="7" s="1"/>
  <c r="BP889" i="7"/>
  <c r="BJ192" i="7"/>
  <c r="BJ200" i="7"/>
  <c r="CO150" i="7"/>
  <c r="CO161" i="7" s="1"/>
  <c r="CO250" i="7"/>
  <c r="AL57" i="7"/>
  <c r="AL47" i="7"/>
  <c r="AL45" i="7" s="1"/>
  <c r="AL42" i="7" s="1"/>
  <c r="AL55" i="7"/>
  <c r="AL58" i="7" s="1"/>
  <c r="AL60" i="7"/>
  <c r="AL62" i="7" s="1"/>
  <c r="AL92" i="7" s="1"/>
  <c r="AL61" i="7"/>
  <c r="AL54" i="7"/>
  <c r="AL651" i="7"/>
  <c r="BO373" i="7"/>
  <c r="BO370" i="7"/>
  <c r="BO368" i="7" s="1"/>
  <c r="AU530" i="7"/>
  <c r="AU955" i="7"/>
  <c r="CI150" i="7"/>
  <c r="CI161" i="7" s="1"/>
  <c r="CI250" i="7"/>
  <c r="CA409" i="7"/>
  <c r="CA406" i="7" s="1"/>
  <c r="CA405" i="7" s="1"/>
  <c r="CB409" i="7"/>
  <c r="CB406" i="7" s="1"/>
  <c r="CB405" i="7" s="1"/>
  <c r="CC409" i="7"/>
  <c r="CZ67" i="9"/>
  <c r="CZ64" i="9" s="1"/>
  <c r="CZ66" i="9"/>
  <c r="AZ196" i="7"/>
  <c r="AZ194" i="7" s="1"/>
  <c r="AZ195" i="7"/>
  <c r="H799" i="7"/>
  <c r="H804" i="7"/>
  <c r="BO429" i="7"/>
  <c r="BO432" i="7" s="1"/>
  <c r="BO433" i="7" s="1"/>
  <c r="BO434" i="7" s="1"/>
  <c r="BO430" i="7"/>
  <c r="BL695" i="7"/>
  <c r="BL698" i="7" s="1"/>
  <c r="BL699" i="7" s="1"/>
  <c r="BL697" i="7"/>
  <c r="BL703" i="7"/>
  <c r="BL701" i="7" s="1"/>
  <c r="BL700" i="7" s="1"/>
  <c r="CA728" i="7"/>
  <c r="CA729" i="7" s="1"/>
  <c r="CA720" i="7"/>
  <c r="CA721" i="7"/>
  <c r="CA724" i="7"/>
  <c r="N812" i="7"/>
  <c r="N811" i="7"/>
  <c r="N815" i="7"/>
  <c r="N814" i="7"/>
  <c r="N817" i="7"/>
  <c r="AW854" i="7"/>
  <c r="AW847" i="7"/>
  <c r="AY649" i="9"/>
  <c r="AY652" i="9"/>
  <c r="AY653" i="9" s="1"/>
  <c r="AY654" i="9" s="1"/>
  <c r="AP812" i="7"/>
  <c r="AP811" i="7"/>
  <c r="AP814" i="7"/>
  <c r="AP823" i="7" s="1"/>
  <c r="BS859" i="7"/>
  <c r="BS860" i="7"/>
  <c r="BS858" i="7" s="1"/>
  <c r="BU924" i="7"/>
  <c r="BU925" i="7"/>
  <c r="BU928" i="7"/>
  <c r="BW903" i="7"/>
  <c r="BW914" i="7"/>
  <c r="CU914" i="7"/>
  <c r="CU903" i="7"/>
  <c r="BY914" i="7"/>
  <c r="BY903" i="7"/>
  <c r="BJ850" i="7"/>
  <c r="BJ851" i="7"/>
  <c r="BJ849" i="7" s="1"/>
  <c r="CA768" i="9"/>
  <c r="CA774" i="9" s="1"/>
  <c r="CA775" i="9" s="1"/>
  <c r="CA777" i="9" s="1"/>
  <c r="CA778" i="9" s="1"/>
  <c r="AF676" i="9"/>
  <c r="AF677" i="9" s="1"/>
  <c r="AF678" i="9" s="1"/>
  <c r="AF673" i="9"/>
  <c r="CJ135" i="7"/>
  <c r="CJ126" i="7"/>
  <c r="CJ254" i="7"/>
  <c r="CJ769" i="7"/>
  <c r="BL623" i="7"/>
  <c r="BL584" i="7"/>
  <c r="AI62" i="7"/>
  <c r="AI557" i="7"/>
  <c r="AK47" i="7"/>
  <c r="AK45" i="7" s="1"/>
  <c r="AK42" i="7" s="1"/>
  <c r="AK55" i="7"/>
  <c r="AK58" i="7" s="1"/>
  <c r="AK57" i="7"/>
  <c r="AK61" i="7"/>
  <c r="AK54" i="7"/>
  <c r="AK559" i="7"/>
  <c r="AK524" i="7"/>
  <c r="AK651" i="7"/>
  <c r="CB135" i="7"/>
  <c r="CB126" i="7"/>
  <c r="CB800" i="7"/>
  <c r="CB799" i="7" s="1"/>
  <c r="BM142" i="7"/>
  <c r="BM144" i="7" s="1"/>
  <c r="BY129" i="7"/>
  <c r="BM403" i="7"/>
  <c r="BM465" i="7"/>
  <c r="BM804" i="7"/>
  <c r="BM808" i="7" s="1"/>
  <c r="BM810" i="7" s="1"/>
  <c r="BU126" i="7"/>
  <c r="BU135" i="7"/>
  <c r="BU800" i="7"/>
  <c r="BU799" i="7" s="1"/>
  <c r="CK10" i="7"/>
  <c r="CK11" i="7" s="1"/>
  <c r="CK92" i="7"/>
  <c r="AX154" i="7"/>
  <c r="AX162" i="7"/>
  <c r="AX163" i="7" s="1"/>
  <c r="AX160" i="7"/>
  <c r="CP10" i="7"/>
  <c r="CP11" i="7" s="1"/>
  <c r="CP92" i="7"/>
  <c r="AC45" i="7"/>
  <c r="AC42" i="7" s="1"/>
  <c r="AB92" i="7"/>
  <c r="AB585" i="7" s="1"/>
  <c r="BY152" i="7"/>
  <c r="BY153" i="7"/>
  <c r="BY151" i="7" s="1"/>
  <c r="BK32" i="7"/>
  <c r="BK29" i="7"/>
  <c r="BK33" i="7"/>
  <c r="BK37" i="7"/>
  <c r="BK182" i="7"/>
  <c r="BK189" i="7"/>
  <c r="BK188" i="7"/>
  <c r="BK248" i="7"/>
  <c r="BK184" i="7"/>
  <c r="BN129" i="7"/>
  <c r="BB142" i="7"/>
  <c r="BB144" i="7" s="1"/>
  <c r="BB149" i="7" s="1"/>
  <c r="BX202" i="7"/>
  <c r="BX198" i="7"/>
  <c r="BX204" i="7"/>
  <c r="BX197" i="7"/>
  <c r="BX199" i="7"/>
  <c r="BX193" i="7"/>
  <c r="BN39" i="7"/>
  <c r="BN30" i="7" s="1"/>
  <c r="BN43" i="7"/>
  <c r="BN44" i="7" s="1"/>
  <c r="BN40" i="7"/>
  <c r="CM150" i="7"/>
  <c r="CM161" i="7" s="1"/>
  <c r="CM250" i="7"/>
  <c r="CM10" i="7"/>
  <c r="CM11" i="7" s="1"/>
  <c r="CM92" i="7"/>
  <c r="BO367" i="7"/>
  <c r="BO671" i="7"/>
  <c r="BY409" i="7"/>
  <c r="BY406" i="7" s="1"/>
  <c r="BY405" i="7" s="1"/>
  <c r="BZ409" i="7"/>
  <c r="BX409" i="7"/>
  <c r="BX406" i="7" s="1"/>
  <c r="BX405" i="7" s="1"/>
  <c r="CE355" i="7"/>
  <c r="CE353" i="7"/>
  <c r="AI659" i="7"/>
  <c r="AI660" i="7" s="1"/>
  <c r="AI661" i="7"/>
  <c r="AA646" i="7"/>
  <c r="AA639" i="7"/>
  <c r="AA638" i="7" s="1"/>
  <c r="AF650" i="7"/>
  <c r="AF645" i="7"/>
  <c r="AF644" i="7" s="1"/>
  <c r="AF643" i="7" s="1"/>
  <c r="AF642" i="7" s="1"/>
  <c r="AF641" i="7" s="1"/>
  <c r="AF640" i="7" s="1"/>
  <c r="AF639" i="7" s="1"/>
  <c r="AF638" i="7" s="1"/>
  <c r="BT355" i="7"/>
  <c r="BT353" i="7"/>
  <c r="CG433" i="7"/>
  <c r="CG434" i="7" s="1"/>
  <c r="CG451" i="7"/>
  <c r="CG452" i="7" s="1"/>
  <c r="BM686" i="7"/>
  <c r="BM687" i="7" s="1"/>
  <c r="BM689" i="7" s="1"/>
  <c r="BM691" i="7" s="1"/>
  <c r="BM681" i="7"/>
  <c r="BV357" i="7"/>
  <c r="BV356" i="7"/>
  <c r="AS799" i="7"/>
  <c r="AS804" i="7"/>
  <c r="AS808" i="7" s="1"/>
  <c r="AS810" i="7" s="1"/>
  <c r="AS813" i="7" s="1"/>
  <c r="M816" i="7"/>
  <c r="M818" i="7"/>
  <c r="AG818" i="7"/>
  <c r="AG822" i="7"/>
  <c r="AG824" i="7"/>
  <c r="AG825" i="7" s="1"/>
  <c r="CB747" i="7"/>
  <c r="CC737" i="7"/>
  <c r="CB738" i="7"/>
  <c r="CB744" i="7" s="1"/>
  <c r="CB746" i="7" s="1"/>
  <c r="CB748" i="7"/>
  <c r="CB760" i="7" s="1"/>
  <c r="CB761" i="7" s="1"/>
  <c r="CB766" i="7" s="1"/>
  <c r="CN736" i="7"/>
  <c r="CB741" i="7"/>
  <c r="CB742" i="7" s="1"/>
  <c r="CB743" i="7" s="1"/>
  <c r="CB730" i="7"/>
  <c r="CB735" i="7"/>
  <c r="CB745" i="7"/>
  <c r="CB734" i="7"/>
  <c r="CB731" i="7"/>
  <c r="CB767" i="7"/>
  <c r="CB768" i="7" s="1"/>
  <c r="AC851" i="7"/>
  <c r="AC849" i="7" s="1"/>
  <c r="AC850" i="7"/>
  <c r="AS838" i="7"/>
  <c r="AS843" i="7"/>
  <c r="AS840" i="7"/>
  <c r="AS844" i="7"/>
  <c r="CJ29" i="9"/>
  <c r="CJ32" i="9"/>
  <c r="CJ38" i="9"/>
  <c r="CJ34" i="9"/>
  <c r="CJ33" i="9"/>
  <c r="AX817" i="7"/>
  <c r="AX815" i="7" s="1"/>
  <c r="AX816" i="7"/>
  <c r="BK834" i="7"/>
  <c r="BK837" i="7"/>
  <c r="BK841" i="7"/>
  <c r="CS903" i="7"/>
  <c r="CS914" i="7"/>
  <c r="AF854" i="7"/>
  <c r="AF847" i="7"/>
  <c r="BI853" i="7"/>
  <c r="BI852" i="7"/>
  <c r="BI855" i="7"/>
  <c r="BI856" i="7" s="1"/>
  <c r="BM932" i="7"/>
  <c r="BM936" i="7" s="1"/>
  <c r="BM937" i="7" s="1"/>
  <c r="BM934" i="7"/>
  <c r="BM941" i="7"/>
  <c r="BM939" i="7" s="1"/>
  <c r="BM938" i="7" s="1"/>
  <c r="CS126" i="7"/>
  <c r="CS135" i="7"/>
  <c r="CS254" i="7"/>
  <c r="CS769" i="7"/>
  <c r="BJ29" i="7"/>
  <c r="BJ32" i="7"/>
  <c r="BJ37" i="7"/>
  <c r="BJ33" i="7"/>
  <c r="AI645" i="7"/>
  <c r="AI644" i="7" s="1"/>
  <c r="AI643" i="7" s="1"/>
  <c r="AI642" i="7" s="1"/>
  <c r="AI641" i="7" s="1"/>
  <c r="AI640" i="7" s="1"/>
  <c r="AI639" i="7" s="1"/>
  <c r="AI638" i="7" s="1"/>
  <c r="AI650" i="7"/>
  <c r="AC797" i="7"/>
  <c r="AC798" i="7"/>
  <c r="AC793" i="7"/>
  <c r="AC792" i="7"/>
  <c r="AC794" i="7"/>
  <c r="AC795" i="7" s="1"/>
  <c r="AC801" i="7"/>
  <c r="CO922" i="7"/>
  <c r="CO915" i="7"/>
  <c r="CO920" i="7"/>
  <c r="CO921" i="7" s="1"/>
  <c r="CO923" i="7" s="1"/>
  <c r="CO926" i="7" s="1"/>
  <c r="AG96" i="9"/>
  <c r="AG47" i="9"/>
  <c r="AG44" i="9" s="1"/>
  <c r="AH54" i="7"/>
  <c r="AH47" i="7"/>
  <c r="AH55" i="7"/>
  <c r="AH58" i="7" s="1"/>
  <c r="AH61" i="7"/>
  <c r="AH57" i="7"/>
  <c r="AH60" i="7"/>
  <c r="AH524" i="7"/>
  <c r="AH651" i="7"/>
  <c r="AH559" i="7"/>
  <c r="AP39" i="7"/>
  <c r="AP30" i="7" s="1"/>
  <c r="AP40" i="7"/>
  <c r="AP43" i="7"/>
  <c r="AP44" i="7" s="1"/>
  <c r="AX40" i="7"/>
  <c r="AX43" i="7"/>
  <c r="AX44" i="7" s="1"/>
  <c r="AX39" i="7"/>
  <c r="BE153" i="7"/>
  <c r="BE151" i="7" s="1"/>
  <c r="BE152" i="7"/>
  <c r="BY158" i="7"/>
  <c r="BY157" i="7" s="1"/>
  <c r="BY179" i="7"/>
  <c r="BY176" i="7"/>
  <c r="BY164" i="7"/>
  <c r="BY826" i="7" s="1"/>
  <c r="BY478" i="7"/>
  <c r="BY685" i="7"/>
  <c r="BY919" i="7"/>
  <c r="BZ179" i="7"/>
  <c r="BZ176" i="7"/>
  <c r="BZ164" i="7"/>
  <c r="BZ826" i="7" s="1"/>
  <c r="BZ158" i="7"/>
  <c r="BZ157" i="7" s="1"/>
  <c r="BZ478" i="7"/>
  <c r="BZ685" i="7"/>
  <c r="BZ919" i="7"/>
  <c r="CN12" i="7"/>
  <c r="CN13" i="7" s="1"/>
  <c r="CN50" i="7"/>
  <c r="CN46" i="7"/>
  <c r="CN57" i="7"/>
  <c r="CN58" i="7" s="1"/>
  <c r="CN59" i="7" s="1"/>
  <c r="CN54" i="7"/>
  <c r="CN60" i="7" s="1"/>
  <c r="CN62" i="7" s="1"/>
  <c r="CN51" i="7"/>
  <c r="CN47" i="7"/>
  <c r="CN45" i="7" s="1"/>
  <c r="CN42" i="7" s="1"/>
  <c r="CN737" i="7"/>
  <c r="CN651" i="7"/>
  <c r="CN684" i="7"/>
  <c r="CN897" i="7"/>
  <c r="CN918" i="7"/>
  <c r="BV142" i="7"/>
  <c r="BV144" i="7" s="1"/>
  <c r="CH129" i="7"/>
  <c r="BV364" i="7"/>
  <c r="BV339" i="7" s="1"/>
  <c r="BV403" i="7"/>
  <c r="BV465" i="7"/>
  <c r="BU671" i="7"/>
  <c r="BV804" i="7"/>
  <c r="BV808" i="7" s="1"/>
  <c r="BV810" i="7" s="1"/>
  <c r="BV889" i="7"/>
  <c r="AH33" i="9"/>
  <c r="AH34" i="9"/>
  <c r="AH29" i="9"/>
  <c r="CI504" i="7"/>
  <c r="CI505" i="7" s="1"/>
  <c r="CD505" i="7"/>
  <c r="W804" i="7"/>
  <c r="W799" i="7"/>
  <c r="O799" i="7"/>
  <c r="O804" i="7"/>
  <c r="BM439" i="7"/>
  <c r="BM446" i="7"/>
  <c r="BM437" i="7"/>
  <c r="BM441" i="7" s="1"/>
  <c r="BM442" i="7" s="1"/>
  <c r="Q795" i="7"/>
  <c r="Q957" i="7"/>
  <c r="AM818" i="7"/>
  <c r="AM822" i="7"/>
  <c r="AM824" i="7"/>
  <c r="AM825" i="7" s="1"/>
  <c r="BF859" i="7"/>
  <c r="BF860" i="7"/>
  <c r="BF858" i="7" s="1"/>
  <c r="CP915" i="7"/>
  <c r="CP920" i="7"/>
  <c r="CP921" i="7" s="1"/>
  <c r="CP923" i="7" s="1"/>
  <c r="CP926" i="7" s="1"/>
  <c r="CP922" i="7"/>
  <c r="BH854" i="7"/>
  <c r="BH847" i="7"/>
  <c r="AN834" i="7"/>
  <c r="AN837" i="7"/>
  <c r="AN841" i="7"/>
  <c r="AX850" i="7"/>
  <c r="AX851" i="7"/>
  <c r="AX849" i="7" s="1"/>
  <c r="BR903" i="7"/>
  <c r="BR917" i="7"/>
  <c r="AE948" i="9"/>
  <c r="AE950" i="9"/>
  <c r="AE951" i="9" s="1"/>
  <c r="AE947" i="9"/>
  <c r="AT35" i="7"/>
  <c r="AT34" i="7"/>
  <c r="AT36" i="7" s="1"/>
  <c r="CA353" i="7"/>
  <c r="CA355" i="7"/>
  <c r="AB818" i="7"/>
  <c r="AB822" i="7"/>
  <c r="AB824" i="7"/>
  <c r="AB825" i="7" s="1"/>
  <c r="DA66" i="9"/>
  <c r="DA67" i="9"/>
  <c r="DA64" i="9" s="1"/>
  <c r="AS22" i="7"/>
  <c r="AS37" i="7"/>
  <c r="BL43" i="7"/>
  <c r="BL44" i="7" s="1"/>
  <c r="BL39" i="7"/>
  <c r="BL30" i="7" s="1"/>
  <c r="BL40" i="7"/>
  <c r="CL126" i="7"/>
  <c r="CL135" i="7"/>
  <c r="CL254" i="7"/>
  <c r="CL769" i="7"/>
  <c r="CA129" i="7"/>
  <c r="BO142" i="7"/>
  <c r="BO144" i="7" s="1"/>
  <c r="BO403" i="7"/>
  <c r="BO465" i="7"/>
  <c r="BO804" i="7"/>
  <c r="BO808" i="7" s="1"/>
  <c r="BO810" i="7" s="1"/>
  <c r="BO889" i="7"/>
  <c r="CC129" i="7"/>
  <c r="BQ142" i="7"/>
  <c r="BQ144" i="7" s="1"/>
  <c r="BQ403" i="7"/>
  <c r="BQ465" i="7"/>
  <c r="BQ510" i="7" s="1"/>
  <c r="BQ511" i="7" s="1"/>
  <c r="BQ804" i="7"/>
  <c r="BQ808" i="7" s="1"/>
  <c r="BQ810" i="7" s="1"/>
  <c r="BQ889" i="7"/>
  <c r="CP46" i="7"/>
  <c r="CP50" i="7"/>
  <c r="CP12" i="7"/>
  <c r="CP13" i="7" s="1"/>
  <c r="CP57" i="7"/>
  <c r="CP58" i="7" s="1"/>
  <c r="CP59" i="7" s="1"/>
  <c r="CP54" i="7"/>
  <c r="CP60" i="7" s="1"/>
  <c r="CP62" i="7" s="1"/>
  <c r="CP51" i="7"/>
  <c r="CP47" i="7"/>
  <c r="CP45" i="7" s="1"/>
  <c r="CP42" i="7" s="1"/>
  <c r="CP651" i="7"/>
  <c r="CP684" i="7"/>
  <c r="CP737" i="7"/>
  <c r="CP897" i="7"/>
  <c r="CP918" i="7"/>
  <c r="CQ959" i="7"/>
  <c r="AR135" i="7"/>
  <c r="AR126" i="7"/>
  <c r="BK153" i="7"/>
  <c r="BK151" i="7" s="1"/>
  <c r="BK152" i="7"/>
  <c r="AE192" i="7"/>
  <c r="AE200" i="7"/>
  <c r="BA193" i="7"/>
  <c r="BA206" i="7"/>
  <c r="BA226" i="7" s="1"/>
  <c r="BA223" i="7"/>
  <c r="BA222" i="7" s="1"/>
  <c r="BA246" i="7"/>
  <c r="CM12" i="7"/>
  <c r="CM13" i="7" s="1"/>
  <c r="CM51" i="7"/>
  <c r="CM57" i="7"/>
  <c r="CM58" i="7" s="1"/>
  <c r="CM59" i="7" s="1"/>
  <c r="CM46" i="7"/>
  <c r="CM47" i="7"/>
  <c r="CM45" i="7" s="1"/>
  <c r="CM42" i="7" s="1"/>
  <c r="CM54" i="7"/>
  <c r="CM60" i="7" s="1"/>
  <c r="CM62" i="7" s="1"/>
  <c r="CM50" i="7"/>
  <c r="CM684" i="7"/>
  <c r="CM651" i="7"/>
  <c r="CM737" i="7"/>
  <c r="CM897" i="7"/>
  <c r="CM918" i="7"/>
  <c r="BU419" i="7"/>
  <c r="BU427" i="7"/>
  <c r="AO661" i="7"/>
  <c r="AO659" i="7"/>
  <c r="AO660" i="7" s="1"/>
  <c r="BA659" i="7"/>
  <c r="BA660" i="7" s="1"/>
  <c r="BA661" i="7"/>
  <c r="AD792" i="7"/>
  <c r="AD801" i="7"/>
  <c r="AD797" i="7"/>
  <c r="AD794" i="7"/>
  <c r="AD795" i="7" s="1"/>
  <c r="AD793" i="7"/>
  <c r="AD798" i="7"/>
  <c r="BL661" i="7"/>
  <c r="BL659" i="7"/>
  <c r="BL660" i="7" s="1"/>
  <c r="AR799" i="7"/>
  <c r="AR804" i="7"/>
  <c r="AR808" i="7" s="1"/>
  <c r="AR810" i="7" s="1"/>
  <c r="AR813" i="7" s="1"/>
  <c r="F808" i="7"/>
  <c r="F810" i="7" s="1"/>
  <c r="F813" i="7" s="1"/>
  <c r="F806" i="7"/>
  <c r="AI860" i="7"/>
  <c r="AI858" i="7" s="1"/>
  <c r="AI862" i="7"/>
  <c r="AI859" i="7"/>
  <c r="AI863" i="7"/>
  <c r="AI864" i="7" s="1"/>
  <c r="BX838" i="7"/>
  <c r="BX843" i="7"/>
  <c r="BX844" i="7"/>
  <c r="BX840" i="7"/>
  <c r="AO854" i="7"/>
  <c r="AO847" i="7"/>
  <c r="AP851" i="7"/>
  <c r="AP849" i="7" s="1"/>
  <c r="AP850" i="7"/>
  <c r="I834" i="7"/>
  <c r="I837" i="7"/>
  <c r="I841" i="7"/>
  <c r="DE831" i="9"/>
  <c r="CS829" i="9"/>
  <c r="CS843" i="9"/>
  <c r="CS855" i="9" s="1"/>
  <c r="CS856" i="9" s="1"/>
  <c r="CS861" i="9" s="1"/>
  <c r="CS862" i="9"/>
  <c r="CS863" i="9" s="1"/>
  <c r="CS833" i="9"/>
  <c r="CS839" i="9" s="1"/>
  <c r="CS841" i="9" s="1"/>
  <c r="CS825" i="9"/>
  <c r="CS830" i="9"/>
  <c r="CS826" i="9"/>
  <c r="CS840" i="9"/>
  <c r="CS836" i="9"/>
  <c r="CS837" i="9" s="1"/>
  <c r="CS838" i="9" s="1"/>
  <c r="CS842" i="9"/>
  <c r="CS857" i="9" s="1"/>
  <c r="AE53" i="7"/>
  <c r="AE59" i="7"/>
  <c r="AO39" i="7"/>
  <c r="AO30" i="7" s="1"/>
  <c r="AO43" i="7"/>
  <c r="AO44" i="7" s="1"/>
  <c r="AO40" i="7"/>
  <c r="AM33" i="7"/>
  <c r="AM32" i="7"/>
  <c r="AM29" i="7"/>
  <c r="BT135" i="7"/>
  <c r="BT126" i="7"/>
  <c r="BT800" i="7"/>
  <c r="BT799" i="7" s="1"/>
  <c r="BL135" i="7"/>
  <c r="BL126" i="7"/>
  <c r="BL254" i="7"/>
  <c r="BL800" i="7"/>
  <c r="BL799" i="7" s="1"/>
  <c r="BE129" i="7"/>
  <c r="AS142" i="7"/>
  <c r="AS144" i="7" s="1"/>
  <c r="AS149" i="7" s="1"/>
  <c r="AB40" i="7"/>
  <c r="AB39" i="7"/>
  <c r="AB30" i="7" s="1"/>
  <c r="AB43" i="7"/>
  <c r="AB44" i="7" s="1"/>
  <c r="AN178" i="7"/>
  <c r="AN181" i="7"/>
  <c r="AN186" i="7"/>
  <c r="BZ152" i="7"/>
  <c r="BZ153" i="7"/>
  <c r="BZ151" i="7" s="1"/>
  <c r="CN10" i="7"/>
  <c r="CN11" i="7" s="1"/>
  <c r="CN92" i="7"/>
  <c r="CO12" i="7"/>
  <c r="CO13" i="7" s="1"/>
  <c r="CO46" i="7"/>
  <c r="CO47" i="7"/>
  <c r="CO45" i="7" s="1"/>
  <c r="CO42" i="7" s="1"/>
  <c r="CO50" i="7"/>
  <c r="CO57" i="7"/>
  <c r="CO58" i="7" s="1"/>
  <c r="CO59" i="7" s="1"/>
  <c r="CO54" i="7"/>
  <c r="CO60" i="7" s="1"/>
  <c r="CO62" i="7" s="1"/>
  <c r="CO51" i="7"/>
  <c r="CO651" i="7"/>
  <c r="CO684" i="7"/>
  <c r="CO737" i="7"/>
  <c r="CO918" i="7"/>
  <c r="CO897" i="7"/>
  <c r="AW224" i="7"/>
  <c r="AW227" i="7"/>
  <c r="AG154" i="7"/>
  <c r="AG162" i="7"/>
  <c r="AG163" i="7" s="1"/>
  <c r="AG160" i="7"/>
  <c r="BV409" i="7"/>
  <c r="BV406" i="7" s="1"/>
  <c r="BV405" i="7" s="1"/>
  <c r="BU409" i="7"/>
  <c r="BU406" i="7" s="1"/>
  <c r="BU405" i="7" s="1"/>
  <c r="BW409" i="7"/>
  <c r="AM561" i="7"/>
  <c r="AM572" i="7"/>
  <c r="AM571" i="7" s="1"/>
  <c r="AM569" i="7" s="1"/>
  <c r="AM562" i="7"/>
  <c r="BU353" i="7"/>
  <c r="BU355" i="7"/>
  <c r="BO374" i="7"/>
  <c r="BO376" i="7" s="1"/>
  <c r="BO378" i="7" s="1"/>
  <c r="BO357" i="7"/>
  <c r="BA645" i="7"/>
  <c r="BA644" i="7" s="1"/>
  <c r="BA643" i="7" s="1"/>
  <c r="BA642" i="7" s="1"/>
  <c r="BA641" i="7" s="1"/>
  <c r="BA640" i="7" s="1"/>
  <c r="BA639" i="7" s="1"/>
  <c r="BA638" i="7" s="1"/>
  <c r="BA650" i="7"/>
  <c r="CB355" i="7"/>
  <c r="CB353" i="7"/>
  <c r="CD507" i="7"/>
  <c r="CI506" i="7"/>
  <c r="CI507" i="7" s="1"/>
  <c r="CM692" i="7"/>
  <c r="CM690" i="7"/>
  <c r="AT817" i="7"/>
  <c r="AT815" i="7" s="1"/>
  <c r="AT816" i="7"/>
  <c r="AE847" i="7"/>
  <c r="AE854" i="7"/>
  <c r="AF818" i="7"/>
  <c r="AF824" i="7"/>
  <c r="AF822" i="7"/>
  <c r="CK914" i="7"/>
  <c r="CK903" i="7"/>
  <c r="BC860" i="7"/>
  <c r="BC858" i="7" s="1"/>
  <c r="BC859" i="7"/>
  <c r="AX863" i="7"/>
  <c r="AX864" i="7" s="1"/>
  <c r="AX859" i="7"/>
  <c r="AX860" i="7"/>
  <c r="AX858" i="7" s="1"/>
  <c r="AX862" i="7"/>
  <c r="BR859" i="7"/>
  <c r="BR860" i="7"/>
  <c r="BR858" i="7" s="1"/>
  <c r="CG913" i="7"/>
  <c r="CG917" i="7"/>
  <c r="AC34" i="9"/>
  <c r="AC33" i="9"/>
  <c r="AC29" i="9"/>
  <c r="AF154" i="7"/>
  <c r="AF162" i="7"/>
  <c r="AF160" i="7"/>
  <c r="CO10" i="7"/>
  <c r="CO11" i="7" s="1"/>
  <c r="CO92" i="7"/>
  <c r="CD357" i="7"/>
  <c r="CD356" i="7"/>
  <c r="AQ832" i="7"/>
  <c r="AQ835" i="7"/>
  <c r="AQ826" i="7"/>
  <c r="AQ821" i="7"/>
  <c r="AQ820" i="7" s="1"/>
  <c r="AQ819" i="7" s="1"/>
  <c r="CP150" i="7"/>
  <c r="CP161" i="7" s="1"/>
  <c r="CP250" i="7"/>
  <c r="CB192" i="9"/>
  <c r="DH56" i="9"/>
  <c r="DH85" i="9"/>
  <c r="DH86" i="9" s="1"/>
  <c r="DH96" i="9" s="1"/>
  <c r="AD120" i="7"/>
  <c r="AD121" i="7" s="1"/>
  <c r="AD118" i="7"/>
  <c r="AD119" i="7"/>
  <c r="AD125" i="7"/>
  <c r="AD123" i="7"/>
  <c r="AD131" i="7"/>
  <c r="AD602" i="7"/>
  <c r="BM39" i="7"/>
  <c r="BM30" i="7" s="1"/>
  <c r="BM43" i="7"/>
  <c r="BM44" i="7" s="1"/>
  <c r="BM40" i="7"/>
  <c r="AQ39" i="7"/>
  <c r="AQ30" i="7" s="1"/>
  <c r="AQ43" i="7"/>
  <c r="AQ44" i="7" s="1"/>
  <c r="AQ40" i="7"/>
  <c r="AH132" i="7"/>
  <c r="AH133" i="7"/>
  <c r="AH622" i="7"/>
  <c r="CK126" i="7"/>
  <c r="CK135" i="7"/>
  <c r="CK254" i="7"/>
  <c r="CK769" i="7"/>
  <c r="AI132" i="7"/>
  <c r="AI133" i="7"/>
  <c r="AI622" i="7"/>
  <c r="CH14" i="7"/>
  <c r="CH81" i="7"/>
  <c r="CH82" i="7" s="1"/>
  <c r="CH53" i="7"/>
  <c r="CH63" i="7"/>
  <c r="CH61" i="7" s="1"/>
  <c r="BF29" i="7"/>
  <c r="BF33" i="7"/>
  <c r="BF32" i="7"/>
  <c r="BF37" i="7"/>
  <c r="AQ158" i="7"/>
  <c r="AQ157" i="7" s="1"/>
  <c r="AQ155" i="7" s="1"/>
  <c r="AQ176" i="7"/>
  <c r="AQ652" i="7" s="1"/>
  <c r="AQ179" i="7"/>
  <c r="AQ164" i="7"/>
  <c r="AQ252" i="7"/>
  <c r="AQ253" i="7" s="1"/>
  <c r="AX195" i="7"/>
  <c r="AX196" i="7"/>
  <c r="AX194" i="7" s="1"/>
  <c r="BF162" i="7"/>
  <c r="BF154" i="7"/>
  <c r="BF160" i="7"/>
  <c r="BF823" i="7"/>
  <c r="BH192" i="7"/>
  <c r="BH200" i="7"/>
  <c r="BF206" i="7"/>
  <c r="BF203" i="7"/>
  <c r="BF215" i="7"/>
  <c r="BF246" i="7"/>
  <c r="BF221" i="7"/>
  <c r="BF193" i="7"/>
  <c r="AS649" i="7"/>
  <c r="AS648" i="7" s="1"/>
  <c r="AS653" i="7"/>
  <c r="AS654" i="7" s="1"/>
  <c r="AS655" i="7" s="1"/>
  <c r="AS656" i="7" s="1"/>
  <c r="AS657" i="7" s="1"/>
  <c r="AS658" i="7" s="1"/>
  <c r="CN150" i="7"/>
  <c r="CN161" i="7" s="1"/>
  <c r="CN250" i="7"/>
  <c r="BZ353" i="7"/>
  <c r="BZ355" i="7"/>
  <c r="AP227" i="7"/>
  <c r="AP228" i="7"/>
  <c r="AP224" i="7"/>
  <c r="AP225" i="7"/>
  <c r="AP221" i="7" s="1"/>
  <c r="AP222" i="7" s="1"/>
  <c r="BX353" i="7"/>
  <c r="BX355" i="7"/>
  <c r="AZ659" i="7"/>
  <c r="AZ660" i="7" s="1"/>
  <c r="AZ661" i="7"/>
  <c r="CS692" i="7"/>
  <c r="CS690" i="7"/>
  <c r="Z562" i="7"/>
  <c r="Z561" i="7"/>
  <c r="Z563" i="7" s="1"/>
  <c r="Z564" i="7" s="1"/>
  <c r="Z565" i="7" s="1"/>
  <c r="Z566" i="7"/>
  <c r="Z567" i="7" s="1"/>
  <c r="Z568" i="7" s="1"/>
  <c r="BS686" i="7"/>
  <c r="BS687" i="7" s="1"/>
  <c r="BS689" i="7" s="1"/>
  <c r="BS691" i="7" s="1"/>
  <c r="BS681" i="7"/>
  <c r="BS688" i="7"/>
  <c r="BL834" i="7"/>
  <c r="BL841" i="7"/>
  <c r="BL837" i="7"/>
  <c r="CP692" i="7"/>
  <c r="CP690" i="7"/>
  <c r="CD690" i="7"/>
  <c r="CD692" i="7"/>
  <c r="BL474" i="7"/>
  <c r="BL479" i="7"/>
  <c r="BL480" i="7" s="1"/>
  <c r="BL482" i="7" s="1"/>
  <c r="BL484" i="7" s="1"/>
  <c r="BG611" i="7"/>
  <c r="BG612" i="7" s="1"/>
  <c r="BG614" i="7" s="1"/>
  <c r="BG610" i="7"/>
  <c r="T832" i="7"/>
  <c r="T821" i="7"/>
  <c r="T826" i="7"/>
  <c r="T835" i="7"/>
  <c r="BR850" i="7"/>
  <c r="BR851" i="7"/>
  <c r="BR849" i="7" s="1"/>
  <c r="BO922" i="7"/>
  <c r="BO912" i="7"/>
  <c r="BP912" i="7" s="1"/>
  <c r="BO920" i="7"/>
  <c r="BO921" i="7" s="1"/>
  <c r="BO923" i="7" s="1"/>
  <c r="BO926" i="7" s="1"/>
  <c r="AT821" i="7"/>
  <c r="AT820" i="7" s="1"/>
  <c r="AT819" i="7" s="1"/>
  <c r="AT835" i="7"/>
  <c r="AT826" i="7"/>
  <c r="AT832" i="7"/>
  <c r="AH837" i="7"/>
  <c r="AH834" i="7"/>
  <c r="AH841" i="7"/>
  <c r="AH803" i="7"/>
  <c r="AH802" i="7"/>
  <c r="CN956" i="7"/>
  <c r="CN955" i="7" s="1"/>
  <c r="CN954" i="7" s="1"/>
  <c r="CN953" i="7" s="1"/>
  <c r="CN952" i="7" s="1"/>
  <c r="CM955" i="7"/>
  <c r="CM954" i="7" s="1"/>
  <c r="CM953" i="7" s="1"/>
  <c r="CM952" i="7" s="1"/>
  <c r="CM903" i="7"/>
  <c r="CM914" i="7"/>
  <c r="CR955" i="7"/>
  <c r="CR954" i="7" s="1"/>
  <c r="CR953" i="7" s="1"/>
  <c r="CR952" i="7" s="1"/>
  <c r="CS956" i="7"/>
  <c r="CS955" i="7" s="1"/>
  <c r="CS954" i="7" s="1"/>
  <c r="CS953" i="7" s="1"/>
  <c r="CS952" i="7" s="1"/>
  <c r="AI39" i="7"/>
  <c r="AI30" i="7" s="1"/>
  <c r="AI43" i="7"/>
  <c r="AI44" i="7" s="1"/>
  <c r="AI40" i="7"/>
  <c r="BP52" i="7"/>
  <c r="BD57" i="7"/>
  <c r="BD58" i="7" s="1"/>
  <c r="BD59" i="7" s="1"/>
  <c r="BD47" i="7"/>
  <c r="BD45" i="7" s="1"/>
  <c r="BD42" i="7" s="1"/>
  <c r="BD54" i="7"/>
  <c r="BD55" i="7"/>
  <c r="BD61" i="7"/>
  <c r="BD524" i="7"/>
  <c r="BL182" i="7"/>
  <c r="BL188" i="7"/>
  <c r="BL189" i="7"/>
  <c r="BL184" i="7"/>
  <c r="BL248" i="7"/>
  <c r="AT196" i="7"/>
  <c r="AT194" i="7" s="1"/>
  <c r="AT195" i="7"/>
  <c r="BK126" i="7"/>
  <c r="BK254" i="7"/>
  <c r="BK800" i="7"/>
  <c r="BK799" i="7" s="1"/>
  <c r="BO46" i="7"/>
  <c r="BO47" i="7"/>
  <c r="BO45" i="7" s="1"/>
  <c r="BO42" i="7" s="1"/>
  <c r="BO57" i="7"/>
  <c r="BO58" i="7" s="1"/>
  <c r="BO59" i="7" s="1"/>
  <c r="BO61" i="7"/>
  <c r="BP53" i="7"/>
  <c r="BO82" i="7"/>
  <c r="BO81" i="7" s="1"/>
  <c r="CA52" i="7"/>
  <c r="BO54" i="7"/>
  <c r="BO56" i="7" s="1"/>
  <c r="BO412" i="7"/>
  <c r="BO559" i="7"/>
  <c r="BO477" i="7"/>
  <c r="BO651" i="7"/>
  <c r="BO524" i="7"/>
  <c r="BO918" i="7"/>
  <c r="BO897" i="7"/>
  <c r="BA228" i="7"/>
  <c r="BA231" i="7" s="1"/>
  <c r="BA230" i="7"/>
  <c r="BS419" i="7"/>
  <c r="BS427" i="7"/>
  <c r="AO650" i="7"/>
  <c r="AO645" i="7"/>
  <c r="AO644" i="7" s="1"/>
  <c r="AO643" i="7" s="1"/>
  <c r="AO642" i="7" s="1"/>
  <c r="AO641" i="7" s="1"/>
  <c r="AO640" i="7" s="1"/>
  <c r="AO639" i="7" s="1"/>
  <c r="AO638" i="7" s="1"/>
  <c r="AP33" i="9"/>
  <c r="AP29" i="9"/>
  <c r="AP34" i="9"/>
  <c r="BL650" i="7"/>
  <c r="BL645" i="7"/>
  <c r="BL644" i="7" s="1"/>
  <c r="BL643" i="7" s="1"/>
  <c r="BL642" i="7" s="1"/>
  <c r="BL641" i="7" s="1"/>
  <c r="BL640" i="7" s="1"/>
  <c r="BL639" i="7" s="1"/>
  <c r="BL638" i="7" s="1"/>
  <c r="AE802" i="7"/>
  <c r="AE803" i="7"/>
  <c r="AF803" i="7"/>
  <c r="AF802" i="7"/>
  <c r="P806" i="7"/>
  <c r="P808" i="7"/>
  <c r="BE854" i="7"/>
  <c r="BE847" i="7"/>
  <c r="AX821" i="7"/>
  <c r="AX820" i="7" s="1"/>
  <c r="AX819" i="7" s="1"/>
  <c r="AX826" i="7"/>
  <c r="AX832" i="7"/>
  <c r="CF955" i="7"/>
  <c r="CF954" i="7" s="1"/>
  <c r="CF953" i="7" s="1"/>
  <c r="CF952" i="7" s="1"/>
  <c r="CG956" i="7"/>
  <c r="CG955" i="7" s="1"/>
  <c r="CG954" i="7" s="1"/>
  <c r="CG953" i="7" s="1"/>
  <c r="CG952" i="7" s="1"/>
  <c r="CB454" i="9"/>
  <c r="CB429" i="9" s="1"/>
  <c r="BE33" i="7"/>
  <c r="BE29" i="7"/>
  <c r="BE37" i="7"/>
  <c r="BE32" i="7"/>
  <c r="AF53" i="7"/>
  <c r="AF59" i="7"/>
  <c r="CR135" i="7"/>
  <c r="CR126" i="7"/>
  <c r="CR254" i="7"/>
  <c r="CG14" i="7"/>
  <c r="CG15" i="7" s="1"/>
  <c r="CG53" i="7"/>
  <c r="CG63" i="7"/>
  <c r="CG61" i="7" s="1"/>
  <c r="CG81" i="7"/>
  <c r="CG82" i="7" s="1"/>
  <c r="CL12" i="7"/>
  <c r="CL13" i="7" s="1"/>
  <c r="CL50" i="7"/>
  <c r="CL51" i="7"/>
  <c r="CL54" i="7"/>
  <c r="CL60" i="7" s="1"/>
  <c r="CL62" i="7" s="1"/>
  <c r="CL46" i="7"/>
  <c r="CL47" i="7"/>
  <c r="CL45" i="7" s="1"/>
  <c r="CL42" i="7" s="1"/>
  <c r="CL57" i="7"/>
  <c r="CL58" i="7" s="1"/>
  <c r="CL59" i="7" s="1"/>
  <c r="CL684" i="7"/>
  <c r="CL737" i="7"/>
  <c r="CL651" i="7"/>
  <c r="CL897" i="7"/>
  <c r="CL918" i="7"/>
  <c r="AM178" i="7"/>
  <c r="AM186" i="7"/>
  <c r="AM181" i="7"/>
  <c r="AP142" i="7"/>
  <c r="AP144" i="7" s="1"/>
  <c r="AP149" i="7" s="1"/>
  <c r="BB129" i="7"/>
  <c r="AN649" i="7"/>
  <c r="AN648" i="7" s="1"/>
  <c r="AN653" i="7"/>
  <c r="AN654" i="7" s="1"/>
  <c r="AN655" i="7" s="1"/>
  <c r="AN656" i="7" s="1"/>
  <c r="AN657" i="7" s="1"/>
  <c r="AN658" i="7" s="1"/>
  <c r="CH150" i="7"/>
  <c r="CH161" i="7" s="1"/>
  <c r="CH250" i="7"/>
  <c r="AQ153" i="7"/>
  <c r="AQ151" i="7" s="1"/>
  <c r="AQ152" i="7"/>
  <c r="AF132" i="7"/>
  <c r="AF133" i="7"/>
  <c r="AF622" i="7"/>
  <c r="AT223" i="7"/>
  <c r="AT204" i="7"/>
  <c r="AK154" i="7"/>
  <c r="AK162" i="7"/>
  <c r="AK163" i="7" s="1"/>
  <c r="AK160" i="7"/>
  <c r="AL162" i="7"/>
  <c r="AL163" i="7" s="1"/>
  <c r="AL154" i="7"/>
  <c r="AL160" i="7"/>
  <c r="BX142" i="7"/>
  <c r="BX144" i="7" s="1"/>
  <c r="CJ129" i="7"/>
  <c r="BX403" i="7"/>
  <c r="BX364" i="7"/>
  <c r="BX339" i="7" s="1"/>
  <c r="BX465" i="7"/>
  <c r="BW671" i="7"/>
  <c r="BX804" i="7"/>
  <c r="BX808" i="7" s="1"/>
  <c r="BX810" i="7" s="1"/>
  <c r="BX889" i="7"/>
  <c r="BE202" i="7"/>
  <c r="BE204" i="7" s="1"/>
  <c r="BE198" i="7"/>
  <c r="BE197" i="7"/>
  <c r="CG1015" i="9"/>
  <c r="CG1016" i="9" s="1"/>
  <c r="CG1018" i="9" s="1"/>
  <c r="CG1021" i="9" s="1"/>
  <c r="CG1010" i="9"/>
  <c r="CG1017" i="9"/>
  <c r="BD154" i="7"/>
  <c r="BD162" i="7"/>
  <c r="BD163" i="7" s="1"/>
  <c r="BD160" i="7"/>
  <c r="BD823" i="7"/>
  <c r="AP196" i="7"/>
  <c r="AP194" i="7" s="1"/>
  <c r="AP195" i="7"/>
  <c r="CS14" i="7"/>
  <c r="CS15" i="7" s="1"/>
  <c r="CS63" i="7"/>
  <c r="CS61" i="7" s="1"/>
  <c r="CS53" i="7"/>
  <c r="CS81" i="7"/>
  <c r="CS82" i="7" s="1"/>
  <c r="AI224" i="7"/>
  <c r="AI225" i="7"/>
  <c r="AI221" i="7" s="1"/>
  <c r="AI222" i="7" s="1"/>
  <c r="AI227" i="7"/>
  <c r="AI228" i="7"/>
  <c r="AI21" i="7" s="1"/>
  <c r="BA196" i="7"/>
  <c r="BA194" i="7" s="1"/>
  <c r="BA195" i="7"/>
  <c r="AB192" i="7"/>
  <c r="AB200" i="7"/>
  <c r="BS483" i="7"/>
  <c r="BS485" i="7"/>
  <c r="BC561" i="7"/>
  <c r="BC572" i="7"/>
  <c r="BC571" i="7" s="1"/>
  <c r="BC569" i="7" s="1"/>
  <c r="BC562" i="7"/>
  <c r="CF356" i="7"/>
  <c r="CF357" i="7"/>
  <c r="R799" i="7"/>
  <c r="R804" i="7"/>
  <c r="J804" i="7"/>
  <c r="J799" i="7"/>
  <c r="S814" i="7"/>
  <c r="S815" i="7"/>
  <c r="S817" i="7"/>
  <c r="S812" i="7"/>
  <c r="S811" i="7"/>
  <c r="CG690" i="7"/>
  <c r="CG692" i="7"/>
  <c r="AK822" i="7"/>
  <c r="AK824" i="7"/>
  <c r="AK825" i="7" s="1"/>
  <c r="AK818" i="7"/>
  <c r="K838" i="7"/>
  <c r="K844" i="7"/>
  <c r="K843" i="7"/>
  <c r="K840" i="7"/>
  <c r="K839" i="7" s="1"/>
  <c r="BL912" i="7"/>
  <c r="BL920" i="7"/>
  <c r="BL921" i="7" s="1"/>
  <c r="BL923" i="7" s="1"/>
  <c r="BL926" i="7" s="1"/>
  <c r="AY834" i="7"/>
  <c r="AY837" i="7"/>
  <c r="AY841" i="7"/>
  <c r="BB859" i="7"/>
  <c r="BB860" i="7"/>
  <c r="BB858" i="7" s="1"/>
  <c r="Q816" i="7"/>
  <c r="Q823" i="7"/>
  <c r="Q824" i="7" s="1"/>
  <c r="Q825" i="7" s="1"/>
  <c r="Q818" i="7"/>
  <c r="Q859" i="7"/>
  <c r="Q860" i="7"/>
  <c r="Q858" i="7" s="1"/>
  <c r="Q862" i="7"/>
  <c r="Q863" i="7"/>
  <c r="Q864" i="7" s="1"/>
  <c r="Q866" i="7" s="1"/>
  <c r="AZ853" i="7"/>
  <c r="AZ855" i="7"/>
  <c r="AZ856" i="7" s="1"/>
  <c r="AZ852" i="7"/>
  <c r="AG47" i="7"/>
  <c r="AG61" i="7"/>
  <c r="AG55" i="7"/>
  <c r="AG58" i="7" s="1"/>
  <c r="AG54" i="7"/>
  <c r="AG57" i="7"/>
  <c r="AG60" i="7"/>
  <c r="AG62" i="7" s="1"/>
  <c r="AG651" i="7"/>
  <c r="CD142" i="7"/>
  <c r="CD144" i="7" s="1"/>
  <c r="CP129" i="7"/>
  <c r="CD403" i="7"/>
  <c r="CD465" i="7"/>
  <c r="CC671" i="7"/>
  <c r="CD889" i="7"/>
  <c r="CD804" i="7"/>
  <c r="CD808" i="7" s="1"/>
  <c r="CD810" i="7" s="1"/>
  <c r="AC200" i="7"/>
  <c r="AC192" i="7"/>
  <c r="BM379" i="7"/>
  <c r="BM380" i="7" s="1"/>
  <c r="BM673" i="7"/>
  <c r="BM679" i="7" s="1"/>
  <c r="BR353" i="7"/>
  <c r="BR355" i="7"/>
  <c r="BF531" i="7"/>
  <c r="BF532" i="7" s="1"/>
  <c r="BF533" i="7" s="1"/>
  <c r="BF535" i="7" s="1"/>
  <c r="BF534" i="7" s="1"/>
  <c r="BF538" i="7"/>
  <c r="BF537" i="7" s="1"/>
  <c r="BF536" i="7" s="1"/>
  <c r="BF526" i="7"/>
  <c r="BF528" i="7" s="1"/>
  <c r="BF529" i="7" s="1"/>
  <c r="AF661" i="7"/>
  <c r="AF659" i="7"/>
  <c r="AF660" i="7" s="1"/>
  <c r="BX690" i="7"/>
  <c r="BX692" i="7"/>
  <c r="BY356" i="7"/>
  <c r="BY357" i="7"/>
  <c r="P848" i="7"/>
  <c r="P857" i="7"/>
  <c r="P861" i="7" s="1"/>
  <c r="CI903" i="7"/>
  <c r="CI914" i="7"/>
  <c r="CY66" i="9"/>
  <c r="CY67" i="9"/>
  <c r="CY64" i="9" s="1"/>
  <c r="AW526" i="7"/>
  <c r="AW528" i="7" s="1"/>
  <c r="AW529" i="7" s="1"/>
  <c r="AW538" i="7"/>
  <c r="AW537" i="7" s="1"/>
  <c r="AW536" i="7" s="1"/>
  <c r="BR135" i="7"/>
  <c r="BR126" i="7"/>
  <c r="BR254" i="7"/>
  <c r="BR255" i="7" s="1"/>
  <c r="BR800" i="7"/>
  <c r="BR799" i="7" s="1"/>
  <c r="BB39" i="7"/>
  <c r="BB30" i="7" s="1"/>
  <c r="BB43" i="7"/>
  <c r="BB44" i="7" s="1"/>
  <c r="BB40" i="7"/>
  <c r="AN40" i="7"/>
  <c r="AN39" i="7"/>
  <c r="AM62" i="7"/>
  <c r="AN43" i="7"/>
  <c r="AN44" i="7" s="1"/>
  <c r="CC126" i="7"/>
  <c r="CC135" i="7"/>
  <c r="CC800" i="7"/>
  <c r="CC799" i="7" s="1"/>
  <c r="BN126" i="7"/>
  <c r="BN135" i="7"/>
  <c r="BN800" i="7"/>
  <c r="BN799" i="7" s="1"/>
  <c r="BN254" i="7"/>
  <c r="CI53" i="7"/>
  <c r="CI14" i="7"/>
  <c r="CI15" i="7" s="1"/>
  <c r="CI81" i="7"/>
  <c r="CI82" i="7" s="1"/>
  <c r="CI63" i="7"/>
  <c r="CI61" i="7" s="1"/>
  <c r="BW142" i="7"/>
  <c r="BW144" i="7" s="1"/>
  <c r="CI129" i="7"/>
  <c r="BW403" i="7"/>
  <c r="BW364" i="7"/>
  <c r="BW339" i="7" s="1"/>
  <c r="BW465" i="7"/>
  <c r="BV671" i="7"/>
  <c r="BW804" i="7"/>
  <c r="BW808" i="7" s="1"/>
  <c r="BW810" i="7" s="1"/>
  <c r="BW889" i="7"/>
  <c r="CL10" i="7"/>
  <c r="CL11" i="7" s="1"/>
  <c r="CL92" i="7"/>
  <c r="AB62" i="7"/>
  <c r="AB557" i="7"/>
  <c r="CG147" i="7"/>
  <c r="CG149" i="7"/>
  <c r="CG404" i="7"/>
  <c r="CG424" i="7" s="1"/>
  <c r="CF673" i="7"/>
  <c r="CF675" i="7" s="1"/>
  <c r="CF676" i="7" s="1"/>
  <c r="CF682" i="7" s="1"/>
  <c r="CG466" i="7"/>
  <c r="CG472" i="7" s="1"/>
  <c r="CG768" i="7"/>
  <c r="CG890" i="7"/>
  <c r="CG908" i="7" s="1"/>
  <c r="CG909" i="7" s="1"/>
  <c r="CQ14" i="7"/>
  <c r="CQ15" i="7" s="1"/>
  <c r="CQ53" i="7"/>
  <c r="CQ81" i="7"/>
  <c r="CQ82" i="7" s="1"/>
  <c r="CQ63" i="7"/>
  <c r="CQ61" i="7" s="1"/>
  <c r="AY181" i="7"/>
  <c r="AY186" i="7"/>
  <c r="AY178" i="7"/>
  <c r="CJ10" i="7"/>
  <c r="CJ11" i="7" s="1"/>
  <c r="CJ92" i="7"/>
  <c r="AS181" i="7"/>
  <c r="AS178" i="7"/>
  <c r="AS186" i="7"/>
  <c r="AH154" i="7"/>
  <c r="AH162" i="7"/>
  <c r="AH163" i="7" s="1"/>
  <c r="AH160" i="7"/>
  <c r="BY431" i="7"/>
  <c r="BY435" i="7"/>
  <c r="BW355" i="7"/>
  <c r="BW353" i="7"/>
  <c r="CA419" i="7"/>
  <c r="CA427" i="7"/>
  <c r="BS353" i="7"/>
  <c r="BS355" i="7"/>
  <c r="AZ193" i="7"/>
  <c r="AZ206" i="7"/>
  <c r="AZ223" i="7"/>
  <c r="AZ222" i="7" s="1"/>
  <c r="AZ248" i="7"/>
  <c r="AZ249" i="7" s="1"/>
  <c r="T816" i="7"/>
  <c r="T817" i="7"/>
  <c r="T815" i="7" s="1"/>
  <c r="BA857" i="7"/>
  <c r="BA861" i="7"/>
  <c r="BA848" i="7"/>
  <c r="CE430" i="7"/>
  <c r="CE429" i="7"/>
  <c r="CE432" i="7" s="1"/>
  <c r="AL821" i="7"/>
  <c r="AL820" i="7" s="1"/>
  <c r="AL835" i="7"/>
  <c r="AL826" i="7"/>
  <c r="AL832" i="7"/>
  <c r="BA850" i="7"/>
  <c r="BA851" i="7"/>
  <c r="BA849" i="7" s="1"/>
  <c r="CA903" i="7"/>
  <c r="CA914" i="7"/>
  <c r="BJ857" i="7"/>
  <c r="BJ861" i="7"/>
  <c r="BJ848" i="7"/>
  <c r="D263" i="6"/>
  <c r="AI238" i="9"/>
  <c r="AI239" i="9"/>
  <c r="AI237" i="9" s="1"/>
  <c r="CW731" i="9"/>
  <c r="CX187" i="9"/>
  <c r="BX781" i="9"/>
  <c r="BX782" i="9" s="1"/>
  <c r="BX784" i="9" s="1"/>
  <c r="BX786" i="9" s="1"/>
  <c r="BX783" i="9"/>
  <c r="BX776" i="9"/>
  <c r="BY776" i="9" s="1"/>
  <c r="AK748" i="9"/>
  <c r="AK749" i="9" s="1"/>
  <c r="AK750" i="9" s="1"/>
  <c r="AK751" i="9" s="1"/>
  <c r="AK752" i="9" s="1"/>
  <c r="AK753" i="9" s="1"/>
  <c r="AK744" i="9"/>
  <c r="AK743" i="9" s="1"/>
  <c r="AY745" i="9"/>
  <c r="AY740" i="9"/>
  <c r="AY739" i="9" s="1"/>
  <c r="AY738" i="9" s="1"/>
  <c r="AY737" i="9" s="1"/>
  <c r="AY736" i="9" s="1"/>
  <c r="AY735" i="9" s="1"/>
  <c r="AY734" i="9" s="1"/>
  <c r="AY733" i="9" s="1"/>
  <c r="CR1008" i="9"/>
  <c r="CR1012" i="9"/>
  <c r="BC946" i="9"/>
  <c r="BC944" i="9" s="1"/>
  <c r="BC945" i="9"/>
  <c r="CP826" i="9"/>
  <c r="CP843" i="9"/>
  <c r="CP855" i="9" s="1"/>
  <c r="CP856" i="9" s="1"/>
  <c r="CP861" i="9" s="1"/>
  <c r="CP833" i="9"/>
  <c r="CP839" i="9" s="1"/>
  <c r="CP841" i="9" s="1"/>
  <c r="CP830" i="9"/>
  <c r="DB831" i="9"/>
  <c r="CP836" i="9"/>
  <c r="CP837" i="9" s="1"/>
  <c r="CP838" i="9" s="1"/>
  <c r="CP862" i="9"/>
  <c r="CP863" i="9" s="1"/>
  <c r="CP842" i="9"/>
  <c r="CP857" i="9" s="1"/>
  <c r="CP840" i="9"/>
  <c r="CP829" i="9"/>
  <c r="CP825" i="9"/>
  <c r="CD514" i="9"/>
  <c r="CD511" i="9"/>
  <c r="CD542" i="9"/>
  <c r="CD543" i="9" s="1"/>
  <c r="CJ429" i="9"/>
  <c r="CJ460" i="9"/>
  <c r="CJ461" i="9" s="1"/>
  <c r="BX249" i="9"/>
  <c r="BX240" i="9"/>
  <c r="BX242" i="9"/>
  <c r="BX245" i="9"/>
  <c r="BX241" i="9"/>
  <c r="BX236" i="9"/>
  <c r="DH205" i="9"/>
  <c r="DH206" i="9" s="1"/>
  <c r="DH197" i="9"/>
  <c r="DH203" i="9"/>
  <c r="BE949" i="9"/>
  <c r="BE942" i="9"/>
  <c r="BV339" i="9"/>
  <c r="AM225" i="9"/>
  <c r="AM231" i="9"/>
  <c r="AM227" i="9"/>
  <c r="AM232" i="9"/>
  <c r="AG229" i="9"/>
  <c r="AG224" i="9"/>
  <c r="AG221" i="9"/>
  <c r="CV192" i="9"/>
  <c r="CV190" i="9"/>
  <c r="DB294" i="9"/>
  <c r="DB295" i="9" s="1"/>
  <c r="DB296" i="9" s="1"/>
  <c r="DB297" i="9" s="1"/>
  <c r="DB192" i="9"/>
  <c r="DB193" i="9" s="1"/>
  <c r="DB204" i="9" s="1"/>
  <c r="DB190" i="9"/>
  <c r="BX932" i="9"/>
  <c r="BX929" i="9"/>
  <c r="BX936" i="9"/>
  <c r="CP1012" i="9"/>
  <c r="CP1008" i="9"/>
  <c r="CA811" i="9"/>
  <c r="CA810" i="9" s="1"/>
  <c r="CA813" i="9"/>
  <c r="CA812" i="9"/>
  <c r="CA817" i="9" s="1"/>
  <c r="CA814" i="9"/>
  <c r="BO1013" i="9"/>
  <c r="BO992" i="9"/>
  <c r="BO746" i="9"/>
  <c r="BO648" i="9"/>
  <c r="BO613" i="9"/>
  <c r="BO501" i="9"/>
  <c r="BO566" i="9"/>
  <c r="BO49" i="9"/>
  <c r="BO47" i="9" s="1"/>
  <c r="BO44" i="9" s="1"/>
  <c r="BO86" i="9"/>
  <c r="BO85" i="9" s="1"/>
  <c r="CA55" i="9"/>
  <c r="BO64" i="9"/>
  <c r="BO60" i="9"/>
  <c r="BO61" i="9" s="1"/>
  <c r="BO62" i="9" s="1"/>
  <c r="BO57" i="9"/>
  <c r="BO59" i="9" s="1"/>
  <c r="BP56" i="9"/>
  <c r="BO48" i="9"/>
  <c r="CT192" i="9"/>
  <c r="CT190" i="9"/>
  <c r="AM754" i="9"/>
  <c r="AM755" i="9" s="1"/>
  <c r="AM756" i="9"/>
  <c r="BW1020" i="9"/>
  <c r="BW1023" i="9"/>
  <c r="BW1022" i="9" s="1"/>
  <c r="BW1019" i="9"/>
  <c r="DA985" i="9"/>
  <c r="DA1003" i="9" s="1"/>
  <c r="DA1004" i="9" s="1"/>
  <c r="DA1009" i="9" s="1"/>
  <c r="DA1008" i="9" s="1"/>
  <c r="CZ768" i="9"/>
  <c r="CZ770" i="9" s="1"/>
  <c r="CZ771" i="9" s="1"/>
  <c r="CZ777" i="9" s="1"/>
  <c r="DA294" i="9"/>
  <c r="DA295" i="9" s="1"/>
  <c r="DA296" i="9" s="1"/>
  <c r="DA297" i="9" s="1"/>
  <c r="DA190" i="9"/>
  <c r="DA192" i="9"/>
  <c r="DA193" i="9" s="1"/>
  <c r="DA204" i="9" s="1"/>
  <c r="J908" i="9"/>
  <c r="J904" i="9"/>
  <c r="BA956" i="9"/>
  <c r="BA952" i="9"/>
  <c r="BA943" i="9"/>
  <c r="CZ1023" i="9"/>
  <c r="CZ1022" i="9" s="1"/>
  <c r="CZ1019" i="9"/>
  <c r="CZ1020" i="9"/>
  <c r="CB908" i="9"/>
  <c r="CB193" i="9"/>
  <c r="CB204" i="9" s="1"/>
  <c r="BM627" i="9"/>
  <c r="BM626" i="9" s="1"/>
  <c r="BM625" i="9" s="1"/>
  <c r="BM620" i="9"/>
  <c r="BM621" i="9" s="1"/>
  <c r="BM622" i="9" s="1"/>
  <c r="BM624" i="9" s="1"/>
  <c r="BM623" i="9" s="1"/>
  <c r="BM615" i="9"/>
  <c r="BM617" i="9" s="1"/>
  <c r="BM618" i="9" s="1"/>
  <c r="CT45" i="9"/>
  <c r="CT46" i="9" s="1"/>
  <c r="CT40" i="9"/>
  <c r="CT30" i="9" s="1"/>
  <c r="CT41" i="9"/>
  <c r="CT8" i="9"/>
  <c r="CT9" i="9" s="1"/>
  <c r="O908" i="9"/>
  <c r="O904" i="9"/>
  <c r="CA562" i="9"/>
  <c r="CA597" i="9"/>
  <c r="N901" i="9"/>
  <c r="N903" i="9"/>
  <c r="N905" i="9" s="1"/>
  <c r="BZ788" i="9"/>
  <c r="BZ558" i="9"/>
  <c r="AY756" i="9"/>
  <c r="AY754" i="9"/>
  <c r="AY755" i="9" s="1"/>
  <c r="DA831" i="9"/>
  <c r="CO840" i="9"/>
  <c r="CO836" i="9"/>
  <c r="CO837" i="9" s="1"/>
  <c r="CO838" i="9" s="1"/>
  <c r="CO825" i="9"/>
  <c r="CO842" i="9"/>
  <c r="CO857" i="9" s="1"/>
  <c r="CO829" i="9"/>
  <c r="CO843" i="9"/>
  <c r="CO855" i="9" s="1"/>
  <c r="CO856" i="9" s="1"/>
  <c r="CO861" i="9" s="1"/>
  <c r="CO833" i="9"/>
  <c r="CO839" i="9" s="1"/>
  <c r="CO841" i="9" s="1"/>
  <c r="CO862" i="9"/>
  <c r="CO863" i="9" s="1"/>
  <c r="CO830" i="9"/>
  <c r="CO826" i="9"/>
  <c r="BM474" i="9"/>
  <c r="BM472" i="9"/>
  <c r="CT731" i="9"/>
  <c r="CU187" i="9"/>
  <c r="CD597" i="9"/>
  <c r="CD562" i="9"/>
  <c r="CL985" i="9"/>
  <c r="CL1001" i="9" s="1"/>
  <c r="CL1002" i="9" s="1"/>
  <c r="CL1009" i="9" s="1"/>
  <c r="CL1008" i="9" s="1"/>
  <c r="CK768" i="9"/>
  <c r="CK772" i="9" s="1"/>
  <c r="CK773" i="9" s="1"/>
  <c r="CK777" i="9" s="1"/>
  <c r="CL454" i="9"/>
  <c r="CL429" i="9" s="1"/>
  <c r="CL192" i="9"/>
  <c r="CL190" i="9"/>
  <c r="BY1017" i="9"/>
  <c r="BY1015" i="9"/>
  <c r="BY1016" i="9" s="1"/>
  <c r="BY1018" i="9" s="1"/>
  <c r="BY1021" i="9" s="1"/>
  <c r="BY1010" i="9"/>
  <c r="DE294" i="9"/>
  <c r="DE295" i="9" s="1"/>
  <c r="DE296" i="9" s="1"/>
  <c r="DE297" i="9" s="1"/>
  <c r="DE192" i="9"/>
  <c r="DE190" i="9"/>
  <c r="BS798" i="9"/>
  <c r="BS796" i="9"/>
  <c r="BS795" i="9" s="1"/>
  <c r="DG745" i="9"/>
  <c r="DG740" i="9"/>
  <c r="DG739" i="9" s="1"/>
  <c r="DG738" i="9" s="1"/>
  <c r="DG737" i="9" s="1"/>
  <c r="DG736" i="9" s="1"/>
  <c r="DG735" i="9" s="1"/>
  <c r="DG734" i="9" s="1"/>
  <c r="DG733" i="9" s="1"/>
  <c r="BT340" i="9"/>
  <c r="BS340" i="9"/>
  <c r="BF908" i="9"/>
  <c r="BF335" i="9"/>
  <c r="BF189" i="9"/>
  <c r="BF188" i="9"/>
  <c r="BF193" i="9"/>
  <c r="BF204" i="9" s="1"/>
  <c r="CS1017" i="9"/>
  <c r="CS1015" i="9"/>
  <c r="CS1016" i="9" s="1"/>
  <c r="CS1018" i="9" s="1"/>
  <c r="CS1021" i="9" s="1"/>
  <c r="CS1010" i="9"/>
  <c r="AH756" i="9"/>
  <c r="AH754" i="9"/>
  <c r="AH755" i="9" s="1"/>
  <c r="BF262" i="9"/>
  <c r="BF331" i="9"/>
  <c r="BF269" i="9"/>
  <c r="BF251" i="9"/>
  <c r="BF246" i="9"/>
  <c r="BF236" i="9"/>
  <c r="DC56" i="9"/>
  <c r="DC85" i="9"/>
  <c r="DC86" i="9" s="1"/>
  <c r="DC14" i="9"/>
  <c r="DC15" i="9" s="1"/>
  <c r="CI1017" i="9"/>
  <c r="CI1015" i="9"/>
  <c r="CI1016" i="9" s="1"/>
  <c r="CI1018" i="9" s="1"/>
  <c r="CI1021" i="9" s="1"/>
  <c r="CI1010" i="9"/>
  <c r="CI1007" i="9"/>
  <c r="CJ1007" i="9" s="1"/>
  <c r="CK1007" i="9" s="1"/>
  <c r="CD826" i="9"/>
  <c r="CD843" i="9"/>
  <c r="CD855" i="9" s="1"/>
  <c r="CD856" i="9" s="1"/>
  <c r="CD861" i="9" s="1"/>
  <c r="CD833" i="9"/>
  <c r="CD839" i="9" s="1"/>
  <c r="CD841" i="9" s="1"/>
  <c r="CD830" i="9"/>
  <c r="CD842" i="9"/>
  <c r="CD857" i="9" s="1"/>
  <c r="CE832" i="9"/>
  <c r="CD840" i="9"/>
  <c r="CD829" i="9"/>
  <c r="CD825" i="9"/>
  <c r="CP831" i="9"/>
  <c r="CD836" i="9"/>
  <c r="CD837" i="9" s="1"/>
  <c r="CD838" i="9" s="1"/>
  <c r="CD862" i="9"/>
  <c r="CD863" i="9" s="1"/>
  <c r="CX15" i="9"/>
  <c r="CC1012" i="9"/>
  <c r="CC1008" i="9"/>
  <c r="CS831" i="9"/>
  <c r="CG840" i="9"/>
  <c r="CG836" i="9"/>
  <c r="CG837" i="9" s="1"/>
  <c r="CG838" i="9" s="1"/>
  <c r="CG825" i="9"/>
  <c r="CG862" i="9"/>
  <c r="CG842" i="9"/>
  <c r="CG857" i="9" s="1"/>
  <c r="CG829" i="9"/>
  <c r="CG830" i="9"/>
  <c r="CG826" i="9"/>
  <c r="CG843" i="9"/>
  <c r="CG855" i="9" s="1"/>
  <c r="CG856" i="9" s="1"/>
  <c r="CG861" i="9" s="1"/>
  <c r="CG833" i="9"/>
  <c r="CG839" i="9" s="1"/>
  <c r="CG841" i="9" s="1"/>
  <c r="BO783" i="9"/>
  <c r="BO781" i="9"/>
  <c r="BO782" i="9" s="1"/>
  <c r="BO784" i="9" s="1"/>
  <c r="BO786" i="9" s="1"/>
  <c r="BO776" i="9"/>
  <c r="BU985" i="9"/>
  <c r="BU1005" i="9" s="1"/>
  <c r="BU1006" i="9" s="1"/>
  <c r="BU1009" i="9" s="1"/>
  <c r="BU1008" i="9" s="1"/>
  <c r="BT768" i="9"/>
  <c r="BT770" i="9" s="1"/>
  <c r="BT771" i="9" s="1"/>
  <c r="BU555" i="9"/>
  <c r="BU561" i="9" s="1"/>
  <c r="BU562" i="9" s="1"/>
  <c r="BU454" i="9"/>
  <c r="BU493" i="9"/>
  <c r="BU513" i="9" s="1"/>
  <c r="BU192" i="9"/>
  <c r="AM745" i="9"/>
  <c r="AM740" i="9"/>
  <c r="AM739" i="9" s="1"/>
  <c r="AM738" i="9" s="1"/>
  <c r="AM737" i="9" s="1"/>
  <c r="AM736" i="9" s="1"/>
  <c r="AM735" i="9" s="1"/>
  <c r="AM734" i="9" s="1"/>
  <c r="AM733" i="9" s="1"/>
  <c r="BM537" i="9"/>
  <c r="BM533" i="9"/>
  <c r="DI294" i="9"/>
  <c r="DI192" i="9"/>
  <c r="DI193" i="9" s="1"/>
  <c r="DI204" i="9" s="1"/>
  <c r="DI190" i="9"/>
  <c r="CT862" i="9"/>
  <c r="CT863" i="9" s="1"/>
  <c r="CT842" i="9"/>
  <c r="CT857" i="9" s="1"/>
  <c r="DF831" i="9"/>
  <c r="CT829" i="9"/>
  <c r="CT840" i="9"/>
  <c r="CT836" i="9"/>
  <c r="CT837" i="9" s="1"/>
  <c r="CT838" i="9" s="1"/>
  <c r="CT825" i="9"/>
  <c r="CT843" i="9"/>
  <c r="CT855" i="9" s="1"/>
  <c r="CT856" i="9" s="1"/>
  <c r="CT861" i="9" s="1"/>
  <c r="CT833" i="9"/>
  <c r="CT839" i="9" s="1"/>
  <c r="CT841" i="9" s="1"/>
  <c r="CT830" i="9"/>
  <c r="CT826" i="9"/>
  <c r="Q932" i="9"/>
  <c r="Q929" i="9"/>
  <c r="W903" i="9"/>
  <c r="W901" i="9"/>
  <c r="CH45" i="9"/>
  <c r="CH46" i="9" s="1"/>
  <c r="CH40" i="9"/>
  <c r="CH30" i="9" s="1"/>
  <c r="CH41" i="9"/>
  <c r="CH8" i="9"/>
  <c r="CH9" i="9" s="1"/>
  <c r="CL41" i="9"/>
  <c r="CL45" i="9"/>
  <c r="CL46" i="9" s="1"/>
  <c r="CL40" i="9"/>
  <c r="CL30" i="9" s="1"/>
  <c r="CL8" i="9"/>
  <c r="CL9" i="9" s="1"/>
  <c r="AI945" i="9"/>
  <c r="AI946" i="9"/>
  <c r="AI944" i="9" s="1"/>
  <c r="BK331" i="9"/>
  <c r="BK257" i="9"/>
  <c r="BK246" i="9"/>
  <c r="BK251" i="9"/>
  <c r="BK236" i="9"/>
  <c r="AQ938" i="9"/>
  <c r="AQ933" i="9"/>
  <c r="AQ939" i="9"/>
  <c r="AQ935" i="9"/>
  <c r="DG754" i="9"/>
  <c r="DG755" i="9" s="1"/>
  <c r="DG756" i="9"/>
  <c r="AM939" i="9"/>
  <c r="AM938" i="9"/>
  <c r="AM933" i="9"/>
  <c r="AM935" i="9"/>
  <c r="AS243" i="9"/>
  <c r="AS235" i="9"/>
  <c r="AH745" i="9"/>
  <c r="AH740" i="9"/>
  <c r="AH739" i="9" s="1"/>
  <c r="AH738" i="9" s="1"/>
  <c r="AH737" i="9" s="1"/>
  <c r="AH736" i="9" s="1"/>
  <c r="AH735" i="9" s="1"/>
  <c r="AH734" i="9" s="1"/>
  <c r="AH733" i="9" s="1"/>
  <c r="BF238" i="9"/>
  <c r="BF239" i="9"/>
  <c r="BF237" i="9" s="1"/>
  <c r="BV908" i="9"/>
  <c r="BV193" i="9"/>
  <c r="BV204" i="9" s="1"/>
  <c r="BP985" i="9"/>
  <c r="BP1003" i="9" s="1"/>
  <c r="BP1004" i="9" s="1"/>
  <c r="BP1009" i="9" s="1"/>
  <c r="BP555" i="9"/>
  <c r="BP493" i="9"/>
  <c r="BP192" i="9"/>
  <c r="AC945" i="9"/>
  <c r="AC946" i="9"/>
  <c r="AC944" i="9" s="1"/>
  <c r="CX832" i="9"/>
  <c r="CX746" i="9"/>
  <c r="CY438" i="9"/>
  <c r="DJ55" i="9"/>
  <c r="CY140" i="9"/>
  <c r="CX130" i="9"/>
  <c r="CY126" i="9"/>
  <c r="CY127" i="9" s="1"/>
  <c r="CX145" i="9"/>
  <c r="CX60" i="9"/>
  <c r="CX61" i="9" s="1"/>
  <c r="CX62" i="9" s="1"/>
  <c r="CX57" i="9"/>
  <c r="CX63" i="9" s="1"/>
  <c r="CX65" i="9" s="1"/>
  <c r="CX49" i="9"/>
  <c r="CX47" i="9" s="1"/>
  <c r="CX44" i="9" s="1"/>
  <c r="CX54" i="9"/>
  <c r="CX53" i="9"/>
  <c r="CX12" i="9"/>
  <c r="CX48" i="9"/>
  <c r="CG45" i="9"/>
  <c r="CG46" i="9" s="1"/>
  <c r="CG40" i="9"/>
  <c r="CG30" i="9" s="1"/>
  <c r="CG41" i="9"/>
  <c r="CG8" i="9"/>
  <c r="CG9" i="9" s="1"/>
  <c r="AF245" i="9"/>
  <c r="AF249" i="9" s="1"/>
  <c r="AF241" i="9"/>
  <c r="AF240" i="9"/>
  <c r="AI676" i="9"/>
  <c r="AI677" i="9" s="1"/>
  <c r="AI678" i="9" s="1"/>
  <c r="AI673" i="9"/>
  <c r="BQ985" i="9"/>
  <c r="BQ1001" i="9" s="1"/>
  <c r="BQ1002" i="9" s="1"/>
  <c r="BQ1009" i="9" s="1"/>
  <c r="BQ555" i="9"/>
  <c r="BQ493" i="9"/>
  <c r="BQ192" i="9"/>
  <c r="CI45" i="9"/>
  <c r="CI46" i="9" s="1"/>
  <c r="CI40" i="9"/>
  <c r="CI30" i="9" s="1"/>
  <c r="CI41" i="9"/>
  <c r="CI8" i="9"/>
  <c r="CI9" i="9" s="1"/>
  <c r="CU56" i="9"/>
  <c r="CU85" i="9"/>
  <c r="CU86" i="9" s="1"/>
  <c r="CU14" i="9"/>
  <c r="CU15" i="9" s="1"/>
  <c r="AX913" i="9"/>
  <c r="AX917" i="9"/>
  <c r="AX919" i="9"/>
  <c r="AX920" i="9" s="1"/>
  <c r="CK45" i="9"/>
  <c r="CK46" i="9" s="1"/>
  <c r="CK40" i="9"/>
  <c r="CK30" i="9" s="1"/>
  <c r="CK41" i="9"/>
  <c r="CK8" i="9"/>
  <c r="CK9" i="9" s="1"/>
  <c r="BJ240" i="9"/>
  <c r="BJ245" i="9"/>
  <c r="BJ249" i="9" s="1"/>
  <c r="BJ241" i="9"/>
  <c r="DF190" i="9"/>
  <c r="DF294" i="9"/>
  <c r="DF295" i="9" s="1"/>
  <c r="DF296" i="9" s="1"/>
  <c r="DF297" i="9" s="1"/>
  <c r="DF192" i="9"/>
  <c r="BY528" i="9"/>
  <c r="BY527" i="9" s="1"/>
  <c r="CD546" i="9"/>
  <c r="BY525" i="9"/>
  <c r="AF952" i="9"/>
  <c r="AF956" i="9" s="1"/>
  <c r="AF943" i="9"/>
  <c r="CF1008" i="9"/>
  <c r="CF1012" i="9"/>
  <c r="AK936" i="9"/>
  <c r="AK932" i="9"/>
  <c r="AK929" i="9"/>
  <c r="AB239" i="9"/>
  <c r="AB237" i="9" s="1"/>
  <c r="AB238" i="9"/>
  <c r="AH232" i="9"/>
  <c r="AH225" i="9"/>
  <c r="AH231" i="9"/>
  <c r="AH227" i="9"/>
  <c r="BE238" i="9"/>
  <c r="BE239" i="9"/>
  <c r="BE237" i="9" s="1"/>
  <c r="CG781" i="9"/>
  <c r="CG782" i="9" s="1"/>
  <c r="CG784" i="9" s="1"/>
  <c r="CG786" i="9" s="1"/>
  <c r="CG776" i="9"/>
  <c r="CG783" i="9"/>
  <c r="AI943" i="9"/>
  <c r="AI952" i="9"/>
  <c r="AI956" i="9" s="1"/>
  <c r="DG832" i="9"/>
  <c r="DG746" i="9"/>
  <c r="DG130" i="9"/>
  <c r="DH140" i="9"/>
  <c r="DH126" i="9"/>
  <c r="DH127" i="9" s="1"/>
  <c r="DG145" i="9"/>
  <c r="DG60" i="9"/>
  <c r="DG61" i="9" s="1"/>
  <c r="DG62" i="9" s="1"/>
  <c r="DG57" i="9"/>
  <c r="DG63" i="9" s="1"/>
  <c r="DG65" i="9" s="1"/>
  <c r="DG53" i="9"/>
  <c r="DG54" i="9"/>
  <c r="DG49" i="9"/>
  <c r="DG47" i="9" s="1"/>
  <c r="DG44" i="9" s="1"/>
  <c r="DG48" i="9"/>
  <c r="CD1008" i="9"/>
  <c r="CD1012" i="9"/>
  <c r="CW294" i="9"/>
  <c r="CW295" i="9" s="1"/>
  <c r="CW296" i="9" s="1"/>
  <c r="CW297" i="9" s="1"/>
  <c r="CW190" i="9"/>
  <c r="CW192" i="9"/>
  <c r="BK949" i="9"/>
  <c r="BK942" i="9"/>
  <c r="BK238" i="9"/>
  <c r="BK239" i="9"/>
  <c r="BK237" i="9" s="1"/>
  <c r="AP921" i="9"/>
  <c r="AP930" i="9"/>
  <c r="AP932" i="9" s="1"/>
  <c r="AP927" i="9"/>
  <c r="AP916" i="9"/>
  <c r="AP915" i="9" s="1"/>
  <c r="AP914" i="9" s="1"/>
  <c r="H907" i="9"/>
  <c r="H910" i="9"/>
  <c r="H909" i="9"/>
  <c r="H912" i="9"/>
  <c r="H906" i="9"/>
  <c r="CG540" i="9"/>
  <c r="CG541" i="9" s="1"/>
  <c r="CG522" i="9"/>
  <c r="CG523" i="9" s="1"/>
  <c r="CN335" i="9"/>
  <c r="CN193" i="9"/>
  <c r="CN204" i="9" s="1"/>
  <c r="BT985" i="9"/>
  <c r="BS768" i="9"/>
  <c r="BT493" i="9"/>
  <c r="BT555" i="9"/>
  <c r="BT557" i="9" s="1"/>
  <c r="BT454" i="9"/>
  <c r="BT429" i="9" s="1"/>
  <c r="BT192" i="9"/>
  <c r="BO985" i="9"/>
  <c r="BO1005" i="9" s="1"/>
  <c r="BO1006" i="9" s="1"/>
  <c r="BO1009" i="9" s="1"/>
  <c r="BO555" i="9"/>
  <c r="BO561" i="9" s="1"/>
  <c r="BO493" i="9"/>
  <c r="BO513" i="9" s="1"/>
  <c r="BO192" i="9"/>
  <c r="AX748" i="9"/>
  <c r="AX749" i="9" s="1"/>
  <c r="AX750" i="9" s="1"/>
  <c r="AX751" i="9" s="1"/>
  <c r="AX752" i="9" s="1"/>
  <c r="AX753" i="9" s="1"/>
  <c r="AX744" i="9"/>
  <c r="AX743" i="9" s="1"/>
  <c r="BH246" i="9"/>
  <c r="BH331" i="9"/>
  <c r="BH251" i="9"/>
  <c r="BH236" i="9"/>
  <c r="AD22" i="9"/>
  <c r="AD38" i="9"/>
  <c r="CX96" i="9"/>
  <c r="CX10" i="9"/>
  <c r="CK335" i="9"/>
  <c r="CK193" i="9"/>
  <c r="CK204" i="9" s="1"/>
  <c r="AW958" i="9"/>
  <c r="AW959" i="9" s="1"/>
  <c r="AW955" i="9"/>
  <c r="AW953" i="9" s="1"/>
  <c r="AW957" i="9"/>
  <c r="AW954" i="9"/>
  <c r="AQ756" i="9"/>
  <c r="AQ754" i="9"/>
  <c r="AQ755" i="9" s="1"/>
  <c r="BU339" i="9"/>
  <c r="BU1020" i="9"/>
  <c r="BU1019" i="9"/>
  <c r="BU1023" i="9"/>
  <c r="CM45" i="9"/>
  <c r="CM46" i="9" s="1"/>
  <c r="CM40" i="9"/>
  <c r="CM30" i="9" s="1"/>
  <c r="CM41" i="9"/>
  <c r="CM8" i="9"/>
  <c r="CM9" i="9" s="1"/>
  <c r="CM826" i="9"/>
  <c r="CM862" i="9"/>
  <c r="CM863" i="9" s="1"/>
  <c r="CM843" i="9"/>
  <c r="CM855" i="9" s="1"/>
  <c r="CM856" i="9" s="1"/>
  <c r="CM861" i="9" s="1"/>
  <c r="CM833" i="9"/>
  <c r="CM839" i="9" s="1"/>
  <c r="CM841" i="9" s="1"/>
  <c r="CM830" i="9"/>
  <c r="CM825" i="9"/>
  <c r="CY831" i="9"/>
  <c r="CM836" i="9"/>
  <c r="CM837" i="9" s="1"/>
  <c r="CM838" i="9" s="1"/>
  <c r="CM842" i="9"/>
  <c r="CM857" i="9" s="1"/>
  <c r="CM840" i="9"/>
  <c r="CM829" i="9"/>
  <c r="K938" i="9"/>
  <c r="K933" i="9"/>
  <c r="K935" i="9"/>
  <c r="K934" i="9" s="1"/>
  <c r="K939" i="9"/>
  <c r="DC748" i="9"/>
  <c r="DC749" i="9" s="1"/>
  <c r="DC750" i="9" s="1"/>
  <c r="DC744" i="9"/>
  <c r="DC743" i="9" s="1"/>
  <c r="DC751" i="9"/>
  <c r="DC752" i="9" s="1"/>
  <c r="DC753" i="9" s="1"/>
  <c r="CQ8" i="9"/>
  <c r="CQ9" i="9" s="1"/>
  <c r="CQ45" i="9"/>
  <c r="CQ46" i="9" s="1"/>
  <c r="CQ40" i="9"/>
  <c r="CQ30" i="9" s="1"/>
  <c r="CQ41" i="9"/>
  <c r="AZ948" i="9"/>
  <c r="AZ947" i="9"/>
  <c r="AZ950" i="9"/>
  <c r="AZ951" i="9" s="1"/>
  <c r="AO245" i="9"/>
  <c r="AO249" i="9" s="1"/>
  <c r="AO241" i="9"/>
  <c r="AO240" i="9"/>
  <c r="BI273" i="9"/>
  <c r="AY227" i="9"/>
  <c r="AY231" i="9"/>
  <c r="AY232" i="9"/>
  <c r="AY225" i="9"/>
  <c r="BW908" i="9"/>
  <c r="BW193" i="9"/>
  <c r="BW204" i="9" s="1"/>
  <c r="BM992" i="9"/>
  <c r="BM650" i="9"/>
  <c r="BM984" i="9" s="1"/>
  <c r="BM651" i="9"/>
  <c r="BM655" i="9"/>
  <c r="BM656" i="9" s="1"/>
  <c r="BM657" i="9" s="1"/>
  <c r="T933" i="9"/>
  <c r="T938" i="9"/>
  <c r="T935" i="9"/>
  <c r="T934" i="9" s="1"/>
  <c r="T939" i="9"/>
  <c r="BY908" i="9"/>
  <c r="BY193" i="9"/>
  <c r="BY204" i="9" s="1"/>
  <c r="BL241" i="9"/>
  <c r="BL245" i="9"/>
  <c r="BL249" i="9" s="1"/>
  <c r="BL240" i="9"/>
  <c r="CO45" i="9"/>
  <c r="CO46" i="9" s="1"/>
  <c r="CO40" i="9"/>
  <c r="CO30" i="9" s="1"/>
  <c r="CO41" i="9"/>
  <c r="CO8" i="9"/>
  <c r="CO9" i="9" s="1"/>
  <c r="BR950" i="9"/>
  <c r="BR951" i="9" s="1"/>
  <c r="BR948" i="9"/>
  <c r="BR947" i="9"/>
  <c r="BE251" i="9"/>
  <c r="BE274" i="9" s="1"/>
  <c r="BE271" i="9"/>
  <c r="BE270" i="9" s="1"/>
  <c r="BE331" i="9"/>
  <c r="BE236" i="9"/>
  <c r="CL862" i="9"/>
  <c r="CL863" i="9" s="1"/>
  <c r="CL843" i="9"/>
  <c r="CL855" i="9" s="1"/>
  <c r="CL856" i="9" s="1"/>
  <c r="CL861" i="9" s="1"/>
  <c r="CL833" i="9"/>
  <c r="CL839" i="9" s="1"/>
  <c r="CL841" i="9" s="1"/>
  <c r="CL830" i="9"/>
  <c r="CX831" i="9"/>
  <c r="CL826" i="9"/>
  <c r="CL825" i="9"/>
  <c r="CL836" i="9"/>
  <c r="CL837" i="9" s="1"/>
  <c r="CL838" i="9" s="1"/>
  <c r="CL842" i="9"/>
  <c r="CL857" i="9" s="1"/>
  <c r="CL840" i="9"/>
  <c r="CL829" i="9"/>
  <c r="BS950" i="9"/>
  <c r="BS951" i="9" s="1"/>
  <c r="BS947" i="9"/>
  <c r="BS948" i="9"/>
  <c r="AN950" i="9"/>
  <c r="AN951" i="9" s="1"/>
  <c r="AN948" i="9"/>
  <c r="AN947" i="9"/>
  <c r="CV56" i="9"/>
  <c r="CV14" i="9"/>
  <c r="CV15" i="9" s="1"/>
  <c r="CV85" i="9"/>
  <c r="CV86" i="9" s="1"/>
  <c r="AP911" i="9"/>
  <c r="AP912" i="9"/>
  <c r="AP910" i="9" s="1"/>
  <c r="BI241" i="9"/>
  <c r="BI245" i="9"/>
  <c r="BI249" i="9" s="1"/>
  <c r="BI240" i="9"/>
  <c r="BM555" i="9"/>
  <c r="BM561" i="9" s="1"/>
  <c r="BM493" i="9"/>
  <c r="BM513" i="9" s="1"/>
  <c r="BM192" i="9"/>
  <c r="AL748" i="9"/>
  <c r="AL749" i="9" s="1"/>
  <c r="AL750" i="9" s="1"/>
  <c r="AL751" i="9" s="1"/>
  <c r="AL752" i="9" s="1"/>
  <c r="AL753" i="9" s="1"/>
  <c r="AL744" i="9"/>
  <c r="AL743" i="9" s="1"/>
  <c r="BL935" i="9"/>
  <c r="BL939" i="9"/>
  <c r="BL938" i="9"/>
  <c r="BL933" i="9"/>
  <c r="DJ731" i="9"/>
  <c r="DK187" i="9"/>
  <c r="AZ245" i="9"/>
  <c r="AZ249" i="9" s="1"/>
  <c r="AZ241" i="9"/>
  <c r="AZ240" i="9"/>
  <c r="BO1026" i="9"/>
  <c r="BO1029" i="9"/>
  <c r="BO1028" i="9" s="1"/>
  <c r="BO1027" i="9"/>
  <c r="BH239" i="9"/>
  <c r="BH237" i="9" s="1"/>
  <c r="BH238" i="9"/>
  <c r="CM335" i="9"/>
  <c r="CM193" i="9"/>
  <c r="CM204" i="9" s="1"/>
  <c r="AD35" i="9"/>
  <c r="AD37" i="9" s="1"/>
  <c r="AD36" i="9"/>
  <c r="CC908" i="9"/>
  <c r="CC193" i="9"/>
  <c r="CC204" i="9" s="1"/>
  <c r="DB56" i="9"/>
  <c r="DB85" i="9"/>
  <c r="DB86" i="9" s="1"/>
  <c r="DB14" i="9"/>
  <c r="DB15" i="9" s="1"/>
  <c r="CI335" i="9"/>
  <c r="CI193" i="9"/>
  <c r="CI204" i="9" s="1"/>
  <c r="BL555" i="9"/>
  <c r="BL561" i="9" s="1"/>
  <c r="BL493" i="9"/>
  <c r="BL513" i="9" s="1"/>
  <c r="BL192" i="9"/>
  <c r="CB823" i="9"/>
  <c r="CB824" i="9" s="1"/>
  <c r="CB815" i="9"/>
  <c r="CB819" i="9"/>
  <c r="CB816" i="9"/>
  <c r="AS188" i="9"/>
  <c r="AS189" i="9"/>
  <c r="AS193" i="9"/>
  <c r="AQ745" i="9"/>
  <c r="AQ740" i="9"/>
  <c r="AQ739" i="9" s="1"/>
  <c r="AQ738" i="9" s="1"/>
  <c r="AQ737" i="9" s="1"/>
  <c r="AQ736" i="9" s="1"/>
  <c r="AQ735" i="9" s="1"/>
  <c r="AQ734" i="9" s="1"/>
  <c r="AQ733" i="9" s="1"/>
  <c r="BU340" i="9"/>
  <c r="BX745" i="9"/>
  <c r="BX740" i="9"/>
  <c r="BX739" i="9" s="1"/>
  <c r="BX738" i="9" s="1"/>
  <c r="BX737" i="9" s="1"/>
  <c r="BX736" i="9" s="1"/>
  <c r="BX735" i="9" s="1"/>
  <c r="BX734" i="9" s="1"/>
  <c r="BX733" i="9" s="1"/>
  <c r="CK842" i="9"/>
  <c r="CK857" i="9" s="1"/>
  <c r="CK829" i="9"/>
  <c r="CW831" i="9"/>
  <c r="CK840" i="9"/>
  <c r="CK836" i="9"/>
  <c r="CK837" i="9" s="1"/>
  <c r="CK838" i="9" s="1"/>
  <c r="CK825" i="9"/>
  <c r="CK826" i="9"/>
  <c r="CK843" i="9"/>
  <c r="CK855" i="9" s="1"/>
  <c r="CK856" i="9" s="1"/>
  <c r="CK861" i="9" s="1"/>
  <c r="CK833" i="9"/>
  <c r="CK839" i="9" s="1"/>
  <c r="CK841" i="9" s="1"/>
  <c r="CK862" i="9"/>
  <c r="CK863" i="9" s="1"/>
  <c r="CK830" i="9"/>
  <c r="CP798" i="9"/>
  <c r="CP796" i="9"/>
  <c r="CP795" i="9" s="1"/>
  <c r="BN614" i="9"/>
  <c r="BN612" i="9"/>
  <c r="BN611" i="9" s="1"/>
  <c r="BN610" i="9" s="1"/>
  <c r="DE56" i="9"/>
  <c r="DE14" i="9"/>
  <c r="DE15" i="9" s="1"/>
  <c r="DE85" i="9"/>
  <c r="DE86" i="9" s="1"/>
  <c r="CN8" i="9"/>
  <c r="CN9" i="9" s="1"/>
  <c r="CN45" i="9"/>
  <c r="CN46" i="9" s="1"/>
  <c r="CN40" i="9"/>
  <c r="CN30" i="9" s="1"/>
  <c r="CN41" i="9"/>
  <c r="CN862" i="9"/>
  <c r="CN863" i="9" s="1"/>
  <c r="CN842" i="9"/>
  <c r="CN857" i="9" s="1"/>
  <c r="CN829" i="9"/>
  <c r="CN840" i="9"/>
  <c r="CN836" i="9"/>
  <c r="CN837" i="9" s="1"/>
  <c r="CN838" i="9" s="1"/>
  <c r="CN825" i="9"/>
  <c r="CZ831" i="9"/>
  <c r="CN843" i="9"/>
  <c r="CN855" i="9" s="1"/>
  <c r="CN856" i="9" s="1"/>
  <c r="CN861" i="9" s="1"/>
  <c r="CN833" i="9"/>
  <c r="CN839" i="9" s="1"/>
  <c r="CN841" i="9" s="1"/>
  <c r="CN830" i="9"/>
  <c r="CN826" i="9"/>
  <c r="AF946" i="9"/>
  <c r="AF944" i="9" s="1"/>
  <c r="AF945" i="9"/>
  <c r="CA776" i="9"/>
  <c r="CB776" i="9" s="1"/>
  <c r="CA783" i="9"/>
  <c r="CA781" i="9"/>
  <c r="CA782" i="9" s="1"/>
  <c r="CA784" i="9" s="1"/>
  <c r="CA786" i="9" s="1"/>
  <c r="DF85" i="9"/>
  <c r="DF86" i="9" s="1"/>
  <c r="DF56" i="9"/>
  <c r="DF14" i="9"/>
  <c r="DF15" i="9" s="1"/>
  <c r="AR189" i="9"/>
  <c r="AR193" i="9"/>
  <c r="AR204" i="9" s="1"/>
  <c r="AR188" i="9"/>
  <c r="AS949" i="9"/>
  <c r="AS942" i="9"/>
  <c r="AR917" i="9"/>
  <c r="AR913" i="9"/>
  <c r="AR919" i="9"/>
  <c r="AR920" i="9" s="1"/>
  <c r="AN35" i="9"/>
  <c r="AN37" i="9" s="1"/>
  <c r="AN36" i="9"/>
  <c r="AN240" i="9"/>
  <c r="AN245" i="9"/>
  <c r="AN241" i="9"/>
  <c r="CR335" i="9"/>
  <c r="CR193" i="9"/>
  <c r="CR204" i="9" s="1"/>
  <c r="BX339" i="9"/>
  <c r="P950" i="9"/>
  <c r="P951" i="9" s="1"/>
  <c r="P940" i="9"/>
  <c r="BS513" i="9"/>
  <c r="BS511" i="9" s="1"/>
  <c r="BS509" i="9" s="1"/>
  <c r="BS512" i="9"/>
  <c r="BS510" i="9" s="1"/>
  <c r="AQ232" i="9"/>
  <c r="AQ225" i="9"/>
  <c r="AQ231" i="9"/>
  <c r="AQ227" i="9"/>
  <c r="BO524" i="9"/>
  <c r="BO520" i="9"/>
  <c r="DJ832" i="9"/>
  <c r="DJ746" i="9"/>
  <c r="DK140" i="9"/>
  <c r="DK126" i="9"/>
  <c r="DK127" i="9" s="1"/>
  <c r="DJ54" i="9"/>
  <c r="DJ145" i="9"/>
  <c r="DJ60" i="9"/>
  <c r="DJ61" i="9" s="1"/>
  <c r="DJ62" i="9" s="1"/>
  <c r="DJ57" i="9"/>
  <c r="DJ63" i="9" s="1"/>
  <c r="DJ65" i="9" s="1"/>
  <c r="DJ53" i="9"/>
  <c r="DJ130" i="9"/>
  <c r="DJ49" i="9"/>
  <c r="DJ47" i="9" s="1"/>
  <c r="DJ44" i="9" s="1"/>
  <c r="DJ48" i="9"/>
  <c r="BB945" i="9"/>
  <c r="BB946" i="9"/>
  <c r="BB944" i="9" s="1"/>
  <c r="AO947" i="9"/>
  <c r="AO948" i="9"/>
  <c r="AO950" i="9"/>
  <c r="AO951" i="9" s="1"/>
  <c r="CM460" i="9"/>
  <c r="CM461" i="9" s="1"/>
  <c r="CM429" i="9"/>
  <c r="CY985" i="9"/>
  <c r="CY1001" i="9" s="1"/>
  <c r="CY1002" i="9" s="1"/>
  <c r="CY1009" i="9" s="1"/>
  <c r="CY1008" i="9" s="1"/>
  <c r="CS768" i="9"/>
  <c r="CS774" i="9" s="1"/>
  <c r="CS775" i="9" s="1"/>
  <c r="CS777" i="9" s="1"/>
  <c r="CS778" i="9" s="1"/>
  <c r="CY294" i="9"/>
  <c r="CY295" i="9" s="1"/>
  <c r="CY296" i="9" s="1"/>
  <c r="CY297" i="9" s="1"/>
  <c r="CY192" i="9"/>
  <c r="CY190" i="9"/>
  <c r="CC460" i="9"/>
  <c r="CC461" i="9" s="1"/>
  <c r="CC429" i="9"/>
  <c r="CJ781" i="9"/>
  <c r="CJ782" i="9" s="1"/>
  <c r="CJ784" i="9" s="1"/>
  <c r="CJ786" i="9" s="1"/>
  <c r="CJ783" i="9"/>
  <c r="CJ776" i="9"/>
  <c r="CK776" i="9" s="1"/>
  <c r="DC333" i="9"/>
  <c r="DC232" i="9"/>
  <c r="DC243" i="9" s="1"/>
  <c r="DC225" i="9"/>
  <c r="DC227" i="9"/>
  <c r="DC231" i="9"/>
  <c r="BR985" i="9"/>
  <c r="BR1005" i="9" s="1"/>
  <c r="BR555" i="9"/>
  <c r="BR561" i="9" s="1"/>
  <c r="BR562" i="9" s="1"/>
  <c r="BR564" i="9" s="1"/>
  <c r="BR565" i="9" s="1"/>
  <c r="BR563" i="9" s="1"/>
  <c r="BR454" i="9"/>
  <c r="BR493" i="9"/>
  <c r="BR192" i="9"/>
  <c r="CO985" i="9"/>
  <c r="CO1001" i="9" s="1"/>
  <c r="CO1002" i="9" s="1"/>
  <c r="CO1009" i="9" s="1"/>
  <c r="CN768" i="9"/>
  <c r="CN772" i="9" s="1"/>
  <c r="CN773" i="9" s="1"/>
  <c r="CN777" i="9" s="1"/>
  <c r="CO454" i="9"/>
  <c r="CO192" i="9"/>
  <c r="CO190" i="9"/>
  <c r="BX754" i="9"/>
  <c r="BX755" i="9" s="1"/>
  <c r="BX756" i="9"/>
  <c r="BJ942" i="9"/>
  <c r="BJ949" i="9"/>
  <c r="CA1017" i="9"/>
  <c r="CA1015" i="9"/>
  <c r="CA1016" i="9" s="1"/>
  <c r="CA1018" i="9" s="1"/>
  <c r="CA1021" i="9" s="1"/>
  <c r="CA1010" i="9"/>
  <c r="CA1007" i="9"/>
  <c r="CB1007" i="9" s="1"/>
  <c r="BC335" i="9"/>
  <c r="BC193" i="9"/>
  <c r="BC204" i="9" s="1"/>
  <c r="BC188" i="9"/>
  <c r="BC189" i="9"/>
  <c r="AB936" i="9"/>
  <c r="AB932" i="9"/>
  <c r="AB929" i="9"/>
  <c r="CQ843" i="9"/>
  <c r="CQ855" i="9" s="1"/>
  <c r="CQ856" i="9" s="1"/>
  <c r="CQ861" i="9" s="1"/>
  <c r="CQ833" i="9"/>
  <c r="CQ839" i="9" s="1"/>
  <c r="CQ841" i="9" s="1"/>
  <c r="CQ830" i="9"/>
  <c r="CQ862" i="9"/>
  <c r="CQ863" i="9" s="1"/>
  <c r="CQ826" i="9"/>
  <c r="CQ836" i="9"/>
  <c r="CQ837" i="9" s="1"/>
  <c r="CQ838" i="9" s="1"/>
  <c r="CQ842" i="9"/>
  <c r="CQ857" i="9" s="1"/>
  <c r="CQ840" i="9"/>
  <c r="CQ829" i="9"/>
  <c r="CQ825" i="9"/>
  <c r="DC831" i="9"/>
  <c r="CF908" i="9"/>
  <c r="CF193" i="9"/>
  <c r="CF204" i="9" s="1"/>
  <c r="CA908" i="9"/>
  <c r="CA193" i="9"/>
  <c r="CA204" i="9" s="1"/>
  <c r="H940" i="9"/>
  <c r="H950" i="9"/>
  <c r="H951" i="9" s="1"/>
  <c r="AY935" i="9"/>
  <c r="AY938" i="9"/>
  <c r="AY939" i="9"/>
  <c r="AY933" i="9"/>
  <c r="I942" i="9"/>
  <c r="I949" i="9"/>
  <c r="BZ908" i="9"/>
  <c r="BZ193" i="9"/>
  <c r="BZ204" i="9" s="1"/>
  <c r="CK1020" i="9"/>
  <c r="CK1019" i="9"/>
  <c r="CK1023" i="9"/>
  <c r="CG985" i="9"/>
  <c r="CG1003" i="9" s="1"/>
  <c r="CG1004" i="9" s="1"/>
  <c r="CG863" i="9"/>
  <c r="CF768" i="9"/>
  <c r="CF770" i="9" s="1"/>
  <c r="CF771" i="9" s="1"/>
  <c r="CF777" i="9" s="1"/>
  <c r="CG555" i="9"/>
  <c r="CG561" i="9" s="1"/>
  <c r="CG493" i="9"/>
  <c r="CG513" i="9" s="1"/>
  <c r="CG454" i="9"/>
  <c r="CG192" i="9"/>
  <c r="CG190" i="9"/>
  <c r="AT947" i="9"/>
  <c r="AT948" i="9"/>
  <c r="AT950" i="9"/>
  <c r="AT951" i="9" s="1"/>
  <c r="BS520" i="9"/>
  <c r="BS524" i="9"/>
  <c r="BL1012" i="9"/>
  <c r="BL1017" i="9"/>
  <c r="BL585" i="9"/>
  <c r="BL583" i="9" s="1"/>
  <c r="BL582" i="9" s="1"/>
  <c r="BL579" i="9"/>
  <c r="BL577" i="9"/>
  <c r="BL580" i="9" s="1"/>
  <c r="BL581" i="9" s="1"/>
  <c r="DJ294" i="9"/>
  <c r="DJ295" i="9" s="1"/>
  <c r="DJ296" i="9" s="1"/>
  <c r="DJ297" i="9" s="1"/>
  <c r="DJ192" i="9"/>
  <c r="DJ190" i="9"/>
  <c r="BB943" i="9"/>
  <c r="BB956" i="9"/>
  <c r="BB952" i="9"/>
  <c r="CM783" i="9"/>
  <c r="CM776" i="9"/>
  <c r="CN776" i="9" s="1"/>
  <c r="CM781" i="9"/>
  <c r="CM782" i="9" s="1"/>
  <c r="CM784" i="9" s="1"/>
  <c r="CM786" i="9" s="1"/>
  <c r="BU520" i="9"/>
  <c r="BU524" i="9"/>
  <c r="BD905" i="9"/>
  <c r="BD192" i="9"/>
  <c r="AG748" i="9"/>
  <c r="AG749" i="9" s="1"/>
  <c r="AG750" i="9" s="1"/>
  <c r="AG751" i="9" s="1"/>
  <c r="AG752" i="9" s="1"/>
  <c r="AG753" i="9" s="1"/>
  <c r="AG744" i="9"/>
  <c r="AG743" i="9" s="1"/>
  <c r="BU781" i="9"/>
  <c r="BU782" i="9" s="1"/>
  <c r="BU784" i="9" s="1"/>
  <c r="BU786" i="9" s="1"/>
  <c r="BU783" i="9"/>
  <c r="BU776" i="9"/>
  <c r="CI843" i="9"/>
  <c r="CI855" i="9" s="1"/>
  <c r="CI856" i="9" s="1"/>
  <c r="CI861" i="9" s="1"/>
  <c r="CI833" i="9"/>
  <c r="CI839" i="9" s="1"/>
  <c r="CI841" i="9" s="1"/>
  <c r="CI830" i="9"/>
  <c r="CI826" i="9"/>
  <c r="CI840" i="9"/>
  <c r="CI829" i="9"/>
  <c r="CI825" i="9"/>
  <c r="CU831" i="9"/>
  <c r="CI836" i="9"/>
  <c r="CI837" i="9" s="1"/>
  <c r="CI838" i="9" s="1"/>
  <c r="CI862" i="9"/>
  <c r="CI863" i="9" s="1"/>
  <c r="CI842" i="9"/>
  <c r="CI857" i="9" s="1"/>
  <c r="CP335" i="9"/>
  <c r="CP193" i="9"/>
  <c r="CP204" i="9" s="1"/>
  <c r="BO474" i="9"/>
  <c r="BO473" i="9" s="1"/>
  <c r="BO479" i="9"/>
  <c r="BO472" i="9"/>
  <c r="BO471" i="9"/>
  <c r="AL939" i="9"/>
  <c r="AL935" i="9"/>
  <c r="AL938" i="9"/>
  <c r="AL933" i="9"/>
  <c r="AP188" i="9"/>
  <c r="AP193" i="9"/>
  <c r="AP204" i="9" s="1"/>
  <c r="AP189" i="9"/>
  <c r="CA429" i="9"/>
  <c r="CA460" i="9"/>
  <c r="CA461" i="9" s="1"/>
  <c r="AN22" i="9"/>
  <c r="AN38" i="9"/>
  <c r="BM38" i="9"/>
  <c r="BM33" i="9"/>
  <c r="BM34" i="9"/>
  <c r="BM29" i="9"/>
  <c r="AI333" i="9"/>
  <c r="AI334" i="9" s="1"/>
  <c r="AI236" i="9"/>
  <c r="AI251" i="9"/>
  <c r="AI274" i="9" s="1"/>
  <c r="AK229" i="9"/>
  <c r="AK221" i="9"/>
  <c r="AK224" i="9"/>
  <c r="CH826" i="9"/>
  <c r="CH862" i="9"/>
  <c r="CH863" i="9" s="1"/>
  <c r="CH843" i="9"/>
  <c r="CH855" i="9" s="1"/>
  <c r="CH856" i="9" s="1"/>
  <c r="CH861" i="9" s="1"/>
  <c r="CH833" i="9"/>
  <c r="CH839" i="9" s="1"/>
  <c r="CH841" i="9" s="1"/>
  <c r="CH830" i="9"/>
  <c r="CT831" i="9"/>
  <c r="CH840" i="9"/>
  <c r="CH829" i="9"/>
  <c r="CH825" i="9"/>
  <c r="CH836" i="9"/>
  <c r="CH837" i="9" s="1"/>
  <c r="CH838" i="9" s="1"/>
  <c r="CH842" i="9"/>
  <c r="CH857" i="9" s="1"/>
  <c r="BC956" i="9"/>
  <c r="BC952" i="9"/>
  <c r="BC943" i="9"/>
  <c r="CH335" i="9"/>
  <c r="CH193" i="9"/>
  <c r="CH204" i="9" s="1"/>
  <c r="CP45" i="9"/>
  <c r="CP46" i="9" s="1"/>
  <c r="CP40" i="9"/>
  <c r="CP30" i="9" s="1"/>
  <c r="CP41" i="9"/>
  <c r="CP8" i="9"/>
  <c r="CP9" i="9" s="1"/>
  <c r="CD908" i="9"/>
  <c r="CD193" i="9"/>
  <c r="CD204" i="9" s="1"/>
  <c r="CZ985" i="9"/>
  <c r="CZ1005" i="9" s="1"/>
  <c r="CZ1006" i="9" s="1"/>
  <c r="CY768" i="9"/>
  <c r="CY772" i="9" s="1"/>
  <c r="CY773" i="9" s="1"/>
  <c r="CY777" i="9" s="1"/>
  <c r="CZ294" i="9"/>
  <c r="CZ295" i="9" s="1"/>
  <c r="CZ296" i="9" s="1"/>
  <c r="CZ297" i="9" s="1"/>
  <c r="CZ192" i="9"/>
  <c r="CZ190" i="9"/>
  <c r="CA540" i="9"/>
  <c r="CA522" i="9"/>
  <c r="CA523" i="9" s="1"/>
  <c r="CJ335" i="9"/>
  <c r="CJ193" i="9"/>
  <c r="CJ204" i="9" s="1"/>
  <c r="DK56" i="9"/>
  <c r="DK85" i="9"/>
  <c r="DK86" i="9" s="1"/>
  <c r="DK96" i="9" s="1"/>
  <c r="BH949" i="9"/>
  <c r="BH942" i="9"/>
  <c r="AL224" i="9"/>
  <c r="AL229" i="9"/>
  <c r="AL221" i="9"/>
  <c r="BM1036" i="9"/>
  <c r="BM1034" i="9" s="1"/>
  <c r="BM1033" i="9" s="1"/>
  <c r="BM1027" i="9"/>
  <c r="BM1031" i="9" s="1"/>
  <c r="BM1032" i="9" s="1"/>
  <c r="BM1029" i="9"/>
  <c r="CW85" i="9"/>
  <c r="CW86" i="9" s="1"/>
  <c r="CW56" i="9"/>
  <c r="CW14" i="9"/>
  <c r="CW15" i="9" s="1"/>
  <c r="CJ815" i="9"/>
  <c r="CJ823" i="9"/>
  <c r="CJ824" i="9" s="1"/>
  <c r="CJ816" i="9"/>
  <c r="CJ819" i="9"/>
  <c r="BX985" i="9"/>
  <c r="BX1005" i="9" s="1"/>
  <c r="BX1006" i="9" s="1"/>
  <c r="BX1009" i="9" s="1"/>
  <c r="BX1008" i="9" s="1"/>
  <c r="BW768" i="9"/>
  <c r="BW770" i="9" s="1"/>
  <c r="BW771" i="9" s="1"/>
  <c r="BW777" i="9" s="1"/>
  <c r="BX555" i="9"/>
  <c r="BX561" i="9" s="1"/>
  <c r="BX562" i="9" s="1"/>
  <c r="BX564" i="9" s="1"/>
  <c r="BX565" i="9" s="1"/>
  <c r="BX454" i="9"/>
  <c r="BX192" i="9"/>
  <c r="AH936" i="9"/>
  <c r="AH932" i="9"/>
  <c r="AH929" i="9"/>
  <c r="CM1010" i="9"/>
  <c r="CM1015" i="9"/>
  <c r="CM1016" i="9" s="1"/>
  <c r="CM1018" i="9" s="1"/>
  <c r="CM1021" i="9" s="1"/>
  <c r="CM1007" i="9"/>
  <c r="CN1007" i="9" s="1"/>
  <c r="CM1017" i="9"/>
  <c r="AE240" i="9"/>
  <c r="AE245" i="9"/>
  <c r="AE241" i="9"/>
  <c r="CC822" i="9"/>
  <c r="CC820" i="9"/>
  <c r="F918" i="9"/>
  <c r="F919" i="9" s="1"/>
  <c r="F920" i="9" s="1"/>
  <c r="F927" i="9" s="1"/>
  <c r="F928" i="9" s="1"/>
  <c r="F911" i="9"/>
  <c r="F913" i="9"/>
  <c r="AG936" i="9"/>
  <c r="AG932" i="9"/>
  <c r="AG929" i="9"/>
  <c r="DC345" i="9"/>
  <c r="DC255" i="9"/>
  <c r="BB335" i="9"/>
  <c r="BB189" i="9"/>
  <c r="BB193" i="9"/>
  <c r="BB204" i="9" s="1"/>
  <c r="BB188" i="9"/>
  <c r="R913" i="9"/>
  <c r="R911" i="9"/>
  <c r="R918" i="9"/>
  <c r="R919" i="9" s="1"/>
  <c r="R920" i="9" s="1"/>
  <c r="BF933" i="9"/>
  <c r="BF938" i="9"/>
  <c r="BF935" i="9"/>
  <c r="BF939" i="9"/>
  <c r="BS585" i="9"/>
  <c r="BS583" i="9"/>
  <c r="BS582" i="9" s="1"/>
  <c r="BN45" i="9"/>
  <c r="BN46" i="9" s="1"/>
  <c r="BN40" i="9"/>
  <c r="BN30" i="9" s="1"/>
  <c r="BN41" i="9"/>
  <c r="BO1052" i="9"/>
  <c r="BO1055" i="9"/>
  <c r="BO1056" i="9" s="1"/>
  <c r="BO1057" i="9" s="1"/>
  <c r="BI939" i="9"/>
  <c r="BI938" i="9"/>
  <c r="BI935" i="9"/>
  <c r="BI933" i="9"/>
  <c r="BA945" i="9"/>
  <c r="BA946" i="9"/>
  <c r="BA944" i="9" s="1"/>
  <c r="CS335" i="9"/>
  <c r="CS193" i="9"/>
  <c r="CS204" i="9" s="1"/>
  <c r="S909" i="9"/>
  <c r="S912" i="9"/>
  <c r="S906" i="9"/>
  <c r="S907" i="9"/>
  <c r="S910" i="9"/>
  <c r="DJ1054" i="9"/>
  <c r="DI832" i="9"/>
  <c r="DI746" i="9"/>
  <c r="DI130" i="9"/>
  <c r="DJ140" i="9"/>
  <c r="DJ126" i="9"/>
  <c r="DJ127" i="9" s="1"/>
  <c r="DI145" i="9"/>
  <c r="DI60" i="9"/>
  <c r="DI61" i="9" s="1"/>
  <c r="DI62" i="9" s="1"/>
  <c r="DI57" i="9"/>
  <c r="DI63" i="9" s="1"/>
  <c r="DI65" i="9" s="1"/>
  <c r="DI54" i="9"/>
  <c r="DI49" i="9"/>
  <c r="DI47" i="9" s="1"/>
  <c r="DI44" i="9" s="1"/>
  <c r="DI48" i="9"/>
  <c r="DI53" i="9"/>
  <c r="BN555" i="9"/>
  <c r="BN493" i="9"/>
  <c r="BN513" i="9" s="1"/>
  <c r="BN192" i="9"/>
  <c r="CE520" i="9"/>
  <c r="CE524" i="9"/>
  <c r="CA514" i="9"/>
  <c r="CA542" i="9"/>
  <c r="CA511" i="9"/>
  <c r="D400" i="6" l="1"/>
  <c r="D401" i="6" s="1"/>
  <c r="G31" i="6"/>
  <c r="G41" i="6"/>
  <c r="H41" i="6" s="1"/>
  <c r="H159" i="6"/>
  <c r="G38" i="6"/>
  <c r="H38" i="6" s="1"/>
  <c r="H39" i="6"/>
  <c r="H6" i="6" s="1"/>
  <c r="I159" i="6"/>
  <c r="H44" i="6"/>
  <c r="G46" i="6"/>
  <c r="H46" i="6" s="1"/>
  <c r="G45" i="6"/>
  <c r="E159" i="6"/>
  <c r="D159" i="6"/>
  <c r="CA917" i="7"/>
  <c r="CA913" i="7"/>
  <c r="CE433" i="7"/>
  <c r="CE434" i="7" s="1"/>
  <c r="CE451" i="7"/>
  <c r="CE452" i="7" s="1"/>
  <c r="BW356" i="7"/>
  <c r="BW357" i="7"/>
  <c r="AH158" i="7"/>
  <c r="AH176" i="7"/>
  <c r="AH652" i="7" s="1"/>
  <c r="AH179" i="7"/>
  <c r="AH164" i="7"/>
  <c r="AH252" i="7"/>
  <c r="AH253" i="7" s="1"/>
  <c r="AY188" i="7"/>
  <c r="AY184" i="7"/>
  <c r="AY182" i="7"/>
  <c r="BI225" i="7"/>
  <c r="AY189" i="7"/>
  <c r="CG508" i="7"/>
  <c r="CG473" i="7"/>
  <c r="BW149" i="7"/>
  <c r="BW365" i="7"/>
  <c r="BW340" i="7" s="1"/>
  <c r="BW404" i="7"/>
  <c r="BW466" i="7"/>
  <c r="BV673" i="7"/>
  <c r="BV677" i="7" s="1"/>
  <c r="BV678" i="7" s="1"/>
  <c r="BV682" i="7" s="1"/>
  <c r="BW890" i="7"/>
  <c r="BW906" i="7" s="1"/>
  <c r="BW907" i="7" s="1"/>
  <c r="K847" i="7"/>
  <c r="K854" i="7"/>
  <c r="BE206" i="7"/>
  <c r="BE226" i="7" s="1"/>
  <c r="BE193" i="7"/>
  <c r="BE223" i="7"/>
  <c r="BE222" i="7" s="1"/>
  <c r="BE246" i="7"/>
  <c r="BX149" i="7"/>
  <c r="BX365" i="7"/>
  <c r="BX466" i="7"/>
  <c r="BX472" i="7" s="1"/>
  <c r="BX473" i="7" s="1"/>
  <c r="BX475" i="7" s="1"/>
  <c r="BX476" i="7" s="1"/>
  <c r="BW673" i="7"/>
  <c r="BW675" i="7" s="1"/>
  <c r="BW676" i="7" s="1"/>
  <c r="BW682" i="7" s="1"/>
  <c r="BX890" i="7"/>
  <c r="BX910" i="7" s="1"/>
  <c r="BX911" i="7" s="1"/>
  <c r="BX914" i="7" s="1"/>
  <c r="BX913" i="7" s="1"/>
  <c r="AN659" i="7"/>
  <c r="AN660" i="7" s="1"/>
  <c r="AN661" i="7"/>
  <c r="AP35" i="9"/>
  <c r="AP37" i="9" s="1"/>
  <c r="AP36" i="9"/>
  <c r="T834" i="7"/>
  <c r="T837" i="7"/>
  <c r="T841" i="7"/>
  <c r="CD695" i="7"/>
  <c r="CD698" i="7" s="1"/>
  <c r="CD699" i="7" s="1"/>
  <c r="CD697" i="7"/>
  <c r="CD696" i="7" s="1"/>
  <c r="CD694" i="7"/>
  <c r="CD702" i="7" s="1"/>
  <c r="BF213" i="7"/>
  <c r="BF214" i="7"/>
  <c r="BF217" i="7"/>
  <c r="BF219" i="7" s="1"/>
  <c r="DH746" i="9"/>
  <c r="DH57" i="9"/>
  <c r="DH63" i="9" s="1"/>
  <c r="DH65" i="9" s="1"/>
  <c r="DH130" i="9"/>
  <c r="DH53" i="9"/>
  <c r="DH54" i="9"/>
  <c r="DI140" i="9"/>
  <c r="DH48" i="9"/>
  <c r="DH49" i="9"/>
  <c r="DH47" i="9" s="1"/>
  <c r="DH44" i="9" s="1"/>
  <c r="DI126" i="9"/>
  <c r="DI127" i="9" s="1"/>
  <c r="DH145" i="9"/>
  <c r="DH832" i="9"/>
  <c r="DH60" i="9"/>
  <c r="DH61" i="9" s="1"/>
  <c r="DH62" i="9" s="1"/>
  <c r="AC35" i="9"/>
  <c r="AC37" i="9" s="1"/>
  <c r="AC36" i="9"/>
  <c r="AE852" i="7"/>
  <c r="AE853" i="7"/>
  <c r="AE855" i="7"/>
  <c r="AE856" i="7" s="1"/>
  <c r="AG153" i="7"/>
  <c r="AG151" i="7" s="1"/>
  <c r="AG152" i="7"/>
  <c r="AE946" i="9"/>
  <c r="AE944" i="9" s="1"/>
  <c r="AE945" i="9"/>
  <c r="AH36" i="9"/>
  <c r="AH35" i="9"/>
  <c r="AH37" i="9" s="1"/>
  <c r="BI851" i="7"/>
  <c r="BI849" i="7" s="1"/>
  <c r="BI850" i="7"/>
  <c r="AS854" i="7"/>
  <c r="AS847" i="7"/>
  <c r="CB727" i="7"/>
  <c r="CB725" i="7"/>
  <c r="CC767" i="7"/>
  <c r="CC768" i="7" s="1"/>
  <c r="CC747" i="7"/>
  <c r="CC762" i="7" s="1"/>
  <c r="CD737" i="7"/>
  <c r="CC738" i="7"/>
  <c r="CC744" i="7" s="1"/>
  <c r="CC746" i="7" s="1"/>
  <c r="CC748" i="7"/>
  <c r="CC760" i="7" s="1"/>
  <c r="CC761" i="7" s="1"/>
  <c r="CC766" i="7" s="1"/>
  <c r="CO736" i="7"/>
  <c r="CC741" i="7"/>
  <c r="CC742" i="7" s="1"/>
  <c r="CC743" i="7" s="1"/>
  <c r="CC734" i="7"/>
  <c r="CC745" i="7"/>
  <c r="CC730" i="7"/>
  <c r="CC735" i="7"/>
  <c r="CC731" i="7"/>
  <c r="BT356" i="7"/>
  <c r="BT357" i="7"/>
  <c r="CE356" i="7"/>
  <c r="CE357" i="7"/>
  <c r="BN32" i="7"/>
  <c r="BN37" i="7"/>
  <c r="BN33" i="7"/>
  <c r="BN29" i="7"/>
  <c r="BK28" i="7"/>
  <c r="BK22" i="7"/>
  <c r="CU913" i="7"/>
  <c r="CU917" i="7"/>
  <c r="AP824" i="7"/>
  <c r="AP825" i="7" s="1"/>
  <c r="AP818" i="7"/>
  <c r="AP822" i="7"/>
  <c r="N823" i="7"/>
  <c r="N824" i="7" s="1"/>
  <c r="N825" i="7" s="1"/>
  <c r="N818" i="7"/>
  <c r="N816" i="7"/>
  <c r="AM661" i="7"/>
  <c r="AM659" i="7"/>
  <c r="AM660" i="7" s="1"/>
  <c r="BY439" i="7"/>
  <c r="BY438" i="7" s="1"/>
  <c r="BY436" i="7"/>
  <c r="CD457" i="7"/>
  <c r="AH153" i="7"/>
  <c r="AH151" i="7" s="1"/>
  <c r="AH152" i="7"/>
  <c r="BR356" i="7"/>
  <c r="BR357" i="7"/>
  <c r="AY838" i="7"/>
  <c r="AY840" i="7"/>
  <c r="AY843" i="7"/>
  <c r="AY844" i="7"/>
  <c r="AB198" i="7"/>
  <c r="AB202" i="7"/>
  <c r="AB197" i="7"/>
  <c r="CS10" i="7"/>
  <c r="CS11" i="7" s="1"/>
  <c r="CS92" i="7"/>
  <c r="BD164" i="7"/>
  <c r="BD826" i="7" s="1"/>
  <c r="BD158" i="7"/>
  <c r="BD157" i="7" s="1"/>
  <c r="BD176" i="7"/>
  <c r="BD825" i="7" s="1"/>
  <c r="BD179" i="7"/>
  <c r="BD252" i="7"/>
  <c r="AN650" i="7"/>
  <c r="AN645" i="7"/>
  <c r="AN644" i="7" s="1"/>
  <c r="AN643" i="7" s="1"/>
  <c r="AN642" i="7" s="1"/>
  <c r="AN641" i="7" s="1"/>
  <c r="AN640" i="7" s="1"/>
  <c r="AN639" i="7" s="1"/>
  <c r="AN638" i="7" s="1"/>
  <c r="CR142" i="7"/>
  <c r="CR144" i="7" s="1"/>
  <c r="CQ671" i="7"/>
  <c r="CR889" i="7"/>
  <c r="AP38" i="9"/>
  <c r="AP22" i="9"/>
  <c r="BK255" i="7"/>
  <c r="BT254" i="7"/>
  <c r="BU254" i="7"/>
  <c r="BS254" i="7"/>
  <c r="AT834" i="7"/>
  <c r="AT841" i="7"/>
  <c r="AT837" i="7"/>
  <c r="BS692" i="7"/>
  <c r="BS690" i="7"/>
  <c r="BX356" i="7"/>
  <c r="BX357" i="7"/>
  <c r="CG922" i="7"/>
  <c r="CG915" i="7"/>
  <c r="CG920" i="7"/>
  <c r="CG921" i="7" s="1"/>
  <c r="CG923" i="7" s="1"/>
  <c r="CG926" i="7" s="1"/>
  <c r="CB357" i="7"/>
  <c r="CB356" i="7"/>
  <c r="AS146" i="7"/>
  <c r="AS150" i="7"/>
  <c r="AS145" i="7"/>
  <c r="CF129" i="7"/>
  <c r="BT142" i="7"/>
  <c r="BT144" i="7" s="1"/>
  <c r="BT364" i="7"/>
  <c r="BT339" i="7" s="1"/>
  <c r="BT465" i="7"/>
  <c r="BT403" i="7"/>
  <c r="BT671" i="7"/>
  <c r="BT889" i="7"/>
  <c r="BT804" i="7"/>
  <c r="BT808" i="7" s="1"/>
  <c r="BT810" i="7" s="1"/>
  <c r="AD74" i="7"/>
  <c r="AD75" i="7" s="1"/>
  <c r="AE60" i="7"/>
  <c r="AE62" i="7" s="1"/>
  <c r="AE54" i="7"/>
  <c r="AE57" i="7"/>
  <c r="AE55" i="7"/>
  <c r="AE58" i="7" s="1"/>
  <c r="AE61" i="7"/>
  <c r="AE651" i="7"/>
  <c r="AB821" i="7"/>
  <c r="AB826" i="7"/>
  <c r="AB832" i="7"/>
  <c r="AB835" i="7"/>
  <c r="AE952" i="9"/>
  <c r="AE956" i="9" s="1"/>
  <c r="AE943" i="9"/>
  <c r="AM826" i="7"/>
  <c r="AM821" i="7"/>
  <c r="AM820" i="7" s="1"/>
  <c r="AM819" i="7" s="1"/>
  <c r="AM835" i="7"/>
  <c r="AM832" i="7"/>
  <c r="O806" i="7"/>
  <c r="O808" i="7"/>
  <c r="O810" i="7" s="1"/>
  <c r="BV149" i="7"/>
  <c r="BV466" i="7"/>
  <c r="BV404" i="7"/>
  <c r="BV365" i="7"/>
  <c r="BV340" i="7" s="1"/>
  <c r="BV890" i="7"/>
  <c r="BV908" i="7" s="1"/>
  <c r="BV909" i="7" s="1"/>
  <c r="BV914" i="7" s="1"/>
  <c r="BV913" i="7" s="1"/>
  <c r="BU673" i="7"/>
  <c r="BU679" i="7" s="1"/>
  <c r="BU680" i="7" s="1"/>
  <c r="BU682" i="7" s="1"/>
  <c r="BU683" i="7" s="1"/>
  <c r="BZ156" i="7"/>
  <c r="BZ155" i="7"/>
  <c r="BZ820" i="7"/>
  <c r="BZ819" i="7" s="1"/>
  <c r="BY185" i="7"/>
  <c r="BY375" i="7"/>
  <c r="BY428" i="7"/>
  <c r="BY652" i="7"/>
  <c r="BY825" i="7"/>
  <c r="CO924" i="7"/>
  <c r="CO928" i="7"/>
  <c r="CO925" i="7"/>
  <c r="AC802" i="7"/>
  <c r="AC803" i="7"/>
  <c r="AX158" i="7"/>
  <c r="AX157" i="7" s="1"/>
  <c r="AX155" i="7" s="1"/>
  <c r="AX176" i="7"/>
  <c r="AX652" i="7" s="1"/>
  <c r="AX164" i="7"/>
  <c r="AX252" i="7"/>
  <c r="AX253" i="7" s="1"/>
  <c r="AK523" i="7"/>
  <c r="AK521" i="7" s="1"/>
  <c r="AK522" i="7" s="1"/>
  <c r="AK525" i="7"/>
  <c r="AI92" i="7"/>
  <c r="AI585" i="7" s="1"/>
  <c r="AI556" i="7"/>
  <c r="BW913" i="7"/>
  <c r="BW917" i="7"/>
  <c r="CZ85" i="9"/>
  <c r="CZ86" i="9" s="1"/>
  <c r="CZ14" i="9"/>
  <c r="CZ15" i="9" s="1"/>
  <c r="CZ56" i="9"/>
  <c r="AL39" i="7"/>
  <c r="AL30" i="7" s="1"/>
  <c r="AL40" i="7"/>
  <c r="AL43" i="7"/>
  <c r="AL44" i="7" s="1"/>
  <c r="AY650" i="7"/>
  <c r="AY645" i="7"/>
  <c r="AY644" i="7" s="1"/>
  <c r="AY643" i="7" s="1"/>
  <c r="AY642" i="7" s="1"/>
  <c r="AY641" i="7" s="1"/>
  <c r="AY640" i="7" s="1"/>
  <c r="AY639" i="7" s="1"/>
  <c r="AY638" i="7" s="1"/>
  <c r="AC74" i="7"/>
  <c r="AC75" i="7" s="1"/>
  <c r="AD57" i="7"/>
  <c r="AD60" i="7"/>
  <c r="AD55" i="7"/>
  <c r="AD58" i="7" s="1"/>
  <c r="AD61" i="7"/>
  <c r="AD54" i="7"/>
  <c r="AD47" i="7"/>
  <c r="AD651" i="7"/>
  <c r="AD524" i="7"/>
  <c r="AD559" i="7"/>
  <c r="AS184" i="7"/>
  <c r="AS182" i="7"/>
  <c r="AS189" i="7"/>
  <c r="AS188" i="7"/>
  <c r="CI10" i="7"/>
  <c r="CI11" i="7" s="1"/>
  <c r="CI92" i="7"/>
  <c r="CS12" i="7"/>
  <c r="CS13" i="7" s="1"/>
  <c r="CS46" i="7"/>
  <c r="CS57" i="7"/>
  <c r="CS58" i="7" s="1"/>
  <c r="CS59" i="7" s="1"/>
  <c r="CS47" i="7"/>
  <c r="CS45" i="7" s="1"/>
  <c r="CS42" i="7" s="1"/>
  <c r="CS51" i="7"/>
  <c r="CS50" i="7"/>
  <c r="CS54" i="7"/>
  <c r="CS60" i="7" s="1"/>
  <c r="CS62" i="7" s="1"/>
  <c r="CS684" i="7"/>
  <c r="CS651" i="7"/>
  <c r="CS737" i="7"/>
  <c r="CS897" i="7"/>
  <c r="CS918" i="7"/>
  <c r="BD523" i="7"/>
  <c r="BD522" i="7" s="1"/>
  <c r="BD521" i="7" s="1"/>
  <c r="BD525" i="7"/>
  <c r="BF34" i="7"/>
  <c r="BF36" i="7" s="1"/>
  <c r="BF35" i="7"/>
  <c r="CP8" i="7"/>
  <c r="CP9" i="7" s="1"/>
  <c r="CP39" i="7"/>
  <c r="CP30" i="7" s="1"/>
  <c r="CP43" i="7"/>
  <c r="CP44" i="7" s="1"/>
  <c r="CP40" i="7"/>
  <c r="BA859" i="7"/>
  <c r="BA860" i="7"/>
  <c r="BA858" i="7" s="1"/>
  <c r="BA862" i="7"/>
  <c r="BA863" i="7"/>
  <c r="BA864" i="7" s="1"/>
  <c r="BS357" i="7"/>
  <c r="BS356" i="7"/>
  <c r="CQ10" i="7"/>
  <c r="CQ11" i="7" s="1"/>
  <c r="CQ92" i="7"/>
  <c r="CG150" i="7"/>
  <c r="CG161" i="7" s="1"/>
  <c r="CG250" i="7"/>
  <c r="CG813" i="7"/>
  <c r="BM677" i="7"/>
  <c r="BM678" i="7" s="1"/>
  <c r="BM680" i="7"/>
  <c r="AK821" i="7"/>
  <c r="AK835" i="7"/>
  <c r="AK826" i="7"/>
  <c r="AK832" i="7"/>
  <c r="S818" i="7"/>
  <c r="S823" i="7"/>
  <c r="S816" i="7"/>
  <c r="AL158" i="7"/>
  <c r="AL157" i="7" s="1"/>
  <c r="AL164" i="7"/>
  <c r="AL179" i="7"/>
  <c r="AL176" i="7"/>
  <c r="AL652" i="7" s="1"/>
  <c r="AL252" i="7"/>
  <c r="AL253" i="7" s="1"/>
  <c r="AP146" i="7"/>
  <c r="AP150" i="7"/>
  <c r="AP161" i="7" s="1"/>
  <c r="AP145" i="7"/>
  <c r="CG10" i="7"/>
  <c r="CG11" i="7" s="1"/>
  <c r="CG92" i="7"/>
  <c r="AF61" i="7"/>
  <c r="AF54" i="7"/>
  <c r="AF57" i="7"/>
  <c r="AF60" i="7"/>
  <c r="AF557" i="7" s="1"/>
  <c r="AF55" i="7"/>
  <c r="AF58" i="7" s="1"/>
  <c r="AF47" i="7"/>
  <c r="AF559" i="7"/>
  <c r="AF524" i="7"/>
  <c r="AF651" i="7"/>
  <c r="BO523" i="7"/>
  <c r="BO522" i="7" s="1"/>
  <c r="BO521" i="7" s="1"/>
  <c r="BO525" i="7"/>
  <c r="BQ53" i="7"/>
  <c r="BP61" i="7"/>
  <c r="BP46" i="7"/>
  <c r="BP54" i="7"/>
  <c r="BP56" i="7" s="1"/>
  <c r="BP82" i="7"/>
  <c r="BP81" i="7" s="1"/>
  <c r="BP47" i="7"/>
  <c r="BP45" i="7" s="1"/>
  <c r="BP42" i="7" s="1"/>
  <c r="CB52" i="7"/>
  <c r="BP57" i="7"/>
  <c r="BP58" i="7" s="1"/>
  <c r="BP59" i="7" s="1"/>
  <c r="BP524" i="7"/>
  <c r="BP412" i="7"/>
  <c r="BP477" i="7"/>
  <c r="BP651" i="7"/>
  <c r="BP918" i="7"/>
  <c r="BP897" i="7"/>
  <c r="AI32" i="7"/>
  <c r="AI33" i="7"/>
  <c r="BO928" i="7"/>
  <c r="BO924" i="7"/>
  <c r="CP694" i="7"/>
  <c r="CP702" i="7" s="1"/>
  <c r="CP697" i="7"/>
  <c r="CP696" i="7" s="1"/>
  <c r="CP695" i="7"/>
  <c r="CP698" i="7" s="1"/>
  <c r="CP699" i="7" s="1"/>
  <c r="AS659" i="7"/>
  <c r="AS660" i="7" s="1"/>
  <c r="AS661" i="7"/>
  <c r="BH202" i="7"/>
  <c r="BH204" i="7" s="1"/>
  <c r="BH197" i="7"/>
  <c r="BH198" i="7"/>
  <c r="BF25" i="7"/>
  <c r="BF22" i="7"/>
  <c r="AN184" i="7"/>
  <c r="AN188" i="7"/>
  <c r="AN182" i="7"/>
  <c r="AN189" i="7"/>
  <c r="CS820" i="9"/>
  <c r="CS822" i="9"/>
  <c r="BU429" i="7"/>
  <c r="BU432" i="7" s="1"/>
  <c r="BU433" i="7" s="1"/>
  <c r="BU434" i="7" s="1"/>
  <c r="BU430" i="7"/>
  <c r="BD129" i="7"/>
  <c r="AR142" i="7"/>
  <c r="AR144" i="7" s="1"/>
  <c r="AR149" i="7" s="1"/>
  <c r="BO149" i="7"/>
  <c r="BO404" i="7"/>
  <c r="BO424" i="7" s="1"/>
  <c r="BO466" i="7"/>
  <c r="BO472" i="7" s="1"/>
  <c r="BO890" i="7"/>
  <c r="BO910" i="7" s="1"/>
  <c r="BO911" i="7" s="1"/>
  <c r="BO914" i="7" s="1"/>
  <c r="AB817" i="7"/>
  <c r="AB815" i="7" s="1"/>
  <c r="AB816" i="7"/>
  <c r="BR912" i="7"/>
  <c r="BS912" i="7" s="1"/>
  <c r="BR915" i="7"/>
  <c r="BH855" i="7"/>
  <c r="BH856" i="7" s="1"/>
  <c r="BH852" i="7"/>
  <c r="BH853" i="7"/>
  <c r="AM816" i="7"/>
  <c r="AM817" i="7"/>
  <c r="AM815" i="7" s="1"/>
  <c r="BZ185" i="7"/>
  <c r="BZ375" i="7"/>
  <c r="BZ428" i="7"/>
  <c r="BZ652" i="7"/>
  <c r="BZ825" i="7"/>
  <c r="BY156" i="7"/>
  <c r="BY155" i="7"/>
  <c r="BY820" i="7"/>
  <c r="BY819" i="7" s="1"/>
  <c r="AP29" i="7"/>
  <c r="AP32" i="7"/>
  <c r="AP33" i="7"/>
  <c r="AH45" i="7"/>
  <c r="AH42" i="7" s="1"/>
  <c r="AH92" i="7"/>
  <c r="AH585" i="7" s="1"/>
  <c r="AH584" i="7" s="1"/>
  <c r="AF855" i="7"/>
  <c r="AF856" i="7" s="1"/>
  <c r="AF852" i="7"/>
  <c r="AF853" i="7"/>
  <c r="BX195" i="7"/>
  <c r="BX196" i="7"/>
  <c r="BX194" i="7" s="1"/>
  <c r="BU934" i="7"/>
  <c r="BU933" i="7" s="1"/>
  <c r="BU927" i="7"/>
  <c r="BU931" i="7"/>
  <c r="BU940" i="7" s="1"/>
  <c r="BU932" i="7"/>
  <c r="BP149" i="7"/>
  <c r="BP404" i="7"/>
  <c r="BP466" i="7"/>
  <c r="BP890" i="7"/>
  <c r="BP908" i="7" s="1"/>
  <c r="BP909" i="7" s="1"/>
  <c r="BP914" i="7" s="1"/>
  <c r="BC146" i="7"/>
  <c r="BC145" i="7"/>
  <c r="BC150" i="7"/>
  <c r="BC161" i="7" s="1"/>
  <c r="BC250" i="7"/>
  <c r="CM129" i="7"/>
  <c r="CA142" i="7"/>
  <c r="CA144" i="7" s="1"/>
  <c r="CA364" i="7"/>
  <c r="CA339" i="7" s="1"/>
  <c r="CA403" i="7"/>
  <c r="BZ671" i="7"/>
  <c r="CA465" i="7"/>
  <c r="CA804" i="7"/>
  <c r="CA808" i="7" s="1"/>
  <c r="CA810" i="7" s="1"/>
  <c r="CA889" i="7"/>
  <c r="BA34" i="7"/>
  <c r="BA36" i="7" s="1"/>
  <c r="BA35" i="7"/>
  <c r="CG422" i="7"/>
  <c r="CG453" i="7"/>
  <c r="CG454" i="7" s="1"/>
  <c r="CG425" i="7"/>
  <c r="CC142" i="7"/>
  <c r="CC144" i="7" s="1"/>
  <c r="CO129" i="7"/>
  <c r="CC465" i="7"/>
  <c r="CB671" i="7"/>
  <c r="CC364" i="7"/>
  <c r="CC339" i="7" s="1"/>
  <c r="CC403" i="7"/>
  <c r="CC804" i="7"/>
  <c r="CC808" i="7" s="1"/>
  <c r="CC810" i="7" s="1"/>
  <c r="CC889" i="7"/>
  <c r="BX694" i="7"/>
  <c r="BX697" i="7"/>
  <c r="BX696" i="7" s="1"/>
  <c r="BD153" i="7"/>
  <c r="BD151" i="7" s="1"/>
  <c r="BD152" i="7"/>
  <c r="AM37" i="7"/>
  <c r="AM22" i="7"/>
  <c r="AO855" i="7"/>
  <c r="AO856" i="7" s="1"/>
  <c r="AO852" i="7"/>
  <c r="AO853" i="7"/>
  <c r="BA247" i="7"/>
  <c r="BL32" i="7"/>
  <c r="BL33" i="7"/>
  <c r="BL29" i="7"/>
  <c r="BL37" i="7"/>
  <c r="BY181" i="7"/>
  <c r="BY178" i="7"/>
  <c r="BY186" i="7"/>
  <c r="CS142" i="7"/>
  <c r="CS144" i="7" s="1"/>
  <c r="CR671" i="7"/>
  <c r="CS889" i="7"/>
  <c r="AG835" i="7"/>
  <c r="AG826" i="7"/>
  <c r="AG821" i="7"/>
  <c r="AG832" i="7"/>
  <c r="AK558" i="7"/>
  <c r="AK560" i="7"/>
  <c r="CQ46" i="7"/>
  <c r="CQ47" i="7"/>
  <c r="CQ45" i="7" s="1"/>
  <c r="CQ42" i="7" s="1"/>
  <c r="CQ12" i="7"/>
  <c r="CQ13" i="7" s="1"/>
  <c r="CQ57" i="7"/>
  <c r="CQ58" i="7" s="1"/>
  <c r="CQ59" i="7" s="1"/>
  <c r="CQ54" i="7"/>
  <c r="CQ60" i="7" s="1"/>
  <c r="CQ62" i="7" s="1"/>
  <c r="CQ50" i="7"/>
  <c r="CQ51" i="7"/>
  <c r="CQ737" i="7"/>
  <c r="CQ684" i="7"/>
  <c r="CQ897" i="7"/>
  <c r="CI12" i="7"/>
  <c r="CI13" i="7" s="1"/>
  <c r="CI46" i="7"/>
  <c r="CI47" i="7"/>
  <c r="CI45" i="7" s="1"/>
  <c r="CI42" i="7" s="1"/>
  <c r="CI51" i="7"/>
  <c r="CI50" i="7"/>
  <c r="CI57" i="7"/>
  <c r="CI58" i="7" s="1"/>
  <c r="CI59" i="7" s="1"/>
  <c r="CI54" i="7"/>
  <c r="CI60" i="7" s="1"/>
  <c r="CI62" i="7" s="1"/>
  <c r="CI477" i="7"/>
  <c r="CI651" i="7"/>
  <c r="CI412" i="7"/>
  <c r="CI737" i="7"/>
  <c r="CI684" i="7"/>
  <c r="CI897" i="7"/>
  <c r="CI918" i="7"/>
  <c r="CI917" i="7"/>
  <c r="CI913" i="7"/>
  <c r="BM381" i="7"/>
  <c r="BM377" i="7"/>
  <c r="AG45" i="7"/>
  <c r="AG42" i="7" s="1"/>
  <c r="AG92" i="7"/>
  <c r="BL924" i="7"/>
  <c r="BL928" i="7"/>
  <c r="AH840" i="7"/>
  <c r="AH838" i="7"/>
  <c r="AH843" i="7"/>
  <c r="AH844" i="7"/>
  <c r="AS645" i="7"/>
  <c r="AS644" i="7" s="1"/>
  <c r="AS643" i="7" s="1"/>
  <c r="AS642" i="7" s="1"/>
  <c r="AS641" i="7" s="1"/>
  <c r="AS640" i="7" s="1"/>
  <c r="AS639" i="7" s="1"/>
  <c r="AS638" i="7" s="1"/>
  <c r="AS650" i="7"/>
  <c r="AQ29" i="7"/>
  <c r="AQ32" i="7"/>
  <c r="AQ33" i="7"/>
  <c r="CK917" i="7"/>
  <c r="CK913" i="7"/>
  <c r="CO8" i="7"/>
  <c r="CO9" i="7" s="1"/>
  <c r="CO40" i="7"/>
  <c r="CO39" i="7"/>
  <c r="CO30" i="7" s="1"/>
  <c r="CO43" i="7"/>
  <c r="CO44" i="7" s="1"/>
  <c r="BL255" i="7"/>
  <c r="AM35" i="7"/>
  <c r="AM34" i="7"/>
  <c r="AM36" i="7" s="1"/>
  <c r="I840" i="7"/>
  <c r="I839" i="7" s="1"/>
  <c r="I838" i="7"/>
  <c r="I843" i="7"/>
  <c r="I844" i="7"/>
  <c r="BX854" i="7"/>
  <c r="BX847" i="7"/>
  <c r="F811" i="7"/>
  <c r="F812" i="7"/>
  <c r="F814" i="7"/>
  <c r="F815" i="7"/>
  <c r="F817" i="7"/>
  <c r="AD802" i="7"/>
  <c r="AD803" i="7"/>
  <c r="CM8" i="7"/>
  <c r="CM9" i="7" s="1"/>
  <c r="CM39" i="7"/>
  <c r="CM30" i="7" s="1"/>
  <c r="CM43" i="7"/>
  <c r="CM44" i="7" s="1"/>
  <c r="CM40" i="7"/>
  <c r="BA227" i="7"/>
  <c r="BA224" i="7"/>
  <c r="CA357" i="7"/>
  <c r="CA356" i="7"/>
  <c r="W806" i="7"/>
  <c r="W808" i="7"/>
  <c r="BZ181" i="7"/>
  <c r="BZ186" i="7"/>
  <c r="BZ178" i="7"/>
  <c r="AH560" i="7"/>
  <c r="AH558" i="7"/>
  <c r="BJ34" i="7"/>
  <c r="BJ36" i="7" s="1"/>
  <c r="BJ35" i="7"/>
  <c r="CS917" i="7"/>
  <c r="CS913" i="7"/>
  <c r="CJ35" i="9"/>
  <c r="CJ37" i="9" s="1"/>
  <c r="CJ36" i="9"/>
  <c r="AG816" i="7"/>
  <c r="AG817" i="7"/>
  <c r="AG815" i="7" s="1"/>
  <c r="BM690" i="7"/>
  <c r="BM692" i="7"/>
  <c r="BX205" i="7"/>
  <c r="BX210" i="7" s="1"/>
  <c r="BX212" i="7" s="1"/>
  <c r="BX211" i="7" s="1"/>
  <c r="BX203" i="7"/>
  <c r="BX218" i="7"/>
  <c r="BX486" i="7"/>
  <c r="BX929" i="7"/>
  <c r="BK200" i="7"/>
  <c r="BK192" i="7"/>
  <c r="AB584" i="7"/>
  <c r="AB587" i="7"/>
  <c r="AB588" i="7" s="1"/>
  <c r="AB589" i="7" s="1"/>
  <c r="BM149" i="7"/>
  <c r="BM466" i="7"/>
  <c r="BM472" i="7" s="1"/>
  <c r="BM404" i="7"/>
  <c r="BM424" i="7" s="1"/>
  <c r="AY661" i="9"/>
  <c r="AY660" i="9" s="1"/>
  <c r="AY658" i="9" s="1"/>
  <c r="AY651" i="9"/>
  <c r="AY650" i="9"/>
  <c r="CA718" i="7"/>
  <c r="CA719" i="7"/>
  <c r="CA716" i="7"/>
  <c r="CA715" i="7" s="1"/>
  <c r="CA717" i="7"/>
  <c r="CA722" i="7" s="1"/>
  <c r="BO435" i="7"/>
  <c r="BO431" i="7"/>
  <c r="CO160" i="7"/>
  <c r="CO154" i="7"/>
  <c r="CO162" i="7"/>
  <c r="CO163" i="7" s="1"/>
  <c r="CY85" i="9"/>
  <c r="CY86" i="9" s="1"/>
  <c r="CY14" i="9"/>
  <c r="CY15" i="9" s="1"/>
  <c r="CY56" i="9"/>
  <c r="AL152" i="7"/>
  <c r="AL153" i="7"/>
  <c r="AL151" i="7" s="1"/>
  <c r="CL767" i="7"/>
  <c r="CL768" i="7" s="1"/>
  <c r="CL747" i="7"/>
  <c r="CL762" i="7" s="1"/>
  <c r="CL738" i="7"/>
  <c r="CL744" i="7" s="1"/>
  <c r="CL746" i="7" s="1"/>
  <c r="CL748" i="7"/>
  <c r="CL760" i="7" s="1"/>
  <c r="CL761" i="7" s="1"/>
  <c r="CL766" i="7" s="1"/>
  <c r="CL741" i="7"/>
  <c r="CL742" i="7" s="1"/>
  <c r="CL743" i="7" s="1"/>
  <c r="CL734" i="7"/>
  <c r="CL731" i="7"/>
  <c r="CL735" i="7"/>
  <c r="CL745" i="7"/>
  <c r="CL730" i="7"/>
  <c r="CN154" i="7"/>
  <c r="CN160" i="7"/>
  <c r="CN162" i="7"/>
  <c r="CN163" i="7" s="1"/>
  <c r="AD133" i="7"/>
  <c r="AD132" i="7"/>
  <c r="AD622" i="7"/>
  <c r="BK249" i="7"/>
  <c r="AX153" i="7"/>
  <c r="AX151" i="7" s="1"/>
  <c r="AX152" i="7"/>
  <c r="AY661" i="7"/>
  <c r="AY659" i="7"/>
  <c r="AY660" i="7" s="1"/>
  <c r="AF29" i="9"/>
  <c r="AF33" i="9"/>
  <c r="AF34" i="9"/>
  <c r="CA430" i="7"/>
  <c r="CA429" i="7"/>
  <c r="CA432" i="7" s="1"/>
  <c r="BN255" i="7"/>
  <c r="AM92" i="7"/>
  <c r="AM585" i="7" s="1"/>
  <c r="AM587" i="7" s="1"/>
  <c r="AM588" i="7" s="1"/>
  <c r="AM589" i="7" s="1"/>
  <c r="AM556" i="7"/>
  <c r="CD149" i="7"/>
  <c r="CD404" i="7"/>
  <c r="CD424" i="7" s="1"/>
  <c r="CD466" i="7"/>
  <c r="CD472" i="7" s="1"/>
  <c r="CC673" i="7"/>
  <c r="CC675" i="7" s="1"/>
  <c r="CC676" i="7" s="1"/>
  <c r="CC682" i="7" s="1"/>
  <c r="CD890" i="7"/>
  <c r="CD906" i="7" s="1"/>
  <c r="CD907" i="7" s="1"/>
  <c r="CD914" i="7" s="1"/>
  <c r="AZ851" i="7"/>
  <c r="AZ849" i="7" s="1"/>
  <c r="AZ850" i="7"/>
  <c r="Q821" i="7"/>
  <c r="Q835" i="7"/>
  <c r="Q826" i="7"/>
  <c r="Q832" i="7"/>
  <c r="CG697" i="7"/>
  <c r="CG696" i="7" s="1"/>
  <c r="CG694" i="7"/>
  <c r="J808" i="7"/>
  <c r="J810" i="7" s="1"/>
  <c r="J806" i="7"/>
  <c r="BS487" i="7"/>
  <c r="BS488" i="7"/>
  <c r="BS491" i="7" s="1"/>
  <c r="BS492" i="7" s="1"/>
  <c r="BS490" i="7"/>
  <c r="BS489" i="7" s="1"/>
  <c r="BS512" i="7"/>
  <c r="BS513" i="7" s="1"/>
  <c r="BS495" i="7"/>
  <c r="BS510" i="7"/>
  <c r="BS511" i="7" s="1"/>
  <c r="CG1023" i="9"/>
  <c r="CG1020" i="9"/>
  <c r="CG1019" i="9"/>
  <c r="AK176" i="7"/>
  <c r="AK652" i="7" s="1"/>
  <c r="AK164" i="7"/>
  <c r="AK158" i="7"/>
  <c r="AK252" i="7"/>
  <c r="AK253" i="7" s="1"/>
  <c r="AK179" i="7"/>
  <c r="AM184" i="7"/>
  <c r="AM188" i="7"/>
  <c r="AM189" i="7"/>
  <c r="AM182" i="7"/>
  <c r="CL8" i="7"/>
  <c r="CL9" i="7" s="1"/>
  <c r="CL43" i="7"/>
  <c r="CL44" i="7" s="1"/>
  <c r="CL39" i="7"/>
  <c r="CL30" i="7" s="1"/>
  <c r="CL40" i="7"/>
  <c r="CG12" i="7"/>
  <c r="CG13" i="7" s="1"/>
  <c r="CG46" i="7"/>
  <c r="CG47" i="7"/>
  <c r="CG45" i="7" s="1"/>
  <c r="CG42" i="7" s="1"/>
  <c r="CG57" i="7"/>
  <c r="CG58" i="7" s="1"/>
  <c r="CG59" i="7" s="1"/>
  <c r="CG54" i="7"/>
  <c r="CG60" i="7" s="1"/>
  <c r="CG62" i="7" s="1"/>
  <c r="CS52" i="7"/>
  <c r="CG50" i="7"/>
  <c r="CG51" i="7"/>
  <c r="CG412" i="7"/>
  <c r="CG651" i="7"/>
  <c r="CG477" i="7"/>
  <c r="CG684" i="7"/>
  <c r="CG737" i="7"/>
  <c r="CG918" i="7"/>
  <c r="CG897" i="7"/>
  <c r="BS426" i="7"/>
  <c r="BS425" i="7" s="1"/>
  <c r="BS430" i="7"/>
  <c r="BS429" i="7"/>
  <c r="BS432" i="7" s="1"/>
  <c r="BS433" i="7" s="1"/>
  <c r="BS434" i="7" s="1"/>
  <c r="BL249" i="7"/>
  <c r="BL840" i="7"/>
  <c r="BL838" i="7"/>
  <c r="BL843" i="7"/>
  <c r="BL844" i="7"/>
  <c r="AQ178" i="7"/>
  <c r="AQ181" i="7"/>
  <c r="AQ186" i="7"/>
  <c r="CH12" i="7"/>
  <c r="CH50" i="7"/>
  <c r="CH47" i="7"/>
  <c r="CH45" i="7" s="1"/>
  <c r="CH42" i="7" s="1"/>
  <c r="CH57" i="7"/>
  <c r="CH58" i="7" s="1"/>
  <c r="CH59" i="7" s="1"/>
  <c r="CH46" i="7"/>
  <c r="CH51" i="7"/>
  <c r="CH54" i="7"/>
  <c r="CH60" i="7" s="1"/>
  <c r="CH62" i="7" s="1"/>
  <c r="CH412" i="7"/>
  <c r="CH651" i="7"/>
  <c r="CH477" i="7"/>
  <c r="CH684" i="7"/>
  <c r="CH897" i="7"/>
  <c r="CH918" i="7"/>
  <c r="CH737" i="7"/>
  <c r="CK142" i="7"/>
  <c r="CK144" i="7" s="1"/>
  <c r="CJ671" i="7"/>
  <c r="CK889" i="7"/>
  <c r="AQ837" i="7"/>
  <c r="AQ841" i="7"/>
  <c r="AQ834" i="7"/>
  <c r="AF152" i="7"/>
  <c r="AF153" i="7"/>
  <c r="AF151" i="7" s="1"/>
  <c r="CM697" i="7"/>
  <c r="CM696" i="7" s="1"/>
  <c r="CM695" i="7"/>
  <c r="CM698" i="7" s="1"/>
  <c r="CM699" i="7" s="1"/>
  <c r="CM694" i="7"/>
  <c r="CM702" i="7" s="1"/>
  <c r="BO379" i="7"/>
  <c r="BO380" i="7" s="1"/>
  <c r="BO673" i="7"/>
  <c r="BO679" i="7" s="1"/>
  <c r="CO731" i="7"/>
  <c r="CO734" i="7"/>
  <c r="CO735" i="7"/>
  <c r="CO745" i="7"/>
  <c r="CO767" i="7"/>
  <c r="CO768" i="7" s="1"/>
  <c r="CO741" i="7"/>
  <c r="CO742" i="7" s="1"/>
  <c r="CO743" i="7" s="1"/>
  <c r="CO730" i="7"/>
  <c r="CO748" i="7"/>
  <c r="CO760" i="7" s="1"/>
  <c r="CO761" i="7" s="1"/>
  <c r="CO766" i="7" s="1"/>
  <c r="CO747" i="7"/>
  <c r="CO762" i="7" s="1"/>
  <c r="CO738" i="7"/>
  <c r="CO744" i="7" s="1"/>
  <c r="CO746" i="7" s="1"/>
  <c r="AR814" i="7"/>
  <c r="AR823" i="7" s="1"/>
  <c r="AR812" i="7"/>
  <c r="AR811" i="7"/>
  <c r="BQ149" i="7"/>
  <c r="BQ404" i="7"/>
  <c r="BQ466" i="7"/>
  <c r="BQ890" i="7"/>
  <c r="BQ906" i="7" s="1"/>
  <c r="BQ907" i="7" s="1"/>
  <c r="BQ914" i="7" s="1"/>
  <c r="CP928" i="7"/>
  <c r="CP927" i="7" s="1"/>
  <c r="CP924" i="7"/>
  <c r="CP925" i="7"/>
  <c r="AG45" i="9"/>
  <c r="AG46" i="9" s="1"/>
  <c r="AG41" i="9"/>
  <c r="AG40" i="9"/>
  <c r="AG30" i="9" s="1"/>
  <c r="CM154" i="7"/>
  <c r="CM162" i="7"/>
  <c r="CM163" i="7" s="1"/>
  <c r="CM160" i="7"/>
  <c r="AC40" i="7"/>
  <c r="AC43" i="7"/>
  <c r="AC44" i="7" s="1"/>
  <c r="AC39" i="7"/>
  <c r="AC30" i="7" s="1"/>
  <c r="H808" i="7"/>
  <c r="H810" i="7" s="1"/>
  <c r="H813" i="7" s="1"/>
  <c r="H806" i="7"/>
  <c r="BJ197" i="7"/>
  <c r="BJ202" i="7"/>
  <c r="BJ204" i="7" s="1"/>
  <c r="BJ198" i="7"/>
  <c r="CK747" i="7"/>
  <c r="CK762" i="7" s="1"/>
  <c r="CK738" i="7"/>
  <c r="CK744" i="7" s="1"/>
  <c r="CK746" i="7" s="1"/>
  <c r="CK748" i="7"/>
  <c r="CK760" i="7" s="1"/>
  <c r="CK761" i="7" s="1"/>
  <c r="CK766" i="7" s="1"/>
  <c r="CK741" i="7"/>
  <c r="CK742" i="7" s="1"/>
  <c r="CK743" i="7" s="1"/>
  <c r="CK730" i="7"/>
  <c r="CK735" i="7"/>
  <c r="CK745" i="7"/>
  <c r="CK734" i="7"/>
  <c r="CK731" i="7"/>
  <c r="CK767" i="7"/>
  <c r="CK768" i="7" s="1"/>
  <c r="BC35" i="7"/>
  <c r="BC34" i="7"/>
  <c r="BC36" i="7" s="1"/>
  <c r="AK817" i="7"/>
  <c r="AK815" i="7" s="1"/>
  <c r="AK816" i="7"/>
  <c r="CK8" i="7"/>
  <c r="CK9" i="7" s="1"/>
  <c r="CK40" i="7"/>
  <c r="CK39" i="7"/>
  <c r="CK30" i="7" s="1"/>
  <c r="CK43" i="7"/>
  <c r="CK44" i="7" s="1"/>
  <c r="BJ859" i="7"/>
  <c r="BJ860" i="7"/>
  <c r="BJ858" i="7" s="1"/>
  <c r="AL834" i="7"/>
  <c r="AL841" i="7"/>
  <c r="AL837" i="7"/>
  <c r="AB59" i="7"/>
  <c r="AB556" i="7"/>
  <c r="AM60" i="7"/>
  <c r="AM557" i="7" s="1"/>
  <c r="AN30" i="7"/>
  <c r="CD129" i="7"/>
  <c r="BR142" i="7"/>
  <c r="BR144" i="7" s="1"/>
  <c r="BR364" i="7"/>
  <c r="BR339" i="7" s="1"/>
  <c r="BR403" i="7"/>
  <c r="BR465" i="7"/>
  <c r="BR671" i="7"/>
  <c r="BR889" i="7"/>
  <c r="P862" i="7"/>
  <c r="P863" i="7"/>
  <c r="P859" i="7"/>
  <c r="P860" i="7"/>
  <c r="P858" i="7" s="1"/>
  <c r="AC198" i="7"/>
  <c r="AC197" i="7"/>
  <c r="AZ848" i="7"/>
  <c r="AZ857" i="7"/>
  <c r="AZ861" i="7"/>
  <c r="R808" i="7"/>
  <c r="R810" i="7" s="1"/>
  <c r="R813" i="7" s="1"/>
  <c r="R806" i="7"/>
  <c r="BE195" i="7"/>
  <c r="BE196" i="7"/>
  <c r="BE194" i="7" s="1"/>
  <c r="AK152" i="7"/>
  <c r="AK153" i="7"/>
  <c r="AK151" i="7" s="1"/>
  <c r="BE25" i="7"/>
  <c r="BE22" i="7"/>
  <c r="BO563" i="7"/>
  <c r="BO564" i="7" s="1"/>
  <c r="BO565" i="7" s="1"/>
  <c r="BO560" i="7"/>
  <c r="BO40" i="7"/>
  <c r="BO39" i="7"/>
  <c r="BO30" i="7" s="1"/>
  <c r="BO43" i="7"/>
  <c r="BO44" i="7" s="1"/>
  <c r="BD39" i="7"/>
  <c r="BD30" i="7" s="1"/>
  <c r="BD40" i="7"/>
  <c r="BD43" i="7"/>
  <c r="BD44" i="7" s="1"/>
  <c r="CM917" i="7"/>
  <c r="CM913" i="7"/>
  <c r="BL483" i="7"/>
  <c r="BL485" i="7"/>
  <c r="CS694" i="7"/>
  <c r="CS697" i="7"/>
  <c r="CS696" i="7" s="1"/>
  <c r="AQ649" i="7"/>
  <c r="AQ648" i="7" s="1"/>
  <c r="AQ653" i="7"/>
  <c r="AQ654" i="7" s="1"/>
  <c r="AQ655" i="7" s="1"/>
  <c r="AQ656" i="7" s="1"/>
  <c r="AQ657" i="7" s="1"/>
  <c r="AQ658" i="7" s="1"/>
  <c r="CH10" i="7"/>
  <c r="CH92" i="7"/>
  <c r="AC38" i="9"/>
  <c r="AC22" i="9"/>
  <c r="BU357" i="7"/>
  <c r="BU356" i="7"/>
  <c r="BL142" i="7"/>
  <c r="BL144" i="7" s="1"/>
  <c r="BX129" i="7"/>
  <c r="BL465" i="7"/>
  <c r="BL403" i="7"/>
  <c r="BL804" i="7"/>
  <c r="BL808" i="7" s="1"/>
  <c r="BL810" i="7" s="1"/>
  <c r="AE198" i="7"/>
  <c r="AE202" i="7"/>
  <c r="AE197" i="7"/>
  <c r="CN734" i="7"/>
  <c r="CN735" i="7"/>
  <c r="CN745" i="7"/>
  <c r="CN767" i="7"/>
  <c r="CN768" i="7" s="1"/>
  <c r="CN747" i="7"/>
  <c r="CN762" i="7" s="1"/>
  <c r="CN730" i="7"/>
  <c r="CN741" i="7"/>
  <c r="CN742" i="7" s="1"/>
  <c r="CN743" i="7" s="1"/>
  <c r="CN731" i="7"/>
  <c r="CN738" i="7"/>
  <c r="CN744" i="7" s="1"/>
  <c r="CN746" i="7" s="1"/>
  <c r="CN748" i="7"/>
  <c r="CN760" i="7" s="1"/>
  <c r="CN761" i="7" s="1"/>
  <c r="CN766" i="7" s="1"/>
  <c r="AH528" i="7"/>
  <c r="AH529" i="7" s="1"/>
  <c r="AH530" i="7" s="1"/>
  <c r="AH525" i="7"/>
  <c r="AH523" i="7"/>
  <c r="AH521" i="7" s="1"/>
  <c r="AH522" i="7" s="1"/>
  <c r="BK838" i="7"/>
  <c r="BK843" i="7"/>
  <c r="BK844" i="7"/>
  <c r="BK840" i="7"/>
  <c r="CG431" i="7"/>
  <c r="CG435" i="7"/>
  <c r="BU142" i="7"/>
  <c r="BU144" i="7" s="1"/>
  <c r="CG129" i="7"/>
  <c r="BU403" i="7"/>
  <c r="BU465" i="7"/>
  <c r="BU364" i="7"/>
  <c r="BU339" i="7" s="1"/>
  <c r="BU804" i="7"/>
  <c r="BU808" i="7" s="1"/>
  <c r="BU810" i="7" s="1"/>
  <c r="BU889" i="7"/>
  <c r="BY913" i="7"/>
  <c r="BY917" i="7"/>
  <c r="AW852" i="7"/>
  <c r="AW853" i="7"/>
  <c r="AW855" i="7"/>
  <c r="AW856" i="7" s="1"/>
  <c r="AE133" i="7"/>
  <c r="AE132" i="7"/>
  <c r="BB32" i="7"/>
  <c r="BB33" i="7"/>
  <c r="BB37" i="7"/>
  <c r="BB29" i="7"/>
  <c r="BB22" i="7" s="1"/>
  <c r="CP160" i="7"/>
  <c r="CP154" i="7"/>
  <c r="CP162" i="7"/>
  <c r="CP163" i="7" s="1"/>
  <c r="BN142" i="7"/>
  <c r="BN144" i="7" s="1"/>
  <c r="BZ129" i="7"/>
  <c r="BN465" i="7"/>
  <c r="BN403" i="7"/>
  <c r="BN804" i="7"/>
  <c r="BN808" i="7" s="1"/>
  <c r="BN810" i="7" s="1"/>
  <c r="AT206" i="7"/>
  <c r="AT193" i="7"/>
  <c r="AT248" i="7"/>
  <c r="AT249" i="7" s="1"/>
  <c r="CH162" i="7"/>
  <c r="CH163" i="7" s="1"/>
  <c r="CH160" i="7"/>
  <c r="CH154" i="7"/>
  <c r="BE34" i="7"/>
  <c r="BE36" i="7" s="1"/>
  <c r="BE35" i="7"/>
  <c r="BE852" i="7"/>
  <c r="BE853" i="7"/>
  <c r="BE855" i="7"/>
  <c r="BE856" i="7" s="1"/>
  <c r="BL200" i="7"/>
  <c r="BL192" i="7"/>
  <c r="BZ356" i="7"/>
  <c r="BZ357" i="7"/>
  <c r="BF247" i="7"/>
  <c r="BF152" i="7"/>
  <c r="BF153" i="7"/>
  <c r="BF151" i="7" s="1"/>
  <c r="CU14" i="7"/>
  <c r="CU15" i="7" s="1"/>
  <c r="CH15" i="7"/>
  <c r="BM32" i="7"/>
  <c r="BM33" i="7"/>
  <c r="BM29" i="7"/>
  <c r="BM37" i="7"/>
  <c r="AF817" i="7"/>
  <c r="AF815" i="7" s="1"/>
  <c r="AF816" i="7"/>
  <c r="AG158" i="7"/>
  <c r="AG176" i="7"/>
  <c r="AG652" i="7" s="1"/>
  <c r="AG179" i="7"/>
  <c r="AG164" i="7"/>
  <c r="AG252" i="7"/>
  <c r="AG253" i="7" s="1"/>
  <c r="AB33" i="7"/>
  <c r="AB29" i="7"/>
  <c r="AB32" i="7"/>
  <c r="AO32" i="7"/>
  <c r="AO33" i="7"/>
  <c r="CM735" i="7"/>
  <c r="CM745" i="7"/>
  <c r="CM767" i="7"/>
  <c r="CM768" i="7" s="1"/>
  <c r="CM747" i="7"/>
  <c r="CM762" i="7" s="1"/>
  <c r="CM738" i="7"/>
  <c r="CM744" i="7" s="1"/>
  <c r="CM746" i="7" s="1"/>
  <c r="CM748" i="7"/>
  <c r="CM760" i="7" s="1"/>
  <c r="CM761" i="7" s="1"/>
  <c r="CM766" i="7" s="1"/>
  <c r="CM731" i="7"/>
  <c r="CM730" i="7"/>
  <c r="CM734" i="7"/>
  <c r="CM741" i="7"/>
  <c r="CM742" i="7" s="1"/>
  <c r="CM743" i="7" s="1"/>
  <c r="CP730" i="7"/>
  <c r="CP731" i="7"/>
  <c r="CP734" i="7"/>
  <c r="CP735" i="7"/>
  <c r="CP745" i="7"/>
  <c r="CP738" i="7"/>
  <c r="CP744" i="7" s="1"/>
  <c r="CP746" i="7" s="1"/>
  <c r="CP748" i="7"/>
  <c r="CP760" i="7" s="1"/>
  <c r="CP761" i="7" s="1"/>
  <c r="CP766" i="7" s="1"/>
  <c r="CP767" i="7"/>
  <c r="CP768" i="7" s="1"/>
  <c r="CP747" i="7"/>
  <c r="CP762" i="7" s="1"/>
  <c r="CP741" i="7"/>
  <c r="CP742" i="7" s="1"/>
  <c r="CP743" i="7" s="1"/>
  <c r="CL142" i="7"/>
  <c r="CL144" i="7" s="1"/>
  <c r="CK671" i="7"/>
  <c r="CL889" i="7"/>
  <c r="DA14" i="9"/>
  <c r="DA15" i="9" s="1"/>
  <c r="DA85" i="9"/>
  <c r="DA86" i="9" s="1"/>
  <c r="DA56" i="9"/>
  <c r="AN838" i="7"/>
  <c r="AN840" i="7"/>
  <c r="AN843" i="7"/>
  <c r="AN844" i="7"/>
  <c r="BM444" i="7"/>
  <c r="BM448" i="7"/>
  <c r="AH22" i="9"/>
  <c r="AH38" i="9"/>
  <c r="CN8" i="7"/>
  <c r="CN9" i="7" s="1"/>
  <c r="CN39" i="7"/>
  <c r="CN30" i="7" s="1"/>
  <c r="CN43" i="7"/>
  <c r="CN44" i="7" s="1"/>
  <c r="CN40" i="7"/>
  <c r="AH62" i="7"/>
  <c r="AH556" i="7" s="1"/>
  <c r="AH557" i="7"/>
  <c r="BJ25" i="7"/>
  <c r="BJ28" i="7"/>
  <c r="BJ22" i="7"/>
  <c r="BI857" i="7"/>
  <c r="BI861" i="7"/>
  <c r="BI848" i="7"/>
  <c r="CJ117" i="9"/>
  <c r="CJ110" i="9"/>
  <c r="CJ26" i="9"/>
  <c r="CJ112" i="9"/>
  <c r="CJ28" i="9"/>
  <c r="CJ6" i="9"/>
  <c r="CJ7" i="9" s="1"/>
  <c r="AS814" i="7"/>
  <c r="AS811" i="7"/>
  <c r="AS812" i="7"/>
  <c r="BB145" i="7"/>
  <c r="BB146" i="7"/>
  <c r="BB150" i="7"/>
  <c r="BB161" i="7" s="1"/>
  <c r="BB250" i="7"/>
  <c r="BK34" i="7"/>
  <c r="BK36" i="7" s="1"/>
  <c r="BK35" i="7"/>
  <c r="CN129" i="7"/>
  <c r="CB142" i="7"/>
  <c r="CB144" i="7" s="1"/>
  <c r="CB364" i="7"/>
  <c r="CB339" i="7" s="1"/>
  <c r="CB465" i="7"/>
  <c r="CB403" i="7"/>
  <c r="CA671" i="7"/>
  <c r="CB804" i="7"/>
  <c r="CB808" i="7" s="1"/>
  <c r="CB810" i="7" s="1"/>
  <c r="CB889" i="7"/>
  <c r="AK43" i="7"/>
  <c r="AK44" i="7" s="1"/>
  <c r="AK39" i="7"/>
  <c r="AK40" i="7"/>
  <c r="CJ142" i="7"/>
  <c r="CJ144" i="7" s="1"/>
  <c r="CI671" i="7"/>
  <c r="CJ889" i="7"/>
  <c r="CI154" i="7"/>
  <c r="CI162" i="7"/>
  <c r="CI163" i="7" s="1"/>
  <c r="CI160" i="7"/>
  <c r="CJ738" i="7"/>
  <c r="CJ744" i="7" s="1"/>
  <c r="CJ746" i="7" s="1"/>
  <c r="CJ748" i="7"/>
  <c r="CJ760" i="7" s="1"/>
  <c r="CJ761" i="7" s="1"/>
  <c r="CJ766" i="7" s="1"/>
  <c r="CJ741" i="7"/>
  <c r="CJ742" i="7" s="1"/>
  <c r="CJ743" i="7" s="1"/>
  <c r="CJ730" i="7"/>
  <c r="CJ731" i="7"/>
  <c r="CJ767" i="7"/>
  <c r="CJ768" i="7" s="1"/>
  <c r="CJ747" i="7"/>
  <c r="CJ762" i="7" s="1"/>
  <c r="CJ735" i="7"/>
  <c r="CJ745" i="7"/>
  <c r="CJ734" i="7"/>
  <c r="CJ43" i="7"/>
  <c r="CJ44" i="7" s="1"/>
  <c r="CJ8" i="7"/>
  <c r="CJ9" i="7" s="1"/>
  <c r="CJ40" i="7"/>
  <c r="CJ39" i="7"/>
  <c r="CJ30" i="7" s="1"/>
  <c r="AM645" i="7"/>
  <c r="AM644" i="7" s="1"/>
  <c r="AM643" i="7" s="1"/>
  <c r="AM642" i="7" s="1"/>
  <c r="AM641" i="7" s="1"/>
  <c r="AM640" i="7" s="1"/>
  <c r="AM639" i="7" s="1"/>
  <c r="AM638" i="7" s="1"/>
  <c r="AM650" i="7"/>
  <c r="CF142" i="7"/>
  <c r="CF144" i="7" s="1"/>
  <c r="CR129" i="7"/>
  <c r="CF403" i="7"/>
  <c r="CE671" i="7"/>
  <c r="CF804" i="7"/>
  <c r="CF808" i="7" s="1"/>
  <c r="CF810" i="7" s="1"/>
  <c r="CF465" i="7"/>
  <c r="CF889" i="7"/>
  <c r="CS38" i="9"/>
  <c r="CS33" i="9"/>
  <c r="CS34" i="9"/>
  <c r="CS29" i="9"/>
  <c r="CS32" i="9"/>
  <c r="D247" i="6"/>
  <c r="BN908" i="9"/>
  <c r="BN335" i="9"/>
  <c r="BN193" i="9"/>
  <c r="BN204" i="9" s="1"/>
  <c r="BF949" i="9"/>
  <c r="BF942" i="9"/>
  <c r="BB205" i="9"/>
  <c r="BB206" i="9" s="1"/>
  <c r="BB203" i="9"/>
  <c r="BB197" i="9"/>
  <c r="BX908" i="9"/>
  <c r="BX193" i="9"/>
  <c r="CD918" i="9"/>
  <c r="CD205" i="9"/>
  <c r="CD206" i="9" s="1"/>
  <c r="CD197" i="9"/>
  <c r="CD203" i="9"/>
  <c r="AK232" i="9"/>
  <c r="AK225" i="9"/>
  <c r="AK231" i="9"/>
  <c r="AK227" i="9"/>
  <c r="AG745" i="9"/>
  <c r="AG740" i="9"/>
  <c r="AG739" i="9" s="1"/>
  <c r="AG738" i="9" s="1"/>
  <c r="AG737" i="9" s="1"/>
  <c r="AG736" i="9" s="1"/>
  <c r="AG735" i="9" s="1"/>
  <c r="AG734" i="9" s="1"/>
  <c r="AG733" i="9" s="1"/>
  <c r="BU535" i="9"/>
  <c r="BU536" i="9"/>
  <c r="BU528" i="9"/>
  <c r="BU527" i="9" s="1"/>
  <c r="BU525" i="9"/>
  <c r="BU526" i="9" s="1"/>
  <c r="BU530" i="9" s="1"/>
  <c r="BS535" i="9"/>
  <c r="BS525" i="9"/>
  <c r="BS528" i="9"/>
  <c r="BS527" i="9" s="1"/>
  <c r="BS526" i="9"/>
  <c r="BS530" i="9" s="1"/>
  <c r="CG429" i="9"/>
  <c r="CG460" i="9"/>
  <c r="CG461" i="9" s="1"/>
  <c r="BC203" i="9"/>
  <c r="BC205" i="9"/>
  <c r="BC206" i="9" s="1"/>
  <c r="BC197" i="9"/>
  <c r="CR205" i="9"/>
  <c r="CR206" i="9" s="1"/>
  <c r="CR197" i="9"/>
  <c r="CR203" i="9"/>
  <c r="AR912" i="9"/>
  <c r="AR910" i="9" s="1"/>
  <c r="AR911" i="9"/>
  <c r="DF832" i="9"/>
  <c r="DF746" i="9"/>
  <c r="DF60" i="9"/>
  <c r="DF61" i="9" s="1"/>
  <c r="DF62" i="9" s="1"/>
  <c r="DF57" i="9"/>
  <c r="DF63" i="9" s="1"/>
  <c r="DF65" i="9" s="1"/>
  <c r="DF53" i="9"/>
  <c r="DF130" i="9"/>
  <c r="DG140" i="9"/>
  <c r="DG126" i="9"/>
  <c r="DG127" i="9" s="1"/>
  <c r="DF54" i="9"/>
  <c r="DF145" i="9"/>
  <c r="DF49" i="9"/>
  <c r="DF47" i="9" s="1"/>
  <c r="DF44" i="9" s="1"/>
  <c r="DF12" i="9"/>
  <c r="DF13" i="9" s="1"/>
  <c r="DF48" i="9"/>
  <c r="DE832" i="9"/>
  <c r="DE746" i="9"/>
  <c r="DE145" i="9"/>
  <c r="DE60" i="9"/>
  <c r="DE61" i="9" s="1"/>
  <c r="DE62" i="9" s="1"/>
  <c r="DE57" i="9"/>
  <c r="DE63" i="9" s="1"/>
  <c r="DE65" i="9" s="1"/>
  <c r="DE53" i="9"/>
  <c r="DE130" i="9"/>
  <c r="DF140" i="9"/>
  <c r="DF126" i="9"/>
  <c r="DF127" i="9" s="1"/>
  <c r="DE54" i="9"/>
  <c r="DE48" i="9"/>
  <c r="DE49" i="9"/>
  <c r="DE47" i="9" s="1"/>
  <c r="DE44" i="9" s="1"/>
  <c r="DE12" i="9"/>
  <c r="DE13" i="9" s="1"/>
  <c r="BO1031" i="9"/>
  <c r="BO1032" i="9" s="1"/>
  <c r="BO1030" i="9"/>
  <c r="BM559" i="9"/>
  <c r="BM560" i="9" s="1"/>
  <c r="BM562" i="9"/>
  <c r="CV832" i="9"/>
  <c r="CV746" i="9"/>
  <c r="CW438" i="9"/>
  <c r="CV60" i="9"/>
  <c r="CV61" i="9" s="1"/>
  <c r="CV62" i="9" s="1"/>
  <c r="CV57" i="9"/>
  <c r="CV63" i="9" s="1"/>
  <c r="CV65" i="9" s="1"/>
  <c r="CV53" i="9"/>
  <c r="CW140" i="9"/>
  <c r="CW126" i="9"/>
  <c r="CW127" i="9" s="1"/>
  <c r="CV54" i="9"/>
  <c r="CV48" i="9"/>
  <c r="DH55" i="9"/>
  <c r="CV12" i="9"/>
  <c r="CV13" i="9" s="1"/>
  <c r="BR956" i="9"/>
  <c r="BR943" i="9"/>
  <c r="BR952" i="9"/>
  <c r="BY918" i="9"/>
  <c r="BY205" i="9"/>
  <c r="BY206" i="9" s="1"/>
  <c r="BY197" i="9"/>
  <c r="BY203" i="9"/>
  <c r="AX754" i="9"/>
  <c r="AX755" i="9" s="1"/>
  <c r="AX756" i="9"/>
  <c r="CG520" i="9"/>
  <c r="CG524" i="9"/>
  <c r="AI958" i="9"/>
  <c r="AI959" i="9" s="1"/>
  <c r="AI955" i="9"/>
  <c r="AI953" i="9" s="1"/>
  <c r="AI957" i="9"/>
  <c r="AI954" i="9"/>
  <c r="CF1015" i="9"/>
  <c r="CF1016" i="9" s="1"/>
  <c r="CF1018" i="9" s="1"/>
  <c r="CF1021" i="9" s="1"/>
  <c r="CF1010" i="9"/>
  <c r="CF1017" i="9"/>
  <c r="CK32" i="9"/>
  <c r="CK38" i="9"/>
  <c r="CK33" i="9"/>
  <c r="CK34" i="9"/>
  <c r="CK29" i="9"/>
  <c r="AF239" i="9"/>
  <c r="AF237" i="9" s="1"/>
  <c r="AF238" i="9"/>
  <c r="CX13" i="9"/>
  <c r="BP908" i="9"/>
  <c r="BP335" i="9"/>
  <c r="BP336" i="9" s="1"/>
  <c r="BP193" i="9"/>
  <c r="BP204" i="9" s="1"/>
  <c r="CL38" i="9"/>
  <c r="CL33" i="9"/>
  <c r="CL34" i="9"/>
  <c r="CL29" i="9"/>
  <c r="CL32" i="9"/>
  <c r="CD822" i="9"/>
  <c r="CD820" i="9"/>
  <c r="DE335" i="9"/>
  <c r="DE193" i="9"/>
  <c r="DE204" i="9" s="1"/>
  <c r="DA205" i="9"/>
  <c r="DA206" i="9" s="1"/>
  <c r="DA197" i="9"/>
  <c r="DA203" i="9"/>
  <c r="AG231" i="9"/>
  <c r="AG227" i="9"/>
  <c r="AG232" i="9"/>
  <c r="AG225" i="9"/>
  <c r="BN514" i="9"/>
  <c r="BN515" i="9" s="1"/>
  <c r="BN511" i="9"/>
  <c r="DI147" i="9"/>
  <c r="DI148" i="9" s="1"/>
  <c r="DI143" i="9"/>
  <c r="DI151" i="9" s="1"/>
  <c r="DI146" i="9"/>
  <c r="BN33" i="9"/>
  <c r="BN34" i="9"/>
  <c r="BN29" i="9"/>
  <c r="BN38" i="9"/>
  <c r="BX429" i="9"/>
  <c r="BX460" i="9"/>
  <c r="BX461" i="9" s="1"/>
  <c r="AL231" i="9"/>
  <c r="AL227" i="9"/>
  <c r="AL232" i="9"/>
  <c r="AL225" i="9"/>
  <c r="CA524" i="9"/>
  <c r="CA520" i="9"/>
  <c r="CD907" i="9"/>
  <c r="CD909" i="9"/>
  <c r="CD906" i="9"/>
  <c r="AI272" i="9"/>
  <c r="AI275" i="9"/>
  <c r="AI273" i="9"/>
  <c r="AI269" i="9" s="1"/>
  <c r="AI270" i="9" s="1"/>
  <c r="AI276" i="9"/>
  <c r="AI21" i="9" s="1"/>
  <c r="AG756" i="9"/>
  <c r="AG754" i="9"/>
  <c r="AG755" i="9" s="1"/>
  <c r="DJ335" i="9"/>
  <c r="DJ193" i="9"/>
  <c r="DJ204" i="9" s="1"/>
  <c r="CG542" i="9"/>
  <c r="CG543" i="9" s="1"/>
  <c r="CG511" i="9"/>
  <c r="CG514" i="9"/>
  <c r="BZ918" i="9"/>
  <c r="BZ205" i="9"/>
  <c r="BZ206" i="9" s="1"/>
  <c r="BZ197" i="9"/>
  <c r="BZ203" i="9"/>
  <c r="BC336" i="9"/>
  <c r="BR460" i="9"/>
  <c r="BR461" i="9" s="1"/>
  <c r="BR429" i="9"/>
  <c r="CS781" i="9"/>
  <c r="CS782" i="9" s="1"/>
  <c r="CS784" i="9" s="1"/>
  <c r="CS786" i="9" s="1"/>
  <c r="CS776" i="9"/>
  <c r="CS783" i="9"/>
  <c r="DF96" i="9"/>
  <c r="DF10" i="9"/>
  <c r="DF11" i="9" s="1"/>
  <c r="CB813" i="9"/>
  <c r="CB812" i="9"/>
  <c r="CB817" i="9" s="1"/>
  <c r="CB814" i="9"/>
  <c r="CB811" i="9"/>
  <c r="CB810" i="9" s="1"/>
  <c r="BI239" i="9"/>
  <c r="BI237" i="9" s="1"/>
  <c r="BI238" i="9"/>
  <c r="AN946" i="9"/>
  <c r="AN944" i="9" s="1"/>
  <c r="AN945" i="9"/>
  <c r="BY907" i="9"/>
  <c r="BY909" i="9"/>
  <c r="BY906" i="9"/>
  <c r="AO239" i="9"/>
  <c r="AO237" i="9" s="1"/>
  <c r="AO238" i="9"/>
  <c r="CQ34" i="9"/>
  <c r="CQ29" i="9"/>
  <c r="CQ32" i="9"/>
  <c r="CQ38" i="9"/>
  <c r="CQ33" i="9"/>
  <c r="CM38" i="9"/>
  <c r="CM33" i="9"/>
  <c r="CM34" i="9"/>
  <c r="CM29" i="9"/>
  <c r="CM32" i="9"/>
  <c r="BO908" i="9"/>
  <c r="BO335" i="9"/>
  <c r="BO336" i="9" s="1"/>
  <c r="BO193" i="9"/>
  <c r="BO204" i="9" s="1"/>
  <c r="CX129" i="9"/>
  <c r="CX144" i="9"/>
  <c r="CX142" i="9" s="1"/>
  <c r="CX141" i="9" s="1"/>
  <c r="CX138" i="9" s="1"/>
  <c r="CY125" i="9"/>
  <c r="AM949" i="9"/>
  <c r="AM942" i="9"/>
  <c r="CG820" i="9"/>
  <c r="CG822" i="9"/>
  <c r="CC1017" i="9"/>
  <c r="CC1010" i="9"/>
  <c r="CC1015" i="9"/>
  <c r="CC1016" i="9" s="1"/>
  <c r="CC1018" i="9" s="1"/>
  <c r="CC1021" i="9" s="1"/>
  <c r="CS1023" i="9"/>
  <c r="CS1019" i="9"/>
  <c r="CS1020" i="9"/>
  <c r="CT32" i="9"/>
  <c r="CT38" i="9"/>
  <c r="CT33" i="9"/>
  <c r="CT34" i="9"/>
  <c r="CT29" i="9"/>
  <c r="CP1015" i="9"/>
  <c r="CP1016" i="9" s="1"/>
  <c r="CP1018" i="9" s="1"/>
  <c r="CP1021" i="9" s="1"/>
  <c r="CP1017" i="9"/>
  <c r="CP1010" i="9"/>
  <c r="CE513" i="9"/>
  <c r="CE542" i="9" s="1"/>
  <c r="CE543" i="9" s="1"/>
  <c r="CD509" i="9"/>
  <c r="CF513" i="9" s="1"/>
  <c r="CF542" i="9" s="1"/>
  <c r="CF543" i="9" s="1"/>
  <c r="CM1020" i="9"/>
  <c r="CM1023" i="9"/>
  <c r="CM1022" i="9" s="1"/>
  <c r="CM1019" i="9"/>
  <c r="BX563" i="9"/>
  <c r="BY563" i="9" s="1"/>
  <c r="BY565" i="9"/>
  <c r="CJ540" i="9"/>
  <c r="CJ541" i="9" s="1"/>
  <c r="CA541" i="9"/>
  <c r="BC954" i="9"/>
  <c r="BC955" i="9"/>
  <c r="BC953" i="9" s="1"/>
  <c r="CA459" i="9"/>
  <c r="CA462" i="9"/>
  <c r="CA463" i="9" s="1"/>
  <c r="CA465" i="9" s="1"/>
  <c r="CA467" i="9" s="1"/>
  <c r="CA468" i="9" s="1"/>
  <c r="CA469" i="9" s="1"/>
  <c r="BD908" i="9"/>
  <c r="BD335" i="9"/>
  <c r="BD188" i="9"/>
  <c r="BD193" i="9"/>
  <c r="BD204" i="9" s="1"/>
  <c r="BD189" i="9"/>
  <c r="CM787" i="9"/>
  <c r="CM785" i="9"/>
  <c r="AT952" i="9"/>
  <c r="AT956" i="9"/>
  <c r="AT943" i="9"/>
  <c r="CG597" i="9"/>
  <c r="CI597" i="9" s="1"/>
  <c r="CI598" i="9" s="1"/>
  <c r="CG562" i="9"/>
  <c r="BZ909" i="9"/>
  <c r="BZ906" i="9"/>
  <c r="BZ907" i="9"/>
  <c r="CQ822" i="9"/>
  <c r="CQ820" i="9"/>
  <c r="DK124" i="9"/>
  <c r="DJ45" i="9"/>
  <c r="DJ46" i="9" s="1"/>
  <c r="DJ40" i="9"/>
  <c r="DJ41" i="9"/>
  <c r="DJ128" i="9" s="1"/>
  <c r="AQ243" i="9"/>
  <c r="AQ235" i="9"/>
  <c r="CA787" i="9"/>
  <c r="CA785" i="9"/>
  <c r="BN627" i="9"/>
  <c r="BN626" i="9" s="1"/>
  <c r="BN625" i="9" s="1"/>
  <c r="BN615" i="9"/>
  <c r="BN617" i="9" s="1"/>
  <c r="BN618" i="9" s="1"/>
  <c r="BN620" i="9"/>
  <c r="BN621" i="9" s="1"/>
  <c r="BN622" i="9" s="1"/>
  <c r="BN624" i="9" s="1"/>
  <c r="BN623" i="9" s="1"/>
  <c r="DB96" i="9"/>
  <c r="DB10" i="9"/>
  <c r="DB11" i="9" s="1"/>
  <c r="BL949" i="9"/>
  <c r="BL942" i="9"/>
  <c r="BI264" i="9"/>
  <c r="BI257" i="9"/>
  <c r="BI246" i="9"/>
  <c r="BI331" i="9"/>
  <c r="BI251" i="9"/>
  <c r="BI262" i="9"/>
  <c r="BI260" i="9" s="1"/>
  <c r="BI236" i="9"/>
  <c r="T949" i="9"/>
  <c r="T942" i="9"/>
  <c r="BW918" i="9"/>
  <c r="BW203" i="9"/>
  <c r="BW205" i="9"/>
  <c r="BW206" i="9" s="1"/>
  <c r="BW197" i="9"/>
  <c r="BO511" i="9"/>
  <c r="BO509" i="9" s="1"/>
  <c r="BO514" i="9"/>
  <c r="CD1017" i="9"/>
  <c r="CD1010" i="9"/>
  <c r="CD1015" i="9"/>
  <c r="CD1016" i="9" s="1"/>
  <c r="CD1018" i="9" s="1"/>
  <c r="CD1021" i="9" s="1"/>
  <c r="DG146" i="9"/>
  <c r="DG147" i="9"/>
  <c r="DG148" i="9" s="1"/>
  <c r="DG143" i="9"/>
  <c r="DG151" i="9" s="1"/>
  <c r="AH243" i="9"/>
  <c r="AH235" i="9"/>
  <c r="AX921" i="9"/>
  <c r="AX927" i="9"/>
  <c r="AX916" i="9"/>
  <c r="AX915" i="9" s="1"/>
  <c r="AX914" i="9" s="1"/>
  <c r="BQ908" i="9"/>
  <c r="BQ335" i="9"/>
  <c r="BQ336" i="9" s="1"/>
  <c r="BQ193" i="9"/>
  <c r="BQ204" i="9" s="1"/>
  <c r="AF333" i="9"/>
  <c r="AF334" i="9" s="1"/>
  <c r="AF251" i="9"/>
  <c r="AF274" i="9" s="1"/>
  <c r="AF236" i="9"/>
  <c r="BU908" i="9"/>
  <c r="BU193" i="9"/>
  <c r="BU204" i="9" s="1"/>
  <c r="DM14" i="9"/>
  <c r="DM15" i="9" s="1"/>
  <c r="CE862" i="9"/>
  <c r="CE863" i="9" s="1"/>
  <c r="CE842" i="9"/>
  <c r="CE857" i="9" s="1"/>
  <c r="CE829" i="9"/>
  <c r="CE840" i="9"/>
  <c r="CE836" i="9"/>
  <c r="CE837" i="9" s="1"/>
  <c r="CE838" i="9" s="1"/>
  <c r="CE825" i="9"/>
  <c r="CE830" i="9"/>
  <c r="CE826" i="9"/>
  <c r="CQ831" i="9"/>
  <c r="CE843" i="9"/>
  <c r="CE855" i="9" s="1"/>
  <c r="CE856" i="9" s="1"/>
  <c r="CE861" i="9" s="1"/>
  <c r="CE833" i="9"/>
  <c r="CE839" i="9" s="1"/>
  <c r="CE841" i="9" s="1"/>
  <c r="CD564" i="9"/>
  <c r="CD565" i="9" s="1"/>
  <c r="CE560" i="9"/>
  <c r="CB560" i="9"/>
  <c r="CA564" i="9"/>
  <c r="CA565" i="9" s="1"/>
  <c r="DB203" i="9"/>
  <c r="DB205" i="9"/>
  <c r="DB206" i="9" s="1"/>
  <c r="DB197" i="9"/>
  <c r="BE950" i="9"/>
  <c r="BE951" i="9" s="1"/>
  <c r="BE948" i="9"/>
  <c r="BE947" i="9"/>
  <c r="CD515" i="9"/>
  <c r="CD512" i="9"/>
  <c r="CR1017" i="9"/>
  <c r="CR1010" i="9"/>
  <c r="CR1015" i="9"/>
  <c r="CR1016" i="9" s="1"/>
  <c r="CR1018" i="9" s="1"/>
  <c r="CR1021" i="9" s="1"/>
  <c r="BX785" i="9"/>
  <c r="BX787" i="9"/>
  <c r="BB336" i="9"/>
  <c r="CB513" i="9"/>
  <c r="CB542" i="9" s="1"/>
  <c r="CB543" i="9" s="1"/>
  <c r="CA509" i="9"/>
  <c r="CC513" i="9" s="1"/>
  <c r="CC542" i="9" s="1"/>
  <c r="CC543" i="9" s="1"/>
  <c r="DJ125" i="9"/>
  <c r="DI144" i="9"/>
  <c r="DI142" i="9" s="1"/>
  <c r="DI141" i="9" s="1"/>
  <c r="DI138" i="9" s="1"/>
  <c r="DI129" i="9"/>
  <c r="DC343" i="9"/>
  <c r="DC256" i="9"/>
  <c r="DC347" i="9" s="1"/>
  <c r="CX1054" i="9"/>
  <c r="CW832" i="9"/>
  <c r="CW746" i="9"/>
  <c r="CX438" i="9"/>
  <c r="CW60" i="9"/>
  <c r="CW61" i="9" s="1"/>
  <c r="CW62" i="9" s="1"/>
  <c r="CW57" i="9"/>
  <c r="CW63" i="9" s="1"/>
  <c r="CW65" i="9" s="1"/>
  <c r="CW53" i="9"/>
  <c r="DI55" i="9"/>
  <c r="CX140" i="9"/>
  <c r="CW130" i="9"/>
  <c r="CX126" i="9"/>
  <c r="CX127" i="9" s="1"/>
  <c r="CW54" i="9"/>
  <c r="CW145" i="9"/>
  <c r="CW49" i="9"/>
  <c r="CW47" i="9" s="1"/>
  <c r="CW44" i="9" s="1"/>
  <c r="CW12" i="9"/>
  <c r="CW13" i="9" s="1"/>
  <c r="CW48" i="9"/>
  <c r="I950" i="9"/>
  <c r="I951" i="9" s="1"/>
  <c r="I952" i="9" s="1"/>
  <c r="I956" i="9" s="1"/>
  <c r="I940" i="9"/>
  <c r="CA918" i="9"/>
  <c r="CA205" i="9"/>
  <c r="CA206" i="9" s="1"/>
  <c r="CA197" i="9"/>
  <c r="CA203" i="9"/>
  <c r="CO335" i="9"/>
  <c r="CO193" i="9"/>
  <c r="CO204" i="9" s="1"/>
  <c r="BR1006" i="9"/>
  <c r="BS1003" i="9"/>
  <c r="BS1004" i="9" s="1"/>
  <c r="BS1009" i="9" s="1"/>
  <c r="BS1008" i="9" s="1"/>
  <c r="CJ785" i="9"/>
  <c r="CJ787" i="9"/>
  <c r="AN271" i="9"/>
  <c r="AN249" i="9"/>
  <c r="AS948" i="9"/>
  <c r="AS947" i="9"/>
  <c r="AS950" i="9"/>
  <c r="AS951" i="9" s="1"/>
  <c r="CN33" i="9"/>
  <c r="CN34" i="9"/>
  <c r="CN29" i="9"/>
  <c r="CN32" i="9"/>
  <c r="CN38" i="9"/>
  <c r="CK820" i="9"/>
  <c r="CK822" i="9"/>
  <c r="DC1054" i="9"/>
  <c r="DB832" i="9"/>
  <c r="DB746" i="9"/>
  <c r="DC126" i="9"/>
  <c r="DC127" i="9" s="1"/>
  <c r="DB54" i="9"/>
  <c r="DB145" i="9"/>
  <c r="DC140" i="9"/>
  <c r="DB130" i="9"/>
  <c r="DB12" i="9"/>
  <c r="DB13" i="9" s="1"/>
  <c r="DB57" i="9"/>
  <c r="DB63" i="9" s="1"/>
  <c r="DB65" i="9" s="1"/>
  <c r="DB53" i="9"/>
  <c r="DB48" i="9"/>
  <c r="DB60" i="9"/>
  <c r="DB61" i="9" s="1"/>
  <c r="DB62" i="9" s="1"/>
  <c r="DB49" i="9"/>
  <c r="DB47" i="9" s="1"/>
  <c r="DB44" i="9" s="1"/>
  <c r="AZ239" i="9"/>
  <c r="AZ237" i="9" s="1"/>
  <c r="AZ238" i="9"/>
  <c r="AN943" i="9"/>
  <c r="AN952" i="9"/>
  <c r="AN956" i="9" s="1"/>
  <c r="BE332" i="9"/>
  <c r="CO34" i="9"/>
  <c r="CO29" i="9"/>
  <c r="CO32" i="9"/>
  <c r="CO38" i="9"/>
  <c r="CO33" i="9"/>
  <c r="BW909" i="9"/>
  <c r="BW907" i="9"/>
  <c r="BW906" i="9"/>
  <c r="AO333" i="9"/>
  <c r="AO334" i="9" s="1"/>
  <c r="AO251" i="9"/>
  <c r="AO274" i="9" s="1"/>
  <c r="AO236" i="9"/>
  <c r="BU1029" i="9"/>
  <c r="BU1028" i="9" s="1"/>
  <c r="BU1026" i="9"/>
  <c r="BU1035" i="9" s="1"/>
  <c r="BU1022" i="9"/>
  <c r="BU1027" i="9"/>
  <c r="BO559" i="9"/>
  <c r="BO560" i="9" s="1"/>
  <c r="BO562" i="9"/>
  <c r="BO564" i="9" s="1"/>
  <c r="BO565" i="9" s="1"/>
  <c r="AF954" i="9"/>
  <c r="AF957" i="9"/>
  <c r="AF955" i="9"/>
  <c r="AF953" i="9" s="1"/>
  <c r="AF958" i="9"/>
  <c r="AF959" i="9" s="1"/>
  <c r="CU96" i="9"/>
  <c r="CU10" i="9"/>
  <c r="CU11" i="9" s="1"/>
  <c r="CY124" i="9"/>
  <c r="CX45" i="9"/>
  <c r="CX46" i="9" s="1"/>
  <c r="CX40" i="9"/>
  <c r="CX41" i="9"/>
  <c r="CX128" i="9" s="1"/>
  <c r="CX8" i="9"/>
  <c r="BU511" i="9"/>
  <c r="BU509" i="9" s="1"/>
  <c r="BU514" i="9"/>
  <c r="BO787" i="9"/>
  <c r="BO785" i="9"/>
  <c r="CI1020" i="9"/>
  <c r="CI1019" i="9"/>
  <c r="CI1023" i="9"/>
  <c r="CI1022" i="9" s="1"/>
  <c r="BF918" i="9"/>
  <c r="BF205" i="9"/>
  <c r="BF203" i="9"/>
  <c r="BF197" i="9"/>
  <c r="BY1023" i="9"/>
  <c r="BY1020" i="9"/>
  <c r="BY1019" i="9"/>
  <c r="CT335" i="9"/>
  <c r="CT193" i="9"/>
  <c r="CT204" i="9" s="1"/>
  <c r="BO45" i="9"/>
  <c r="BO46" i="9" s="1"/>
  <c r="BO40" i="9"/>
  <c r="BO30" i="9" s="1"/>
  <c r="BO41" i="9"/>
  <c r="CX294" i="9"/>
  <c r="CX295" i="9" s="1"/>
  <c r="CX296" i="9" s="1"/>
  <c r="CX297" i="9" s="1"/>
  <c r="CX190" i="9"/>
  <c r="CX192" i="9"/>
  <c r="CA543" i="9"/>
  <c r="S911" i="9"/>
  <c r="S913" i="9"/>
  <c r="S918" i="9"/>
  <c r="BI942" i="9"/>
  <c r="BI949" i="9"/>
  <c r="R930" i="9"/>
  <c r="R921" i="9"/>
  <c r="R927" i="9"/>
  <c r="R916" i="9"/>
  <c r="DC346" i="9"/>
  <c r="DO345" i="9"/>
  <c r="DO346" i="9" s="1"/>
  <c r="CC819" i="9"/>
  <c r="CC816" i="9"/>
  <c r="CC815" i="9"/>
  <c r="CC823" i="9"/>
  <c r="CC824" i="9" s="1"/>
  <c r="CW96" i="9"/>
  <c r="CW10" i="9"/>
  <c r="CW11" i="9" s="1"/>
  <c r="BH947" i="9"/>
  <c r="BH950" i="9"/>
  <c r="BH951" i="9" s="1"/>
  <c r="BH948" i="9"/>
  <c r="CZ335" i="9"/>
  <c r="CZ193" i="9"/>
  <c r="CZ204" i="9" s="1"/>
  <c r="CP34" i="9"/>
  <c r="CP29" i="9"/>
  <c r="CP32" i="9"/>
  <c r="CP38" i="9"/>
  <c r="CP33" i="9"/>
  <c r="BM22" i="9"/>
  <c r="BM28" i="9"/>
  <c r="AL942" i="9"/>
  <c r="AL949" i="9"/>
  <c r="CI822" i="9"/>
  <c r="CI820" i="9"/>
  <c r="AT946" i="9"/>
  <c r="AT944" i="9" s="1"/>
  <c r="AT945" i="9"/>
  <c r="CA909" i="9"/>
  <c r="CA907" i="9"/>
  <c r="CA906" i="9"/>
  <c r="CA1020" i="9"/>
  <c r="CA1019" i="9"/>
  <c r="CA1023" i="9"/>
  <c r="CA1022" i="9" s="1"/>
  <c r="CO460" i="9"/>
  <c r="CO461" i="9" s="1"/>
  <c r="CO429" i="9"/>
  <c r="CM462" i="9"/>
  <c r="CM463" i="9" s="1"/>
  <c r="CM465" i="9" s="1"/>
  <c r="CM467" i="9" s="1"/>
  <c r="CM468" i="9" s="1"/>
  <c r="CM469" i="9" s="1"/>
  <c r="CM459" i="9"/>
  <c r="AO952" i="9"/>
  <c r="AO956" i="9" s="1"/>
  <c r="AO943" i="9"/>
  <c r="DK125" i="9"/>
  <c r="DJ144" i="9"/>
  <c r="DJ142" i="9" s="1"/>
  <c r="DJ141" i="9" s="1"/>
  <c r="DJ138" i="9" s="1"/>
  <c r="DJ129" i="9"/>
  <c r="DJ862" i="9"/>
  <c r="DJ863" i="9" s="1"/>
  <c r="DJ840" i="9"/>
  <c r="DJ836" i="9"/>
  <c r="DJ837" i="9" s="1"/>
  <c r="DJ838" i="9" s="1"/>
  <c r="DJ825" i="9"/>
  <c r="DJ842" i="9"/>
  <c r="DJ857" i="9" s="1"/>
  <c r="DJ829" i="9"/>
  <c r="DJ843" i="9"/>
  <c r="DJ855" i="9" s="1"/>
  <c r="DJ856" i="9" s="1"/>
  <c r="DJ861" i="9" s="1"/>
  <c r="DJ833" i="9"/>
  <c r="DJ839" i="9" s="1"/>
  <c r="DJ841" i="9" s="1"/>
  <c r="DJ830" i="9"/>
  <c r="DJ826" i="9"/>
  <c r="AN238" i="9"/>
  <c r="AN239" i="9"/>
  <c r="AN237" i="9" s="1"/>
  <c r="BL908" i="9"/>
  <c r="BL335" i="9"/>
  <c r="BS335" i="9" s="1"/>
  <c r="BL193" i="9"/>
  <c r="BL188" i="9"/>
  <c r="BL189" i="9"/>
  <c r="CC918" i="9"/>
  <c r="CC205" i="9"/>
  <c r="CC206" i="9" s="1"/>
  <c r="CC197" i="9"/>
  <c r="CC203" i="9"/>
  <c r="CM205" i="9"/>
  <c r="CM206" i="9" s="1"/>
  <c r="CM197" i="9"/>
  <c r="CM203" i="9"/>
  <c r="AL745" i="9"/>
  <c r="AL740" i="9"/>
  <c r="AL739" i="9" s="1"/>
  <c r="AL738" i="9" s="1"/>
  <c r="AL737" i="9" s="1"/>
  <c r="AL736" i="9" s="1"/>
  <c r="AL735" i="9" s="1"/>
  <c r="AL734" i="9" s="1"/>
  <c r="AL733" i="9" s="1"/>
  <c r="DC754" i="9"/>
  <c r="DC755" i="9" s="1"/>
  <c r="DC756" i="9"/>
  <c r="CM822" i="9"/>
  <c r="CM820" i="9"/>
  <c r="H913" i="9"/>
  <c r="H911" i="9"/>
  <c r="H918" i="9"/>
  <c r="CG785" i="9"/>
  <c r="CG787" i="9"/>
  <c r="BY526" i="9"/>
  <c r="BY530" i="9" s="1"/>
  <c r="BY535" i="9"/>
  <c r="BJ257" i="9"/>
  <c r="BJ246" i="9"/>
  <c r="BJ331" i="9"/>
  <c r="BJ251" i="9"/>
  <c r="BJ236" i="9"/>
  <c r="AX912" i="9"/>
  <c r="AX910" i="9" s="1"/>
  <c r="AX911" i="9"/>
  <c r="CU832" i="9"/>
  <c r="CU746" i="9"/>
  <c r="CV438" i="9"/>
  <c r="CU54" i="9"/>
  <c r="CU60" i="9"/>
  <c r="CU61" i="9" s="1"/>
  <c r="CU62" i="9" s="1"/>
  <c r="CU57" i="9"/>
  <c r="CU63" i="9" s="1"/>
  <c r="CU65" i="9" s="1"/>
  <c r="CU53" i="9"/>
  <c r="DG55" i="9"/>
  <c r="CU48" i="9"/>
  <c r="CU49" i="9"/>
  <c r="CU47" i="9" s="1"/>
  <c r="CU44" i="9" s="1"/>
  <c r="CU12" i="9"/>
  <c r="CU13" i="9" s="1"/>
  <c r="BV918" i="9"/>
  <c r="BV205" i="9"/>
  <c r="BV206" i="9" s="1"/>
  <c r="BV197" i="9"/>
  <c r="BV203" i="9"/>
  <c r="BK332" i="9"/>
  <c r="DI205" i="9"/>
  <c r="DI206" i="9" s="1"/>
  <c r="DI197" i="9"/>
  <c r="DI203" i="9"/>
  <c r="BU460" i="9"/>
  <c r="BU461" i="9" s="1"/>
  <c r="BU429" i="9"/>
  <c r="BF332" i="9"/>
  <c r="CU192" i="9"/>
  <c r="CU190" i="9"/>
  <c r="AM243" i="9"/>
  <c r="AM235" i="9"/>
  <c r="BX238" i="9"/>
  <c r="BX239" i="9"/>
  <c r="BX237" i="9" s="1"/>
  <c r="CP822" i="9"/>
  <c r="CP820" i="9"/>
  <c r="DJ124" i="9"/>
  <c r="DI45" i="9"/>
  <c r="DI46" i="9" s="1"/>
  <c r="DI40" i="9"/>
  <c r="DI41" i="9"/>
  <c r="DI128" i="9" s="1"/>
  <c r="CS205" i="9"/>
  <c r="CS206" i="9" s="1"/>
  <c r="CS197" i="9"/>
  <c r="CS203" i="9"/>
  <c r="BM36" i="9"/>
  <c r="BM35" i="9"/>
  <c r="BM37" i="9" s="1"/>
  <c r="AP203" i="9"/>
  <c r="AP205" i="9"/>
  <c r="AP206" i="9" s="1"/>
  <c r="AP197" i="9"/>
  <c r="CP197" i="9"/>
  <c r="CP203" i="9"/>
  <c r="CP205" i="9"/>
  <c r="CP206" i="9" s="1"/>
  <c r="CF918" i="9"/>
  <c r="CF205" i="9"/>
  <c r="CF206" i="9" s="1"/>
  <c r="CF197" i="9"/>
  <c r="CF203" i="9"/>
  <c r="AB939" i="9"/>
  <c r="AB933" i="9"/>
  <c r="AB938" i="9"/>
  <c r="AB935" i="9"/>
  <c r="CC459" i="9"/>
  <c r="CC462" i="9"/>
  <c r="CC463" i="9" s="1"/>
  <c r="CC465" i="9" s="1"/>
  <c r="CC467" i="9" s="1"/>
  <c r="CC468" i="9" s="1"/>
  <c r="CC469" i="9" s="1"/>
  <c r="AR197" i="9"/>
  <c r="AR205" i="9"/>
  <c r="AR206" i="9" s="1"/>
  <c r="AR203" i="9"/>
  <c r="BL511" i="9"/>
  <c r="BL514" i="9"/>
  <c r="BL515" i="9" s="1"/>
  <c r="CC907" i="9"/>
  <c r="CC909" i="9"/>
  <c r="CC906" i="9"/>
  <c r="AZ333" i="9"/>
  <c r="AZ334" i="9" s="1"/>
  <c r="AZ251" i="9"/>
  <c r="AZ271" i="9"/>
  <c r="AZ270" i="9" s="1"/>
  <c r="AZ236" i="9"/>
  <c r="AL754" i="9"/>
  <c r="AL755" i="9" s="1"/>
  <c r="AL756" i="9"/>
  <c r="BS945" i="9"/>
  <c r="BS946" i="9"/>
  <c r="BS944" i="9" s="1"/>
  <c r="BE272" i="9"/>
  <c r="BE275" i="9"/>
  <c r="BL239" i="9"/>
  <c r="BL237" i="9" s="1"/>
  <c r="BL238" i="9"/>
  <c r="AY235" i="9"/>
  <c r="AY243" i="9"/>
  <c r="AZ956" i="9"/>
  <c r="AZ952" i="9"/>
  <c r="AZ943" i="9"/>
  <c r="DC745" i="9"/>
  <c r="DC740" i="9"/>
  <c r="DC739" i="9" s="1"/>
  <c r="DC738" i="9" s="1"/>
  <c r="DC737" i="9" s="1"/>
  <c r="DC736" i="9" s="1"/>
  <c r="DC735" i="9" s="1"/>
  <c r="DC734" i="9" s="1"/>
  <c r="DC733" i="9" s="1"/>
  <c r="CK203" i="9"/>
  <c r="CK205" i="9"/>
  <c r="CK206" i="9" s="1"/>
  <c r="CK197" i="9"/>
  <c r="BH332" i="9"/>
  <c r="BT908" i="9"/>
  <c r="BT193" i="9"/>
  <c r="BT204" i="9" s="1"/>
  <c r="DH124" i="9"/>
  <c r="DG45" i="9"/>
  <c r="DG46" i="9" s="1"/>
  <c r="DG40" i="9"/>
  <c r="DG41" i="9"/>
  <c r="DG128" i="9" s="1"/>
  <c r="BJ239" i="9"/>
  <c r="BJ237" i="9" s="1"/>
  <c r="BJ238" i="9"/>
  <c r="CG34" i="9"/>
  <c r="CG29" i="9"/>
  <c r="CG32" i="9"/>
  <c r="CG38" i="9"/>
  <c r="CG33" i="9"/>
  <c r="CX862" i="9"/>
  <c r="CX863" i="9" s="1"/>
  <c r="CX840" i="9"/>
  <c r="CX836" i="9"/>
  <c r="CX837" i="9" s="1"/>
  <c r="CX838" i="9" s="1"/>
  <c r="CX825" i="9"/>
  <c r="CX842" i="9"/>
  <c r="CX857" i="9" s="1"/>
  <c r="DJ831" i="9"/>
  <c r="CX829" i="9"/>
  <c r="CX830" i="9"/>
  <c r="CX826" i="9"/>
  <c r="CX843" i="9"/>
  <c r="CX855" i="9" s="1"/>
  <c r="CX856" i="9" s="1"/>
  <c r="CX861" i="9" s="1"/>
  <c r="CX833" i="9"/>
  <c r="CX839" i="9" s="1"/>
  <c r="CX841" i="9" s="1"/>
  <c r="BV906" i="9"/>
  <c r="BV907" i="9"/>
  <c r="BV909" i="9"/>
  <c r="AS245" i="9"/>
  <c r="AS241" i="9"/>
  <c r="AS240" i="9"/>
  <c r="AQ942" i="9"/>
  <c r="AQ949" i="9"/>
  <c r="CH34" i="9"/>
  <c r="CH29" i="9"/>
  <c r="CH32" i="9"/>
  <c r="CH38" i="9"/>
  <c r="CH33" i="9"/>
  <c r="DI295" i="9"/>
  <c r="DI296" i="9" s="1"/>
  <c r="DI297" i="9" s="1"/>
  <c r="DL295" i="9"/>
  <c r="BU564" i="9"/>
  <c r="BU565" i="9" s="1"/>
  <c r="BV560" i="9"/>
  <c r="BF260" i="9"/>
  <c r="BF261" i="9"/>
  <c r="BF264" i="9"/>
  <c r="CO820" i="9"/>
  <c r="CO822" i="9"/>
  <c r="BA957" i="9"/>
  <c r="BA955" i="9"/>
  <c r="BA953" i="9" s="1"/>
  <c r="BA958" i="9"/>
  <c r="BA959" i="9" s="1"/>
  <c r="BA954" i="9"/>
  <c r="BP1013" i="9"/>
  <c r="BP992" i="9"/>
  <c r="BP746" i="9"/>
  <c r="BP613" i="9"/>
  <c r="BP566" i="9"/>
  <c r="BP501" i="9"/>
  <c r="BP64" i="9"/>
  <c r="BQ56" i="9"/>
  <c r="BP60" i="9"/>
  <c r="BP61" i="9" s="1"/>
  <c r="BP62" i="9" s="1"/>
  <c r="BP57" i="9"/>
  <c r="BP59" i="9" s="1"/>
  <c r="BP86" i="9"/>
  <c r="BP85" i="9" s="1"/>
  <c r="BP49" i="9"/>
  <c r="BP47" i="9" s="1"/>
  <c r="BP44" i="9" s="1"/>
  <c r="BP48" i="9"/>
  <c r="CB55" i="9"/>
  <c r="BX935" i="9"/>
  <c r="BX938" i="9"/>
  <c r="BX939" i="9"/>
  <c r="BX933" i="9"/>
  <c r="CV335" i="9"/>
  <c r="CV193" i="9"/>
  <c r="CV204" i="9" s="1"/>
  <c r="BX1024" i="9"/>
  <c r="BX575" i="9"/>
  <c r="BX250" i="9"/>
  <c r="BX265" i="9"/>
  <c r="BX246" i="9"/>
  <c r="CE525" i="9"/>
  <c r="CE536" i="9"/>
  <c r="CE528" i="9"/>
  <c r="CE527" i="9" s="1"/>
  <c r="DI862" i="9"/>
  <c r="DI863" i="9" s="1"/>
  <c r="DI843" i="9"/>
  <c r="DI855" i="9" s="1"/>
  <c r="DI856" i="9" s="1"/>
  <c r="DI861" i="9" s="1"/>
  <c r="DI833" i="9"/>
  <c r="DI839" i="9" s="1"/>
  <c r="DI841" i="9" s="1"/>
  <c r="DI830" i="9"/>
  <c r="DI826" i="9"/>
  <c r="DI836" i="9"/>
  <c r="DI837" i="9" s="1"/>
  <c r="DI838" i="9" s="1"/>
  <c r="DI842" i="9"/>
  <c r="DI857" i="9" s="1"/>
  <c r="DI840" i="9"/>
  <c r="DI829" i="9"/>
  <c r="DI825" i="9"/>
  <c r="AE271" i="9"/>
  <c r="AE249" i="9"/>
  <c r="CJ811" i="9"/>
  <c r="CJ810" i="9" s="1"/>
  <c r="CJ809" i="9" s="1"/>
  <c r="CJ805" i="9" s="1"/>
  <c r="CJ813" i="9"/>
  <c r="CJ814" i="9"/>
  <c r="CJ812" i="9"/>
  <c r="CJ817" i="9" s="1"/>
  <c r="DK832" i="9"/>
  <c r="DK746" i="9"/>
  <c r="DK54" i="9"/>
  <c r="DK145" i="9"/>
  <c r="DK130" i="9"/>
  <c r="DK49" i="9"/>
  <c r="DK47" i="9" s="1"/>
  <c r="DK44" i="9" s="1"/>
  <c r="DK48" i="9"/>
  <c r="DK60" i="9"/>
  <c r="DK61" i="9" s="1"/>
  <c r="DK62" i="9" s="1"/>
  <c r="DK53" i="9"/>
  <c r="DK57" i="9"/>
  <c r="DK63" i="9" s="1"/>
  <c r="DK65" i="9" s="1"/>
  <c r="CH205" i="9"/>
  <c r="CH206" i="9" s="1"/>
  <c r="CH197" i="9"/>
  <c r="CH203" i="9"/>
  <c r="CH822" i="9"/>
  <c r="CH820" i="9"/>
  <c r="BB954" i="9"/>
  <c r="BB955" i="9"/>
  <c r="BB953" i="9" s="1"/>
  <c r="CK1026" i="9"/>
  <c r="CK1022" i="9"/>
  <c r="CK1029" i="9"/>
  <c r="CK1028" i="9" s="1"/>
  <c r="AY949" i="9"/>
  <c r="AY942" i="9"/>
  <c r="CF909" i="9"/>
  <c r="CF906" i="9"/>
  <c r="CF907" i="9"/>
  <c r="BJ948" i="9"/>
  <c r="BJ947" i="9"/>
  <c r="BJ950" i="9"/>
  <c r="BJ951" i="9" s="1"/>
  <c r="CO1012" i="9"/>
  <c r="CO1008" i="9"/>
  <c r="AO946" i="9"/>
  <c r="AO944" i="9" s="1"/>
  <c r="AO945" i="9"/>
  <c r="BO528" i="9"/>
  <c r="BO527" i="9" s="1"/>
  <c r="BO535" i="9"/>
  <c r="BO525" i="9"/>
  <c r="BO536" i="9"/>
  <c r="BO526" i="9"/>
  <c r="BO530" i="9" s="1"/>
  <c r="P943" i="9"/>
  <c r="P952" i="9"/>
  <c r="P956" i="9" s="1"/>
  <c r="DE96" i="9"/>
  <c r="DE10" i="9"/>
  <c r="DE11" i="9" s="1"/>
  <c r="BL562" i="9"/>
  <c r="BL559" i="9"/>
  <c r="BL560" i="9" s="1"/>
  <c r="DK294" i="9"/>
  <c r="DK295" i="9" s="1"/>
  <c r="DK296" i="9" s="1"/>
  <c r="DK297" i="9" s="1"/>
  <c r="DK190" i="9"/>
  <c r="DK192" i="9"/>
  <c r="BM908" i="9"/>
  <c r="BM335" i="9"/>
  <c r="BM193" i="9"/>
  <c r="BM204" i="9" s="1"/>
  <c r="CV96" i="9"/>
  <c r="CV10" i="9"/>
  <c r="CV11" i="9" s="1"/>
  <c r="BS952" i="9"/>
  <c r="BS943" i="9"/>
  <c r="BS956" i="9"/>
  <c r="BR945" i="9"/>
  <c r="BR946" i="9"/>
  <c r="BR944" i="9" s="1"/>
  <c r="BL331" i="9"/>
  <c r="BL251" i="9"/>
  <c r="BL257" i="9"/>
  <c r="BL259" i="9" s="1"/>
  <c r="BL258" i="9" s="1"/>
  <c r="BL246" i="9"/>
  <c r="BL236" i="9"/>
  <c r="AZ945" i="9"/>
  <c r="AZ946" i="9"/>
  <c r="AZ944" i="9" s="1"/>
  <c r="BW339" i="9"/>
  <c r="BZ339" i="9" s="1"/>
  <c r="CN205" i="9"/>
  <c r="CN206" i="9" s="1"/>
  <c r="CN197" i="9"/>
  <c r="CN203" i="9"/>
  <c r="BK947" i="9"/>
  <c r="BK950" i="9"/>
  <c r="BK951" i="9" s="1"/>
  <c r="BK948" i="9"/>
  <c r="CX146" i="9"/>
  <c r="CX147" i="9"/>
  <c r="CX148" i="9" s="1"/>
  <c r="CX143" i="9"/>
  <c r="CX151" i="9" s="1"/>
  <c r="BM534" i="9"/>
  <c r="BM532" i="9"/>
  <c r="DC96" i="9"/>
  <c r="DC10" i="9"/>
  <c r="DC11" i="9" s="1"/>
  <c r="BF336" i="9"/>
  <c r="BV340" i="9"/>
  <c r="CL335" i="9"/>
  <c r="CL193" i="9"/>
  <c r="CL204" i="9" s="1"/>
  <c r="O912" i="9"/>
  <c r="O910" i="9"/>
  <c r="O909" i="9"/>
  <c r="O906" i="9"/>
  <c r="O907" i="9"/>
  <c r="CB918" i="9"/>
  <c r="CB203" i="9"/>
  <c r="CB205" i="9"/>
  <c r="CB206" i="9" s="1"/>
  <c r="CB197" i="9"/>
  <c r="BO612" i="9"/>
  <c r="BO611" i="9" s="1"/>
  <c r="BO610" i="9" s="1"/>
  <c r="BO614" i="9"/>
  <c r="DH196" i="9"/>
  <c r="DH194" i="9" s="1"/>
  <c r="DH195" i="9"/>
  <c r="CJ459" i="9"/>
  <c r="CJ462" i="9"/>
  <c r="CJ463" i="9" s="1"/>
  <c r="CJ465" i="9" s="1"/>
  <c r="CJ467" i="9" s="1"/>
  <c r="CJ468" i="9" s="1"/>
  <c r="CJ469" i="9" s="1"/>
  <c r="BW340" i="9"/>
  <c r="AK740" i="9"/>
  <c r="AK739" i="9" s="1"/>
  <c r="AK738" i="9" s="1"/>
  <c r="AK737" i="9" s="1"/>
  <c r="AK736" i="9" s="1"/>
  <c r="AK735" i="9" s="1"/>
  <c r="AK734" i="9" s="1"/>
  <c r="AK733" i="9" s="1"/>
  <c r="AK745" i="9"/>
  <c r="CA515" i="9"/>
  <c r="CA512" i="9"/>
  <c r="AG939" i="9"/>
  <c r="AG935" i="9"/>
  <c r="AG933" i="9"/>
  <c r="AG938" i="9"/>
  <c r="AE238" i="9"/>
  <c r="AE239" i="9"/>
  <c r="AE237" i="9" s="1"/>
  <c r="AH938" i="9"/>
  <c r="AH933" i="9"/>
  <c r="AH939" i="9"/>
  <c r="AH935" i="9"/>
  <c r="CJ205" i="9"/>
  <c r="CJ206" i="9" s="1"/>
  <c r="CJ197" i="9"/>
  <c r="CJ203" i="9"/>
  <c r="BU785" i="9"/>
  <c r="BU787" i="9"/>
  <c r="BL1007" i="9"/>
  <c r="BL1015" i="9"/>
  <c r="BL1016" i="9" s="1"/>
  <c r="BL1018" i="9" s="1"/>
  <c r="BL1021" i="9" s="1"/>
  <c r="CG908" i="9"/>
  <c r="CG335" i="9"/>
  <c r="CG193" i="9"/>
  <c r="CG204" i="9" s="1"/>
  <c r="BR335" i="9"/>
  <c r="BR336" i="9" s="1"/>
  <c r="BR193" i="9"/>
  <c r="BR204" i="9" s="1"/>
  <c r="DC242" i="9"/>
  <c r="DC241" i="9"/>
  <c r="DC245" i="9"/>
  <c r="DC249" i="9"/>
  <c r="DC240" i="9"/>
  <c r="DC236" i="9"/>
  <c r="CY335" i="9"/>
  <c r="CY193" i="9"/>
  <c r="CY204" i="9" s="1"/>
  <c r="DJ146" i="9"/>
  <c r="DJ147" i="9"/>
  <c r="DJ148" i="9" s="1"/>
  <c r="DJ143" i="9"/>
  <c r="DJ151" i="9" s="1"/>
  <c r="AR930" i="9"/>
  <c r="AR927" i="9"/>
  <c r="AR921" i="9"/>
  <c r="AR916" i="9"/>
  <c r="AR915" i="9" s="1"/>
  <c r="AR914" i="9" s="1"/>
  <c r="CN820" i="9"/>
  <c r="CN822" i="9"/>
  <c r="CI205" i="9"/>
  <c r="CI206" i="9" s="1"/>
  <c r="CI197" i="9"/>
  <c r="CI203" i="9"/>
  <c r="BM511" i="9"/>
  <c r="BM514" i="9"/>
  <c r="BM515" i="9" s="1"/>
  <c r="CL822" i="9"/>
  <c r="CL820" i="9"/>
  <c r="K949" i="9"/>
  <c r="K942" i="9"/>
  <c r="CX11" i="9"/>
  <c r="AX745" i="9"/>
  <c r="AX740" i="9"/>
  <c r="AX739" i="9" s="1"/>
  <c r="AX738" i="9" s="1"/>
  <c r="AX737" i="9" s="1"/>
  <c r="AX736" i="9" s="1"/>
  <c r="AX735" i="9" s="1"/>
  <c r="AX734" i="9" s="1"/>
  <c r="AX733" i="9" s="1"/>
  <c r="BT788" i="9"/>
  <c r="BT558" i="9"/>
  <c r="CW335" i="9"/>
  <c r="CW193" i="9"/>
  <c r="CW204" i="9" s="1"/>
  <c r="DG129" i="9"/>
  <c r="DH125" i="9"/>
  <c r="DG144" i="9"/>
  <c r="DG142" i="9" s="1"/>
  <c r="DG141" i="9" s="1"/>
  <c r="DG138" i="9" s="1"/>
  <c r="DG840" i="9"/>
  <c r="DG836" i="9"/>
  <c r="DG837" i="9" s="1"/>
  <c r="DG838" i="9" s="1"/>
  <c r="DG825" i="9"/>
  <c r="DG842" i="9"/>
  <c r="DG857" i="9" s="1"/>
  <c r="DG829" i="9"/>
  <c r="DG843" i="9"/>
  <c r="DG855" i="9" s="1"/>
  <c r="DG856" i="9" s="1"/>
  <c r="DG861" i="9" s="1"/>
  <c r="DG833" i="9"/>
  <c r="DG839" i="9" s="1"/>
  <c r="DG841" i="9" s="1"/>
  <c r="DG830" i="9"/>
  <c r="DG862" i="9"/>
  <c r="DG863" i="9" s="1"/>
  <c r="DG826" i="9"/>
  <c r="AK935" i="9"/>
  <c r="AK938" i="9"/>
  <c r="AK933" i="9"/>
  <c r="AK939" i="9"/>
  <c r="DF335" i="9"/>
  <c r="DF193" i="9"/>
  <c r="DF204" i="9" s="1"/>
  <c r="CI34" i="9"/>
  <c r="CI29" i="9"/>
  <c r="CI32" i="9"/>
  <c r="CI38" i="9"/>
  <c r="CI33" i="9"/>
  <c r="CT820" i="9"/>
  <c r="CT822" i="9"/>
  <c r="DC832" i="9"/>
  <c r="DC746" i="9"/>
  <c r="DD126" i="9"/>
  <c r="DD127" i="9" s="1"/>
  <c r="DC54" i="9"/>
  <c r="DC145" i="9"/>
  <c r="DC60" i="9"/>
  <c r="DC61" i="9" s="1"/>
  <c r="DC62" i="9" s="1"/>
  <c r="DC57" i="9"/>
  <c r="DC63" i="9" s="1"/>
  <c r="DC65" i="9" s="1"/>
  <c r="DC53" i="9"/>
  <c r="DC130" i="9"/>
  <c r="DC48" i="9"/>
  <c r="DC49" i="9"/>
  <c r="DC47" i="9" s="1"/>
  <c r="DC44" i="9" s="1"/>
  <c r="DC12" i="9"/>
  <c r="DC13" i="9" s="1"/>
  <c r="BF909" i="9"/>
  <c r="BF906" i="9"/>
  <c r="BF907" i="9"/>
  <c r="N904" i="9"/>
  <c r="N908" i="9"/>
  <c r="CB906" i="9"/>
  <c r="CB909" i="9"/>
  <c r="CB907" i="9"/>
  <c r="J912" i="9"/>
  <c r="J910" i="9"/>
  <c r="J907" i="9"/>
  <c r="J906" i="9"/>
  <c r="J909" i="9"/>
  <c r="BO652" i="9"/>
  <c r="BO653" i="9" s="1"/>
  <c r="BO654" i="9" s="1"/>
  <c r="BO649" i="9"/>
  <c r="DH207" i="9"/>
  <c r="DH201" i="9"/>
  <c r="DH200" i="9" s="1"/>
  <c r="DH222" i="9"/>
  <c r="DH219" i="9"/>
  <c r="AK756" i="9"/>
  <c r="AK754" i="9"/>
  <c r="AK755" i="9" s="1"/>
  <c r="H7" i="6" l="1"/>
  <c r="T6" i="6"/>
  <c r="K261" i="6"/>
  <c r="G47" i="6"/>
  <c r="H47" i="6" s="1"/>
  <c r="H45" i="6"/>
  <c r="I158" i="6"/>
  <c r="H158" i="6"/>
  <c r="H31" i="6"/>
  <c r="H24" i="6" s="1"/>
  <c r="G24" i="6"/>
  <c r="G37" i="6"/>
  <c r="H37" i="6" s="1"/>
  <c r="K68" i="6"/>
  <c r="D158" i="6"/>
  <c r="AN32" i="7"/>
  <c r="AN33" i="7"/>
  <c r="AN29" i="7"/>
  <c r="AR146" i="7"/>
  <c r="AR150" i="7"/>
  <c r="AR161" i="7" s="1"/>
  <c r="AR145" i="7"/>
  <c r="CJ116" i="9"/>
  <c r="CJ115" i="9" s="1"/>
  <c r="CJ111" i="9"/>
  <c r="CJ113" i="9" s="1"/>
  <c r="CJ114" i="9" s="1"/>
  <c r="AO34" i="7"/>
  <c r="AO36" i="7" s="1"/>
  <c r="AO35" i="7"/>
  <c r="AG653" i="7"/>
  <c r="AG654" i="7" s="1"/>
  <c r="AG655" i="7" s="1"/>
  <c r="AG656" i="7" s="1"/>
  <c r="AG657" i="7" s="1"/>
  <c r="AG658" i="7" s="1"/>
  <c r="AG649" i="7"/>
  <c r="AG648" i="7" s="1"/>
  <c r="BY922" i="7"/>
  <c r="BY915" i="7"/>
  <c r="BY920" i="7"/>
  <c r="BY921" i="7" s="1"/>
  <c r="BY923" i="7" s="1"/>
  <c r="BY926" i="7" s="1"/>
  <c r="BU149" i="7"/>
  <c r="BU365" i="7"/>
  <c r="BU466" i="7"/>
  <c r="BU472" i="7" s="1"/>
  <c r="BU473" i="7" s="1"/>
  <c r="BU404" i="7"/>
  <c r="BU424" i="7" s="1"/>
  <c r="BT673" i="7"/>
  <c r="BT675" i="7" s="1"/>
  <c r="BT676" i="7" s="1"/>
  <c r="BU890" i="7"/>
  <c r="BU910" i="7" s="1"/>
  <c r="BU911" i="7" s="1"/>
  <c r="BU914" i="7" s="1"/>
  <c r="BU913" i="7" s="1"/>
  <c r="AH526" i="7"/>
  <c r="AH538" i="7"/>
  <c r="AH537" i="7" s="1"/>
  <c r="AH536" i="7" s="1"/>
  <c r="AH527" i="7"/>
  <c r="BO562" i="7"/>
  <c r="BO561" i="7"/>
  <c r="BO572" i="7"/>
  <c r="BO571" i="7" s="1"/>
  <c r="BO569" i="7" s="1"/>
  <c r="BR149" i="7"/>
  <c r="BR365" i="7"/>
  <c r="BR404" i="7"/>
  <c r="BR466" i="7"/>
  <c r="BR472" i="7" s="1"/>
  <c r="BR473" i="7" s="1"/>
  <c r="BR475" i="7" s="1"/>
  <c r="BR476" i="7" s="1"/>
  <c r="BR474" i="7" s="1"/>
  <c r="BR890" i="7"/>
  <c r="BR910" i="7" s="1"/>
  <c r="AG34" i="9"/>
  <c r="AG33" i="9"/>
  <c r="AG29" i="9"/>
  <c r="CL32" i="7"/>
  <c r="CL31" i="7"/>
  <c r="CL33" i="7"/>
  <c r="CL37" i="7"/>
  <c r="CL29" i="7"/>
  <c r="BS494" i="7"/>
  <c r="BS493" i="7" s="1"/>
  <c r="BS496" i="7"/>
  <c r="AF35" i="9"/>
  <c r="AF37" i="9" s="1"/>
  <c r="AF36" i="9"/>
  <c r="CO152" i="7"/>
  <c r="CO153" i="7"/>
  <c r="CO151" i="7" s="1"/>
  <c r="BX855" i="7"/>
  <c r="BX856" i="7" s="1"/>
  <c r="BX852" i="7"/>
  <c r="BX853" i="7"/>
  <c r="BL932" i="7"/>
  <c r="BL936" i="7" s="1"/>
  <c r="BL937" i="7" s="1"/>
  <c r="BL941" i="7"/>
  <c r="BL939" i="7" s="1"/>
  <c r="BL938" i="7" s="1"/>
  <c r="BL934" i="7"/>
  <c r="AO850" i="7"/>
  <c r="AO851" i="7"/>
  <c r="AO849" i="7" s="1"/>
  <c r="CG426" i="7"/>
  <c r="CG423" i="7"/>
  <c r="BZ832" i="7"/>
  <c r="BZ835" i="7"/>
  <c r="BZ824" i="7"/>
  <c r="BZ821" i="7"/>
  <c r="BH850" i="7"/>
  <c r="BH851" i="7"/>
  <c r="BH849" i="7" s="1"/>
  <c r="BO425" i="7"/>
  <c r="BO422" i="7"/>
  <c r="BO420" i="7" s="1"/>
  <c r="AN192" i="7"/>
  <c r="AN200" i="7"/>
  <c r="BH203" i="7"/>
  <c r="BH206" i="7"/>
  <c r="BH246" i="7"/>
  <c r="BH193" i="7"/>
  <c r="AI35" i="7"/>
  <c r="AI34" i="7"/>
  <c r="AI36" i="7" s="1"/>
  <c r="BO531" i="7"/>
  <c r="BO532" i="7" s="1"/>
  <c r="BO533" i="7" s="1"/>
  <c r="BO535" i="7" s="1"/>
  <c r="BO534" i="7" s="1"/>
  <c r="BO538" i="7"/>
  <c r="BO537" i="7" s="1"/>
  <c r="BO536" i="7" s="1"/>
  <c r="BO526" i="7"/>
  <c r="BO528" i="7" s="1"/>
  <c r="BO529" i="7" s="1"/>
  <c r="CG160" i="7"/>
  <c r="CG154" i="7"/>
  <c r="CG162" i="7"/>
  <c r="CG163" i="7" s="1"/>
  <c r="CG823" i="7"/>
  <c r="BD526" i="7"/>
  <c r="BD528" i="7" s="1"/>
  <c r="BD529" i="7" s="1"/>
  <c r="BD531" i="7"/>
  <c r="BD532" i="7" s="1"/>
  <c r="BD533" i="7" s="1"/>
  <c r="BD535" i="7" s="1"/>
  <c r="BD534" i="7" s="1"/>
  <c r="BD538" i="7"/>
  <c r="BD537" i="7" s="1"/>
  <c r="BD536" i="7" s="1"/>
  <c r="BW254" i="7"/>
  <c r="BD253" i="7"/>
  <c r="CB728" i="7"/>
  <c r="CB729" i="7" s="1"/>
  <c r="CB720" i="7"/>
  <c r="CB724" i="7"/>
  <c r="CB721" i="7"/>
  <c r="BE247" i="7"/>
  <c r="CJ29" i="7"/>
  <c r="CJ31" i="7"/>
  <c r="CJ32" i="7"/>
  <c r="CJ33" i="7"/>
  <c r="CJ37" i="7"/>
  <c r="BE857" i="7"/>
  <c r="BE861" i="7"/>
  <c r="BE848" i="7"/>
  <c r="AF38" i="9"/>
  <c r="AF22" i="9"/>
  <c r="AG841" i="7"/>
  <c r="AG834" i="7"/>
  <c r="AG837" i="7"/>
  <c r="CI179" i="7"/>
  <c r="CI158" i="7"/>
  <c r="CI157" i="7" s="1"/>
  <c r="CI176" i="7"/>
  <c r="CI164" i="7"/>
  <c r="CI685" i="7"/>
  <c r="CI478" i="7"/>
  <c r="CI919" i="7"/>
  <c r="CB149" i="7"/>
  <c r="CB466" i="7"/>
  <c r="CB365" i="7"/>
  <c r="CB340" i="7" s="1"/>
  <c r="CB404" i="7"/>
  <c r="CA673" i="7"/>
  <c r="CA679" i="7" s="1"/>
  <c r="CA680" i="7" s="1"/>
  <c r="CA682" i="7" s="1"/>
  <c r="CA683" i="7" s="1"/>
  <c r="CB890" i="7"/>
  <c r="CB908" i="7" s="1"/>
  <c r="CB909" i="7" s="1"/>
  <c r="CB914" i="7" s="1"/>
  <c r="CB913" i="7" s="1"/>
  <c r="BM443" i="7"/>
  <c r="BM445" i="7"/>
  <c r="BL198" i="7"/>
  <c r="BL197" i="7"/>
  <c r="BL202" i="7"/>
  <c r="BL204" i="7" s="1"/>
  <c r="CH158" i="7"/>
  <c r="CH157" i="7" s="1"/>
  <c r="CH179" i="7"/>
  <c r="CH164" i="7"/>
  <c r="CH176" i="7"/>
  <c r="CH685" i="7"/>
  <c r="CH478" i="7"/>
  <c r="CH919" i="7"/>
  <c r="BN149" i="7"/>
  <c r="BN466" i="7"/>
  <c r="BN404" i="7"/>
  <c r="BN424" i="7" s="1"/>
  <c r="BB34" i="7"/>
  <c r="BB36" i="7" s="1"/>
  <c r="BB35" i="7"/>
  <c r="CG439" i="7"/>
  <c r="CG438" i="7" s="1"/>
  <c r="CG447" i="7"/>
  <c r="CG436" i="7"/>
  <c r="CH11" i="7"/>
  <c r="CU10" i="7"/>
  <c r="CU11" i="7" s="1"/>
  <c r="CM912" i="7"/>
  <c r="CN912" i="7" s="1"/>
  <c r="CM922" i="7"/>
  <c r="CM915" i="7"/>
  <c r="CM920" i="7"/>
  <c r="CM921" i="7" s="1"/>
  <c r="CM923" i="7" s="1"/>
  <c r="CM926" i="7" s="1"/>
  <c r="R817" i="7"/>
  <c r="R811" i="7"/>
  <c r="R812" i="7"/>
  <c r="R814" i="7"/>
  <c r="R815" i="7"/>
  <c r="H817" i="7"/>
  <c r="H815" i="7"/>
  <c r="H811" i="7"/>
  <c r="H814" i="7"/>
  <c r="H812" i="7"/>
  <c r="BQ150" i="7"/>
  <c r="BQ161" i="7" s="1"/>
  <c r="BQ250" i="7"/>
  <c r="BQ251" i="7" s="1"/>
  <c r="BQ813" i="7"/>
  <c r="BO677" i="7"/>
  <c r="BO678" i="7" s="1"/>
  <c r="BO680" i="7"/>
  <c r="BO682" i="7" s="1"/>
  <c r="BO683" i="7" s="1"/>
  <c r="AQ840" i="7"/>
  <c r="AQ838" i="7"/>
  <c r="AQ843" i="7"/>
  <c r="AQ844" i="7"/>
  <c r="CH8" i="7"/>
  <c r="CH39" i="7"/>
  <c r="CH30" i="7" s="1"/>
  <c r="CH40" i="7"/>
  <c r="CH43" i="7"/>
  <c r="CH44" i="7" s="1"/>
  <c r="CD473" i="7"/>
  <c r="CD508" i="7"/>
  <c r="CA451" i="7"/>
  <c r="CA433" i="7"/>
  <c r="CA434" i="7" s="1"/>
  <c r="BK197" i="7"/>
  <c r="BK198" i="7"/>
  <c r="BK202" i="7"/>
  <c r="BK204" i="7" s="1"/>
  <c r="I854" i="7"/>
  <c r="I847" i="7"/>
  <c r="AQ22" i="7"/>
  <c r="AQ37" i="7"/>
  <c r="AO848" i="7"/>
  <c r="AO857" i="7"/>
  <c r="AO861" i="7" s="1"/>
  <c r="AH39" i="7"/>
  <c r="AH30" i="7" s="1"/>
  <c r="AH43" i="7"/>
  <c r="AH44" i="7" s="1"/>
  <c r="AH40" i="7"/>
  <c r="BZ649" i="7"/>
  <c r="BZ648" i="7" s="1"/>
  <c r="BZ653" i="7"/>
  <c r="BZ654" i="7" s="1"/>
  <c r="BZ655" i="7" s="1"/>
  <c r="BZ656" i="7" s="1"/>
  <c r="BZ657" i="7" s="1"/>
  <c r="BZ658" i="7" s="1"/>
  <c r="BH848" i="7"/>
  <c r="BH861" i="7"/>
  <c r="BH857" i="7"/>
  <c r="BO150" i="7"/>
  <c r="BO161" i="7" s="1"/>
  <c r="BO250" i="7"/>
  <c r="BO251" i="7" s="1"/>
  <c r="BO813" i="7"/>
  <c r="AL649" i="7"/>
  <c r="AL648" i="7" s="1"/>
  <c r="AL653" i="7"/>
  <c r="AL654" i="7" s="1"/>
  <c r="AL655" i="7" s="1"/>
  <c r="AL656" i="7" s="1"/>
  <c r="AL657" i="7" s="1"/>
  <c r="AL658" i="7" s="1"/>
  <c r="AS200" i="7"/>
  <c r="AS192" i="7"/>
  <c r="AI587" i="7"/>
  <c r="AI588" i="7" s="1"/>
  <c r="AI589" i="7" s="1"/>
  <c r="AI584" i="7"/>
  <c r="BS694" i="7"/>
  <c r="BS695" i="7"/>
  <c r="BS698" i="7" s="1"/>
  <c r="BS699" i="7" s="1"/>
  <c r="BS702" i="7"/>
  <c r="BS697" i="7"/>
  <c r="BS696" i="7" s="1"/>
  <c r="BD186" i="7"/>
  <c r="BD178" i="7"/>
  <c r="BD181" i="7"/>
  <c r="CD701" i="7"/>
  <c r="CD700" i="7" s="1"/>
  <c r="CD703" i="7"/>
  <c r="AQ659" i="7"/>
  <c r="AQ660" i="7" s="1"/>
  <c r="AQ661" i="7"/>
  <c r="AC29" i="7"/>
  <c r="AC33" i="7"/>
  <c r="AC32" i="7"/>
  <c r="AH562" i="7"/>
  <c r="AH566" i="7"/>
  <c r="AH567" i="7" s="1"/>
  <c r="AH568" i="7" s="1"/>
  <c r="AH561" i="7"/>
  <c r="AH563" i="7" s="1"/>
  <c r="AH564" i="7" s="1"/>
  <c r="AH565" i="7" s="1"/>
  <c r="BL28" i="7"/>
  <c r="BL22" i="7"/>
  <c r="AP34" i="7"/>
  <c r="AP36" i="7" s="1"/>
  <c r="AP35" i="7"/>
  <c r="BP39" i="7"/>
  <c r="BP30" i="7" s="1"/>
  <c r="BP40" i="7"/>
  <c r="BP43" i="7"/>
  <c r="BP44" i="7" s="1"/>
  <c r="AL178" i="7"/>
  <c r="AL186" i="7"/>
  <c r="AL181" i="7"/>
  <c r="AK834" i="7"/>
  <c r="AK837" i="7"/>
  <c r="AK841" i="7"/>
  <c r="CS43" i="7"/>
  <c r="CS44" i="7" s="1"/>
  <c r="CS40" i="7"/>
  <c r="CS39" i="7"/>
  <c r="CS30" i="7" s="1"/>
  <c r="CS8" i="7"/>
  <c r="CS9" i="7" s="1"/>
  <c r="AL33" i="7"/>
  <c r="AL32" i="7"/>
  <c r="AL29" i="7"/>
  <c r="AK526" i="7"/>
  <c r="AK528" i="7" s="1"/>
  <c r="AK529" i="7" s="1"/>
  <c r="AK530" i="7" s="1"/>
  <c r="AK527" i="7"/>
  <c r="AK531" i="7"/>
  <c r="AK532" i="7" s="1"/>
  <c r="AK533" i="7" s="1"/>
  <c r="AK535" i="7" s="1"/>
  <c r="AK534" i="7" s="1"/>
  <c r="BV150" i="7"/>
  <c r="BV161" i="7" s="1"/>
  <c r="BV813" i="7"/>
  <c r="AE957" i="9"/>
  <c r="AE955" i="9"/>
  <c r="AE953" i="9" s="1"/>
  <c r="AE954" i="9"/>
  <c r="BD821" i="7"/>
  <c r="BD832" i="7"/>
  <c r="BD835" i="7"/>
  <c r="AY854" i="7"/>
  <c r="AY847" i="7"/>
  <c r="AS855" i="7"/>
  <c r="AS856" i="7" s="1"/>
  <c r="AS853" i="7"/>
  <c r="AS852" i="7"/>
  <c r="CG420" i="7"/>
  <c r="CI424" i="7" s="1"/>
  <c r="CI453" i="7" s="1"/>
  <c r="CI454" i="7" s="1"/>
  <c r="CH424" i="7"/>
  <c r="CH453" i="7" s="1"/>
  <c r="CH454" i="7" s="1"/>
  <c r="BI860" i="7"/>
  <c r="BI858" i="7" s="1"/>
  <c r="BI859" i="7"/>
  <c r="CL147" i="7"/>
  <c r="CL149" i="7"/>
  <c r="CK673" i="7"/>
  <c r="CK677" i="7" s="1"/>
  <c r="CK678" i="7" s="1"/>
  <c r="CK682" i="7" s="1"/>
  <c r="CL890" i="7"/>
  <c r="CL906" i="7" s="1"/>
  <c r="CL907" i="7" s="1"/>
  <c r="CL914" i="7" s="1"/>
  <c r="CL913" i="7" s="1"/>
  <c r="CP727" i="7"/>
  <c r="CP725" i="7"/>
  <c r="AB22" i="7"/>
  <c r="AB37" i="7"/>
  <c r="CN725" i="7"/>
  <c r="CN727" i="7"/>
  <c r="BL149" i="7"/>
  <c r="BL466" i="7"/>
  <c r="BL472" i="7" s="1"/>
  <c r="BL404" i="7"/>
  <c r="BL424" i="7" s="1"/>
  <c r="AQ650" i="7"/>
  <c r="AQ645" i="7"/>
  <c r="AQ644" i="7" s="1"/>
  <c r="AQ643" i="7" s="1"/>
  <c r="AQ642" i="7" s="1"/>
  <c r="AQ641" i="7" s="1"/>
  <c r="AQ640" i="7" s="1"/>
  <c r="AQ639" i="7" s="1"/>
  <c r="AQ638" i="7" s="1"/>
  <c r="CM703" i="7"/>
  <c r="CM701" i="7"/>
  <c r="CM700" i="7" s="1"/>
  <c r="CH13" i="7"/>
  <c r="CU12" i="7"/>
  <c r="CU13" i="7" s="1"/>
  <c r="AK649" i="7"/>
  <c r="AK648" i="7" s="1"/>
  <c r="AK653" i="7"/>
  <c r="AK654" i="7" s="1"/>
  <c r="AK655" i="7" s="1"/>
  <c r="AK656" i="7" s="1"/>
  <c r="AK657" i="7" s="1"/>
  <c r="AK658" i="7" s="1"/>
  <c r="Q834" i="7"/>
  <c r="Q837" i="7"/>
  <c r="CD150" i="7"/>
  <c r="CD161" i="7" s="1"/>
  <c r="CD813" i="7"/>
  <c r="BO436" i="7"/>
  <c r="BO446" i="7"/>
  <c r="BO437" i="7"/>
  <c r="BO441" i="7" s="1"/>
  <c r="BO439" i="7"/>
  <c r="BO438" i="7" s="1"/>
  <c r="BO447" i="7"/>
  <c r="AG39" i="7"/>
  <c r="AG30" i="7" s="1"/>
  <c r="AG40" i="7"/>
  <c r="AG43" i="7"/>
  <c r="AG44" i="7" s="1"/>
  <c r="BL34" i="7"/>
  <c r="BL36" i="7" s="1"/>
  <c r="BL35" i="7"/>
  <c r="CA149" i="7"/>
  <c r="CA404" i="7"/>
  <c r="CA424" i="7" s="1"/>
  <c r="CA365" i="7"/>
  <c r="CA466" i="7"/>
  <c r="CA472" i="7" s="1"/>
  <c r="BZ673" i="7"/>
  <c r="BZ675" i="7" s="1"/>
  <c r="BZ676" i="7" s="1"/>
  <c r="BZ682" i="7" s="1"/>
  <c r="CA890" i="7"/>
  <c r="CA910" i="7" s="1"/>
  <c r="CA911" i="7" s="1"/>
  <c r="AF525" i="7"/>
  <c r="AF523" i="7"/>
  <c r="AF521" i="7" s="1"/>
  <c r="AF522" i="7" s="1"/>
  <c r="AD62" i="7"/>
  <c r="AD556" i="7" s="1"/>
  <c r="AD557" i="7"/>
  <c r="CZ992" i="9"/>
  <c r="CZ60" i="9"/>
  <c r="CZ61" i="9" s="1"/>
  <c r="CZ62" i="9" s="1"/>
  <c r="CZ779" i="9"/>
  <c r="CZ49" i="9"/>
  <c r="CZ47" i="9" s="1"/>
  <c r="CZ130" i="9"/>
  <c r="CZ832" i="9"/>
  <c r="CZ57" i="9"/>
  <c r="CZ63" i="9" s="1"/>
  <c r="CZ65" i="9" s="1"/>
  <c r="CZ746" i="9"/>
  <c r="CZ53" i="9"/>
  <c r="DA140" i="9"/>
  <c r="CZ54" i="9"/>
  <c r="CZ48" i="9"/>
  <c r="DA126" i="9"/>
  <c r="DA127" i="9" s="1"/>
  <c r="CZ12" i="9"/>
  <c r="CZ13" i="9" s="1"/>
  <c r="CZ1013" i="9"/>
  <c r="CZ145" i="9"/>
  <c r="CO931" i="7"/>
  <c r="CO927" i="7"/>
  <c r="CO934" i="7"/>
  <c r="CO933" i="7" s="1"/>
  <c r="O813" i="7"/>
  <c r="O809" i="7"/>
  <c r="AB834" i="7"/>
  <c r="AB837" i="7"/>
  <c r="AB841" i="7"/>
  <c r="CG928" i="7"/>
  <c r="CG925" i="7"/>
  <c r="CG924" i="7"/>
  <c r="AT838" i="7"/>
  <c r="AT840" i="7"/>
  <c r="AT843" i="7"/>
  <c r="AT844" i="7"/>
  <c r="BD155" i="7"/>
  <c r="BD820" i="7"/>
  <c r="BD819" i="7" s="1"/>
  <c r="BY437" i="7"/>
  <c r="BY441" i="7" s="1"/>
  <c r="BY446" i="7"/>
  <c r="N826" i="7"/>
  <c r="N832" i="7"/>
  <c r="N835" i="7"/>
  <c r="BN22" i="7"/>
  <c r="BN28" i="7"/>
  <c r="DH840" i="9"/>
  <c r="DH826" i="9"/>
  <c r="DH829" i="9"/>
  <c r="DH843" i="9"/>
  <c r="DH855" i="9" s="1"/>
  <c r="DH856" i="9" s="1"/>
  <c r="DH861" i="9" s="1"/>
  <c r="DH825" i="9"/>
  <c r="DH833" i="9"/>
  <c r="DH839" i="9" s="1"/>
  <c r="DH841" i="9" s="1"/>
  <c r="DH830" i="9"/>
  <c r="DH842" i="9"/>
  <c r="DH857" i="9" s="1"/>
  <c r="DH836" i="9"/>
  <c r="DH837" i="9" s="1"/>
  <c r="DH838" i="9" s="1"/>
  <c r="DH862" i="9"/>
  <c r="DH863" i="9" s="1"/>
  <c r="BE224" i="7"/>
  <c r="BE227" i="7"/>
  <c r="BW150" i="7"/>
  <c r="BW161" i="7" s="1"/>
  <c r="BW813" i="7"/>
  <c r="CE431" i="7"/>
  <c r="CE435" i="7"/>
  <c r="AN847" i="7"/>
  <c r="AN854" i="7"/>
  <c r="AZ860" i="7"/>
  <c r="AZ858" i="7" s="1"/>
  <c r="AZ863" i="7"/>
  <c r="AZ864" i="7" s="1"/>
  <c r="AZ859" i="7"/>
  <c r="AZ862" i="7"/>
  <c r="BO381" i="7"/>
  <c r="BO377" i="7"/>
  <c r="CQ40" i="7"/>
  <c r="CQ8" i="7"/>
  <c r="CQ9" i="7" s="1"/>
  <c r="CQ39" i="7"/>
  <c r="CQ30" i="7" s="1"/>
  <c r="CQ43" i="7"/>
  <c r="CQ44" i="7" s="1"/>
  <c r="BM425" i="7"/>
  <c r="BM426" i="7" s="1"/>
  <c r="BM422" i="7"/>
  <c r="BU335" i="9"/>
  <c r="CN29" i="7"/>
  <c r="CN37" i="7"/>
  <c r="CN31" i="7"/>
  <c r="CN33" i="7"/>
  <c r="CN32" i="7"/>
  <c r="AB35" i="7"/>
  <c r="AB34" i="7"/>
  <c r="AB36" i="7" s="1"/>
  <c r="BE850" i="7"/>
  <c r="BE851" i="7"/>
  <c r="BE849" i="7" s="1"/>
  <c r="CP158" i="7"/>
  <c r="CP157" i="7" s="1"/>
  <c r="CP179" i="7"/>
  <c r="CP164" i="7"/>
  <c r="CP176" i="7"/>
  <c r="CP685" i="7"/>
  <c r="CP919" i="7"/>
  <c r="BK854" i="7"/>
  <c r="BK847" i="7"/>
  <c r="AE195" i="7"/>
  <c r="AE196" i="7"/>
  <c r="AE194" i="7" s="1"/>
  <c r="BD32" i="7"/>
  <c r="BD29" i="7"/>
  <c r="BD37" i="7"/>
  <c r="BD33" i="7"/>
  <c r="CK32" i="7"/>
  <c r="CK29" i="7"/>
  <c r="CK33" i="7"/>
  <c r="CK37" i="7"/>
  <c r="CK31" i="7"/>
  <c r="AR818" i="7"/>
  <c r="AR822" i="7"/>
  <c r="AR824" i="7"/>
  <c r="AR825" i="7" s="1"/>
  <c r="AQ182" i="7"/>
  <c r="AQ184" i="7"/>
  <c r="AQ188" i="7"/>
  <c r="AQ189" i="7"/>
  <c r="CG8" i="7"/>
  <c r="CG9" i="7" s="1"/>
  <c r="CG40" i="7"/>
  <c r="CG39" i="7"/>
  <c r="CG30" i="7" s="1"/>
  <c r="CG43" i="7"/>
  <c r="CG44" i="7" s="1"/>
  <c r="AM200" i="7"/>
  <c r="AM192" i="7"/>
  <c r="CL725" i="7"/>
  <c r="CL727" i="7"/>
  <c r="CY832" i="9"/>
  <c r="CY54" i="9"/>
  <c r="CY130" i="9"/>
  <c r="CY746" i="9"/>
  <c r="CY145" i="9"/>
  <c r="CY53" i="9"/>
  <c r="CY779" i="9"/>
  <c r="CY60" i="9"/>
  <c r="CY61" i="9" s="1"/>
  <c r="CY62" i="9" s="1"/>
  <c r="CZ140" i="9"/>
  <c r="CY12" i="9"/>
  <c r="DK55" i="9"/>
  <c r="CY57" i="9"/>
  <c r="CY63" i="9" s="1"/>
  <c r="CY65" i="9" s="1"/>
  <c r="CY1013" i="9"/>
  <c r="CY49" i="9"/>
  <c r="CY47" i="9" s="1"/>
  <c r="CY44" i="9" s="1"/>
  <c r="CY48" i="9"/>
  <c r="CY992" i="9"/>
  <c r="CZ126" i="9"/>
  <c r="CZ127" i="9" s="1"/>
  <c r="BM470" i="7"/>
  <c r="BM471" i="7" s="1"/>
  <c r="BM473" i="7"/>
  <c r="BZ188" i="7"/>
  <c r="BZ182" i="7"/>
  <c r="BZ189" i="7"/>
  <c r="BZ184" i="7"/>
  <c r="F816" i="7"/>
  <c r="F823" i="7"/>
  <c r="F824" i="7" s="1"/>
  <c r="F825" i="7" s="1"/>
  <c r="F832" i="7" s="1"/>
  <c r="F833" i="7" s="1"/>
  <c r="F818" i="7"/>
  <c r="AH847" i="7"/>
  <c r="AH854" i="7"/>
  <c r="CQ741" i="7"/>
  <c r="CQ742" i="7" s="1"/>
  <c r="CQ743" i="7" s="1"/>
  <c r="CQ730" i="7"/>
  <c r="CQ731" i="7"/>
  <c r="CQ734" i="7"/>
  <c r="CQ747" i="7"/>
  <c r="CQ762" i="7" s="1"/>
  <c r="CQ748" i="7"/>
  <c r="CQ760" i="7" s="1"/>
  <c r="CQ761" i="7" s="1"/>
  <c r="CQ766" i="7" s="1"/>
  <c r="CQ767" i="7"/>
  <c r="CQ768" i="7" s="1"/>
  <c r="CQ735" i="7"/>
  <c r="CQ745" i="7"/>
  <c r="CQ738" i="7"/>
  <c r="CQ744" i="7" s="1"/>
  <c r="CQ746" i="7" s="1"/>
  <c r="BP150" i="7"/>
  <c r="BP161" i="7" s="1"/>
  <c r="BP250" i="7"/>
  <c r="BP251" i="7" s="1"/>
  <c r="BP813" i="7"/>
  <c r="AP22" i="7"/>
  <c r="AP37" i="7"/>
  <c r="AF558" i="7"/>
  <c r="AF560" i="7"/>
  <c r="AF563" i="7"/>
  <c r="AF564" i="7" s="1"/>
  <c r="AF565" i="7" s="1"/>
  <c r="CP29" i="7"/>
  <c r="CP31" i="7"/>
  <c r="CP33" i="7"/>
  <c r="CP32" i="7"/>
  <c r="CP37" i="7"/>
  <c r="CS738" i="7"/>
  <c r="CS744" i="7" s="1"/>
  <c r="CS746" i="7" s="1"/>
  <c r="CS748" i="7"/>
  <c r="CS760" i="7" s="1"/>
  <c r="CS761" i="7" s="1"/>
  <c r="CS766" i="7" s="1"/>
  <c r="CS741" i="7"/>
  <c r="CS742" i="7" s="1"/>
  <c r="CS743" i="7" s="1"/>
  <c r="CS730" i="7"/>
  <c r="CS731" i="7"/>
  <c r="CS767" i="7"/>
  <c r="CS768" i="7" s="1"/>
  <c r="CS747" i="7"/>
  <c r="CS762" i="7" s="1"/>
  <c r="CS734" i="7"/>
  <c r="CS735" i="7"/>
  <c r="CS745" i="7"/>
  <c r="AD558" i="7"/>
  <c r="AD560" i="7"/>
  <c r="BT149" i="7"/>
  <c r="BT466" i="7"/>
  <c r="BT468" i="7" s="1"/>
  <c r="BT404" i="7"/>
  <c r="BS673" i="7"/>
  <c r="BT365" i="7"/>
  <c r="BT340" i="7" s="1"/>
  <c r="BT890" i="7"/>
  <c r="BV254" i="7"/>
  <c r="BN35" i="7"/>
  <c r="BN34" i="7"/>
  <c r="BN36" i="7" s="1"/>
  <c r="CD735" i="7"/>
  <c r="CD745" i="7"/>
  <c r="CD767" i="7"/>
  <c r="CD768" i="7" s="1"/>
  <c r="CD747" i="7"/>
  <c r="CD762" i="7" s="1"/>
  <c r="CE737" i="7"/>
  <c r="CD738" i="7"/>
  <c r="CD744" i="7" s="1"/>
  <c r="CD746" i="7" s="1"/>
  <c r="CD748" i="7"/>
  <c r="CD760" i="7" s="1"/>
  <c r="CD761" i="7" s="1"/>
  <c r="CD766" i="7" s="1"/>
  <c r="CD731" i="7"/>
  <c r="CP736" i="7"/>
  <c r="CD734" i="7"/>
  <c r="CD730" i="7"/>
  <c r="CD741" i="7"/>
  <c r="CD742" i="7" s="1"/>
  <c r="CD743" i="7" s="1"/>
  <c r="DH147" i="9"/>
  <c r="DH148" i="9" s="1"/>
  <c r="DH143" i="9"/>
  <c r="DH151" i="9" s="1"/>
  <c r="DH146" i="9"/>
  <c r="T838" i="7"/>
  <c r="T840" i="7"/>
  <c r="T839" i="7" s="1"/>
  <c r="T843" i="7"/>
  <c r="T844" i="7"/>
  <c r="K845" i="7"/>
  <c r="K855" i="7"/>
  <c r="K856" i="7" s="1"/>
  <c r="K857" i="7" s="1"/>
  <c r="K861" i="7" s="1"/>
  <c r="CH471" i="7"/>
  <c r="CG475" i="7"/>
  <c r="CG476" i="7" s="1"/>
  <c r="CI152" i="7"/>
  <c r="CI153" i="7"/>
  <c r="CI151" i="7" s="1"/>
  <c r="CD422" i="7"/>
  <c r="CD425" i="7"/>
  <c r="CD453" i="7"/>
  <c r="CD454" i="7" s="1"/>
  <c r="DI125" i="9"/>
  <c r="DH144" i="9"/>
  <c r="DH142" i="9" s="1"/>
  <c r="DH141" i="9" s="1"/>
  <c r="DH138" i="9" s="1"/>
  <c r="DH129" i="9"/>
  <c r="CS6" i="9"/>
  <c r="CS7" i="9" s="1"/>
  <c r="CS110" i="9"/>
  <c r="CS117" i="9"/>
  <c r="CS112" i="9"/>
  <c r="CS26" i="9"/>
  <c r="CS31" i="9"/>
  <c r="CS28" i="9"/>
  <c r="BB251" i="7"/>
  <c r="BM22" i="7"/>
  <c r="BM28" i="7"/>
  <c r="CP152" i="7"/>
  <c r="CP153" i="7"/>
  <c r="CP151" i="7" s="1"/>
  <c r="AW857" i="7"/>
  <c r="AW861" i="7"/>
  <c r="AW848" i="7"/>
  <c r="AE204" i="7"/>
  <c r="AE223" i="7"/>
  <c r="CS702" i="7"/>
  <c r="CS695" i="7"/>
  <c r="CS698" i="7" s="1"/>
  <c r="CS699" i="7" s="1"/>
  <c r="AC195" i="7"/>
  <c r="AC196" i="7"/>
  <c r="AC194" i="7" s="1"/>
  <c r="CK727" i="7"/>
  <c r="CK725" i="7"/>
  <c r="CK149" i="7"/>
  <c r="CK147" i="7"/>
  <c r="CJ673" i="7"/>
  <c r="CJ679" i="7" s="1"/>
  <c r="CJ680" i="7" s="1"/>
  <c r="CJ682" i="7" s="1"/>
  <c r="CJ683" i="7" s="1"/>
  <c r="CK890" i="7"/>
  <c r="CK908" i="7" s="1"/>
  <c r="CK909" i="7" s="1"/>
  <c r="BS435" i="7"/>
  <c r="BS431" i="7"/>
  <c r="CN164" i="7"/>
  <c r="CN176" i="7"/>
  <c r="CN158" i="7"/>
  <c r="CN157" i="7" s="1"/>
  <c r="CN179" i="7"/>
  <c r="CN685" i="7"/>
  <c r="CN919" i="7"/>
  <c r="BM150" i="7"/>
  <c r="BM161" i="7" s="1"/>
  <c r="BM250" i="7"/>
  <c r="BM813" i="7"/>
  <c r="BM383" i="7"/>
  <c r="BM385" i="7"/>
  <c r="AK566" i="7"/>
  <c r="AK567" i="7" s="1"/>
  <c r="AK568" i="7" s="1"/>
  <c r="AK561" i="7"/>
  <c r="AK563" i="7" s="1"/>
  <c r="AK564" i="7" s="1"/>
  <c r="AK565" i="7" s="1"/>
  <c r="AK562" i="7"/>
  <c r="CS147" i="7"/>
  <c r="CS149" i="7"/>
  <c r="CR673" i="7"/>
  <c r="CR675" i="7" s="1"/>
  <c r="CR676" i="7" s="1"/>
  <c r="CR682" i="7" s="1"/>
  <c r="CS890" i="7"/>
  <c r="CS908" i="7" s="1"/>
  <c r="CS909" i="7" s="1"/>
  <c r="BC251" i="7"/>
  <c r="BU936" i="7"/>
  <c r="BU937" i="7" s="1"/>
  <c r="BU935" i="7"/>
  <c r="BU435" i="7"/>
  <c r="BU431" i="7"/>
  <c r="CP701" i="7"/>
  <c r="CP700" i="7" s="1"/>
  <c r="CP703" i="7"/>
  <c r="AF45" i="7"/>
  <c r="AF42" i="7" s="1"/>
  <c r="AF92" i="7"/>
  <c r="AF585" i="7" s="1"/>
  <c r="AD525" i="7"/>
  <c r="AD528" i="7"/>
  <c r="AD529" i="7" s="1"/>
  <c r="AD530" i="7" s="1"/>
  <c r="AD523" i="7"/>
  <c r="AD521" i="7" s="1"/>
  <c r="AD522" i="7" s="1"/>
  <c r="CZ96" i="9"/>
  <c r="CZ10" i="9"/>
  <c r="CZ11" i="9" s="1"/>
  <c r="BY832" i="7"/>
  <c r="BY821" i="7"/>
  <c r="BY824" i="7"/>
  <c r="BY835" i="7"/>
  <c r="BU686" i="7"/>
  <c r="BU687" i="7" s="1"/>
  <c r="BU689" i="7" s="1"/>
  <c r="BU691" i="7" s="1"/>
  <c r="BU681" i="7"/>
  <c r="BU688" i="7"/>
  <c r="CR147" i="7"/>
  <c r="CR149" i="7"/>
  <c r="CQ673" i="7"/>
  <c r="CQ677" i="7" s="1"/>
  <c r="CQ678" i="7" s="1"/>
  <c r="CQ682" i="7" s="1"/>
  <c r="CR890" i="7"/>
  <c r="CR906" i="7" s="1"/>
  <c r="CR907" i="7" s="1"/>
  <c r="CR914" i="7" s="1"/>
  <c r="AP817" i="7"/>
  <c r="AP815" i="7" s="1"/>
  <c r="AP816" i="7"/>
  <c r="AE857" i="7"/>
  <c r="AE861" i="7" s="1"/>
  <c r="AE848" i="7"/>
  <c r="BX474" i="7"/>
  <c r="BY474" i="7" s="1"/>
  <c r="BY476" i="7"/>
  <c r="AH181" i="7"/>
  <c r="AH178" i="7"/>
  <c r="AH186" i="7"/>
  <c r="CA912" i="7"/>
  <c r="CB912" i="7" s="1"/>
  <c r="CA915" i="7"/>
  <c r="CA920" i="7"/>
  <c r="CA921" i="7" s="1"/>
  <c r="CA923" i="7" s="1"/>
  <c r="CA926" i="7" s="1"/>
  <c r="CA922" i="7"/>
  <c r="CS36" i="9"/>
  <c r="CS35" i="9"/>
  <c r="CS37" i="9" s="1"/>
  <c r="CJ725" i="7"/>
  <c r="CJ727" i="7"/>
  <c r="BB154" i="7"/>
  <c r="BB160" i="7"/>
  <c r="BB162" i="7"/>
  <c r="BB163" i="7" s="1"/>
  <c r="DA832" i="9"/>
  <c r="DA57" i="9"/>
  <c r="DA63" i="9" s="1"/>
  <c r="DA65" i="9" s="1"/>
  <c r="DA746" i="9"/>
  <c r="DA53" i="9"/>
  <c r="DB140" i="9"/>
  <c r="DA49" i="9"/>
  <c r="DA47" i="9" s="1"/>
  <c r="DA44" i="9" s="1"/>
  <c r="DA130" i="9"/>
  <c r="DA12" i="9"/>
  <c r="DA13" i="9" s="1"/>
  <c r="DB126" i="9"/>
  <c r="DB127" i="9" s="1"/>
  <c r="DA48" i="9"/>
  <c r="DA1013" i="9"/>
  <c r="DA145" i="9"/>
  <c r="DA992" i="9"/>
  <c r="DA60" i="9"/>
  <c r="DA61" i="9" s="1"/>
  <c r="DA62" i="9" s="1"/>
  <c r="DA54" i="9"/>
  <c r="BM35" i="7"/>
  <c r="BM34" i="7"/>
  <c r="BM36" i="7" s="1"/>
  <c r="BL496" i="7"/>
  <c r="BL494" i="7" s="1"/>
  <c r="BL493" i="7" s="1"/>
  <c r="BL488" i="7"/>
  <c r="BL491" i="7" s="1"/>
  <c r="BL492" i="7" s="1"/>
  <c r="BL490" i="7"/>
  <c r="BO33" i="7"/>
  <c r="BO37" i="7"/>
  <c r="BO32" i="7"/>
  <c r="BO29" i="7"/>
  <c r="BJ193" i="7"/>
  <c r="BJ203" i="7"/>
  <c r="BJ210" i="7"/>
  <c r="BJ206" i="7"/>
  <c r="BJ246" i="7"/>
  <c r="CM164" i="7"/>
  <c r="CM176" i="7"/>
  <c r="CM158" i="7"/>
  <c r="CM157" i="7" s="1"/>
  <c r="CM179" i="7"/>
  <c r="CM685" i="7"/>
  <c r="CM919" i="7"/>
  <c r="CH730" i="7"/>
  <c r="CH731" i="7"/>
  <c r="CH734" i="7"/>
  <c r="CH735" i="7"/>
  <c r="CH745" i="7"/>
  <c r="CH738" i="7"/>
  <c r="CH744" i="7" s="1"/>
  <c r="CH746" i="7" s="1"/>
  <c r="CH748" i="7"/>
  <c r="CH760" i="7" s="1"/>
  <c r="CH761" i="7" s="1"/>
  <c r="CH766" i="7" s="1"/>
  <c r="CH741" i="7"/>
  <c r="CH742" i="7" s="1"/>
  <c r="CH743" i="7" s="1"/>
  <c r="CH767" i="7"/>
  <c r="CH768" i="7" s="1"/>
  <c r="CH747" i="7"/>
  <c r="CH762" i="7" s="1"/>
  <c r="CG1026" i="9"/>
  <c r="CG1029" i="9"/>
  <c r="CG1028" i="9" s="1"/>
  <c r="CG1022" i="9"/>
  <c r="J809" i="7"/>
  <c r="J813" i="7"/>
  <c r="CY96" i="9"/>
  <c r="CY10" i="9"/>
  <c r="CY11" i="9" s="1"/>
  <c r="CS915" i="7"/>
  <c r="CS920" i="7"/>
  <c r="CS921" i="7" s="1"/>
  <c r="CS923" i="7" s="1"/>
  <c r="CS926" i="7" s="1"/>
  <c r="CS922" i="7"/>
  <c r="CM32" i="7"/>
  <c r="CM31" i="7"/>
  <c r="CM33" i="7"/>
  <c r="CM37" i="7"/>
  <c r="CM29" i="7"/>
  <c r="CK922" i="7"/>
  <c r="CK915" i="7"/>
  <c r="CK920" i="7"/>
  <c r="CK921" i="7" s="1"/>
  <c r="CK923" i="7" s="1"/>
  <c r="CK926" i="7" s="1"/>
  <c r="BY188" i="7"/>
  <c r="BY182" i="7"/>
  <c r="BY184" i="7"/>
  <c r="BY189" i="7"/>
  <c r="BC160" i="7"/>
  <c r="BC162" i="7"/>
  <c r="BC163" i="7" s="1"/>
  <c r="BC154" i="7"/>
  <c r="BU941" i="7"/>
  <c r="BU939" i="7"/>
  <c r="BU938" i="7" s="1"/>
  <c r="AF850" i="7"/>
  <c r="AF851" i="7"/>
  <c r="AF849" i="7" s="1"/>
  <c r="CS816" i="9"/>
  <c r="CS823" i="9"/>
  <c r="CS824" i="9" s="1"/>
  <c r="CS815" i="9"/>
  <c r="CS819" i="9"/>
  <c r="AP160" i="7"/>
  <c r="AP162" i="7"/>
  <c r="AP163" i="7" s="1"/>
  <c r="AP154" i="7"/>
  <c r="S824" i="7"/>
  <c r="S825" i="7" s="1"/>
  <c r="S822" i="7"/>
  <c r="CG811" i="7"/>
  <c r="CG814" i="7"/>
  <c r="CG812" i="7"/>
  <c r="BW922" i="7"/>
  <c r="BW920" i="7"/>
  <c r="BW921" i="7" s="1"/>
  <c r="BW923" i="7" s="1"/>
  <c r="BW926" i="7" s="1"/>
  <c r="BW915" i="7"/>
  <c r="AX653" i="7"/>
  <c r="AX654" i="7" s="1"/>
  <c r="AX655" i="7" s="1"/>
  <c r="AX656" i="7" s="1"/>
  <c r="AX657" i="7" s="1"/>
  <c r="AX658" i="7" s="1"/>
  <c r="AX649" i="7"/>
  <c r="AX648" i="7" s="1"/>
  <c r="BY649" i="7"/>
  <c r="BY648" i="7" s="1"/>
  <c r="BY653" i="7"/>
  <c r="BY654" i="7" s="1"/>
  <c r="BY655" i="7" s="1"/>
  <c r="BY656" i="7" s="1"/>
  <c r="BY657" i="7" s="1"/>
  <c r="BY658" i="7" s="1"/>
  <c r="AM834" i="7"/>
  <c r="AM837" i="7"/>
  <c r="AM841" i="7"/>
  <c r="BS255" i="7"/>
  <c r="BT255" i="7"/>
  <c r="BV255" i="7"/>
  <c r="AP832" i="7"/>
  <c r="AP835" i="7"/>
  <c r="AP837" i="7" s="1"/>
  <c r="AP821" i="7"/>
  <c r="AP820" i="7" s="1"/>
  <c r="AP819" i="7" s="1"/>
  <c r="AP826" i="7"/>
  <c r="DI124" i="9"/>
  <c r="DH45" i="9"/>
  <c r="DH46" i="9" s="1"/>
  <c r="DH40" i="9"/>
  <c r="DH41" i="9"/>
  <c r="DH128" i="9" s="1"/>
  <c r="BF220" i="7"/>
  <c r="BF228" i="7"/>
  <c r="BX371" i="7"/>
  <c r="BX372" i="7" s="1"/>
  <c r="BX340" i="7"/>
  <c r="AY200" i="7"/>
  <c r="AY192" i="7"/>
  <c r="AH649" i="7"/>
  <c r="AH648" i="7" s="1"/>
  <c r="AH653" i="7"/>
  <c r="AH654" i="7" s="1"/>
  <c r="AH655" i="7" s="1"/>
  <c r="AH656" i="7" s="1"/>
  <c r="AH657" i="7" s="1"/>
  <c r="AH658" i="7" s="1"/>
  <c r="CG731" i="7"/>
  <c r="CG734" i="7"/>
  <c r="CG735" i="7"/>
  <c r="CG745" i="7"/>
  <c r="CG767" i="7"/>
  <c r="CS736" i="7"/>
  <c r="CG741" i="7"/>
  <c r="CG742" i="7" s="1"/>
  <c r="CG743" i="7" s="1"/>
  <c r="CG730" i="7"/>
  <c r="CG748" i="7"/>
  <c r="CG760" i="7" s="1"/>
  <c r="CG761" i="7" s="1"/>
  <c r="CG766" i="7" s="1"/>
  <c r="CG747" i="7"/>
  <c r="CG762" i="7" s="1"/>
  <c r="CG738" i="7"/>
  <c r="CG744" i="7" s="1"/>
  <c r="CG746" i="7" s="1"/>
  <c r="CO31" i="7"/>
  <c r="CO33" i="7"/>
  <c r="CO32" i="7"/>
  <c r="CO29" i="7"/>
  <c r="CO37" i="7"/>
  <c r="CF149" i="7"/>
  <c r="CF404" i="7"/>
  <c r="CF466" i="7"/>
  <c r="CE673" i="7"/>
  <c r="CE677" i="7" s="1"/>
  <c r="CE678" i="7" s="1"/>
  <c r="CE682" i="7" s="1"/>
  <c r="CF890" i="7"/>
  <c r="CF906" i="7" s="1"/>
  <c r="CF907" i="7" s="1"/>
  <c r="CF914" i="7" s="1"/>
  <c r="CJ149" i="7"/>
  <c r="CI673" i="7"/>
  <c r="CI675" i="7" s="1"/>
  <c r="CI676" i="7" s="1"/>
  <c r="CI682" i="7" s="1"/>
  <c r="CJ890" i="7"/>
  <c r="CJ908" i="7" s="1"/>
  <c r="CJ909" i="7" s="1"/>
  <c r="CJ914" i="7" s="1"/>
  <c r="CJ913" i="7" s="1"/>
  <c r="CJ27" i="9"/>
  <c r="CJ22" i="9"/>
  <c r="DA96" i="9"/>
  <c r="DA10" i="9"/>
  <c r="DA11" i="9" s="1"/>
  <c r="CM725" i="7"/>
  <c r="CM727" i="7"/>
  <c r="AG181" i="7"/>
  <c r="AG178" i="7"/>
  <c r="AG186" i="7"/>
  <c r="CH152" i="7"/>
  <c r="CH153" i="7"/>
  <c r="CH151" i="7" s="1"/>
  <c r="AW850" i="7"/>
  <c r="AW851" i="7"/>
  <c r="AW849" i="7" s="1"/>
  <c r="AL840" i="7"/>
  <c r="AL838" i="7"/>
  <c r="AL843" i="7"/>
  <c r="AL844" i="7"/>
  <c r="BJ196" i="7"/>
  <c r="BJ194" i="7" s="1"/>
  <c r="BJ195" i="7"/>
  <c r="CM153" i="7"/>
  <c r="CM151" i="7" s="1"/>
  <c r="CM152" i="7"/>
  <c r="CO725" i="7"/>
  <c r="CO727" i="7"/>
  <c r="BL854" i="7"/>
  <c r="BL847" i="7"/>
  <c r="BS423" i="7"/>
  <c r="BS421" i="7" s="1"/>
  <c r="BS424" i="7"/>
  <c r="BS422" i="7" s="1"/>
  <c r="BS420" i="7" s="1"/>
  <c r="AK178" i="7"/>
  <c r="AK186" i="7"/>
  <c r="AK181" i="7"/>
  <c r="CG695" i="7"/>
  <c r="CG698" i="7" s="1"/>
  <c r="CG699" i="7" s="1"/>
  <c r="CG702" i="7"/>
  <c r="CD913" i="7"/>
  <c r="CD917" i="7"/>
  <c r="CN153" i="7"/>
  <c r="CN151" i="7" s="1"/>
  <c r="CN152" i="7"/>
  <c r="CO158" i="7"/>
  <c r="CO157" i="7" s="1"/>
  <c r="CO179" i="7"/>
  <c r="CO164" i="7"/>
  <c r="CO176" i="7"/>
  <c r="CO685" i="7"/>
  <c r="CO919" i="7"/>
  <c r="BM703" i="7"/>
  <c r="BM701" i="7" s="1"/>
  <c r="BM700" i="7" s="1"/>
  <c r="BM697" i="7"/>
  <c r="BM695" i="7"/>
  <c r="BM698" i="7" s="1"/>
  <c r="BM699" i="7" s="1"/>
  <c r="AQ34" i="7"/>
  <c r="AQ36" i="7" s="1"/>
  <c r="AQ35" i="7"/>
  <c r="CI915" i="7"/>
  <c r="CI920" i="7"/>
  <c r="CI921" i="7" s="1"/>
  <c r="CI923" i="7" s="1"/>
  <c r="CI926" i="7" s="1"/>
  <c r="CI922" i="7"/>
  <c r="CI912" i="7"/>
  <c r="CJ912" i="7" s="1"/>
  <c r="CK912" i="7" s="1"/>
  <c r="CI741" i="7"/>
  <c r="CI742" i="7" s="1"/>
  <c r="CI743" i="7" s="1"/>
  <c r="CI730" i="7"/>
  <c r="CI731" i="7"/>
  <c r="CI734" i="7"/>
  <c r="CI747" i="7"/>
  <c r="CI762" i="7" s="1"/>
  <c r="CI735" i="7"/>
  <c r="CI738" i="7"/>
  <c r="CI744" i="7" s="1"/>
  <c r="CI746" i="7" s="1"/>
  <c r="CI745" i="7"/>
  <c r="CI767" i="7"/>
  <c r="CI768" i="7" s="1"/>
  <c r="CI748" i="7"/>
  <c r="CI760" i="7" s="1"/>
  <c r="CI761" i="7" s="1"/>
  <c r="CI766" i="7" s="1"/>
  <c r="CI8" i="7"/>
  <c r="CI9" i="7" s="1"/>
  <c r="CI40" i="7"/>
  <c r="CI43" i="7"/>
  <c r="CI44" i="7" s="1"/>
  <c r="CI39" i="7"/>
  <c r="CI30" i="7" s="1"/>
  <c r="BX695" i="7"/>
  <c r="BX698" i="7" s="1"/>
  <c r="BX699" i="7" s="1"/>
  <c r="BX702" i="7"/>
  <c r="CC149" i="7"/>
  <c r="CC365" i="7"/>
  <c r="CC466" i="7"/>
  <c r="CC404" i="7"/>
  <c r="CB673" i="7"/>
  <c r="CB677" i="7" s="1"/>
  <c r="CB678" i="7" s="1"/>
  <c r="CB682" i="7" s="1"/>
  <c r="CC890" i="7"/>
  <c r="CC906" i="7" s="1"/>
  <c r="CC907" i="7" s="1"/>
  <c r="CC914" i="7" s="1"/>
  <c r="AF848" i="7"/>
  <c r="AF857" i="7"/>
  <c r="AF861" i="7" s="1"/>
  <c r="BO470" i="7"/>
  <c r="BO471" i="7" s="1"/>
  <c r="BO473" i="7"/>
  <c r="BO475" i="7" s="1"/>
  <c r="BO476" i="7" s="1"/>
  <c r="BH195" i="7"/>
  <c r="BH196" i="7"/>
  <c r="BH194" i="7" s="1"/>
  <c r="BO931" i="7"/>
  <c r="BO934" i="7"/>
  <c r="BO933" i="7" s="1"/>
  <c r="BO932" i="7"/>
  <c r="BP523" i="7"/>
  <c r="BP522" i="7" s="1"/>
  <c r="BP521" i="7" s="1"/>
  <c r="BP525" i="7"/>
  <c r="BQ46" i="7"/>
  <c r="BQ47" i="7"/>
  <c r="BQ45" i="7" s="1"/>
  <c r="BQ42" i="7" s="1"/>
  <c r="BR53" i="7"/>
  <c r="BQ61" i="7"/>
  <c r="CC52" i="7"/>
  <c r="BQ57" i="7"/>
  <c r="BQ58" i="7" s="1"/>
  <c r="BQ59" i="7" s="1"/>
  <c r="BQ54" i="7"/>
  <c r="BQ56" i="7" s="1"/>
  <c r="BQ82" i="7"/>
  <c r="BQ81" i="7" s="1"/>
  <c r="BQ412" i="7"/>
  <c r="BR349" i="7"/>
  <c r="BQ559" i="7"/>
  <c r="BQ524" i="7"/>
  <c r="BQ651" i="7"/>
  <c r="BQ477" i="7"/>
  <c r="BQ897" i="7"/>
  <c r="BQ918" i="7"/>
  <c r="AD45" i="7"/>
  <c r="AD42" i="7" s="1"/>
  <c r="AC92" i="7"/>
  <c r="AB196" i="7"/>
  <c r="AB194" i="7" s="1"/>
  <c r="AB195" i="7"/>
  <c r="CU912" i="7"/>
  <c r="CV912" i="7" s="1"/>
  <c r="CU915" i="7"/>
  <c r="CU920" i="7"/>
  <c r="CU921" i="7" s="1"/>
  <c r="CU923" i="7" s="1"/>
  <c r="CU926" i="7" s="1"/>
  <c r="CU922" i="7"/>
  <c r="CC725" i="7"/>
  <c r="CC727" i="7"/>
  <c r="AE850" i="7"/>
  <c r="AE851" i="7"/>
  <c r="AE849" i="7" s="1"/>
  <c r="BX150" i="7"/>
  <c r="BX813" i="7"/>
  <c r="I68" i="6"/>
  <c r="J68" i="6"/>
  <c r="CJ470" i="9"/>
  <c r="CJ466" i="9"/>
  <c r="CC196" i="9"/>
  <c r="CC194" i="9" s="1"/>
  <c r="CC195" i="9"/>
  <c r="AO275" i="9"/>
  <c r="AO273" i="9"/>
  <c r="AO269" i="9" s="1"/>
  <c r="AO270" i="9" s="1"/>
  <c r="AO276" i="9"/>
  <c r="AO272" i="9"/>
  <c r="AN333" i="9"/>
  <c r="AN334" i="9" s="1"/>
  <c r="AN251" i="9"/>
  <c r="AN274" i="9" s="1"/>
  <c r="AN236" i="9"/>
  <c r="BU918" i="9"/>
  <c r="BU205" i="9"/>
  <c r="BU206" i="9" s="1"/>
  <c r="BU197" i="9"/>
  <c r="BU203" i="9"/>
  <c r="BY570" i="9"/>
  <c r="BY568" i="9"/>
  <c r="BY569" i="9" s="1"/>
  <c r="BY571" i="9" s="1"/>
  <c r="BY573" i="9" s="1"/>
  <c r="CQ111" i="9"/>
  <c r="CQ117" i="9"/>
  <c r="CQ112" i="9"/>
  <c r="CR29" i="9"/>
  <c r="CQ6" i="9"/>
  <c r="CQ7" i="9" s="1"/>
  <c r="CQ26" i="9"/>
  <c r="CQ28" i="9"/>
  <c r="CG515" i="9"/>
  <c r="CG512" i="9"/>
  <c r="BN36" i="9"/>
  <c r="BN35" i="9"/>
  <c r="BN37" i="9" s="1"/>
  <c r="AG243" i="9"/>
  <c r="AG235" i="9"/>
  <c r="CG528" i="9"/>
  <c r="CG527" i="9" s="1"/>
  <c r="CG525" i="9"/>
  <c r="CG536" i="9"/>
  <c r="BB337" i="9"/>
  <c r="BB207" i="9"/>
  <c r="BB222" i="9"/>
  <c r="BB201" i="9"/>
  <c r="BB200" i="9" s="1"/>
  <c r="BB198" i="9" s="1"/>
  <c r="BB219" i="9"/>
  <c r="BB747" i="9" s="1"/>
  <c r="DG820" i="9"/>
  <c r="DG822" i="9"/>
  <c r="CW205" i="9"/>
  <c r="CW206" i="9" s="1"/>
  <c r="CW197" i="9"/>
  <c r="CW203" i="9"/>
  <c r="DC331" i="9"/>
  <c r="DC253" i="9"/>
  <c r="DC329" i="9" s="1"/>
  <c r="DC250" i="9"/>
  <c r="DC257" i="9" s="1"/>
  <c r="DC259" i="9" s="1"/>
  <c r="DC258" i="9" s="1"/>
  <c r="DC246" i="9"/>
  <c r="CG909" i="9"/>
  <c r="CG907" i="9"/>
  <c r="CG906" i="9"/>
  <c r="CJ458" i="9"/>
  <c r="CJ457" i="9"/>
  <c r="CJ456" i="9" s="1"/>
  <c r="CB1014" i="9"/>
  <c r="CB780" i="9"/>
  <c r="CB567" i="9"/>
  <c r="CB207" i="9"/>
  <c r="CB921" i="9" s="1"/>
  <c r="CB222" i="9"/>
  <c r="CB219" i="9"/>
  <c r="CB201" i="9"/>
  <c r="CB200" i="9" s="1"/>
  <c r="CL205" i="9"/>
  <c r="CL206" i="9" s="1"/>
  <c r="CL197" i="9"/>
  <c r="CL203" i="9"/>
  <c r="BK956" i="9"/>
  <c r="BK943" i="9"/>
  <c r="BK952" i="9"/>
  <c r="BS955" i="9"/>
  <c r="BS953" i="9" s="1"/>
  <c r="BS954" i="9"/>
  <c r="DK335" i="9"/>
  <c r="DK193" i="9"/>
  <c r="DK204" i="9" s="1"/>
  <c r="P958" i="9"/>
  <c r="P957" i="9"/>
  <c r="P955" i="9"/>
  <c r="P953" i="9" s="1"/>
  <c r="P954" i="9"/>
  <c r="BV559" i="9"/>
  <c r="BW557" i="9" s="1"/>
  <c r="BW788" i="9" s="1"/>
  <c r="BV564" i="9"/>
  <c r="BW558" i="9"/>
  <c r="BW564" i="9" s="1"/>
  <c r="CH35" i="9"/>
  <c r="CH37" i="9" s="1"/>
  <c r="CH36" i="9"/>
  <c r="CG35" i="9"/>
  <c r="CG37" i="9" s="1"/>
  <c r="CG36" i="9"/>
  <c r="BT906" i="9"/>
  <c r="BT909" i="9"/>
  <c r="BT907" i="9"/>
  <c r="AR337" i="9"/>
  <c r="AR338" i="9" s="1"/>
  <c r="AR207" i="9"/>
  <c r="AR219" i="9"/>
  <c r="AR747" i="9" s="1"/>
  <c r="AR222" i="9"/>
  <c r="AR201" i="9"/>
  <c r="AR200" i="9" s="1"/>
  <c r="AR198" i="9" s="1"/>
  <c r="CP196" i="9"/>
  <c r="CP194" i="9" s="1"/>
  <c r="CP195" i="9"/>
  <c r="CP816" i="9"/>
  <c r="CP819" i="9"/>
  <c r="CP823" i="9"/>
  <c r="CP824" i="9" s="1"/>
  <c r="CP815" i="9"/>
  <c r="CG789" i="9"/>
  <c r="CG792" i="9"/>
  <c r="CG791" i="9" s="1"/>
  <c r="CC1014" i="9"/>
  <c r="CC780" i="9"/>
  <c r="CC567" i="9"/>
  <c r="CC222" i="9"/>
  <c r="CC219" i="9"/>
  <c r="CC201" i="9"/>
  <c r="CC200" i="9" s="1"/>
  <c r="CC207" i="9"/>
  <c r="CC921" i="9" s="1"/>
  <c r="CM458" i="9"/>
  <c r="CM457" i="9"/>
  <c r="CM456" i="9" s="1"/>
  <c r="DO335" i="9"/>
  <c r="DO336" i="9" s="1"/>
  <c r="BI950" i="9"/>
  <c r="BI951" i="9" s="1"/>
  <c r="BI948" i="9"/>
  <c r="BI947" i="9"/>
  <c r="BO570" i="9"/>
  <c r="BO563" i="9"/>
  <c r="BO568" i="9"/>
  <c r="BO569" i="9" s="1"/>
  <c r="BO571" i="9" s="1"/>
  <c r="CO35" i="9"/>
  <c r="CO37" i="9" s="1"/>
  <c r="CO36" i="9"/>
  <c r="CO203" i="9"/>
  <c r="CO205" i="9"/>
  <c r="CO206" i="9" s="1"/>
  <c r="CO197" i="9"/>
  <c r="DO347" i="9"/>
  <c r="DO348" i="9" s="1"/>
  <c r="DC348" i="9"/>
  <c r="BT335" i="9"/>
  <c r="CC558" i="9"/>
  <c r="CC564" i="9" s="1"/>
  <c r="CB564" i="9"/>
  <c r="CB559" i="9"/>
  <c r="CC557" i="9" s="1"/>
  <c r="CC788" i="9" s="1"/>
  <c r="BU907" i="9"/>
  <c r="BU909" i="9"/>
  <c r="BU906" i="9"/>
  <c r="BI266" i="9"/>
  <c r="BI267" i="9"/>
  <c r="BI268" i="9" s="1"/>
  <c r="BI263" i="9"/>
  <c r="AT958" i="9"/>
  <c r="AT959" i="9" s="1"/>
  <c r="AT954" i="9"/>
  <c r="AT955" i="9"/>
  <c r="AT953" i="9" s="1"/>
  <c r="AT957" i="9"/>
  <c r="BD907" i="9"/>
  <c r="BD906" i="9"/>
  <c r="BD909" i="9"/>
  <c r="CC1023" i="9"/>
  <c r="CC1019" i="9"/>
  <c r="CC1020" i="9"/>
  <c r="CM117" i="9"/>
  <c r="CM112" i="9"/>
  <c r="CM110" i="9"/>
  <c r="CM28" i="9"/>
  <c r="CM26" i="9"/>
  <c r="CM6" i="9"/>
  <c r="CM7" i="9" s="1"/>
  <c r="CQ35" i="9"/>
  <c r="CQ37" i="9" s="1"/>
  <c r="CQ36" i="9"/>
  <c r="BR459" i="9"/>
  <c r="BR462" i="9"/>
  <c r="BR463" i="9" s="1"/>
  <c r="BR465" i="9" s="1"/>
  <c r="BR467" i="9" s="1"/>
  <c r="BR468" i="9" s="1"/>
  <c r="BR469" i="9" s="1"/>
  <c r="CH513" i="9"/>
  <c r="CH542" i="9" s="1"/>
  <c r="CG509" i="9"/>
  <c r="CI513" i="9" s="1"/>
  <c r="CI542" i="9" s="1"/>
  <c r="CI543" i="9" s="1"/>
  <c r="AL243" i="9"/>
  <c r="AL235" i="9"/>
  <c r="CL111" i="9"/>
  <c r="CL117" i="9"/>
  <c r="CL112" i="9"/>
  <c r="CL26" i="9"/>
  <c r="CL28" i="9"/>
  <c r="CL6" i="9"/>
  <c r="CL7" i="9" s="1"/>
  <c r="CW125" i="9"/>
  <c r="CV47" i="9"/>
  <c r="CV44" i="9" s="1"/>
  <c r="CR1014" i="9"/>
  <c r="CR780" i="9"/>
  <c r="CR219" i="9"/>
  <c r="CR222" i="9"/>
  <c r="CR201" i="9"/>
  <c r="CR200" i="9" s="1"/>
  <c r="CR207" i="9"/>
  <c r="BU533" i="9"/>
  <c r="BU537" i="9"/>
  <c r="BU538" i="9" s="1"/>
  <c r="CD195" i="9"/>
  <c r="CD196" i="9"/>
  <c r="CD194" i="9" s="1"/>
  <c r="BO650" i="9"/>
  <c r="BO661" i="9"/>
  <c r="BO660" i="9" s="1"/>
  <c r="BO658" i="9" s="1"/>
  <c r="BO651" i="9"/>
  <c r="CI111" i="9"/>
  <c r="CI117" i="9"/>
  <c r="CI112" i="9"/>
  <c r="CI6" i="9"/>
  <c r="CI7" i="9" s="1"/>
  <c r="CI26" i="9"/>
  <c r="CI28" i="9"/>
  <c r="K950" i="9"/>
  <c r="K951" i="9" s="1"/>
  <c r="K952" i="9" s="1"/>
  <c r="K956" i="9" s="1"/>
  <c r="K940" i="9"/>
  <c r="AG942" i="9"/>
  <c r="AG949" i="9"/>
  <c r="BK945" i="9"/>
  <c r="BK946" i="9"/>
  <c r="BK944" i="9" s="1"/>
  <c r="CH816" i="9"/>
  <c r="CH819" i="9"/>
  <c r="CH823" i="9"/>
  <c r="CH824" i="9" s="1"/>
  <c r="CH815" i="9"/>
  <c r="DK45" i="9"/>
  <c r="DK46" i="9" s="1"/>
  <c r="DK40" i="9"/>
  <c r="DK30" i="9" s="1"/>
  <c r="DK41" i="9"/>
  <c r="DK128" i="9" s="1"/>
  <c r="CE535" i="9"/>
  <c r="CE526" i="9"/>
  <c r="CE530" i="9" s="1"/>
  <c r="BU563" i="9"/>
  <c r="BU570" i="9"/>
  <c r="BU568" i="9"/>
  <c r="BU569" i="9" s="1"/>
  <c r="BU571" i="9" s="1"/>
  <c r="BU573" i="9" s="1"/>
  <c r="AQ950" i="9"/>
  <c r="AQ951" i="9" s="1"/>
  <c r="AQ948" i="9"/>
  <c r="AQ947" i="9"/>
  <c r="AR196" i="9"/>
  <c r="AR194" i="9" s="1"/>
  <c r="AR195" i="9"/>
  <c r="CF195" i="9"/>
  <c r="CF196" i="9"/>
  <c r="CF194" i="9" s="1"/>
  <c r="CS195" i="9"/>
  <c r="CS196" i="9"/>
  <c r="CS194" i="9" s="1"/>
  <c r="BV195" i="9"/>
  <c r="BV196" i="9"/>
  <c r="BV194" i="9" s="1"/>
  <c r="CM470" i="9"/>
  <c r="CM466" i="9"/>
  <c r="CC814" i="9"/>
  <c r="CC812" i="9"/>
  <c r="CC817" i="9" s="1"/>
  <c r="CC813" i="9"/>
  <c r="CC811" i="9"/>
  <c r="CC810" i="9" s="1"/>
  <c r="BY1022" i="9"/>
  <c r="BY1029" i="9"/>
  <c r="BY1028" i="9" s="1"/>
  <c r="BY1026" i="9"/>
  <c r="CN111" i="9"/>
  <c r="CN117" i="9"/>
  <c r="CN112" i="9"/>
  <c r="CN28" i="9"/>
  <c r="CN6" i="9"/>
  <c r="CN7" i="9" s="1"/>
  <c r="CN26" i="9"/>
  <c r="CW129" i="9"/>
  <c r="CW144" i="9"/>
  <c r="CW142" i="9" s="1"/>
  <c r="CW141" i="9" s="1"/>
  <c r="CW138" i="9" s="1"/>
  <c r="CX125" i="9"/>
  <c r="DO343" i="9"/>
  <c r="DO344" i="9" s="1"/>
  <c r="DC344" i="9"/>
  <c r="BE945" i="9"/>
  <c r="BE946" i="9"/>
  <c r="BE944" i="9" s="1"/>
  <c r="CF558" i="9"/>
  <c r="CF564" i="9" s="1"/>
  <c r="CE564" i="9"/>
  <c r="CE559" i="9"/>
  <c r="CF557" i="9" s="1"/>
  <c r="T950" i="9"/>
  <c r="T951" i="9" s="1"/>
  <c r="T948" i="9"/>
  <c r="T947" i="9"/>
  <c r="T940" i="9"/>
  <c r="CA789" i="9"/>
  <c r="CA797" i="9" s="1"/>
  <c r="CA792" i="9"/>
  <c r="CA791" i="9" s="1"/>
  <c r="CA790" i="9"/>
  <c r="CA793" i="9" s="1"/>
  <c r="CA794" i="9" s="1"/>
  <c r="CQ819" i="9"/>
  <c r="CQ816" i="9"/>
  <c r="CQ823" i="9"/>
  <c r="CQ824" i="9" s="1"/>
  <c r="CQ815" i="9"/>
  <c r="CA470" i="9"/>
  <c r="CA466" i="9"/>
  <c r="CM36" i="9"/>
  <c r="CM35" i="9"/>
  <c r="CM37" i="9" s="1"/>
  <c r="CL35" i="9"/>
  <c r="CL37" i="9" s="1"/>
  <c r="CL36" i="9"/>
  <c r="BR955" i="9"/>
  <c r="BR953" i="9" s="1"/>
  <c r="BR954" i="9"/>
  <c r="DE129" i="9"/>
  <c r="DF125" i="9"/>
  <c r="DE144" i="9"/>
  <c r="DE142" i="9" s="1"/>
  <c r="DE141" i="9" s="1"/>
  <c r="DE138" i="9" s="1"/>
  <c r="DG124" i="9"/>
  <c r="DF45" i="9"/>
  <c r="DF46" i="9" s="1"/>
  <c r="DF40" i="9"/>
  <c r="DF41" i="9"/>
  <c r="DF128" i="9" s="1"/>
  <c r="DF8" i="9"/>
  <c r="DF9" i="9" s="1"/>
  <c r="BS531" i="9"/>
  <c r="BS529" i="9"/>
  <c r="CD1014" i="9"/>
  <c r="CD780" i="9"/>
  <c r="CD567" i="9"/>
  <c r="CD207" i="9"/>
  <c r="CD921" i="9" s="1"/>
  <c r="CD222" i="9"/>
  <c r="CD219" i="9"/>
  <c r="CD201" i="9"/>
  <c r="CD200" i="9" s="1"/>
  <c r="BF948" i="9"/>
  <c r="BF947" i="9"/>
  <c r="BF950" i="9"/>
  <c r="BF951" i="9" s="1"/>
  <c r="DC146" i="9"/>
  <c r="DC147" i="9"/>
  <c r="DC148" i="9" s="1"/>
  <c r="DC143" i="9"/>
  <c r="DC151" i="9" s="1"/>
  <c r="BP614" i="9"/>
  <c r="BP612" i="9"/>
  <c r="BP611" i="9" s="1"/>
  <c r="BP610" i="9" s="1"/>
  <c r="BT918" i="9"/>
  <c r="BT205" i="9"/>
  <c r="BT206" i="9" s="1"/>
  <c r="BT197" i="9"/>
  <c r="BT203" i="9"/>
  <c r="R936" i="9"/>
  <c r="R932" i="9"/>
  <c r="R929" i="9"/>
  <c r="I958" i="9"/>
  <c r="I965" i="9" s="1"/>
  <c r="I966" i="9" s="1"/>
  <c r="I967" i="9" s="1"/>
  <c r="I955" i="9"/>
  <c r="I953" i="9" s="1"/>
  <c r="I957" i="9"/>
  <c r="BL1019" i="9"/>
  <c r="BL1023" i="9"/>
  <c r="CI35" i="9"/>
  <c r="CI37" i="9" s="1"/>
  <c r="CI36" i="9"/>
  <c r="CA510" i="9"/>
  <c r="CC514" i="9" s="1"/>
  <c r="CB514" i="9"/>
  <c r="BO529" i="9"/>
  <c r="BO531" i="9"/>
  <c r="CO1017" i="9"/>
  <c r="CO1015" i="9"/>
  <c r="CO1016" i="9" s="1"/>
  <c r="CO1018" i="9" s="1"/>
  <c r="CO1021" i="9" s="1"/>
  <c r="CO1010" i="9"/>
  <c r="AY947" i="9"/>
  <c r="AY950" i="9"/>
  <c r="AY951" i="9" s="1"/>
  <c r="AY948" i="9"/>
  <c r="BX949" i="9"/>
  <c r="BX942" i="9"/>
  <c r="CC470" i="9"/>
  <c r="CC466" i="9"/>
  <c r="CF1014" i="9"/>
  <c r="CF780" i="9"/>
  <c r="CF567" i="9"/>
  <c r="CF219" i="9"/>
  <c r="CF207" i="9"/>
  <c r="CF921" i="9" s="1"/>
  <c r="CF222" i="9"/>
  <c r="CF201" i="9"/>
  <c r="CF200" i="9" s="1"/>
  <c r="CS1014" i="9"/>
  <c r="CS780" i="9"/>
  <c r="CS219" i="9"/>
  <c r="CS207" i="9"/>
  <c r="CS222" i="9"/>
  <c r="CS201" i="9"/>
  <c r="CS200" i="9" s="1"/>
  <c r="BU459" i="9"/>
  <c r="BU462" i="9"/>
  <c r="BU463" i="9" s="1"/>
  <c r="BU465" i="9" s="1"/>
  <c r="BU467" i="9" s="1"/>
  <c r="BU468" i="9" s="1"/>
  <c r="BU469" i="9" s="1"/>
  <c r="BV1014" i="9"/>
  <c r="BV780" i="9"/>
  <c r="BV567" i="9"/>
  <c r="BV207" i="9"/>
  <c r="BV921" i="9" s="1"/>
  <c r="BV222" i="9"/>
  <c r="BV219" i="9"/>
  <c r="BV201" i="9"/>
  <c r="BV200" i="9" s="1"/>
  <c r="BH952" i="9"/>
  <c r="BH956" i="9"/>
  <c r="BH943" i="9"/>
  <c r="S919" i="9"/>
  <c r="S920" i="9" s="1"/>
  <c r="S917" i="9"/>
  <c r="BF196" i="9"/>
  <c r="BF194" i="9" s="1"/>
  <c r="BF195" i="9"/>
  <c r="BO797" i="9"/>
  <c r="BO789" i="9"/>
  <c r="BO792" i="9"/>
  <c r="BO791" i="9" s="1"/>
  <c r="BO790" i="9"/>
  <c r="BO793" i="9" s="1"/>
  <c r="BO794" i="9" s="1"/>
  <c r="BU1031" i="9"/>
  <c r="BU1032" i="9" s="1"/>
  <c r="BU1030" i="9"/>
  <c r="DB144" i="9"/>
  <c r="DB142" i="9" s="1"/>
  <c r="DB141" i="9" s="1"/>
  <c r="DB138" i="9" s="1"/>
  <c r="DC125" i="9"/>
  <c r="DB129" i="9"/>
  <c r="CN36" i="9"/>
  <c r="CN35" i="9"/>
  <c r="CN37" i="9" s="1"/>
  <c r="CX124" i="9"/>
  <c r="CW45" i="9"/>
  <c r="CW46" i="9" s="1"/>
  <c r="CW40" i="9"/>
  <c r="CW41" i="9"/>
  <c r="CW128" i="9" s="1"/>
  <c r="CW8" i="9"/>
  <c r="CW9" i="9" s="1"/>
  <c r="BX792" i="9"/>
  <c r="BX791" i="9" s="1"/>
  <c r="BX789" i="9"/>
  <c r="CD568" i="9"/>
  <c r="CD569" i="9" s="1"/>
  <c r="CD563" i="9"/>
  <c r="CD570" i="9"/>
  <c r="AF275" i="9"/>
  <c r="AF273" i="9"/>
  <c r="AF269" i="9" s="1"/>
  <c r="AF270" i="9" s="1"/>
  <c r="AF276" i="9"/>
  <c r="AF21" i="9" s="1"/>
  <c r="AF272" i="9"/>
  <c r="BO515" i="9"/>
  <c r="BO512" i="9"/>
  <c r="BO510" i="9" s="1"/>
  <c r="BL950" i="9"/>
  <c r="BL951" i="9" s="1"/>
  <c r="BL948" i="9"/>
  <c r="BL947" i="9"/>
  <c r="CA457" i="9"/>
  <c r="CA456" i="9" s="1"/>
  <c r="CA458" i="9"/>
  <c r="CP1023" i="9"/>
  <c r="CP1022" i="9" s="1"/>
  <c r="CP1020" i="9"/>
  <c r="CP1019" i="9"/>
  <c r="CX139" i="9"/>
  <c r="CX137" i="9"/>
  <c r="CX136" i="9" s="1"/>
  <c r="DJ205" i="9"/>
  <c r="DJ206" i="9" s="1"/>
  <c r="DJ197" i="9"/>
  <c r="DJ203" i="9"/>
  <c r="CF1019" i="9"/>
  <c r="CF1020" i="9"/>
  <c r="CF1023" i="9"/>
  <c r="CF1022" i="9" s="1"/>
  <c r="DF146" i="9"/>
  <c r="DF147" i="9"/>
  <c r="DF148" i="9" s="1"/>
  <c r="DF143" i="9"/>
  <c r="DF151" i="9" s="1"/>
  <c r="BN918" i="9"/>
  <c r="BN203" i="9"/>
  <c r="BN205" i="9"/>
  <c r="BN206" i="9" s="1"/>
  <c r="BN197" i="9"/>
  <c r="AK949" i="9"/>
  <c r="AK942" i="9"/>
  <c r="BP45" i="9"/>
  <c r="BP46" i="9" s="1"/>
  <c r="BP40" i="9"/>
  <c r="BP30" i="9" s="1"/>
  <c r="BP41" i="9"/>
  <c r="AB942" i="9"/>
  <c r="AB949" i="9"/>
  <c r="CY123" i="9"/>
  <c r="CX30" i="9"/>
  <c r="CE514" i="9"/>
  <c r="CD510" i="9"/>
  <c r="CF514" i="9" s="1"/>
  <c r="BD336" i="9"/>
  <c r="CR195" i="9"/>
  <c r="CR196" i="9"/>
  <c r="CR194" i="9" s="1"/>
  <c r="DD124" i="9"/>
  <c r="DC41" i="9"/>
  <c r="DC128" i="9" s="1"/>
  <c r="DC45" i="9"/>
  <c r="DC46" i="9" s="1"/>
  <c r="DC40" i="9"/>
  <c r="DC8" i="9"/>
  <c r="DC9" i="9" s="1"/>
  <c r="AH942" i="9"/>
  <c r="AH949" i="9"/>
  <c r="J918" i="9"/>
  <c r="J919" i="9" s="1"/>
  <c r="J920" i="9" s="1"/>
  <c r="J913" i="9"/>
  <c r="J911" i="9"/>
  <c r="N909" i="9"/>
  <c r="N907" i="9"/>
  <c r="N910" i="9"/>
  <c r="N912" i="9"/>
  <c r="N906" i="9"/>
  <c r="DC843" i="9"/>
  <c r="DC855" i="9" s="1"/>
  <c r="DC856" i="9" s="1"/>
  <c r="DC861" i="9" s="1"/>
  <c r="DC833" i="9"/>
  <c r="DC839" i="9" s="1"/>
  <c r="DC841" i="9" s="1"/>
  <c r="DC830" i="9"/>
  <c r="DC862" i="9"/>
  <c r="DC863" i="9" s="1"/>
  <c r="DC826" i="9"/>
  <c r="DC825" i="9"/>
  <c r="DC836" i="9"/>
  <c r="DC837" i="9" s="1"/>
  <c r="DC838" i="9" s="1"/>
  <c r="DC842" i="9"/>
  <c r="DC857" i="9" s="1"/>
  <c r="DC840" i="9"/>
  <c r="DC829" i="9"/>
  <c r="CL819" i="9"/>
  <c r="CL816" i="9"/>
  <c r="CL823" i="9"/>
  <c r="CL824" i="9" s="1"/>
  <c r="CL815" i="9"/>
  <c r="CI195" i="9"/>
  <c r="CI196" i="9"/>
  <c r="CI194" i="9" s="1"/>
  <c r="AR932" i="9"/>
  <c r="AR936" i="9"/>
  <c r="AR929" i="9"/>
  <c r="BU792" i="9"/>
  <c r="BU791" i="9" s="1"/>
  <c r="BU789" i="9"/>
  <c r="CN195" i="9"/>
  <c r="CN196" i="9"/>
  <c r="CN194" i="9" s="1"/>
  <c r="BJ956" i="9"/>
  <c r="BJ943" i="9"/>
  <c r="BJ952" i="9"/>
  <c r="CH196" i="9"/>
  <c r="CH194" i="9" s="1"/>
  <c r="CH195" i="9"/>
  <c r="DK146" i="9"/>
  <c r="DK147" i="9"/>
  <c r="DK148" i="9" s="1"/>
  <c r="DK143" i="9"/>
  <c r="DK151" i="9" s="1"/>
  <c r="AE333" i="9"/>
  <c r="AE334" i="9" s="1"/>
  <c r="AE251" i="9"/>
  <c r="AE274" i="9" s="1"/>
  <c r="AE236" i="9"/>
  <c r="BQ992" i="9"/>
  <c r="BQ1013" i="9"/>
  <c r="BQ746" i="9"/>
  <c r="BQ613" i="9"/>
  <c r="BQ566" i="9"/>
  <c r="BQ648" i="9"/>
  <c r="BR438" i="9"/>
  <c r="BQ501" i="9"/>
  <c r="BQ86" i="9"/>
  <c r="BQ85" i="9" s="1"/>
  <c r="CC55" i="9"/>
  <c r="BQ60" i="9"/>
  <c r="BQ61" i="9" s="1"/>
  <c r="BQ62" i="9" s="1"/>
  <c r="BQ57" i="9"/>
  <c r="BQ59" i="9" s="1"/>
  <c r="BQ64" i="9"/>
  <c r="BQ49" i="9"/>
  <c r="BQ47" i="9" s="1"/>
  <c r="BQ44" i="9" s="1"/>
  <c r="BQ48" i="9"/>
  <c r="BR56" i="9"/>
  <c r="AS239" i="9"/>
  <c r="AS237" i="9" s="1"/>
  <c r="AS238" i="9"/>
  <c r="AZ957" i="9"/>
  <c r="AZ955" i="9"/>
  <c r="AZ953" i="9" s="1"/>
  <c r="AZ958" i="9"/>
  <c r="AZ959" i="9" s="1"/>
  <c r="AZ954" i="9"/>
  <c r="CC457" i="9"/>
  <c r="CC456" i="9" s="1"/>
  <c r="CC458" i="9"/>
  <c r="AP195" i="9"/>
  <c r="AP196" i="9"/>
  <c r="AP194" i="9" s="1"/>
  <c r="BJ332" i="9"/>
  <c r="CO459" i="9"/>
  <c r="CO462" i="9"/>
  <c r="CO463" i="9" s="1"/>
  <c r="CO465" i="9" s="1"/>
  <c r="CO467" i="9" s="1"/>
  <c r="CO468" i="9" s="1"/>
  <c r="CO469" i="9" s="1"/>
  <c r="BH946" i="9"/>
  <c r="BH944" i="9" s="1"/>
  <c r="BH945" i="9"/>
  <c r="BO34" i="9"/>
  <c r="BO29" i="9"/>
  <c r="BO38" i="9"/>
  <c r="BO33" i="9"/>
  <c r="BU512" i="9"/>
  <c r="BU510" i="9" s="1"/>
  <c r="BU515" i="9"/>
  <c r="AN958" i="9"/>
  <c r="AN955" i="9"/>
  <c r="AN953" i="9" s="1"/>
  <c r="AN954" i="9"/>
  <c r="AN957" i="9"/>
  <c r="DB842" i="9"/>
  <c r="DB857" i="9" s="1"/>
  <c r="DB829" i="9"/>
  <c r="DB840" i="9"/>
  <c r="DB836" i="9"/>
  <c r="DB837" i="9" s="1"/>
  <c r="DB838" i="9" s="1"/>
  <c r="DB825" i="9"/>
  <c r="DB826" i="9"/>
  <c r="DB843" i="9"/>
  <c r="DB855" i="9" s="1"/>
  <c r="DB856" i="9" s="1"/>
  <c r="DB861" i="9" s="1"/>
  <c r="DB833" i="9"/>
  <c r="DB839" i="9" s="1"/>
  <c r="DB841" i="9" s="1"/>
  <c r="DB830" i="9"/>
  <c r="DB862" i="9"/>
  <c r="DB863" i="9" s="1"/>
  <c r="CA195" i="9"/>
  <c r="CA196" i="9"/>
  <c r="CA194" i="9" s="1"/>
  <c r="CW146" i="9"/>
  <c r="CW147" i="9"/>
  <c r="CW148" i="9" s="1"/>
  <c r="CW143" i="9"/>
  <c r="CW151" i="9" s="1"/>
  <c r="DI139" i="9"/>
  <c r="DI137" i="9"/>
  <c r="DI136" i="9" s="1"/>
  <c r="BE943" i="9"/>
  <c r="BE956" i="9"/>
  <c r="BE952" i="9"/>
  <c r="CE820" i="9"/>
  <c r="CE822" i="9"/>
  <c r="AH240" i="9"/>
  <c r="AH245" i="9"/>
  <c r="AH249" i="9" s="1"/>
  <c r="AH241" i="9"/>
  <c r="AQ240" i="9"/>
  <c r="AQ241" i="9"/>
  <c r="AQ245" i="9"/>
  <c r="AQ249" i="9" s="1"/>
  <c r="CM789" i="9"/>
  <c r="CM797" i="9" s="1"/>
  <c r="CM792" i="9"/>
  <c r="CM791" i="9" s="1"/>
  <c r="CM790" i="9"/>
  <c r="CM793" i="9" s="1"/>
  <c r="CM794" i="9" s="1"/>
  <c r="CT112" i="9"/>
  <c r="CT110" i="9"/>
  <c r="CT117" i="9"/>
  <c r="CT26" i="9"/>
  <c r="CT6" i="9"/>
  <c r="CT7" i="9" s="1"/>
  <c r="CT31" i="9"/>
  <c r="CT28" i="9"/>
  <c r="CG815" i="9"/>
  <c r="CG823" i="9"/>
  <c r="CG824" i="9" s="1"/>
  <c r="CG819" i="9"/>
  <c r="CG816" i="9"/>
  <c r="BX459" i="9"/>
  <c r="BX462" i="9"/>
  <c r="BX463" i="9" s="1"/>
  <c r="BX465" i="9" s="1"/>
  <c r="BX467" i="9" s="1"/>
  <c r="BX468" i="9" s="1"/>
  <c r="BX469" i="9" s="1"/>
  <c r="DA195" i="9"/>
  <c r="DA196" i="9"/>
  <c r="DA194" i="9" s="1"/>
  <c r="CK112" i="9"/>
  <c r="CK111" i="9"/>
  <c r="CK117" i="9"/>
  <c r="CK26" i="9"/>
  <c r="CK6" i="9"/>
  <c r="CK7" i="9" s="1"/>
  <c r="CK28" i="9"/>
  <c r="DF124" i="9"/>
  <c r="DE45" i="9"/>
  <c r="DE46" i="9" s="1"/>
  <c r="DE40" i="9"/>
  <c r="DE41" i="9"/>
  <c r="DE128" i="9" s="1"/>
  <c r="DE8" i="9"/>
  <c r="DE9" i="9" s="1"/>
  <c r="DF862" i="9"/>
  <c r="DF863" i="9" s="1"/>
  <c r="DF842" i="9"/>
  <c r="DF857" i="9" s="1"/>
  <c r="DF829" i="9"/>
  <c r="DF840" i="9"/>
  <c r="DF836" i="9"/>
  <c r="DF837" i="9" s="1"/>
  <c r="DF838" i="9" s="1"/>
  <c r="DF825" i="9"/>
  <c r="DF843" i="9"/>
  <c r="DF855" i="9" s="1"/>
  <c r="DF856" i="9" s="1"/>
  <c r="DF861" i="9" s="1"/>
  <c r="DF833" i="9"/>
  <c r="DF839" i="9" s="1"/>
  <c r="DF841" i="9" s="1"/>
  <c r="DF830" i="9"/>
  <c r="DF826" i="9"/>
  <c r="BN336" i="9"/>
  <c r="CJ1014" i="9"/>
  <c r="CJ780" i="9"/>
  <c r="CJ219" i="9"/>
  <c r="CJ207" i="9"/>
  <c r="CJ222" i="9"/>
  <c r="CJ201" i="9"/>
  <c r="CJ200" i="9" s="1"/>
  <c r="CO815" i="9"/>
  <c r="CO823" i="9"/>
  <c r="CO824" i="9" s="1"/>
  <c r="CO819" i="9"/>
  <c r="CO816" i="9"/>
  <c r="CG110" i="9"/>
  <c r="CG117" i="9"/>
  <c r="CG112" i="9"/>
  <c r="CG28" i="9"/>
  <c r="CG26" i="9"/>
  <c r="CG6" i="9"/>
  <c r="CG7" i="9" s="1"/>
  <c r="BY531" i="9"/>
  <c r="BY529" i="9"/>
  <c r="CZ205" i="9"/>
  <c r="CZ206" i="9" s="1"/>
  <c r="CZ197" i="9"/>
  <c r="CZ203" i="9"/>
  <c r="DC124" i="9"/>
  <c r="DB45" i="9"/>
  <c r="DB46" i="9" s="1"/>
  <c r="DB40" i="9"/>
  <c r="DB41" i="9"/>
  <c r="DB128" i="9" s="1"/>
  <c r="DB8" i="9"/>
  <c r="DB9" i="9" s="1"/>
  <c r="CD1019" i="9"/>
  <c r="CD1023" i="9"/>
  <c r="CD1022" i="9" s="1"/>
  <c r="CD1020" i="9"/>
  <c r="CS1026" i="9"/>
  <c r="CS1029" i="9"/>
  <c r="CS1028" i="9" s="1"/>
  <c r="CS1022" i="9"/>
  <c r="DF129" i="9"/>
  <c r="DG125" i="9"/>
  <c r="DF144" i="9"/>
  <c r="DF142" i="9" s="1"/>
  <c r="DF141" i="9" s="1"/>
  <c r="DF138" i="9" s="1"/>
  <c r="DH747" i="9"/>
  <c r="DH299" i="9"/>
  <c r="DH228" i="9"/>
  <c r="DC129" i="9"/>
  <c r="DC144" i="9"/>
  <c r="DC142" i="9" s="1"/>
  <c r="DC141" i="9" s="1"/>
  <c r="DC138" i="9" s="1"/>
  <c r="DD125" i="9"/>
  <c r="CT823" i="9"/>
  <c r="CT824" i="9" s="1"/>
  <c r="CT819" i="9"/>
  <c r="CT816" i="9"/>
  <c r="CT815" i="9"/>
  <c r="CI1014" i="9"/>
  <c r="CI780" i="9"/>
  <c r="CI567" i="9"/>
  <c r="CI222" i="9"/>
  <c r="CI207" i="9"/>
  <c r="CI201" i="9"/>
  <c r="CI200" i="9" s="1"/>
  <c r="CI219" i="9"/>
  <c r="CY203" i="9"/>
  <c r="CY205" i="9"/>
  <c r="CY206" i="9" s="1"/>
  <c r="CY197" i="9"/>
  <c r="BR918" i="9"/>
  <c r="BR203" i="9"/>
  <c r="BR205" i="9"/>
  <c r="BR206" i="9" s="1"/>
  <c r="BR197" i="9"/>
  <c r="BX340" i="9"/>
  <c r="CN1014" i="9"/>
  <c r="CN780" i="9"/>
  <c r="CN219" i="9"/>
  <c r="CN207" i="9"/>
  <c r="CN222" i="9"/>
  <c r="CN201" i="9"/>
  <c r="CN200" i="9" s="1"/>
  <c r="BJ945" i="9"/>
  <c r="BJ946" i="9"/>
  <c r="BJ944" i="9" s="1"/>
  <c r="CH1014" i="9"/>
  <c r="CH780" i="9"/>
  <c r="CH567" i="9"/>
  <c r="CH222" i="9"/>
  <c r="CH201" i="9"/>
  <c r="CH200" i="9" s="1"/>
  <c r="CH219" i="9"/>
  <c r="CH207" i="9"/>
  <c r="BX266" i="9"/>
  <c r="BX257" i="9"/>
  <c r="BX259" i="9" s="1"/>
  <c r="BX258" i="9" s="1"/>
  <c r="DH123" i="9"/>
  <c r="DG30" i="9"/>
  <c r="CK196" i="9"/>
  <c r="CK194" i="9" s="1"/>
  <c r="CK195" i="9"/>
  <c r="AY245" i="9"/>
  <c r="AY249" i="9" s="1"/>
  <c r="AY241" i="9"/>
  <c r="AY240" i="9"/>
  <c r="AP337" i="9"/>
  <c r="AP338" i="9" s="1"/>
  <c r="AP222" i="9"/>
  <c r="AP224" i="9" s="1"/>
  <c r="AP201" i="9"/>
  <c r="AP200" i="9" s="1"/>
  <c r="AP198" i="9" s="1"/>
  <c r="AP219" i="9"/>
  <c r="AP747" i="9" s="1"/>
  <c r="AP207" i="9"/>
  <c r="DJ123" i="9"/>
  <c r="DI30" i="9"/>
  <c r="AM240" i="9"/>
  <c r="AM245" i="9"/>
  <c r="AM249" i="9" s="1"/>
  <c r="AM241" i="9"/>
  <c r="DI195" i="9"/>
  <c r="DI196" i="9"/>
  <c r="DI194" i="9" s="1"/>
  <c r="CM195" i="9"/>
  <c r="CM196" i="9"/>
  <c r="CM194" i="9" s="1"/>
  <c r="DJ137" i="9"/>
  <c r="DJ136" i="9" s="1"/>
  <c r="DJ139" i="9"/>
  <c r="BU1036" i="9"/>
  <c r="BU1034" i="9"/>
  <c r="BU1033" i="9" s="1"/>
  <c r="AS952" i="9"/>
  <c r="AS956" i="9"/>
  <c r="AS943" i="9"/>
  <c r="CJ792" i="9"/>
  <c r="CJ791" i="9" s="1"/>
  <c r="CJ789" i="9"/>
  <c r="CA1014" i="9"/>
  <c r="CA780" i="9"/>
  <c r="CA567" i="9"/>
  <c r="CA207" i="9"/>
  <c r="CA921" i="9" s="1"/>
  <c r="CA222" i="9"/>
  <c r="CA219" i="9"/>
  <c r="CA201" i="9"/>
  <c r="CA200" i="9" s="1"/>
  <c r="CR1023" i="9"/>
  <c r="CR1022" i="9" s="1"/>
  <c r="CR1019" i="9"/>
  <c r="CR1020" i="9"/>
  <c r="DB196" i="9"/>
  <c r="DB194" i="9" s="1"/>
  <c r="DB195" i="9"/>
  <c r="BQ918" i="9"/>
  <c r="BQ205" i="9"/>
  <c r="BQ206" i="9" s="1"/>
  <c r="BQ203" i="9"/>
  <c r="BW196" i="9"/>
  <c r="BW194" i="9" s="1"/>
  <c r="BW195" i="9"/>
  <c r="CT35" i="9"/>
  <c r="CT37" i="9" s="1"/>
  <c r="CT36" i="9"/>
  <c r="BO918" i="9"/>
  <c r="BO197" i="9"/>
  <c r="BO203" i="9"/>
  <c r="BO205" i="9"/>
  <c r="BO206" i="9" s="1"/>
  <c r="BZ195" i="9"/>
  <c r="BZ196" i="9"/>
  <c r="BZ194" i="9" s="1"/>
  <c r="DA1014" i="9"/>
  <c r="DA219" i="9"/>
  <c r="DA207" i="9"/>
  <c r="DA222" i="9"/>
  <c r="DA201" i="9"/>
  <c r="DA200" i="9" s="1"/>
  <c r="BP918" i="9"/>
  <c r="BP197" i="9"/>
  <c r="BP205" i="9"/>
  <c r="BP206" i="9" s="1"/>
  <c r="BP203" i="9"/>
  <c r="CK35" i="9"/>
  <c r="CK37" i="9" s="1"/>
  <c r="CK36" i="9"/>
  <c r="BY196" i="9"/>
  <c r="BY194" i="9" s="1"/>
  <c r="BY195" i="9"/>
  <c r="DE146" i="9"/>
  <c r="DE147" i="9"/>
  <c r="DE148" i="9" s="1"/>
  <c r="DE143" i="9"/>
  <c r="DE151" i="9" s="1"/>
  <c r="BC196" i="9"/>
  <c r="BC194" i="9" s="1"/>
  <c r="BC195" i="9"/>
  <c r="BS533" i="9"/>
  <c r="BS537" i="9"/>
  <c r="BS538" i="9" s="1"/>
  <c r="BX909" i="9"/>
  <c r="BX907" i="9"/>
  <c r="BX906" i="9"/>
  <c r="BN909" i="9"/>
  <c r="BN907" i="9"/>
  <c r="BN906" i="9"/>
  <c r="BM907" i="9"/>
  <c r="BM906" i="9"/>
  <c r="BM909" i="9"/>
  <c r="DB146" i="9"/>
  <c r="DB147" i="9"/>
  <c r="DB148" i="9" s="1"/>
  <c r="DB143" i="9"/>
  <c r="DB151" i="9" s="1"/>
  <c r="CA568" i="9"/>
  <c r="CA569" i="9" s="1"/>
  <c r="CA563" i="9"/>
  <c r="CA570" i="9"/>
  <c r="DH221" i="9"/>
  <c r="DH229" i="9"/>
  <c r="DH224" i="9"/>
  <c r="DF205" i="9"/>
  <c r="DF206" i="9" s="1"/>
  <c r="DF197" i="9"/>
  <c r="DF203" i="9"/>
  <c r="DG139" i="9"/>
  <c r="DG137" i="9"/>
  <c r="DG136" i="9" s="1"/>
  <c r="BO615" i="9"/>
  <c r="BO617" i="9" s="1"/>
  <c r="BO618" i="9" s="1"/>
  <c r="BO627" i="9"/>
  <c r="BO626" i="9" s="1"/>
  <c r="BO625" i="9" s="1"/>
  <c r="BO620" i="9"/>
  <c r="BO621" i="9" s="1"/>
  <c r="BO622" i="9" s="1"/>
  <c r="BO624" i="9" s="1"/>
  <c r="BO623" i="9" s="1"/>
  <c r="O918" i="9"/>
  <c r="O919" i="9" s="1"/>
  <c r="O920" i="9" s="1"/>
  <c r="O913" i="9"/>
  <c r="O911" i="9"/>
  <c r="CC339" i="9"/>
  <c r="BL332" i="9"/>
  <c r="BM918" i="9"/>
  <c r="BM564" i="9"/>
  <c r="BM205" i="9"/>
  <c r="BM206" i="9" s="1"/>
  <c r="BM203" i="9"/>
  <c r="BM197" i="9"/>
  <c r="BY340" i="9"/>
  <c r="CA340" i="9" s="1"/>
  <c r="BO537" i="9"/>
  <c r="BO538" i="9" s="1"/>
  <c r="BO533" i="9"/>
  <c r="CK1035" i="9"/>
  <c r="CK1027" i="9"/>
  <c r="BF266" i="9"/>
  <c r="BF267" i="9"/>
  <c r="AS271" i="9"/>
  <c r="AS249" i="9"/>
  <c r="CX820" i="9"/>
  <c r="CX822" i="9"/>
  <c r="CK1014" i="9"/>
  <c r="CK780" i="9"/>
  <c r="CK219" i="9"/>
  <c r="CK207" i="9"/>
  <c r="CK222" i="9"/>
  <c r="CK201" i="9"/>
  <c r="CK200" i="9" s="1"/>
  <c r="DI219" i="9"/>
  <c r="DI222" i="9"/>
  <c r="DI207" i="9"/>
  <c r="DI201" i="9"/>
  <c r="DI200" i="9" s="1"/>
  <c r="CU41" i="9"/>
  <c r="CU8" i="9"/>
  <c r="CU9" i="9" s="1"/>
  <c r="CU45" i="9"/>
  <c r="CU46" i="9" s="1"/>
  <c r="CU40" i="9"/>
  <c r="CU30" i="9" s="1"/>
  <c r="CM1014" i="9"/>
  <c r="CM780" i="9"/>
  <c r="CM219" i="9"/>
  <c r="CM207" i="9"/>
  <c r="CM222" i="9"/>
  <c r="CM201" i="9"/>
  <c r="CM200" i="9" s="1"/>
  <c r="BL336" i="9"/>
  <c r="DJ820" i="9"/>
  <c r="DJ822" i="9"/>
  <c r="CI819" i="9"/>
  <c r="CI816" i="9"/>
  <c r="CI823" i="9"/>
  <c r="CI824" i="9" s="1"/>
  <c r="CI815" i="9"/>
  <c r="CP117" i="9"/>
  <c r="CP112" i="9"/>
  <c r="CP110" i="9"/>
  <c r="CP26" i="9"/>
  <c r="CP6" i="9"/>
  <c r="CP7" i="9" s="1"/>
  <c r="CP28" i="9"/>
  <c r="CT203" i="9"/>
  <c r="CT205" i="9"/>
  <c r="CT206" i="9" s="1"/>
  <c r="CT197" i="9"/>
  <c r="CX9" i="9"/>
  <c r="CK823" i="9"/>
  <c r="CK824" i="9" s="1"/>
  <c r="CK816" i="9"/>
  <c r="CK815" i="9"/>
  <c r="CK819" i="9"/>
  <c r="AS946" i="9"/>
  <c r="AS944" i="9" s="1"/>
  <c r="AS945" i="9"/>
  <c r="DB207" i="9"/>
  <c r="DB222" i="9"/>
  <c r="DB201" i="9"/>
  <c r="DB200" i="9" s="1"/>
  <c r="DB219" i="9"/>
  <c r="BW1014" i="9"/>
  <c r="BW780" i="9"/>
  <c r="BW567" i="9"/>
  <c r="BW207" i="9"/>
  <c r="BW921" i="9" s="1"/>
  <c r="BW222" i="9"/>
  <c r="BW219" i="9"/>
  <c r="BW201" i="9"/>
  <c r="BW200" i="9" s="1"/>
  <c r="BI332" i="9"/>
  <c r="DK123" i="9"/>
  <c r="DJ30" i="9"/>
  <c r="CG564" i="9"/>
  <c r="CG565" i="9" s="1"/>
  <c r="CH560" i="9"/>
  <c r="BD918" i="9"/>
  <c r="BD197" i="9"/>
  <c r="BD203" i="9"/>
  <c r="BD205" i="9"/>
  <c r="BD206" i="9" s="1"/>
  <c r="BZ1014" i="9"/>
  <c r="BZ780" i="9"/>
  <c r="BZ567" i="9"/>
  <c r="BZ222" i="9"/>
  <c r="BZ207" i="9"/>
  <c r="BZ921" i="9" s="1"/>
  <c r="BZ219" i="9"/>
  <c r="BZ201" i="9"/>
  <c r="BZ200" i="9" s="1"/>
  <c r="DE205" i="9"/>
  <c r="DE206" i="9" s="1"/>
  <c r="DE197" i="9"/>
  <c r="DE203" i="9"/>
  <c r="CD816" i="9"/>
  <c r="CD819" i="9"/>
  <c r="CD823" i="9"/>
  <c r="CD824" i="9" s="1"/>
  <c r="CD815" i="9"/>
  <c r="BY1014" i="9"/>
  <c r="BY780" i="9"/>
  <c r="BY567" i="9"/>
  <c r="BY222" i="9"/>
  <c r="BY219" i="9"/>
  <c r="BY201" i="9"/>
  <c r="BY200" i="9" s="1"/>
  <c r="BY207" i="9"/>
  <c r="BY921" i="9" s="1"/>
  <c r="CV826" i="9"/>
  <c r="CV843" i="9"/>
  <c r="CV855" i="9" s="1"/>
  <c r="CV856" i="9" s="1"/>
  <c r="CV861" i="9" s="1"/>
  <c r="CV833" i="9"/>
  <c r="CV839" i="9" s="1"/>
  <c r="CV841" i="9" s="1"/>
  <c r="CV830" i="9"/>
  <c r="CV842" i="9"/>
  <c r="CV857" i="9" s="1"/>
  <c r="CV862" i="9"/>
  <c r="CV863" i="9" s="1"/>
  <c r="CV840" i="9"/>
  <c r="CV829" i="9"/>
  <c r="DH831" i="9"/>
  <c r="CV825" i="9"/>
  <c r="CV836" i="9"/>
  <c r="CV837" i="9" s="1"/>
  <c r="CV838" i="9" s="1"/>
  <c r="BC337" i="9"/>
  <c r="BC222" i="9"/>
  <c r="BC201" i="9"/>
  <c r="BC200" i="9" s="1"/>
  <c r="BC198" i="9" s="1"/>
  <c r="BC219" i="9"/>
  <c r="BC747" i="9" s="1"/>
  <c r="BC207" i="9"/>
  <c r="BU531" i="9"/>
  <c r="BU529" i="9"/>
  <c r="BB196" i="9"/>
  <c r="BB194" i="9" s="1"/>
  <c r="BB195" i="9"/>
  <c r="DC239" i="9"/>
  <c r="DC237" i="9" s="1"/>
  <c r="DC238" i="9"/>
  <c r="CB196" i="9"/>
  <c r="CB194" i="9" s="1"/>
  <c r="CB195" i="9"/>
  <c r="CV205" i="9"/>
  <c r="CV206" i="9" s="1"/>
  <c r="CV197" i="9"/>
  <c r="CV203" i="9"/>
  <c r="CH111" i="9"/>
  <c r="CH117" i="9"/>
  <c r="CH112" i="9"/>
  <c r="CH26" i="9"/>
  <c r="CH6" i="9"/>
  <c r="CH7" i="9" s="1"/>
  <c r="CH28" i="9"/>
  <c r="AO957" i="9"/>
  <c r="AO955" i="9"/>
  <c r="AO953" i="9" s="1"/>
  <c r="AO954" i="9"/>
  <c r="AO958" i="9"/>
  <c r="AO959" i="9" s="1"/>
  <c r="CX335" i="9"/>
  <c r="CX193" i="9"/>
  <c r="CX204" i="9" s="1"/>
  <c r="CO111" i="9"/>
  <c r="CO117" i="9"/>
  <c r="CO112" i="9"/>
  <c r="CO28" i="9"/>
  <c r="CO26" i="9"/>
  <c r="CO6" i="9"/>
  <c r="CO7" i="9" s="1"/>
  <c r="CG459" i="9"/>
  <c r="CG462" i="9"/>
  <c r="CG463" i="9" s="1"/>
  <c r="CG465" i="9" s="1"/>
  <c r="CG467" i="9" s="1"/>
  <c r="CG468" i="9" s="1"/>
  <c r="CG469" i="9" s="1"/>
  <c r="DH199" i="9"/>
  <c r="DH198" i="9"/>
  <c r="DM10" i="9"/>
  <c r="DM11" i="9" s="1"/>
  <c r="CN823" i="9"/>
  <c r="CN824" i="9" s="1"/>
  <c r="CN815" i="9"/>
  <c r="CN819" i="9"/>
  <c r="CN816" i="9"/>
  <c r="CG918" i="9"/>
  <c r="CG203" i="9"/>
  <c r="CG205" i="9"/>
  <c r="CG206" i="9" s="1"/>
  <c r="CG197" i="9"/>
  <c r="CJ195" i="9"/>
  <c r="CJ196" i="9"/>
  <c r="CJ194" i="9" s="1"/>
  <c r="BM336" i="9"/>
  <c r="DK144" i="9"/>
  <c r="DK142" i="9" s="1"/>
  <c r="DK141" i="9" s="1"/>
  <c r="DK138" i="9" s="1"/>
  <c r="DK129" i="9"/>
  <c r="DK842" i="9"/>
  <c r="DK857" i="9" s="1"/>
  <c r="DK829" i="9"/>
  <c r="DK862" i="9"/>
  <c r="DK863" i="9" s="1"/>
  <c r="DK840" i="9"/>
  <c r="DK836" i="9"/>
  <c r="DK837" i="9" s="1"/>
  <c r="DK838" i="9" s="1"/>
  <c r="DK825" i="9"/>
  <c r="DK843" i="9"/>
  <c r="DK855" i="9" s="1"/>
  <c r="DK856" i="9" s="1"/>
  <c r="DK861" i="9" s="1"/>
  <c r="DK833" i="9"/>
  <c r="DK839" i="9" s="1"/>
  <c r="DK841" i="9" s="1"/>
  <c r="DK830" i="9"/>
  <c r="DK826" i="9"/>
  <c r="DI822" i="9"/>
  <c r="DI820" i="9"/>
  <c r="CP1014" i="9"/>
  <c r="CP780" i="9"/>
  <c r="CP222" i="9"/>
  <c r="CP201" i="9"/>
  <c r="CP200" i="9" s="1"/>
  <c r="CP219" i="9"/>
  <c r="CP207" i="9"/>
  <c r="CU335" i="9"/>
  <c r="CU193" i="9"/>
  <c r="CU204" i="9" s="1"/>
  <c r="CU843" i="9"/>
  <c r="CU855" i="9" s="1"/>
  <c r="CU856" i="9" s="1"/>
  <c r="CU861" i="9" s="1"/>
  <c r="CU833" i="9"/>
  <c r="CU839" i="9" s="1"/>
  <c r="CU841" i="9" s="1"/>
  <c r="CU830" i="9"/>
  <c r="CU826" i="9"/>
  <c r="CU842" i="9"/>
  <c r="CU857" i="9" s="1"/>
  <c r="CU862" i="9"/>
  <c r="CU863" i="9" s="1"/>
  <c r="CU840" i="9"/>
  <c r="CU829" i="9"/>
  <c r="DG831" i="9"/>
  <c r="CU825" i="9"/>
  <c r="CU836" i="9"/>
  <c r="CU837" i="9" s="1"/>
  <c r="CU838" i="9" s="1"/>
  <c r="BY537" i="9"/>
  <c r="BY538" i="9" s="1"/>
  <c r="BY533" i="9"/>
  <c r="CM816" i="9"/>
  <c r="CM819" i="9"/>
  <c r="CM823" i="9"/>
  <c r="CM824" i="9" s="1"/>
  <c r="CM815" i="9"/>
  <c r="BL907" i="9"/>
  <c r="BL906" i="9"/>
  <c r="BL909" i="9"/>
  <c r="AL947" i="9"/>
  <c r="AL950" i="9"/>
  <c r="AL951" i="9" s="1"/>
  <c r="AL948" i="9"/>
  <c r="CP35" i="9"/>
  <c r="CP37" i="9" s="1"/>
  <c r="CP36" i="9"/>
  <c r="CW862" i="9"/>
  <c r="CW863" i="9" s="1"/>
  <c r="CW842" i="9"/>
  <c r="CW857" i="9" s="1"/>
  <c r="DI831" i="9"/>
  <c r="CW829" i="9"/>
  <c r="CW840" i="9"/>
  <c r="CW836" i="9"/>
  <c r="CW837" i="9" s="1"/>
  <c r="CW838" i="9" s="1"/>
  <c r="CW825" i="9"/>
  <c r="CW830" i="9"/>
  <c r="CW826" i="9"/>
  <c r="CW843" i="9"/>
  <c r="CW855" i="9" s="1"/>
  <c r="CW856" i="9" s="1"/>
  <c r="CW861" i="9" s="1"/>
  <c r="CW833" i="9"/>
  <c r="CW839" i="9" s="1"/>
  <c r="CW841" i="9" s="1"/>
  <c r="BQ907" i="9"/>
  <c r="BQ909" i="9"/>
  <c r="BQ906" i="9"/>
  <c r="AM950" i="9"/>
  <c r="AM951" i="9" s="1"/>
  <c r="AM947" i="9"/>
  <c r="AM948" i="9"/>
  <c r="BO909" i="9"/>
  <c r="BO906" i="9"/>
  <c r="BO907" i="9"/>
  <c r="CS785" i="9"/>
  <c r="CS787" i="9"/>
  <c r="CA525" i="9"/>
  <c r="CA536" i="9"/>
  <c r="CA528" i="9"/>
  <c r="CA527" i="9" s="1"/>
  <c r="BN28" i="9"/>
  <c r="BN22" i="9"/>
  <c r="BY339" i="9"/>
  <c r="CA339" i="9" s="1"/>
  <c r="BP907" i="9"/>
  <c r="BP906" i="9"/>
  <c r="BP909" i="9"/>
  <c r="DE862" i="9"/>
  <c r="DE863" i="9" s="1"/>
  <c r="DE826" i="9"/>
  <c r="DE843" i="9"/>
  <c r="DE855" i="9" s="1"/>
  <c r="DE856" i="9" s="1"/>
  <c r="DE861" i="9" s="1"/>
  <c r="DE833" i="9"/>
  <c r="DE839" i="9" s="1"/>
  <c r="DE841" i="9" s="1"/>
  <c r="DE830" i="9"/>
  <c r="DE825" i="9"/>
  <c r="DE836" i="9"/>
  <c r="DE837" i="9" s="1"/>
  <c r="DE838" i="9" s="1"/>
  <c r="DE842" i="9"/>
  <c r="DE857" i="9" s="1"/>
  <c r="DE840" i="9"/>
  <c r="DE829" i="9"/>
  <c r="AK243" i="9"/>
  <c r="AK235" i="9"/>
  <c r="G68" i="6"/>
  <c r="H68" i="6" s="1"/>
  <c r="E158" i="6" l="1"/>
  <c r="DA41" i="9"/>
  <c r="DA128" i="9" s="1"/>
  <c r="DA45" i="9"/>
  <c r="DA46" i="9" s="1"/>
  <c r="DB124" i="9"/>
  <c r="DA40" i="9"/>
  <c r="DA8" i="9"/>
  <c r="DA9" i="9" s="1"/>
  <c r="CC728" i="7"/>
  <c r="CC729" i="7" s="1"/>
  <c r="CC720" i="7"/>
  <c r="CC721" i="7"/>
  <c r="CC724" i="7"/>
  <c r="AP152" i="7"/>
  <c r="AP153" i="7"/>
  <c r="AP151" i="7" s="1"/>
  <c r="AD40" i="7"/>
  <c r="AD43" i="7"/>
  <c r="AD44" i="7" s="1"/>
  <c r="AD39" i="7"/>
  <c r="AD30" i="7" s="1"/>
  <c r="BO479" i="7"/>
  <c r="BO480" i="7" s="1"/>
  <c r="BO482" i="7" s="1"/>
  <c r="BO474" i="7"/>
  <c r="BO481" i="7"/>
  <c r="CC340" i="7"/>
  <c r="CC371" i="7"/>
  <c r="CC372" i="7" s="1"/>
  <c r="CO156" i="7"/>
  <c r="CO155" i="7"/>
  <c r="AK184" i="7"/>
  <c r="AK182" i="7"/>
  <c r="AK188" i="7"/>
  <c r="AK189" i="7"/>
  <c r="CF913" i="7"/>
  <c r="CF917" i="7"/>
  <c r="CO34" i="7"/>
  <c r="CO36" i="7" s="1"/>
  <c r="CO35" i="7"/>
  <c r="AY197" i="7"/>
  <c r="AY202" i="7"/>
  <c r="AY204" i="7" s="1"/>
  <c r="AY198" i="7"/>
  <c r="AM844" i="7"/>
  <c r="AM838" i="7"/>
  <c r="AM840" i="7"/>
  <c r="AM843" i="7"/>
  <c r="BW924" i="7"/>
  <c r="BW928" i="7"/>
  <c r="BW927" i="7" s="1"/>
  <c r="BW925" i="7"/>
  <c r="AP176" i="7"/>
  <c r="AP652" i="7" s="1"/>
  <c r="AP164" i="7"/>
  <c r="AP179" i="7"/>
  <c r="AP181" i="7" s="1"/>
  <c r="AP158" i="7"/>
  <c r="AP157" i="7" s="1"/>
  <c r="AP155" i="7" s="1"/>
  <c r="AP252" i="7"/>
  <c r="AP253" i="7" s="1"/>
  <c r="DA143" i="9"/>
  <c r="DA151" i="9" s="1"/>
  <c r="DA146" i="9"/>
  <c r="DA147" i="9"/>
  <c r="DA148" i="9" s="1"/>
  <c r="DB125" i="9"/>
  <c r="DA129" i="9"/>
  <c r="DA144" i="9"/>
  <c r="DA142" i="9" s="1"/>
  <c r="DA141" i="9" s="1"/>
  <c r="DA138" i="9" s="1"/>
  <c r="AH182" i="7"/>
  <c r="AH188" i="7"/>
  <c r="AH184" i="7"/>
  <c r="AH189" i="7"/>
  <c r="BY834" i="7"/>
  <c r="BY837" i="7"/>
  <c r="BY841" i="7"/>
  <c r="AD526" i="7"/>
  <c r="AD527" i="7"/>
  <c r="AD538" i="7"/>
  <c r="AD537" i="7" s="1"/>
  <c r="AD536" i="7" s="1"/>
  <c r="CJ686" i="7"/>
  <c r="CJ687" i="7" s="1"/>
  <c r="CJ689" i="7" s="1"/>
  <c r="CJ691" i="7" s="1"/>
  <c r="CJ688" i="7"/>
  <c r="CJ681" i="7"/>
  <c r="CK681" i="7" s="1"/>
  <c r="CS701" i="7"/>
  <c r="CS700" i="7" s="1"/>
  <c r="CS703" i="7"/>
  <c r="K863" i="7"/>
  <c r="K860" i="7"/>
  <c r="K858" i="7" s="1"/>
  <c r="K862" i="7"/>
  <c r="CE734" i="7"/>
  <c r="CE735" i="7"/>
  <c r="CE745" i="7"/>
  <c r="CE767" i="7"/>
  <c r="CE768" i="7" s="1"/>
  <c r="CE747" i="7"/>
  <c r="CE762" i="7" s="1"/>
  <c r="CE730" i="7"/>
  <c r="CE741" i="7"/>
  <c r="CE742" i="7" s="1"/>
  <c r="CE743" i="7" s="1"/>
  <c r="CQ736" i="7"/>
  <c r="CE738" i="7"/>
  <c r="CE744" i="7" s="1"/>
  <c r="CE746" i="7" s="1"/>
  <c r="CE731" i="7"/>
  <c r="CE748" i="7"/>
  <c r="CE760" i="7" s="1"/>
  <c r="CE761" i="7" s="1"/>
  <c r="CE766" i="7" s="1"/>
  <c r="AF561" i="7"/>
  <c r="AF562" i="7"/>
  <c r="AF572" i="7"/>
  <c r="AF571" i="7" s="1"/>
  <c r="AF569" i="7" s="1"/>
  <c r="CY146" i="9"/>
  <c r="CY147" i="9"/>
  <c r="CY148" i="9" s="1"/>
  <c r="CY143" i="9"/>
  <c r="CY151" i="9" s="1"/>
  <c r="AM202" i="7"/>
  <c r="AM204" i="7" s="1"/>
  <c r="AM198" i="7"/>
  <c r="AM197" i="7"/>
  <c r="CK6" i="7"/>
  <c r="CK7" i="7" s="1"/>
  <c r="CK28" i="7"/>
  <c r="CK26" i="7"/>
  <c r="CK111" i="7"/>
  <c r="CK105" i="7"/>
  <c r="CK106" i="7"/>
  <c r="AN852" i="7"/>
  <c r="AN853" i="7"/>
  <c r="AN855" i="7"/>
  <c r="AN856" i="7" s="1"/>
  <c r="BY440" i="7"/>
  <c r="BY442" i="7"/>
  <c r="CA473" i="7"/>
  <c r="CA508" i="7"/>
  <c r="CI508" i="7" s="1"/>
  <c r="CI509" i="7" s="1"/>
  <c r="AG32" i="7"/>
  <c r="AG29" i="7"/>
  <c r="AG33" i="7"/>
  <c r="AK840" i="7"/>
  <c r="AK843" i="7"/>
  <c r="AK838" i="7"/>
  <c r="AK844" i="7"/>
  <c r="BP29" i="7"/>
  <c r="BP33" i="7"/>
  <c r="BP37" i="7"/>
  <c r="BP32" i="7"/>
  <c r="BK203" i="7"/>
  <c r="BK193" i="7"/>
  <c r="BK206" i="7"/>
  <c r="BK210" i="7"/>
  <c r="BK246" i="7"/>
  <c r="CH29" i="7"/>
  <c r="CH31" i="7"/>
  <c r="CH33" i="7"/>
  <c r="CH37" i="7"/>
  <c r="CH32" i="7"/>
  <c r="BQ812" i="7"/>
  <c r="BQ811" i="7"/>
  <c r="BQ814" i="7"/>
  <c r="BN425" i="7"/>
  <c r="BN426" i="7" s="1"/>
  <c r="BN422" i="7"/>
  <c r="CH181" i="7"/>
  <c r="CH178" i="7"/>
  <c r="CH186" i="7"/>
  <c r="CA681" i="7"/>
  <c r="CB681" i="7" s="1"/>
  <c r="CA686" i="7"/>
  <c r="CA687" i="7" s="1"/>
  <c r="CA689" i="7" s="1"/>
  <c r="CA691" i="7" s="1"/>
  <c r="CA688" i="7"/>
  <c r="AG840" i="7"/>
  <c r="AG838" i="7"/>
  <c r="AG843" i="7"/>
  <c r="AG844" i="7"/>
  <c r="BO426" i="7"/>
  <c r="BO423" i="7"/>
  <c r="BO421" i="7" s="1"/>
  <c r="BX850" i="7"/>
  <c r="BX851" i="7"/>
  <c r="BX849" i="7" s="1"/>
  <c r="BU475" i="7"/>
  <c r="BU476" i="7" s="1"/>
  <c r="BV471" i="7"/>
  <c r="AN34" i="7"/>
  <c r="AN36" i="7" s="1"/>
  <c r="AN35" i="7"/>
  <c r="AX661" i="7"/>
  <c r="AX659" i="7"/>
  <c r="AX660" i="7" s="1"/>
  <c r="BM154" i="7"/>
  <c r="BM162" i="7"/>
  <c r="BM163" i="7" s="1"/>
  <c r="BM160" i="7"/>
  <c r="BM475" i="7"/>
  <c r="BM823" i="7"/>
  <c r="CG481" i="7"/>
  <c r="CG474" i="7"/>
  <c r="CG479" i="7"/>
  <c r="CG480" i="7" s="1"/>
  <c r="O812" i="7"/>
  <c r="O811" i="7"/>
  <c r="O817" i="7"/>
  <c r="O815" i="7"/>
  <c r="O814" i="7"/>
  <c r="CM724" i="7"/>
  <c r="CM728" i="7"/>
  <c r="CM729" i="7" s="1"/>
  <c r="CM721" i="7"/>
  <c r="CM720" i="7"/>
  <c r="BU692" i="7"/>
  <c r="BU690" i="7"/>
  <c r="DH139" i="9"/>
  <c r="DH137" i="9"/>
  <c r="DH136" i="9" s="1"/>
  <c r="CY144" i="9"/>
  <c r="CY142" i="9" s="1"/>
  <c r="CY141" i="9" s="1"/>
  <c r="CY138" i="9" s="1"/>
  <c r="CY129" i="9"/>
  <c r="CZ125" i="9"/>
  <c r="CJ34" i="7"/>
  <c r="CJ36" i="7" s="1"/>
  <c r="CJ35" i="7"/>
  <c r="CG421" i="7"/>
  <c r="CI425" i="7" s="1"/>
  <c r="CH425" i="7"/>
  <c r="AG38" i="9"/>
  <c r="AG22" i="9"/>
  <c r="BV335" i="9"/>
  <c r="BX335" i="9" s="1"/>
  <c r="BP526" i="7"/>
  <c r="BP528" i="7" s="1"/>
  <c r="BP529" i="7" s="1"/>
  <c r="BP531" i="7"/>
  <c r="BP532" i="7" s="1"/>
  <c r="BP533" i="7" s="1"/>
  <c r="BP535" i="7" s="1"/>
  <c r="BP534" i="7" s="1"/>
  <c r="BP538" i="7"/>
  <c r="BP537" i="7" s="1"/>
  <c r="BP536" i="7" s="1"/>
  <c r="CC150" i="7"/>
  <c r="CC161" i="7" s="1"/>
  <c r="CC813" i="7"/>
  <c r="BU255" i="7"/>
  <c r="CR913" i="7"/>
  <c r="CR917" i="7"/>
  <c r="AF584" i="7"/>
  <c r="AF587" i="7"/>
  <c r="AF588" i="7" s="1"/>
  <c r="AF589" i="7" s="1"/>
  <c r="CN186" i="7"/>
  <c r="CN181" i="7"/>
  <c r="CN178" i="7"/>
  <c r="AH853" i="7"/>
  <c r="AH852" i="7"/>
  <c r="AH855" i="7"/>
  <c r="AH856" i="7" s="1"/>
  <c r="BK855" i="7"/>
  <c r="BK856" i="7" s="1"/>
  <c r="BK853" i="7"/>
  <c r="BK852" i="7"/>
  <c r="CN6" i="7"/>
  <c r="CN7" i="7" s="1"/>
  <c r="CN28" i="7"/>
  <c r="CN26" i="7"/>
  <c r="CN105" i="7"/>
  <c r="CN106" i="7"/>
  <c r="CN111" i="7"/>
  <c r="CG931" i="7"/>
  <c r="CG927" i="7"/>
  <c r="CG934" i="7"/>
  <c r="CG933" i="7" s="1"/>
  <c r="CO940" i="7"/>
  <c r="CO932" i="7"/>
  <c r="CZ144" i="9"/>
  <c r="CZ142" i="9" s="1"/>
  <c r="CZ141" i="9" s="1"/>
  <c r="CZ138" i="9" s="1"/>
  <c r="DA125" i="9"/>
  <c r="CZ44" i="9"/>
  <c r="CZ129" i="9"/>
  <c r="CA371" i="7"/>
  <c r="CA372" i="7" s="1"/>
  <c r="CA340" i="7"/>
  <c r="AS851" i="7"/>
  <c r="AS849" i="7" s="1"/>
  <c r="AS850" i="7"/>
  <c r="AL22" i="7"/>
  <c r="AL37" i="7"/>
  <c r="AC35" i="7"/>
  <c r="AC34" i="7"/>
  <c r="AC36" i="7" s="1"/>
  <c r="BO154" i="7"/>
  <c r="BO162" i="7"/>
  <c r="BO163" i="7" s="1"/>
  <c r="BO160" i="7"/>
  <c r="BO823" i="7"/>
  <c r="AH32" i="7"/>
  <c r="AH29" i="7"/>
  <c r="AH33" i="7"/>
  <c r="CU8" i="7"/>
  <c r="CU9" i="7" s="1"/>
  <c r="CH9" i="7"/>
  <c r="R816" i="7"/>
  <c r="R818" i="7"/>
  <c r="R823" i="7"/>
  <c r="R824" i="7" s="1"/>
  <c r="R825" i="7" s="1"/>
  <c r="CH156" i="7"/>
  <c r="CH155" i="7"/>
  <c r="CI185" i="7"/>
  <c r="CI201" i="7"/>
  <c r="CI252" i="7"/>
  <c r="CI652" i="7"/>
  <c r="CG158" i="7"/>
  <c r="CG157" i="7" s="1"/>
  <c r="CG179" i="7"/>
  <c r="CG164" i="7"/>
  <c r="CG826" i="7" s="1"/>
  <c r="CG176" i="7"/>
  <c r="CG478" i="7"/>
  <c r="CG685" i="7"/>
  <c r="CG919" i="7"/>
  <c r="BX848" i="7"/>
  <c r="BX861" i="7"/>
  <c r="BX857" i="7"/>
  <c r="AG35" i="9"/>
  <c r="AG37" i="9" s="1"/>
  <c r="AG36" i="9"/>
  <c r="BU340" i="7"/>
  <c r="BU371" i="7"/>
  <c r="BU372" i="7" s="1"/>
  <c r="BR46" i="7"/>
  <c r="BR50" i="7"/>
  <c r="BR82" i="7"/>
  <c r="BR81" i="7" s="1"/>
  <c r="BR47" i="7"/>
  <c r="BR45" i="7" s="1"/>
  <c r="BR42" i="7" s="1"/>
  <c r="CD52" i="7"/>
  <c r="BR57" i="7"/>
  <c r="BR58" i="7" s="1"/>
  <c r="BR59" i="7" s="1"/>
  <c r="BR61" i="7"/>
  <c r="BS53" i="7"/>
  <c r="BR54" i="7"/>
  <c r="BR60" i="7" s="1"/>
  <c r="BR62" i="7" s="1"/>
  <c r="BR92" i="7" s="1"/>
  <c r="BR51" i="7"/>
  <c r="BR67" i="7"/>
  <c r="BR78" i="7" s="1"/>
  <c r="BR412" i="7"/>
  <c r="BS349" i="7"/>
  <c r="BR477" i="7"/>
  <c r="BR651" i="7"/>
  <c r="BR684" i="7"/>
  <c r="BS959" i="7"/>
  <c r="BR918" i="7"/>
  <c r="BS958" i="7"/>
  <c r="BR897" i="7"/>
  <c r="CI727" i="7"/>
  <c r="CI725" i="7"/>
  <c r="CO721" i="7"/>
  <c r="CO724" i="7"/>
  <c r="CO728" i="7"/>
  <c r="CO729" i="7" s="1"/>
  <c r="CO720" i="7"/>
  <c r="CO26" i="7"/>
  <c r="CO6" i="7"/>
  <c r="CO7" i="7" s="1"/>
  <c r="CO28" i="7"/>
  <c r="CO105" i="7"/>
  <c r="CO111" i="7"/>
  <c r="CO106" i="7"/>
  <c r="DI123" i="9"/>
  <c r="DH30" i="9"/>
  <c r="CH725" i="7"/>
  <c r="CH727" i="7"/>
  <c r="AE859" i="7"/>
  <c r="AE860" i="7"/>
  <c r="AE858" i="7" s="1"/>
  <c r="AE862" i="7"/>
  <c r="AD562" i="7"/>
  <c r="AD566" i="7"/>
  <c r="AD567" i="7" s="1"/>
  <c r="AD568" i="7" s="1"/>
  <c r="AD561" i="7"/>
  <c r="AD563" i="7" s="1"/>
  <c r="AD564" i="7" s="1"/>
  <c r="AD565" i="7" s="1"/>
  <c r="BS701" i="7"/>
  <c r="BS700" i="7" s="1"/>
  <c r="BS703" i="7"/>
  <c r="BZ645" i="7"/>
  <c r="BZ644" i="7" s="1"/>
  <c r="BZ643" i="7" s="1"/>
  <c r="BZ642" i="7" s="1"/>
  <c r="BZ641" i="7" s="1"/>
  <c r="BZ640" i="7" s="1"/>
  <c r="BZ639" i="7" s="1"/>
  <c r="BZ638" i="7" s="1"/>
  <c r="BZ650" i="7"/>
  <c r="BW335" i="9"/>
  <c r="BY335" i="9" s="1"/>
  <c r="CO186" i="7"/>
  <c r="CO181" i="7"/>
  <c r="CO178" i="7"/>
  <c r="CM35" i="7"/>
  <c r="CM34" i="7"/>
  <c r="CM36" i="7" s="1"/>
  <c r="BJ247" i="7"/>
  <c r="CQ29" i="7"/>
  <c r="CQ31" i="7"/>
  <c r="CQ32" i="7"/>
  <c r="CQ37" i="7"/>
  <c r="CQ33" i="7"/>
  <c r="BY448" i="7"/>
  <c r="BY449" i="7" s="1"/>
  <c r="BY444" i="7"/>
  <c r="BO814" i="7"/>
  <c r="BO811" i="7"/>
  <c r="BO812" i="7"/>
  <c r="AG661" i="7"/>
  <c r="AG659" i="7"/>
  <c r="AG660" i="7" s="1"/>
  <c r="BT336" i="9"/>
  <c r="CU925" i="7"/>
  <c r="CU924" i="7"/>
  <c r="CU928" i="7"/>
  <c r="CU927" i="7" s="1"/>
  <c r="AF860" i="7"/>
  <c r="AF858" i="7" s="1"/>
  <c r="AF862" i="7"/>
  <c r="AF859" i="7"/>
  <c r="AF863" i="7"/>
  <c r="AF864" i="7" s="1"/>
  <c r="BX701" i="7"/>
  <c r="BX700" i="7" s="1"/>
  <c r="BX703" i="7"/>
  <c r="BX370" i="7"/>
  <c r="BX373" i="7"/>
  <c r="BX374" i="7" s="1"/>
  <c r="BX376" i="7" s="1"/>
  <c r="BX378" i="7" s="1"/>
  <c r="BX379" i="7" s="1"/>
  <c r="BX380" i="7" s="1"/>
  <c r="BW255" i="7"/>
  <c r="CS812" i="9"/>
  <c r="CS817" i="9" s="1"/>
  <c r="CS811" i="9"/>
  <c r="CS810" i="9" s="1"/>
  <c r="CS809" i="9" s="1"/>
  <c r="CS805" i="9" s="1"/>
  <c r="CS813" i="9"/>
  <c r="CS814" i="9"/>
  <c r="BC153" i="7"/>
  <c r="BC151" i="7" s="1"/>
  <c r="BC152" i="7"/>
  <c r="CK928" i="7"/>
  <c r="CK925" i="7"/>
  <c r="CK924" i="7"/>
  <c r="J814" i="7"/>
  <c r="J815" i="7"/>
  <c r="J812" i="7"/>
  <c r="J817" i="7"/>
  <c r="J811" i="7"/>
  <c r="AF39" i="7"/>
  <c r="AF30" i="7" s="1"/>
  <c r="AF43" i="7"/>
  <c r="AF44" i="7" s="1"/>
  <c r="AF40" i="7"/>
  <c r="CN156" i="7"/>
  <c r="CN155" i="7"/>
  <c r="CK150" i="7"/>
  <c r="CK161" i="7" s="1"/>
  <c r="CK250" i="7"/>
  <c r="AE206" i="7"/>
  <c r="AE226" i="7" s="1"/>
  <c r="AE193" i="7"/>
  <c r="AE248" i="7"/>
  <c r="AE249" i="7" s="1"/>
  <c r="CS116" i="9"/>
  <c r="CS115" i="9" s="1"/>
  <c r="CS111" i="9"/>
  <c r="CS113" i="9" s="1"/>
  <c r="CS114" i="9" s="1"/>
  <c r="CD423" i="7"/>
  <c r="CD426" i="7"/>
  <c r="T854" i="7"/>
  <c r="T847" i="7"/>
  <c r="CS725" i="7"/>
  <c r="CS727" i="7"/>
  <c r="CG31" i="7"/>
  <c r="CG33" i="7"/>
  <c r="CG37" i="7"/>
  <c r="CG32" i="7"/>
  <c r="CG29" i="7"/>
  <c r="AR826" i="7"/>
  <c r="AR821" i="7"/>
  <c r="AR820" i="7" s="1"/>
  <c r="AR819" i="7" s="1"/>
  <c r="AR835" i="7"/>
  <c r="AR832" i="7"/>
  <c r="BD35" i="7"/>
  <c r="BD34" i="7"/>
  <c r="BD36" i="7" s="1"/>
  <c r="CE439" i="7"/>
  <c r="CE438" i="7" s="1"/>
  <c r="CE447" i="7"/>
  <c r="CE436" i="7"/>
  <c r="AB840" i="7"/>
  <c r="AB843" i="7"/>
  <c r="AB844" i="7"/>
  <c r="AB838" i="7"/>
  <c r="CZ143" i="9"/>
  <c r="CZ151" i="9" s="1"/>
  <c r="CZ146" i="9"/>
  <c r="CZ147" i="9"/>
  <c r="CZ148" i="9" s="1"/>
  <c r="CA453" i="7"/>
  <c r="CA425" i="7"/>
  <c r="CA422" i="7"/>
  <c r="AK659" i="7"/>
  <c r="AK660" i="7" s="1"/>
  <c r="AK661" i="7"/>
  <c r="BL422" i="7"/>
  <c r="BL425" i="7"/>
  <c r="BL426" i="7" s="1"/>
  <c r="CP720" i="7"/>
  <c r="CP721" i="7"/>
  <c r="CP724" i="7"/>
  <c r="CP728" i="7"/>
  <c r="CP729" i="7" s="1"/>
  <c r="AC22" i="7"/>
  <c r="AC37" i="7"/>
  <c r="AO862" i="7"/>
  <c r="AO863" i="7"/>
  <c r="AO864" i="7" s="1"/>
  <c r="AO860" i="7"/>
  <c r="AO858" i="7" s="1"/>
  <c r="AO859" i="7"/>
  <c r="BK196" i="7"/>
  <c r="BK194" i="7" s="1"/>
  <c r="BK195" i="7"/>
  <c r="CA431" i="7"/>
  <c r="CA435" i="7"/>
  <c r="AQ847" i="7"/>
  <c r="AQ854" i="7"/>
  <c r="BQ162" i="7"/>
  <c r="BQ163" i="7" s="1"/>
  <c r="BQ160" i="7"/>
  <c r="BQ823" i="7"/>
  <c r="BN150" i="7"/>
  <c r="BN161" i="7" s="1"/>
  <c r="BN250" i="7"/>
  <c r="BN813" i="7"/>
  <c r="BL193" i="7"/>
  <c r="BL206" i="7"/>
  <c r="BL246" i="7"/>
  <c r="BL210" i="7"/>
  <c r="BL212" i="7" s="1"/>
  <c r="BL211" i="7" s="1"/>
  <c r="BL203" i="7"/>
  <c r="CI156" i="7"/>
  <c r="CI155" i="7"/>
  <c r="CJ26" i="7"/>
  <c r="CJ6" i="7"/>
  <c r="CJ7" i="7" s="1"/>
  <c r="CJ28" i="7"/>
  <c r="CJ104" i="7"/>
  <c r="CJ111" i="7"/>
  <c r="CJ106" i="7"/>
  <c r="CG152" i="7"/>
  <c r="CG153" i="7"/>
  <c r="CG151" i="7" s="1"/>
  <c r="BH247" i="7"/>
  <c r="CL28" i="7"/>
  <c r="CL6" i="7"/>
  <c r="CL7" i="7" s="1"/>
  <c r="CL106" i="7"/>
  <c r="CL111" i="7"/>
  <c r="CL26" i="7"/>
  <c r="CL105" i="7"/>
  <c r="BR911" i="7"/>
  <c r="BS908" i="7"/>
  <c r="BS909" i="7" s="1"/>
  <c r="BS914" i="7" s="1"/>
  <c r="BS913" i="7" s="1"/>
  <c r="BU150" i="7"/>
  <c r="BU161" i="7" s="1"/>
  <c r="BU813" i="7"/>
  <c r="BQ563" i="7"/>
  <c r="BQ564" i="7" s="1"/>
  <c r="BQ565" i="7" s="1"/>
  <c r="BQ560" i="7"/>
  <c r="AH650" i="7"/>
  <c r="AH645" i="7"/>
  <c r="AH644" i="7" s="1"/>
  <c r="AH643" i="7" s="1"/>
  <c r="AH642" i="7" s="1"/>
  <c r="AH641" i="7" s="1"/>
  <c r="AH640" i="7" s="1"/>
  <c r="AH639" i="7" s="1"/>
  <c r="AH638" i="7" s="1"/>
  <c r="CG1027" i="9"/>
  <c r="CG1035" i="9"/>
  <c r="CN35" i="7"/>
  <c r="CN34" i="7"/>
  <c r="CN36" i="7" s="1"/>
  <c r="CD811" i="7"/>
  <c r="CD814" i="7"/>
  <c r="CD812" i="7"/>
  <c r="CJ150" i="7"/>
  <c r="CJ161" i="7" s="1"/>
  <c r="CJ250" i="7"/>
  <c r="CJ728" i="7"/>
  <c r="CJ729" i="7" s="1"/>
  <c r="CJ720" i="7"/>
  <c r="CJ721" i="7"/>
  <c r="CJ724" i="7"/>
  <c r="CS22" i="9"/>
  <c r="CS27" i="9"/>
  <c r="CP156" i="7"/>
  <c r="CP155" i="7"/>
  <c r="I855" i="7"/>
  <c r="I856" i="7" s="1"/>
  <c r="I857" i="7" s="1"/>
  <c r="I861" i="7" s="1"/>
  <c r="I845" i="7"/>
  <c r="BU425" i="7"/>
  <c r="BU422" i="7"/>
  <c r="BU420" i="7" s="1"/>
  <c r="BX811" i="7"/>
  <c r="BX814" i="7"/>
  <c r="BX812" i="7"/>
  <c r="BO935" i="7"/>
  <c r="BO936" i="7"/>
  <c r="BO937" i="7" s="1"/>
  <c r="CD915" i="7"/>
  <c r="CD920" i="7"/>
  <c r="CD921" i="7" s="1"/>
  <c r="CD923" i="7" s="1"/>
  <c r="CD926" i="7" s="1"/>
  <c r="CD922" i="7"/>
  <c r="CG725" i="7"/>
  <c r="CG727" i="7"/>
  <c r="BY659" i="7"/>
  <c r="BY660" i="7" s="1"/>
  <c r="BY661" i="7"/>
  <c r="BC158" i="7"/>
  <c r="BC157" i="7" s="1"/>
  <c r="BC155" i="7" s="1"/>
  <c r="BC176" i="7"/>
  <c r="BC652" i="7" s="1"/>
  <c r="BC179" i="7"/>
  <c r="BC164" i="7"/>
  <c r="BC252" i="7"/>
  <c r="CS924" i="7"/>
  <c r="CS928" i="7"/>
  <c r="CS925" i="7"/>
  <c r="CM186" i="7"/>
  <c r="CM178" i="7"/>
  <c r="CM181" i="7"/>
  <c r="DA862" i="9"/>
  <c r="DA863" i="9" s="1"/>
  <c r="DA833" i="9"/>
  <c r="DA839" i="9" s="1"/>
  <c r="DA841" i="9" s="1"/>
  <c r="DA840" i="9"/>
  <c r="DA830" i="9"/>
  <c r="DA836" i="9"/>
  <c r="DA837" i="9" s="1"/>
  <c r="DA838" i="9" s="1"/>
  <c r="DA825" i="9"/>
  <c r="DA829" i="9"/>
  <c r="DA826" i="9"/>
  <c r="DA843" i="9"/>
  <c r="DA855" i="9" s="1"/>
  <c r="DA856" i="9" s="1"/>
  <c r="DA861" i="9" s="1"/>
  <c r="DA842" i="9"/>
  <c r="DA857" i="9" s="1"/>
  <c r="BY479" i="7"/>
  <c r="BY480" i="7" s="1"/>
  <c r="BY482" i="7" s="1"/>
  <c r="BY484" i="7" s="1"/>
  <c r="BY481" i="7"/>
  <c r="CR150" i="7"/>
  <c r="CR161" i="7" s="1"/>
  <c r="CR250" i="7"/>
  <c r="CN185" i="7"/>
  <c r="CN652" i="7"/>
  <c r="CN252" i="7"/>
  <c r="CE424" i="7"/>
  <c r="CE453" i="7" s="1"/>
  <c r="CE454" i="7" s="1"/>
  <c r="CD420" i="7"/>
  <c r="CF424" i="7" s="1"/>
  <c r="CF453" i="7" s="1"/>
  <c r="CF454" i="7" s="1"/>
  <c r="CD725" i="7"/>
  <c r="CD727" i="7"/>
  <c r="CY13" i="9"/>
  <c r="DM12" i="9"/>
  <c r="DM13" i="9" s="1"/>
  <c r="BO385" i="7"/>
  <c r="BO384" i="7" s="1"/>
  <c r="BO383" i="7"/>
  <c r="BO390" i="7"/>
  <c r="BO382" i="7"/>
  <c r="AT854" i="7"/>
  <c r="AT847" i="7"/>
  <c r="CA150" i="7"/>
  <c r="CA161" i="7" s="1"/>
  <c r="CA813" i="7"/>
  <c r="BO442" i="7"/>
  <c r="BO440" i="7"/>
  <c r="AK645" i="7"/>
  <c r="AK644" i="7" s="1"/>
  <c r="AK643" i="7" s="1"/>
  <c r="AK642" i="7" s="1"/>
  <c r="AK641" i="7" s="1"/>
  <c r="AK640" i="7" s="1"/>
  <c r="AK639" i="7" s="1"/>
  <c r="AK638" i="7" s="1"/>
  <c r="AK650" i="7"/>
  <c r="BL470" i="7"/>
  <c r="BL471" i="7" s="1"/>
  <c r="BL473" i="7"/>
  <c r="AS861" i="7"/>
  <c r="AS848" i="7"/>
  <c r="AS857" i="7"/>
  <c r="AL35" i="7"/>
  <c r="AL34" i="7"/>
  <c r="AL36" i="7" s="1"/>
  <c r="BH860" i="7"/>
  <c r="BH858" i="7" s="1"/>
  <c r="BH859" i="7"/>
  <c r="CJ451" i="7"/>
  <c r="CJ452" i="7" s="1"/>
  <c r="CA452" i="7"/>
  <c r="CG446" i="7"/>
  <c r="CG437" i="7"/>
  <c r="CG441" i="7" s="1"/>
  <c r="BL196" i="7"/>
  <c r="BL194" i="7" s="1"/>
  <c r="BL195" i="7"/>
  <c r="CI181" i="7"/>
  <c r="CI178" i="7"/>
  <c r="CI186" i="7"/>
  <c r="BY924" i="7"/>
  <c r="BY925" i="7"/>
  <c r="BY928" i="7"/>
  <c r="S832" i="7"/>
  <c r="S821" i="7"/>
  <c r="S835" i="7"/>
  <c r="S826" i="7"/>
  <c r="BS436" i="7"/>
  <c r="BS446" i="7"/>
  <c r="BS439" i="7"/>
  <c r="BS438" i="7" s="1"/>
  <c r="BS437" i="7"/>
  <c r="BS441" i="7" s="1"/>
  <c r="CP26" i="7"/>
  <c r="CP6" i="7"/>
  <c r="CP7" i="7" s="1"/>
  <c r="CP28" i="7"/>
  <c r="CP104" i="7"/>
  <c r="CP106" i="7"/>
  <c r="CP111" i="7"/>
  <c r="CP181" i="7"/>
  <c r="CP186" i="7"/>
  <c r="CP178" i="7"/>
  <c r="CP207" i="7"/>
  <c r="CP208" i="7" s="1"/>
  <c r="CP209" i="7" s="1"/>
  <c r="BD837" i="7"/>
  <c r="BD841" i="7"/>
  <c r="BD834" i="7"/>
  <c r="BR150" i="7"/>
  <c r="BR161" i="7" s="1"/>
  <c r="BR250" i="7"/>
  <c r="BR251" i="7" s="1"/>
  <c r="CH470" i="7"/>
  <c r="CI468" i="7" s="1"/>
  <c r="CI693" i="7" s="1"/>
  <c r="CI469" i="7"/>
  <c r="CI475" i="7" s="1"/>
  <c r="CH475" i="7"/>
  <c r="BZ192" i="7"/>
  <c r="BZ200" i="7"/>
  <c r="CD154" i="7"/>
  <c r="CD162" i="7"/>
  <c r="CD163" i="7" s="1"/>
  <c r="CD160" i="7"/>
  <c r="CD823" i="7"/>
  <c r="CC917" i="7"/>
  <c r="CC913" i="7"/>
  <c r="CI29" i="7"/>
  <c r="CI31" i="7"/>
  <c r="CI37" i="7"/>
  <c r="CI33" i="7"/>
  <c r="CI32" i="7"/>
  <c r="CI924" i="7"/>
  <c r="CI925" i="7"/>
  <c r="CI928" i="7"/>
  <c r="CI927" i="7" s="1"/>
  <c r="AL847" i="7"/>
  <c r="AL854" i="7"/>
  <c r="AG189" i="7"/>
  <c r="AG182" i="7"/>
  <c r="AG184" i="7"/>
  <c r="AG188" i="7"/>
  <c r="CF150" i="7"/>
  <c r="CF161" i="7" s="1"/>
  <c r="CF813" i="7"/>
  <c r="BY645" i="7"/>
  <c r="BY644" i="7" s="1"/>
  <c r="BY643" i="7" s="1"/>
  <c r="BY642" i="7" s="1"/>
  <c r="BY641" i="7" s="1"/>
  <c r="BY640" i="7" s="1"/>
  <c r="BY639" i="7" s="1"/>
  <c r="BY638" i="7" s="1"/>
  <c r="BY650" i="7"/>
  <c r="CM156" i="7"/>
  <c r="CM155" i="7"/>
  <c r="BO22" i="7"/>
  <c r="BO28" i="7"/>
  <c r="BB158" i="7"/>
  <c r="BB157" i="7" s="1"/>
  <c r="BB155" i="7" s="1"/>
  <c r="BB176" i="7"/>
  <c r="BB652" i="7" s="1"/>
  <c r="BB164" i="7"/>
  <c r="BB179" i="7"/>
  <c r="BB252" i="7"/>
  <c r="BM814" i="7"/>
  <c r="BM812" i="7"/>
  <c r="BM811" i="7"/>
  <c r="CK728" i="7"/>
  <c r="CK729" i="7" s="1"/>
  <c r="CK720" i="7"/>
  <c r="CK724" i="7"/>
  <c r="CK721" i="7"/>
  <c r="AW860" i="7"/>
  <c r="AW858" i="7" s="1"/>
  <c r="AW859" i="7"/>
  <c r="AW862" i="7"/>
  <c r="AW863" i="7"/>
  <c r="AW864" i="7" s="1"/>
  <c r="BT469" i="7"/>
  <c r="BT693" i="7"/>
  <c r="CP34" i="7"/>
  <c r="CP36" i="7" s="1"/>
  <c r="CP35" i="7"/>
  <c r="BP811" i="7"/>
  <c r="BP814" i="7"/>
  <c r="BP812" i="7"/>
  <c r="CY830" i="9"/>
  <c r="CY862" i="9"/>
  <c r="CY863" i="9" s="1"/>
  <c r="CY840" i="9"/>
  <c r="CY829" i="9"/>
  <c r="CY826" i="9"/>
  <c r="DK831" i="9"/>
  <c r="CY843" i="9"/>
  <c r="CY855" i="9" s="1"/>
  <c r="CY856" i="9" s="1"/>
  <c r="CY861" i="9" s="1"/>
  <c r="CY836" i="9"/>
  <c r="CY837" i="9" s="1"/>
  <c r="CY838" i="9" s="1"/>
  <c r="CY825" i="9"/>
  <c r="CY833" i="9"/>
  <c r="CY839" i="9" s="1"/>
  <c r="CY841" i="9" s="1"/>
  <c r="CY842" i="9"/>
  <c r="CY857" i="9" s="1"/>
  <c r="AR816" i="7"/>
  <c r="AR817" i="7"/>
  <c r="AR815" i="7" s="1"/>
  <c r="BD22" i="7"/>
  <c r="BD25" i="7"/>
  <c r="CP185" i="7"/>
  <c r="CP252" i="7"/>
  <c r="CP652" i="7"/>
  <c r="BW814" i="7"/>
  <c r="BW811" i="7"/>
  <c r="BW812" i="7"/>
  <c r="N834" i="7"/>
  <c r="N837" i="7"/>
  <c r="N841" i="7"/>
  <c r="CZ862" i="9"/>
  <c r="CZ863" i="9" s="1"/>
  <c r="CZ840" i="9"/>
  <c r="CZ829" i="9"/>
  <c r="CZ825" i="9"/>
  <c r="CZ836" i="9"/>
  <c r="CZ837" i="9" s="1"/>
  <c r="CZ838" i="9" s="1"/>
  <c r="CZ830" i="9"/>
  <c r="CZ843" i="9"/>
  <c r="CZ855" i="9" s="1"/>
  <c r="CZ856" i="9" s="1"/>
  <c r="CZ861" i="9" s="1"/>
  <c r="CZ842" i="9"/>
  <c r="CZ857" i="9" s="1"/>
  <c r="CZ826" i="9"/>
  <c r="CZ833" i="9"/>
  <c r="CZ839" i="9" s="1"/>
  <c r="CZ841" i="9" s="1"/>
  <c r="BO444" i="7"/>
  <c r="BO448" i="7"/>
  <c r="BO449" i="7" s="1"/>
  <c r="BL146" i="7"/>
  <c r="BL145" i="7"/>
  <c r="BL150" i="7"/>
  <c r="BL250" i="7"/>
  <c r="BL813" i="7"/>
  <c r="BV814" i="7"/>
  <c r="BV812" i="7"/>
  <c r="BV811" i="7"/>
  <c r="AL184" i="7"/>
  <c r="AL188" i="7"/>
  <c r="AL182" i="7"/>
  <c r="AL189" i="7"/>
  <c r="BD184" i="7"/>
  <c r="BD182" i="7"/>
  <c r="BD189" i="7"/>
  <c r="BD188" i="7"/>
  <c r="BD248" i="7"/>
  <c r="AS197" i="7"/>
  <c r="AS202" i="7"/>
  <c r="AS198" i="7"/>
  <c r="H818" i="7"/>
  <c r="H816" i="7"/>
  <c r="H823" i="7"/>
  <c r="CB150" i="7"/>
  <c r="CB161" i="7" s="1"/>
  <c r="CB813" i="7"/>
  <c r="BE859" i="7"/>
  <c r="BE860" i="7"/>
  <c r="BE858" i="7" s="1"/>
  <c r="CL34" i="7"/>
  <c r="CL36" i="7" s="1"/>
  <c r="CL35" i="7"/>
  <c r="BY192" i="7"/>
  <c r="BY200" i="7"/>
  <c r="BB152" i="7"/>
  <c r="BB153" i="7"/>
  <c r="BB151" i="7" s="1"/>
  <c r="BU447" i="7"/>
  <c r="BU436" i="7"/>
  <c r="BU437" i="7" s="1"/>
  <c r="BU441" i="7" s="1"/>
  <c r="BU446" i="7"/>
  <c r="BU439" i="7"/>
  <c r="BU438" i="7" s="1"/>
  <c r="BP154" i="7"/>
  <c r="BP162" i="7"/>
  <c r="BP163" i="7" s="1"/>
  <c r="BP160" i="7"/>
  <c r="BP823" i="7"/>
  <c r="AQ192" i="7"/>
  <c r="AQ200" i="7"/>
  <c r="AL645" i="7"/>
  <c r="AL644" i="7" s="1"/>
  <c r="AL643" i="7" s="1"/>
  <c r="AL642" i="7" s="1"/>
  <c r="AL641" i="7" s="1"/>
  <c r="AL640" i="7" s="1"/>
  <c r="AL639" i="7" s="1"/>
  <c r="AL638" i="7" s="1"/>
  <c r="AL650" i="7"/>
  <c r="BO686" i="7"/>
  <c r="BO687" i="7" s="1"/>
  <c r="BO689" i="7" s="1"/>
  <c r="BO691" i="7" s="1"/>
  <c r="BO681" i="7"/>
  <c r="BO688" i="7"/>
  <c r="CH185" i="7"/>
  <c r="CH252" i="7"/>
  <c r="CH652" i="7"/>
  <c r="CB717" i="7"/>
  <c r="CB722" i="7" s="1"/>
  <c r="CB718" i="7"/>
  <c r="CB719" i="7"/>
  <c r="CB716" i="7"/>
  <c r="CB715" i="7" s="1"/>
  <c r="AG650" i="7"/>
  <c r="AG645" i="7"/>
  <c r="AG644" i="7" s="1"/>
  <c r="AG643" i="7" s="1"/>
  <c r="AG642" i="7" s="1"/>
  <c r="AG641" i="7" s="1"/>
  <c r="AG640" i="7" s="1"/>
  <c r="AG639" i="7" s="1"/>
  <c r="AG638" i="7" s="1"/>
  <c r="BQ40" i="7"/>
  <c r="BQ39" i="7"/>
  <c r="BQ30" i="7" s="1"/>
  <c r="BQ43" i="7"/>
  <c r="BQ44" i="7" s="1"/>
  <c r="BO35" i="7"/>
  <c r="BO34" i="7"/>
  <c r="BO36" i="7" s="1"/>
  <c r="BY254" i="7"/>
  <c r="BX254" i="7"/>
  <c r="CZ124" i="9"/>
  <c r="CY45" i="9"/>
  <c r="CY46" i="9" s="1"/>
  <c r="CY40" i="9"/>
  <c r="CY41" i="9"/>
  <c r="CY128" i="9" s="1"/>
  <c r="CY8" i="9"/>
  <c r="CK34" i="7"/>
  <c r="CK36" i="7" s="1"/>
  <c r="CK35" i="7"/>
  <c r="DH822" i="9"/>
  <c r="DH820" i="9"/>
  <c r="AN22" i="7"/>
  <c r="AN37" i="7"/>
  <c r="BQ525" i="7"/>
  <c r="BQ523" i="7"/>
  <c r="BQ522" i="7" s="1"/>
  <c r="BQ521" i="7" s="1"/>
  <c r="CO185" i="7"/>
  <c r="CO252" i="7"/>
  <c r="CO652" i="7"/>
  <c r="CG703" i="7"/>
  <c r="CG701" i="7"/>
  <c r="CG700" i="7" s="1"/>
  <c r="BL855" i="7"/>
  <c r="BL856" i="7" s="1"/>
  <c r="BL852" i="7"/>
  <c r="BL853" i="7"/>
  <c r="AH659" i="7"/>
  <c r="AH660" i="7" s="1"/>
  <c r="AH661" i="7"/>
  <c r="AX650" i="7"/>
  <c r="AX645" i="7"/>
  <c r="AX644" i="7" s="1"/>
  <c r="AX643" i="7" s="1"/>
  <c r="AX642" i="7" s="1"/>
  <c r="AX641" i="7" s="1"/>
  <c r="AX640" i="7" s="1"/>
  <c r="AX639" i="7" s="1"/>
  <c r="AX638" i="7" s="1"/>
  <c r="CM6" i="7"/>
  <c r="CM7" i="7" s="1"/>
  <c r="CM28" i="7"/>
  <c r="CM26" i="7"/>
  <c r="CM106" i="7"/>
  <c r="CM111" i="7"/>
  <c r="CM104" i="7"/>
  <c r="CM185" i="7"/>
  <c r="CM252" i="7"/>
  <c r="CM652" i="7"/>
  <c r="CA924" i="7"/>
  <c r="CA928" i="7"/>
  <c r="CA927" i="7" s="1"/>
  <c r="CA925" i="7"/>
  <c r="CS150" i="7"/>
  <c r="CS161" i="7" s="1"/>
  <c r="CS250" i="7"/>
  <c r="BM251" i="7"/>
  <c r="BT150" i="7"/>
  <c r="BT161" i="7" s="1"/>
  <c r="BT813" i="7"/>
  <c r="CQ727" i="7"/>
  <c r="CQ725" i="7"/>
  <c r="CL728" i="7"/>
  <c r="CL729" i="7" s="1"/>
  <c r="CL720" i="7"/>
  <c r="CL724" i="7"/>
  <c r="CL721" i="7"/>
  <c r="BW160" i="7"/>
  <c r="BW154" i="7"/>
  <c r="BW162" i="7"/>
  <c r="BW163" i="7" s="1"/>
  <c r="BW823" i="7"/>
  <c r="AF526" i="7"/>
  <c r="AF528" i="7" s="1"/>
  <c r="AF529" i="7" s="1"/>
  <c r="AF530" i="7" s="1"/>
  <c r="AF527" i="7"/>
  <c r="AF531" i="7"/>
  <c r="AF532" i="7" s="1"/>
  <c r="AF533" i="7" s="1"/>
  <c r="CN724" i="7"/>
  <c r="CN720" i="7"/>
  <c r="CN721" i="7"/>
  <c r="CN728" i="7"/>
  <c r="CN729" i="7" s="1"/>
  <c r="CL150" i="7"/>
  <c r="CL161" i="7" s="1"/>
  <c r="CL250" i="7"/>
  <c r="AY855" i="7"/>
  <c r="AY856" i="7" s="1"/>
  <c r="AY852" i="7"/>
  <c r="AY853" i="7"/>
  <c r="BV162" i="7"/>
  <c r="BV163" i="7" s="1"/>
  <c r="BV160" i="7"/>
  <c r="BV154" i="7"/>
  <c r="BV823" i="7"/>
  <c r="CS29" i="7"/>
  <c r="CS31" i="7"/>
  <c r="CS32" i="7"/>
  <c r="CS33" i="7"/>
  <c r="CS37" i="7"/>
  <c r="AL659" i="7"/>
  <c r="AL660" i="7" s="1"/>
  <c r="AL661" i="7"/>
  <c r="BZ659" i="7"/>
  <c r="BZ660" i="7" s="1"/>
  <c r="BZ661" i="7"/>
  <c r="CE471" i="7"/>
  <c r="CD475" i="7"/>
  <c r="CD476" i="7" s="1"/>
  <c r="CM924" i="7"/>
  <c r="CM928" i="7"/>
  <c r="CM927" i="7" s="1"/>
  <c r="CM925" i="7"/>
  <c r="AN198" i="7"/>
  <c r="AN202" i="7"/>
  <c r="AN197" i="7"/>
  <c r="BZ834" i="7"/>
  <c r="BZ837" i="7"/>
  <c r="BZ841" i="7"/>
  <c r="BR371" i="7"/>
  <c r="BR372" i="7" s="1"/>
  <c r="BR340" i="7"/>
  <c r="AR154" i="7"/>
  <c r="AR162" i="7"/>
  <c r="AR163" i="7" s="1"/>
  <c r="AR160" i="7"/>
  <c r="D369" i="6"/>
  <c r="D376" i="6" s="1"/>
  <c r="D304" i="6"/>
  <c r="M68" i="6"/>
  <c r="CA535" i="9"/>
  <c r="CA526" i="9"/>
  <c r="CA530" i="9" s="1"/>
  <c r="CP252" i="9"/>
  <c r="CP254" i="9" s="1"/>
  <c r="CP229" i="9"/>
  <c r="CP224" i="9"/>
  <c r="CP221" i="9"/>
  <c r="DK137" i="9"/>
  <c r="DK136" i="9" s="1"/>
  <c r="DK139" i="9"/>
  <c r="CG196" i="9"/>
  <c r="CG194" i="9" s="1"/>
  <c r="CG195" i="9"/>
  <c r="CV195" i="9"/>
  <c r="CV196" i="9"/>
  <c r="CV194" i="9" s="1"/>
  <c r="DE195" i="9"/>
  <c r="DE196" i="9"/>
  <c r="DE194" i="9" s="1"/>
  <c r="DJ32" i="9"/>
  <c r="DJ38" i="9"/>
  <c r="DJ33" i="9"/>
  <c r="DJ29" i="9"/>
  <c r="DJ34" i="9"/>
  <c r="CT196" i="9"/>
  <c r="CT194" i="9" s="1"/>
  <c r="CT195" i="9"/>
  <c r="DH732" i="9"/>
  <c r="DI198" i="9"/>
  <c r="DI199" i="9"/>
  <c r="CK1030" i="9"/>
  <c r="CK1031" i="9"/>
  <c r="CK1032" i="9" s="1"/>
  <c r="DH232" i="9"/>
  <c r="DH243" i="9" s="1"/>
  <c r="DH225" i="9"/>
  <c r="DH231" i="9"/>
  <c r="DH227" i="9"/>
  <c r="CZ732" i="9"/>
  <c r="DA198" i="9"/>
  <c r="DA199" i="9"/>
  <c r="CA915" i="9"/>
  <c r="CA914" i="9" s="1"/>
  <c r="CA198" i="9"/>
  <c r="CA199" i="9"/>
  <c r="DG29" i="9"/>
  <c r="DG34" i="9"/>
  <c r="DG32" i="9"/>
  <c r="DG38" i="9"/>
  <c r="DG33" i="9"/>
  <c r="CN747" i="9"/>
  <c r="CN464" i="9"/>
  <c r="CN337" i="9"/>
  <c r="CN228" i="9"/>
  <c r="CI224" i="9"/>
  <c r="CI221" i="9"/>
  <c r="CI229" i="9"/>
  <c r="CO811" i="9"/>
  <c r="CO810" i="9" s="1"/>
  <c r="CO809" i="9" s="1"/>
  <c r="CO805" i="9" s="1"/>
  <c r="CO812" i="9"/>
  <c r="CO817" i="9" s="1"/>
  <c r="CO813" i="9"/>
  <c r="CO814" i="9"/>
  <c r="AH333" i="9"/>
  <c r="AH334" i="9" s="1"/>
  <c r="AH251" i="9"/>
  <c r="AH274" i="9" s="1"/>
  <c r="AH236" i="9"/>
  <c r="BO28" i="9"/>
  <c r="BO22" i="9"/>
  <c r="BQ45" i="9"/>
  <c r="BQ46" i="9" s="1"/>
  <c r="BQ40" i="9"/>
  <c r="BQ30" i="9" s="1"/>
  <c r="BQ41" i="9"/>
  <c r="BQ649" i="9"/>
  <c r="BQ652" i="9"/>
  <c r="BQ653" i="9" s="1"/>
  <c r="BQ654" i="9" s="1"/>
  <c r="BJ955" i="9"/>
  <c r="BJ953" i="9" s="1"/>
  <c r="BJ954" i="9"/>
  <c r="DD123" i="9"/>
  <c r="DC30" i="9"/>
  <c r="BU466" i="9"/>
  <c r="BU470" i="9"/>
  <c r="R939" i="9"/>
  <c r="R949" i="9" s="1"/>
  <c r="R935" i="9"/>
  <c r="R934" i="9" s="1"/>
  <c r="R938" i="9"/>
  <c r="R933" i="9"/>
  <c r="DG123" i="9"/>
  <c r="DF30" i="9"/>
  <c r="BU534" i="9"/>
  <c r="BU532" i="9"/>
  <c r="CO196" i="9"/>
  <c r="CO194" i="9" s="1"/>
  <c r="CO195" i="9"/>
  <c r="BI945" i="9"/>
  <c r="BI946" i="9"/>
  <c r="BI944" i="9" s="1"/>
  <c r="CC920" i="9"/>
  <c r="CC747" i="9"/>
  <c r="CC517" i="9"/>
  <c r="CC464" i="9"/>
  <c r="CC228" i="9"/>
  <c r="AR748" i="9"/>
  <c r="AR749" i="9" s="1"/>
  <c r="AR750" i="9" s="1"/>
  <c r="AR751" i="9" s="1"/>
  <c r="AR752" i="9" s="1"/>
  <c r="AR753" i="9" s="1"/>
  <c r="AR744" i="9"/>
  <c r="AR743" i="9" s="1"/>
  <c r="BB748" i="9"/>
  <c r="BB749" i="9" s="1"/>
  <c r="BB750" i="9" s="1"/>
  <c r="BB751" i="9" s="1"/>
  <c r="BB752" i="9" s="1"/>
  <c r="BB753" i="9" s="1"/>
  <c r="BB744" i="9"/>
  <c r="BB743" i="9" s="1"/>
  <c r="BU196" i="9"/>
  <c r="BU194" i="9" s="1"/>
  <c r="BU195" i="9"/>
  <c r="CS792" i="9"/>
  <c r="CS791" i="9" s="1"/>
  <c r="CS789" i="9"/>
  <c r="AM945" i="9"/>
  <c r="AM946" i="9"/>
  <c r="AM944" i="9" s="1"/>
  <c r="CG1014" i="9"/>
  <c r="CG780" i="9"/>
  <c r="CG567" i="9"/>
  <c r="CG219" i="9"/>
  <c r="CG207" i="9"/>
  <c r="CG921" i="9" s="1"/>
  <c r="CG222" i="9"/>
  <c r="CG201" i="9"/>
  <c r="CG200" i="9" s="1"/>
  <c r="CV219" i="9"/>
  <c r="CV207" i="9"/>
  <c r="CV222" i="9"/>
  <c r="CV201" i="9"/>
  <c r="CV200" i="9" s="1"/>
  <c r="DE219" i="9"/>
  <c r="DE207" i="9"/>
  <c r="DE222" i="9"/>
  <c r="DE201" i="9"/>
  <c r="DE200" i="9" s="1"/>
  <c r="CT207" i="9"/>
  <c r="CT222" i="9"/>
  <c r="CT201" i="9"/>
  <c r="CT200" i="9" s="1"/>
  <c r="CT219" i="9"/>
  <c r="CM747" i="9"/>
  <c r="CM337" i="9"/>
  <c r="CM464" i="9"/>
  <c r="CM228" i="9"/>
  <c r="CK1034" i="9"/>
  <c r="CK1033" i="9" s="1"/>
  <c r="CK1036" i="9"/>
  <c r="DA224" i="9"/>
  <c r="DA221" i="9"/>
  <c r="DA229" i="9"/>
  <c r="BO196" i="9"/>
  <c r="BO194" i="9" s="1"/>
  <c r="BO195" i="9"/>
  <c r="BQ1014" i="9"/>
  <c r="BQ567" i="9"/>
  <c r="BQ337" i="9"/>
  <c r="BQ338" i="9" s="1"/>
  <c r="BQ222" i="9"/>
  <c r="BQ219" i="9"/>
  <c r="BQ201" i="9"/>
  <c r="BQ200" i="9" s="1"/>
  <c r="BQ207" i="9"/>
  <c r="BQ921" i="9" s="1"/>
  <c r="CA920" i="9"/>
  <c r="CA747" i="9"/>
  <c r="CA464" i="9"/>
  <c r="CA517" i="9"/>
  <c r="CA228" i="9"/>
  <c r="DC137" i="9"/>
  <c r="DC136" i="9" s="1"/>
  <c r="DC139" i="9"/>
  <c r="DC123" i="9"/>
  <c r="DB30" i="9"/>
  <c r="DF123" i="9"/>
  <c r="DE30" i="9"/>
  <c r="AH239" i="9"/>
  <c r="AH237" i="9" s="1"/>
  <c r="AH238" i="9"/>
  <c r="BO35" i="9"/>
  <c r="BO37" i="9" s="1"/>
  <c r="BO36" i="9"/>
  <c r="N911" i="9"/>
  <c r="N913" i="9"/>
  <c r="N918" i="9"/>
  <c r="N919" i="9" s="1"/>
  <c r="N920" i="9" s="1"/>
  <c r="DJ195" i="9"/>
  <c r="DJ196" i="9"/>
  <c r="DJ194" i="9" s="1"/>
  <c r="BO798" i="9"/>
  <c r="BO796" i="9"/>
  <c r="BO795" i="9" s="1"/>
  <c r="BV915" i="9"/>
  <c r="BV914" i="9" s="1"/>
  <c r="BV198" i="9"/>
  <c r="BV199" i="9"/>
  <c r="BU457" i="9"/>
  <c r="BU456" i="9" s="1"/>
  <c r="BU458" i="9"/>
  <c r="CO1020" i="9"/>
  <c r="CO1019" i="9"/>
  <c r="CO1023" i="9"/>
  <c r="BL1036" i="9"/>
  <c r="BL1034" i="9" s="1"/>
  <c r="BL1033" i="9" s="1"/>
  <c r="BL1027" i="9"/>
  <c r="BL1031" i="9" s="1"/>
  <c r="BL1032" i="9" s="1"/>
  <c r="BL1029" i="9"/>
  <c r="T952" i="9"/>
  <c r="T956" i="9" s="1"/>
  <c r="T943" i="9"/>
  <c r="AQ956" i="9"/>
  <c r="AQ952" i="9"/>
  <c r="AQ943" i="9"/>
  <c r="CH812" i="9"/>
  <c r="CH817" i="9" s="1"/>
  <c r="CH814" i="9"/>
  <c r="CH813" i="9"/>
  <c r="CH811" i="9"/>
  <c r="CH810" i="9" s="1"/>
  <c r="CH809" i="9" s="1"/>
  <c r="CH805" i="9" s="1"/>
  <c r="AL245" i="9"/>
  <c r="AL249" i="9" s="1"/>
  <c r="AL241" i="9"/>
  <c r="AL240" i="9"/>
  <c r="CM27" i="9"/>
  <c r="CM22" i="9"/>
  <c r="CO1014" i="9"/>
  <c r="CO780" i="9"/>
  <c r="CO219" i="9"/>
  <c r="CO207" i="9"/>
  <c r="CO222" i="9"/>
  <c r="CO201" i="9"/>
  <c r="CO200" i="9" s="1"/>
  <c r="CC224" i="9"/>
  <c r="CC229" i="9"/>
  <c r="CC221" i="9"/>
  <c r="DK203" i="9"/>
  <c r="DK205" i="9"/>
  <c r="DK206" i="9" s="1"/>
  <c r="DK197" i="9"/>
  <c r="CL196" i="9"/>
  <c r="CL194" i="9" s="1"/>
  <c r="CL195" i="9"/>
  <c r="DC330" i="9"/>
  <c r="AG245" i="9"/>
  <c r="AG249" i="9" s="1"/>
  <c r="AG241" i="9"/>
  <c r="AG240" i="9"/>
  <c r="BU1014" i="9"/>
  <c r="BU780" i="9"/>
  <c r="BU567" i="9"/>
  <c r="BU222" i="9"/>
  <c r="BU219" i="9"/>
  <c r="BU201" i="9"/>
  <c r="BU200" i="9" s="1"/>
  <c r="BU207" i="9"/>
  <c r="BU921" i="9" s="1"/>
  <c r="AM943" i="9"/>
  <c r="AM952" i="9"/>
  <c r="CU822" i="9"/>
  <c r="CU820" i="9"/>
  <c r="BZ915" i="9"/>
  <c r="BZ914" i="9" s="1"/>
  <c r="BZ198" i="9"/>
  <c r="BZ199" i="9"/>
  <c r="BD337" i="9"/>
  <c r="BD219" i="9"/>
  <c r="BD920" i="9" s="1"/>
  <c r="BD207" i="9"/>
  <c r="BD921" i="9" s="1"/>
  <c r="BD222" i="9"/>
  <c r="BD201" i="9"/>
  <c r="BD200" i="9" s="1"/>
  <c r="CK813" i="9"/>
  <c r="CK814" i="9"/>
  <c r="CK811" i="9"/>
  <c r="CK810" i="9" s="1"/>
  <c r="CK809" i="9" s="1"/>
  <c r="CK805" i="9" s="1"/>
  <c r="CK812" i="9"/>
  <c r="CK817" i="9" s="1"/>
  <c r="DI252" i="9"/>
  <c r="DI254" i="9" s="1"/>
  <c r="DI255" i="9" s="1"/>
  <c r="DI229" i="9"/>
  <c r="DI224" i="9"/>
  <c r="DI221" i="9"/>
  <c r="CX815" i="9"/>
  <c r="CX823" i="9"/>
  <c r="CX824" i="9" s="1"/>
  <c r="CX819" i="9"/>
  <c r="CX816" i="9"/>
  <c r="BO534" i="9"/>
  <c r="BO532" i="9"/>
  <c r="BS534" i="9"/>
  <c r="BS532" i="9"/>
  <c r="CA224" i="9"/>
  <c r="CA221" i="9"/>
  <c r="CA229" i="9"/>
  <c r="AS954" i="9"/>
  <c r="AS955" i="9"/>
  <c r="AS953" i="9" s="1"/>
  <c r="AS958" i="9"/>
  <c r="AS957" i="9"/>
  <c r="AP748" i="9"/>
  <c r="AP749" i="9" s="1"/>
  <c r="AP750" i="9" s="1"/>
  <c r="AP751" i="9" s="1"/>
  <c r="AP752" i="9" s="1"/>
  <c r="AP753" i="9" s="1"/>
  <c r="AP744" i="9"/>
  <c r="AP743" i="9" s="1"/>
  <c r="CY196" i="9"/>
  <c r="CY194" i="9" s="1"/>
  <c r="CY195" i="9"/>
  <c r="CG27" i="9"/>
  <c r="CG22" i="9"/>
  <c r="CE823" i="9"/>
  <c r="CE824" i="9" s="1"/>
  <c r="CE815" i="9"/>
  <c r="CE819" i="9"/>
  <c r="CE816" i="9"/>
  <c r="BQ614" i="9"/>
  <c r="BQ612" i="9"/>
  <c r="BQ611" i="9" s="1"/>
  <c r="BQ610" i="9" s="1"/>
  <c r="CX29" i="9"/>
  <c r="CX34" i="9"/>
  <c r="CX32" i="9"/>
  <c r="CX38" i="9"/>
  <c r="CX33" i="9"/>
  <c r="DJ219" i="9"/>
  <c r="DJ222" i="9"/>
  <c r="DJ207" i="9"/>
  <c r="DJ201" i="9"/>
  <c r="DJ200" i="9" s="1"/>
  <c r="DB137" i="9"/>
  <c r="DB136" i="9" s="1"/>
  <c r="DB139" i="9"/>
  <c r="BV920" i="9"/>
  <c r="BV747" i="9"/>
  <c r="BV517" i="9"/>
  <c r="BV464" i="9"/>
  <c r="BV228" i="9"/>
  <c r="CS198" i="9"/>
  <c r="CS199" i="9"/>
  <c r="CF915" i="9"/>
  <c r="CF914" i="9" s="1"/>
  <c r="CF199" i="9"/>
  <c r="CF198" i="9"/>
  <c r="CC472" i="9"/>
  <c r="CC475" i="9" s="1"/>
  <c r="CC477" i="9"/>
  <c r="CC471" i="9"/>
  <c r="CC474" i="9"/>
  <c r="CC473" i="9" s="1"/>
  <c r="BT196" i="9"/>
  <c r="BT194" i="9" s="1"/>
  <c r="BT195" i="9"/>
  <c r="BF952" i="9"/>
  <c r="BF956" i="9"/>
  <c r="BF943" i="9"/>
  <c r="CQ814" i="9"/>
  <c r="CQ812" i="9"/>
  <c r="CQ817" i="9" s="1"/>
  <c r="CQ813" i="9"/>
  <c r="CQ811" i="9"/>
  <c r="CQ810" i="9" s="1"/>
  <c r="CQ809" i="9" s="1"/>
  <c r="CQ805" i="9" s="1"/>
  <c r="BU574" i="9"/>
  <c r="BU572" i="9"/>
  <c r="CE531" i="9"/>
  <c r="CE529" i="9"/>
  <c r="K957" i="9"/>
  <c r="K955" i="9"/>
  <c r="K953" i="9" s="1"/>
  <c r="K958" i="9"/>
  <c r="CR198" i="9"/>
  <c r="CR199" i="9"/>
  <c r="BI956" i="9"/>
  <c r="BI952" i="9"/>
  <c r="BI943" i="9"/>
  <c r="CP812" i="9"/>
  <c r="CP817" i="9" s="1"/>
  <c r="CP814" i="9"/>
  <c r="CP813" i="9"/>
  <c r="CP811" i="9"/>
  <c r="CP810" i="9" s="1"/>
  <c r="CP809" i="9" s="1"/>
  <c r="CP805" i="9" s="1"/>
  <c r="CL1014" i="9"/>
  <c r="CL780" i="9"/>
  <c r="CL222" i="9"/>
  <c r="CL201" i="9"/>
  <c r="CL200" i="9" s="1"/>
  <c r="CL219" i="9"/>
  <c r="CL207" i="9"/>
  <c r="BB221" i="9"/>
  <c r="BB229" i="9"/>
  <c r="BB224" i="9"/>
  <c r="CM812" i="9"/>
  <c r="CM817" i="9" s="1"/>
  <c r="CM814" i="9"/>
  <c r="CM811" i="9"/>
  <c r="CM810" i="9" s="1"/>
  <c r="CM809" i="9" s="1"/>
  <c r="CM805" i="9" s="1"/>
  <c r="CM813" i="9"/>
  <c r="CU205" i="9"/>
  <c r="CU206" i="9" s="1"/>
  <c r="CU197" i="9"/>
  <c r="CU203" i="9"/>
  <c r="CG470" i="9"/>
  <c r="CG466" i="9"/>
  <c r="CX203" i="9"/>
  <c r="CX205" i="9"/>
  <c r="CX206" i="9" s="1"/>
  <c r="CX197" i="9"/>
  <c r="CH27" i="9"/>
  <c r="CH22" i="9"/>
  <c r="CV822" i="9"/>
  <c r="CV820" i="9"/>
  <c r="BZ920" i="9"/>
  <c r="BZ747" i="9"/>
  <c r="BZ464" i="9"/>
  <c r="BZ517" i="9"/>
  <c r="BZ228" i="9"/>
  <c r="DI747" i="9"/>
  <c r="DI299" i="9"/>
  <c r="DI228" i="9"/>
  <c r="DA747" i="9"/>
  <c r="DA299" i="9"/>
  <c r="DA298" i="9" s="1"/>
  <c r="DA228" i="9"/>
  <c r="AY239" i="9"/>
  <c r="AY237" i="9" s="1"/>
  <c r="AY238" i="9"/>
  <c r="CY1014" i="9"/>
  <c r="CY780" i="9"/>
  <c r="CY222" i="9"/>
  <c r="CY201" i="9"/>
  <c r="CY200" i="9" s="1"/>
  <c r="CY219" i="9"/>
  <c r="CY207" i="9"/>
  <c r="CS1035" i="9"/>
  <c r="CS1027" i="9"/>
  <c r="CJ198" i="9"/>
  <c r="CJ199" i="9"/>
  <c r="CM798" i="9"/>
  <c r="CM796" i="9"/>
  <c r="CM795" i="9" s="1"/>
  <c r="AN961" i="9"/>
  <c r="AN960" i="9" s="1"/>
  <c r="AN959" i="9"/>
  <c r="BU797" i="9"/>
  <c r="BU790" i="9"/>
  <c r="BU793" i="9" s="1"/>
  <c r="BU794" i="9" s="1"/>
  <c r="DC822" i="9"/>
  <c r="DC820" i="9"/>
  <c r="BL946" i="9"/>
  <c r="BL944" i="9" s="1"/>
  <c r="BL945" i="9"/>
  <c r="CX123" i="9"/>
  <c r="CW30" i="9"/>
  <c r="BV224" i="9"/>
  <c r="BV229" i="9"/>
  <c r="BV221" i="9"/>
  <c r="CS224" i="9"/>
  <c r="CS221" i="9"/>
  <c r="CS229" i="9"/>
  <c r="CF221" i="9"/>
  <c r="CF229" i="9"/>
  <c r="CF224" i="9"/>
  <c r="BT1014" i="9"/>
  <c r="BT780" i="9"/>
  <c r="BT567" i="9"/>
  <c r="BT207" i="9"/>
  <c r="BT921" i="9" s="1"/>
  <c r="BT222" i="9"/>
  <c r="BT219" i="9"/>
  <c r="BT201" i="9"/>
  <c r="BT200" i="9" s="1"/>
  <c r="BF946" i="9"/>
  <c r="BF944" i="9" s="1"/>
  <c r="BF945" i="9"/>
  <c r="DE137" i="9"/>
  <c r="DE136" i="9" s="1"/>
  <c r="DE139" i="9"/>
  <c r="CE533" i="9"/>
  <c r="CE537" i="9"/>
  <c r="CE538" i="9" s="1"/>
  <c r="CR224" i="9"/>
  <c r="CR221" i="9"/>
  <c r="CR229" i="9"/>
  <c r="CL27" i="9"/>
  <c r="CL22" i="9"/>
  <c r="CH543" i="9"/>
  <c r="CJ542" i="9"/>
  <c r="CJ543" i="9" s="1"/>
  <c r="CM111" i="9"/>
  <c r="CM113" i="9" s="1"/>
  <c r="CM114" i="9" s="1"/>
  <c r="CM116" i="9"/>
  <c r="CM115" i="9" s="1"/>
  <c r="CB915" i="9"/>
  <c r="CB914" i="9" s="1"/>
  <c r="CB199" i="9"/>
  <c r="CB198" i="9"/>
  <c r="AL952" i="9"/>
  <c r="AL956" i="9" s="1"/>
  <c r="AL943" i="9"/>
  <c r="DI819" i="9"/>
  <c r="DI816" i="9"/>
  <c r="DI823" i="9"/>
  <c r="DI824" i="9" s="1"/>
  <c r="DI815" i="9"/>
  <c r="CG457" i="9"/>
  <c r="CG456" i="9" s="1"/>
  <c r="CG458" i="9"/>
  <c r="BC748" i="9"/>
  <c r="BC749" i="9" s="1"/>
  <c r="BC750" i="9" s="1"/>
  <c r="BC751" i="9" s="1"/>
  <c r="BC752" i="9" s="1"/>
  <c r="BC753" i="9" s="1"/>
  <c r="BC744" i="9"/>
  <c r="BC743" i="9" s="1"/>
  <c r="BY915" i="9"/>
  <c r="BY914" i="9" s="1"/>
  <c r="BY199" i="9"/>
  <c r="BY198" i="9"/>
  <c r="BD196" i="9"/>
  <c r="BD194" i="9" s="1"/>
  <c r="BD195" i="9"/>
  <c r="BW915" i="9"/>
  <c r="BW914" i="9" s="1"/>
  <c r="BW199" i="9"/>
  <c r="BW198" i="9"/>
  <c r="DB747" i="9"/>
  <c r="DB299" i="9"/>
  <c r="DB298" i="9" s="1"/>
  <c r="DB228" i="9"/>
  <c r="CI814" i="9"/>
  <c r="CI811" i="9"/>
  <c r="CI810" i="9" s="1"/>
  <c r="CI809" i="9" s="1"/>
  <c r="CI805" i="9" s="1"/>
  <c r="CI813" i="9"/>
  <c r="CI812" i="9"/>
  <c r="CI817" i="9" s="1"/>
  <c r="CU38" i="9"/>
  <c r="CU33" i="9"/>
  <c r="CU34" i="9"/>
  <c r="CU29" i="9"/>
  <c r="CU32" i="9"/>
  <c r="CK199" i="9"/>
  <c r="CK198" i="9"/>
  <c r="AS333" i="9"/>
  <c r="AS334" i="9" s="1"/>
  <c r="AS251" i="9"/>
  <c r="AS274" i="9" s="1"/>
  <c r="AS236" i="9"/>
  <c r="O927" i="9"/>
  <c r="O921" i="9"/>
  <c r="O930" i="9"/>
  <c r="O916" i="9"/>
  <c r="CA603" i="9"/>
  <c r="CA571" i="9"/>
  <c r="CA573" i="9" s="1"/>
  <c r="DH300" i="9"/>
  <c r="DH301" i="9" s="1"/>
  <c r="DH302" i="9" s="1"/>
  <c r="DH304" i="9" s="1"/>
  <c r="DH298" i="9"/>
  <c r="CJ252" i="9"/>
  <c r="CJ254" i="9" s="1"/>
  <c r="CJ224" i="9"/>
  <c r="CJ221" i="9"/>
  <c r="CJ229" i="9"/>
  <c r="DF820" i="9"/>
  <c r="DF822" i="9"/>
  <c r="BX470" i="9"/>
  <c r="BX466" i="9"/>
  <c r="AQ333" i="9"/>
  <c r="AQ334" i="9" s="1"/>
  <c r="AQ251" i="9"/>
  <c r="AQ236" i="9"/>
  <c r="CO466" i="9"/>
  <c r="CO470" i="9"/>
  <c r="J930" i="9"/>
  <c r="J921" i="9"/>
  <c r="J927" i="9"/>
  <c r="J928" i="9" s="1"/>
  <c r="AB950" i="9"/>
  <c r="AB951" i="9" s="1"/>
  <c r="AB947" i="9"/>
  <c r="AB948" i="9"/>
  <c r="AK948" i="9"/>
  <c r="AK947" i="9"/>
  <c r="AK950" i="9"/>
  <c r="AK951" i="9" s="1"/>
  <c r="BX950" i="9"/>
  <c r="BX951" i="9" s="1"/>
  <c r="BX947" i="9"/>
  <c r="BX948" i="9"/>
  <c r="CW139" i="9"/>
  <c r="CW137" i="9"/>
  <c r="CW136" i="9" s="1"/>
  <c r="BY1027" i="9"/>
  <c r="BY1035" i="9"/>
  <c r="CM474" i="9"/>
  <c r="CM473" i="9" s="1"/>
  <c r="CM472" i="9"/>
  <c r="CM475" i="9" s="1"/>
  <c r="CM477" i="9"/>
  <c r="CM471" i="9"/>
  <c r="CI27" i="9"/>
  <c r="CI22" i="9"/>
  <c r="CR747" i="9"/>
  <c r="CR337" i="9"/>
  <c r="CR464" i="9"/>
  <c r="CR228" i="9"/>
  <c r="BR466" i="9"/>
  <c r="BR470" i="9"/>
  <c r="CC1026" i="9"/>
  <c r="CC1029" i="9"/>
  <c r="CC1028" i="9" s="1"/>
  <c r="CC1022" i="9"/>
  <c r="BI261" i="9"/>
  <c r="BI265" i="9"/>
  <c r="CB920" i="9"/>
  <c r="CB747" i="9"/>
  <c r="CB517" i="9"/>
  <c r="CB464" i="9"/>
  <c r="CB228" i="9"/>
  <c r="CW195" i="9"/>
  <c r="CW196" i="9"/>
  <c r="CW194" i="9" s="1"/>
  <c r="BB338" i="9"/>
  <c r="CH514" i="9"/>
  <c r="CG510" i="9"/>
  <c r="CI514" i="9" s="1"/>
  <c r="AN275" i="9"/>
  <c r="AN272" i="9"/>
  <c r="AN276" i="9"/>
  <c r="AN279" i="9" s="1"/>
  <c r="AN273" i="9"/>
  <c r="AN269" i="9" s="1"/>
  <c r="AN270" i="9" s="1"/>
  <c r="AK245" i="9"/>
  <c r="AK241" i="9"/>
  <c r="AK240" i="9"/>
  <c r="CW820" i="9"/>
  <c r="CW822" i="9"/>
  <c r="AL946" i="9"/>
  <c r="AL944" i="9" s="1"/>
  <c r="AL945" i="9"/>
  <c r="BY534" i="9"/>
  <c r="BY532" i="9"/>
  <c r="DK820" i="9"/>
  <c r="DK822" i="9"/>
  <c r="CN813" i="9"/>
  <c r="CN811" i="9"/>
  <c r="CN810" i="9" s="1"/>
  <c r="CN809" i="9" s="1"/>
  <c r="CN805" i="9" s="1"/>
  <c r="CN812" i="9"/>
  <c r="CN817" i="9" s="1"/>
  <c r="CN814" i="9"/>
  <c r="BY920" i="9"/>
  <c r="BY747" i="9"/>
  <c r="BY517" i="9"/>
  <c r="BY464" i="9"/>
  <c r="BY228" i="9"/>
  <c r="CD812" i="9"/>
  <c r="CD817" i="9" s="1"/>
  <c r="CD813" i="9"/>
  <c r="CD814" i="9"/>
  <c r="CD811" i="9"/>
  <c r="CD810" i="9" s="1"/>
  <c r="BZ224" i="9"/>
  <c r="BZ221" i="9"/>
  <c r="BZ229" i="9"/>
  <c r="BW920" i="9"/>
  <c r="BW747" i="9"/>
  <c r="BW517" i="9"/>
  <c r="BW464" i="9"/>
  <c r="BW228" i="9"/>
  <c r="DA732" i="9"/>
  <c r="DB199" i="9"/>
  <c r="DB198" i="9"/>
  <c r="CP27" i="9"/>
  <c r="CP22" i="9"/>
  <c r="DJ815" i="9"/>
  <c r="DJ823" i="9"/>
  <c r="DJ824" i="9" s="1"/>
  <c r="DJ819" i="9"/>
  <c r="DJ816" i="9"/>
  <c r="CK252" i="9"/>
  <c r="CK254" i="9" s="1"/>
  <c r="CK221" i="9"/>
  <c r="CK229" i="9"/>
  <c r="CK224" i="9"/>
  <c r="BM195" i="9"/>
  <c r="BM196" i="9"/>
  <c r="BM194" i="9" s="1"/>
  <c r="DF195" i="9"/>
  <c r="DF196" i="9"/>
  <c r="DF194" i="9" s="1"/>
  <c r="BP1014" i="9"/>
  <c r="BP567" i="9"/>
  <c r="BP337" i="9"/>
  <c r="BP338" i="9" s="1"/>
  <c r="BP222" i="9"/>
  <c r="BP201" i="9"/>
  <c r="BP200" i="9" s="1"/>
  <c r="BP219" i="9"/>
  <c r="BP207" i="9"/>
  <c r="BP921" i="9" s="1"/>
  <c r="AM251" i="9"/>
  <c r="AM333" i="9"/>
  <c r="AM334" i="9" s="1"/>
  <c r="AM236" i="9"/>
  <c r="AY333" i="9"/>
  <c r="AY334" i="9" s="1"/>
  <c r="AY251" i="9"/>
  <c r="AY236" i="9"/>
  <c r="CH747" i="9"/>
  <c r="CH337" i="9"/>
  <c r="CH464" i="9"/>
  <c r="CH228" i="9"/>
  <c r="CN199" i="9"/>
  <c r="CN198" i="9"/>
  <c r="BZ340" i="9"/>
  <c r="CC340" i="9" s="1"/>
  <c r="CI747" i="9"/>
  <c r="CI337" i="9"/>
  <c r="CI464" i="9"/>
  <c r="CI228" i="9"/>
  <c r="CI244" i="9"/>
  <c r="DH748" i="9"/>
  <c r="DH749" i="9" s="1"/>
  <c r="DH750" i="9" s="1"/>
  <c r="DH744" i="9"/>
  <c r="DH743" i="9" s="1"/>
  <c r="DH751" i="9"/>
  <c r="DH752" i="9" s="1"/>
  <c r="DH753" i="9" s="1"/>
  <c r="CZ195" i="9"/>
  <c r="CZ196" i="9"/>
  <c r="CZ194" i="9" s="1"/>
  <c r="BX457" i="9"/>
  <c r="BX456" i="9" s="1"/>
  <c r="BX458" i="9"/>
  <c r="CT27" i="9"/>
  <c r="CT22" i="9"/>
  <c r="BE955" i="9"/>
  <c r="BE953" i="9" s="1"/>
  <c r="BE954" i="9"/>
  <c r="CO458" i="9"/>
  <c r="CO457" i="9"/>
  <c r="CO456" i="9" s="1"/>
  <c r="CL814" i="9"/>
  <c r="CL812" i="9"/>
  <c r="CL817" i="9" s="1"/>
  <c r="CL811" i="9"/>
  <c r="CL810" i="9" s="1"/>
  <c r="CL809" i="9" s="1"/>
  <c r="CL805" i="9" s="1"/>
  <c r="CL813" i="9"/>
  <c r="AH950" i="9"/>
  <c r="AH951" i="9" s="1"/>
  <c r="AH948" i="9"/>
  <c r="AH947" i="9"/>
  <c r="BN195" i="9"/>
  <c r="BN196" i="9"/>
  <c r="BN194" i="9" s="1"/>
  <c r="BL952" i="9"/>
  <c r="BL956" i="9"/>
  <c r="BL943" i="9"/>
  <c r="S916" i="9"/>
  <c r="S930" i="9"/>
  <c r="S927" i="9"/>
  <c r="S921" i="9"/>
  <c r="CS747" i="9"/>
  <c r="CS337" i="9"/>
  <c r="CS228" i="9"/>
  <c r="CF920" i="9"/>
  <c r="CF747" i="9"/>
  <c r="CF464" i="9"/>
  <c r="CF228" i="9"/>
  <c r="CD915" i="9"/>
  <c r="CD914" i="9" s="1"/>
  <c r="CD198" i="9"/>
  <c r="CD199" i="9"/>
  <c r="CA798" i="9"/>
  <c r="CA796" i="9"/>
  <c r="CA795" i="9" s="1"/>
  <c r="DK32" i="9"/>
  <c r="DK38" i="9"/>
  <c r="DK33" i="9"/>
  <c r="DK29" i="9"/>
  <c r="DK34" i="9"/>
  <c r="AG950" i="9"/>
  <c r="AG951" i="9" s="1"/>
  <c r="AG948" i="9"/>
  <c r="AG947" i="9"/>
  <c r="BR458" i="9"/>
  <c r="BR457" i="9"/>
  <c r="BR456" i="9" s="1"/>
  <c r="BP601" i="9"/>
  <c r="BP602" i="9" s="1"/>
  <c r="BO573" i="9"/>
  <c r="BQ601" i="9"/>
  <c r="BQ602" i="9" s="1"/>
  <c r="CB221" i="9"/>
  <c r="CB229" i="9"/>
  <c r="CB224" i="9"/>
  <c r="CW219" i="9"/>
  <c r="CW207" i="9"/>
  <c r="CW222" i="9"/>
  <c r="CW201" i="9"/>
  <c r="CW200" i="9" s="1"/>
  <c r="BY574" i="9"/>
  <c r="BY572" i="9"/>
  <c r="CJ474" i="9"/>
  <c r="CJ473" i="9" s="1"/>
  <c r="CJ472" i="9"/>
  <c r="CJ475" i="9" s="1"/>
  <c r="CJ477" i="9"/>
  <c r="CJ471" i="9"/>
  <c r="DE822" i="9"/>
  <c r="DE820" i="9"/>
  <c r="CP747" i="9"/>
  <c r="CP337" i="9"/>
  <c r="CP228" i="9"/>
  <c r="CO27" i="9"/>
  <c r="CO22" i="9"/>
  <c r="BC224" i="9"/>
  <c r="BC229" i="9"/>
  <c r="BC221" i="9"/>
  <c r="BY229" i="9"/>
  <c r="BY224" i="9"/>
  <c r="BY221" i="9"/>
  <c r="CH559" i="9"/>
  <c r="CI557" i="9" s="1"/>
  <c r="CI788" i="9" s="1"/>
  <c r="CH564" i="9"/>
  <c r="CI558" i="9"/>
  <c r="CI564" i="9" s="1"/>
  <c r="BW221" i="9"/>
  <c r="BW229" i="9"/>
  <c r="BW224" i="9"/>
  <c r="DB252" i="9"/>
  <c r="DB254" i="9" s="1"/>
  <c r="DB255" i="9" s="1"/>
  <c r="DB256" i="9" s="1"/>
  <c r="DB221" i="9"/>
  <c r="DB229" i="9"/>
  <c r="DB224" i="9"/>
  <c r="CP111" i="9"/>
  <c r="CP113" i="9" s="1"/>
  <c r="CP114" i="9" s="1"/>
  <c r="CP116" i="9"/>
  <c r="CP115" i="9" s="1"/>
  <c r="CM198" i="9"/>
  <c r="CM199" i="9"/>
  <c r="BF268" i="9"/>
  <c r="BF276" i="9"/>
  <c r="CB339" i="9"/>
  <c r="CD339" i="9" s="1"/>
  <c r="DF219" i="9"/>
  <c r="DF207" i="9"/>
  <c r="DF222" i="9"/>
  <c r="DF201" i="9"/>
  <c r="DF200" i="9" s="1"/>
  <c r="BP196" i="9"/>
  <c r="BP194" i="9" s="1"/>
  <c r="BP195" i="9"/>
  <c r="AM238" i="9"/>
  <c r="AM239" i="9"/>
  <c r="AM237" i="9" s="1"/>
  <c r="CH199" i="9"/>
  <c r="CH198" i="9"/>
  <c r="CN221" i="9"/>
  <c r="CN229" i="9"/>
  <c r="CN224" i="9"/>
  <c r="BR196" i="9"/>
  <c r="BR194" i="9" s="1"/>
  <c r="BR195" i="9"/>
  <c r="CI198" i="9"/>
  <c r="CI199" i="9"/>
  <c r="CT813" i="9"/>
  <c r="CT814" i="9"/>
  <c r="CT811" i="9"/>
  <c r="CT810" i="9" s="1"/>
  <c r="CT809" i="9" s="1"/>
  <c r="CT805" i="9" s="1"/>
  <c r="CT812" i="9"/>
  <c r="CT817" i="9" s="1"/>
  <c r="DF139" i="9"/>
  <c r="DF137" i="9"/>
  <c r="DF136" i="9" s="1"/>
  <c r="CZ1014" i="9"/>
  <c r="CZ780" i="9"/>
  <c r="CZ219" i="9"/>
  <c r="CZ222" i="9"/>
  <c r="CZ201" i="9"/>
  <c r="CZ200" i="9" s="1"/>
  <c r="CZ207" i="9"/>
  <c r="CG116" i="9"/>
  <c r="CG115" i="9" s="1"/>
  <c r="CG111" i="9"/>
  <c r="CG113" i="9" s="1"/>
  <c r="CG114" i="9" s="1"/>
  <c r="CJ747" i="9"/>
  <c r="CJ337" i="9"/>
  <c r="CJ464" i="9"/>
  <c r="CJ244" i="9"/>
  <c r="CJ228" i="9"/>
  <c r="CK27" i="9"/>
  <c r="CK22" i="9"/>
  <c r="AQ239" i="9"/>
  <c r="AQ237" i="9" s="1"/>
  <c r="AQ238" i="9"/>
  <c r="DB820" i="9"/>
  <c r="DB822" i="9"/>
  <c r="BS1054" i="9"/>
  <c r="BS1053" i="9"/>
  <c r="BR992" i="9"/>
  <c r="BR1013" i="9"/>
  <c r="BR746" i="9"/>
  <c r="BR779" i="9"/>
  <c r="BR501" i="9"/>
  <c r="BR566" i="9"/>
  <c r="BS438" i="9"/>
  <c r="BR86" i="9"/>
  <c r="BR85" i="9" s="1"/>
  <c r="CD55" i="9"/>
  <c r="BR64" i="9"/>
  <c r="BS56" i="9"/>
  <c r="BR54" i="9"/>
  <c r="BR60" i="9"/>
  <c r="BR61" i="9" s="1"/>
  <c r="BR62" i="9" s="1"/>
  <c r="BR57" i="9"/>
  <c r="BR63" i="9" s="1"/>
  <c r="BR65" i="9" s="1"/>
  <c r="BR96" i="9" s="1"/>
  <c r="BR71" i="9"/>
  <c r="BR82" i="9" s="1"/>
  <c r="BR49" i="9"/>
  <c r="BR47" i="9" s="1"/>
  <c r="BR44" i="9" s="1"/>
  <c r="BR48" i="9"/>
  <c r="BR53" i="9"/>
  <c r="AR938" i="9"/>
  <c r="AR933" i="9"/>
  <c r="AR939" i="9"/>
  <c r="AR935" i="9"/>
  <c r="BN337" i="9"/>
  <c r="BN207" i="9"/>
  <c r="BN921" i="9" s="1"/>
  <c r="BN222" i="9"/>
  <c r="BN201" i="9"/>
  <c r="BN200" i="9" s="1"/>
  <c r="BN219" i="9"/>
  <c r="CD571" i="9"/>
  <c r="CD573" i="9" s="1"/>
  <c r="CD603" i="9"/>
  <c r="AY952" i="9"/>
  <c r="AY956" i="9"/>
  <c r="AY943" i="9"/>
  <c r="BP620" i="9"/>
  <c r="BP621" i="9" s="1"/>
  <c r="BP622" i="9" s="1"/>
  <c r="BP624" i="9" s="1"/>
  <c r="BP623" i="9" s="1"/>
  <c r="BP627" i="9"/>
  <c r="BP626" i="9" s="1"/>
  <c r="BP625" i="9" s="1"/>
  <c r="BP615" i="9"/>
  <c r="BP617" i="9" s="1"/>
  <c r="BP618" i="9" s="1"/>
  <c r="CD920" i="9"/>
  <c r="CD747" i="9"/>
  <c r="CD517" i="9"/>
  <c r="CD228" i="9"/>
  <c r="CA472" i="9"/>
  <c r="CA475" i="9" s="1"/>
  <c r="CA477" i="9"/>
  <c r="CA471" i="9"/>
  <c r="CA474" i="9"/>
  <c r="CA473" i="9" s="1"/>
  <c r="CN27" i="9"/>
  <c r="CN22" i="9"/>
  <c r="CG790" i="9"/>
  <c r="CG793" i="9" s="1"/>
  <c r="CG794" i="9" s="1"/>
  <c r="CG797" i="9"/>
  <c r="DG815" i="9"/>
  <c r="DG823" i="9"/>
  <c r="DG824" i="9" s="1"/>
  <c r="DG819" i="9"/>
  <c r="DG816" i="9"/>
  <c r="CG526" i="9"/>
  <c r="CG530" i="9" s="1"/>
  <c r="CG535" i="9"/>
  <c r="CP199" i="9"/>
  <c r="CP198" i="9"/>
  <c r="BC338" i="9"/>
  <c r="CG563" i="9"/>
  <c r="CG570" i="9"/>
  <c r="CG568" i="9"/>
  <c r="CG569" i="9" s="1"/>
  <c r="CM224" i="9"/>
  <c r="CM229" i="9"/>
  <c r="CM221" i="9"/>
  <c r="CK747" i="9"/>
  <c r="CK464" i="9"/>
  <c r="CK337" i="9"/>
  <c r="CK244" i="9"/>
  <c r="CK228" i="9"/>
  <c r="BM567" i="9"/>
  <c r="BM337" i="9"/>
  <c r="BT337" i="9" s="1"/>
  <c r="BM219" i="9"/>
  <c r="BM207" i="9"/>
  <c r="BM921" i="9" s="1"/>
  <c r="BM222" i="9"/>
  <c r="BM202" i="9"/>
  <c r="BM201" i="9"/>
  <c r="BM200" i="9" s="1"/>
  <c r="BO1014" i="9"/>
  <c r="BO567" i="9"/>
  <c r="BO337" i="9"/>
  <c r="BO338" i="9" s="1"/>
  <c r="BO207" i="9"/>
  <c r="BO921" i="9" s="1"/>
  <c r="BO222" i="9"/>
  <c r="BO201" i="9"/>
  <c r="BO200" i="9" s="1"/>
  <c r="BO219" i="9"/>
  <c r="CJ790" i="9"/>
  <c r="CJ793" i="9" s="1"/>
  <c r="CJ794" i="9" s="1"/>
  <c r="CJ797" i="9"/>
  <c r="DI34" i="9"/>
  <c r="DI32" i="9"/>
  <c r="DI38" i="9"/>
  <c r="DI33" i="9"/>
  <c r="DI29" i="9"/>
  <c r="CH229" i="9"/>
  <c r="CH224" i="9"/>
  <c r="CH221" i="9"/>
  <c r="BR1014" i="9"/>
  <c r="BR780" i="9"/>
  <c r="BR567" i="9"/>
  <c r="BR337" i="9"/>
  <c r="BR338" i="9" s="1"/>
  <c r="BR207" i="9"/>
  <c r="BR201" i="9"/>
  <c r="BR200" i="9" s="1"/>
  <c r="BR222" i="9"/>
  <c r="BR219" i="9"/>
  <c r="CG813" i="9"/>
  <c r="CG814" i="9"/>
  <c r="CG811" i="9"/>
  <c r="CG810" i="9" s="1"/>
  <c r="CG809" i="9" s="1"/>
  <c r="CG805" i="9" s="1"/>
  <c r="CG812" i="9"/>
  <c r="CG817" i="9" s="1"/>
  <c r="CT116" i="9"/>
  <c r="CT115" i="9" s="1"/>
  <c r="CT111" i="9"/>
  <c r="CT113" i="9" s="1"/>
  <c r="CT114" i="9" s="1"/>
  <c r="AE275" i="9"/>
  <c r="AE273" i="9"/>
  <c r="AE269" i="9" s="1"/>
  <c r="AE270" i="9" s="1"/>
  <c r="AE272" i="9"/>
  <c r="BP34" i="9"/>
  <c r="BP29" i="9"/>
  <c r="BP38" i="9"/>
  <c r="BP33" i="9"/>
  <c r="BX790" i="9"/>
  <c r="BX793" i="9" s="1"/>
  <c r="BX794" i="9" s="1"/>
  <c r="BX797" i="9"/>
  <c r="BH954" i="9"/>
  <c r="BH955" i="9"/>
  <c r="BH953" i="9" s="1"/>
  <c r="AY946" i="9"/>
  <c r="AY944" i="9" s="1"/>
  <c r="AY945" i="9"/>
  <c r="CD224" i="9"/>
  <c r="CD229" i="9"/>
  <c r="CD221" i="9"/>
  <c r="T945" i="9"/>
  <c r="T946" i="9"/>
  <c r="T944" i="9" s="1"/>
  <c r="BS336" i="9"/>
  <c r="AQ945" i="9"/>
  <c r="AQ946" i="9"/>
  <c r="AQ944" i="9" s="1"/>
  <c r="CW124" i="9"/>
  <c r="CV45" i="9"/>
  <c r="CV46" i="9" s="1"/>
  <c r="CV40" i="9"/>
  <c r="CV41" i="9"/>
  <c r="CV8" i="9"/>
  <c r="CV9" i="9" s="1"/>
  <c r="CC915" i="9"/>
  <c r="CC914" i="9" s="1"/>
  <c r="CC198" i="9"/>
  <c r="CC199" i="9"/>
  <c r="AR229" i="9"/>
  <c r="AR224" i="9"/>
  <c r="AR221" i="9"/>
  <c r="BK955" i="9"/>
  <c r="BK953" i="9" s="1"/>
  <c r="BK954" i="9"/>
  <c r="CQ27" i="9"/>
  <c r="CQ22" i="9"/>
  <c r="D68" i="6" l="1"/>
  <c r="E68" i="6" s="1"/>
  <c r="L261" i="6"/>
  <c r="CA335" i="9"/>
  <c r="BP153" i="7"/>
  <c r="BP151" i="7" s="1"/>
  <c r="BP152" i="7"/>
  <c r="CI35" i="7"/>
  <c r="CI34" i="7"/>
  <c r="CI36" i="7" s="1"/>
  <c r="CJ718" i="7"/>
  <c r="CJ719" i="7"/>
  <c r="CJ716" i="7"/>
  <c r="CJ715" i="7" s="1"/>
  <c r="CJ717" i="7"/>
  <c r="CJ722" i="7" s="1"/>
  <c r="CJ27" i="7"/>
  <c r="CJ22" i="7"/>
  <c r="CH720" i="7"/>
  <c r="CH721" i="7"/>
  <c r="CH724" i="7"/>
  <c r="CH728" i="7"/>
  <c r="CH729" i="7" s="1"/>
  <c r="BR43" i="7"/>
  <c r="BR44" i="7" s="1"/>
  <c r="BR40" i="7"/>
  <c r="BR39" i="7"/>
  <c r="BR30" i="7" s="1"/>
  <c r="CG186" i="7"/>
  <c r="CG181" i="7"/>
  <c r="CG178" i="7"/>
  <c r="CZ137" i="9"/>
  <c r="CZ136" i="9" s="1"/>
  <c r="CZ139" i="9"/>
  <c r="AH850" i="7"/>
  <c r="AH851" i="7"/>
  <c r="AH849" i="7" s="1"/>
  <c r="O816" i="7"/>
  <c r="O818" i="7"/>
  <c r="O823" i="7"/>
  <c r="O824" i="7" s="1"/>
  <c r="O825" i="7" s="1"/>
  <c r="CK22" i="7"/>
  <c r="CK27" i="7"/>
  <c r="BR373" i="7"/>
  <c r="BR374" i="7" s="1"/>
  <c r="BR376" i="7" s="1"/>
  <c r="BR378" i="7" s="1"/>
  <c r="BR379" i="7" s="1"/>
  <c r="BR380" i="7" s="1"/>
  <c r="BR370" i="7"/>
  <c r="BV164" i="7"/>
  <c r="BV826" i="7" s="1"/>
  <c r="BV176" i="7"/>
  <c r="BV179" i="7"/>
  <c r="BV158" i="7"/>
  <c r="BV157" i="7" s="1"/>
  <c r="BV478" i="7"/>
  <c r="BV685" i="7"/>
  <c r="BV919" i="7"/>
  <c r="CM105" i="7"/>
  <c r="CM107" i="7" s="1"/>
  <c r="CM108" i="7" s="1"/>
  <c r="CM110" i="7"/>
  <c r="CM109" i="7" s="1"/>
  <c r="BD200" i="7"/>
  <c r="BD192" i="7"/>
  <c r="BB253" i="7"/>
  <c r="AG192" i="7"/>
  <c r="AG200" i="7"/>
  <c r="CP27" i="7"/>
  <c r="CP22" i="7"/>
  <c r="CD724" i="7"/>
  <c r="CD728" i="7"/>
  <c r="CD729" i="7" s="1"/>
  <c r="CD721" i="7"/>
  <c r="CD720" i="7"/>
  <c r="DA820" i="9"/>
  <c r="DA822" i="9"/>
  <c r="BC649" i="7"/>
  <c r="BC648" i="7" s="1"/>
  <c r="BC653" i="7"/>
  <c r="BC654" i="7" s="1"/>
  <c r="BC655" i="7" s="1"/>
  <c r="BC656" i="7" s="1"/>
  <c r="BC657" i="7" s="1"/>
  <c r="BC658" i="7" s="1"/>
  <c r="CD925" i="7"/>
  <c r="CD924" i="7"/>
  <c r="CD928" i="7"/>
  <c r="CD927" i="7" s="1"/>
  <c r="BU426" i="7"/>
  <c r="BU423" i="7"/>
  <c r="BU421" i="7" s="1"/>
  <c r="BN251" i="7"/>
  <c r="AB854" i="7"/>
  <c r="AB847" i="7"/>
  <c r="J818" i="7"/>
  <c r="J823" i="7"/>
  <c r="J824" i="7" s="1"/>
  <c r="J825" i="7" s="1"/>
  <c r="J816" i="7"/>
  <c r="CO27" i="7"/>
  <c r="CO22" i="7"/>
  <c r="BS960" i="7"/>
  <c r="BS961" i="7" s="1"/>
  <c r="BS962" i="7" s="1"/>
  <c r="BS957" i="7"/>
  <c r="BX860" i="7"/>
  <c r="BX858" i="7" s="1"/>
  <c r="BX859" i="7"/>
  <c r="CG155" i="7"/>
  <c r="CG156" i="7"/>
  <c r="CG820" i="7"/>
  <c r="CG819" i="7" s="1"/>
  <c r="CO936" i="7"/>
  <c r="CO937" i="7" s="1"/>
  <c r="CO935" i="7"/>
  <c r="CN27" i="7"/>
  <c r="CN22" i="7"/>
  <c r="BW469" i="7"/>
  <c r="BW475" i="7" s="1"/>
  <c r="BV475" i="7"/>
  <c r="BV470" i="7"/>
  <c r="BW468" i="7" s="1"/>
  <c r="BW693" i="7" s="1"/>
  <c r="K870" i="7"/>
  <c r="K871" i="7" s="1"/>
  <c r="K872" i="7" s="1"/>
  <c r="K864" i="7"/>
  <c r="DA137" i="9"/>
  <c r="DA136" i="9" s="1"/>
  <c r="DA139" i="9"/>
  <c r="AK192" i="7"/>
  <c r="AK200" i="7"/>
  <c r="CI184" i="7"/>
  <c r="CI188" i="7"/>
  <c r="CI189" i="7"/>
  <c r="CI200" i="7" s="1"/>
  <c r="CI182" i="7"/>
  <c r="CI248" i="7"/>
  <c r="CI720" i="7"/>
  <c r="CI721" i="7"/>
  <c r="CI728" i="7"/>
  <c r="CI729" i="7" s="1"/>
  <c r="CI724" i="7"/>
  <c r="DB123" i="9"/>
  <c r="DA30" i="9"/>
  <c r="BO690" i="7"/>
  <c r="BO692" i="7"/>
  <c r="CB154" i="7"/>
  <c r="CB162" i="7"/>
  <c r="CB163" i="7" s="1"/>
  <c r="CB160" i="7"/>
  <c r="CB823" i="7"/>
  <c r="CA154" i="7"/>
  <c r="CA162" i="7"/>
  <c r="CA163" i="7" s="1"/>
  <c r="CA160" i="7"/>
  <c r="CA823" i="7"/>
  <c r="CN649" i="7"/>
  <c r="CN648" i="7" s="1"/>
  <c r="CN653" i="7"/>
  <c r="CN654" i="7" s="1"/>
  <c r="CN655" i="7" s="1"/>
  <c r="CN656" i="7" s="1"/>
  <c r="CN657" i="7" s="1"/>
  <c r="CN658" i="7" s="1"/>
  <c r="BC186" i="7"/>
  <c r="BC178" i="7"/>
  <c r="BC181" i="7"/>
  <c r="BN812" i="7"/>
  <c r="BN814" i="7"/>
  <c r="BN811" i="7"/>
  <c r="CA439" i="7"/>
  <c r="CA438" i="7" s="1"/>
  <c r="CA447" i="7"/>
  <c r="CA436" i="7"/>
  <c r="CG34" i="7"/>
  <c r="CG36" i="7" s="1"/>
  <c r="CG35" i="7"/>
  <c r="R821" i="7"/>
  <c r="R832" i="7"/>
  <c r="R826" i="7"/>
  <c r="R835" i="7"/>
  <c r="CH34" i="7"/>
  <c r="CH36" i="7" s="1"/>
  <c r="CH35" i="7"/>
  <c r="BZ840" i="7"/>
  <c r="BZ838" i="7"/>
  <c r="BZ843" i="7"/>
  <c r="BZ844" i="7"/>
  <c r="CS34" i="7"/>
  <c r="CS36" i="7" s="1"/>
  <c r="CS35" i="7"/>
  <c r="CL154" i="7"/>
  <c r="CL162" i="7"/>
  <c r="CL163" i="7" s="1"/>
  <c r="CL160" i="7"/>
  <c r="CS154" i="7"/>
  <c r="CS162" i="7"/>
  <c r="CS163" i="7" s="1"/>
  <c r="CS160" i="7"/>
  <c r="BY255" i="7"/>
  <c r="CO649" i="7"/>
  <c r="CO648" i="7" s="1"/>
  <c r="CO653" i="7"/>
  <c r="CO654" i="7" s="1"/>
  <c r="CO655" i="7" s="1"/>
  <c r="CO656" i="7" s="1"/>
  <c r="CO657" i="7" s="1"/>
  <c r="CO658" i="7" s="1"/>
  <c r="DH816" i="9"/>
  <c r="DH819" i="9"/>
  <c r="DH815" i="9"/>
  <c r="DH823" i="9"/>
  <c r="DH824" i="9" s="1"/>
  <c r="BZ254" i="7"/>
  <c r="BU444" i="7"/>
  <c r="BU448" i="7"/>
  <c r="BU449" i="7" s="1"/>
  <c r="BB178" i="7"/>
  <c r="BB181" i="7"/>
  <c r="BB186" i="7"/>
  <c r="AL852" i="7"/>
  <c r="AL855" i="7"/>
  <c r="AL856" i="7" s="1"/>
  <c r="AL853" i="7"/>
  <c r="CP182" i="7"/>
  <c r="CP184" i="7"/>
  <c r="CP188" i="7"/>
  <c r="CP189" i="7"/>
  <c r="CP248" i="7"/>
  <c r="BS440" i="7"/>
  <c r="BS442" i="7"/>
  <c r="BY934" i="7"/>
  <c r="BY933" i="7" s="1"/>
  <c r="BY931" i="7"/>
  <c r="BY927" i="7"/>
  <c r="AT852" i="7"/>
  <c r="AT853" i="7"/>
  <c r="AT855" i="7"/>
  <c r="AT856" i="7" s="1"/>
  <c r="CM184" i="7"/>
  <c r="CM182" i="7"/>
  <c r="CM188" i="7"/>
  <c r="CM189" i="7"/>
  <c r="CM200" i="7" s="1"/>
  <c r="CM248" i="7"/>
  <c r="BU812" i="7"/>
  <c r="BU811" i="7"/>
  <c r="BU814" i="7"/>
  <c r="BN160" i="7"/>
  <c r="BN154" i="7"/>
  <c r="BN162" i="7"/>
  <c r="BN163" i="7" s="1"/>
  <c r="BN823" i="7"/>
  <c r="CA420" i="7"/>
  <c r="CC424" i="7" s="1"/>
  <c r="CC453" i="7" s="1"/>
  <c r="CC454" i="7" s="1"/>
  <c r="CB424" i="7"/>
  <c r="CB453" i="7" s="1"/>
  <c r="CB454" i="7" s="1"/>
  <c r="AR837" i="7"/>
  <c r="AR841" i="7"/>
  <c r="AR834" i="7"/>
  <c r="CS728" i="7"/>
  <c r="CS729" i="7" s="1"/>
  <c r="CS720" i="7"/>
  <c r="CS721" i="7"/>
  <c r="CS724" i="7"/>
  <c r="DH32" i="9"/>
  <c r="DH38" i="9"/>
  <c r="DH34" i="9"/>
  <c r="DH33" i="9"/>
  <c r="DH29" i="9"/>
  <c r="CI649" i="7"/>
  <c r="CI648" i="7" s="1"/>
  <c r="CI653" i="7"/>
  <c r="CI654" i="7" s="1"/>
  <c r="CI655" i="7" s="1"/>
  <c r="CI656" i="7" s="1"/>
  <c r="CI657" i="7" s="1"/>
  <c r="CI658" i="7" s="1"/>
  <c r="CO939" i="7"/>
  <c r="CO938" i="7" s="1"/>
  <c r="CO941" i="7"/>
  <c r="CY139" i="9"/>
  <c r="CY137" i="9"/>
  <c r="CY136" i="9" s="1"/>
  <c r="BU479" i="7"/>
  <c r="BU480" i="7" s="1"/>
  <c r="BU482" i="7" s="1"/>
  <c r="BU484" i="7" s="1"/>
  <c r="BU474" i="7"/>
  <c r="BU481" i="7"/>
  <c r="CH26" i="7"/>
  <c r="CH6" i="7"/>
  <c r="CH28" i="7"/>
  <c r="CH105" i="7"/>
  <c r="CH106" i="7"/>
  <c r="CH111" i="7"/>
  <c r="AN857" i="7"/>
  <c r="AN861" i="7" s="1"/>
  <c r="AN848" i="7"/>
  <c r="BY838" i="7"/>
  <c r="BY843" i="7"/>
  <c r="BY840" i="7"/>
  <c r="BY844" i="7"/>
  <c r="CC716" i="7"/>
  <c r="CC715" i="7" s="1"/>
  <c r="CC717" i="7"/>
  <c r="CC722" i="7" s="1"/>
  <c r="CC718" i="7"/>
  <c r="CC719" i="7"/>
  <c r="BV152" i="7"/>
  <c r="BV153" i="7"/>
  <c r="BV151" i="7" s="1"/>
  <c r="CZ123" i="9"/>
  <c r="CY30" i="9"/>
  <c r="BP158" i="7"/>
  <c r="BP157" i="7" s="1"/>
  <c r="BP176" i="7"/>
  <c r="BP179" i="7"/>
  <c r="BP164" i="7"/>
  <c r="BP826" i="7" s="1"/>
  <c r="BP478" i="7"/>
  <c r="BP252" i="7"/>
  <c r="BP253" i="7" s="1"/>
  <c r="BP919" i="7"/>
  <c r="BD249" i="7"/>
  <c r="N838" i="7"/>
  <c r="N844" i="7"/>
  <c r="N843" i="7"/>
  <c r="N840" i="7"/>
  <c r="N839" i="7" s="1"/>
  <c r="S834" i="7"/>
  <c r="S837" i="7"/>
  <c r="S841" i="7"/>
  <c r="CA812" i="7"/>
  <c r="CA811" i="7"/>
  <c r="CA814" i="7"/>
  <c r="AH22" i="7"/>
  <c r="AH37" i="7"/>
  <c r="AH857" i="7"/>
  <c r="AH861" i="7" s="1"/>
  <c r="AH848" i="7"/>
  <c r="CR922" i="7"/>
  <c r="CR915" i="7"/>
  <c r="CR920" i="7"/>
  <c r="CR921" i="7" s="1"/>
  <c r="CR923" i="7" s="1"/>
  <c r="CR926" i="7" s="1"/>
  <c r="AG854" i="7"/>
  <c r="AG847" i="7"/>
  <c r="AK854" i="7"/>
  <c r="AK847" i="7"/>
  <c r="CF915" i="7"/>
  <c r="CF920" i="7"/>
  <c r="CF921" i="7" s="1"/>
  <c r="CF923" i="7" s="1"/>
  <c r="CF926" i="7" s="1"/>
  <c r="CF922" i="7"/>
  <c r="BU440" i="7"/>
  <c r="BU442" i="7"/>
  <c r="CD164" i="7"/>
  <c r="CD826" i="7" s="1"/>
  <c r="CD158" i="7"/>
  <c r="CD157" i="7" s="1"/>
  <c r="CD179" i="7"/>
  <c r="CD176" i="7"/>
  <c r="CD478" i="7"/>
  <c r="CD685" i="7"/>
  <c r="CD919" i="7"/>
  <c r="CR154" i="7"/>
  <c r="CR160" i="7"/>
  <c r="CR162" i="7"/>
  <c r="CR163" i="7" s="1"/>
  <c r="BU160" i="7"/>
  <c r="BU154" i="7"/>
  <c r="BU162" i="7"/>
  <c r="BU163" i="7" s="1"/>
  <c r="BU823" i="7"/>
  <c r="CE475" i="7"/>
  <c r="CF469" i="7"/>
  <c r="CF475" i="7" s="1"/>
  <c r="CE470" i="7"/>
  <c r="CF468" i="7" s="1"/>
  <c r="AY848" i="7"/>
  <c r="AY861" i="7"/>
  <c r="AY857" i="7"/>
  <c r="BW152" i="7"/>
  <c r="BW153" i="7"/>
  <c r="BW151" i="7" s="1"/>
  <c r="CM22" i="7"/>
  <c r="CM27" i="7"/>
  <c r="AL192" i="7"/>
  <c r="AL200" i="7"/>
  <c r="BO443" i="7"/>
  <c r="BO445" i="7"/>
  <c r="CZ820" i="9"/>
  <c r="CZ822" i="9"/>
  <c r="BB649" i="7"/>
  <c r="BB648" i="7" s="1"/>
  <c r="BB653" i="7"/>
  <c r="BB654" i="7" s="1"/>
  <c r="BB655" i="7" s="1"/>
  <c r="BB656" i="7" s="1"/>
  <c r="BB657" i="7" s="1"/>
  <c r="BB658" i="7" s="1"/>
  <c r="CF814" i="7"/>
  <c r="CF811" i="7"/>
  <c r="CF812" i="7"/>
  <c r="CD153" i="7"/>
  <c r="CD151" i="7" s="1"/>
  <c r="CD152" i="7"/>
  <c r="BR160" i="7"/>
  <c r="BR162" i="7"/>
  <c r="BR163" i="7" s="1"/>
  <c r="BR154" i="7"/>
  <c r="BR823" i="7"/>
  <c r="BS444" i="7"/>
  <c r="BS448" i="7"/>
  <c r="BS449" i="7" s="1"/>
  <c r="CG440" i="7"/>
  <c r="CG442" i="7"/>
  <c r="CS934" i="7"/>
  <c r="CS933" i="7" s="1"/>
  <c r="CS931" i="7"/>
  <c r="CS927" i="7"/>
  <c r="CG1030" i="9"/>
  <c r="CG1031" i="9"/>
  <c r="CG1032" i="9" s="1"/>
  <c r="CJ453" i="7"/>
  <c r="CJ454" i="7" s="1"/>
  <c r="CA454" i="7"/>
  <c r="CE437" i="7"/>
  <c r="CE441" i="7" s="1"/>
  <c r="CE446" i="7"/>
  <c r="AE225" i="7"/>
  <c r="AE221" i="7" s="1"/>
  <c r="AE222" i="7" s="1"/>
  <c r="AE227" i="7"/>
  <c r="AE224" i="7"/>
  <c r="AF32" i="7"/>
  <c r="AF29" i="7"/>
  <c r="AF33" i="7"/>
  <c r="CK927" i="7"/>
  <c r="CK934" i="7"/>
  <c r="CK933" i="7" s="1"/>
  <c r="CK931" i="7"/>
  <c r="BX377" i="7"/>
  <c r="BX381" i="7"/>
  <c r="CO716" i="7"/>
  <c r="CO715" i="7" s="1"/>
  <c r="CO719" i="7"/>
  <c r="CO718" i="7"/>
  <c r="CO717" i="7"/>
  <c r="CO722" i="7" s="1"/>
  <c r="BS51" i="7"/>
  <c r="BS54" i="7"/>
  <c r="BS60" i="7" s="1"/>
  <c r="BS62" i="7" s="1"/>
  <c r="BS92" i="7" s="1"/>
  <c r="BS46" i="7"/>
  <c r="BS47" i="7"/>
  <c r="BS45" i="7" s="1"/>
  <c r="BS42" i="7" s="1"/>
  <c r="BS50" i="7"/>
  <c r="CE52" i="7"/>
  <c r="BS57" i="7"/>
  <c r="BS58" i="7" s="1"/>
  <c r="BS59" i="7" s="1"/>
  <c r="BS61" i="7"/>
  <c r="BU53" i="7"/>
  <c r="BS82" i="7"/>
  <c r="BS81" i="7" s="1"/>
  <c r="BT349" i="7"/>
  <c r="BS412" i="7"/>
  <c r="BS524" i="7"/>
  <c r="BS651" i="7"/>
  <c r="BS477" i="7"/>
  <c r="BS684" i="7"/>
  <c r="BS918" i="7"/>
  <c r="BS897" i="7"/>
  <c r="BU370" i="7"/>
  <c r="BU373" i="7"/>
  <c r="BU374" i="7" s="1"/>
  <c r="BU376" i="7" s="1"/>
  <c r="BU378" i="7" s="1"/>
  <c r="BU379" i="7" s="1"/>
  <c r="BU380" i="7" s="1"/>
  <c r="BO153" i="7"/>
  <c r="BO151" i="7" s="1"/>
  <c r="BO152" i="7"/>
  <c r="CA370" i="7"/>
  <c r="CA373" i="7"/>
  <c r="CA374" i="7" s="1"/>
  <c r="CA376" i="7" s="1"/>
  <c r="CA378" i="7" s="1"/>
  <c r="CA379" i="7" s="1"/>
  <c r="CA380" i="7" s="1"/>
  <c r="BK850" i="7"/>
  <c r="BK851" i="7"/>
  <c r="BK849" i="7" s="1"/>
  <c r="CN188" i="7"/>
  <c r="CN184" i="7"/>
  <c r="CN182" i="7"/>
  <c r="CN189" i="7"/>
  <c r="CN200" i="7" s="1"/>
  <c r="CN248" i="7"/>
  <c r="CC812" i="7"/>
  <c r="CC814" i="7"/>
  <c r="CC811" i="7"/>
  <c r="BM152" i="7"/>
  <c r="BM153" i="7"/>
  <c r="BM151" i="7" s="1"/>
  <c r="CA690" i="7"/>
  <c r="CA692" i="7"/>
  <c r="AG37" i="7"/>
  <c r="AG22" i="7"/>
  <c r="AN851" i="7"/>
  <c r="AN849" i="7" s="1"/>
  <c r="AN850" i="7"/>
  <c r="AM847" i="7"/>
  <c r="AM854" i="7"/>
  <c r="AY195" i="7"/>
  <c r="AY196" i="7"/>
  <c r="AY194" i="7" s="1"/>
  <c r="AD29" i="7"/>
  <c r="AD33" i="7"/>
  <c r="AD32" i="7"/>
  <c r="BL251" i="7"/>
  <c r="BS250" i="7"/>
  <c r="BT250" i="7"/>
  <c r="CL22" i="7"/>
  <c r="CL27" i="7"/>
  <c r="CD474" i="7"/>
  <c r="CD481" i="7"/>
  <c r="CD479" i="7"/>
  <c r="CD480" i="7" s="1"/>
  <c r="CQ720" i="7"/>
  <c r="CQ721" i="7"/>
  <c r="CQ724" i="7"/>
  <c r="CQ728" i="7"/>
  <c r="CQ729" i="7" s="1"/>
  <c r="AQ198" i="7"/>
  <c r="AQ197" i="7"/>
  <c r="AQ202" i="7"/>
  <c r="AQ204" i="7" s="1"/>
  <c r="CI26" i="7"/>
  <c r="CI28" i="7"/>
  <c r="CI6" i="7"/>
  <c r="CI7" i="7" s="1"/>
  <c r="CI111" i="7"/>
  <c r="CI105" i="7"/>
  <c r="CI106" i="7"/>
  <c r="I860" i="7"/>
  <c r="I858" i="7" s="1"/>
  <c r="I862" i="7"/>
  <c r="I863" i="7"/>
  <c r="I870" i="7" s="1"/>
  <c r="I871" i="7" s="1"/>
  <c r="I872" i="7" s="1"/>
  <c r="CG1034" i="9"/>
  <c r="CG1033" i="9" s="1"/>
  <c r="CG1036" i="9"/>
  <c r="CP718" i="7"/>
  <c r="CP716" i="7"/>
  <c r="CP715" i="7" s="1"/>
  <c r="CP719" i="7"/>
  <c r="CP717" i="7"/>
  <c r="CP722" i="7" s="1"/>
  <c r="CA423" i="7"/>
  <c r="CA426" i="7"/>
  <c r="CQ26" i="7"/>
  <c r="CR29" i="7"/>
  <c r="CQ6" i="7"/>
  <c r="CQ7" i="7" s="1"/>
  <c r="CQ28" i="7"/>
  <c r="CQ105" i="7"/>
  <c r="CQ106" i="7"/>
  <c r="CQ111" i="7"/>
  <c r="CO184" i="7"/>
  <c r="CO182" i="7"/>
  <c r="CO188" i="7"/>
  <c r="CO189" i="7"/>
  <c r="CO200" i="7" s="1"/>
  <c r="CO248" i="7"/>
  <c r="BO158" i="7"/>
  <c r="BO157" i="7" s="1"/>
  <c r="BO176" i="7"/>
  <c r="BO179" i="7"/>
  <c r="BO164" i="7"/>
  <c r="BO826" i="7" s="1"/>
  <c r="BO252" i="7"/>
  <c r="BO253" i="7" s="1"/>
  <c r="BO478" i="7"/>
  <c r="BO919" i="7"/>
  <c r="BM164" i="7"/>
  <c r="BM826" i="7" s="1"/>
  <c r="BM158" i="7"/>
  <c r="BM157" i="7" s="1"/>
  <c r="BM176" i="7"/>
  <c r="BM159" i="7"/>
  <c r="BM179" i="7"/>
  <c r="BM252" i="7"/>
  <c r="BM478" i="7"/>
  <c r="BK247" i="7"/>
  <c r="AG34" i="7"/>
  <c r="AG36" i="7" s="1"/>
  <c r="AG35" i="7"/>
  <c r="AM195" i="7"/>
  <c r="AM196" i="7"/>
  <c r="AM194" i="7" s="1"/>
  <c r="AY193" i="7"/>
  <c r="AY206" i="7"/>
  <c r="AY248" i="7"/>
  <c r="AY249" i="7" s="1"/>
  <c r="BO484" i="7"/>
  <c r="BQ512" i="7"/>
  <c r="BQ513" i="7" s="1"/>
  <c r="BP512" i="7"/>
  <c r="BP513" i="7" s="1"/>
  <c r="BX255" i="7"/>
  <c r="BZ335" i="9"/>
  <c r="CC335" i="9" s="1"/>
  <c r="AN195" i="7"/>
  <c r="AN196" i="7"/>
  <c r="AN194" i="7" s="1"/>
  <c r="CS26" i="7"/>
  <c r="CS6" i="7"/>
  <c r="CS7" i="7" s="1"/>
  <c r="CS28" i="7"/>
  <c r="CS106" i="7"/>
  <c r="CS104" i="7"/>
  <c r="CS111" i="7"/>
  <c r="BT811" i="7"/>
  <c r="BT814" i="7"/>
  <c r="BT812" i="7"/>
  <c r="CY9" i="9"/>
  <c r="AS204" i="7"/>
  <c r="AS223" i="7"/>
  <c r="CP649" i="7"/>
  <c r="CP648" i="7" s="1"/>
  <c r="CP653" i="7"/>
  <c r="CP654" i="7" s="1"/>
  <c r="CP655" i="7" s="1"/>
  <c r="CP656" i="7" s="1"/>
  <c r="CP657" i="7" s="1"/>
  <c r="CP658" i="7" s="1"/>
  <c r="CF154" i="7"/>
  <c r="CF162" i="7"/>
  <c r="CF163" i="7" s="1"/>
  <c r="CF160" i="7"/>
  <c r="CF823" i="7"/>
  <c r="CC915" i="7"/>
  <c r="CC920" i="7"/>
  <c r="CC921" i="7" s="1"/>
  <c r="CC923" i="7" s="1"/>
  <c r="CC926" i="7" s="1"/>
  <c r="CC922" i="7"/>
  <c r="BZ204" i="7"/>
  <c r="BZ202" i="7"/>
  <c r="BZ198" i="7"/>
  <c r="BZ193" i="7"/>
  <c r="BZ199" i="7"/>
  <c r="BZ197" i="7"/>
  <c r="CA254" i="7"/>
  <c r="CC254" i="7" s="1"/>
  <c r="CG448" i="7"/>
  <c r="CG449" i="7" s="1"/>
  <c r="CG444" i="7"/>
  <c r="BY485" i="7"/>
  <c r="BY483" i="7"/>
  <c r="BZ255" i="7"/>
  <c r="CJ154" i="7"/>
  <c r="CJ162" i="7"/>
  <c r="CJ163" i="7" s="1"/>
  <c r="CJ160" i="7"/>
  <c r="CJ105" i="7"/>
  <c r="CJ107" i="7" s="1"/>
  <c r="CJ108" i="7" s="1"/>
  <c r="CJ110" i="7"/>
  <c r="CJ109" i="7" s="1"/>
  <c r="BL247" i="7"/>
  <c r="BQ158" i="7"/>
  <c r="BQ157" i="7" s="1"/>
  <c r="BQ176" i="7"/>
  <c r="BQ179" i="7"/>
  <c r="BQ164" i="7"/>
  <c r="BQ826" i="7" s="1"/>
  <c r="BQ478" i="7"/>
  <c r="BQ252" i="7"/>
  <c r="BQ253" i="7" s="1"/>
  <c r="BQ919" i="7"/>
  <c r="CG26" i="7"/>
  <c r="CG6" i="7"/>
  <c r="CG7" i="7" s="1"/>
  <c r="CG28" i="7"/>
  <c r="CG104" i="7"/>
  <c r="CG106" i="7"/>
  <c r="CG111" i="7"/>
  <c r="T852" i="7"/>
  <c r="T855" i="7"/>
  <c r="T856" i="7" s="1"/>
  <c r="T853" i="7"/>
  <c r="T845" i="7"/>
  <c r="BX368" i="7"/>
  <c r="BX367" i="7" s="1"/>
  <c r="BX369" i="7"/>
  <c r="BY443" i="7"/>
  <c r="BY445" i="7"/>
  <c r="CG940" i="7"/>
  <c r="CG932" i="7"/>
  <c r="CC154" i="7"/>
  <c r="CC162" i="7"/>
  <c r="CC163" i="7" s="1"/>
  <c r="CC160" i="7"/>
  <c r="CC823" i="7"/>
  <c r="CG482" i="7"/>
  <c r="CG484" i="7" s="1"/>
  <c r="CG514" i="7"/>
  <c r="BP35" i="7"/>
  <c r="BP34" i="7"/>
  <c r="BP36" i="7" s="1"/>
  <c r="AM206" i="7"/>
  <c r="AM193" i="7"/>
  <c r="AM248" i="7"/>
  <c r="AM249" i="7" s="1"/>
  <c r="AH192" i="7"/>
  <c r="AH200" i="7"/>
  <c r="AP653" i="7"/>
  <c r="AP654" i="7" s="1"/>
  <c r="AP655" i="7" s="1"/>
  <c r="AP656" i="7" s="1"/>
  <c r="AP657" i="7" s="1"/>
  <c r="AP658" i="7" s="1"/>
  <c r="AP649" i="7"/>
  <c r="AP648" i="7" s="1"/>
  <c r="AR153" i="7"/>
  <c r="AR151" i="7" s="1"/>
  <c r="AR152" i="7"/>
  <c r="CL716" i="7"/>
  <c r="CL715" i="7" s="1"/>
  <c r="CL717" i="7"/>
  <c r="CL722" i="7" s="1"/>
  <c r="CL718" i="7"/>
  <c r="CL719" i="7"/>
  <c r="BL848" i="7"/>
  <c r="BL861" i="7"/>
  <c r="BL857" i="7"/>
  <c r="BY198" i="7"/>
  <c r="BY204" i="7"/>
  <c r="BY197" i="7"/>
  <c r="BY202" i="7"/>
  <c r="BY193" i="7"/>
  <c r="BY199" i="7"/>
  <c r="CB814" i="7"/>
  <c r="CB812" i="7"/>
  <c r="CB811" i="7"/>
  <c r="BQ566" i="7"/>
  <c r="BQ567" i="7" s="1"/>
  <c r="BQ568" i="7" s="1"/>
  <c r="BQ561" i="7"/>
  <c r="BQ562" i="7"/>
  <c r="CE425" i="7"/>
  <c r="CD421" i="7"/>
  <c r="CF425" i="7" s="1"/>
  <c r="CQ34" i="7"/>
  <c r="CQ36" i="7" s="1"/>
  <c r="CQ35" i="7"/>
  <c r="CM716" i="7"/>
  <c r="CM715" i="7" s="1"/>
  <c r="CM717" i="7"/>
  <c r="CM722" i="7" s="1"/>
  <c r="CM718" i="7"/>
  <c r="CM719" i="7"/>
  <c r="CB471" i="7"/>
  <c r="CA475" i="7"/>
  <c r="CA476" i="7" s="1"/>
  <c r="CC370" i="7"/>
  <c r="CC373" i="7"/>
  <c r="CC374" i="7" s="1"/>
  <c r="CC376" i="7" s="1"/>
  <c r="CC378" i="7" s="1"/>
  <c r="CC379" i="7" s="1"/>
  <c r="CC380" i="7" s="1"/>
  <c r="AY850" i="7"/>
  <c r="AY851" i="7"/>
  <c r="AY849" i="7" s="1"/>
  <c r="BW176" i="7"/>
  <c r="BW164" i="7"/>
  <c r="BW826" i="7" s="1"/>
  <c r="BW158" i="7"/>
  <c r="BW157" i="7" s="1"/>
  <c r="BW179" i="7"/>
  <c r="BW478" i="7"/>
  <c r="BW685" i="7"/>
  <c r="BW919" i="7"/>
  <c r="BQ29" i="7"/>
  <c r="BQ33" i="7"/>
  <c r="BQ37" i="7"/>
  <c r="BQ32" i="7"/>
  <c r="CH649" i="7"/>
  <c r="CH648" i="7" s="1"/>
  <c r="CH653" i="7"/>
  <c r="CH654" i="7" s="1"/>
  <c r="CH655" i="7" s="1"/>
  <c r="CH656" i="7" s="1"/>
  <c r="CH657" i="7" s="1"/>
  <c r="CH658" i="7" s="1"/>
  <c r="CY822" i="9"/>
  <c r="CY820" i="9"/>
  <c r="CK717" i="7"/>
  <c r="CK722" i="7" s="1"/>
  <c r="CK718" i="7"/>
  <c r="CK719" i="7"/>
  <c r="CK716" i="7"/>
  <c r="CK715" i="7" s="1"/>
  <c r="AR158" i="7"/>
  <c r="AR157" i="7" s="1"/>
  <c r="AR155" i="7" s="1"/>
  <c r="AR179" i="7"/>
  <c r="AR176" i="7"/>
  <c r="AR652" i="7" s="1"/>
  <c r="AR164" i="7"/>
  <c r="AR252" i="7"/>
  <c r="AR253" i="7" s="1"/>
  <c r="AN204" i="7"/>
  <c r="AN223" i="7"/>
  <c r="CN716" i="7"/>
  <c r="CN715" i="7" s="1"/>
  <c r="CN717" i="7"/>
  <c r="CN722" i="7" s="1"/>
  <c r="CN718" i="7"/>
  <c r="CN719" i="7"/>
  <c r="BT154" i="7"/>
  <c r="BT162" i="7"/>
  <c r="BT163" i="7" s="1"/>
  <c r="BT160" i="7"/>
  <c r="BT823" i="7"/>
  <c r="CM653" i="7"/>
  <c r="CM654" i="7" s="1"/>
  <c r="CM655" i="7" s="1"/>
  <c r="CM656" i="7" s="1"/>
  <c r="CM657" i="7" s="1"/>
  <c r="CM658" i="7" s="1"/>
  <c r="CM649" i="7"/>
  <c r="CM648" i="7" s="1"/>
  <c r="BL851" i="7"/>
  <c r="BL849" i="7" s="1"/>
  <c r="BL850" i="7"/>
  <c r="BQ531" i="7"/>
  <c r="BQ532" i="7" s="1"/>
  <c r="BQ533" i="7" s="1"/>
  <c r="BQ535" i="7" s="1"/>
  <c r="BQ534" i="7" s="1"/>
  <c r="BQ538" i="7"/>
  <c r="BQ537" i="7" s="1"/>
  <c r="BQ536" i="7" s="1"/>
  <c r="BQ526" i="7"/>
  <c r="BQ528" i="7" s="1"/>
  <c r="BQ529" i="7" s="1"/>
  <c r="AS196" i="7"/>
  <c r="AS194" i="7" s="1"/>
  <c r="AS195" i="7"/>
  <c r="BL812" i="7"/>
  <c r="BL814" i="7"/>
  <c r="BL811" i="7"/>
  <c r="BD840" i="7"/>
  <c r="BD844" i="7"/>
  <c r="BD838" i="7"/>
  <c r="BD843" i="7"/>
  <c r="CP110" i="7"/>
  <c r="CP109" i="7" s="1"/>
  <c r="CP105" i="7"/>
  <c r="CP107" i="7" s="1"/>
  <c r="CP108" i="7" s="1"/>
  <c r="AS860" i="7"/>
  <c r="AS858" i="7" s="1"/>
  <c r="AS862" i="7"/>
  <c r="AS863" i="7"/>
  <c r="AS859" i="7"/>
  <c r="BC253" i="7"/>
  <c r="CG721" i="7"/>
  <c r="CG724" i="7"/>
  <c r="CG728" i="7"/>
  <c r="CG729" i="7" s="1"/>
  <c r="CG720" i="7"/>
  <c r="AQ853" i="7"/>
  <c r="AQ852" i="7"/>
  <c r="AQ855" i="7"/>
  <c r="AQ856" i="7" s="1"/>
  <c r="CK154" i="7"/>
  <c r="CK162" i="7"/>
  <c r="CK163" i="7" s="1"/>
  <c r="CK160" i="7"/>
  <c r="CG185" i="7"/>
  <c r="CG252" i="7"/>
  <c r="CG652" i="7"/>
  <c r="CG428" i="7"/>
  <c r="CG825" i="7"/>
  <c r="AH35" i="7"/>
  <c r="AH34" i="7"/>
  <c r="AH36" i="7" s="1"/>
  <c r="DA124" i="9"/>
  <c r="CZ8" i="9"/>
  <c r="CZ9" i="9" s="1"/>
  <c r="CZ45" i="9"/>
  <c r="CZ46" i="9" s="1"/>
  <c r="CZ40" i="9"/>
  <c r="CZ41" i="9"/>
  <c r="CZ128" i="9" s="1"/>
  <c r="BK848" i="7"/>
  <c r="BK861" i="7"/>
  <c r="BK857" i="7"/>
  <c r="BU694" i="7"/>
  <c r="BU697" i="7"/>
  <c r="BU696" i="7" s="1"/>
  <c r="CH188" i="7"/>
  <c r="CH184" i="7"/>
  <c r="CH182" i="7"/>
  <c r="CH189" i="7"/>
  <c r="CH200" i="7" s="1"/>
  <c r="CH248" i="7"/>
  <c r="BP22" i="7"/>
  <c r="BP28" i="7"/>
  <c r="CE725" i="7"/>
  <c r="CE727" i="7"/>
  <c r="CJ692" i="7"/>
  <c r="CJ690" i="7"/>
  <c r="D368" i="6"/>
  <c r="D367" i="6" s="1"/>
  <c r="D366" i="6" s="1"/>
  <c r="BR915" i="9"/>
  <c r="BR914" i="9" s="1"/>
  <c r="BR198" i="9"/>
  <c r="BR199" i="9"/>
  <c r="DI35" i="9"/>
  <c r="DI37" i="9" s="1"/>
  <c r="DI36" i="9"/>
  <c r="BM570" i="9"/>
  <c r="BM565" i="9"/>
  <c r="CG533" i="9"/>
  <c r="CG537" i="9"/>
  <c r="CG538" i="9" s="1"/>
  <c r="AY954" i="9"/>
  <c r="AY958" i="9"/>
  <c r="AY959" i="9" s="1"/>
  <c r="AY957" i="9"/>
  <c r="AY955" i="9"/>
  <c r="AY953" i="9" s="1"/>
  <c r="BN338" i="9"/>
  <c r="CY732" i="9"/>
  <c r="CZ198" i="9"/>
  <c r="CZ199" i="9"/>
  <c r="BY227" i="9"/>
  <c r="BY231" i="9"/>
  <c r="BY232" i="9"/>
  <c r="BY225" i="9"/>
  <c r="CP748" i="9"/>
  <c r="CP749" i="9" s="1"/>
  <c r="CP750" i="9" s="1"/>
  <c r="CP751" i="9" s="1"/>
  <c r="CP752" i="9" s="1"/>
  <c r="CP753" i="9" s="1"/>
  <c r="CP744" i="9"/>
  <c r="CP743" i="9" s="1"/>
  <c r="BY599" i="9"/>
  <c r="BY600" i="9" s="1"/>
  <c r="BY579" i="9"/>
  <c r="BY578" i="9" s="1"/>
  <c r="BY577" i="9"/>
  <c r="BY580" i="9" s="1"/>
  <c r="BY581" i="9" s="1"/>
  <c r="BY576" i="9"/>
  <c r="BY584" i="9" s="1"/>
  <c r="BY601" i="9"/>
  <c r="BY602" i="9" s="1"/>
  <c r="DK35" i="9"/>
  <c r="DK37" i="9" s="1"/>
  <c r="DK36" i="9"/>
  <c r="CS748" i="9"/>
  <c r="CS749" i="9" s="1"/>
  <c r="CS750" i="9" s="1"/>
  <c r="CS751" i="9" s="1"/>
  <c r="CS752" i="9" s="1"/>
  <c r="CS753" i="9" s="1"/>
  <c r="CS744" i="9"/>
  <c r="CS743" i="9" s="1"/>
  <c r="CR748" i="9"/>
  <c r="CR749" i="9" s="1"/>
  <c r="CR750" i="9" s="1"/>
  <c r="CR751" i="9" s="1"/>
  <c r="CR752" i="9" s="1"/>
  <c r="CR753" i="9" s="1"/>
  <c r="CR744" i="9"/>
  <c r="CR743" i="9" s="1"/>
  <c r="BY1036" i="9"/>
  <c r="BY1034" i="9"/>
  <c r="BY1033" i="9" s="1"/>
  <c r="AK946" i="9"/>
  <c r="AK944" i="9" s="1"/>
  <c r="AK945" i="9"/>
  <c r="CO472" i="9"/>
  <c r="CO475" i="9" s="1"/>
  <c r="CO477" i="9"/>
  <c r="CO471" i="9"/>
  <c r="CO474" i="9"/>
  <c r="CO473" i="9" s="1"/>
  <c r="CU110" i="9"/>
  <c r="CU117" i="9"/>
  <c r="CU112" i="9"/>
  <c r="CU26" i="9"/>
  <c r="CU6" i="9"/>
  <c r="CU7" i="9" s="1"/>
  <c r="CU28" i="9"/>
  <c r="CU31" i="9"/>
  <c r="BT920" i="9"/>
  <c r="BT747" i="9"/>
  <c r="BT517" i="9"/>
  <c r="BT464" i="9"/>
  <c r="BT228" i="9"/>
  <c r="CW33" i="9"/>
  <c r="CW34" i="9"/>
  <c r="CW29" i="9"/>
  <c r="CW32" i="9"/>
  <c r="CW38" i="9"/>
  <c r="DI748" i="9"/>
  <c r="DI749" i="9" s="1"/>
  <c r="DI750" i="9" s="1"/>
  <c r="DI751" i="9" s="1"/>
  <c r="DI752" i="9" s="1"/>
  <c r="DI753" i="9" s="1"/>
  <c r="DI744" i="9"/>
  <c r="DI743" i="9" s="1"/>
  <c r="CG477" i="9"/>
  <c r="CG471" i="9"/>
  <c r="CG474" i="9"/>
  <c r="CG473" i="9" s="1"/>
  <c r="CG472" i="9"/>
  <c r="CG475" i="9" s="1"/>
  <c r="DG732" i="9"/>
  <c r="DI732" i="9"/>
  <c r="DJ198" i="9"/>
  <c r="DJ199" i="9"/>
  <c r="CX35" i="9"/>
  <c r="CX37" i="9" s="1"/>
  <c r="CX36" i="9"/>
  <c r="CA231" i="9"/>
  <c r="CA232" i="9"/>
  <c r="CA225" i="9"/>
  <c r="CA227" i="9"/>
  <c r="CX811" i="9"/>
  <c r="CX810" i="9" s="1"/>
  <c r="CX809" i="9" s="1"/>
  <c r="CX805" i="9" s="1"/>
  <c r="CX814" i="9"/>
  <c r="CX812" i="9"/>
  <c r="CX817" i="9" s="1"/>
  <c r="CX813" i="9"/>
  <c r="BD338" i="9"/>
  <c r="AG239" i="9"/>
  <c r="AG237" i="9" s="1"/>
  <c r="AG238" i="9"/>
  <c r="DK207" i="9"/>
  <c r="DK201" i="9"/>
  <c r="DK200" i="9" s="1"/>
  <c r="DK219" i="9"/>
  <c r="DK222" i="9"/>
  <c r="CO747" i="9"/>
  <c r="CO464" i="9"/>
  <c r="CO337" i="9"/>
  <c r="CO228" i="9"/>
  <c r="T957" i="9"/>
  <c r="T955" i="9"/>
  <c r="T953" i="9" s="1"/>
  <c r="T954" i="9"/>
  <c r="T958" i="9"/>
  <c r="T959" i="9" s="1"/>
  <c r="T961" i="9" s="1"/>
  <c r="T960" i="9" s="1"/>
  <c r="DE38" i="9"/>
  <c r="DE33" i="9"/>
  <c r="DE29" i="9"/>
  <c r="DE34" i="9"/>
  <c r="DE32" i="9"/>
  <c r="BQ915" i="9"/>
  <c r="BQ914" i="9" s="1"/>
  <c r="BQ198" i="9"/>
  <c r="BQ199" i="9"/>
  <c r="DA231" i="9"/>
  <c r="DA232" i="9"/>
  <c r="DA243" i="9" s="1"/>
  <c r="DA225" i="9"/>
  <c r="DA227" i="9"/>
  <c r="CT199" i="9"/>
  <c r="CT198" i="9"/>
  <c r="CV252" i="9"/>
  <c r="CV254" i="9" s="1"/>
  <c r="CV224" i="9"/>
  <c r="CV229" i="9"/>
  <c r="CV221" i="9"/>
  <c r="CC748" i="9"/>
  <c r="CC749" i="9" s="1"/>
  <c r="CC750" i="9" s="1"/>
  <c r="CC751" i="9" s="1"/>
  <c r="CC752" i="9" s="1"/>
  <c r="CC753" i="9" s="1"/>
  <c r="CC744" i="9"/>
  <c r="CC743" i="9" s="1"/>
  <c r="CA533" i="9"/>
  <c r="CA537" i="9"/>
  <c r="CA538" i="9" s="1"/>
  <c r="AR232" i="9"/>
  <c r="AR225" i="9"/>
  <c r="AR231" i="9"/>
  <c r="AR227" i="9"/>
  <c r="CW123" i="9"/>
  <c r="CV30" i="9"/>
  <c r="CJ798" i="9"/>
  <c r="CJ796" i="9"/>
  <c r="CJ795" i="9" s="1"/>
  <c r="CG571" i="9"/>
  <c r="CG573" i="9" s="1"/>
  <c r="CG603" i="9"/>
  <c r="CG531" i="9"/>
  <c r="CG529" i="9"/>
  <c r="CZ224" i="9"/>
  <c r="CZ221" i="9"/>
  <c r="CZ229" i="9"/>
  <c r="CN333" i="9"/>
  <c r="CN232" i="9"/>
  <c r="CN243" i="9" s="1"/>
  <c r="CN225" i="9"/>
  <c r="CN227" i="9"/>
  <c r="CN231" i="9"/>
  <c r="DE732" i="9"/>
  <c r="DF199" i="9"/>
  <c r="DF198" i="9"/>
  <c r="BW232" i="9"/>
  <c r="BW225" i="9"/>
  <c r="BW227" i="9"/>
  <c r="BW231" i="9"/>
  <c r="CV732" i="9"/>
  <c r="CW199" i="9"/>
  <c r="CW198" i="9"/>
  <c r="BO572" i="9"/>
  <c r="BO574" i="9"/>
  <c r="DK26" i="9"/>
  <c r="DK31" i="9"/>
  <c r="DK28" i="9"/>
  <c r="CH748" i="9"/>
  <c r="CH749" i="9" s="1"/>
  <c r="CH750" i="9" s="1"/>
  <c r="CH751" i="9" s="1"/>
  <c r="CH752" i="9" s="1"/>
  <c r="CH753" i="9" s="1"/>
  <c r="CH744" i="9"/>
  <c r="CH743" i="9" s="1"/>
  <c r="BP920" i="9"/>
  <c r="BP747" i="9"/>
  <c r="BP517" i="9"/>
  <c r="BP228" i="9"/>
  <c r="BW744" i="9"/>
  <c r="BW743" i="9" s="1"/>
  <c r="BW748" i="9"/>
  <c r="BW749" i="9" s="1"/>
  <c r="BW750" i="9" s="1"/>
  <c r="BW751" i="9" s="1"/>
  <c r="BW752" i="9" s="1"/>
  <c r="BW753" i="9" s="1"/>
  <c r="CW823" i="9"/>
  <c r="CW824" i="9" s="1"/>
  <c r="CW815" i="9"/>
  <c r="CW819" i="9"/>
  <c r="CW816" i="9"/>
  <c r="BY1031" i="9"/>
  <c r="BY1032" i="9" s="1"/>
  <c r="BY1030" i="9"/>
  <c r="CJ333" i="9"/>
  <c r="CJ231" i="9"/>
  <c r="CJ232" i="9"/>
  <c r="CJ225" i="9"/>
  <c r="CJ227" i="9"/>
  <c r="CF339" i="9"/>
  <c r="CU35" i="9"/>
  <c r="CU37" i="9" s="1"/>
  <c r="CU36" i="9"/>
  <c r="BT221" i="9"/>
  <c r="BT229" i="9"/>
  <c r="BT224" i="9"/>
  <c r="CS333" i="9"/>
  <c r="CS231" i="9"/>
  <c r="CS232" i="9"/>
  <c r="CS243" i="9" s="1"/>
  <c r="CS225" i="9"/>
  <c r="CS227" i="9"/>
  <c r="CY747" i="9"/>
  <c r="CY337" i="9"/>
  <c r="CY299" i="9"/>
  <c r="CY298" i="9" s="1"/>
  <c r="CY228" i="9"/>
  <c r="CV816" i="9"/>
  <c r="CV819" i="9"/>
  <c r="CV815" i="9"/>
  <c r="CV823" i="9"/>
  <c r="CV824" i="9" s="1"/>
  <c r="CE339" i="9"/>
  <c r="CL747" i="9"/>
  <c r="CL337" i="9"/>
  <c r="CL464" i="9"/>
  <c r="CL228" i="9"/>
  <c r="CX110" i="9"/>
  <c r="CY122" i="9"/>
  <c r="CX117" i="9"/>
  <c r="CX112" i="9"/>
  <c r="CX28" i="9"/>
  <c r="CX26" i="9"/>
  <c r="CX6" i="9"/>
  <c r="CX31" i="9"/>
  <c r="N921" i="9"/>
  <c r="N930" i="9"/>
  <c r="N927" i="9"/>
  <c r="BQ920" i="9"/>
  <c r="BQ747" i="9"/>
  <c r="BQ517" i="9"/>
  <c r="BQ228" i="9"/>
  <c r="CT221" i="9"/>
  <c r="CT229" i="9"/>
  <c r="CT224" i="9"/>
  <c r="BB740" i="9"/>
  <c r="BB739" i="9" s="1"/>
  <c r="BB738" i="9" s="1"/>
  <c r="BB737" i="9" s="1"/>
  <c r="BB736" i="9" s="1"/>
  <c r="BB735" i="9" s="1"/>
  <c r="BB734" i="9" s="1"/>
  <c r="BB733" i="9" s="1"/>
  <c r="BB745" i="9"/>
  <c r="CC919" i="9"/>
  <c r="CC916" i="9"/>
  <c r="CC927" i="9"/>
  <c r="CC930" i="9"/>
  <c r="R940" i="9"/>
  <c r="R950" i="9"/>
  <c r="R951" i="9" s="1"/>
  <c r="BQ655" i="9"/>
  <c r="BQ656" i="9" s="1"/>
  <c r="BQ657" i="9" s="1"/>
  <c r="BQ650" i="9"/>
  <c r="BQ651" i="9"/>
  <c r="AH272" i="9"/>
  <c r="AH276" i="9"/>
  <c r="AH21" i="9" s="1"/>
  <c r="AH275" i="9"/>
  <c r="AH273" i="9"/>
  <c r="AH269" i="9" s="1"/>
  <c r="AH270" i="9" s="1"/>
  <c r="BP22" i="9"/>
  <c r="BP28" i="9"/>
  <c r="BM915" i="9"/>
  <c r="BM914" i="9" s="1"/>
  <c r="BM198" i="9"/>
  <c r="BM199" i="9"/>
  <c r="CD748" i="9"/>
  <c r="CD749" i="9" s="1"/>
  <c r="CD750" i="9" s="1"/>
  <c r="CD751" i="9" s="1"/>
  <c r="CD752" i="9" s="1"/>
  <c r="CD753" i="9" s="1"/>
  <c r="CD744" i="9"/>
  <c r="CD743" i="9" s="1"/>
  <c r="AR949" i="9"/>
  <c r="AR942" i="9"/>
  <c r="DB823" i="9"/>
  <c r="DB824" i="9" s="1"/>
  <c r="DB816" i="9"/>
  <c r="DB815" i="9"/>
  <c r="DB819" i="9"/>
  <c r="CZ747" i="9"/>
  <c r="CZ337" i="9"/>
  <c r="CZ299" i="9"/>
  <c r="CZ298" i="9" s="1"/>
  <c r="CZ228" i="9"/>
  <c r="DF221" i="9"/>
  <c r="DF229" i="9"/>
  <c r="DF224" i="9"/>
  <c r="BC273" i="9"/>
  <c r="BC333" i="9"/>
  <c r="BC232" i="9"/>
  <c r="BC225" i="9"/>
  <c r="BC227" i="9"/>
  <c r="BC231" i="9"/>
  <c r="DE816" i="9"/>
  <c r="DE819" i="9"/>
  <c r="DE815" i="9"/>
  <c r="DE823" i="9"/>
  <c r="DE824" i="9" s="1"/>
  <c r="CW252" i="9"/>
  <c r="CW254" i="9" s="1"/>
  <c r="CW221" i="9"/>
  <c r="CW229" i="9"/>
  <c r="CW224" i="9"/>
  <c r="AH945" i="9"/>
  <c r="AH946" i="9"/>
  <c r="AH944" i="9" s="1"/>
  <c r="CI748" i="9"/>
  <c r="CI749" i="9" s="1"/>
  <c r="CI750" i="9" s="1"/>
  <c r="CI751" i="9" s="1"/>
  <c r="CI752" i="9" s="1"/>
  <c r="CI753" i="9" s="1"/>
  <c r="CI744" i="9"/>
  <c r="CI743" i="9" s="1"/>
  <c r="BP915" i="9"/>
  <c r="BP914" i="9" s="1"/>
  <c r="BP199" i="9"/>
  <c r="BP198" i="9"/>
  <c r="BW919" i="9"/>
  <c r="BW930" i="9"/>
  <c r="BW916" i="9"/>
  <c r="BW927" i="9"/>
  <c r="CC1027" i="9"/>
  <c r="CC1035" i="9"/>
  <c r="DB751" i="9"/>
  <c r="DB752" i="9" s="1"/>
  <c r="DB753" i="9" s="1"/>
  <c r="DB748" i="9"/>
  <c r="DB749" i="9" s="1"/>
  <c r="DB750" i="9" s="1"/>
  <c r="DB744" i="9"/>
  <c r="DB743" i="9" s="1"/>
  <c r="DI814" i="9"/>
  <c r="DI813" i="9"/>
  <c r="DI811" i="9"/>
  <c r="DI810" i="9" s="1"/>
  <c r="DI809" i="9" s="1"/>
  <c r="DI805" i="9" s="1"/>
  <c r="DI812" i="9"/>
  <c r="DI817" i="9" s="1"/>
  <c r="CE534" i="9"/>
  <c r="CE532" i="9"/>
  <c r="CX732" i="9"/>
  <c r="CY199" i="9"/>
  <c r="CY198" i="9"/>
  <c r="CL198" i="9"/>
  <c r="CL199" i="9"/>
  <c r="CC480" i="9"/>
  <c r="CC481" i="9" s="1"/>
  <c r="CC476" i="9"/>
  <c r="CC478" i="9"/>
  <c r="DJ224" i="9"/>
  <c r="DJ221" i="9"/>
  <c r="DJ229" i="9"/>
  <c r="AP745" i="9"/>
  <c r="AP740" i="9"/>
  <c r="AP739" i="9" s="1"/>
  <c r="AP738" i="9" s="1"/>
  <c r="AP737" i="9" s="1"/>
  <c r="AP736" i="9" s="1"/>
  <c r="AP735" i="9" s="1"/>
  <c r="AP734" i="9" s="1"/>
  <c r="AP733" i="9" s="1"/>
  <c r="BU915" i="9"/>
  <c r="BU914" i="9" s="1"/>
  <c r="BU198" i="9"/>
  <c r="BU199" i="9"/>
  <c r="AG333" i="9"/>
  <c r="AG334" i="9" s="1"/>
  <c r="AG251" i="9"/>
  <c r="AG274" i="9" s="1"/>
  <c r="AG236" i="9"/>
  <c r="BQ224" i="9"/>
  <c r="BQ221" i="9"/>
  <c r="BQ229" i="9"/>
  <c r="CV747" i="9"/>
  <c r="CV337" i="9"/>
  <c r="CV228" i="9"/>
  <c r="BB756" i="9"/>
  <c r="BB754" i="9"/>
  <c r="BB755" i="9" s="1"/>
  <c r="BU472" i="9"/>
  <c r="BU475" i="9" s="1"/>
  <c r="BU477" i="9"/>
  <c r="BU471" i="9"/>
  <c r="BU474" i="9"/>
  <c r="BU473" i="9" s="1"/>
  <c r="DG35" i="9"/>
  <c r="DG37" i="9" s="1"/>
  <c r="DG36" i="9"/>
  <c r="BP35" i="9"/>
  <c r="BP37" i="9" s="1"/>
  <c r="BP36" i="9"/>
  <c r="CH333" i="9"/>
  <c r="CH227" i="9"/>
  <c r="CH231" i="9"/>
  <c r="CH232" i="9"/>
  <c r="CH243" i="9" s="1"/>
  <c r="CH225" i="9"/>
  <c r="BO920" i="9"/>
  <c r="BO747" i="9"/>
  <c r="BO517" i="9"/>
  <c r="BO228" i="9"/>
  <c r="DG811" i="9"/>
  <c r="DG810" i="9" s="1"/>
  <c r="DG809" i="9" s="1"/>
  <c r="DG805" i="9" s="1"/>
  <c r="DG813" i="9"/>
  <c r="DG814" i="9"/>
  <c r="DG812" i="9"/>
  <c r="DG817" i="9" s="1"/>
  <c r="CD916" i="9"/>
  <c r="CD919" i="9"/>
  <c r="CD930" i="9"/>
  <c r="CD927" i="9"/>
  <c r="CD574" i="9"/>
  <c r="CD572" i="9"/>
  <c r="S929" i="9"/>
  <c r="S932" i="9"/>
  <c r="S936" i="9"/>
  <c r="DH756" i="9"/>
  <c r="DH754" i="9"/>
  <c r="DH755" i="9" s="1"/>
  <c r="BP229" i="9"/>
  <c r="BP224" i="9"/>
  <c r="BP221" i="9"/>
  <c r="BZ227" i="9"/>
  <c r="BZ231" i="9"/>
  <c r="BZ232" i="9"/>
  <c r="BZ225" i="9"/>
  <c r="DK823" i="9"/>
  <c r="DK824" i="9" s="1"/>
  <c r="DK815" i="9"/>
  <c r="DK819" i="9"/>
  <c r="DK816" i="9"/>
  <c r="AK239" i="9"/>
  <c r="AK237" i="9" s="1"/>
  <c r="AK238" i="9"/>
  <c r="BR472" i="9"/>
  <c r="BR475" i="9" s="1"/>
  <c r="BR477" i="9"/>
  <c r="BR471" i="9"/>
  <c r="BR474" i="9"/>
  <c r="BR473" i="9" s="1"/>
  <c r="AB946" i="9"/>
  <c r="AB944" i="9" s="1"/>
  <c r="AB945" i="9"/>
  <c r="CA574" i="9"/>
  <c r="CA572" i="9"/>
  <c r="AS276" i="9"/>
  <c r="AS279" i="9" s="1"/>
  <c r="AS275" i="9"/>
  <c r="AS273" i="9"/>
  <c r="AS269" i="9" s="1"/>
  <c r="AS270" i="9" s="1"/>
  <c r="AS272" i="9"/>
  <c r="BC745" i="9"/>
  <c r="BC740" i="9"/>
  <c r="BC739" i="9" s="1"/>
  <c r="BC738" i="9" s="1"/>
  <c r="BC737" i="9" s="1"/>
  <c r="BC736" i="9" s="1"/>
  <c r="BC735" i="9" s="1"/>
  <c r="BC734" i="9" s="1"/>
  <c r="BC733" i="9" s="1"/>
  <c r="CY229" i="9"/>
  <c r="CY224" i="9"/>
  <c r="CY221" i="9"/>
  <c r="CU196" i="9"/>
  <c r="CU194" i="9" s="1"/>
  <c r="CU195" i="9"/>
  <c r="CL224" i="9"/>
  <c r="CL229" i="9"/>
  <c r="CL221" i="9"/>
  <c r="DJ747" i="9"/>
  <c r="DJ337" i="9"/>
  <c r="DJ299" i="9"/>
  <c r="DJ228" i="9"/>
  <c r="AP756" i="9"/>
  <c r="AP754" i="9"/>
  <c r="AP755" i="9" s="1"/>
  <c r="BU920" i="9"/>
  <c r="BU747" i="9"/>
  <c r="BU517" i="9"/>
  <c r="BU464" i="9"/>
  <c r="BU228" i="9"/>
  <c r="CC232" i="9"/>
  <c r="CC225" i="9"/>
  <c r="CC227" i="9"/>
  <c r="CC231" i="9"/>
  <c r="DB32" i="9"/>
  <c r="DB38" i="9"/>
  <c r="DB33" i="9"/>
  <c r="DB34" i="9"/>
  <c r="DB29" i="9"/>
  <c r="DD732" i="9"/>
  <c r="DE198" i="9"/>
  <c r="DE199" i="9"/>
  <c r="CG915" i="9"/>
  <c r="CG914" i="9" s="1"/>
  <c r="CG199" i="9"/>
  <c r="CG198" i="9"/>
  <c r="AR745" i="9"/>
  <c r="AR740" i="9"/>
  <c r="AR739" i="9" s="1"/>
  <c r="AR738" i="9" s="1"/>
  <c r="AR737" i="9" s="1"/>
  <c r="AR736" i="9" s="1"/>
  <c r="AR735" i="9" s="1"/>
  <c r="AR734" i="9" s="1"/>
  <c r="AR733" i="9" s="1"/>
  <c r="BQ34" i="9"/>
  <c r="BQ29" i="9"/>
  <c r="BQ38" i="9"/>
  <c r="BQ33" i="9"/>
  <c r="DH122" i="9"/>
  <c r="DG28" i="9"/>
  <c r="DG26" i="9"/>
  <c r="DG31" i="9"/>
  <c r="BV336" i="9"/>
  <c r="DJ122" i="9"/>
  <c r="DI26" i="9"/>
  <c r="DI31" i="9"/>
  <c r="DI28" i="9"/>
  <c r="BO915" i="9"/>
  <c r="BO914" i="9" s="1"/>
  <c r="BO199" i="9"/>
  <c r="BO198" i="9"/>
  <c r="BM224" i="9"/>
  <c r="BM229" i="9"/>
  <c r="BM221" i="9"/>
  <c r="BN920" i="9"/>
  <c r="BN747" i="9"/>
  <c r="BN517" i="9"/>
  <c r="BN228" i="9"/>
  <c r="BS1013" i="9"/>
  <c r="BS992" i="9"/>
  <c r="BS779" i="9"/>
  <c r="BS746" i="9"/>
  <c r="BS613" i="9"/>
  <c r="BT438" i="9"/>
  <c r="BS501" i="9"/>
  <c r="BS566" i="9"/>
  <c r="BS86" i="9"/>
  <c r="BS85" i="9" s="1"/>
  <c r="CE55" i="9"/>
  <c r="BS64" i="9"/>
  <c r="BU56" i="9"/>
  <c r="BS54" i="9"/>
  <c r="BS57" i="9"/>
  <c r="BS63" i="9" s="1"/>
  <c r="BS65" i="9" s="1"/>
  <c r="BS96" i="9" s="1"/>
  <c r="BS60" i="9"/>
  <c r="BS61" i="9" s="1"/>
  <c r="BS62" i="9" s="1"/>
  <c r="BS49" i="9"/>
  <c r="BS47" i="9" s="1"/>
  <c r="BS44" i="9" s="1"/>
  <c r="BS48" i="9"/>
  <c r="BS53" i="9"/>
  <c r="CJ748" i="9"/>
  <c r="CJ749" i="9" s="1"/>
  <c r="CJ750" i="9" s="1"/>
  <c r="CJ751" i="9" s="1"/>
  <c r="CJ752" i="9" s="1"/>
  <c r="CJ753" i="9" s="1"/>
  <c r="CJ744" i="9"/>
  <c r="CJ743" i="9" s="1"/>
  <c r="DF747" i="9"/>
  <c r="DF337" i="9"/>
  <c r="DF299" i="9"/>
  <c r="DF228" i="9"/>
  <c r="CJ480" i="9"/>
  <c r="CJ481" i="9" s="1"/>
  <c r="CJ476" i="9"/>
  <c r="CJ478" i="9"/>
  <c r="CW747" i="9"/>
  <c r="CW337" i="9"/>
  <c r="CW299" i="9"/>
  <c r="CW228" i="9"/>
  <c r="CF748" i="9"/>
  <c r="CF749" i="9" s="1"/>
  <c r="CF750" i="9" s="1"/>
  <c r="CF751" i="9" s="1"/>
  <c r="CF752" i="9" s="1"/>
  <c r="CF753" i="9" s="1"/>
  <c r="CF744" i="9"/>
  <c r="CF743" i="9" s="1"/>
  <c r="AH943" i="9"/>
  <c r="AH952" i="9"/>
  <c r="AH956" i="9" s="1"/>
  <c r="DH740" i="9"/>
  <c r="DH739" i="9" s="1"/>
  <c r="DH738" i="9" s="1"/>
  <c r="DH737" i="9" s="1"/>
  <c r="DH736" i="9" s="1"/>
  <c r="DH735" i="9" s="1"/>
  <c r="DH734" i="9" s="1"/>
  <c r="DH733" i="9" s="1"/>
  <c r="DH745" i="9"/>
  <c r="CK333" i="9"/>
  <c r="CK232" i="9"/>
  <c r="CK225" i="9"/>
  <c r="CK227" i="9"/>
  <c r="CK231" i="9"/>
  <c r="BS337" i="9"/>
  <c r="BV337" i="9" s="1"/>
  <c r="CB748" i="9"/>
  <c r="CB749" i="9" s="1"/>
  <c r="CB750" i="9" s="1"/>
  <c r="CB751" i="9" s="1"/>
  <c r="CB752" i="9" s="1"/>
  <c r="CB753" i="9" s="1"/>
  <c r="CB744" i="9"/>
  <c r="CB743" i="9" s="1"/>
  <c r="AB952" i="9"/>
  <c r="AB956" i="9" s="1"/>
  <c r="AB943" i="9"/>
  <c r="CJ345" i="9"/>
  <c r="CJ346" i="9" s="1"/>
  <c r="CJ255" i="9"/>
  <c r="CI603" i="9"/>
  <c r="CI604" i="9" s="1"/>
  <c r="BC754" i="9"/>
  <c r="BC755" i="9" s="1"/>
  <c r="BC756" i="9"/>
  <c r="AL957" i="9"/>
  <c r="AL954" i="9"/>
  <c r="AL958" i="9"/>
  <c r="AL959" i="9" s="1"/>
  <c r="AL955" i="9"/>
  <c r="AL953" i="9" s="1"/>
  <c r="DA751" i="9"/>
  <c r="DA752" i="9" s="1"/>
  <c r="DA753" i="9" s="1"/>
  <c r="DA748" i="9"/>
  <c r="DA749" i="9" s="1"/>
  <c r="DA750" i="9" s="1"/>
  <c r="DA744" i="9"/>
  <c r="DA743" i="9" s="1"/>
  <c r="CX196" i="9"/>
  <c r="CX194" i="9" s="1"/>
  <c r="CX195" i="9"/>
  <c r="CU222" i="9"/>
  <c r="CU201" i="9"/>
  <c r="CU200" i="9" s="1"/>
  <c r="CU219" i="9"/>
  <c r="CU207" i="9"/>
  <c r="BI954" i="9"/>
  <c r="BI955" i="9"/>
  <c r="BI953" i="9" s="1"/>
  <c r="BF955" i="9"/>
  <c r="BF953" i="9" s="1"/>
  <c r="BF954" i="9"/>
  <c r="BV748" i="9"/>
  <c r="BV749" i="9" s="1"/>
  <c r="BV750" i="9" s="1"/>
  <c r="BV751" i="9" s="1"/>
  <c r="BV752" i="9" s="1"/>
  <c r="BV753" i="9" s="1"/>
  <c r="BV744" i="9"/>
  <c r="BV743" i="9" s="1"/>
  <c r="BD915" i="9"/>
  <c r="BD914" i="9" s="1"/>
  <c r="BD198" i="9"/>
  <c r="BU224" i="9"/>
  <c r="BU229" i="9"/>
  <c r="BU221" i="9"/>
  <c r="CO1026" i="9"/>
  <c r="CO1022" i="9"/>
  <c r="CO1029" i="9"/>
  <c r="CO1028" i="9" s="1"/>
  <c r="DE224" i="9"/>
  <c r="DE229" i="9"/>
  <c r="DE221" i="9"/>
  <c r="CG221" i="9"/>
  <c r="CG229" i="9"/>
  <c r="CG224" i="9"/>
  <c r="AR754" i="9"/>
  <c r="AR755" i="9" s="1"/>
  <c r="AR756" i="9"/>
  <c r="DF33" i="9"/>
  <c r="DF29" i="9"/>
  <c r="DF34" i="9"/>
  <c r="DF32" i="9"/>
  <c r="DF38" i="9"/>
  <c r="DC38" i="9"/>
  <c r="DC33" i="9"/>
  <c r="DC34" i="9"/>
  <c r="DC29" i="9"/>
  <c r="DC32" i="9"/>
  <c r="BX798" i="9"/>
  <c r="BX796" i="9"/>
  <c r="BX795" i="9" s="1"/>
  <c r="BO221" i="9"/>
  <c r="BO229" i="9"/>
  <c r="BO224" i="9"/>
  <c r="CK748" i="9"/>
  <c r="CK749" i="9" s="1"/>
  <c r="CK750" i="9" s="1"/>
  <c r="CK751" i="9" s="1"/>
  <c r="CK752" i="9" s="1"/>
  <c r="CK753" i="9" s="1"/>
  <c r="CK744" i="9"/>
  <c r="CK743" i="9" s="1"/>
  <c r="BN915" i="9"/>
  <c r="BN914" i="9" s="1"/>
  <c r="BN199" i="9"/>
  <c r="BN198" i="9"/>
  <c r="DB232" i="9"/>
  <c r="DB243" i="9" s="1"/>
  <c r="DB225" i="9"/>
  <c r="DB227" i="9"/>
  <c r="DB231" i="9"/>
  <c r="AG945" i="9"/>
  <c r="AG946" i="9"/>
  <c r="AG944" i="9" s="1"/>
  <c r="CF919" i="9"/>
  <c r="CF916" i="9"/>
  <c r="CF930" i="9"/>
  <c r="CF927" i="9"/>
  <c r="BY748" i="9"/>
  <c r="BY749" i="9" s="1"/>
  <c r="BY750" i="9" s="1"/>
  <c r="BY751" i="9" s="1"/>
  <c r="BY752" i="9" s="1"/>
  <c r="BY753" i="9" s="1"/>
  <c r="BY744" i="9"/>
  <c r="BY743" i="9" s="1"/>
  <c r="AK249" i="9"/>
  <c r="AK271" i="9"/>
  <c r="CB930" i="9"/>
  <c r="CB927" i="9"/>
  <c r="CB919" i="9"/>
  <c r="CB916" i="9"/>
  <c r="CM476" i="9"/>
  <c r="CM478" i="9"/>
  <c r="CM480" i="9"/>
  <c r="CM481" i="9" s="1"/>
  <c r="BX946" i="9"/>
  <c r="BX944" i="9" s="1"/>
  <c r="BX945" i="9"/>
  <c r="BV232" i="9"/>
  <c r="BV227" i="9"/>
  <c r="BV231" i="9"/>
  <c r="BV225" i="9"/>
  <c r="DC819" i="9"/>
  <c r="DC816" i="9"/>
  <c r="DC815" i="9"/>
  <c r="DC823" i="9"/>
  <c r="DC824" i="9" s="1"/>
  <c r="CX207" i="9"/>
  <c r="CX222" i="9"/>
  <c r="CX201" i="9"/>
  <c r="CX200" i="9" s="1"/>
  <c r="CX219" i="9"/>
  <c r="BU579" i="9"/>
  <c r="BU578" i="9" s="1"/>
  <c r="BU576" i="9"/>
  <c r="BU599" i="9"/>
  <c r="BU600" i="9" s="1"/>
  <c r="BU601" i="9"/>
  <c r="BU602" i="9" s="1"/>
  <c r="BV930" i="9"/>
  <c r="BV916" i="9"/>
  <c r="BV919" i="9"/>
  <c r="BV927" i="9"/>
  <c r="BQ627" i="9"/>
  <c r="BQ626" i="9" s="1"/>
  <c r="BQ625" i="9" s="1"/>
  <c r="BQ620" i="9"/>
  <c r="BQ621" i="9" s="1"/>
  <c r="BQ622" i="9" s="1"/>
  <c r="BQ624" i="9" s="1"/>
  <c r="BQ623" i="9" s="1"/>
  <c r="BQ615" i="9"/>
  <c r="BQ617" i="9" s="1"/>
  <c r="BQ618" i="9" s="1"/>
  <c r="AS959" i="9"/>
  <c r="AS961" i="9"/>
  <c r="AS960" i="9" s="1"/>
  <c r="DI227" i="9"/>
  <c r="DI231" i="9"/>
  <c r="DI232" i="9"/>
  <c r="DI243" i="9" s="1"/>
  <c r="DI225" i="9"/>
  <c r="BD224" i="9"/>
  <c r="BD229" i="9"/>
  <c r="BD221" i="9"/>
  <c r="CO199" i="9"/>
  <c r="CO198" i="9"/>
  <c r="AL239" i="9"/>
  <c r="AL237" i="9" s="1"/>
  <c r="AL238" i="9"/>
  <c r="CA744" i="9"/>
  <c r="CA743" i="9" s="1"/>
  <c r="CA748" i="9"/>
  <c r="CA749" i="9" s="1"/>
  <c r="CA750" i="9" s="1"/>
  <c r="CA751" i="9" s="1"/>
  <c r="CA752" i="9" s="1"/>
  <c r="CA753" i="9" s="1"/>
  <c r="CM748" i="9"/>
  <c r="CM749" i="9" s="1"/>
  <c r="CM750" i="9" s="1"/>
  <c r="CM751" i="9" s="1"/>
  <c r="CM752" i="9" s="1"/>
  <c r="CM753" i="9" s="1"/>
  <c r="CM744" i="9"/>
  <c r="CM743" i="9" s="1"/>
  <c r="CS797" i="9"/>
  <c r="CS790" i="9"/>
  <c r="CS793" i="9" s="1"/>
  <c r="CS794" i="9" s="1"/>
  <c r="DH249" i="9"/>
  <c r="DH240" i="9"/>
  <c r="DH242" i="9"/>
  <c r="DH245" i="9"/>
  <c r="DH236" i="9"/>
  <c r="DH241" i="9"/>
  <c r="CP333" i="9"/>
  <c r="CP227" i="9"/>
  <c r="CP231" i="9"/>
  <c r="CP232" i="9"/>
  <c r="CP225" i="9"/>
  <c r="BU336" i="9"/>
  <c r="BX336" i="9" s="1"/>
  <c r="BR747" i="9"/>
  <c r="BR517" i="9"/>
  <c r="BR464" i="9"/>
  <c r="BR228" i="9"/>
  <c r="BM920" i="9"/>
  <c r="BM747" i="9"/>
  <c r="BM517" i="9"/>
  <c r="BM228" i="9"/>
  <c r="CG796" i="9"/>
  <c r="CG795" i="9" s="1"/>
  <c r="CG798" i="9"/>
  <c r="CA480" i="9"/>
  <c r="CA481" i="9" s="1"/>
  <c r="CA476" i="9"/>
  <c r="CA478" i="9"/>
  <c r="BN221" i="9"/>
  <c r="BN229" i="9"/>
  <c r="BN224" i="9"/>
  <c r="CB232" i="9"/>
  <c r="CB225" i="9"/>
  <c r="CB227" i="9"/>
  <c r="CB231" i="9"/>
  <c r="BL954" i="9"/>
  <c r="BL955" i="9"/>
  <c r="BL953" i="9" s="1"/>
  <c r="CK345" i="9"/>
  <c r="CK346" i="9" s="1"/>
  <c r="CK255" i="9"/>
  <c r="DJ811" i="9"/>
  <c r="DJ810" i="9" s="1"/>
  <c r="DJ809" i="9" s="1"/>
  <c r="DJ805" i="9" s="1"/>
  <c r="DJ813" i="9"/>
  <c r="DJ814" i="9"/>
  <c r="DJ812" i="9"/>
  <c r="DJ817" i="9" s="1"/>
  <c r="BY916" i="9"/>
  <c r="BY927" i="9"/>
  <c r="BY930" i="9"/>
  <c r="BY919" i="9"/>
  <c r="BX956" i="9"/>
  <c r="BX952" i="9"/>
  <c r="BX943" i="9"/>
  <c r="BX472" i="9"/>
  <c r="BX475" i="9" s="1"/>
  <c r="BX477" i="9"/>
  <c r="BX471" i="9"/>
  <c r="BX474" i="9"/>
  <c r="BX473" i="9" s="1"/>
  <c r="DH303" i="9"/>
  <c r="DH305" i="9"/>
  <c r="O936" i="9"/>
  <c r="O929" i="9"/>
  <c r="O932" i="9"/>
  <c r="CR333" i="9"/>
  <c r="CR227" i="9"/>
  <c r="CR231" i="9"/>
  <c r="CR232" i="9"/>
  <c r="CR243" i="9" s="1"/>
  <c r="CR225" i="9"/>
  <c r="CS1031" i="9"/>
  <c r="CS1032" i="9" s="1"/>
  <c r="CS1030" i="9"/>
  <c r="BZ748" i="9"/>
  <c r="BZ749" i="9" s="1"/>
  <c r="BZ750" i="9" s="1"/>
  <c r="BZ751" i="9" s="1"/>
  <c r="BZ752" i="9" s="1"/>
  <c r="BZ753" i="9" s="1"/>
  <c r="BZ744" i="9"/>
  <c r="BZ743" i="9" s="1"/>
  <c r="BB333" i="9"/>
  <c r="BB232" i="9"/>
  <c r="BB243" i="9" s="1"/>
  <c r="BB225" i="9"/>
  <c r="BB227" i="9"/>
  <c r="BB231" i="9"/>
  <c r="DI256" i="9"/>
  <c r="DI266" i="9"/>
  <c r="CU819" i="9"/>
  <c r="CU816" i="9"/>
  <c r="CU815" i="9"/>
  <c r="CU823" i="9"/>
  <c r="CU824" i="9" s="1"/>
  <c r="CO221" i="9"/>
  <c r="CO229" i="9"/>
  <c r="CO224" i="9"/>
  <c r="AQ957" i="9"/>
  <c r="AQ955" i="9"/>
  <c r="AQ953" i="9" s="1"/>
  <c r="AQ954" i="9"/>
  <c r="CA919" i="9"/>
  <c r="CA930" i="9"/>
  <c r="CA927" i="9"/>
  <c r="CA916" i="9"/>
  <c r="DE747" i="9"/>
  <c r="DE299" i="9"/>
  <c r="DE298" i="9" s="1"/>
  <c r="DE337" i="9"/>
  <c r="DE228" i="9"/>
  <c r="CG920" i="9"/>
  <c r="CG747" i="9"/>
  <c r="CG517" i="9"/>
  <c r="CG464" i="9"/>
  <c r="CG337" i="9"/>
  <c r="CG228" i="9"/>
  <c r="CN748" i="9"/>
  <c r="CN749" i="9" s="1"/>
  <c r="CN750" i="9" s="1"/>
  <c r="CN751" i="9" s="1"/>
  <c r="CN752" i="9" s="1"/>
  <c r="CN753" i="9" s="1"/>
  <c r="CN744" i="9"/>
  <c r="CN743" i="9" s="1"/>
  <c r="DJ35" i="9"/>
  <c r="DJ37" i="9" s="1"/>
  <c r="DJ36" i="9"/>
  <c r="CP345" i="9"/>
  <c r="CP346" i="9" s="1"/>
  <c r="CP255" i="9"/>
  <c r="CD232" i="9"/>
  <c r="CD227" i="9"/>
  <c r="CD231" i="9"/>
  <c r="CD225" i="9"/>
  <c r="BR224" i="9"/>
  <c r="BR221" i="9"/>
  <c r="BR229" i="9"/>
  <c r="BM338" i="9"/>
  <c r="CM333" i="9"/>
  <c r="CM232" i="9"/>
  <c r="CM243" i="9" s="1"/>
  <c r="CM227" i="9"/>
  <c r="CM231" i="9"/>
  <c r="CM225" i="9"/>
  <c r="BR45" i="9"/>
  <c r="BR46" i="9" s="1"/>
  <c r="BR40" i="9"/>
  <c r="BR30" i="9" s="1"/>
  <c r="BR41" i="9"/>
  <c r="BS1055" i="9"/>
  <c r="BS1056" i="9" s="1"/>
  <c r="BS1057" i="9" s="1"/>
  <c r="BS1052" i="9"/>
  <c r="CB340" i="9"/>
  <c r="AG952" i="9"/>
  <c r="AG956" i="9" s="1"/>
  <c r="AG943" i="9"/>
  <c r="AK952" i="9"/>
  <c r="AK956" i="9" s="1"/>
  <c r="AK943" i="9"/>
  <c r="J932" i="9"/>
  <c r="J929" i="9"/>
  <c r="J936" i="9"/>
  <c r="DF823" i="9"/>
  <c r="DF824" i="9" s="1"/>
  <c r="DF815" i="9"/>
  <c r="DF819" i="9"/>
  <c r="DF816" i="9"/>
  <c r="BT915" i="9"/>
  <c r="BT914" i="9" s="1"/>
  <c r="BT199" i="9"/>
  <c r="BT198" i="9"/>
  <c r="CF232" i="9"/>
  <c r="CF225" i="9"/>
  <c r="CF227" i="9"/>
  <c r="CF231" i="9"/>
  <c r="BU798" i="9"/>
  <c r="BU796" i="9"/>
  <c r="BU795" i="9" s="1"/>
  <c r="CS1034" i="9"/>
  <c r="CS1033" i="9" s="1"/>
  <c r="CS1036" i="9"/>
  <c r="DI300" i="9"/>
  <c r="DI301" i="9" s="1"/>
  <c r="DI302" i="9" s="1"/>
  <c r="DI304" i="9" s="1"/>
  <c r="DI298" i="9"/>
  <c r="BZ916" i="9"/>
  <c r="BZ930" i="9"/>
  <c r="BZ927" i="9"/>
  <c r="BZ919" i="9"/>
  <c r="K959" i="9"/>
  <c r="K965" i="9"/>
  <c r="K966" i="9" s="1"/>
  <c r="K967" i="9" s="1"/>
  <c r="CE813" i="9"/>
  <c r="CE811" i="9"/>
  <c r="CE810" i="9" s="1"/>
  <c r="CE814" i="9"/>
  <c r="CE812" i="9"/>
  <c r="CE817" i="9" s="1"/>
  <c r="BD927" i="9"/>
  <c r="BD930" i="9"/>
  <c r="BD916" i="9"/>
  <c r="DK196" i="9"/>
  <c r="DK194" i="9" s="1"/>
  <c r="DK195" i="9"/>
  <c r="AL333" i="9"/>
  <c r="AL334" i="9" s="1"/>
  <c r="AL251" i="9"/>
  <c r="AL274" i="9" s="1"/>
  <c r="AL236" i="9"/>
  <c r="CT747" i="9"/>
  <c r="CT337" i="9"/>
  <c r="CT228" i="9"/>
  <c r="CU732" i="9"/>
  <c r="CV198" i="9"/>
  <c r="CV199" i="9"/>
  <c r="CI333" i="9"/>
  <c r="CI227" i="9"/>
  <c r="CI231" i="9"/>
  <c r="CI232" i="9"/>
  <c r="CI243" i="9" s="1"/>
  <c r="CI225" i="9"/>
  <c r="DK122" i="9"/>
  <c r="DJ26" i="9"/>
  <c r="DJ31" i="9"/>
  <c r="DJ28" i="9"/>
  <c r="CA531" i="9"/>
  <c r="CA529" i="9"/>
  <c r="D396" i="6" l="1"/>
  <c r="D397" i="6" s="1"/>
  <c r="CD186" i="7"/>
  <c r="CD178" i="7"/>
  <c r="CD181" i="7"/>
  <c r="CK153" i="7"/>
  <c r="CK151" i="7" s="1"/>
  <c r="CK152" i="7"/>
  <c r="CM650" i="7"/>
  <c r="CM645" i="7"/>
  <c r="CM644" i="7" s="1"/>
  <c r="CM643" i="7" s="1"/>
  <c r="CM642" i="7" s="1"/>
  <c r="CM641" i="7" s="1"/>
  <c r="CM640" i="7" s="1"/>
  <c r="CM639" i="7" s="1"/>
  <c r="CM638" i="7" s="1"/>
  <c r="AN206" i="7"/>
  <c r="AN226" i="7" s="1"/>
  <c r="AN193" i="7"/>
  <c r="AN248" i="7"/>
  <c r="AN249" i="7" s="1"/>
  <c r="CH659" i="7"/>
  <c r="CH660" i="7" s="1"/>
  <c r="CH661" i="7"/>
  <c r="CC369" i="7"/>
  <c r="CC368" i="7"/>
  <c r="CC367" i="7" s="1"/>
  <c r="BY205" i="7"/>
  <c r="BY215" i="7"/>
  <c r="BY213" i="7" s="1"/>
  <c r="BY203" i="7"/>
  <c r="BY486" i="7"/>
  <c r="BY929" i="7"/>
  <c r="AP661" i="7"/>
  <c r="AP659" i="7"/>
  <c r="AP660" i="7" s="1"/>
  <c r="T850" i="7"/>
  <c r="T851" i="7"/>
  <c r="T849" i="7" s="1"/>
  <c r="BY512" i="7"/>
  <c r="BY513" i="7" s="1"/>
  <c r="BY487" i="7"/>
  <c r="BY495" i="7" s="1"/>
  <c r="BY510" i="7"/>
  <c r="BY511" i="7" s="1"/>
  <c r="BY490" i="7"/>
  <c r="BY489" i="7" s="1"/>
  <c r="BY488" i="7"/>
  <c r="BY491" i="7" s="1"/>
  <c r="BY492" i="7" s="1"/>
  <c r="CF153" i="7"/>
  <c r="CF151" i="7" s="1"/>
  <c r="CF152" i="7"/>
  <c r="BO485" i="7"/>
  <c r="BO483" i="7"/>
  <c r="AM852" i="7"/>
  <c r="AM853" i="7"/>
  <c r="AM855" i="7"/>
  <c r="AM856" i="7" s="1"/>
  <c r="BU377" i="7"/>
  <c r="BU381" i="7"/>
  <c r="BS40" i="7"/>
  <c r="BS43" i="7"/>
  <c r="BS44" i="7" s="1"/>
  <c r="BS39" i="7"/>
  <c r="BS30" i="7" s="1"/>
  <c r="BX382" i="7"/>
  <c r="BX388" i="7"/>
  <c r="BX385" i="7"/>
  <c r="BX384" i="7" s="1"/>
  <c r="BX383" i="7"/>
  <c r="BX386" i="7" s="1"/>
  <c r="BS443" i="7"/>
  <c r="BS445" i="7"/>
  <c r="AL198" i="7"/>
  <c r="AL197" i="7"/>
  <c r="AL202" i="7"/>
  <c r="AL204" i="7" s="1"/>
  <c r="BU179" i="7"/>
  <c r="BU158" i="7"/>
  <c r="BU157" i="7" s="1"/>
  <c r="BU164" i="7"/>
  <c r="BU826" i="7" s="1"/>
  <c r="BU176" i="7"/>
  <c r="BU685" i="7"/>
  <c r="BU478" i="7"/>
  <c r="BU919" i="7"/>
  <c r="CF928" i="7"/>
  <c r="CF927" i="7" s="1"/>
  <c r="CF925" i="7"/>
  <c r="CF924" i="7"/>
  <c r="N847" i="7"/>
  <c r="N854" i="7"/>
  <c r="BP181" i="7"/>
  <c r="BP178" i="7"/>
  <c r="BP186" i="7"/>
  <c r="CI645" i="7"/>
  <c r="CI644" i="7" s="1"/>
  <c r="CI643" i="7" s="1"/>
  <c r="CI642" i="7" s="1"/>
  <c r="CI641" i="7" s="1"/>
  <c r="CI640" i="7" s="1"/>
  <c r="CI639" i="7" s="1"/>
  <c r="CI638" i="7" s="1"/>
  <c r="CI650" i="7"/>
  <c r="BN158" i="7"/>
  <c r="BN157" i="7" s="1"/>
  <c r="BN164" i="7"/>
  <c r="BN826" i="7" s="1"/>
  <c r="BN179" i="7"/>
  <c r="BN176" i="7"/>
  <c r="BN252" i="7"/>
  <c r="CD254" i="7"/>
  <c r="CF254" i="7" s="1"/>
  <c r="BZ847" i="7"/>
  <c r="BZ854" i="7"/>
  <c r="R834" i="7"/>
  <c r="R837" i="7"/>
  <c r="R841" i="7"/>
  <c r="CN650" i="7"/>
  <c r="CN645" i="7"/>
  <c r="CN644" i="7" s="1"/>
  <c r="CN643" i="7" s="1"/>
  <c r="CN642" i="7" s="1"/>
  <c r="CN641" i="7" s="1"/>
  <c r="CN640" i="7" s="1"/>
  <c r="CN639" i="7" s="1"/>
  <c r="CN638" i="7" s="1"/>
  <c r="CB254" i="7"/>
  <c r="CE254" i="7" s="1"/>
  <c r="DA819" i="9"/>
  <c r="DA816" i="9"/>
  <c r="DA815" i="9"/>
  <c r="DA823" i="9"/>
  <c r="DA824" i="9" s="1"/>
  <c r="AG197" i="7"/>
  <c r="AG202" i="7"/>
  <c r="AG204" i="7" s="1"/>
  <c r="AG198" i="7"/>
  <c r="BR29" i="7"/>
  <c r="BR31" i="7"/>
  <c r="BR33" i="7"/>
  <c r="BR32" i="7"/>
  <c r="BR37" i="7"/>
  <c r="CE724" i="7"/>
  <c r="CE720" i="7"/>
  <c r="CE721" i="7"/>
  <c r="CE728" i="7"/>
  <c r="CE729" i="7" s="1"/>
  <c r="CP645" i="7"/>
  <c r="CP644" i="7" s="1"/>
  <c r="CP643" i="7" s="1"/>
  <c r="CP642" i="7" s="1"/>
  <c r="CP641" i="7" s="1"/>
  <c r="CP640" i="7" s="1"/>
  <c r="CP639" i="7" s="1"/>
  <c r="CP638" i="7" s="1"/>
  <c r="CP650" i="7"/>
  <c r="BB659" i="7"/>
  <c r="BB660" i="7" s="1"/>
  <c r="BB661" i="7"/>
  <c r="CJ697" i="7"/>
  <c r="CJ696" i="7" s="1"/>
  <c r="CJ694" i="7"/>
  <c r="DA123" i="9"/>
  <c r="CZ30" i="9"/>
  <c r="CG649" i="7"/>
  <c r="CG648" i="7" s="1"/>
  <c r="CG653" i="7"/>
  <c r="CG654" i="7" s="1"/>
  <c r="CG655" i="7" s="1"/>
  <c r="CG656" i="7" s="1"/>
  <c r="CG657" i="7" s="1"/>
  <c r="CG658" i="7" s="1"/>
  <c r="AQ857" i="7"/>
  <c r="AQ861" i="7"/>
  <c r="AQ848" i="7"/>
  <c r="CM661" i="7"/>
  <c r="CM659" i="7"/>
  <c r="CM660" i="7" s="1"/>
  <c r="CH645" i="7"/>
  <c r="CH644" i="7" s="1"/>
  <c r="CH643" i="7" s="1"/>
  <c r="CH642" i="7" s="1"/>
  <c r="CH641" i="7" s="1"/>
  <c r="CH640" i="7" s="1"/>
  <c r="CH639" i="7" s="1"/>
  <c r="CH638" i="7" s="1"/>
  <c r="CH650" i="7"/>
  <c r="BW186" i="7"/>
  <c r="BW181" i="7"/>
  <c r="BW178" i="7"/>
  <c r="CA474" i="7"/>
  <c r="CA481" i="7"/>
  <c r="CA479" i="7"/>
  <c r="CA480" i="7" s="1"/>
  <c r="AH197" i="7"/>
  <c r="AH202" i="7"/>
  <c r="AH204" i="7" s="1"/>
  <c r="AH198" i="7"/>
  <c r="CG483" i="7"/>
  <c r="CG485" i="7"/>
  <c r="CG443" i="7"/>
  <c r="CG445" i="7"/>
  <c r="BZ203" i="7"/>
  <c r="BZ205" i="7"/>
  <c r="BZ210" i="7" s="1"/>
  <c r="BZ212" i="7" s="1"/>
  <c r="BZ211" i="7" s="1"/>
  <c r="BZ486" i="7"/>
  <c r="BZ218" i="7"/>
  <c r="BZ929" i="7"/>
  <c r="CP659" i="7"/>
  <c r="CP660" i="7" s="1"/>
  <c r="CP661" i="7"/>
  <c r="CS22" i="7"/>
  <c r="CS27" i="7"/>
  <c r="CA255" i="7"/>
  <c r="BO186" i="7"/>
  <c r="BO181" i="7"/>
  <c r="BO178" i="7"/>
  <c r="CI27" i="7"/>
  <c r="CI22" i="7"/>
  <c r="CD482" i="7"/>
  <c r="CD484" i="7" s="1"/>
  <c r="CD514" i="7"/>
  <c r="BU368" i="7"/>
  <c r="BU367" i="7" s="1"/>
  <c r="BU369" i="7"/>
  <c r="BU152" i="7"/>
  <c r="BU153" i="7"/>
  <c r="BU151" i="7" s="1"/>
  <c r="CD185" i="7"/>
  <c r="CD428" i="7"/>
  <c r="CD652" i="7"/>
  <c r="CD825" i="7"/>
  <c r="BP185" i="7"/>
  <c r="BP652" i="7"/>
  <c r="BP428" i="7"/>
  <c r="BP825" i="7"/>
  <c r="AN859" i="7"/>
  <c r="AN863" i="7"/>
  <c r="AN862" i="7"/>
  <c r="AN860" i="7"/>
  <c r="AN858" i="7" s="1"/>
  <c r="DI122" i="9"/>
  <c r="DH26" i="9"/>
  <c r="DH31" i="9"/>
  <c r="DH28" i="9"/>
  <c r="BN153" i="7"/>
  <c r="BN151" i="7" s="1"/>
  <c r="BN152" i="7"/>
  <c r="AL848" i="7"/>
  <c r="AL857" i="7"/>
  <c r="AL861" i="7" s="1"/>
  <c r="CS179" i="7"/>
  <c r="CS164" i="7"/>
  <c r="CS158" i="7"/>
  <c r="CS157" i="7" s="1"/>
  <c r="CS176" i="7"/>
  <c r="CS685" i="7"/>
  <c r="CS919" i="7"/>
  <c r="CI719" i="7"/>
  <c r="CI717" i="7"/>
  <c r="CI722" i="7" s="1"/>
  <c r="CI716" i="7"/>
  <c r="CI715" i="7" s="1"/>
  <c r="CI718" i="7"/>
  <c r="BR368" i="7"/>
  <c r="BR367" i="7" s="1"/>
  <c r="BR369" i="7"/>
  <c r="CB475" i="7"/>
  <c r="CB470" i="7"/>
  <c r="CC468" i="7" s="1"/>
  <c r="CC693" i="7" s="1"/>
  <c r="CC469" i="7"/>
  <c r="CC475" i="7" s="1"/>
  <c r="BT251" i="7"/>
  <c r="BS251" i="7"/>
  <c r="BR152" i="7"/>
  <c r="BR153" i="7"/>
  <c r="BR151" i="7" s="1"/>
  <c r="AH859" i="7"/>
  <c r="AH863" i="7"/>
  <c r="AH864" i="7" s="1"/>
  <c r="AH860" i="7"/>
  <c r="AH858" i="7" s="1"/>
  <c r="AH862" i="7"/>
  <c r="AL851" i="7"/>
  <c r="AL849" i="7" s="1"/>
  <c r="AL850" i="7"/>
  <c r="AK197" i="7"/>
  <c r="AK202" i="7"/>
  <c r="AK198" i="7"/>
  <c r="AR649" i="7"/>
  <c r="AR648" i="7" s="1"/>
  <c r="AR653" i="7"/>
  <c r="AR654" i="7" s="1"/>
  <c r="AR655" i="7" s="1"/>
  <c r="AR656" i="7" s="1"/>
  <c r="AR657" i="7" s="1"/>
  <c r="AR658" i="7" s="1"/>
  <c r="BL860" i="7"/>
  <c r="BL858" i="7" s="1"/>
  <c r="BL859" i="7"/>
  <c r="CG105" i="7"/>
  <c r="CG107" i="7" s="1"/>
  <c r="CG108" i="7" s="1"/>
  <c r="CG110" i="7"/>
  <c r="CG109" i="7" s="1"/>
  <c r="BQ181" i="7"/>
  <c r="BQ178" i="7"/>
  <c r="BQ186" i="7"/>
  <c r="CC928" i="7"/>
  <c r="CC924" i="7"/>
  <c r="CC925" i="7"/>
  <c r="BM253" i="7"/>
  <c r="BO156" i="7"/>
  <c r="BO155" i="7"/>
  <c r="BO820" i="7"/>
  <c r="BO819" i="7" s="1"/>
  <c r="AQ196" i="7"/>
  <c r="AQ194" i="7" s="1"/>
  <c r="AQ195" i="7"/>
  <c r="BU50" i="7"/>
  <c r="CG52" i="7"/>
  <c r="BU67" i="7"/>
  <c r="BU54" i="7"/>
  <c r="BU60" i="7" s="1"/>
  <c r="BU62" i="7" s="1"/>
  <c r="BU46" i="7"/>
  <c r="BU51" i="7"/>
  <c r="BU47" i="7"/>
  <c r="BU45" i="7" s="1"/>
  <c r="BU42" i="7" s="1"/>
  <c r="BU57" i="7"/>
  <c r="BU58" i="7" s="1"/>
  <c r="BU59" i="7" s="1"/>
  <c r="BU61" i="7"/>
  <c r="BV53" i="7"/>
  <c r="BV349" i="7"/>
  <c r="BU412" i="7"/>
  <c r="BU477" i="7"/>
  <c r="BU524" i="7"/>
  <c r="BU684" i="7"/>
  <c r="BU651" i="7"/>
  <c r="BU897" i="7"/>
  <c r="BU918" i="7"/>
  <c r="CE448" i="7"/>
  <c r="CE449" i="7" s="1"/>
  <c r="CE444" i="7"/>
  <c r="CS940" i="7"/>
  <c r="CS932" i="7"/>
  <c r="BR158" i="7"/>
  <c r="BR157" i="7" s="1"/>
  <c r="BR176" i="7"/>
  <c r="BR179" i="7"/>
  <c r="BR164" i="7"/>
  <c r="BR252" i="7"/>
  <c r="BR253" i="7" s="1"/>
  <c r="BR685" i="7"/>
  <c r="BR478" i="7"/>
  <c r="BR919" i="7"/>
  <c r="BB645" i="7"/>
  <c r="BB644" i="7" s="1"/>
  <c r="BB643" i="7" s="1"/>
  <c r="BB642" i="7" s="1"/>
  <c r="BB641" i="7" s="1"/>
  <c r="BB640" i="7" s="1"/>
  <c r="BB639" i="7" s="1"/>
  <c r="BB638" i="7" s="1"/>
  <c r="BB650" i="7"/>
  <c r="CR179" i="7"/>
  <c r="CR158" i="7"/>
  <c r="CR157" i="7" s="1"/>
  <c r="CR164" i="7"/>
  <c r="CR176" i="7"/>
  <c r="CR685" i="7"/>
  <c r="CR919" i="7"/>
  <c r="CD156" i="7"/>
  <c r="CD155" i="7"/>
  <c r="CD820" i="7"/>
  <c r="CD819" i="7" s="1"/>
  <c r="AK855" i="7"/>
  <c r="AK856" i="7" s="1"/>
  <c r="AK853" i="7"/>
  <c r="AK852" i="7"/>
  <c r="S840" i="7"/>
  <c r="S839" i="7" s="1"/>
  <c r="S843" i="7"/>
  <c r="S844" i="7"/>
  <c r="S854" i="7" s="1"/>
  <c r="S838" i="7"/>
  <c r="CY34" i="9"/>
  <c r="CY29" i="9"/>
  <c r="CY32" i="9"/>
  <c r="CY38" i="9"/>
  <c r="CY33" i="9"/>
  <c r="DH36" i="9"/>
  <c r="DH35" i="9"/>
  <c r="DH37" i="9" s="1"/>
  <c r="AR844" i="7"/>
  <c r="AR838" i="7"/>
  <c r="AR840" i="7"/>
  <c r="AR843" i="7"/>
  <c r="AT861" i="7"/>
  <c r="AT857" i="7"/>
  <c r="AT848" i="7"/>
  <c r="BB182" i="7"/>
  <c r="BB189" i="7"/>
  <c r="BB200" i="7" s="1"/>
  <c r="BB184" i="7"/>
  <c r="BB188" i="7"/>
  <c r="BB248" i="7"/>
  <c r="DH812" i="9"/>
  <c r="DH817" i="9" s="1"/>
  <c r="DH813" i="9"/>
  <c r="DH814" i="9"/>
  <c r="DH811" i="9"/>
  <c r="DH810" i="9" s="1"/>
  <c r="DH809" i="9" s="1"/>
  <c r="DH805" i="9" s="1"/>
  <c r="CA158" i="7"/>
  <c r="CA157" i="7" s="1"/>
  <c r="CA179" i="7"/>
  <c r="CA164" i="7"/>
  <c r="CA826" i="7" s="1"/>
  <c r="CA176" i="7"/>
  <c r="CA478" i="7"/>
  <c r="CA685" i="7"/>
  <c r="CA919" i="7"/>
  <c r="CB158" i="7"/>
  <c r="CB157" i="7" s="1"/>
  <c r="CB164" i="7"/>
  <c r="CB826" i="7" s="1"/>
  <c r="CB176" i="7"/>
  <c r="CB179" i="7"/>
  <c r="CB478" i="7"/>
  <c r="CB685" i="7"/>
  <c r="CB919" i="7"/>
  <c r="AQ851" i="7"/>
  <c r="AQ849" i="7" s="1"/>
  <c r="AQ850" i="7"/>
  <c r="BO185" i="7"/>
  <c r="BO428" i="7"/>
  <c r="BO825" i="7"/>
  <c r="BO652" i="7"/>
  <c r="BU702" i="7"/>
  <c r="BU695" i="7"/>
  <c r="BU698" i="7" s="1"/>
  <c r="BU699" i="7" s="1"/>
  <c r="AS866" i="7"/>
  <c r="AS865" i="7" s="1"/>
  <c r="AS864" i="7"/>
  <c r="BD854" i="7"/>
  <c r="BD847" i="7"/>
  <c r="BT158" i="7"/>
  <c r="BT157" i="7" s="1"/>
  <c r="BT179" i="7"/>
  <c r="BT164" i="7"/>
  <c r="BT826" i="7" s="1"/>
  <c r="BT176" i="7"/>
  <c r="BT478" i="7"/>
  <c r="BT685" i="7"/>
  <c r="BT919" i="7"/>
  <c r="AR178" i="7"/>
  <c r="AR181" i="7"/>
  <c r="AR186" i="7"/>
  <c r="BQ34" i="7"/>
  <c r="BQ36" i="7" s="1"/>
  <c r="BQ35" i="7"/>
  <c r="BW185" i="7"/>
  <c r="BW375" i="7"/>
  <c r="BW428" i="7"/>
  <c r="BW825" i="7"/>
  <c r="BW652" i="7"/>
  <c r="CC158" i="7"/>
  <c r="CC157" i="7" s="1"/>
  <c r="CC164" i="7"/>
  <c r="CC826" i="7" s="1"/>
  <c r="CC179" i="7"/>
  <c r="CC176" i="7"/>
  <c r="CC478" i="7"/>
  <c r="CC685" i="7"/>
  <c r="CC919" i="7"/>
  <c r="BQ185" i="7"/>
  <c r="BQ652" i="7"/>
  <c r="BQ428" i="7"/>
  <c r="BQ825" i="7"/>
  <c r="CJ179" i="7"/>
  <c r="CJ176" i="7"/>
  <c r="CJ158" i="7"/>
  <c r="CJ157" i="7" s="1"/>
  <c r="CJ164" i="7"/>
  <c r="CJ685" i="7"/>
  <c r="CJ919" i="7"/>
  <c r="BZ196" i="7"/>
  <c r="BZ194" i="7" s="1"/>
  <c r="BZ195" i="7"/>
  <c r="BM186" i="7"/>
  <c r="BM178" i="7"/>
  <c r="BM181" i="7"/>
  <c r="AD34" i="7"/>
  <c r="AD36" i="7" s="1"/>
  <c r="AD35" i="7"/>
  <c r="CA377" i="7"/>
  <c r="CA381" i="7"/>
  <c r="CE440" i="7"/>
  <c r="CE442" i="7"/>
  <c r="CZ816" i="9"/>
  <c r="CZ819" i="9"/>
  <c r="CZ815" i="9"/>
  <c r="CZ823" i="9"/>
  <c r="CZ824" i="9" s="1"/>
  <c r="BY847" i="7"/>
  <c r="BY854" i="7"/>
  <c r="CP192" i="7"/>
  <c r="CP200" i="7"/>
  <c r="CL158" i="7"/>
  <c r="CL157" i="7" s="1"/>
  <c r="CL176" i="7"/>
  <c r="CL179" i="7"/>
  <c r="CL164" i="7"/>
  <c r="CL685" i="7"/>
  <c r="CL919" i="7"/>
  <c r="CB335" i="9"/>
  <c r="CA153" i="7"/>
  <c r="CA151" i="7" s="1"/>
  <c r="CA152" i="7"/>
  <c r="CB153" i="7"/>
  <c r="CB151" i="7" s="1"/>
  <c r="CB152" i="7"/>
  <c r="CH718" i="7"/>
  <c r="CH716" i="7"/>
  <c r="CH715" i="7" s="1"/>
  <c r="CH719" i="7"/>
  <c r="CH717" i="7"/>
  <c r="CH722" i="7" s="1"/>
  <c r="AQ193" i="7"/>
  <c r="AQ206" i="7"/>
  <c r="AQ248" i="7"/>
  <c r="AQ249" i="7" s="1"/>
  <c r="BR381" i="7"/>
  <c r="BR377" i="7"/>
  <c r="BT152" i="7"/>
  <c r="BT153" i="7"/>
  <c r="BT151" i="7" s="1"/>
  <c r="BQ28" i="7"/>
  <c r="BQ22" i="7"/>
  <c r="CC153" i="7"/>
  <c r="CC151" i="7" s="1"/>
  <c r="CC152" i="7"/>
  <c r="BQ156" i="7"/>
  <c r="BQ155" i="7"/>
  <c r="BQ820" i="7"/>
  <c r="BQ819" i="7" s="1"/>
  <c r="CJ153" i="7"/>
  <c r="CJ151" i="7" s="1"/>
  <c r="CJ152" i="7"/>
  <c r="CS105" i="7"/>
  <c r="CS107" i="7" s="1"/>
  <c r="CS108" i="7" s="1"/>
  <c r="CS110" i="7"/>
  <c r="CS109" i="7" s="1"/>
  <c r="CO202" i="7"/>
  <c r="CO198" i="7"/>
  <c r="CO197" i="7"/>
  <c r="CO199" i="7"/>
  <c r="CO193" i="7"/>
  <c r="CO204" i="7"/>
  <c r="AD22" i="7"/>
  <c r="AD37" i="7"/>
  <c r="CA368" i="7"/>
  <c r="CA367" i="7" s="1"/>
  <c r="CA369" i="7"/>
  <c r="AF34" i="7"/>
  <c r="AF36" i="7" s="1"/>
  <c r="AF35" i="7"/>
  <c r="CR152" i="7"/>
  <c r="CR153" i="7"/>
  <c r="CR151" i="7" s="1"/>
  <c r="AG853" i="7"/>
  <c r="AG855" i="7"/>
  <c r="AG856" i="7" s="1"/>
  <c r="AG852" i="7"/>
  <c r="AT851" i="7"/>
  <c r="AT849" i="7" s="1"/>
  <c r="AT850" i="7"/>
  <c r="CO659" i="7"/>
  <c r="CO660" i="7" s="1"/>
  <c r="CO661" i="7"/>
  <c r="CL153" i="7"/>
  <c r="CL151" i="7" s="1"/>
  <c r="CL152" i="7"/>
  <c r="BO694" i="7"/>
  <c r="BO697" i="7"/>
  <c r="BO696" i="7" s="1"/>
  <c r="BO702" i="7"/>
  <c r="BO695" i="7"/>
  <c r="BO698" i="7" s="1"/>
  <c r="BO699" i="7" s="1"/>
  <c r="AB852" i="7"/>
  <c r="AB853" i="7"/>
  <c r="AB855" i="7"/>
  <c r="AB856" i="7" s="1"/>
  <c r="CD716" i="7"/>
  <c r="CD715" i="7" s="1"/>
  <c r="CD717" i="7"/>
  <c r="CD722" i="7" s="1"/>
  <c r="CD718" i="7"/>
  <c r="CD719" i="7"/>
  <c r="BV155" i="7"/>
  <c r="BV156" i="7"/>
  <c r="BV820" i="7"/>
  <c r="BV819" i="7" s="1"/>
  <c r="BW155" i="7"/>
  <c r="BW156" i="7"/>
  <c r="BW820" i="7"/>
  <c r="BW819" i="7" s="1"/>
  <c r="CB425" i="7"/>
  <c r="CA421" i="7"/>
  <c r="CC425" i="7" s="1"/>
  <c r="AY863" i="7"/>
  <c r="AY864" i="7" s="1"/>
  <c r="AY862" i="7"/>
  <c r="AY860" i="7"/>
  <c r="AY858" i="7" s="1"/>
  <c r="AY859" i="7"/>
  <c r="BU485" i="7"/>
  <c r="BU483" i="7"/>
  <c r="CS153" i="7"/>
  <c r="CS151" i="7" s="1"/>
  <c r="CS152" i="7"/>
  <c r="J832" i="7"/>
  <c r="J833" i="7" s="1"/>
  <c r="J826" i="7"/>
  <c r="J835" i="7"/>
  <c r="BK859" i="7"/>
  <c r="BK860" i="7"/>
  <c r="BK858" i="7" s="1"/>
  <c r="CG936" i="7"/>
  <c r="CG937" i="7" s="1"/>
  <c r="CG935" i="7"/>
  <c r="CG27" i="7"/>
  <c r="CG22" i="7"/>
  <c r="AS193" i="7"/>
  <c r="AS206" i="7"/>
  <c r="AS226" i="7" s="1"/>
  <c r="AS248" i="7"/>
  <c r="AS249" i="7" s="1"/>
  <c r="BM185" i="7"/>
  <c r="BM428" i="7"/>
  <c r="BM825" i="7"/>
  <c r="BM652" i="7"/>
  <c r="CQ719" i="7"/>
  <c r="CQ717" i="7"/>
  <c r="CQ722" i="7" s="1"/>
  <c r="CQ718" i="7"/>
  <c r="CQ716" i="7"/>
  <c r="CQ715" i="7" s="1"/>
  <c r="BU250" i="7"/>
  <c r="CA695" i="7"/>
  <c r="CA698" i="7" s="1"/>
  <c r="CA699" i="7" s="1"/>
  <c r="CA697" i="7"/>
  <c r="CA696" i="7" s="1"/>
  <c r="CA694" i="7"/>
  <c r="CA702" i="7" s="1"/>
  <c r="CN199" i="7"/>
  <c r="CN193" i="7"/>
  <c r="CN204" i="7"/>
  <c r="CN197" i="7"/>
  <c r="CN202" i="7"/>
  <c r="CN198" i="7"/>
  <c r="AF22" i="7"/>
  <c r="AF37" i="7"/>
  <c r="CR924" i="7"/>
  <c r="CR925" i="7"/>
  <c r="CR928" i="7"/>
  <c r="CR927" i="7" s="1"/>
  <c r="CU6" i="7"/>
  <c r="CU7" i="7" s="1"/>
  <c r="CH7" i="7"/>
  <c r="CS718" i="7"/>
  <c r="CS719" i="7"/>
  <c r="CS716" i="7"/>
  <c r="CS715" i="7" s="1"/>
  <c r="CS717" i="7"/>
  <c r="CS722" i="7" s="1"/>
  <c r="CO645" i="7"/>
  <c r="CO644" i="7" s="1"/>
  <c r="CO643" i="7" s="1"/>
  <c r="CO642" i="7" s="1"/>
  <c r="CO641" i="7" s="1"/>
  <c r="CO640" i="7" s="1"/>
  <c r="CO639" i="7" s="1"/>
  <c r="CO638" i="7" s="1"/>
  <c r="CO650" i="7"/>
  <c r="CA437" i="7"/>
  <c r="CA441" i="7" s="1"/>
  <c r="CA446" i="7"/>
  <c r="BC184" i="7"/>
  <c r="BC182" i="7"/>
  <c r="BC189" i="7"/>
  <c r="BC188" i="7"/>
  <c r="BC225" i="7"/>
  <c r="BC248" i="7"/>
  <c r="BC659" i="7"/>
  <c r="BC660" i="7" s="1"/>
  <c r="BC661" i="7"/>
  <c r="BD198" i="7"/>
  <c r="BD197" i="7"/>
  <c r="BD202" i="7"/>
  <c r="BD204" i="7" s="1"/>
  <c r="BV186" i="7"/>
  <c r="BV178" i="7"/>
  <c r="BV181" i="7"/>
  <c r="O826" i="7"/>
  <c r="O835" i="7"/>
  <c r="O821" i="7"/>
  <c r="O832" i="7"/>
  <c r="BM476" i="7"/>
  <c r="BM481" i="7"/>
  <c r="CK940" i="7"/>
  <c r="CK932" i="7"/>
  <c r="BP156" i="7"/>
  <c r="BP155" i="7"/>
  <c r="BP820" i="7"/>
  <c r="BP819" i="7" s="1"/>
  <c r="CH193" i="7"/>
  <c r="CH197" i="7"/>
  <c r="CH204" i="7"/>
  <c r="CH199" i="7"/>
  <c r="CH202" i="7"/>
  <c r="CH198" i="7"/>
  <c r="CG821" i="7"/>
  <c r="CG824" i="7"/>
  <c r="CG835" i="7"/>
  <c r="CG832" i="7"/>
  <c r="CK176" i="7"/>
  <c r="CK179" i="7"/>
  <c r="CK158" i="7"/>
  <c r="CK157" i="7" s="1"/>
  <c r="CK164" i="7"/>
  <c r="CK685" i="7"/>
  <c r="CK919" i="7"/>
  <c r="CG716" i="7"/>
  <c r="CG715" i="7" s="1"/>
  <c r="CG719" i="7"/>
  <c r="CG718" i="7"/>
  <c r="CG717" i="7"/>
  <c r="CG722" i="7" s="1"/>
  <c r="CY816" i="9"/>
  <c r="CY819" i="9"/>
  <c r="CY815" i="9"/>
  <c r="CY823" i="9"/>
  <c r="CY824" i="9" s="1"/>
  <c r="CC377" i="7"/>
  <c r="CC381" i="7"/>
  <c r="BY195" i="7"/>
  <c r="BY196" i="7"/>
  <c r="BY194" i="7" s="1"/>
  <c r="AP650" i="7"/>
  <c r="AP645" i="7"/>
  <c r="AP644" i="7" s="1"/>
  <c r="AP643" i="7" s="1"/>
  <c r="AP642" i="7" s="1"/>
  <c r="AP641" i="7" s="1"/>
  <c r="AP640" i="7" s="1"/>
  <c r="AP639" i="7" s="1"/>
  <c r="AP638" i="7" s="1"/>
  <c r="CG941" i="7"/>
  <c r="CG939" i="7"/>
  <c r="CG938" i="7" s="1"/>
  <c r="T857" i="7"/>
  <c r="T861" i="7" s="1"/>
  <c r="T848" i="7"/>
  <c r="CF164" i="7"/>
  <c r="CF826" i="7" s="1"/>
  <c r="CF176" i="7"/>
  <c r="CF158" i="7"/>
  <c r="CF157" i="7" s="1"/>
  <c r="CF179" i="7"/>
  <c r="CF478" i="7"/>
  <c r="CF685" i="7"/>
  <c r="CF919" i="7"/>
  <c r="DM8" i="9"/>
  <c r="DM9" i="9" s="1"/>
  <c r="BM155" i="7"/>
  <c r="BM156" i="7"/>
  <c r="BM820" i="7"/>
  <c r="BM819" i="7" s="1"/>
  <c r="CQ27" i="7"/>
  <c r="CQ22" i="7"/>
  <c r="BV250" i="7"/>
  <c r="BS525" i="7"/>
  <c r="BS523" i="7"/>
  <c r="BS522" i="7" s="1"/>
  <c r="BS521" i="7" s="1"/>
  <c r="CH27" i="7"/>
  <c r="CH22" i="7"/>
  <c r="CI659" i="7"/>
  <c r="CI660" i="7" s="1"/>
  <c r="CI661" i="7"/>
  <c r="CM198" i="7"/>
  <c r="CM197" i="7"/>
  <c r="CM193" i="7"/>
  <c r="CM202" i="7"/>
  <c r="CM199" i="7"/>
  <c r="CM204" i="7"/>
  <c r="BY940" i="7"/>
  <c r="BY932" i="7"/>
  <c r="BU443" i="7"/>
  <c r="BU445" i="7"/>
  <c r="CN659" i="7"/>
  <c r="CN660" i="7" s="1"/>
  <c r="CN661" i="7"/>
  <c r="DA32" i="9"/>
  <c r="DA38" i="9"/>
  <c r="DA33" i="9"/>
  <c r="DA34" i="9"/>
  <c r="DA29" i="9"/>
  <c r="CI204" i="7"/>
  <c r="CI198" i="7"/>
  <c r="CI193" i="7"/>
  <c r="CI197" i="7"/>
  <c r="CI199" i="7"/>
  <c r="CI202" i="7"/>
  <c r="BC645" i="7"/>
  <c r="BC644" i="7" s="1"/>
  <c r="BC643" i="7" s="1"/>
  <c r="BC642" i="7" s="1"/>
  <c r="BC641" i="7" s="1"/>
  <c r="BC640" i="7" s="1"/>
  <c r="BC639" i="7" s="1"/>
  <c r="BC638" i="7" s="1"/>
  <c r="BC650" i="7"/>
  <c r="CB255" i="7"/>
  <c r="BV185" i="7"/>
  <c r="BV375" i="7"/>
  <c r="BV428" i="7"/>
  <c r="BV652" i="7"/>
  <c r="BV825" i="7"/>
  <c r="CG184" i="7"/>
  <c r="CG182" i="7"/>
  <c r="CG188" i="7"/>
  <c r="CG189" i="7"/>
  <c r="CG200" i="7" s="1"/>
  <c r="CG248" i="7"/>
  <c r="CN756" i="9"/>
  <c r="CN754" i="9"/>
  <c r="CN755" i="9" s="1"/>
  <c r="CU814" i="9"/>
  <c r="CU812" i="9"/>
  <c r="CU817" i="9" s="1"/>
  <c r="CU813" i="9"/>
  <c r="CU811" i="9"/>
  <c r="CU810" i="9" s="1"/>
  <c r="CU809" i="9" s="1"/>
  <c r="CU805" i="9" s="1"/>
  <c r="BZ745" i="9"/>
  <c r="BZ740" i="9"/>
  <c r="BZ739" i="9" s="1"/>
  <c r="BZ738" i="9" s="1"/>
  <c r="BZ737" i="9" s="1"/>
  <c r="BZ736" i="9" s="1"/>
  <c r="BZ735" i="9" s="1"/>
  <c r="BZ734" i="9" s="1"/>
  <c r="BZ733" i="9" s="1"/>
  <c r="BM748" i="9"/>
  <c r="BM749" i="9" s="1"/>
  <c r="BM750" i="9" s="1"/>
  <c r="BM751" i="9" s="1"/>
  <c r="BM752" i="9" s="1"/>
  <c r="BM753" i="9" s="1"/>
  <c r="BM744" i="9"/>
  <c r="BM743" i="9" s="1"/>
  <c r="CP243" i="9"/>
  <c r="CP235" i="9"/>
  <c r="DH238" i="9"/>
  <c r="DH239" i="9"/>
  <c r="DH237" i="9" s="1"/>
  <c r="DI249" i="9"/>
  <c r="DI242" i="9"/>
  <c r="DI241" i="9"/>
  <c r="DI240" i="9"/>
  <c r="DI236" i="9"/>
  <c r="DI245" i="9"/>
  <c r="CX747" i="9"/>
  <c r="CX299" i="9"/>
  <c r="CX298" i="9" s="1"/>
  <c r="CX337" i="9"/>
  <c r="CX228" i="9"/>
  <c r="AK333" i="9"/>
  <c r="AK334" i="9" s="1"/>
  <c r="AK251" i="9"/>
  <c r="AK274" i="9" s="1"/>
  <c r="AK236" i="9"/>
  <c r="BU232" i="9"/>
  <c r="BU225" i="9"/>
  <c r="BU227" i="9"/>
  <c r="BU231" i="9"/>
  <c r="CB745" i="9"/>
  <c r="CB740" i="9"/>
  <c r="CB739" i="9" s="1"/>
  <c r="CB738" i="9" s="1"/>
  <c r="CB737" i="9" s="1"/>
  <c r="CB736" i="9" s="1"/>
  <c r="CB735" i="9" s="1"/>
  <c r="CB734" i="9" s="1"/>
  <c r="CB733" i="9" s="1"/>
  <c r="DF300" i="9"/>
  <c r="DF301" i="9" s="1"/>
  <c r="DF302" i="9" s="1"/>
  <c r="DF304" i="9" s="1"/>
  <c r="DF298" i="9"/>
  <c r="CH249" i="9"/>
  <c r="CH242" i="9"/>
  <c r="CH241" i="9"/>
  <c r="CH240" i="9"/>
  <c r="CH245" i="9"/>
  <c r="CH236" i="9"/>
  <c r="CI754" i="9"/>
  <c r="CI755" i="9" s="1"/>
  <c r="CI756" i="9"/>
  <c r="BC277" i="9"/>
  <c r="BC278" i="9" s="1"/>
  <c r="BC269" i="9"/>
  <c r="DB813" i="9"/>
  <c r="DB812" i="9"/>
  <c r="DB817" i="9" s="1"/>
  <c r="DB814" i="9"/>
  <c r="DB811" i="9"/>
  <c r="DB810" i="9" s="1"/>
  <c r="DB809" i="9" s="1"/>
  <c r="DB805" i="9" s="1"/>
  <c r="CX7" i="9"/>
  <c r="CY748" i="9"/>
  <c r="CY749" i="9" s="1"/>
  <c r="CY750" i="9" s="1"/>
  <c r="CY751" i="9" s="1"/>
  <c r="CY752" i="9" s="1"/>
  <c r="CY753" i="9" s="1"/>
  <c r="CY744" i="9"/>
  <c r="CY743" i="9" s="1"/>
  <c r="BW745" i="9"/>
  <c r="BW740" i="9"/>
  <c r="BW739" i="9" s="1"/>
  <c r="BW738" i="9" s="1"/>
  <c r="BW737" i="9" s="1"/>
  <c r="BW736" i="9" s="1"/>
  <c r="BW735" i="9" s="1"/>
  <c r="BW734" i="9" s="1"/>
  <c r="BW733" i="9" s="1"/>
  <c r="CV333" i="9"/>
  <c r="CV232" i="9"/>
  <c r="CV243" i="9" s="1"/>
  <c r="CV227" i="9"/>
  <c r="CV231" i="9"/>
  <c r="CV225" i="9"/>
  <c r="CG480" i="9"/>
  <c r="CG481" i="9" s="1"/>
  <c r="CG476" i="9"/>
  <c r="CG478" i="9"/>
  <c r="CU27" i="9"/>
  <c r="CU22" i="9"/>
  <c r="CS754" i="9"/>
  <c r="CS755" i="9" s="1"/>
  <c r="CS756" i="9"/>
  <c r="CP745" i="9"/>
  <c r="CP740" i="9"/>
  <c r="CP739" i="9" s="1"/>
  <c r="CP738" i="9" s="1"/>
  <c r="CP737" i="9" s="1"/>
  <c r="CP736" i="9" s="1"/>
  <c r="CP735" i="9" s="1"/>
  <c r="CP734" i="9" s="1"/>
  <c r="CP733" i="9" s="1"/>
  <c r="CI241" i="9"/>
  <c r="CI245" i="9"/>
  <c r="CI249" i="9"/>
  <c r="CI242" i="9"/>
  <c r="CI240" i="9"/>
  <c r="CI236" i="9"/>
  <c r="BD936" i="9"/>
  <c r="BD932" i="9"/>
  <c r="BD929" i="9"/>
  <c r="BZ754" i="9"/>
  <c r="BZ755" i="9" s="1"/>
  <c r="BZ756" i="9"/>
  <c r="BX478" i="9"/>
  <c r="BX480" i="9"/>
  <c r="BX481" i="9" s="1"/>
  <c r="BX476" i="9"/>
  <c r="BM919" i="9"/>
  <c r="BM930" i="9"/>
  <c r="BM927" i="9"/>
  <c r="BM916" i="9"/>
  <c r="DH265" i="9"/>
  <c r="DH253" i="9"/>
  <c r="DH250" i="9"/>
  <c r="DH257" i="9" s="1"/>
  <c r="DH259" i="9" s="1"/>
  <c r="DH258" i="9" s="1"/>
  <c r="DH246" i="9"/>
  <c r="CW732" i="9"/>
  <c r="CX199" i="9"/>
  <c r="CX198" i="9"/>
  <c r="BY740" i="9"/>
  <c r="BY739" i="9" s="1"/>
  <c r="BY738" i="9" s="1"/>
  <c r="BY737" i="9" s="1"/>
  <c r="BY736" i="9" s="1"/>
  <c r="BY735" i="9" s="1"/>
  <c r="BY734" i="9" s="1"/>
  <c r="BY733" i="9" s="1"/>
  <c r="BY745" i="9"/>
  <c r="CK745" i="9"/>
  <c r="CK740" i="9"/>
  <c r="CK739" i="9" s="1"/>
  <c r="CK738" i="9" s="1"/>
  <c r="CK737" i="9" s="1"/>
  <c r="CK736" i="9" s="1"/>
  <c r="CK735" i="9" s="1"/>
  <c r="CK734" i="9" s="1"/>
  <c r="CK733" i="9" s="1"/>
  <c r="DF36" i="9"/>
  <c r="DF35" i="9"/>
  <c r="DF37" i="9" s="1"/>
  <c r="CB756" i="9"/>
  <c r="CB754" i="9"/>
  <c r="CB755" i="9" s="1"/>
  <c r="CW298" i="9"/>
  <c r="CW300" i="9"/>
  <c r="BN744" i="9"/>
  <c r="BN743" i="9" s="1"/>
  <c r="BN748" i="9"/>
  <c r="BN749" i="9" s="1"/>
  <c r="BN750" i="9" s="1"/>
  <c r="BN751" i="9" s="1"/>
  <c r="BN752" i="9" s="1"/>
  <c r="BN753" i="9" s="1"/>
  <c r="DH121" i="9"/>
  <c r="DG27" i="9"/>
  <c r="DG22" i="9"/>
  <c r="BP333" i="9"/>
  <c r="BP334" i="9" s="1"/>
  <c r="BP227" i="9"/>
  <c r="BP231" i="9"/>
  <c r="BP232" i="9"/>
  <c r="BP225" i="9"/>
  <c r="DJ333" i="9"/>
  <c r="DJ227" i="9"/>
  <c r="DJ231" i="9"/>
  <c r="DJ232" i="9"/>
  <c r="DJ243" i="9" s="1"/>
  <c r="DJ225" i="9"/>
  <c r="BW932" i="9"/>
  <c r="BW929" i="9"/>
  <c r="BW936" i="9"/>
  <c r="DE812" i="9"/>
  <c r="DE817" i="9" s="1"/>
  <c r="DE813" i="9"/>
  <c r="DE814" i="9"/>
  <c r="DE811" i="9"/>
  <c r="DE810" i="9" s="1"/>
  <c r="DE809" i="9" s="1"/>
  <c r="DE805" i="9" s="1"/>
  <c r="CY121" i="9"/>
  <c r="CX22" i="9"/>
  <c r="CX27" i="9"/>
  <c r="DI745" i="9"/>
  <c r="DI740" i="9"/>
  <c r="DI739" i="9" s="1"/>
  <c r="DI738" i="9" s="1"/>
  <c r="DI737" i="9" s="1"/>
  <c r="DI736" i="9" s="1"/>
  <c r="DI735" i="9" s="1"/>
  <c r="DI734" i="9" s="1"/>
  <c r="DI733" i="9" s="1"/>
  <c r="CP756" i="9"/>
  <c r="CP754" i="9"/>
  <c r="CP755" i="9" s="1"/>
  <c r="CT748" i="9"/>
  <c r="CT749" i="9" s="1"/>
  <c r="CT750" i="9" s="1"/>
  <c r="CT751" i="9" s="1"/>
  <c r="CT752" i="9" s="1"/>
  <c r="CT753" i="9" s="1"/>
  <c r="CT744" i="9"/>
  <c r="CT743" i="9" s="1"/>
  <c r="AK958" i="9"/>
  <c r="AK955" i="9"/>
  <c r="AK953" i="9" s="1"/>
  <c r="AK957" i="9"/>
  <c r="AK954" i="9"/>
  <c r="BR29" i="9"/>
  <c r="BR32" i="9"/>
  <c r="BR38" i="9"/>
  <c r="BR33" i="9"/>
  <c r="BR34" i="9"/>
  <c r="CD243" i="9"/>
  <c r="CD235" i="9"/>
  <c r="DE748" i="9"/>
  <c r="DE749" i="9" s="1"/>
  <c r="DE750" i="9" s="1"/>
  <c r="DE744" i="9"/>
  <c r="DE743" i="9" s="1"/>
  <c r="DE751" i="9"/>
  <c r="DE752" i="9" s="1"/>
  <c r="DE753" i="9" s="1"/>
  <c r="CX221" i="9"/>
  <c r="CX229" i="9"/>
  <c r="CX224" i="9"/>
  <c r="BY756" i="9"/>
  <c r="BY754" i="9"/>
  <c r="BY755" i="9" s="1"/>
  <c r="CK756" i="9"/>
  <c r="CK754" i="9"/>
  <c r="CK755" i="9" s="1"/>
  <c r="DF110" i="9"/>
  <c r="DG122" i="9"/>
  <c r="DF117" i="9"/>
  <c r="DF112" i="9"/>
  <c r="DF28" i="9"/>
  <c r="DF6" i="9"/>
  <c r="DF7" i="9" s="1"/>
  <c r="DF26" i="9"/>
  <c r="DF31" i="9"/>
  <c r="DE333" i="9"/>
  <c r="DE232" i="9"/>
  <c r="DE243" i="9" s="1"/>
  <c r="DE227" i="9"/>
  <c r="DE231" i="9"/>
  <c r="DE225" i="9"/>
  <c r="DA745" i="9"/>
  <c r="DA740" i="9"/>
  <c r="DA739" i="9" s="1"/>
  <c r="DA738" i="9" s="1"/>
  <c r="DA737" i="9" s="1"/>
  <c r="DA736" i="9" s="1"/>
  <c r="DA735" i="9" s="1"/>
  <c r="DA734" i="9" s="1"/>
  <c r="DA733" i="9" s="1"/>
  <c r="DF751" i="9"/>
  <c r="DF752" i="9" s="1"/>
  <c r="DF753" i="9" s="1"/>
  <c r="DF748" i="9"/>
  <c r="DF749" i="9" s="1"/>
  <c r="DF750" i="9" s="1"/>
  <c r="DF744" i="9"/>
  <c r="DF743" i="9" s="1"/>
  <c r="BS614" i="9"/>
  <c r="BS612" i="9"/>
  <c r="BS611" i="9" s="1"/>
  <c r="BS610" i="9" s="1"/>
  <c r="BN916" i="9"/>
  <c r="BN919" i="9"/>
  <c r="BN927" i="9"/>
  <c r="BN930" i="9"/>
  <c r="DB112" i="9"/>
  <c r="DB110" i="9"/>
  <c r="DC122" i="9"/>
  <c r="DB117" i="9"/>
  <c r="DB26" i="9"/>
  <c r="DB6" i="9"/>
  <c r="DB7" i="9" s="1"/>
  <c r="DB31" i="9"/>
  <c r="DB28" i="9"/>
  <c r="CC243" i="9"/>
  <c r="CC235" i="9"/>
  <c r="BR476" i="9"/>
  <c r="BR478" i="9"/>
  <c r="BR480" i="9"/>
  <c r="BR481" i="9" s="1"/>
  <c r="CD576" i="9"/>
  <c r="CD584" i="9" s="1"/>
  <c r="CD601" i="9"/>
  <c r="CD602" i="9" s="1"/>
  <c r="CD599" i="9"/>
  <c r="CD600" i="9" s="1"/>
  <c r="CD579" i="9"/>
  <c r="CD578" i="9" s="1"/>
  <c r="CD577" i="9"/>
  <c r="CD580" i="9" s="1"/>
  <c r="CD581" i="9" s="1"/>
  <c r="AG273" i="9"/>
  <c r="AG269" i="9" s="1"/>
  <c r="AG270" i="9" s="1"/>
  <c r="AG272" i="9"/>
  <c r="AG276" i="9"/>
  <c r="AG21" i="9" s="1"/>
  <c r="AG275" i="9"/>
  <c r="DB740" i="9"/>
  <c r="DB739" i="9" s="1"/>
  <c r="DB738" i="9" s="1"/>
  <c r="DB737" i="9" s="1"/>
  <c r="DB736" i="9" s="1"/>
  <c r="DB735" i="9" s="1"/>
  <c r="DB734" i="9" s="1"/>
  <c r="DB733" i="9" s="1"/>
  <c r="DB745" i="9"/>
  <c r="DF333" i="9"/>
  <c r="DF232" i="9"/>
  <c r="DF243" i="9" s="1"/>
  <c r="DF225" i="9"/>
  <c r="DF227" i="9"/>
  <c r="DF231" i="9"/>
  <c r="BQ748" i="9"/>
  <c r="BQ749" i="9" s="1"/>
  <c r="BQ750" i="9" s="1"/>
  <c r="BQ751" i="9" s="1"/>
  <c r="BQ752" i="9" s="1"/>
  <c r="BQ753" i="9" s="1"/>
  <c r="BQ744" i="9"/>
  <c r="BQ743" i="9" s="1"/>
  <c r="CL748" i="9"/>
  <c r="CL749" i="9" s="1"/>
  <c r="CL750" i="9" s="1"/>
  <c r="CL751" i="9" s="1"/>
  <c r="CL752" i="9" s="1"/>
  <c r="CL753" i="9" s="1"/>
  <c r="CL744" i="9"/>
  <c r="CL743" i="9" s="1"/>
  <c r="CV812" i="9"/>
  <c r="CV817" i="9" s="1"/>
  <c r="CV813" i="9"/>
  <c r="CV811" i="9"/>
  <c r="CV810" i="9" s="1"/>
  <c r="CV809" i="9" s="1"/>
  <c r="CV805" i="9" s="1"/>
  <c r="CV814" i="9"/>
  <c r="DK27" i="9"/>
  <c r="DK22" i="9"/>
  <c r="CN245" i="9"/>
  <c r="CN249" i="9"/>
  <c r="CN236" i="9"/>
  <c r="CN240" i="9"/>
  <c r="CN241" i="9"/>
  <c r="CN242" i="9"/>
  <c r="CG574" i="9"/>
  <c r="CG572" i="9"/>
  <c r="AR243" i="9"/>
  <c r="AR235" i="9"/>
  <c r="CV345" i="9"/>
  <c r="CV346" i="9" s="1"/>
  <c r="CV255" i="9"/>
  <c r="CA243" i="9"/>
  <c r="CA235" i="9"/>
  <c r="DI754" i="9"/>
  <c r="DI755" i="9" s="1"/>
  <c r="DI756" i="9"/>
  <c r="BZ936" i="9"/>
  <c r="BZ929" i="9"/>
  <c r="BZ932" i="9"/>
  <c r="DF813" i="9"/>
  <c r="DF811" i="9"/>
  <c r="DF810" i="9" s="1"/>
  <c r="DF809" i="9" s="1"/>
  <c r="DF805" i="9" s="1"/>
  <c r="DF812" i="9"/>
  <c r="DF817" i="9" s="1"/>
  <c r="DF814" i="9"/>
  <c r="CP343" i="9"/>
  <c r="CP344" i="9" s="1"/>
  <c r="CP266" i="9"/>
  <c r="CP256" i="9"/>
  <c r="CP347" i="9" s="1"/>
  <c r="CP348" i="9" s="1"/>
  <c r="CO333" i="9"/>
  <c r="CO232" i="9"/>
  <c r="CO243" i="9" s="1"/>
  <c r="CO225" i="9"/>
  <c r="CO231" i="9"/>
  <c r="CO227" i="9"/>
  <c r="CS796" i="9"/>
  <c r="CS795" i="9" s="1"/>
  <c r="CS798" i="9"/>
  <c r="BV936" i="9"/>
  <c r="BV929" i="9"/>
  <c r="BV932" i="9"/>
  <c r="BV243" i="9"/>
  <c r="BV235" i="9"/>
  <c r="DC110" i="9"/>
  <c r="DD122" i="9"/>
  <c r="DC117" i="9"/>
  <c r="DC112" i="9"/>
  <c r="DC26" i="9"/>
  <c r="DC28" i="9"/>
  <c r="DD29" i="9"/>
  <c r="DC31" i="9"/>
  <c r="DC6" i="9"/>
  <c r="DC7" i="9" s="1"/>
  <c r="CW744" i="9"/>
  <c r="CW743" i="9" s="1"/>
  <c r="CW748" i="9"/>
  <c r="CW749" i="9" s="1"/>
  <c r="CW750" i="9" s="1"/>
  <c r="CW751" i="9" s="1"/>
  <c r="CW752" i="9" s="1"/>
  <c r="CW753" i="9" s="1"/>
  <c r="CJ745" i="9"/>
  <c r="CJ740" i="9"/>
  <c r="CJ739" i="9" s="1"/>
  <c r="CJ738" i="9" s="1"/>
  <c r="CJ737" i="9" s="1"/>
  <c r="CJ736" i="9" s="1"/>
  <c r="CJ735" i="9" s="1"/>
  <c r="CJ734" i="9" s="1"/>
  <c r="CJ733" i="9" s="1"/>
  <c r="BU1013" i="9"/>
  <c r="BU992" i="9"/>
  <c r="BU746" i="9"/>
  <c r="BU779" i="9"/>
  <c r="BU566" i="9"/>
  <c r="BU613" i="9"/>
  <c r="BV438" i="9"/>
  <c r="BU501" i="9"/>
  <c r="BU64" i="9"/>
  <c r="BV56" i="9"/>
  <c r="BU54" i="9"/>
  <c r="BU60" i="9"/>
  <c r="BU61" i="9" s="1"/>
  <c r="BU62" i="9" s="1"/>
  <c r="BU57" i="9"/>
  <c r="BU63" i="9" s="1"/>
  <c r="BU65" i="9" s="1"/>
  <c r="BU53" i="9"/>
  <c r="BU71" i="9"/>
  <c r="CG55" i="9"/>
  <c r="BU49" i="9"/>
  <c r="BU47" i="9" s="1"/>
  <c r="BU44" i="9" s="1"/>
  <c r="BU48" i="9"/>
  <c r="BU337" i="9"/>
  <c r="DB35" i="9"/>
  <c r="DB37" i="9" s="1"/>
  <c r="DB36" i="9"/>
  <c r="DJ300" i="9"/>
  <c r="DJ301" i="9" s="1"/>
  <c r="DJ302" i="9" s="1"/>
  <c r="DJ304" i="9" s="1"/>
  <c r="DJ298" i="9"/>
  <c r="BZ243" i="9"/>
  <c r="BZ235" i="9"/>
  <c r="BQ930" i="9"/>
  <c r="BQ916" i="9"/>
  <c r="BQ927" i="9"/>
  <c r="BQ919" i="9"/>
  <c r="CS240" i="9"/>
  <c r="CS245" i="9"/>
  <c r="CS249" i="9"/>
  <c r="CS242" i="9"/>
  <c r="CS241" i="9"/>
  <c r="CS236" i="9"/>
  <c r="BO601" i="9"/>
  <c r="BO602" i="9" s="1"/>
  <c r="BO599" i="9"/>
  <c r="BO600" i="9" s="1"/>
  <c r="BO584" i="9"/>
  <c r="BO579" i="9"/>
  <c r="BO578" i="9" s="1"/>
  <c r="BO577" i="9"/>
  <c r="BO580" i="9" s="1"/>
  <c r="BO581" i="9" s="1"/>
  <c r="BO576" i="9"/>
  <c r="BW243" i="9"/>
  <c r="BW235" i="9"/>
  <c r="BW336" i="9"/>
  <c r="CO744" i="9"/>
  <c r="CO743" i="9" s="1"/>
  <c r="CO748" i="9"/>
  <c r="CO749" i="9" s="1"/>
  <c r="CO750" i="9" s="1"/>
  <c r="CO751" i="9" s="1"/>
  <c r="CO752" i="9" s="1"/>
  <c r="CO753" i="9" s="1"/>
  <c r="BT748" i="9"/>
  <c r="BT749" i="9" s="1"/>
  <c r="BT750" i="9" s="1"/>
  <c r="BT751" i="9" s="1"/>
  <c r="BT752" i="9" s="1"/>
  <c r="BT753" i="9" s="1"/>
  <c r="BT744" i="9"/>
  <c r="BT743" i="9" s="1"/>
  <c r="CU116" i="9"/>
  <c r="CU115" i="9" s="1"/>
  <c r="CU111" i="9"/>
  <c r="CU113" i="9" s="1"/>
  <c r="CU114" i="9" s="1"/>
  <c r="BY235" i="9"/>
  <c r="BY243" i="9"/>
  <c r="AL276" i="9"/>
  <c r="AL21" i="9" s="1"/>
  <c r="AL273" i="9"/>
  <c r="AL269" i="9" s="1"/>
  <c r="AL270" i="9" s="1"/>
  <c r="AL272" i="9"/>
  <c r="AL275" i="9"/>
  <c r="BR333" i="9"/>
  <c r="BR334" i="9" s="1"/>
  <c r="BR231" i="9"/>
  <c r="BR232" i="9"/>
  <c r="BR225" i="9"/>
  <c r="BR250" i="9"/>
  <c r="BR227" i="9"/>
  <c r="O935" i="9"/>
  <c r="O934" i="9" s="1"/>
  <c r="O939" i="9"/>
  <c r="O938" i="9"/>
  <c r="O933" i="9"/>
  <c r="CM745" i="9"/>
  <c r="CM740" i="9"/>
  <c r="CM739" i="9" s="1"/>
  <c r="CM738" i="9" s="1"/>
  <c r="CM737" i="9" s="1"/>
  <c r="CM736" i="9" s="1"/>
  <c r="CM735" i="9" s="1"/>
  <c r="CM734" i="9" s="1"/>
  <c r="CM733" i="9" s="1"/>
  <c r="CB932" i="9"/>
  <c r="CB936" i="9"/>
  <c r="CB929" i="9"/>
  <c r="CF932" i="9"/>
  <c r="CF936" i="9"/>
  <c r="CF929" i="9"/>
  <c r="DB240" i="9"/>
  <c r="DB242" i="9"/>
  <c r="DB249" i="9"/>
  <c r="DB245" i="9"/>
  <c r="DB241" i="9"/>
  <c r="DB236" i="9"/>
  <c r="BO333" i="9"/>
  <c r="BO334" i="9" s="1"/>
  <c r="BO232" i="9"/>
  <c r="BO225" i="9"/>
  <c r="BO231" i="9"/>
  <c r="BO227" i="9"/>
  <c r="DC35" i="9"/>
  <c r="DC37" i="9" s="1"/>
  <c r="DC36" i="9"/>
  <c r="DA756" i="9"/>
  <c r="DA754" i="9"/>
  <c r="DA755" i="9" s="1"/>
  <c r="CJ343" i="9"/>
  <c r="CJ344" i="9" s="1"/>
  <c r="CJ256" i="9"/>
  <c r="CJ347" i="9" s="1"/>
  <c r="CJ348" i="9" s="1"/>
  <c r="CJ266" i="9"/>
  <c r="AH957" i="9"/>
  <c r="AH958" i="9"/>
  <c r="AH959" i="9" s="1"/>
  <c r="AH955" i="9"/>
  <c r="AH953" i="9" s="1"/>
  <c r="AH954" i="9"/>
  <c r="CJ756" i="9"/>
  <c r="CJ754" i="9"/>
  <c r="CJ755" i="9" s="1"/>
  <c r="DJ121" i="9"/>
  <c r="DI27" i="9"/>
  <c r="DI22" i="9"/>
  <c r="CD936" i="9"/>
  <c r="CD932" i="9"/>
  <c r="CD929" i="9"/>
  <c r="DB756" i="9"/>
  <c r="DB754" i="9"/>
  <c r="DB755" i="9" s="1"/>
  <c r="CW333" i="9"/>
  <c r="CW232" i="9"/>
  <c r="CW243" i="9" s="1"/>
  <c r="CW225" i="9"/>
  <c r="CW227" i="9"/>
  <c r="CW231" i="9"/>
  <c r="CW813" i="9"/>
  <c r="CW811" i="9"/>
  <c r="CW810" i="9" s="1"/>
  <c r="CW809" i="9" s="1"/>
  <c r="CW805" i="9" s="1"/>
  <c r="CW814" i="9"/>
  <c r="CW812" i="9"/>
  <c r="CW817" i="9" s="1"/>
  <c r="BP748" i="9"/>
  <c r="BP749" i="9" s="1"/>
  <c r="BP750" i="9" s="1"/>
  <c r="BP751" i="9" s="1"/>
  <c r="BP752" i="9" s="1"/>
  <c r="BP753" i="9" s="1"/>
  <c r="BP744" i="9"/>
  <c r="BP743" i="9" s="1"/>
  <c r="CZ333" i="9"/>
  <c r="CZ227" i="9"/>
  <c r="CZ231" i="9"/>
  <c r="CZ232" i="9"/>
  <c r="CZ243" i="9" s="1"/>
  <c r="CZ225" i="9"/>
  <c r="CA534" i="9"/>
  <c r="CA532" i="9"/>
  <c r="DK224" i="9"/>
  <c r="DK221" i="9"/>
  <c r="DK229" i="9"/>
  <c r="BT930" i="9"/>
  <c r="BT927" i="9"/>
  <c r="BT919" i="9"/>
  <c r="BT916" i="9"/>
  <c r="CR745" i="9"/>
  <c r="CR740" i="9"/>
  <c r="CR739" i="9" s="1"/>
  <c r="CR738" i="9" s="1"/>
  <c r="CR737" i="9" s="1"/>
  <c r="CR736" i="9" s="1"/>
  <c r="CR735" i="9" s="1"/>
  <c r="CR734" i="9" s="1"/>
  <c r="CR733" i="9" s="1"/>
  <c r="BY583" i="9"/>
  <c r="BY582" i="9" s="1"/>
  <c r="BY585" i="9"/>
  <c r="AG957" i="9"/>
  <c r="AG955" i="9"/>
  <c r="AG953" i="9" s="1"/>
  <c r="AG958" i="9"/>
  <c r="AG959" i="9" s="1"/>
  <c r="AG954" i="9"/>
  <c r="CG748" i="9"/>
  <c r="CG749" i="9" s="1"/>
  <c r="CG750" i="9" s="1"/>
  <c r="CG751" i="9" s="1"/>
  <c r="CG752" i="9" s="1"/>
  <c r="CG753" i="9" s="1"/>
  <c r="CG744" i="9"/>
  <c r="CG743" i="9" s="1"/>
  <c r="CA932" i="9"/>
  <c r="CA929" i="9"/>
  <c r="CA936" i="9"/>
  <c r="DH310" i="9"/>
  <c r="DH306" i="9"/>
  <c r="DH313" i="9"/>
  <c r="DH312" i="9" s="1"/>
  <c r="DH311" i="9"/>
  <c r="BX954" i="9"/>
  <c r="BX955" i="9"/>
  <c r="BX953" i="9" s="1"/>
  <c r="CB243" i="9"/>
  <c r="CB235" i="9"/>
  <c r="BR748" i="9"/>
  <c r="BR749" i="9" s="1"/>
  <c r="BR750" i="9" s="1"/>
  <c r="BR751" i="9" s="1"/>
  <c r="BR752" i="9" s="1"/>
  <c r="BR753" i="9" s="1"/>
  <c r="BR744" i="9"/>
  <c r="BR743" i="9" s="1"/>
  <c r="CM756" i="9"/>
  <c r="CM754" i="9"/>
  <c r="CM755" i="9" s="1"/>
  <c r="BD333" i="9"/>
  <c r="BD232" i="9"/>
  <c r="BD227" i="9"/>
  <c r="BD231" i="9"/>
  <c r="BD225" i="9"/>
  <c r="BS338" i="9"/>
  <c r="CU747" i="9"/>
  <c r="CU337" i="9"/>
  <c r="CU228" i="9"/>
  <c r="BM333" i="9"/>
  <c r="BM232" i="9"/>
  <c r="BM227" i="9"/>
  <c r="BM231" i="9"/>
  <c r="BM225" i="9"/>
  <c r="DJ751" i="9"/>
  <c r="DJ752" i="9" s="1"/>
  <c r="DJ753" i="9" s="1"/>
  <c r="DJ748" i="9"/>
  <c r="DJ749" i="9" s="1"/>
  <c r="DJ750" i="9" s="1"/>
  <c r="DJ744" i="9"/>
  <c r="DJ743" i="9" s="1"/>
  <c r="CY333" i="9"/>
  <c r="CY227" i="9"/>
  <c r="CY231" i="9"/>
  <c r="CY232" i="9"/>
  <c r="CY243" i="9" s="1"/>
  <c r="CY225" i="9"/>
  <c r="CA579" i="9"/>
  <c r="CA578" i="9" s="1"/>
  <c r="CA577" i="9"/>
  <c r="CA580" i="9" s="1"/>
  <c r="CA581" i="9" s="1"/>
  <c r="CA576" i="9"/>
  <c r="CA584" i="9" s="1"/>
  <c r="CA601" i="9"/>
  <c r="CA599" i="9"/>
  <c r="CA600" i="9" s="1"/>
  <c r="BO744" i="9"/>
  <c r="BO743" i="9" s="1"/>
  <c r="BO748" i="9"/>
  <c r="BO749" i="9" s="1"/>
  <c r="BO750" i="9" s="1"/>
  <c r="BO751" i="9" s="1"/>
  <c r="BO752" i="9" s="1"/>
  <c r="BO753" i="9" s="1"/>
  <c r="CV748" i="9"/>
  <c r="CV749" i="9" s="1"/>
  <c r="CV750" i="9" s="1"/>
  <c r="CV751" i="9" s="1"/>
  <c r="CV752" i="9" s="1"/>
  <c r="CV753" i="9" s="1"/>
  <c r="CV744" i="9"/>
  <c r="CV743" i="9" s="1"/>
  <c r="CC1034" i="9"/>
  <c r="CC1033" i="9" s="1"/>
  <c r="CC1036" i="9"/>
  <c r="AR950" i="9"/>
  <c r="AR951" i="9" s="1"/>
  <c r="AR947" i="9"/>
  <c r="AR948" i="9"/>
  <c r="R952" i="9"/>
  <c r="R943" i="9"/>
  <c r="N936" i="9"/>
  <c r="N932" i="9"/>
  <c r="N929" i="9"/>
  <c r="BP930" i="9"/>
  <c r="BP927" i="9"/>
  <c r="BP916" i="9"/>
  <c r="BP919" i="9"/>
  <c r="CV38" i="9"/>
  <c r="CV33" i="9"/>
  <c r="CV34" i="9"/>
  <c r="CV29" i="9"/>
  <c r="CV32" i="9"/>
  <c r="CV43" i="9"/>
  <c r="CV42" i="9" s="1"/>
  <c r="CC745" i="9"/>
  <c r="CC740" i="9"/>
  <c r="CC739" i="9" s="1"/>
  <c r="CC738" i="9" s="1"/>
  <c r="CC737" i="9" s="1"/>
  <c r="CC736" i="9" s="1"/>
  <c r="CC735" i="9" s="1"/>
  <c r="CC734" i="9" s="1"/>
  <c r="CC733" i="9" s="1"/>
  <c r="DE36" i="9"/>
  <c r="DE35" i="9"/>
  <c r="DE37" i="9" s="1"/>
  <c r="DK747" i="9"/>
  <c r="DK337" i="9"/>
  <c r="DK299" i="9"/>
  <c r="DK228" i="9"/>
  <c r="CW110" i="9"/>
  <c r="CX122" i="9"/>
  <c r="CW117" i="9"/>
  <c r="CW112" i="9"/>
  <c r="CW31" i="9"/>
  <c r="CW28" i="9"/>
  <c r="CW6" i="9"/>
  <c r="CW7" i="9" s="1"/>
  <c r="CW26" i="9"/>
  <c r="CR754" i="9"/>
  <c r="CR755" i="9" s="1"/>
  <c r="CR756" i="9"/>
  <c r="CG534" i="9"/>
  <c r="CG532" i="9"/>
  <c r="DK121" i="9"/>
  <c r="DJ27" i="9"/>
  <c r="DJ22" i="9"/>
  <c r="DI303" i="9"/>
  <c r="DI305" i="9"/>
  <c r="CF243" i="9"/>
  <c r="CF235" i="9"/>
  <c r="J933" i="9"/>
  <c r="J938" i="9"/>
  <c r="J939" i="9"/>
  <c r="J935" i="9"/>
  <c r="J934" i="9" s="1"/>
  <c r="CD340" i="9"/>
  <c r="CE340" i="9"/>
  <c r="CG930" i="9"/>
  <c r="CG927" i="9"/>
  <c r="CG916" i="9"/>
  <c r="CG919" i="9"/>
  <c r="BB240" i="9"/>
  <c r="BB241" i="9"/>
  <c r="CR241" i="9"/>
  <c r="CR245" i="9"/>
  <c r="CR249" i="9"/>
  <c r="CR242" i="9"/>
  <c r="CR240" i="9"/>
  <c r="CR236" i="9"/>
  <c r="CK343" i="9"/>
  <c r="CK344" i="9" s="1"/>
  <c r="CK256" i="9"/>
  <c r="CK347" i="9" s="1"/>
  <c r="CK348" i="9" s="1"/>
  <c r="CK266" i="9"/>
  <c r="CA754" i="9"/>
  <c r="CA755" i="9" s="1"/>
  <c r="CA756" i="9"/>
  <c r="BU577" i="9"/>
  <c r="BU580" i="9" s="1"/>
  <c r="BU581" i="9" s="1"/>
  <c r="BU584" i="9"/>
  <c r="BT338" i="9"/>
  <c r="CO1035" i="9"/>
  <c r="CO1027" i="9"/>
  <c r="BV745" i="9"/>
  <c r="BV740" i="9"/>
  <c r="BV739" i="9" s="1"/>
  <c r="BV738" i="9" s="1"/>
  <c r="BV737" i="9" s="1"/>
  <c r="BV736" i="9" s="1"/>
  <c r="BV735" i="9" s="1"/>
  <c r="BV734" i="9" s="1"/>
  <c r="BV733" i="9" s="1"/>
  <c r="CT732" i="9"/>
  <c r="CU198" i="9"/>
  <c r="CU199" i="9"/>
  <c r="CF745" i="9"/>
  <c r="CF740" i="9"/>
  <c r="CF739" i="9" s="1"/>
  <c r="CF738" i="9" s="1"/>
  <c r="CF737" i="9" s="1"/>
  <c r="CF736" i="9" s="1"/>
  <c r="CF735" i="9" s="1"/>
  <c r="CF734" i="9" s="1"/>
  <c r="CF733" i="9" s="1"/>
  <c r="BQ22" i="9"/>
  <c r="BQ28" i="9"/>
  <c r="BU748" i="9"/>
  <c r="BU749" i="9" s="1"/>
  <c r="BU750" i="9" s="1"/>
  <c r="BU751" i="9" s="1"/>
  <c r="BU752" i="9" s="1"/>
  <c r="BU753" i="9" s="1"/>
  <c r="BU744" i="9"/>
  <c r="BU743" i="9" s="1"/>
  <c r="S939" i="9"/>
  <c r="S949" i="9" s="1"/>
  <c r="S935" i="9"/>
  <c r="S934" i="9" s="1"/>
  <c r="S933" i="9"/>
  <c r="S938" i="9"/>
  <c r="BO930" i="9"/>
  <c r="BO916" i="9"/>
  <c r="BO919" i="9"/>
  <c r="BO927" i="9"/>
  <c r="BQ333" i="9"/>
  <c r="BQ334" i="9" s="1"/>
  <c r="BQ227" i="9"/>
  <c r="BQ231" i="9"/>
  <c r="BQ232" i="9"/>
  <c r="BQ225" i="9"/>
  <c r="CC1031" i="9"/>
  <c r="CC1032" i="9" s="1"/>
  <c r="CC1030" i="9"/>
  <c r="CW345" i="9"/>
  <c r="CW346" i="9" s="1"/>
  <c r="CW255" i="9"/>
  <c r="BC243" i="9"/>
  <c r="BC235" i="9"/>
  <c r="DO337" i="9"/>
  <c r="DO338" i="9" s="1"/>
  <c r="CD745" i="9"/>
  <c r="CD740" i="9"/>
  <c r="CD739" i="9" s="1"/>
  <c r="CD738" i="9" s="1"/>
  <c r="CD737" i="9" s="1"/>
  <c r="CD736" i="9" s="1"/>
  <c r="CD735" i="9" s="1"/>
  <c r="CD734" i="9" s="1"/>
  <c r="CD733" i="9" s="1"/>
  <c r="CT333" i="9"/>
  <c r="CT232" i="9"/>
  <c r="CT243" i="9" s="1"/>
  <c r="CT225" i="9"/>
  <c r="CT227" i="9"/>
  <c r="CT231" i="9"/>
  <c r="CX116" i="9"/>
  <c r="CX115" i="9" s="1"/>
  <c r="CX111" i="9"/>
  <c r="CX113" i="9" s="1"/>
  <c r="CX114" i="9" s="1"/>
  <c r="CJ243" i="9"/>
  <c r="CJ235" i="9"/>
  <c r="CH745" i="9"/>
  <c r="CH740" i="9"/>
  <c r="CH739" i="9" s="1"/>
  <c r="CH738" i="9" s="1"/>
  <c r="CH737" i="9" s="1"/>
  <c r="CH736" i="9" s="1"/>
  <c r="CH735" i="9" s="1"/>
  <c r="CH734" i="9" s="1"/>
  <c r="CH733" i="9" s="1"/>
  <c r="CC754" i="9"/>
  <c r="CC755" i="9" s="1"/>
  <c r="CC756" i="9"/>
  <c r="DE110" i="9"/>
  <c r="DF122" i="9"/>
  <c r="DE117" i="9"/>
  <c r="DE112" i="9"/>
  <c r="DE31" i="9"/>
  <c r="DE28" i="9"/>
  <c r="DE26" i="9"/>
  <c r="DE6" i="9"/>
  <c r="DE7" i="9" s="1"/>
  <c r="DJ732" i="9"/>
  <c r="DK199" i="9"/>
  <c r="DK198" i="9"/>
  <c r="CW36" i="9"/>
  <c r="CW35" i="9"/>
  <c r="CW37" i="9" s="1"/>
  <c r="CO476" i="9"/>
  <c r="CO478" i="9"/>
  <c r="CO480" i="9"/>
  <c r="CO481" i="9" s="1"/>
  <c r="BY336" i="9"/>
  <c r="BM563" i="9"/>
  <c r="BM568" i="9"/>
  <c r="BM569" i="9" s="1"/>
  <c r="BM571" i="9" s="1"/>
  <c r="BM573" i="9" s="1"/>
  <c r="CM241" i="9"/>
  <c r="CM245" i="9"/>
  <c r="CM242" i="9"/>
  <c r="CM249" i="9"/>
  <c r="CM240" i="9"/>
  <c r="CM236" i="9"/>
  <c r="CN745" i="9"/>
  <c r="CN740" i="9"/>
  <c r="CN739" i="9" s="1"/>
  <c r="CN738" i="9" s="1"/>
  <c r="CN737" i="9" s="1"/>
  <c r="CN736" i="9" s="1"/>
  <c r="CN735" i="9" s="1"/>
  <c r="CN734" i="9" s="1"/>
  <c r="CN733" i="9" s="1"/>
  <c r="BB334" i="9"/>
  <c r="BY936" i="9"/>
  <c r="BY929" i="9"/>
  <c r="BY932" i="9"/>
  <c r="BN333" i="9"/>
  <c r="BN232" i="9"/>
  <c r="BN225" i="9"/>
  <c r="BN227" i="9"/>
  <c r="BN231" i="9"/>
  <c r="CA745" i="9"/>
  <c r="CA740" i="9"/>
  <c r="CA739" i="9" s="1"/>
  <c r="CA738" i="9" s="1"/>
  <c r="CA737" i="9" s="1"/>
  <c r="CA736" i="9" s="1"/>
  <c r="CA735" i="9" s="1"/>
  <c r="CA734" i="9" s="1"/>
  <c r="CA733" i="9" s="1"/>
  <c r="DC814" i="9"/>
  <c r="DC812" i="9"/>
  <c r="DC817" i="9" s="1"/>
  <c r="DC813" i="9"/>
  <c r="DC811" i="9"/>
  <c r="DC810" i="9" s="1"/>
  <c r="DC809" i="9" s="1"/>
  <c r="DC805" i="9" s="1"/>
  <c r="CG333" i="9"/>
  <c r="CG232" i="9"/>
  <c r="CG243" i="9" s="1"/>
  <c r="CG225" i="9"/>
  <c r="CG231" i="9"/>
  <c r="CG227" i="9"/>
  <c r="BV756" i="9"/>
  <c r="BV754" i="9"/>
  <c r="BV755" i="9" s="1"/>
  <c r="CU224" i="9"/>
  <c r="CU229" i="9"/>
  <c r="CU221" i="9"/>
  <c r="AB958" i="9"/>
  <c r="AB959" i="9" s="1"/>
  <c r="AB954" i="9"/>
  <c r="AB957" i="9"/>
  <c r="AB955" i="9"/>
  <c r="AB953" i="9" s="1"/>
  <c r="CK243" i="9"/>
  <c r="CK235" i="9"/>
  <c r="CF756" i="9"/>
  <c r="CF754" i="9"/>
  <c r="CF755" i="9" s="1"/>
  <c r="BS45" i="9"/>
  <c r="BS46" i="9" s="1"/>
  <c r="BS40" i="9"/>
  <c r="BS30" i="9" s="1"/>
  <c r="BS41" i="9"/>
  <c r="BQ35" i="9"/>
  <c r="BQ37" i="9" s="1"/>
  <c r="BQ36" i="9"/>
  <c r="BU927" i="9"/>
  <c r="BU916" i="9"/>
  <c r="BU919" i="9"/>
  <c r="BU930" i="9"/>
  <c r="CL333" i="9"/>
  <c r="CL232" i="9"/>
  <c r="CL243" i="9" s="1"/>
  <c r="CL225" i="9"/>
  <c r="CL227" i="9"/>
  <c r="CL231" i="9"/>
  <c r="DK813" i="9"/>
  <c r="DK814" i="9"/>
  <c r="DK811" i="9"/>
  <c r="DK810" i="9" s="1"/>
  <c r="DK809" i="9" s="1"/>
  <c r="DK805" i="9" s="1"/>
  <c r="DK812" i="9"/>
  <c r="DK817" i="9" s="1"/>
  <c r="BU478" i="9"/>
  <c r="BU480" i="9"/>
  <c r="BU481" i="9" s="1"/>
  <c r="BU476" i="9"/>
  <c r="CI745" i="9"/>
  <c r="CI740" i="9"/>
  <c r="CI739" i="9" s="1"/>
  <c r="CI738" i="9" s="1"/>
  <c r="CI737" i="9" s="1"/>
  <c r="CI736" i="9" s="1"/>
  <c r="CI735" i="9" s="1"/>
  <c r="CI734" i="9" s="1"/>
  <c r="CI733" i="9" s="1"/>
  <c r="BC334" i="9"/>
  <c r="CZ748" i="9"/>
  <c r="CZ749" i="9" s="1"/>
  <c r="CZ750" i="9" s="1"/>
  <c r="CZ751" i="9" s="1"/>
  <c r="CZ752" i="9" s="1"/>
  <c r="CZ753" i="9" s="1"/>
  <c r="CZ744" i="9"/>
  <c r="CZ743" i="9" s="1"/>
  <c r="CD756" i="9"/>
  <c r="CD754" i="9"/>
  <c r="CD755" i="9" s="1"/>
  <c r="CC936" i="9"/>
  <c r="CC929" i="9"/>
  <c r="CC932" i="9"/>
  <c r="BT232" i="9"/>
  <c r="BT225" i="9"/>
  <c r="BT227" i="9"/>
  <c r="BT231" i="9"/>
  <c r="BW756" i="9"/>
  <c r="BW754" i="9"/>
  <c r="BW755" i="9" s="1"/>
  <c r="CH756" i="9"/>
  <c r="CH754" i="9"/>
  <c r="CH755" i="9" s="1"/>
  <c r="DA240" i="9"/>
  <c r="DA245" i="9"/>
  <c r="DA249" i="9"/>
  <c r="DA242" i="9"/>
  <c r="DA241" i="9"/>
  <c r="DA236" i="9"/>
  <c r="CS745" i="9"/>
  <c r="CS740" i="9"/>
  <c r="CS739" i="9" s="1"/>
  <c r="CS738" i="9" s="1"/>
  <c r="CS737" i="9" s="1"/>
  <c r="CS736" i="9" s="1"/>
  <c r="CS735" i="9" s="1"/>
  <c r="CS734" i="9" s="1"/>
  <c r="CS733" i="9" s="1"/>
  <c r="BV653" i="7" l="1"/>
  <c r="BV654" i="7" s="1"/>
  <c r="BV655" i="7" s="1"/>
  <c r="BV656" i="7" s="1"/>
  <c r="BV657" i="7" s="1"/>
  <c r="BV658" i="7" s="1"/>
  <c r="BV649" i="7"/>
  <c r="BV648" i="7" s="1"/>
  <c r="BY941" i="7"/>
  <c r="BY939" i="7"/>
  <c r="BY938" i="7" s="1"/>
  <c r="BD195" i="7"/>
  <c r="BD196" i="7"/>
  <c r="BD194" i="7" s="1"/>
  <c r="BC221" i="7"/>
  <c r="BC229" i="7"/>
  <c r="BC230" i="7" s="1"/>
  <c r="CN205" i="7"/>
  <c r="CN210" i="7" s="1"/>
  <c r="CN212" i="7" s="1"/>
  <c r="CN211" i="7" s="1"/>
  <c r="CN203" i="7"/>
  <c r="CN246" i="7"/>
  <c r="CN218" i="7"/>
  <c r="CN929" i="7"/>
  <c r="CL186" i="7"/>
  <c r="CL178" i="7"/>
  <c r="CL181" i="7"/>
  <c r="BQ832" i="7"/>
  <c r="BQ835" i="7"/>
  <c r="BQ821" i="7"/>
  <c r="BQ824" i="7"/>
  <c r="CC186" i="7"/>
  <c r="CC178" i="7"/>
  <c r="CC181" i="7"/>
  <c r="CS936" i="7"/>
  <c r="CS937" i="7" s="1"/>
  <c r="CS935" i="7"/>
  <c r="BU523" i="7"/>
  <c r="BU522" i="7" s="1"/>
  <c r="BU521" i="7" s="1"/>
  <c r="BU525" i="7"/>
  <c r="DI121" i="9"/>
  <c r="DH22" i="9"/>
  <c r="DH27" i="9"/>
  <c r="BP649" i="7"/>
  <c r="BP648" i="7" s="1"/>
  <c r="BP653" i="7"/>
  <c r="BP654" i="7" s="1"/>
  <c r="BP655" i="7" s="1"/>
  <c r="BP656" i="7" s="1"/>
  <c r="BP657" i="7" s="1"/>
  <c r="BP658" i="7" s="1"/>
  <c r="BP188" i="7"/>
  <c r="BP182" i="7"/>
  <c r="BP189" i="7"/>
  <c r="BP248" i="7"/>
  <c r="BP249" i="7" s="1"/>
  <c r="BP184" i="7"/>
  <c r="AL195" i="7"/>
  <c r="AL196" i="7"/>
  <c r="AL194" i="7" s="1"/>
  <c r="BS32" i="7"/>
  <c r="BS29" i="7"/>
  <c r="BS37" i="7"/>
  <c r="BS33" i="7"/>
  <c r="BS31" i="7"/>
  <c r="CM203" i="7"/>
  <c r="CM218" i="7"/>
  <c r="CM215" i="7"/>
  <c r="CM246" i="7"/>
  <c r="CM205" i="7"/>
  <c r="CM929" i="7"/>
  <c r="CF186" i="7"/>
  <c r="CF178" i="7"/>
  <c r="CF181" i="7"/>
  <c r="CY812" i="9"/>
  <c r="CY817" i="9" s="1"/>
  <c r="CY811" i="9"/>
  <c r="CY810" i="9" s="1"/>
  <c r="CY809" i="9" s="1"/>
  <c r="CY805" i="9" s="1"/>
  <c r="CY814" i="9"/>
  <c r="CY813" i="9"/>
  <c r="AS224" i="7"/>
  <c r="AS225" i="7"/>
  <c r="AS221" i="7" s="1"/>
  <c r="AS222" i="7" s="1"/>
  <c r="AS227" i="7"/>
  <c r="AS228" i="7"/>
  <c r="AS231" i="7" s="1"/>
  <c r="BU487" i="7"/>
  <c r="BU490" i="7"/>
  <c r="BU489" i="7" s="1"/>
  <c r="BU510" i="7"/>
  <c r="BU511" i="7" s="1"/>
  <c r="BU512" i="7"/>
  <c r="BU513" i="7" s="1"/>
  <c r="CO195" i="7"/>
  <c r="CO196" i="7"/>
  <c r="CO194" i="7" s="1"/>
  <c r="CL185" i="7"/>
  <c r="CL252" i="7"/>
  <c r="CL652" i="7"/>
  <c r="CZ814" i="9"/>
  <c r="CZ812" i="9"/>
  <c r="CZ817" i="9" s="1"/>
  <c r="CZ813" i="9"/>
  <c r="CZ811" i="9"/>
  <c r="CZ810" i="9" s="1"/>
  <c r="CZ809" i="9" s="1"/>
  <c r="CZ805" i="9" s="1"/>
  <c r="AT860" i="7"/>
  <c r="AT858" i="7" s="1"/>
  <c r="AT859" i="7"/>
  <c r="AT862" i="7"/>
  <c r="AT863" i="7"/>
  <c r="AT864" i="7" s="1"/>
  <c r="CS939" i="7"/>
  <c r="CS938" i="7" s="1"/>
  <c r="CS941" i="7"/>
  <c r="CS178" i="7"/>
  <c r="CS181" i="7"/>
  <c r="CS186" i="7"/>
  <c r="BW188" i="7"/>
  <c r="BW184" i="7"/>
  <c r="BW182" i="7"/>
  <c r="BW189" i="7"/>
  <c r="CG659" i="7"/>
  <c r="CG660" i="7" s="1"/>
  <c r="CG661" i="7"/>
  <c r="BR34" i="7"/>
  <c r="BR36" i="7" s="1"/>
  <c r="BR35" i="7"/>
  <c r="BN253" i="7"/>
  <c r="BS252" i="7"/>
  <c r="BC192" i="7"/>
  <c r="BC200" i="7"/>
  <c r="CL155" i="7"/>
  <c r="CL156" i="7"/>
  <c r="AR659" i="7"/>
  <c r="AR660" i="7" s="1"/>
  <c r="AR661" i="7"/>
  <c r="CD832" i="7"/>
  <c r="CD835" i="7"/>
  <c r="CD821" i="7"/>
  <c r="CD824" i="7"/>
  <c r="AH193" i="7"/>
  <c r="AH248" i="7"/>
  <c r="AH249" i="7" s="1"/>
  <c r="AH206" i="7"/>
  <c r="AH226" i="7" s="1"/>
  <c r="DA811" i="9"/>
  <c r="DA810" i="9" s="1"/>
  <c r="DA809" i="9" s="1"/>
  <c r="DA805" i="9" s="1"/>
  <c r="DA814" i="9"/>
  <c r="DA812" i="9"/>
  <c r="DA817" i="9" s="1"/>
  <c r="DA813" i="9"/>
  <c r="BN185" i="7"/>
  <c r="BN428" i="7"/>
  <c r="BN652" i="7"/>
  <c r="BN825" i="7"/>
  <c r="BT333" i="9"/>
  <c r="CG202" i="7"/>
  <c r="CG198" i="7"/>
  <c r="CG193" i="7"/>
  <c r="CG197" i="7"/>
  <c r="CG204" i="7"/>
  <c r="CG199" i="7"/>
  <c r="CF185" i="7"/>
  <c r="CF652" i="7"/>
  <c r="CF825" i="7"/>
  <c r="CK155" i="7"/>
  <c r="CK156" i="7"/>
  <c r="CK935" i="7"/>
  <c r="CK936" i="7"/>
  <c r="CK937" i="7" s="1"/>
  <c r="CA701" i="7"/>
  <c r="CA700" i="7" s="1"/>
  <c r="CA703" i="7"/>
  <c r="J837" i="7"/>
  <c r="J834" i="7"/>
  <c r="J841" i="7"/>
  <c r="AB848" i="7"/>
  <c r="AB857" i="7"/>
  <c r="AB861" i="7" s="1"/>
  <c r="AG857" i="7"/>
  <c r="AG861" i="7" s="1"/>
  <c r="AG848" i="7"/>
  <c r="CP199" i="7"/>
  <c r="CP204" i="7"/>
  <c r="CP197" i="7"/>
  <c r="CP198" i="7"/>
  <c r="CP193" i="7"/>
  <c r="CP202" i="7"/>
  <c r="BW649" i="7"/>
  <c r="BW648" i="7" s="1"/>
  <c r="BW653" i="7"/>
  <c r="BW654" i="7" s="1"/>
  <c r="BW655" i="7" s="1"/>
  <c r="BW656" i="7" s="1"/>
  <c r="BW657" i="7" s="1"/>
  <c r="BW658" i="7" s="1"/>
  <c r="CB178" i="7"/>
  <c r="CB181" i="7"/>
  <c r="CB186" i="7"/>
  <c r="CY6" i="9"/>
  <c r="CY7" i="9" s="1"/>
  <c r="CY31" i="9"/>
  <c r="CZ122" i="9"/>
  <c r="CY28" i="9"/>
  <c r="CY26" i="9"/>
  <c r="CY117" i="9"/>
  <c r="CY110" i="9"/>
  <c r="CY112" i="9"/>
  <c r="BV252" i="7"/>
  <c r="BQ184" i="7"/>
  <c r="BQ188" i="7"/>
  <c r="BQ189" i="7"/>
  <c r="BQ182" i="7"/>
  <c r="BQ248" i="7"/>
  <c r="BQ249" i="7" s="1"/>
  <c r="AR645" i="7"/>
  <c r="AR644" i="7" s="1"/>
  <c r="AR643" i="7" s="1"/>
  <c r="AR642" i="7" s="1"/>
  <c r="AR641" i="7" s="1"/>
  <c r="AR640" i="7" s="1"/>
  <c r="AR639" i="7" s="1"/>
  <c r="AR638" i="7" s="1"/>
  <c r="AR650" i="7"/>
  <c r="BV251" i="7"/>
  <c r="CD653" i="7"/>
  <c r="CD654" i="7" s="1"/>
  <c r="CD655" i="7" s="1"/>
  <c r="CD656" i="7" s="1"/>
  <c r="CD657" i="7" s="1"/>
  <c r="CD658" i="7" s="1"/>
  <c r="CD649" i="7"/>
  <c r="CD648" i="7" s="1"/>
  <c r="CD255" i="7"/>
  <c r="CE255" i="7"/>
  <c r="CG255" i="7" s="1"/>
  <c r="AH196" i="7"/>
  <c r="AH194" i="7" s="1"/>
  <c r="AH195" i="7"/>
  <c r="CZ38" i="9"/>
  <c r="CZ33" i="9"/>
  <c r="CZ29" i="9"/>
  <c r="CZ34" i="9"/>
  <c r="CZ32" i="9"/>
  <c r="BR26" i="7"/>
  <c r="BR28" i="7"/>
  <c r="BR106" i="7"/>
  <c r="BR104" i="7"/>
  <c r="R840" i="7"/>
  <c r="R839" i="7" s="1"/>
  <c r="R843" i="7"/>
  <c r="R844" i="7"/>
  <c r="R854" i="7" s="1"/>
  <c r="R838" i="7"/>
  <c r="BN186" i="7"/>
  <c r="BN178" i="7"/>
  <c r="BN181" i="7"/>
  <c r="N845" i="7"/>
  <c r="N855" i="7"/>
  <c r="N856" i="7" s="1"/>
  <c r="N857" i="7" s="1"/>
  <c r="N861" i="7" s="1"/>
  <c r="BU185" i="7"/>
  <c r="BU375" i="7"/>
  <c r="BU428" i="7"/>
  <c r="BU652" i="7"/>
  <c r="BU825" i="7"/>
  <c r="BU382" i="7"/>
  <c r="BU388" i="7"/>
  <c r="BU385" i="7"/>
  <c r="BU384" i="7" s="1"/>
  <c r="BU383" i="7"/>
  <c r="BU386" i="7" s="1"/>
  <c r="CD184" i="7"/>
  <c r="CD182" i="7"/>
  <c r="CD189" i="7"/>
  <c r="CD188" i="7"/>
  <c r="AG851" i="7"/>
  <c r="AG849" i="7" s="1"/>
  <c r="AG850" i="7"/>
  <c r="BT185" i="7"/>
  <c r="BT375" i="7"/>
  <c r="BT428" i="7"/>
  <c r="BT652" i="7"/>
  <c r="BT825" i="7"/>
  <c r="BB249" i="7"/>
  <c r="AK851" i="7"/>
  <c r="AK849" i="7" s="1"/>
  <c r="AK850" i="7"/>
  <c r="CE445" i="7"/>
  <c r="CE443" i="7"/>
  <c r="CC927" i="7"/>
  <c r="CC934" i="7"/>
  <c r="CC933" i="7" s="1"/>
  <c r="CC931" i="7"/>
  <c r="CK178" i="7"/>
  <c r="CK181" i="7"/>
  <c r="CK186" i="7"/>
  <c r="CK207" i="7"/>
  <c r="CK208" i="7" s="1"/>
  <c r="CK209" i="7" s="1"/>
  <c r="CK939" i="7"/>
  <c r="CK938" i="7" s="1"/>
  <c r="CK941" i="7"/>
  <c r="BM653" i="7"/>
  <c r="BM654" i="7" s="1"/>
  <c r="BM655" i="7" s="1"/>
  <c r="BM656" i="7" s="1"/>
  <c r="BM657" i="7" s="1"/>
  <c r="BM658" i="7" s="1"/>
  <c r="BM649" i="7"/>
  <c r="BM648" i="7" s="1"/>
  <c r="CE335" i="9"/>
  <c r="CD335" i="9"/>
  <c r="CF335" i="9" s="1"/>
  <c r="BW821" i="7"/>
  <c r="BW824" i="7"/>
  <c r="BW832" i="7"/>
  <c r="BW835" i="7"/>
  <c r="BT178" i="7"/>
  <c r="BT181" i="7"/>
  <c r="BT186" i="7"/>
  <c r="BU701" i="7"/>
  <c r="BU700" i="7" s="1"/>
  <c r="BU703" i="7"/>
  <c r="CB185" i="7"/>
  <c r="CB375" i="7"/>
  <c r="CB428" i="7"/>
  <c r="CB825" i="7"/>
  <c r="CB652" i="7"/>
  <c r="CA178" i="7"/>
  <c r="CA181" i="7"/>
  <c r="CA186" i="7"/>
  <c r="CY35" i="9"/>
  <c r="CY37" i="9" s="1"/>
  <c r="CY36" i="9"/>
  <c r="AK848" i="7"/>
  <c r="AK857" i="7"/>
  <c r="AK861" i="7" s="1"/>
  <c r="CR156" i="7"/>
  <c r="CR155" i="7"/>
  <c r="BV51" i="7"/>
  <c r="CH52" i="7"/>
  <c r="BV64" i="7"/>
  <c r="BV46" i="7"/>
  <c r="BV50" i="7"/>
  <c r="BV47" i="7"/>
  <c r="BV45" i="7" s="1"/>
  <c r="BV42" i="7" s="1"/>
  <c r="BV54" i="7"/>
  <c r="BV60" i="7" s="1"/>
  <c r="BV62" i="7" s="1"/>
  <c r="BV63" i="7"/>
  <c r="BV82" i="7"/>
  <c r="BW53" i="7"/>
  <c r="BV57" i="7"/>
  <c r="BV58" i="7" s="1"/>
  <c r="BV59" i="7" s="1"/>
  <c r="BV61" i="7"/>
  <c r="BW349" i="7"/>
  <c r="BV412" i="7"/>
  <c r="BV477" i="7"/>
  <c r="BV684" i="7"/>
  <c r="BV651" i="7"/>
  <c r="BV897" i="7"/>
  <c r="BV918" i="7"/>
  <c r="AN864" i="7"/>
  <c r="AN866" i="7"/>
  <c r="AN865" i="7" s="1"/>
  <c r="CA482" i="7"/>
  <c r="CA484" i="7" s="1"/>
  <c r="CA514" i="7"/>
  <c r="CI514" i="7" s="1"/>
  <c r="CI515" i="7" s="1"/>
  <c r="BO487" i="7"/>
  <c r="BO488" i="7"/>
  <c r="BO491" i="7" s="1"/>
  <c r="BO492" i="7" s="1"/>
  <c r="BO490" i="7"/>
  <c r="BO489" i="7" s="1"/>
  <c r="BO510" i="7"/>
  <c r="BO511" i="7" s="1"/>
  <c r="BO512" i="7"/>
  <c r="BO513" i="7" s="1"/>
  <c r="BO495" i="7"/>
  <c r="AN228" i="7"/>
  <c r="AN231" i="7" s="1"/>
  <c r="AN227" i="7"/>
  <c r="AN225" i="7"/>
  <c r="AN221" i="7" s="1"/>
  <c r="AN222" i="7" s="1"/>
  <c r="AN224" i="7"/>
  <c r="CC255" i="7"/>
  <c r="CC156" i="7"/>
  <c r="CC155" i="7"/>
  <c r="CC820" i="7"/>
  <c r="CC819" i="7" s="1"/>
  <c r="CA185" i="7"/>
  <c r="CA428" i="7"/>
  <c r="CA652" i="7"/>
  <c r="CA375" i="7"/>
  <c r="CA825" i="7"/>
  <c r="BW251" i="7"/>
  <c r="CG645" i="7"/>
  <c r="CG644" i="7" s="1"/>
  <c r="CG643" i="7" s="1"/>
  <c r="CG642" i="7" s="1"/>
  <c r="CG641" i="7" s="1"/>
  <c r="CG640" i="7" s="1"/>
  <c r="CG639" i="7" s="1"/>
  <c r="CG638" i="7" s="1"/>
  <c r="CG650" i="7"/>
  <c r="CI205" i="7"/>
  <c r="CI210" i="7" s="1"/>
  <c r="CI212" i="7" s="1"/>
  <c r="CI211" i="7" s="1"/>
  <c r="CI203" i="7"/>
  <c r="CI218" i="7"/>
  <c r="CI246" i="7"/>
  <c r="CI486" i="7"/>
  <c r="CI929" i="7"/>
  <c r="CM196" i="7"/>
  <c r="CM194" i="7" s="1"/>
  <c r="CM195" i="7"/>
  <c r="BS531" i="7"/>
  <c r="BS532" i="7" s="1"/>
  <c r="BS533" i="7" s="1"/>
  <c r="BS535" i="7" s="1"/>
  <c r="BS534" i="7" s="1"/>
  <c r="BS538" i="7"/>
  <c r="BS537" i="7" s="1"/>
  <c r="BS536" i="7" s="1"/>
  <c r="BS526" i="7"/>
  <c r="BS528" i="7" s="1"/>
  <c r="BS529" i="7" s="1"/>
  <c r="BS530" i="7" s="1"/>
  <c r="CC383" i="7"/>
  <c r="CC386" i="7" s="1"/>
  <c r="CC382" i="7"/>
  <c r="CC388" i="7"/>
  <c r="CC385" i="7"/>
  <c r="CC384" i="7" s="1"/>
  <c r="CK185" i="7"/>
  <c r="CK201" i="7"/>
  <c r="CK252" i="7"/>
  <c r="CK652" i="7"/>
  <c r="CH205" i="7"/>
  <c r="CH203" i="7"/>
  <c r="CH218" i="7"/>
  <c r="CH215" i="7"/>
  <c r="CH486" i="7"/>
  <c r="CH246" i="7"/>
  <c r="CH929" i="7"/>
  <c r="CA448" i="7"/>
  <c r="CA449" i="7" s="1"/>
  <c r="CA444" i="7"/>
  <c r="BM821" i="7"/>
  <c r="BM835" i="7"/>
  <c r="BM824" i="7"/>
  <c r="BM832" i="7"/>
  <c r="AB851" i="7"/>
  <c r="AB849" i="7" s="1"/>
  <c r="AB850" i="7"/>
  <c r="BX250" i="7"/>
  <c r="BY853" i="7"/>
  <c r="BY855" i="7"/>
  <c r="BY856" i="7" s="1"/>
  <c r="BY852" i="7"/>
  <c r="CA382" i="7"/>
  <c r="CA388" i="7"/>
  <c r="CA383" i="7"/>
  <c r="CA386" i="7" s="1"/>
  <c r="CA385" i="7"/>
  <c r="CA384" i="7" s="1"/>
  <c r="BM184" i="7"/>
  <c r="BM182" i="7"/>
  <c r="BM188" i="7"/>
  <c r="BM189" i="7"/>
  <c r="BM248" i="7"/>
  <c r="CJ155" i="7"/>
  <c r="CJ156" i="7"/>
  <c r="BT155" i="7"/>
  <c r="BT156" i="7"/>
  <c r="BT820" i="7"/>
  <c r="BT819" i="7" s="1"/>
  <c r="BO649" i="7"/>
  <c r="BO648" i="7" s="1"/>
  <c r="BO653" i="7"/>
  <c r="BO654" i="7" s="1"/>
  <c r="BO655" i="7" s="1"/>
  <c r="BO656" i="7" s="1"/>
  <c r="BO657" i="7" s="1"/>
  <c r="BO658" i="7" s="1"/>
  <c r="CA155" i="7"/>
  <c r="CA156" i="7"/>
  <c r="CA820" i="7"/>
  <c r="CA819" i="7" s="1"/>
  <c r="BB197" i="7"/>
  <c r="BB198" i="7"/>
  <c r="AR854" i="7"/>
  <c r="AR847" i="7"/>
  <c r="CR181" i="7"/>
  <c r="CR186" i="7"/>
  <c r="CR178" i="7"/>
  <c r="BR178" i="7"/>
  <c r="BR181" i="7"/>
  <c r="BR186" i="7"/>
  <c r="AK223" i="7"/>
  <c r="AK204" i="7"/>
  <c r="CD483" i="7"/>
  <c r="CD485" i="7"/>
  <c r="CJ695" i="7"/>
  <c r="CJ698" i="7" s="1"/>
  <c r="CJ699" i="7" s="1"/>
  <c r="CJ702" i="7"/>
  <c r="AG193" i="7"/>
  <c r="AG206" i="7"/>
  <c r="AG226" i="7" s="1"/>
  <c r="AG248" i="7"/>
  <c r="AG249" i="7" s="1"/>
  <c r="BN156" i="7"/>
  <c r="BN155" i="7"/>
  <c r="BN820" i="7"/>
  <c r="BN819" i="7" s="1"/>
  <c r="BU155" i="7"/>
  <c r="BU156" i="7"/>
  <c r="BU820" i="7"/>
  <c r="BU819" i="7" s="1"/>
  <c r="AM857" i="7"/>
  <c r="AM848" i="7"/>
  <c r="BY217" i="7"/>
  <c r="BY210" i="7"/>
  <c r="BY212" i="7" s="1"/>
  <c r="BY211" i="7" s="1"/>
  <c r="BQ649" i="7"/>
  <c r="BQ648" i="7" s="1"/>
  <c r="BQ653" i="7"/>
  <c r="BQ654" i="7" s="1"/>
  <c r="BQ655" i="7" s="1"/>
  <c r="BQ656" i="7" s="1"/>
  <c r="BQ657" i="7" s="1"/>
  <c r="BQ658" i="7" s="1"/>
  <c r="CR185" i="7"/>
  <c r="CR252" i="7"/>
  <c r="CR652" i="7"/>
  <c r="BO188" i="7"/>
  <c r="BO184" i="7"/>
  <c r="BO189" i="7"/>
  <c r="BO182" i="7"/>
  <c r="BO248" i="7"/>
  <c r="BO249" i="7" s="1"/>
  <c r="DA117" i="9"/>
  <c r="DA112" i="9"/>
  <c r="DA110" i="9"/>
  <c r="DA31" i="9"/>
  <c r="DB122" i="9"/>
  <c r="DA6" i="9"/>
  <c r="DA7" i="9" s="1"/>
  <c r="DA28" i="9"/>
  <c r="DA26" i="9"/>
  <c r="T859" i="7"/>
  <c r="T860" i="7"/>
  <c r="T858" i="7" s="1"/>
  <c r="T862" i="7"/>
  <c r="T863" i="7"/>
  <c r="T864" i="7" s="1"/>
  <c r="T866" i="7" s="1"/>
  <c r="T865" i="7" s="1"/>
  <c r="CH195" i="7"/>
  <c r="CH196" i="7"/>
  <c r="CH194" i="7" s="1"/>
  <c r="BM474" i="7"/>
  <c r="BM479" i="7"/>
  <c r="BM480" i="7" s="1"/>
  <c r="BM482" i="7" s="1"/>
  <c r="BM484" i="7" s="1"/>
  <c r="BV184" i="7"/>
  <c r="BV182" i="7"/>
  <c r="BV189" i="7"/>
  <c r="BV188" i="7"/>
  <c r="CA440" i="7"/>
  <c r="CA442" i="7"/>
  <c r="CO205" i="7"/>
  <c r="CO210" i="7" s="1"/>
  <c r="CO212" i="7" s="1"/>
  <c r="CO211" i="7" s="1"/>
  <c r="CO203" i="7"/>
  <c r="CO218" i="7"/>
  <c r="CO246" i="7"/>
  <c r="CO929" i="7"/>
  <c r="CJ201" i="7"/>
  <c r="CJ185" i="7"/>
  <c r="CJ252" i="7"/>
  <c r="CJ652" i="7"/>
  <c r="BO821" i="7"/>
  <c r="BO824" i="7"/>
  <c r="BO835" i="7"/>
  <c r="BO832" i="7"/>
  <c r="CB155" i="7"/>
  <c r="CB156" i="7"/>
  <c r="CB820" i="7"/>
  <c r="CB819" i="7" s="1"/>
  <c r="BR185" i="7"/>
  <c r="BR428" i="7"/>
  <c r="BR652" i="7"/>
  <c r="BR375" i="7"/>
  <c r="AK195" i="7"/>
  <c r="AK196" i="7"/>
  <c r="AK194" i="7" s="1"/>
  <c r="BX251" i="7"/>
  <c r="CS252" i="7"/>
  <c r="CS185" i="7"/>
  <c r="CS652" i="7"/>
  <c r="BP821" i="7"/>
  <c r="BP824" i="7"/>
  <c r="BP835" i="7"/>
  <c r="BP832" i="7"/>
  <c r="CE716" i="7"/>
  <c r="CE715" i="7" s="1"/>
  <c r="CE717" i="7"/>
  <c r="CE722" i="7" s="1"/>
  <c r="CE719" i="7"/>
  <c r="CE718" i="7"/>
  <c r="AG196" i="7"/>
  <c r="AG194" i="7" s="1"/>
  <c r="AG195" i="7"/>
  <c r="BZ853" i="7"/>
  <c r="BZ852" i="7"/>
  <c r="BZ855" i="7"/>
  <c r="BZ856" i="7" s="1"/>
  <c r="BU186" i="7"/>
  <c r="BU178" i="7"/>
  <c r="BU181" i="7"/>
  <c r="BX389" i="7"/>
  <c r="BX391" i="7"/>
  <c r="BX392" i="7" s="1"/>
  <c r="BX387" i="7"/>
  <c r="BU252" i="7"/>
  <c r="CI196" i="7"/>
  <c r="CI194" i="7" s="1"/>
  <c r="CI195" i="7"/>
  <c r="CF155" i="7"/>
  <c r="CF156" i="7"/>
  <c r="CF820" i="7"/>
  <c r="CF819" i="7" s="1"/>
  <c r="O837" i="7"/>
  <c r="O841" i="7"/>
  <c r="O834" i="7"/>
  <c r="AR182" i="7"/>
  <c r="AR184" i="7"/>
  <c r="AR188" i="7"/>
  <c r="AR189" i="7"/>
  <c r="AL863" i="7"/>
  <c r="AL864" i="7" s="1"/>
  <c r="AL860" i="7"/>
  <c r="AL858" i="7" s="1"/>
  <c r="AL859" i="7"/>
  <c r="AL862" i="7"/>
  <c r="BY494" i="7"/>
  <c r="BY493" i="7" s="1"/>
  <c r="BY496" i="7"/>
  <c r="BV821" i="7"/>
  <c r="BV824" i="7"/>
  <c r="BV835" i="7"/>
  <c r="BV832" i="7"/>
  <c r="DA35" i="9"/>
  <c r="DA37" i="9" s="1"/>
  <c r="DA36" i="9"/>
  <c r="BY935" i="7"/>
  <c r="BY936" i="7"/>
  <c r="BY937" i="7" s="1"/>
  <c r="CG834" i="7"/>
  <c r="CG837" i="7"/>
  <c r="CG841" i="7"/>
  <c r="BD193" i="7"/>
  <c r="BD206" i="7"/>
  <c r="BD246" i="7"/>
  <c r="BC249" i="7"/>
  <c r="CN196" i="7"/>
  <c r="CN194" i="7" s="1"/>
  <c r="CN195" i="7"/>
  <c r="BW250" i="7"/>
  <c r="BO703" i="7"/>
  <c r="BO701" i="7"/>
  <c r="BO700" i="7" s="1"/>
  <c r="BR385" i="7"/>
  <c r="BR384" i="7" s="1"/>
  <c r="BR388" i="7"/>
  <c r="BR382" i="7"/>
  <c r="BR383" i="7"/>
  <c r="BR386" i="7" s="1"/>
  <c r="BT252" i="7"/>
  <c r="CJ178" i="7"/>
  <c r="CJ181" i="7"/>
  <c r="CJ186" i="7"/>
  <c r="CJ207" i="7"/>
  <c r="CJ208" i="7" s="1"/>
  <c r="CJ209" i="7" s="1"/>
  <c r="CC185" i="7"/>
  <c r="CC428" i="7"/>
  <c r="CC375" i="7"/>
  <c r="CC652" i="7"/>
  <c r="CC825" i="7"/>
  <c r="BD852" i="7"/>
  <c r="BD853" i="7"/>
  <c r="BD855" i="7"/>
  <c r="BD856" i="7" s="1"/>
  <c r="S855" i="7"/>
  <c r="S856" i="7" s="1"/>
  <c r="S845" i="7"/>
  <c r="S853" i="7"/>
  <c r="BR155" i="7"/>
  <c r="BR156" i="7"/>
  <c r="BR820" i="7"/>
  <c r="BR819" i="7" s="1"/>
  <c r="BU43" i="7"/>
  <c r="BU44" i="7" s="1"/>
  <c r="BU40" i="7"/>
  <c r="BU39" i="7"/>
  <c r="BU30" i="7" s="1"/>
  <c r="BU251" i="7"/>
  <c r="CS155" i="7"/>
  <c r="CS156" i="7"/>
  <c r="CG510" i="7"/>
  <c r="CG511" i="7" s="1"/>
  <c r="CG512" i="7"/>
  <c r="CG513" i="7" s="1"/>
  <c r="CG487" i="7"/>
  <c r="CG495" i="7" s="1"/>
  <c r="CG490" i="7"/>
  <c r="CG489" i="7" s="1"/>
  <c r="CG488" i="7"/>
  <c r="CG491" i="7" s="1"/>
  <c r="CG492" i="7" s="1"/>
  <c r="AQ859" i="7"/>
  <c r="AQ862" i="7"/>
  <c r="AQ860" i="7"/>
  <c r="AQ858" i="7" s="1"/>
  <c r="AL206" i="7"/>
  <c r="AL226" i="7" s="1"/>
  <c r="AL193" i="7"/>
  <c r="AL248" i="7"/>
  <c r="AL249" i="7" s="1"/>
  <c r="AM850" i="7"/>
  <c r="AM851" i="7"/>
  <c r="AM849" i="7" s="1"/>
  <c r="BU754" i="9"/>
  <c r="BU755" i="9" s="1"/>
  <c r="BU756" i="9"/>
  <c r="CR239" i="9"/>
  <c r="CR237" i="9" s="1"/>
  <c r="CR238" i="9"/>
  <c r="CX121" i="9"/>
  <c r="CW27" i="9"/>
  <c r="CW22" i="9"/>
  <c r="AR945" i="9"/>
  <c r="AR946" i="9"/>
  <c r="AR944" i="9" s="1"/>
  <c r="BM243" i="9"/>
  <c r="BM235" i="9"/>
  <c r="CB240" i="9"/>
  <c r="CB242" i="9"/>
  <c r="CB249" i="9"/>
  <c r="CB241" i="9"/>
  <c r="CB236" i="9"/>
  <c r="CB245" i="9"/>
  <c r="DK333" i="9"/>
  <c r="DK231" i="9"/>
  <c r="DK232" i="9"/>
  <c r="DK243" i="9" s="1"/>
  <c r="DK225" i="9"/>
  <c r="DK227" i="9"/>
  <c r="CF933" i="9"/>
  <c r="CF935" i="9"/>
  <c r="CF939" i="9"/>
  <c r="CF938" i="9"/>
  <c r="CN1024" i="9"/>
  <c r="CN331" i="9"/>
  <c r="CN265" i="9"/>
  <c r="CN246" i="9"/>
  <c r="CN253" i="9"/>
  <c r="CN329" i="9" s="1"/>
  <c r="CN330" i="9" s="1"/>
  <c r="CN250" i="9"/>
  <c r="CN257" i="9" s="1"/>
  <c r="CN259" i="9" s="1"/>
  <c r="CN258" i="9" s="1"/>
  <c r="CL745" i="9"/>
  <c r="CL740" i="9"/>
  <c r="CL739" i="9" s="1"/>
  <c r="CL738" i="9" s="1"/>
  <c r="CL737" i="9" s="1"/>
  <c r="CL736" i="9" s="1"/>
  <c r="CL735" i="9" s="1"/>
  <c r="CL734" i="9" s="1"/>
  <c r="CL733" i="9" s="1"/>
  <c r="BS620" i="9"/>
  <c r="BS621" i="9" s="1"/>
  <c r="BS622" i="9" s="1"/>
  <c r="BS624" i="9" s="1"/>
  <c r="BS623" i="9" s="1"/>
  <c r="BS615" i="9"/>
  <c r="BS617" i="9" s="1"/>
  <c r="BS618" i="9" s="1"/>
  <c r="BS619" i="9" s="1"/>
  <c r="BS627" i="9"/>
  <c r="BS626" i="9" s="1"/>
  <c r="BS625" i="9" s="1"/>
  <c r="BR35" i="9"/>
  <c r="BR37" i="9" s="1"/>
  <c r="BR36" i="9"/>
  <c r="AK961" i="9"/>
  <c r="AK960" i="9" s="1"/>
  <c r="AK959" i="9"/>
  <c r="CA336" i="9"/>
  <c r="BW933" i="9"/>
  <c r="BW938" i="9"/>
  <c r="BW935" i="9"/>
  <c r="BW939" i="9"/>
  <c r="BD939" i="9"/>
  <c r="BD938" i="9"/>
  <c r="BD935" i="9"/>
  <c r="BD933" i="9"/>
  <c r="CY756" i="9"/>
  <c r="CY754" i="9"/>
  <c r="CY755" i="9" s="1"/>
  <c r="CX748" i="9"/>
  <c r="CX749" i="9" s="1"/>
  <c r="CX750" i="9" s="1"/>
  <c r="CX751" i="9" s="1"/>
  <c r="CX752" i="9" s="1"/>
  <c r="CX753" i="9" s="1"/>
  <c r="CX744" i="9"/>
  <c r="CX743" i="9" s="1"/>
  <c r="DE116" i="9"/>
  <c r="DE115" i="9" s="1"/>
  <c r="DE111" i="9"/>
  <c r="DE113" i="9" s="1"/>
  <c r="DE114" i="9" s="1"/>
  <c r="BQ243" i="9"/>
  <c r="BQ235" i="9"/>
  <c r="BO932" i="9"/>
  <c r="BO936" i="9"/>
  <c r="BO929" i="9"/>
  <c r="DK300" i="9"/>
  <c r="DK301" i="9" s="1"/>
  <c r="DK302" i="9" s="1"/>
  <c r="DK304" i="9" s="1"/>
  <c r="DK298" i="9"/>
  <c r="BP932" i="9"/>
  <c r="BP936" i="9"/>
  <c r="BP929" i="9"/>
  <c r="AR956" i="9"/>
  <c r="AR943" i="9"/>
  <c r="AR952" i="9"/>
  <c r="CA602" i="9"/>
  <c r="BM334" i="9"/>
  <c r="BD243" i="9"/>
  <c r="BD235" i="9"/>
  <c r="DO333" i="9"/>
  <c r="DO334" i="9" s="1"/>
  <c r="CD939" i="9"/>
  <c r="CD938" i="9"/>
  <c r="CD933" i="9"/>
  <c r="CD935" i="9"/>
  <c r="O942" i="9"/>
  <c r="O949" i="9"/>
  <c r="BW245" i="9"/>
  <c r="BW249" i="9"/>
  <c r="BW240" i="9"/>
  <c r="BW241" i="9"/>
  <c r="BW236" i="9"/>
  <c r="BW242" i="9"/>
  <c r="BQ936" i="9"/>
  <c r="BQ932" i="9"/>
  <c r="BQ929" i="9"/>
  <c r="BW337" i="9"/>
  <c r="BY337" i="9" s="1"/>
  <c r="BX337" i="9"/>
  <c r="DC116" i="9"/>
  <c r="DC115" i="9" s="1"/>
  <c r="DC111" i="9"/>
  <c r="DC113" i="9" s="1"/>
  <c r="DC114" i="9" s="1"/>
  <c r="AR240" i="9"/>
  <c r="AR245" i="9"/>
  <c r="AR249" i="9" s="1"/>
  <c r="AR241" i="9"/>
  <c r="CL754" i="9"/>
  <c r="CL755" i="9" s="1"/>
  <c r="CL756" i="9"/>
  <c r="DB116" i="9"/>
  <c r="DB115" i="9" s="1"/>
  <c r="DB111" i="9"/>
  <c r="DB113" i="9" s="1"/>
  <c r="DB114" i="9" s="1"/>
  <c r="DF745" i="9"/>
  <c r="DF740" i="9"/>
  <c r="DF739" i="9" s="1"/>
  <c r="DF738" i="9" s="1"/>
  <c r="DF737" i="9" s="1"/>
  <c r="DF736" i="9" s="1"/>
  <c r="DF735" i="9" s="1"/>
  <c r="DF734" i="9" s="1"/>
  <c r="DF733" i="9" s="1"/>
  <c r="CX333" i="9"/>
  <c r="CX232" i="9"/>
  <c r="CX243" i="9" s="1"/>
  <c r="CX225" i="9"/>
  <c r="CX231" i="9"/>
  <c r="CX227" i="9"/>
  <c r="CT745" i="9"/>
  <c r="CT740" i="9"/>
  <c r="CT739" i="9" s="1"/>
  <c r="CT738" i="9" s="1"/>
  <c r="CT737" i="9" s="1"/>
  <c r="CT736" i="9" s="1"/>
  <c r="CT735" i="9" s="1"/>
  <c r="CT734" i="9" s="1"/>
  <c r="CT733" i="9" s="1"/>
  <c r="BN756" i="9"/>
  <c r="BN754" i="9"/>
  <c r="BN755" i="9" s="1"/>
  <c r="CH1024" i="9"/>
  <c r="CH575" i="9"/>
  <c r="CH331" i="9"/>
  <c r="CH265" i="9"/>
  <c r="CH246" i="9"/>
  <c r="CH253" i="9"/>
  <c r="CH329" i="9" s="1"/>
  <c r="CH330" i="9" s="1"/>
  <c r="CH250" i="9"/>
  <c r="CH262" i="9"/>
  <c r="BU243" i="9"/>
  <c r="BU235" i="9"/>
  <c r="CC939" i="9"/>
  <c r="CC938" i="9"/>
  <c r="CC935" i="9"/>
  <c r="CC933" i="9"/>
  <c r="BS32" i="9"/>
  <c r="BS38" i="9"/>
  <c r="BS33" i="9"/>
  <c r="BS34" i="9"/>
  <c r="BS29" i="9"/>
  <c r="CM239" i="9"/>
  <c r="CM237" i="9" s="1"/>
  <c r="CM238" i="9"/>
  <c r="BY939" i="9"/>
  <c r="BY938" i="9"/>
  <c r="BY935" i="9"/>
  <c r="BY933" i="9"/>
  <c r="CM1024" i="9"/>
  <c r="CM253" i="9"/>
  <c r="CM329" i="9" s="1"/>
  <c r="CM330" i="9" s="1"/>
  <c r="CM250" i="9"/>
  <c r="CM262" i="9"/>
  <c r="CM331" i="9"/>
  <c r="CM265" i="9"/>
  <c r="CM246" i="9"/>
  <c r="CR1024" i="9"/>
  <c r="CR331" i="9"/>
  <c r="CR265" i="9"/>
  <c r="CR246" i="9"/>
  <c r="CR250" i="9"/>
  <c r="CR257" i="9" s="1"/>
  <c r="CR259" i="9" s="1"/>
  <c r="CR258" i="9" s="1"/>
  <c r="CR253" i="9"/>
  <c r="CR329" i="9" s="1"/>
  <c r="CR330" i="9" s="1"/>
  <c r="CG932" i="9"/>
  <c r="CG929" i="9"/>
  <c r="CG936" i="9"/>
  <c r="J942" i="9"/>
  <c r="J949" i="9"/>
  <c r="CV110" i="9"/>
  <c r="CW122" i="9"/>
  <c r="CV117" i="9"/>
  <c r="CV112" i="9"/>
  <c r="CV31" i="9"/>
  <c r="CV28" i="9"/>
  <c r="CV26" i="9"/>
  <c r="CV6" i="9"/>
  <c r="CV7" i="9" s="1"/>
  <c r="CA583" i="9"/>
  <c r="CA582" i="9" s="1"/>
  <c r="CA585" i="9"/>
  <c r="DJ745" i="9"/>
  <c r="DJ740" i="9"/>
  <c r="DJ739" i="9" s="1"/>
  <c r="DJ738" i="9" s="1"/>
  <c r="DJ737" i="9" s="1"/>
  <c r="DJ736" i="9" s="1"/>
  <c r="DJ735" i="9" s="1"/>
  <c r="DJ734" i="9" s="1"/>
  <c r="DJ733" i="9" s="1"/>
  <c r="BD334" i="9"/>
  <c r="CG745" i="9"/>
  <c r="CG740" i="9"/>
  <c r="CG739" i="9" s="1"/>
  <c r="CG738" i="9" s="1"/>
  <c r="CG737" i="9" s="1"/>
  <c r="CG736" i="9" s="1"/>
  <c r="CG735" i="9" s="1"/>
  <c r="CG734" i="9" s="1"/>
  <c r="CG733" i="9" s="1"/>
  <c r="BP740" i="9"/>
  <c r="BP739" i="9" s="1"/>
  <c r="BP738" i="9" s="1"/>
  <c r="BP737" i="9" s="1"/>
  <c r="BP736" i="9" s="1"/>
  <c r="BP735" i="9" s="1"/>
  <c r="BP734" i="9" s="1"/>
  <c r="BP733" i="9" s="1"/>
  <c r="BP745" i="9"/>
  <c r="BV1013" i="9"/>
  <c r="BV992" i="9"/>
  <c r="BV746" i="9"/>
  <c r="BV779" i="9"/>
  <c r="BV501" i="9"/>
  <c r="BV566" i="9"/>
  <c r="BW438" i="9"/>
  <c r="BV60" i="9"/>
  <c r="BV61" i="9" s="1"/>
  <c r="BV62" i="9" s="1"/>
  <c r="BV57" i="9"/>
  <c r="BV63" i="9" s="1"/>
  <c r="BV65" i="9" s="1"/>
  <c r="BV53" i="9"/>
  <c r="BV86" i="9"/>
  <c r="BV64" i="9"/>
  <c r="BW56" i="9"/>
  <c r="BV49" i="9"/>
  <c r="BV47" i="9" s="1"/>
  <c r="BV44" i="9" s="1"/>
  <c r="BV48" i="9"/>
  <c r="BV66" i="9"/>
  <c r="CH55" i="9"/>
  <c r="BV54" i="9"/>
  <c r="BQ745" i="9"/>
  <c r="BQ740" i="9"/>
  <c r="BQ739" i="9" s="1"/>
  <c r="BQ738" i="9" s="1"/>
  <c r="BQ737" i="9" s="1"/>
  <c r="BQ736" i="9" s="1"/>
  <c r="BQ735" i="9" s="1"/>
  <c r="BQ734" i="9" s="1"/>
  <c r="BQ733" i="9" s="1"/>
  <c r="CC242" i="9"/>
  <c r="CC241" i="9"/>
  <c r="CC245" i="9"/>
  <c r="CC249" i="9"/>
  <c r="CC236" i="9"/>
  <c r="CC240" i="9"/>
  <c r="DE241" i="9"/>
  <c r="DE245" i="9"/>
  <c r="DE242" i="9"/>
  <c r="DE240" i="9"/>
  <c r="DE236" i="9"/>
  <c r="DE249" i="9"/>
  <c r="CT756" i="9"/>
  <c r="CT754" i="9"/>
  <c r="CT755" i="9" s="1"/>
  <c r="BP235" i="9"/>
  <c r="BP243" i="9"/>
  <c r="BN745" i="9"/>
  <c r="BN740" i="9"/>
  <c r="BN739" i="9" s="1"/>
  <c r="BN738" i="9" s="1"/>
  <c r="BN737" i="9" s="1"/>
  <c r="BN736" i="9" s="1"/>
  <c r="BN735" i="9" s="1"/>
  <c r="BN734" i="9" s="1"/>
  <c r="BN733" i="9" s="1"/>
  <c r="CI239" i="9"/>
  <c r="CI237" i="9" s="1"/>
  <c r="CI238" i="9"/>
  <c r="CP249" i="9"/>
  <c r="CP242" i="9"/>
  <c r="CP241" i="9"/>
  <c r="CP240" i="9"/>
  <c r="CP236" i="9"/>
  <c r="CP245" i="9"/>
  <c r="CG249" i="9"/>
  <c r="CG240" i="9"/>
  <c r="CG242" i="9"/>
  <c r="CG245" i="9"/>
  <c r="CG241" i="9"/>
  <c r="CG236" i="9"/>
  <c r="BS333" i="9"/>
  <c r="BU333" i="9" s="1"/>
  <c r="DF121" i="9"/>
  <c r="DE27" i="9"/>
  <c r="DE22" i="9"/>
  <c r="BC241" i="9"/>
  <c r="BC245" i="9"/>
  <c r="BC249" i="9" s="1"/>
  <c r="BC240" i="9"/>
  <c r="CO1031" i="9"/>
  <c r="CO1032" i="9" s="1"/>
  <c r="CO1030" i="9"/>
  <c r="DK748" i="9"/>
  <c r="DK749" i="9" s="1"/>
  <c r="DK750" i="9" s="1"/>
  <c r="DK751" i="9" s="1"/>
  <c r="DK752" i="9" s="1"/>
  <c r="DK753" i="9" s="1"/>
  <c r="DK744" i="9"/>
  <c r="DK743" i="9" s="1"/>
  <c r="CV36" i="9"/>
  <c r="CV35" i="9"/>
  <c r="CV37" i="9" s="1"/>
  <c r="CG754" i="9"/>
  <c r="CG755" i="9" s="1"/>
  <c r="CG756" i="9"/>
  <c r="BP756" i="9"/>
  <c r="BP754" i="9"/>
  <c r="BP755" i="9" s="1"/>
  <c r="CW245" i="9"/>
  <c r="CW249" i="9"/>
  <c r="CW236" i="9"/>
  <c r="CW240" i="9"/>
  <c r="CW241" i="9"/>
  <c r="CW242" i="9"/>
  <c r="CB935" i="9"/>
  <c r="CB939" i="9"/>
  <c r="CB933" i="9"/>
  <c r="CB938" i="9"/>
  <c r="BT740" i="9"/>
  <c r="BT739" i="9" s="1"/>
  <c r="BT738" i="9" s="1"/>
  <c r="BT737" i="9" s="1"/>
  <c r="BT736" i="9" s="1"/>
  <c r="BT735" i="9" s="1"/>
  <c r="BT734" i="9" s="1"/>
  <c r="BT733" i="9" s="1"/>
  <c r="BT745" i="9"/>
  <c r="CS1024" i="9"/>
  <c r="CS331" i="9"/>
  <c r="CS265" i="9"/>
  <c r="CS246" i="9"/>
  <c r="CS253" i="9"/>
  <c r="CS329" i="9" s="1"/>
  <c r="CS330" i="9" s="1"/>
  <c r="CS250" i="9"/>
  <c r="CS257" i="9" s="1"/>
  <c r="CS259" i="9" s="1"/>
  <c r="CS258" i="9" s="1"/>
  <c r="BU41" i="9"/>
  <c r="BU45" i="9"/>
  <c r="BU46" i="9" s="1"/>
  <c r="BU40" i="9"/>
  <c r="BU30" i="9" s="1"/>
  <c r="DD110" i="9"/>
  <c r="DE122" i="9"/>
  <c r="DD117" i="9"/>
  <c r="DD112" i="9"/>
  <c r="DD31" i="9"/>
  <c r="BV241" i="9"/>
  <c r="BV245" i="9"/>
  <c r="BV242" i="9"/>
  <c r="BV240" i="9"/>
  <c r="BV236" i="9"/>
  <c r="BV249" i="9"/>
  <c r="CG601" i="9"/>
  <c r="CG602" i="9" s="1"/>
  <c r="CG599" i="9"/>
  <c r="CG600" i="9" s="1"/>
  <c r="CG576" i="9"/>
  <c r="CG584" i="9" s="1"/>
  <c r="CG579" i="9"/>
  <c r="CG578" i="9" s="1"/>
  <c r="CG577" i="9"/>
  <c r="CG580" i="9" s="1"/>
  <c r="CG581" i="9" s="1"/>
  <c r="BQ754" i="9"/>
  <c r="BQ755" i="9" s="1"/>
  <c r="BQ756" i="9"/>
  <c r="BN936" i="9"/>
  <c r="BN932" i="9"/>
  <c r="BN929" i="9"/>
  <c r="DF756" i="9"/>
  <c r="DF754" i="9"/>
  <c r="DF755" i="9" s="1"/>
  <c r="DF116" i="9"/>
  <c r="DF115" i="9" s="1"/>
  <c r="DF111" i="9"/>
  <c r="DF113" i="9" s="1"/>
  <c r="DF114" i="9" s="1"/>
  <c r="DE756" i="9"/>
  <c r="DE754" i="9"/>
  <c r="DE755" i="9" s="1"/>
  <c r="CV241" i="9"/>
  <c r="CV245" i="9"/>
  <c r="CV242" i="9"/>
  <c r="CV249" i="9"/>
  <c r="CV236" i="9"/>
  <c r="CV240" i="9"/>
  <c r="DF305" i="9"/>
  <c r="DF303" i="9"/>
  <c r="AK276" i="9"/>
  <c r="AK275" i="9"/>
  <c r="AK273" i="9"/>
  <c r="AK269" i="9" s="1"/>
  <c r="AK270" i="9" s="1"/>
  <c r="AK272" i="9"/>
  <c r="DI239" i="9"/>
  <c r="DI237" i="9" s="1"/>
  <c r="DI238" i="9"/>
  <c r="BM745" i="9"/>
  <c r="BM740" i="9"/>
  <c r="BM739" i="9" s="1"/>
  <c r="BM738" i="9" s="1"/>
  <c r="BM737" i="9" s="1"/>
  <c r="BM736" i="9" s="1"/>
  <c r="BM735" i="9" s="1"/>
  <c r="BM734" i="9" s="1"/>
  <c r="BM733" i="9" s="1"/>
  <c r="DA1024" i="9"/>
  <c r="DA265" i="9"/>
  <c r="DA246" i="9"/>
  <c r="DA253" i="9"/>
  <c r="DA250" i="9"/>
  <c r="DA257" i="9" s="1"/>
  <c r="DA259" i="9" s="1"/>
  <c r="DA258" i="9" s="1"/>
  <c r="CZ745" i="9"/>
  <c r="CZ740" i="9"/>
  <c r="CZ739" i="9" s="1"/>
  <c r="CZ738" i="9" s="1"/>
  <c r="CZ737" i="9" s="1"/>
  <c r="CZ736" i="9" s="1"/>
  <c r="CZ735" i="9" s="1"/>
  <c r="CZ734" i="9" s="1"/>
  <c r="CZ733" i="9" s="1"/>
  <c r="CU333" i="9"/>
  <c r="CU232" i="9"/>
  <c r="CU243" i="9" s="1"/>
  <c r="CU225" i="9"/>
  <c r="CU227" i="9"/>
  <c r="CU231" i="9"/>
  <c r="CW266" i="9"/>
  <c r="CW343" i="9"/>
  <c r="CW344" i="9" s="1"/>
  <c r="CW256" i="9"/>
  <c r="CW347" i="9" s="1"/>
  <c r="CW348" i="9" s="1"/>
  <c r="CO1034" i="9"/>
  <c r="CO1033" i="9" s="1"/>
  <c r="CO1036" i="9"/>
  <c r="N939" i="9"/>
  <c r="N935" i="9"/>
  <c r="N934" i="9" s="1"/>
  <c r="N933" i="9"/>
  <c r="N938" i="9"/>
  <c r="CV745" i="9"/>
  <c r="CV740" i="9"/>
  <c r="CV739" i="9" s="1"/>
  <c r="CV738" i="9" s="1"/>
  <c r="CV737" i="9" s="1"/>
  <c r="CV736" i="9" s="1"/>
  <c r="CV735" i="9" s="1"/>
  <c r="CV734" i="9" s="1"/>
  <c r="CV733" i="9" s="1"/>
  <c r="DJ754" i="9"/>
  <c r="DJ755" i="9" s="1"/>
  <c r="DJ756" i="9"/>
  <c r="CU748" i="9"/>
  <c r="CU749" i="9" s="1"/>
  <c r="CU750" i="9" s="1"/>
  <c r="CU751" i="9" s="1"/>
  <c r="CU752" i="9" s="1"/>
  <c r="CU753" i="9" s="1"/>
  <c r="CU744" i="9"/>
  <c r="CU743" i="9" s="1"/>
  <c r="DB253" i="9"/>
  <c r="DB250" i="9"/>
  <c r="DB265" i="9"/>
  <c r="DB246" i="9"/>
  <c r="DB262" i="9"/>
  <c r="BR257" i="9"/>
  <c r="BR259" i="9" s="1"/>
  <c r="BR258" i="9" s="1"/>
  <c r="BR264" i="9"/>
  <c r="BT756" i="9"/>
  <c r="BT754" i="9"/>
  <c r="BT755" i="9" s="1"/>
  <c r="BZ241" i="9"/>
  <c r="BZ245" i="9"/>
  <c r="BZ249" i="9"/>
  <c r="BZ242" i="9"/>
  <c r="BZ236" i="9"/>
  <c r="BZ240" i="9"/>
  <c r="CO249" i="9"/>
  <c r="CO240" i="9"/>
  <c r="CO242" i="9"/>
  <c r="CO245" i="9"/>
  <c r="CO236" i="9"/>
  <c r="CO241" i="9"/>
  <c r="CA240" i="9"/>
  <c r="CA245" i="9"/>
  <c r="CA249" i="9"/>
  <c r="CA242" i="9"/>
  <c r="CA241" i="9"/>
  <c r="CA236" i="9"/>
  <c r="CD583" i="9"/>
  <c r="CD582" i="9" s="1"/>
  <c r="CD585" i="9"/>
  <c r="DE745" i="9"/>
  <c r="DE740" i="9"/>
  <c r="DE739" i="9" s="1"/>
  <c r="DE738" i="9" s="1"/>
  <c r="DE737" i="9" s="1"/>
  <c r="DE736" i="9" s="1"/>
  <c r="DE735" i="9" s="1"/>
  <c r="DE734" i="9" s="1"/>
  <c r="DE733" i="9" s="1"/>
  <c r="BR112" i="9"/>
  <c r="BR110" i="9"/>
  <c r="BR26" i="9"/>
  <c r="BR28" i="9"/>
  <c r="DJ241" i="9"/>
  <c r="DJ245" i="9"/>
  <c r="DJ249" i="9"/>
  <c r="DJ236" i="9"/>
  <c r="DJ242" i="9"/>
  <c r="DJ240" i="9"/>
  <c r="CI1024" i="9"/>
  <c r="CI575" i="9"/>
  <c r="CI331" i="9"/>
  <c r="CI265" i="9"/>
  <c r="CI246" i="9"/>
  <c r="CI253" i="9"/>
  <c r="CI329" i="9" s="1"/>
  <c r="CI330" i="9" s="1"/>
  <c r="CI250" i="9"/>
  <c r="CI257" i="9" s="1"/>
  <c r="CI259" i="9" s="1"/>
  <c r="CI258" i="9" s="1"/>
  <c r="BM756" i="9"/>
  <c r="BM754" i="9"/>
  <c r="BM755" i="9" s="1"/>
  <c r="CZ754" i="9"/>
  <c r="CZ755" i="9" s="1"/>
  <c r="CZ756" i="9"/>
  <c r="CL242" i="9"/>
  <c r="CL241" i="9"/>
  <c r="CL245" i="9"/>
  <c r="CL249" i="9"/>
  <c r="CL240" i="9"/>
  <c r="CL236" i="9"/>
  <c r="CT240" i="9"/>
  <c r="CT242" i="9"/>
  <c r="CT249" i="9"/>
  <c r="CT245" i="9"/>
  <c r="CT241" i="9"/>
  <c r="CT236" i="9"/>
  <c r="S948" i="9"/>
  <c r="S950" i="9"/>
  <c r="S951" i="9" s="1"/>
  <c r="S940" i="9"/>
  <c r="CG340" i="9"/>
  <c r="CV756" i="9"/>
  <c r="CV754" i="9"/>
  <c r="CV755" i="9" s="1"/>
  <c r="BR745" i="9"/>
  <c r="BR740" i="9"/>
  <c r="BR739" i="9" s="1"/>
  <c r="BR738" i="9" s="1"/>
  <c r="BR737" i="9" s="1"/>
  <c r="BR736" i="9" s="1"/>
  <c r="BR735" i="9" s="1"/>
  <c r="BR734" i="9" s="1"/>
  <c r="BR733" i="9" s="1"/>
  <c r="CO754" i="9"/>
  <c r="CO755" i="9" s="1"/>
  <c r="CO756" i="9"/>
  <c r="BO585" i="9"/>
  <c r="BO583" i="9"/>
  <c r="BO582" i="9" s="1"/>
  <c r="CS239" i="9"/>
  <c r="CS237" i="9" s="1"/>
  <c r="CS238" i="9"/>
  <c r="DD121" i="9"/>
  <c r="DC27" i="9"/>
  <c r="DC22" i="9"/>
  <c r="BV338" i="9"/>
  <c r="DG121" i="9"/>
  <c r="DF27" i="9"/>
  <c r="DF22" i="9"/>
  <c r="DA239" i="9"/>
  <c r="DA237" i="9" s="1"/>
  <c r="DA238" i="9"/>
  <c r="BT243" i="9"/>
  <c r="BT235" i="9"/>
  <c r="CK240" i="9"/>
  <c r="CK242" i="9"/>
  <c r="CK249" i="9"/>
  <c r="CK245" i="9"/>
  <c r="CK236" i="9"/>
  <c r="CK241" i="9"/>
  <c r="BN243" i="9"/>
  <c r="BN235" i="9"/>
  <c r="BU585" i="9"/>
  <c r="BU583" i="9"/>
  <c r="BU582" i="9" s="1"/>
  <c r="BB238" i="9"/>
  <c r="BB239" i="9"/>
  <c r="CF245" i="9"/>
  <c r="CF249" i="9"/>
  <c r="CF236" i="9"/>
  <c r="CF240" i="9"/>
  <c r="CF241" i="9"/>
  <c r="CF242" i="9"/>
  <c r="BO754" i="9"/>
  <c r="BO755" i="9" s="1"/>
  <c r="BO756" i="9"/>
  <c r="CY249" i="9"/>
  <c r="CY242" i="9"/>
  <c r="CY241" i="9"/>
  <c r="CY245" i="9"/>
  <c r="CY236" i="9"/>
  <c r="CY240" i="9"/>
  <c r="BR756" i="9"/>
  <c r="BR754" i="9"/>
  <c r="BR755" i="9" s="1"/>
  <c r="CZ241" i="9"/>
  <c r="CZ245" i="9"/>
  <c r="CZ249" i="9"/>
  <c r="CZ236" i="9"/>
  <c r="CZ242" i="9"/>
  <c r="CZ240" i="9"/>
  <c r="DB238" i="9"/>
  <c r="DB239" i="9"/>
  <c r="DB237" i="9" s="1"/>
  <c r="BR243" i="9"/>
  <c r="BR235" i="9"/>
  <c r="CO745" i="9"/>
  <c r="CO740" i="9"/>
  <c r="CO739" i="9" s="1"/>
  <c r="CO738" i="9" s="1"/>
  <c r="CO737" i="9" s="1"/>
  <c r="CO736" i="9" s="1"/>
  <c r="CO735" i="9" s="1"/>
  <c r="CO734" i="9" s="1"/>
  <c r="CO733" i="9" s="1"/>
  <c r="DJ305" i="9"/>
  <c r="DJ303" i="9"/>
  <c r="BU612" i="9"/>
  <c r="BU611" i="9" s="1"/>
  <c r="BU610" i="9" s="1"/>
  <c r="BU614" i="9"/>
  <c r="CW756" i="9"/>
  <c r="CW754" i="9"/>
  <c r="CW755" i="9" s="1"/>
  <c r="BV939" i="9"/>
  <c r="BV938" i="9"/>
  <c r="BV933" i="9"/>
  <c r="BV935" i="9"/>
  <c r="CV343" i="9"/>
  <c r="CV344" i="9" s="1"/>
  <c r="CV266" i="9"/>
  <c r="CV256" i="9"/>
  <c r="CV347" i="9" s="1"/>
  <c r="CV348" i="9" s="1"/>
  <c r="CN238" i="9"/>
  <c r="CN239" i="9"/>
  <c r="CN237" i="9" s="1"/>
  <c r="DC121" i="9"/>
  <c r="DB27" i="9"/>
  <c r="DB22" i="9"/>
  <c r="BM936" i="9"/>
  <c r="BM932" i="9"/>
  <c r="BM929" i="9"/>
  <c r="CH239" i="9"/>
  <c r="CH237" i="9" s="1"/>
  <c r="CH238" i="9"/>
  <c r="DI262" i="9"/>
  <c r="DI246" i="9"/>
  <c r="DI265" i="9"/>
  <c r="DI253" i="9"/>
  <c r="DI250" i="9"/>
  <c r="BU936" i="9"/>
  <c r="BU932" i="9"/>
  <c r="BU929" i="9"/>
  <c r="BN334" i="9"/>
  <c r="BM574" i="9"/>
  <c r="BM572" i="9"/>
  <c r="CJ240" i="9"/>
  <c r="CJ245" i="9"/>
  <c r="CJ249" i="9"/>
  <c r="CJ236" i="9"/>
  <c r="CJ242" i="9"/>
  <c r="CJ241" i="9"/>
  <c r="BU745" i="9"/>
  <c r="BU740" i="9"/>
  <c r="BU739" i="9" s="1"/>
  <c r="BU738" i="9" s="1"/>
  <c r="BU737" i="9" s="1"/>
  <c r="BU736" i="9" s="1"/>
  <c r="BU735" i="9" s="1"/>
  <c r="BU734" i="9" s="1"/>
  <c r="BU733" i="9" s="1"/>
  <c r="CF340" i="9"/>
  <c r="DI310" i="9"/>
  <c r="DI309" i="9" s="1"/>
  <c r="DI308" i="9" s="1"/>
  <c r="DI307" i="9" s="1"/>
  <c r="DI306" i="9"/>
  <c r="DI313" i="9"/>
  <c r="DI311" i="9"/>
  <c r="DI315" i="9"/>
  <c r="CW116" i="9"/>
  <c r="CW115" i="9" s="1"/>
  <c r="CW111" i="9"/>
  <c r="CW113" i="9" s="1"/>
  <c r="CW114" i="9" s="1"/>
  <c r="BO745" i="9"/>
  <c r="BO740" i="9"/>
  <c r="BO739" i="9" s="1"/>
  <c r="BO738" i="9" s="1"/>
  <c r="BO737" i="9" s="1"/>
  <c r="BO736" i="9" s="1"/>
  <c r="BO735" i="9" s="1"/>
  <c r="BO734" i="9" s="1"/>
  <c r="BO733" i="9" s="1"/>
  <c r="CA933" i="9"/>
  <c r="CA935" i="9"/>
  <c r="CA939" i="9"/>
  <c r="CA938" i="9"/>
  <c r="BT936" i="9"/>
  <c r="BT932" i="9"/>
  <c r="BT929" i="9"/>
  <c r="BO243" i="9"/>
  <c r="BO235" i="9"/>
  <c r="BY249" i="9"/>
  <c r="BY242" i="9"/>
  <c r="BY241" i="9"/>
  <c r="BY240" i="9"/>
  <c r="BY236" i="9"/>
  <c r="BY245" i="9"/>
  <c r="BZ336" i="9"/>
  <c r="CW745" i="9"/>
  <c r="CW740" i="9"/>
  <c r="CW739" i="9" s="1"/>
  <c r="CW738" i="9" s="1"/>
  <c r="CW737" i="9" s="1"/>
  <c r="CW736" i="9" s="1"/>
  <c r="CW735" i="9" s="1"/>
  <c r="CW734" i="9" s="1"/>
  <c r="CW733" i="9" s="1"/>
  <c r="BZ933" i="9"/>
  <c r="BZ939" i="9"/>
  <c r="BZ938" i="9"/>
  <c r="BZ935" i="9"/>
  <c r="DF245" i="9"/>
  <c r="DF249" i="9"/>
  <c r="DF236" i="9"/>
  <c r="DF240" i="9"/>
  <c r="DF241" i="9"/>
  <c r="DF242" i="9"/>
  <c r="CD241" i="9"/>
  <c r="CD245" i="9"/>
  <c r="CD242" i="9"/>
  <c r="CD236" i="9"/>
  <c r="CD249" i="9"/>
  <c r="CD240" i="9"/>
  <c r="CY740" i="9"/>
  <c r="CY739" i="9" s="1"/>
  <c r="CY738" i="9" s="1"/>
  <c r="CY737" i="9" s="1"/>
  <c r="CY736" i="9" s="1"/>
  <c r="CY735" i="9" s="1"/>
  <c r="CY734" i="9" s="1"/>
  <c r="CY733" i="9" s="1"/>
  <c r="CY745" i="9"/>
  <c r="BU338" i="9"/>
  <c r="CJ182" i="7" l="1"/>
  <c r="CJ184" i="7"/>
  <c r="CJ188" i="7"/>
  <c r="CJ189" i="7"/>
  <c r="CJ248" i="7"/>
  <c r="BZ857" i="7"/>
  <c r="BZ848" i="7"/>
  <c r="BZ861" i="7"/>
  <c r="BQ659" i="7"/>
  <c r="BQ660" i="7" s="1"/>
  <c r="BQ661" i="7"/>
  <c r="BZ251" i="7"/>
  <c r="BM249" i="7"/>
  <c r="BX252" i="7"/>
  <c r="BU824" i="7"/>
  <c r="BU832" i="7"/>
  <c r="BU821" i="7"/>
  <c r="BU835" i="7"/>
  <c r="CD661" i="7"/>
  <c r="CD659" i="7"/>
  <c r="CD660" i="7" s="1"/>
  <c r="BW650" i="7"/>
  <c r="BW645" i="7"/>
  <c r="BW644" i="7" s="1"/>
  <c r="BW643" i="7" s="1"/>
  <c r="BW642" i="7" s="1"/>
  <c r="BW641" i="7" s="1"/>
  <c r="BW640" i="7" s="1"/>
  <c r="BW639" i="7" s="1"/>
  <c r="BW638" i="7" s="1"/>
  <c r="AG860" i="7"/>
  <c r="AG858" i="7" s="1"/>
  <c r="AG859" i="7"/>
  <c r="AG862" i="7"/>
  <c r="AG863" i="7"/>
  <c r="AG864" i="7" s="1"/>
  <c r="CG203" i="7"/>
  <c r="CG218" i="7"/>
  <c r="CG205" i="7"/>
  <c r="CG210" i="7" s="1"/>
  <c r="CG212" i="7" s="1"/>
  <c r="CG211" i="7" s="1"/>
  <c r="CG246" i="7"/>
  <c r="CG486" i="7"/>
  <c r="CG929" i="7"/>
  <c r="CL653" i="7"/>
  <c r="CL654" i="7" s="1"/>
  <c r="CL655" i="7" s="1"/>
  <c r="CL656" i="7" s="1"/>
  <c r="CL657" i="7" s="1"/>
  <c r="CL658" i="7" s="1"/>
  <c r="CL649" i="7"/>
  <c r="CL648" i="7" s="1"/>
  <c r="BU488" i="7"/>
  <c r="BU491" i="7" s="1"/>
  <c r="BU492" i="7" s="1"/>
  <c r="BU495" i="7"/>
  <c r="CC182" i="7"/>
  <c r="CC184" i="7"/>
  <c r="CC189" i="7"/>
  <c r="CC188" i="7"/>
  <c r="BD851" i="7"/>
  <c r="BD849" i="7" s="1"/>
  <c r="BD850" i="7"/>
  <c r="BD247" i="7"/>
  <c r="BZ850" i="7"/>
  <c r="BZ851" i="7"/>
  <c r="BZ849" i="7" s="1"/>
  <c r="BO192" i="7"/>
  <c r="BO200" i="7"/>
  <c r="BQ645" i="7"/>
  <c r="BQ644" i="7" s="1"/>
  <c r="BQ643" i="7" s="1"/>
  <c r="BQ642" i="7" s="1"/>
  <c r="BQ641" i="7" s="1"/>
  <c r="BQ640" i="7" s="1"/>
  <c r="BQ639" i="7" s="1"/>
  <c r="BQ638" i="7" s="1"/>
  <c r="BQ650" i="7"/>
  <c r="AK193" i="7"/>
  <c r="AK206" i="7"/>
  <c r="AK226" i="7" s="1"/>
  <c r="AK248" i="7"/>
  <c r="AK249" i="7" s="1"/>
  <c r="BM192" i="7"/>
  <c r="BM200" i="7"/>
  <c r="BY851" i="7"/>
  <c r="BY849" i="7" s="1"/>
  <c r="BY850" i="7"/>
  <c r="BO496" i="7"/>
  <c r="BO494" i="7"/>
  <c r="BO493" i="7" s="1"/>
  <c r="BT824" i="7"/>
  <c r="BT835" i="7"/>
  <c r="BT832" i="7"/>
  <c r="BT821" i="7"/>
  <c r="CD192" i="7"/>
  <c r="CD200" i="7"/>
  <c r="BU653" i="7"/>
  <c r="BU654" i="7" s="1"/>
  <c r="BU655" i="7" s="1"/>
  <c r="BU656" i="7" s="1"/>
  <c r="BU657" i="7" s="1"/>
  <c r="BU658" i="7" s="1"/>
  <c r="BU649" i="7"/>
  <c r="BU648" i="7" s="1"/>
  <c r="BN188" i="7"/>
  <c r="BN184" i="7"/>
  <c r="BN189" i="7"/>
  <c r="BN182" i="7"/>
  <c r="BN248" i="7"/>
  <c r="BR27" i="7"/>
  <c r="BR22" i="7"/>
  <c r="AB863" i="7"/>
  <c r="AB864" i="7" s="1"/>
  <c r="AB860" i="7"/>
  <c r="AB858" i="7" s="1"/>
  <c r="AB862" i="7"/>
  <c r="AB859" i="7"/>
  <c r="CG195" i="7"/>
  <c r="CG196" i="7"/>
  <c r="CG194" i="7" s="1"/>
  <c r="BC198" i="7"/>
  <c r="BC202" i="7"/>
  <c r="BC204" i="7" s="1"/>
  <c r="BC197" i="7"/>
  <c r="O840" i="7"/>
  <c r="O839" i="7" s="1"/>
  <c r="O844" i="7"/>
  <c r="O843" i="7"/>
  <c r="O838" i="7"/>
  <c r="BY857" i="7"/>
  <c r="BY861" i="7"/>
  <c r="BY848" i="7"/>
  <c r="BW50" i="7"/>
  <c r="BW47" i="7"/>
  <c r="BW45" i="7" s="1"/>
  <c r="BW42" i="7" s="1"/>
  <c r="BW57" i="7"/>
  <c r="BW58" i="7" s="1"/>
  <c r="BW59" i="7" s="1"/>
  <c r="BW51" i="7"/>
  <c r="BW46" i="7"/>
  <c r="BW54" i="7"/>
  <c r="BW60" i="7" s="1"/>
  <c r="BW62" i="7" s="1"/>
  <c r="BW63" i="7"/>
  <c r="BW64" i="7"/>
  <c r="BW61" i="7"/>
  <c r="BX53" i="7"/>
  <c r="BW82" i="7"/>
  <c r="CI52" i="7"/>
  <c r="BX349" i="7"/>
  <c r="BW412" i="7"/>
  <c r="BW524" i="7"/>
  <c r="BW477" i="7"/>
  <c r="BW684" i="7"/>
  <c r="BW651" i="7"/>
  <c r="BW918" i="7"/>
  <c r="BW897" i="7"/>
  <c r="CA182" i="7"/>
  <c r="CA188" i="7"/>
  <c r="CA184" i="7"/>
  <c r="CA189" i="7"/>
  <c r="BT649" i="7"/>
  <c r="BT648" i="7" s="1"/>
  <c r="BT653" i="7"/>
  <c r="BT654" i="7" s="1"/>
  <c r="BT655" i="7" s="1"/>
  <c r="BT656" i="7" s="1"/>
  <c r="BT657" i="7" s="1"/>
  <c r="BT658" i="7" s="1"/>
  <c r="BY251" i="7"/>
  <c r="CA251" i="7" s="1"/>
  <c r="BW252" i="7"/>
  <c r="J838" i="7"/>
  <c r="J843" i="7"/>
  <c r="J844" i="7"/>
  <c r="J840" i="7"/>
  <c r="J839" i="7" s="1"/>
  <c r="CD834" i="7"/>
  <c r="CD841" i="7"/>
  <c r="CD837" i="7"/>
  <c r="BW192" i="7"/>
  <c r="BW200" i="7"/>
  <c r="BZ250" i="7"/>
  <c r="CF188" i="7"/>
  <c r="CF184" i="7"/>
  <c r="CF189" i="7"/>
  <c r="CF182" i="7"/>
  <c r="BS34" i="7"/>
  <c r="BS36" i="7" s="1"/>
  <c r="BS35" i="7"/>
  <c r="BP192" i="7"/>
  <c r="BP200" i="7"/>
  <c r="BV650" i="7"/>
  <c r="BV645" i="7"/>
  <c r="BV644" i="7" s="1"/>
  <c r="BV643" i="7" s="1"/>
  <c r="BV642" i="7" s="1"/>
  <c r="BV641" i="7" s="1"/>
  <c r="BV640" i="7" s="1"/>
  <c r="BV639" i="7" s="1"/>
  <c r="BV638" i="7" s="1"/>
  <c r="BY250" i="7"/>
  <c r="CB250" i="7" s="1"/>
  <c r="CG838" i="7"/>
  <c r="CG840" i="7"/>
  <c r="CG843" i="7"/>
  <c r="CG844" i="7"/>
  <c r="BV841" i="7"/>
  <c r="BV837" i="7"/>
  <c r="BV834" i="7"/>
  <c r="BO837" i="7"/>
  <c r="BO841" i="7"/>
  <c r="BO834" i="7"/>
  <c r="BV192" i="7"/>
  <c r="BV200" i="7"/>
  <c r="DA111" i="9"/>
  <c r="DA113" i="9" s="1"/>
  <c r="DA114" i="9" s="1"/>
  <c r="DA116" i="9"/>
  <c r="DA115" i="9" s="1"/>
  <c r="BY218" i="7"/>
  <c r="BY216" i="7"/>
  <c r="BY214" i="7" s="1"/>
  <c r="BY219" i="7"/>
  <c r="BY220" i="7" s="1"/>
  <c r="CJ703" i="7"/>
  <c r="CJ701" i="7"/>
  <c r="CJ700" i="7" s="1"/>
  <c r="BO645" i="7"/>
  <c r="BO644" i="7" s="1"/>
  <c r="BO643" i="7" s="1"/>
  <c r="BO642" i="7" s="1"/>
  <c r="BO641" i="7" s="1"/>
  <c r="BO640" i="7" s="1"/>
  <c r="BO639" i="7" s="1"/>
  <c r="BO638" i="7" s="1"/>
  <c r="BO650" i="7"/>
  <c r="CJ255" i="7"/>
  <c r="CA443" i="7"/>
  <c r="CA445" i="7"/>
  <c r="CH210" i="7"/>
  <c r="CH212" i="7" s="1"/>
  <c r="CH211" i="7" s="1"/>
  <c r="CH217" i="7"/>
  <c r="BV83" i="7"/>
  <c r="BV84" i="7" s="1"/>
  <c r="BV85" i="7" s="1"/>
  <c r="BV86" i="7" s="1"/>
  <c r="BV65" i="7"/>
  <c r="BV66" i="7" s="1"/>
  <c r="BV67" i="7" s="1"/>
  <c r="BV79" i="7" s="1"/>
  <c r="BV80" i="7" s="1"/>
  <c r="BT182" i="7"/>
  <c r="BT189" i="7"/>
  <c r="BT184" i="7"/>
  <c r="BT188" i="7"/>
  <c r="CK182" i="7"/>
  <c r="CK188" i="7"/>
  <c r="CK189" i="7"/>
  <c r="CK184" i="7"/>
  <c r="CK248" i="7"/>
  <c r="DA122" i="9"/>
  <c r="CZ110" i="9"/>
  <c r="CZ26" i="9"/>
  <c r="CZ31" i="9"/>
  <c r="CZ117" i="9"/>
  <c r="CZ28" i="9"/>
  <c r="CZ6" i="9"/>
  <c r="CZ7" i="9" s="1"/>
  <c r="CZ112" i="9"/>
  <c r="CB182" i="7"/>
  <c r="CB189" i="7"/>
  <c r="CB188" i="7"/>
  <c r="CB184" i="7"/>
  <c r="CP195" i="7"/>
  <c r="CP196" i="7"/>
  <c r="CP194" i="7" s="1"/>
  <c r="CF821" i="7"/>
  <c r="CF832" i="7"/>
  <c r="CF835" i="7"/>
  <c r="CF824" i="7"/>
  <c r="BV661" i="7"/>
  <c r="BV659" i="7"/>
  <c r="BV660" i="7" s="1"/>
  <c r="AG225" i="7"/>
  <c r="AG221" i="7" s="1"/>
  <c r="AG222" i="7" s="1"/>
  <c r="AG227" i="7"/>
  <c r="AG228" i="7"/>
  <c r="AG21" i="7" s="1"/>
  <c r="AG224" i="7"/>
  <c r="CR182" i="7"/>
  <c r="CR189" i="7"/>
  <c r="CR200" i="7" s="1"/>
  <c r="CR188" i="7"/>
  <c r="CR184" i="7"/>
  <c r="CR248" i="7"/>
  <c r="BU526" i="7"/>
  <c r="BU528" i="7" s="1"/>
  <c r="BU529" i="7" s="1"/>
  <c r="BU530" i="7" s="1"/>
  <c r="BU538" i="7"/>
  <c r="BU537" i="7" s="1"/>
  <c r="BU536" i="7" s="1"/>
  <c r="BU531" i="7"/>
  <c r="BU532" i="7" s="1"/>
  <c r="BU533" i="7" s="1"/>
  <c r="BU535" i="7" s="1"/>
  <c r="BU534" i="7" s="1"/>
  <c r="CB251" i="7"/>
  <c r="CC653" i="7"/>
  <c r="CC654" i="7" s="1"/>
  <c r="CC655" i="7" s="1"/>
  <c r="CC656" i="7" s="1"/>
  <c r="CC657" i="7" s="1"/>
  <c r="CC658" i="7" s="1"/>
  <c r="CC649" i="7"/>
  <c r="CC648" i="7" s="1"/>
  <c r="BV81" i="7"/>
  <c r="BV92" i="7"/>
  <c r="R855" i="7"/>
  <c r="R856" i="7" s="1"/>
  <c r="R845" i="7"/>
  <c r="CZ36" i="9"/>
  <c r="CZ35" i="9"/>
  <c r="CZ37" i="9" s="1"/>
  <c r="AL224" i="7"/>
  <c r="AL228" i="7"/>
  <c r="AL21" i="7" s="1"/>
  <c r="AL227" i="7"/>
  <c r="AL225" i="7"/>
  <c r="AL221" i="7" s="1"/>
  <c r="AL222" i="7" s="1"/>
  <c r="AR192" i="7"/>
  <c r="AR200" i="7"/>
  <c r="CS653" i="7"/>
  <c r="CS654" i="7" s="1"/>
  <c r="CS655" i="7" s="1"/>
  <c r="CS656" i="7" s="1"/>
  <c r="CS657" i="7" s="1"/>
  <c r="CS658" i="7" s="1"/>
  <c r="CS649" i="7"/>
  <c r="CS648" i="7" s="1"/>
  <c r="BR653" i="7"/>
  <c r="BR654" i="7" s="1"/>
  <c r="BR655" i="7" s="1"/>
  <c r="BR656" i="7" s="1"/>
  <c r="BR657" i="7" s="1"/>
  <c r="BR658" i="7" s="1"/>
  <c r="BR649" i="7"/>
  <c r="BR648" i="7" s="1"/>
  <c r="CR649" i="7"/>
  <c r="CR648" i="7" s="1"/>
  <c r="CR653" i="7"/>
  <c r="CR654" i="7" s="1"/>
  <c r="CR655" i="7" s="1"/>
  <c r="CR656" i="7" s="1"/>
  <c r="CR657" i="7" s="1"/>
  <c r="CR658" i="7" s="1"/>
  <c r="AR855" i="7"/>
  <c r="AR856" i="7" s="1"/>
  <c r="AR853" i="7"/>
  <c r="AR852" i="7"/>
  <c r="CK653" i="7"/>
  <c r="CK654" i="7" s="1"/>
  <c r="CK655" i="7" s="1"/>
  <c r="CK656" i="7" s="1"/>
  <c r="CK657" i="7" s="1"/>
  <c r="CK658" i="7" s="1"/>
  <c r="CK649" i="7"/>
  <c r="CK648" i="7" s="1"/>
  <c r="CA653" i="7"/>
  <c r="CA654" i="7" s="1"/>
  <c r="CA655" i="7" s="1"/>
  <c r="CA656" i="7" s="1"/>
  <c r="CA657" i="7" s="1"/>
  <c r="CA658" i="7" s="1"/>
  <c r="CA649" i="7"/>
  <c r="CA648" i="7" s="1"/>
  <c r="CB649" i="7"/>
  <c r="CB648" i="7" s="1"/>
  <c r="CB653" i="7"/>
  <c r="CB654" i="7" s="1"/>
  <c r="CB655" i="7" s="1"/>
  <c r="CB656" i="7" s="1"/>
  <c r="CB657" i="7" s="1"/>
  <c r="CB658" i="7" s="1"/>
  <c r="CF255" i="7"/>
  <c r="CH255" i="7" s="1"/>
  <c r="N860" i="7"/>
  <c r="N858" i="7" s="1"/>
  <c r="N862" i="7"/>
  <c r="N863" i="7"/>
  <c r="CY111" i="9"/>
  <c r="CY113" i="9" s="1"/>
  <c r="CY114" i="9" s="1"/>
  <c r="CY116" i="9"/>
  <c r="CY115" i="9" s="1"/>
  <c r="CP218" i="7"/>
  <c r="CP215" i="7"/>
  <c r="CP203" i="7"/>
  <c r="CP205" i="7"/>
  <c r="CP246" i="7"/>
  <c r="CP929" i="7"/>
  <c r="CF649" i="7"/>
  <c r="CF648" i="7" s="1"/>
  <c r="CF653" i="7"/>
  <c r="CF654" i="7" s="1"/>
  <c r="CF655" i="7" s="1"/>
  <c r="CF656" i="7" s="1"/>
  <c r="CF657" i="7" s="1"/>
  <c r="CF658" i="7" s="1"/>
  <c r="CM217" i="7"/>
  <c r="CM210" i="7"/>
  <c r="CM212" i="7" s="1"/>
  <c r="CM211" i="7" s="1"/>
  <c r="BS28" i="7"/>
  <c r="BS26" i="7"/>
  <c r="BS111" i="7"/>
  <c r="BS106" i="7"/>
  <c r="BS105" i="7"/>
  <c r="BO659" i="7"/>
  <c r="BO660" i="7" s="1"/>
  <c r="BO661" i="7"/>
  <c r="BQ834" i="7"/>
  <c r="BQ837" i="7"/>
  <c r="BQ841" i="7"/>
  <c r="CG494" i="7"/>
  <c r="CG493" i="7" s="1"/>
  <c r="CG496" i="7"/>
  <c r="BU32" i="7"/>
  <c r="BU31" i="7"/>
  <c r="BU37" i="7"/>
  <c r="BU33" i="7"/>
  <c r="BU29" i="7"/>
  <c r="S848" i="7"/>
  <c r="S857" i="7"/>
  <c r="BR387" i="7"/>
  <c r="BR389" i="7"/>
  <c r="BR391" i="7"/>
  <c r="BR392" i="7" s="1"/>
  <c r="CD510" i="7"/>
  <c r="CD511" i="7" s="1"/>
  <c r="CD512" i="7"/>
  <c r="CD513" i="7" s="1"/>
  <c r="CD488" i="7"/>
  <c r="CD491" i="7" s="1"/>
  <c r="CD492" i="7" s="1"/>
  <c r="CD490" i="7"/>
  <c r="CD489" i="7" s="1"/>
  <c r="CD487" i="7"/>
  <c r="CD495" i="7" s="1"/>
  <c r="BR182" i="7"/>
  <c r="BR184" i="7"/>
  <c r="BR188" i="7"/>
  <c r="BR189" i="7"/>
  <c r="BR248" i="7"/>
  <c r="BR249" i="7" s="1"/>
  <c r="BR205" i="7"/>
  <c r="BV39" i="7"/>
  <c r="BV30" i="7" s="1"/>
  <c r="BV43" i="7"/>
  <c r="BV44" i="7" s="1"/>
  <c r="BV40" i="7"/>
  <c r="AK860" i="7"/>
  <c r="AK858" i="7" s="1"/>
  <c r="AK862" i="7"/>
  <c r="AK859" i="7"/>
  <c r="AK863" i="7"/>
  <c r="CB824" i="7"/>
  <c r="CB835" i="7"/>
  <c r="CB832" i="7"/>
  <c r="CB821" i="7"/>
  <c r="BM650" i="7"/>
  <c r="BM645" i="7"/>
  <c r="BM644" i="7" s="1"/>
  <c r="BM643" i="7" s="1"/>
  <c r="BM642" i="7" s="1"/>
  <c r="BM641" i="7" s="1"/>
  <c r="BM640" i="7" s="1"/>
  <c r="BM639" i="7" s="1"/>
  <c r="BM638" i="7" s="1"/>
  <c r="BS248" i="7"/>
  <c r="BU387" i="7"/>
  <c r="BU389" i="7"/>
  <c r="BU391" i="7"/>
  <c r="BU392" i="7" s="1"/>
  <c r="BR105" i="7"/>
  <c r="BR107" i="7" s="1"/>
  <c r="BR108" i="7" s="1"/>
  <c r="BR110" i="7"/>
  <c r="BQ192" i="7"/>
  <c r="BQ200" i="7"/>
  <c r="BN824" i="7"/>
  <c r="BN832" i="7"/>
  <c r="BN835" i="7"/>
  <c r="BN821" i="7"/>
  <c r="AH225" i="7"/>
  <c r="AH221" i="7" s="1"/>
  <c r="AH222" i="7" s="1"/>
  <c r="AH227" i="7"/>
  <c r="AH224" i="7"/>
  <c r="AH228" i="7"/>
  <c r="AH21" i="7" s="1"/>
  <c r="BT253" i="7"/>
  <c r="BS253" i="7"/>
  <c r="BU253" i="7" s="1"/>
  <c r="BP659" i="7"/>
  <c r="BP660" i="7" s="1"/>
  <c r="BP661" i="7"/>
  <c r="CC824" i="7"/>
  <c r="CC835" i="7"/>
  <c r="CC821" i="7"/>
  <c r="CC832" i="7"/>
  <c r="BP834" i="7"/>
  <c r="BP837" i="7"/>
  <c r="BP841" i="7"/>
  <c r="BM834" i="7"/>
  <c r="BM841" i="7"/>
  <c r="BM837" i="7"/>
  <c r="CC389" i="7"/>
  <c r="CC391" i="7"/>
  <c r="CC392" i="7" s="1"/>
  <c r="CC387" i="7"/>
  <c r="BZ337" i="9"/>
  <c r="CB337" i="9" s="1"/>
  <c r="CD337" i="9" s="1"/>
  <c r="CA835" i="7"/>
  <c r="CA821" i="7"/>
  <c r="CA824" i="7"/>
  <c r="CA832" i="7"/>
  <c r="CA483" i="7"/>
  <c r="CA485" i="7"/>
  <c r="BD848" i="7"/>
  <c r="BD857" i="7"/>
  <c r="BD861" i="7"/>
  <c r="BU248" i="7"/>
  <c r="BU182" i="7"/>
  <c r="BU189" i="7"/>
  <c r="BU184" i="7"/>
  <c r="BU188" i="7"/>
  <c r="CJ653" i="7"/>
  <c r="CJ654" i="7" s="1"/>
  <c r="CJ655" i="7" s="1"/>
  <c r="CJ656" i="7" s="1"/>
  <c r="CJ657" i="7" s="1"/>
  <c r="CJ658" i="7" s="1"/>
  <c r="CJ649" i="7"/>
  <c r="CJ648" i="7" s="1"/>
  <c r="BM483" i="7"/>
  <c r="BM485" i="7"/>
  <c r="DB121" i="9"/>
  <c r="DA27" i="9"/>
  <c r="DA22" i="9"/>
  <c r="BB196" i="7"/>
  <c r="BB195" i="7"/>
  <c r="CA389" i="7"/>
  <c r="CA391" i="7"/>
  <c r="CA392" i="7" s="1"/>
  <c r="CA387" i="7"/>
  <c r="BW834" i="7"/>
  <c r="BW841" i="7"/>
  <c r="BW837" i="7"/>
  <c r="BM661" i="7"/>
  <c r="BM659" i="7"/>
  <c r="BM660" i="7" s="1"/>
  <c r="CC932" i="7"/>
  <c r="CC940" i="7"/>
  <c r="CD650" i="7"/>
  <c r="CD645" i="7"/>
  <c r="CD644" i="7" s="1"/>
  <c r="CD643" i="7" s="1"/>
  <c r="CD642" i="7" s="1"/>
  <c r="CD641" i="7" s="1"/>
  <c r="CD640" i="7" s="1"/>
  <c r="CD639" i="7" s="1"/>
  <c r="CD638" i="7" s="1"/>
  <c r="CZ121" i="9"/>
  <c r="CY27" i="9"/>
  <c r="CY22" i="9"/>
  <c r="BW659" i="7"/>
  <c r="BW660" i="7" s="1"/>
  <c r="BW661" i="7"/>
  <c r="BN649" i="7"/>
  <c r="BN648" i="7" s="1"/>
  <c r="BN653" i="7"/>
  <c r="BN654" i="7" s="1"/>
  <c r="BN655" i="7" s="1"/>
  <c r="BN656" i="7" s="1"/>
  <c r="BN657" i="7" s="1"/>
  <c r="BN658" i="7" s="1"/>
  <c r="CS182" i="7"/>
  <c r="CS184" i="7"/>
  <c r="CS188" i="7"/>
  <c r="CS248" i="7"/>
  <c r="CS189" i="7"/>
  <c r="CS200" i="7" s="1"/>
  <c r="BP645" i="7"/>
  <c r="BP644" i="7" s="1"/>
  <c r="BP643" i="7" s="1"/>
  <c r="BP642" i="7" s="1"/>
  <c r="BP641" i="7" s="1"/>
  <c r="BP640" i="7" s="1"/>
  <c r="BP639" i="7" s="1"/>
  <c r="BP638" i="7" s="1"/>
  <c r="BP650" i="7"/>
  <c r="CL182" i="7"/>
  <c r="CL188" i="7"/>
  <c r="CL189" i="7"/>
  <c r="CL200" i="7" s="1"/>
  <c r="CL184" i="7"/>
  <c r="CL248" i="7"/>
  <c r="DI312" i="9"/>
  <c r="DI314" i="9"/>
  <c r="DF262" i="9"/>
  <c r="DF246" i="9"/>
  <c r="DF331" i="9"/>
  <c r="DF265" i="9"/>
  <c r="DF253" i="9"/>
  <c r="DF329" i="9" s="1"/>
  <c r="DF330" i="9" s="1"/>
  <c r="DF250" i="9"/>
  <c r="CJ1024" i="9"/>
  <c r="CJ331" i="9"/>
  <c r="CJ265" i="9"/>
  <c r="CJ246" i="9"/>
  <c r="CJ250" i="9"/>
  <c r="CJ257" i="9" s="1"/>
  <c r="CJ259" i="9" s="1"/>
  <c r="CJ258" i="9" s="1"/>
  <c r="CJ253" i="9"/>
  <c r="CJ329" i="9" s="1"/>
  <c r="CJ330" i="9" s="1"/>
  <c r="CF238" i="9"/>
  <c r="CF239" i="9"/>
  <c r="CF237" i="9" s="1"/>
  <c r="CK238" i="9"/>
  <c r="CK239" i="9"/>
  <c r="CK237" i="9" s="1"/>
  <c r="BT334" i="9"/>
  <c r="BZ1024" i="9"/>
  <c r="BZ575" i="9"/>
  <c r="BZ265" i="9"/>
  <c r="BZ246" i="9"/>
  <c r="BZ250" i="9"/>
  <c r="BU38" i="9"/>
  <c r="BU33" i="9"/>
  <c r="BU34" i="9"/>
  <c r="BU29" i="9"/>
  <c r="BU32" i="9"/>
  <c r="CP239" i="9"/>
  <c r="CP237" i="9" s="1"/>
  <c r="CP238" i="9"/>
  <c r="BW992" i="9"/>
  <c r="BW1013" i="9"/>
  <c r="BW779" i="9"/>
  <c r="BW746" i="9"/>
  <c r="BW566" i="9"/>
  <c r="BW613" i="9"/>
  <c r="BW501" i="9"/>
  <c r="BX438" i="9"/>
  <c r="BW60" i="9"/>
  <c r="BW61" i="9" s="1"/>
  <c r="BW62" i="9" s="1"/>
  <c r="BW57" i="9"/>
  <c r="BW63" i="9" s="1"/>
  <c r="BW65" i="9" s="1"/>
  <c r="BW53" i="9"/>
  <c r="BW66" i="9"/>
  <c r="CI55" i="9"/>
  <c r="BW86" i="9"/>
  <c r="BW64" i="9"/>
  <c r="BX56" i="9"/>
  <c r="BW54" i="9"/>
  <c r="BW49" i="9"/>
  <c r="BW47" i="9" s="1"/>
  <c r="BW44" i="9" s="1"/>
  <c r="BW48" i="9"/>
  <c r="CW121" i="9"/>
  <c r="CV27" i="9"/>
  <c r="CV22" i="9"/>
  <c r="BS112" i="9"/>
  <c r="BS117" i="9"/>
  <c r="BS111" i="9"/>
  <c r="BS26" i="9"/>
  <c r="BS28" i="9"/>
  <c r="CC942" i="9"/>
  <c r="CC949" i="9"/>
  <c r="CA337" i="9"/>
  <c r="BW238" i="9"/>
  <c r="BW239" i="9"/>
  <c r="BW237" i="9" s="1"/>
  <c r="CD949" i="9"/>
  <c r="CD942" i="9"/>
  <c r="BW333" i="9"/>
  <c r="CX754" i="9"/>
  <c r="CX755" i="9" s="1"/>
  <c r="CX756" i="9"/>
  <c r="BU615" i="9"/>
  <c r="BU617" i="9" s="1"/>
  <c r="BU618" i="9" s="1"/>
  <c r="BU619" i="9" s="1"/>
  <c r="BU620" i="9"/>
  <c r="BU621" i="9" s="1"/>
  <c r="BU622" i="9" s="1"/>
  <c r="BU624" i="9" s="1"/>
  <c r="BU623" i="9" s="1"/>
  <c r="BU627" i="9"/>
  <c r="BU626" i="9" s="1"/>
  <c r="BU625" i="9" s="1"/>
  <c r="CT253" i="9"/>
  <c r="CT329" i="9" s="1"/>
  <c r="CT330" i="9" s="1"/>
  <c r="CT250" i="9"/>
  <c r="CT331" i="9"/>
  <c r="CT265" i="9"/>
  <c r="CT262" i="9"/>
  <c r="CT246" i="9"/>
  <c r="BM939" i="9"/>
  <c r="BM938" i="9"/>
  <c r="BM935" i="9"/>
  <c r="BM933" i="9"/>
  <c r="BR267" i="9"/>
  <c r="BR268" i="9" s="1"/>
  <c r="BR265" i="9"/>
  <c r="BR266" i="9" s="1"/>
  <c r="BR263" i="9"/>
  <c r="BR261" i="9" s="1"/>
  <c r="CB949" i="9"/>
  <c r="CB942" i="9"/>
  <c r="CG1024" i="9"/>
  <c r="CG575" i="9"/>
  <c r="CG331" i="9"/>
  <c r="CG253" i="9"/>
  <c r="CG250" i="9"/>
  <c r="CG257" i="9" s="1"/>
  <c r="CG259" i="9" s="1"/>
  <c r="CG258" i="9" s="1"/>
  <c r="CG246" i="9"/>
  <c r="CG265" i="9"/>
  <c r="BZ942" i="9"/>
  <c r="BZ949" i="9"/>
  <c r="BY239" i="9"/>
  <c r="BY237" i="9" s="1"/>
  <c r="BY238" i="9"/>
  <c r="BT935" i="9"/>
  <c r="BT939" i="9"/>
  <c r="BT933" i="9"/>
  <c r="BT938" i="9"/>
  <c r="BU939" i="9"/>
  <c r="BU938" i="9"/>
  <c r="BU935" i="9"/>
  <c r="BU933" i="9"/>
  <c r="BV949" i="9"/>
  <c r="BV942" i="9"/>
  <c r="CZ1024" i="9"/>
  <c r="CZ331" i="9"/>
  <c r="CZ265" i="9"/>
  <c r="CZ246" i="9"/>
  <c r="CZ262" i="9"/>
  <c r="CZ250" i="9"/>
  <c r="CZ257" i="9" s="1"/>
  <c r="CZ259" i="9" s="1"/>
  <c r="CZ258" i="9" s="1"/>
  <c r="CZ253" i="9"/>
  <c r="DF315" i="9"/>
  <c r="DF306" i="9"/>
  <c r="DF313" i="9"/>
  <c r="DF312" i="9" s="1"/>
  <c r="DF311" i="9"/>
  <c r="CW238" i="9"/>
  <c r="CW239" i="9"/>
  <c r="CW237" i="9" s="1"/>
  <c r="BC239" i="9"/>
  <c r="BC237" i="9" s="1"/>
  <c r="BC238" i="9"/>
  <c r="BP249" i="9"/>
  <c r="BP241" i="9"/>
  <c r="BP245" i="9"/>
  <c r="BP240" i="9"/>
  <c r="BP236" i="9"/>
  <c r="CG935" i="9"/>
  <c r="CG938" i="9"/>
  <c r="CG933" i="9"/>
  <c r="CG939" i="9"/>
  <c r="BS35" i="9"/>
  <c r="BS37" i="9" s="1"/>
  <c r="BS36" i="9"/>
  <c r="BW1024" i="9"/>
  <c r="BW575" i="9"/>
  <c r="BW265" i="9"/>
  <c r="BW246" i="9"/>
  <c r="BW250" i="9"/>
  <c r="BO933" i="9"/>
  <c r="BO939" i="9"/>
  <c r="BO938" i="9"/>
  <c r="BO935" i="9"/>
  <c r="BW949" i="9"/>
  <c r="BW942" i="9"/>
  <c r="CF949" i="9"/>
  <c r="CF942" i="9"/>
  <c r="BM241" i="9"/>
  <c r="BM245" i="9"/>
  <c r="BM236" i="9"/>
  <c r="BM249" i="9"/>
  <c r="BM240" i="9"/>
  <c r="BY1024" i="9"/>
  <c r="BY575" i="9"/>
  <c r="BY246" i="9"/>
  <c r="BY250" i="9"/>
  <c r="BY262" i="9"/>
  <c r="BY260" i="9" s="1"/>
  <c r="N942" i="9"/>
  <c r="N949" i="9"/>
  <c r="CD239" i="9"/>
  <c r="CD237" i="9" s="1"/>
  <c r="CD238" i="9"/>
  <c r="CJ239" i="9"/>
  <c r="CJ237" i="9" s="1"/>
  <c r="CJ238" i="9"/>
  <c r="CF1024" i="9"/>
  <c r="CF265" i="9"/>
  <c r="CF246" i="9"/>
  <c r="CF250" i="9"/>
  <c r="BN245" i="9"/>
  <c r="BN249" i="9"/>
  <c r="BN240" i="9"/>
  <c r="BN241" i="9"/>
  <c r="BN236" i="9"/>
  <c r="CI340" i="9"/>
  <c r="CL239" i="9"/>
  <c r="CL237" i="9" s="1"/>
  <c r="CL238" i="9"/>
  <c r="BR27" i="9"/>
  <c r="BR22" i="9"/>
  <c r="DB264" i="9"/>
  <c r="DB257" i="9"/>
  <c r="DB259" i="9" s="1"/>
  <c r="DB258" i="9" s="1"/>
  <c r="BN939" i="9"/>
  <c r="BN938" i="9"/>
  <c r="BN933" i="9"/>
  <c r="BN935" i="9"/>
  <c r="BC331" i="9"/>
  <c r="BC251" i="9"/>
  <c r="BC274" i="9" s="1"/>
  <c r="BC271" i="9"/>
  <c r="BC270" i="9" s="1"/>
  <c r="BC262" i="9"/>
  <c r="BC236" i="9"/>
  <c r="BV85" i="9"/>
  <c r="BV96" i="9"/>
  <c r="BV333" i="9"/>
  <c r="BY333" i="9" s="1"/>
  <c r="BU242" i="9"/>
  <c r="BU241" i="9"/>
  <c r="BU245" i="9"/>
  <c r="BU249" i="9"/>
  <c r="BU240" i="9"/>
  <c r="BU236" i="9"/>
  <c r="AR957" i="9"/>
  <c r="AR954" i="9"/>
  <c r="AR955" i="9"/>
  <c r="AR953" i="9" s="1"/>
  <c r="CB336" i="9"/>
  <c r="CV250" i="9"/>
  <c r="CV257" i="9" s="1"/>
  <c r="CV259" i="9" s="1"/>
  <c r="CV258" i="9" s="1"/>
  <c r="CV331" i="9"/>
  <c r="CV265" i="9"/>
  <c r="CV246" i="9"/>
  <c r="CV253" i="9"/>
  <c r="CV329" i="9" s="1"/>
  <c r="CV330" i="9" s="1"/>
  <c r="CD1024" i="9"/>
  <c r="CD575" i="9"/>
  <c r="CD250" i="9"/>
  <c r="CD262" i="9"/>
  <c r="CD265" i="9"/>
  <c r="CD246" i="9"/>
  <c r="DF238" i="9"/>
  <c r="DF239" i="9"/>
  <c r="DF237" i="9" s="1"/>
  <c r="CA949" i="9"/>
  <c r="CA942" i="9"/>
  <c r="DI264" i="9"/>
  <c r="DI257" i="9"/>
  <c r="DI259" i="9" s="1"/>
  <c r="DI258" i="9" s="1"/>
  <c r="BR240" i="9"/>
  <c r="BR245" i="9"/>
  <c r="BR249" i="9"/>
  <c r="BR236" i="9"/>
  <c r="BR242" i="9"/>
  <c r="BR241" i="9"/>
  <c r="CY1024" i="9"/>
  <c r="CY331" i="9"/>
  <c r="CY265" i="9"/>
  <c r="CY246" i="9"/>
  <c r="CY253" i="9"/>
  <c r="CY262" i="9"/>
  <c r="CY250" i="9"/>
  <c r="BT240" i="9"/>
  <c r="BT242" i="9"/>
  <c r="BT249" i="9"/>
  <c r="BT245" i="9"/>
  <c r="BT236" i="9"/>
  <c r="BT241" i="9"/>
  <c r="CL1024" i="9"/>
  <c r="CL253" i="9"/>
  <c r="CL329" i="9" s="1"/>
  <c r="CL330" i="9" s="1"/>
  <c r="CL250" i="9"/>
  <c r="CL257" i="9" s="1"/>
  <c r="CL259" i="9" s="1"/>
  <c r="CL258" i="9" s="1"/>
  <c r="CL331" i="9"/>
  <c r="CL265" i="9"/>
  <c r="CL246" i="9"/>
  <c r="DJ239" i="9"/>
  <c r="DJ237" i="9" s="1"/>
  <c r="DJ238" i="9"/>
  <c r="BR116" i="9"/>
  <c r="BR111" i="9"/>
  <c r="BR113" i="9" s="1"/>
  <c r="BR114" i="9" s="1"/>
  <c r="CO238" i="9"/>
  <c r="CO239" i="9"/>
  <c r="CO237" i="9" s="1"/>
  <c r="CV239" i="9"/>
  <c r="CV237" i="9" s="1"/>
  <c r="CV238" i="9"/>
  <c r="CW244" i="9"/>
  <c r="CW331" i="9"/>
  <c r="CW265" i="9"/>
  <c r="CW246" i="9"/>
  <c r="CW262" i="9"/>
  <c r="CW253" i="9"/>
  <c r="CW329" i="9" s="1"/>
  <c r="CW330" i="9" s="1"/>
  <c r="CW250" i="9"/>
  <c r="DK745" i="9"/>
  <c r="DK740" i="9"/>
  <c r="DK739" i="9" s="1"/>
  <c r="DK738" i="9" s="1"/>
  <c r="DK737" i="9" s="1"/>
  <c r="DK736" i="9" s="1"/>
  <c r="DK735" i="9" s="1"/>
  <c r="DK734" i="9" s="1"/>
  <c r="DK733" i="9" s="1"/>
  <c r="CP1024" i="9"/>
  <c r="CP262" i="9"/>
  <c r="CP331" i="9"/>
  <c r="CP265" i="9"/>
  <c r="CP246" i="9"/>
  <c r="CP253" i="9"/>
  <c r="CP329" i="9" s="1"/>
  <c r="CP330" i="9" s="1"/>
  <c r="CP250" i="9"/>
  <c r="CC239" i="9"/>
  <c r="CC237" i="9" s="1"/>
  <c r="CC238" i="9"/>
  <c r="O950" i="9"/>
  <c r="O951" i="9" s="1"/>
  <c r="O940" i="9"/>
  <c r="BD241" i="9"/>
  <c r="BD245" i="9"/>
  <c r="BD249" i="9" s="1"/>
  <c r="BD240" i="9"/>
  <c r="CA1024" i="9"/>
  <c r="CA575" i="9"/>
  <c r="CA265" i="9"/>
  <c r="CA246" i="9"/>
  <c r="CA262" i="9"/>
  <c r="CA250" i="9"/>
  <c r="CO1024" i="9"/>
  <c r="CO331" i="9"/>
  <c r="CO253" i="9"/>
  <c r="CO329" i="9" s="1"/>
  <c r="CO330" i="9" s="1"/>
  <c r="CO250" i="9"/>
  <c r="CO257" i="9" s="1"/>
  <c r="CO259" i="9" s="1"/>
  <c r="CO258" i="9" s="1"/>
  <c r="CO246" i="9"/>
  <c r="CO265" i="9"/>
  <c r="CU745" i="9"/>
  <c r="CU740" i="9"/>
  <c r="CU739" i="9" s="1"/>
  <c r="CU738" i="9" s="1"/>
  <c r="CU737" i="9" s="1"/>
  <c r="CU736" i="9" s="1"/>
  <c r="CU735" i="9" s="1"/>
  <c r="CU734" i="9" s="1"/>
  <c r="CU733" i="9" s="1"/>
  <c r="DK756" i="9"/>
  <c r="DK754" i="9"/>
  <c r="DK755" i="9" s="1"/>
  <c r="CG238" i="9"/>
  <c r="CG239" i="9"/>
  <c r="CG237" i="9" s="1"/>
  <c r="CH264" i="9"/>
  <c r="CH257" i="9"/>
  <c r="CH259" i="9" s="1"/>
  <c r="CH258" i="9" s="1"/>
  <c r="CX249" i="9"/>
  <c r="CX240" i="9"/>
  <c r="CX242" i="9"/>
  <c r="CX245" i="9"/>
  <c r="CX241" i="9"/>
  <c r="CX236" i="9"/>
  <c r="BQ939" i="9"/>
  <c r="BQ938" i="9"/>
  <c r="BQ935" i="9"/>
  <c r="BQ933" i="9"/>
  <c r="BP935" i="9"/>
  <c r="BP938" i="9"/>
  <c r="BP933" i="9"/>
  <c r="BP939" i="9"/>
  <c r="BQ241" i="9"/>
  <c r="BQ245" i="9"/>
  <c r="BQ249" i="9"/>
  <c r="BQ240" i="9"/>
  <c r="BQ236" i="9"/>
  <c r="BZ239" i="9"/>
  <c r="BZ237" i="9" s="1"/>
  <c r="BZ238" i="9"/>
  <c r="CC1024" i="9"/>
  <c r="CC575" i="9"/>
  <c r="CC250" i="9"/>
  <c r="CC265" i="9"/>
  <c r="CC246" i="9"/>
  <c r="BY942" i="9"/>
  <c r="BY949" i="9"/>
  <c r="AR333" i="9"/>
  <c r="AR334" i="9" s="1"/>
  <c r="AR236" i="9"/>
  <c r="AR251" i="9"/>
  <c r="CC336" i="9"/>
  <c r="CB1024" i="9"/>
  <c r="CB575" i="9"/>
  <c r="CB250" i="9"/>
  <c r="CB265" i="9"/>
  <c r="CB246" i="9"/>
  <c r="BM585" i="9"/>
  <c r="BM583" i="9" s="1"/>
  <c r="BM582" i="9" s="1"/>
  <c r="BM579" i="9"/>
  <c r="BM577" i="9"/>
  <c r="BM580" i="9" s="1"/>
  <c r="BM581" i="9" s="1"/>
  <c r="CU754" i="9"/>
  <c r="CU755" i="9" s="1"/>
  <c r="CU756" i="9"/>
  <c r="BV1024" i="9"/>
  <c r="BV575" i="9"/>
  <c r="BV250" i="9"/>
  <c r="BV265" i="9"/>
  <c r="BV246" i="9"/>
  <c r="DE250" i="9"/>
  <c r="DE257" i="9" s="1"/>
  <c r="DE259" i="9" s="1"/>
  <c r="DE258" i="9" s="1"/>
  <c r="DE246" i="9"/>
  <c r="DE331" i="9"/>
  <c r="DE253" i="9"/>
  <c r="DE329" i="9" s="1"/>
  <c r="BO249" i="9"/>
  <c r="BO240" i="9"/>
  <c r="BO245" i="9"/>
  <c r="BO241" i="9"/>
  <c r="BO236" i="9"/>
  <c r="CZ239" i="9"/>
  <c r="CZ237" i="9" s="1"/>
  <c r="CZ238" i="9"/>
  <c r="CY239" i="9"/>
  <c r="CY237" i="9" s="1"/>
  <c r="CY238" i="9"/>
  <c r="CK1024" i="9"/>
  <c r="CK262" i="9"/>
  <c r="CK253" i="9"/>
  <c r="CK329" i="9" s="1"/>
  <c r="CK330" i="9" s="1"/>
  <c r="CK250" i="9"/>
  <c r="CK331" i="9"/>
  <c r="CK265" i="9"/>
  <c r="CK246" i="9"/>
  <c r="S952" i="9"/>
  <c r="S943" i="9"/>
  <c r="CT238" i="9"/>
  <c r="CT239" i="9"/>
  <c r="CT237" i="9" s="1"/>
  <c r="DJ246" i="9"/>
  <c r="DJ331" i="9"/>
  <c r="DJ250" i="9"/>
  <c r="DJ257" i="9" s="1"/>
  <c r="DJ259" i="9" s="1"/>
  <c r="DJ258" i="9" s="1"/>
  <c r="DJ253" i="9"/>
  <c r="DJ329" i="9" s="1"/>
  <c r="DJ330" i="9" s="1"/>
  <c r="DJ265" i="9"/>
  <c r="CA239" i="9"/>
  <c r="CA237" i="9" s="1"/>
  <c r="CA238" i="9"/>
  <c r="CV116" i="9"/>
  <c r="CV115" i="9" s="1"/>
  <c r="CV111" i="9"/>
  <c r="CV113" i="9" s="1"/>
  <c r="CV114" i="9" s="1"/>
  <c r="AR238" i="9"/>
  <c r="AR239" i="9"/>
  <c r="AR237" i="9" s="1"/>
  <c r="BD942" i="9"/>
  <c r="BD949" i="9"/>
  <c r="CD336" i="9"/>
  <c r="CH340" i="9"/>
  <c r="BX338" i="9"/>
  <c r="BS334" i="9"/>
  <c r="CU242" i="9"/>
  <c r="CU241" i="9"/>
  <c r="CU245" i="9"/>
  <c r="CU249" i="9"/>
  <c r="CU236" i="9"/>
  <c r="CU240" i="9"/>
  <c r="AK279" i="9"/>
  <c r="AK21" i="9"/>
  <c r="CG583" i="9"/>
  <c r="CG582" i="9" s="1"/>
  <c r="CG585" i="9"/>
  <c r="BV239" i="9"/>
  <c r="BV237" i="9" s="1"/>
  <c r="BV238" i="9"/>
  <c r="DD116" i="9"/>
  <c r="DD115" i="9" s="1"/>
  <c r="DD111" i="9"/>
  <c r="DD113" i="9" s="1"/>
  <c r="DD114" i="9" s="1"/>
  <c r="DE239" i="9"/>
  <c r="DE237" i="9" s="1"/>
  <c r="DE238" i="9"/>
  <c r="BV45" i="9"/>
  <c r="BV46" i="9" s="1"/>
  <c r="BV40" i="9"/>
  <c r="BV30" i="9" s="1"/>
  <c r="BV41" i="9"/>
  <c r="J940" i="9"/>
  <c r="J950" i="9"/>
  <c r="J951" i="9" s="1"/>
  <c r="J952" i="9" s="1"/>
  <c r="J956" i="9" s="1"/>
  <c r="CM257" i="9"/>
  <c r="CM259" i="9" s="1"/>
  <c r="CM258" i="9" s="1"/>
  <c r="CM264" i="9"/>
  <c r="CI601" i="9"/>
  <c r="CI602" i="9" s="1"/>
  <c r="DK305" i="9"/>
  <c r="DK303" i="9"/>
  <c r="CX745" i="9"/>
  <c r="CX740" i="9"/>
  <c r="CX739" i="9" s="1"/>
  <c r="CX738" i="9" s="1"/>
  <c r="CX737" i="9" s="1"/>
  <c r="CX736" i="9" s="1"/>
  <c r="CX735" i="9" s="1"/>
  <c r="CX734" i="9" s="1"/>
  <c r="CX733" i="9" s="1"/>
  <c r="BW338" i="9"/>
  <c r="BY338" i="9" s="1"/>
  <c r="CA338" i="9" s="1"/>
  <c r="DK240" i="9"/>
  <c r="DK245" i="9"/>
  <c r="DK249" i="9"/>
  <c r="DK236" i="9"/>
  <c r="DK242" i="9"/>
  <c r="DK241" i="9"/>
  <c r="CB238" i="9"/>
  <c r="CB239" i="9"/>
  <c r="CB237" i="9" s="1"/>
  <c r="D398" i="6"/>
  <c r="D399" i="6" s="1"/>
  <c r="CD251" i="7" l="1"/>
  <c r="CC251" i="7"/>
  <c r="CE251" i="7" s="1"/>
  <c r="CJ192" i="7"/>
  <c r="CJ200" i="7"/>
  <c r="BW838" i="7"/>
  <c r="BW843" i="7"/>
  <c r="BW844" i="7"/>
  <c r="BW840" i="7"/>
  <c r="BD860" i="7"/>
  <c r="BD858" i="7" s="1"/>
  <c r="BD859" i="7"/>
  <c r="CA837" i="7"/>
  <c r="CA834" i="7"/>
  <c r="CA841" i="7"/>
  <c r="AK864" i="7"/>
  <c r="AK866" i="7"/>
  <c r="AK865" i="7" s="1"/>
  <c r="BR217" i="7"/>
  <c r="BR210" i="7"/>
  <c r="BR212" i="7" s="1"/>
  <c r="BR211" i="7" s="1"/>
  <c r="BU28" i="7"/>
  <c r="BU26" i="7"/>
  <c r="BU104" i="7"/>
  <c r="BU106" i="7"/>
  <c r="CP217" i="7"/>
  <c r="CP210" i="7"/>
  <c r="CP212" i="7" s="1"/>
  <c r="CP211" i="7" s="1"/>
  <c r="CK659" i="7"/>
  <c r="CK660" i="7" s="1"/>
  <c r="CK661" i="7"/>
  <c r="AR850" i="7"/>
  <c r="AR851" i="7"/>
  <c r="AR849" i="7" s="1"/>
  <c r="CS645" i="7"/>
  <c r="CS644" i="7" s="1"/>
  <c r="CS643" i="7" s="1"/>
  <c r="CS642" i="7" s="1"/>
  <c r="CS641" i="7" s="1"/>
  <c r="CS640" i="7" s="1"/>
  <c r="CS639" i="7" s="1"/>
  <c r="CS638" i="7" s="1"/>
  <c r="CS650" i="7"/>
  <c r="CC661" i="7"/>
  <c r="CC659" i="7"/>
  <c r="CC660" i="7" s="1"/>
  <c r="DM6" i="9"/>
  <c r="DM7" i="9" s="1"/>
  <c r="CF192" i="7"/>
  <c r="CF200" i="7"/>
  <c r="CA200" i="7"/>
  <c r="CA192" i="7"/>
  <c r="BC193" i="7"/>
  <c r="BC206" i="7"/>
  <c r="BC226" i="7" s="1"/>
  <c r="BC215" i="7"/>
  <c r="BC246" i="7"/>
  <c r="BC223" i="7"/>
  <c r="BC222" i="7" s="1"/>
  <c r="CL650" i="7"/>
  <c r="CL645" i="7"/>
  <c r="CL644" i="7" s="1"/>
  <c r="CL643" i="7" s="1"/>
  <c r="CL642" i="7" s="1"/>
  <c r="CL641" i="7" s="1"/>
  <c r="CL640" i="7" s="1"/>
  <c r="CL639" i="7" s="1"/>
  <c r="CL638" i="7" s="1"/>
  <c r="BU834" i="7"/>
  <c r="BU837" i="7"/>
  <c r="BU841" i="7"/>
  <c r="BV248" i="7"/>
  <c r="BY248" i="7" s="1"/>
  <c r="BM488" i="7"/>
  <c r="BM491" i="7" s="1"/>
  <c r="BM492" i="7" s="1"/>
  <c r="BM490" i="7"/>
  <c r="BM496" i="7"/>
  <c r="BM494" i="7" s="1"/>
  <c r="BM493" i="7" s="1"/>
  <c r="CK645" i="7"/>
  <c r="CK644" i="7" s="1"/>
  <c r="CK643" i="7" s="1"/>
  <c r="CK642" i="7" s="1"/>
  <c r="CK641" i="7" s="1"/>
  <c r="CK640" i="7" s="1"/>
  <c r="CK639" i="7" s="1"/>
  <c r="CK638" i="7" s="1"/>
  <c r="CK650" i="7"/>
  <c r="BV843" i="7"/>
  <c r="BV844" i="7"/>
  <c r="BV838" i="7"/>
  <c r="BV840" i="7"/>
  <c r="BY860" i="7"/>
  <c r="BY858" i="7" s="1"/>
  <c r="BY859" i="7"/>
  <c r="CC337" i="9"/>
  <c r="BN650" i="7"/>
  <c r="BN645" i="7"/>
  <c r="BN644" i="7" s="1"/>
  <c r="BN643" i="7" s="1"/>
  <c r="BN642" i="7" s="1"/>
  <c r="BN641" i="7" s="1"/>
  <c r="BN640" i="7" s="1"/>
  <c r="BN639" i="7" s="1"/>
  <c r="BN638" i="7" s="1"/>
  <c r="BT248" i="7"/>
  <c r="CJ661" i="7"/>
  <c r="CJ659" i="7"/>
  <c r="CJ660" i="7" s="1"/>
  <c r="BP838" i="7"/>
  <c r="BP843" i="7"/>
  <c r="BP844" i="7"/>
  <c r="BP840" i="7"/>
  <c r="BR200" i="7"/>
  <c r="BR192" i="7"/>
  <c r="CM216" i="7"/>
  <c r="CM214" i="7" s="1"/>
  <c r="CM219" i="7"/>
  <c r="CM220" i="7" s="1"/>
  <c r="AR848" i="7"/>
  <c r="AR857" i="7"/>
  <c r="AR861" i="7"/>
  <c r="AR197" i="7"/>
  <c r="AR202" i="7"/>
  <c r="AR204" i="7" s="1"/>
  <c r="AR198" i="7"/>
  <c r="CK192" i="7"/>
  <c r="CK200" i="7"/>
  <c r="BV87" i="7"/>
  <c r="BV88" i="7" s="1"/>
  <c r="BV89" i="7"/>
  <c r="BV198" i="7"/>
  <c r="BV197" i="7"/>
  <c r="BV193" i="7"/>
  <c r="BV199" i="7"/>
  <c r="BV204" i="7"/>
  <c r="BV202" i="7"/>
  <c r="CG854" i="7"/>
  <c r="CG847" i="7"/>
  <c r="CA250" i="7"/>
  <c r="CC250" i="7" s="1"/>
  <c r="CE250" i="7" s="1"/>
  <c r="BU661" i="7"/>
  <c r="BU659" i="7"/>
  <c r="BU660" i="7" s="1"/>
  <c r="BM198" i="7"/>
  <c r="BM197" i="7"/>
  <c r="BM193" i="7"/>
  <c r="BM204" i="7"/>
  <c r="BM202" i="7"/>
  <c r="CC200" i="7"/>
  <c r="CC192" i="7"/>
  <c r="BQ838" i="7"/>
  <c r="BQ840" i="7"/>
  <c r="BQ844" i="7"/>
  <c r="BQ843" i="7"/>
  <c r="CC650" i="7"/>
  <c r="CC645" i="7"/>
  <c r="CC644" i="7" s="1"/>
  <c r="CC643" i="7" s="1"/>
  <c r="CC642" i="7" s="1"/>
  <c r="CC641" i="7" s="1"/>
  <c r="CC640" i="7" s="1"/>
  <c r="CC639" i="7" s="1"/>
  <c r="CC638" i="7" s="1"/>
  <c r="CS661" i="7"/>
  <c r="CS659" i="7"/>
  <c r="CS660" i="7" s="1"/>
  <c r="BW525" i="7"/>
  <c r="BW523" i="7"/>
  <c r="BW522" i="7" s="1"/>
  <c r="BW521" i="7" s="1"/>
  <c r="BU650" i="7"/>
  <c r="BU645" i="7"/>
  <c r="BU644" i="7" s="1"/>
  <c r="BU643" i="7" s="1"/>
  <c r="BU642" i="7" s="1"/>
  <c r="BU641" i="7" s="1"/>
  <c r="BU640" i="7" s="1"/>
  <c r="BU639" i="7" s="1"/>
  <c r="BU638" i="7" s="1"/>
  <c r="BO202" i="7"/>
  <c r="BO198" i="7"/>
  <c r="BO193" i="7"/>
  <c r="BO204" i="7"/>
  <c r="BO197" i="7"/>
  <c r="CC941" i="7"/>
  <c r="CC939" i="7"/>
  <c r="CC938" i="7" s="1"/>
  <c r="CA512" i="7"/>
  <c r="CA490" i="7"/>
  <c r="CA489" i="7" s="1"/>
  <c r="CA510" i="7"/>
  <c r="CA511" i="7" s="1"/>
  <c r="CA488" i="7"/>
  <c r="CA491" i="7" s="1"/>
  <c r="CA492" i="7" s="1"/>
  <c r="CA487" i="7"/>
  <c r="CA495" i="7" s="1"/>
  <c r="CB661" i="7"/>
  <c r="CB659" i="7"/>
  <c r="CB660" i="7" s="1"/>
  <c r="BZ252" i="7"/>
  <c r="CH216" i="7"/>
  <c r="CH214" i="7" s="1"/>
  <c r="CH219" i="7"/>
  <c r="CH220" i="7" s="1"/>
  <c r="BP202" i="7"/>
  <c r="BP193" i="7"/>
  <c r="BP198" i="7"/>
  <c r="BP204" i="7"/>
  <c r="BP197" i="7"/>
  <c r="CD250" i="7"/>
  <c r="CF250" i="7" s="1"/>
  <c r="CD198" i="7"/>
  <c r="CD197" i="7"/>
  <c r="CD193" i="7"/>
  <c r="CD199" i="7"/>
  <c r="CD204" i="7"/>
  <c r="CD202" i="7"/>
  <c r="BT192" i="7"/>
  <c r="BT200" i="7"/>
  <c r="BC195" i="7"/>
  <c r="BC196" i="7"/>
  <c r="BC194" i="7" s="1"/>
  <c r="BN659" i="7"/>
  <c r="BN660" i="7" s="1"/>
  <c r="BN661" i="7"/>
  <c r="BQ204" i="7"/>
  <c r="BQ202" i="7"/>
  <c r="BQ193" i="7"/>
  <c r="BQ197" i="7"/>
  <c r="BQ198" i="7"/>
  <c r="BU34" i="7"/>
  <c r="BU36" i="7" s="1"/>
  <c r="BU35" i="7"/>
  <c r="BW65" i="7"/>
  <c r="BW66" i="7" s="1"/>
  <c r="BW67" i="7" s="1"/>
  <c r="BW79" i="7" s="1"/>
  <c r="BW80" i="7" s="1"/>
  <c r="BW83" i="7"/>
  <c r="BW84" i="7" s="1"/>
  <c r="BW85" i="7" s="1"/>
  <c r="BW86" i="7" s="1"/>
  <c r="BX333" i="9"/>
  <c r="CA333" i="9" s="1"/>
  <c r="CS193" i="7"/>
  <c r="CS197" i="7"/>
  <c r="CS204" i="7"/>
  <c r="CS199" i="7"/>
  <c r="CS198" i="7"/>
  <c r="CS202" i="7"/>
  <c r="CC935" i="7"/>
  <c r="CC936" i="7"/>
  <c r="CC937" i="7" s="1"/>
  <c r="BR111" i="7"/>
  <c r="BR109" i="7"/>
  <c r="CF659" i="7"/>
  <c r="CF660" i="7" s="1"/>
  <c r="CF661" i="7"/>
  <c r="CB645" i="7"/>
  <c r="CB644" i="7" s="1"/>
  <c r="CB643" i="7" s="1"/>
  <c r="CB642" i="7" s="1"/>
  <c r="CB641" i="7" s="1"/>
  <c r="CB640" i="7" s="1"/>
  <c r="CB639" i="7" s="1"/>
  <c r="CB638" i="7" s="1"/>
  <c r="CB650" i="7"/>
  <c r="CR659" i="7"/>
  <c r="CR660" i="7" s="1"/>
  <c r="CR661" i="7"/>
  <c r="R857" i="7"/>
  <c r="R848" i="7"/>
  <c r="BY252" i="7"/>
  <c r="CA252" i="7" s="1"/>
  <c r="J847" i="7"/>
  <c r="J854" i="7"/>
  <c r="BN249" i="7"/>
  <c r="BS249" i="7"/>
  <c r="BW248" i="7"/>
  <c r="BU249" i="7"/>
  <c r="BR661" i="7"/>
  <c r="BR659" i="7"/>
  <c r="BR660" i="7" s="1"/>
  <c r="BT645" i="7"/>
  <c r="BT644" i="7" s="1"/>
  <c r="BT643" i="7" s="1"/>
  <c r="BT642" i="7" s="1"/>
  <c r="BT641" i="7" s="1"/>
  <c r="BT640" i="7" s="1"/>
  <c r="BT639" i="7" s="1"/>
  <c r="BT638" i="7" s="1"/>
  <c r="BT650" i="7"/>
  <c r="CJ645" i="7"/>
  <c r="CJ644" i="7" s="1"/>
  <c r="CJ643" i="7" s="1"/>
  <c r="CJ642" i="7" s="1"/>
  <c r="CJ641" i="7" s="1"/>
  <c r="CJ640" i="7" s="1"/>
  <c r="CJ639" i="7" s="1"/>
  <c r="CJ638" i="7" s="1"/>
  <c r="CJ650" i="7"/>
  <c r="CR204" i="7"/>
  <c r="CR197" i="7"/>
  <c r="CR199" i="7"/>
  <c r="CR193" i="7"/>
  <c r="CR198" i="7"/>
  <c r="CR202" i="7"/>
  <c r="BU192" i="7"/>
  <c r="BU200" i="7"/>
  <c r="CF650" i="7"/>
  <c r="CF645" i="7"/>
  <c r="CF644" i="7" s="1"/>
  <c r="CF643" i="7" s="1"/>
  <c r="CF642" i="7" s="1"/>
  <c r="CF641" i="7" s="1"/>
  <c r="CF640" i="7" s="1"/>
  <c r="CF639" i="7" s="1"/>
  <c r="CF638" i="7" s="1"/>
  <c r="CA645" i="7"/>
  <c r="CA644" i="7" s="1"/>
  <c r="CA643" i="7" s="1"/>
  <c r="CA642" i="7" s="1"/>
  <c r="CA641" i="7" s="1"/>
  <c r="CA640" i="7" s="1"/>
  <c r="CA639" i="7" s="1"/>
  <c r="CA638" i="7" s="1"/>
  <c r="CA650" i="7"/>
  <c r="CR645" i="7"/>
  <c r="CR644" i="7" s="1"/>
  <c r="CR643" i="7" s="1"/>
  <c r="CR642" i="7" s="1"/>
  <c r="CR641" i="7" s="1"/>
  <c r="CR640" i="7" s="1"/>
  <c r="CR639" i="7" s="1"/>
  <c r="CR638" i="7" s="1"/>
  <c r="CR650" i="7"/>
  <c r="CB200" i="7"/>
  <c r="CB192" i="7"/>
  <c r="DA121" i="9"/>
  <c r="CZ27" i="9"/>
  <c r="CZ22" i="9"/>
  <c r="BO838" i="7"/>
  <c r="BO843" i="7"/>
  <c r="BO844" i="7"/>
  <c r="BO840" i="7"/>
  <c r="BW199" i="7"/>
  <c r="BW198" i="7"/>
  <c r="BW204" i="7"/>
  <c r="BW197" i="7"/>
  <c r="BW193" i="7"/>
  <c r="BW202" i="7"/>
  <c r="BW81" i="7"/>
  <c r="BW92" i="7"/>
  <c r="O854" i="7"/>
  <c r="O847" i="7"/>
  <c r="AK224" i="7"/>
  <c r="AK225" i="7"/>
  <c r="AK221" i="7" s="1"/>
  <c r="AK222" i="7" s="1"/>
  <c r="AK228" i="7"/>
  <c r="AK227" i="7"/>
  <c r="BT249" i="7"/>
  <c r="CC837" i="7"/>
  <c r="CC841" i="7"/>
  <c r="CC834" i="7"/>
  <c r="BS22" i="7"/>
  <c r="BS27" i="7"/>
  <c r="BT834" i="7"/>
  <c r="BT841" i="7"/>
  <c r="BT837" i="7"/>
  <c r="CD840" i="7"/>
  <c r="CD843" i="7"/>
  <c r="CD844" i="7"/>
  <c r="CD838" i="7"/>
  <c r="CL661" i="7"/>
  <c r="CL659" i="7"/>
  <c r="CL660" i="7" s="1"/>
  <c r="BZ859" i="7"/>
  <c r="BZ860" i="7"/>
  <c r="BZ858" i="7" s="1"/>
  <c r="CL199" i="7"/>
  <c r="CL193" i="7"/>
  <c r="CL202" i="7"/>
  <c r="CL198" i="7"/>
  <c r="CL197" i="7"/>
  <c r="CL204" i="7"/>
  <c r="BM840" i="7"/>
  <c r="BM838" i="7"/>
  <c r="BM844" i="7"/>
  <c r="BM843" i="7"/>
  <c r="BV253" i="7"/>
  <c r="BW253" i="7"/>
  <c r="BN837" i="7"/>
  <c r="BN834" i="7"/>
  <c r="BN841" i="7"/>
  <c r="CB837" i="7"/>
  <c r="CB834" i="7"/>
  <c r="CB841" i="7"/>
  <c r="BV32" i="7"/>
  <c r="BV31" i="7"/>
  <c r="BV37" i="7"/>
  <c r="BV33" i="7"/>
  <c r="BV29" i="7"/>
  <c r="CD494" i="7"/>
  <c r="CD493" i="7" s="1"/>
  <c r="CD496" i="7"/>
  <c r="CI255" i="7"/>
  <c r="CA661" i="7"/>
  <c r="CA659" i="7"/>
  <c r="CA660" i="7" s="1"/>
  <c r="BR645" i="7"/>
  <c r="BR644" i="7" s="1"/>
  <c r="BR643" i="7" s="1"/>
  <c r="BR642" i="7" s="1"/>
  <c r="BR641" i="7" s="1"/>
  <c r="BR640" i="7" s="1"/>
  <c r="BR639" i="7" s="1"/>
  <c r="BR638" i="7" s="1"/>
  <c r="BR650" i="7"/>
  <c r="CF834" i="7"/>
  <c r="CF841" i="7"/>
  <c r="CF837" i="7"/>
  <c r="CZ111" i="9"/>
  <c r="CZ113" i="9" s="1"/>
  <c r="CZ114" i="9" s="1"/>
  <c r="CZ116" i="9"/>
  <c r="CZ115" i="9" s="1"/>
  <c r="BT659" i="7"/>
  <c r="BT660" i="7" s="1"/>
  <c r="BT661" i="7"/>
  <c r="BX46" i="7"/>
  <c r="BX47" i="7"/>
  <c r="BX45" i="7" s="1"/>
  <c r="BX42" i="7" s="1"/>
  <c r="BX57" i="7"/>
  <c r="BX58" i="7" s="1"/>
  <c r="BX59" i="7" s="1"/>
  <c r="BX82" i="7"/>
  <c r="BX51" i="7"/>
  <c r="BX50" i="7"/>
  <c r="BY53" i="7"/>
  <c r="BX54" i="7"/>
  <c r="BX60" i="7" s="1"/>
  <c r="BX62" i="7" s="1"/>
  <c r="BX63" i="7"/>
  <c r="BX61" i="7"/>
  <c r="BX64" i="7"/>
  <c r="CJ52" i="7"/>
  <c r="BY349" i="7"/>
  <c r="BX477" i="7"/>
  <c r="BX412" i="7"/>
  <c r="BX651" i="7"/>
  <c r="BX684" i="7"/>
  <c r="BY959" i="7"/>
  <c r="BY958" i="7"/>
  <c r="BX897" i="7"/>
  <c r="BW39" i="7"/>
  <c r="BW30" i="7" s="1"/>
  <c r="BW43" i="7"/>
  <c r="BW44" i="7" s="1"/>
  <c r="BW40" i="7"/>
  <c r="BN192" i="7"/>
  <c r="BN200" i="7"/>
  <c r="BU494" i="7"/>
  <c r="BU493" i="7" s="1"/>
  <c r="BU496" i="7"/>
  <c r="CF251" i="7"/>
  <c r="DK306" i="9"/>
  <c r="DK310" i="9"/>
  <c r="DK309" i="9" s="1"/>
  <c r="DK308" i="9" s="1"/>
  <c r="DK307" i="9" s="1"/>
  <c r="CE336" i="9"/>
  <c r="BC272" i="9"/>
  <c r="BC275" i="9"/>
  <c r="BC276" i="9"/>
  <c r="BC279" i="9" s="1"/>
  <c r="BN238" i="9"/>
  <c r="BN239" i="9"/>
  <c r="BN237" i="9" s="1"/>
  <c r="BY257" i="9"/>
  <c r="BY259" i="9" s="1"/>
  <c r="BY258" i="9" s="1"/>
  <c r="BY264" i="9"/>
  <c r="BP239" i="9"/>
  <c r="BP237" i="9" s="1"/>
  <c r="BP238" i="9"/>
  <c r="CF337" i="9"/>
  <c r="BZ950" i="9"/>
  <c r="BZ951" i="9" s="1"/>
  <c r="BZ948" i="9"/>
  <c r="BZ947" i="9"/>
  <c r="BY1054" i="9"/>
  <c r="BY1053" i="9"/>
  <c r="BX992" i="9"/>
  <c r="BX779" i="9"/>
  <c r="BX746" i="9"/>
  <c r="BX501" i="9"/>
  <c r="BX566" i="9"/>
  <c r="BY438" i="9"/>
  <c r="BX66" i="9"/>
  <c r="BX49" i="9"/>
  <c r="BX47" i="9" s="1"/>
  <c r="BX44" i="9" s="1"/>
  <c r="BX86" i="9"/>
  <c r="BX64" i="9"/>
  <c r="BX60" i="9"/>
  <c r="BX61" i="9" s="1"/>
  <c r="BX62" i="9" s="1"/>
  <c r="BX57" i="9"/>
  <c r="BX63" i="9" s="1"/>
  <c r="BX65" i="9" s="1"/>
  <c r="CJ55" i="9"/>
  <c r="BX53" i="9"/>
  <c r="BY56" i="9"/>
  <c r="BX54" i="9"/>
  <c r="BX48" i="9"/>
  <c r="BZ257" i="9"/>
  <c r="BZ259" i="9" s="1"/>
  <c r="BZ258" i="9" s="1"/>
  <c r="BZ266" i="9"/>
  <c r="BV38" i="9"/>
  <c r="BV33" i="9"/>
  <c r="BV34" i="9"/>
  <c r="BV29" i="9"/>
  <c r="BV32" i="9"/>
  <c r="BV257" i="9"/>
  <c r="BV259" i="9" s="1"/>
  <c r="BV258" i="9" s="1"/>
  <c r="BV266" i="9"/>
  <c r="CC257" i="9"/>
  <c r="CC259" i="9" s="1"/>
  <c r="CC258" i="9" s="1"/>
  <c r="CC266" i="9"/>
  <c r="BQ239" i="9"/>
  <c r="BQ237" i="9" s="1"/>
  <c r="BQ238" i="9"/>
  <c r="BD239" i="9"/>
  <c r="BD237" i="9" s="1"/>
  <c r="BD238" i="9"/>
  <c r="CP257" i="9"/>
  <c r="CP259" i="9" s="1"/>
  <c r="CP258" i="9" s="1"/>
  <c r="CP264" i="9"/>
  <c r="BR239" i="9"/>
  <c r="BR237" i="9" s="1"/>
  <c r="BR238" i="9"/>
  <c r="BC332" i="9"/>
  <c r="BN251" i="9"/>
  <c r="BN257" i="9"/>
  <c r="BN259" i="9" s="1"/>
  <c r="BN258" i="9" s="1"/>
  <c r="BN246" i="9"/>
  <c r="BN265" i="9"/>
  <c r="BN331" i="9"/>
  <c r="BU942" i="9"/>
  <c r="BU949" i="9"/>
  <c r="BM942" i="9"/>
  <c r="BM949" i="9"/>
  <c r="DF264" i="9"/>
  <c r="DF257" i="9"/>
  <c r="DF259" i="9" s="1"/>
  <c r="DF258" i="9" s="1"/>
  <c r="BQ1024" i="9"/>
  <c r="BQ575" i="9"/>
  <c r="BQ257" i="9"/>
  <c r="BQ259" i="9" s="1"/>
  <c r="BQ258" i="9" s="1"/>
  <c r="BQ246" i="9"/>
  <c r="BQ265" i="9"/>
  <c r="BQ331" i="9"/>
  <c r="BQ332" i="9" s="1"/>
  <c r="CX238" i="9"/>
  <c r="CX239" i="9"/>
  <c r="CX237" i="9" s="1"/>
  <c r="CA257" i="9"/>
  <c r="CA259" i="9" s="1"/>
  <c r="CA258" i="9" s="1"/>
  <c r="CA266" i="9"/>
  <c r="CA264" i="9"/>
  <c r="BD251" i="9"/>
  <c r="BD331" i="9"/>
  <c r="BD236" i="9"/>
  <c r="CW264" i="9"/>
  <c r="CW257" i="9"/>
  <c r="CW259" i="9" s="1"/>
  <c r="CW258" i="9" s="1"/>
  <c r="BT1024" i="9"/>
  <c r="BT575" i="9"/>
  <c r="BT250" i="9"/>
  <c r="BT265" i="9"/>
  <c r="BT246" i="9"/>
  <c r="CF950" i="9"/>
  <c r="CF951" i="9" s="1"/>
  <c r="CF948" i="9"/>
  <c r="CF947" i="9"/>
  <c r="BW257" i="9"/>
  <c r="BW259" i="9" s="1"/>
  <c r="BW258" i="9" s="1"/>
  <c r="BW266" i="9"/>
  <c r="CG949" i="9"/>
  <c r="CG942" i="9"/>
  <c r="CB948" i="9"/>
  <c r="CB947" i="9"/>
  <c r="CB950" i="9"/>
  <c r="CB951" i="9" s="1"/>
  <c r="BW85" i="9"/>
  <c r="BW96" i="9"/>
  <c r="BW614" i="9"/>
  <c r="BW612" i="9"/>
  <c r="BW611" i="9" s="1"/>
  <c r="BW610" i="9" s="1"/>
  <c r="CE337" i="9"/>
  <c r="DK262" i="9"/>
  <c r="DK246" i="9"/>
  <c r="DK265" i="9"/>
  <c r="DK253" i="9"/>
  <c r="DK329" i="9" s="1"/>
  <c r="DK330" i="9" s="1"/>
  <c r="DK331" i="9"/>
  <c r="DO331" i="9" s="1"/>
  <c r="DO332" i="9" s="1"/>
  <c r="DK250" i="9"/>
  <c r="BD947" i="9"/>
  <c r="BD948" i="9"/>
  <c r="BD950" i="9"/>
  <c r="BD951" i="9" s="1"/>
  <c r="DE330" i="9"/>
  <c r="DO329" i="9"/>
  <c r="DO330" i="9" s="1"/>
  <c r="CX331" i="9"/>
  <c r="CX253" i="9"/>
  <c r="CX250" i="9"/>
  <c r="CX257" i="9" s="1"/>
  <c r="CX259" i="9" s="1"/>
  <c r="CX258" i="9" s="1"/>
  <c r="CX246" i="9"/>
  <c r="CX265" i="9"/>
  <c r="DI267" i="9"/>
  <c r="DI268" i="9" s="1"/>
  <c r="DI263" i="9"/>
  <c r="DI261" i="9" s="1"/>
  <c r="CD264" i="9"/>
  <c r="CD257" i="9"/>
  <c r="CD259" i="9" s="1"/>
  <c r="CD258" i="9" s="1"/>
  <c r="CD266" i="9"/>
  <c r="CF257" i="9"/>
  <c r="CF259" i="9" s="1"/>
  <c r="CF258" i="9" s="1"/>
  <c r="CF266" i="9"/>
  <c r="BP1024" i="9"/>
  <c r="BP575" i="9"/>
  <c r="BP257" i="9"/>
  <c r="BP259" i="9" s="1"/>
  <c r="BP258" i="9" s="1"/>
  <c r="BP246" i="9"/>
  <c r="BP331" i="9"/>
  <c r="BP332" i="9" s="1"/>
  <c r="BP265" i="9"/>
  <c r="CC950" i="9"/>
  <c r="CC951" i="9" s="1"/>
  <c r="CC947" i="9"/>
  <c r="CC948" i="9"/>
  <c r="CK264" i="9"/>
  <c r="CK257" i="9"/>
  <c r="CK259" i="9" s="1"/>
  <c r="CK258" i="9" s="1"/>
  <c r="CM263" i="9"/>
  <c r="CM261" i="9" s="1"/>
  <c r="CM267" i="9"/>
  <c r="CM268" i="9" s="1"/>
  <c r="BT238" i="9"/>
  <c r="BT239" i="9"/>
  <c r="BT237" i="9" s="1"/>
  <c r="CK340" i="9"/>
  <c r="BM239" i="9"/>
  <c r="BM237" i="9" s="1"/>
  <c r="BM238" i="9"/>
  <c r="BW948" i="9"/>
  <c r="BW950" i="9"/>
  <c r="BW951" i="9" s="1"/>
  <c r="BW947" i="9"/>
  <c r="BT942" i="9"/>
  <c r="BT949" i="9"/>
  <c r="BU110" i="9"/>
  <c r="BU112" i="9"/>
  <c r="BU26" i="9"/>
  <c r="BU28" i="9"/>
  <c r="DK239" i="9"/>
  <c r="DK237" i="9" s="1"/>
  <c r="DK238" i="9"/>
  <c r="CU239" i="9"/>
  <c r="CU237" i="9" s="1"/>
  <c r="CU238" i="9"/>
  <c r="CB266" i="9"/>
  <c r="CB257" i="9"/>
  <c r="CB259" i="9" s="1"/>
  <c r="CB258" i="9" s="1"/>
  <c r="BY950" i="9"/>
  <c r="BY951" i="9" s="1"/>
  <c r="BY948" i="9"/>
  <c r="BY947" i="9"/>
  <c r="BP949" i="9"/>
  <c r="BP942" i="9"/>
  <c r="BQ942" i="9"/>
  <c r="BQ949" i="9"/>
  <c r="CH267" i="9"/>
  <c r="CH268" i="9" s="1"/>
  <c r="CH263" i="9"/>
  <c r="CH261" i="9" s="1"/>
  <c r="O952" i="9"/>
  <c r="O956" i="9" s="1"/>
  <c r="O943" i="9"/>
  <c r="CY257" i="9"/>
  <c r="CY259" i="9" s="1"/>
  <c r="CY258" i="9" s="1"/>
  <c r="CY264" i="9"/>
  <c r="CA947" i="9"/>
  <c r="CA950" i="9"/>
  <c r="CA951" i="9" s="1"/>
  <c r="CA948" i="9"/>
  <c r="BU238" i="9"/>
  <c r="BU239" i="9"/>
  <c r="BU237" i="9" s="1"/>
  <c r="BN949" i="9"/>
  <c r="BN942" i="9"/>
  <c r="N940" i="9"/>
  <c r="N950" i="9"/>
  <c r="N951" i="9" s="1"/>
  <c r="N952" i="9" s="1"/>
  <c r="N956" i="9" s="1"/>
  <c r="BM251" i="9"/>
  <c r="BM262" i="9"/>
  <c r="BM260" i="9" s="1"/>
  <c r="BM257" i="9"/>
  <c r="BM259" i="9" s="1"/>
  <c r="BM258" i="9" s="1"/>
  <c r="BM250" i="9"/>
  <c r="BM264" i="9" s="1"/>
  <c r="BM246" i="9"/>
  <c r="BM331" i="9"/>
  <c r="BV950" i="9"/>
  <c r="BV951" i="9" s="1"/>
  <c r="BV948" i="9"/>
  <c r="BV947" i="9"/>
  <c r="BU35" i="9"/>
  <c r="BU37" i="9" s="1"/>
  <c r="BU36" i="9"/>
  <c r="BU334" i="9"/>
  <c r="J958" i="9"/>
  <c r="J955" i="9"/>
  <c r="J953" i="9" s="1"/>
  <c r="J957" i="9"/>
  <c r="BO238" i="9"/>
  <c r="BO239" i="9"/>
  <c r="BO237" i="9" s="1"/>
  <c r="BR115" i="9"/>
  <c r="BR117" i="9"/>
  <c r="BU1024" i="9"/>
  <c r="BU575" i="9"/>
  <c r="BU250" i="9"/>
  <c r="BU265" i="9"/>
  <c r="BU246" i="9"/>
  <c r="BU262" i="9"/>
  <c r="BC260" i="9"/>
  <c r="BC261" i="9"/>
  <c r="BC264" i="9"/>
  <c r="BV334" i="9"/>
  <c r="CT264" i="9"/>
  <c r="CT257" i="9"/>
  <c r="CT259" i="9" s="1"/>
  <c r="CT258" i="9" s="1"/>
  <c r="BS27" i="9"/>
  <c r="BS22" i="9"/>
  <c r="BW45" i="9"/>
  <c r="BW46" i="9" s="1"/>
  <c r="BW40" i="9"/>
  <c r="BW30" i="9" s="1"/>
  <c r="BW41" i="9"/>
  <c r="CF336" i="9"/>
  <c r="CU253" i="9"/>
  <c r="CU329" i="9" s="1"/>
  <c r="CU330" i="9" s="1"/>
  <c r="CU250" i="9"/>
  <c r="CU257" i="9" s="1"/>
  <c r="CU259" i="9" s="1"/>
  <c r="CU258" i="9" s="1"/>
  <c r="CU331" i="9"/>
  <c r="CU265" i="9"/>
  <c r="CU246" i="9"/>
  <c r="CJ340" i="9"/>
  <c r="BO1024" i="9"/>
  <c r="BO1035" i="9" s="1"/>
  <c r="BO575" i="9"/>
  <c r="BO262" i="9"/>
  <c r="BO250" i="9"/>
  <c r="BO264" i="9" s="1"/>
  <c r="BO331" i="9"/>
  <c r="BO332" i="9" s="1"/>
  <c r="BO251" i="9"/>
  <c r="BO246" i="9"/>
  <c r="BO257" i="9"/>
  <c r="BO259" i="9" s="1"/>
  <c r="BO258" i="9" s="1"/>
  <c r="BR1024" i="9"/>
  <c r="BR575" i="9"/>
  <c r="BR262" i="9"/>
  <c r="BR260" i="9" s="1"/>
  <c r="BR246" i="9"/>
  <c r="BR331" i="9"/>
  <c r="BR332" i="9" s="1"/>
  <c r="DB267" i="9"/>
  <c r="DB268" i="9" s="1"/>
  <c r="DB263" i="9"/>
  <c r="DB261" i="9" s="1"/>
  <c r="BZ338" i="9"/>
  <c r="BO949" i="9"/>
  <c r="BO942" i="9"/>
  <c r="CD950" i="9"/>
  <c r="CD951" i="9" s="1"/>
  <c r="CD948" i="9"/>
  <c r="CD947" i="9"/>
  <c r="D394" i="6"/>
  <c r="D395" i="6" s="1"/>
  <c r="CG251" i="7" l="1"/>
  <c r="CI251" i="7" s="1"/>
  <c r="CK251" i="7" s="1"/>
  <c r="CC252" i="7"/>
  <c r="CF252" i="7"/>
  <c r="CC838" i="7"/>
  <c r="CC844" i="7"/>
  <c r="CC840" i="7"/>
  <c r="CC843" i="7"/>
  <c r="BO847" i="7"/>
  <c r="BO854" i="7"/>
  <c r="CR205" i="7"/>
  <c r="CR210" i="7" s="1"/>
  <c r="CR212" i="7" s="1"/>
  <c r="CR211" i="7" s="1"/>
  <c r="CR203" i="7"/>
  <c r="CR218" i="7"/>
  <c r="CR246" i="7"/>
  <c r="CR929" i="7"/>
  <c r="J845" i="7"/>
  <c r="J855" i="7"/>
  <c r="J856" i="7" s="1"/>
  <c r="J857" i="7" s="1"/>
  <c r="J861" i="7" s="1"/>
  <c r="BV195" i="7"/>
  <c r="BV196" i="7"/>
  <c r="BV194" i="7" s="1"/>
  <c r="AR196" i="7"/>
  <c r="AR194" i="7" s="1"/>
  <c r="AR195" i="7"/>
  <c r="CA193" i="7"/>
  <c r="CA202" i="7"/>
  <c r="CA198" i="7"/>
  <c r="CA204" i="7"/>
  <c r="CA199" i="7"/>
  <c r="CA197" i="7"/>
  <c r="BU110" i="7"/>
  <c r="BU105" i="7"/>
  <c r="BU107" i="7" s="1"/>
  <c r="BU108" i="7" s="1"/>
  <c r="CA840" i="7"/>
  <c r="CA843" i="7"/>
  <c r="CA844" i="7"/>
  <c r="CA838" i="7"/>
  <c r="BY51" i="7"/>
  <c r="BZ53" i="7"/>
  <c r="BY61" i="7"/>
  <c r="BY47" i="7"/>
  <c r="BY45" i="7" s="1"/>
  <c r="BY42" i="7" s="1"/>
  <c r="BY82" i="7"/>
  <c r="BY46" i="7"/>
  <c r="BY50" i="7"/>
  <c r="CK52" i="7"/>
  <c r="BY57" i="7"/>
  <c r="BY58" i="7" s="1"/>
  <c r="BY59" i="7" s="1"/>
  <c r="BY63" i="7"/>
  <c r="BY54" i="7"/>
  <c r="BY60" i="7" s="1"/>
  <c r="BY62" i="7" s="1"/>
  <c r="BY64" i="7"/>
  <c r="BY524" i="7"/>
  <c r="BY651" i="7"/>
  <c r="BY477" i="7"/>
  <c r="BY684" i="7"/>
  <c r="BZ349" i="7"/>
  <c r="BY412" i="7"/>
  <c r="BY897" i="7"/>
  <c r="BZ959" i="7"/>
  <c r="BY918" i="7"/>
  <c r="BM847" i="7"/>
  <c r="BM854" i="7"/>
  <c r="BW87" i="7"/>
  <c r="BW88" i="7" s="1"/>
  <c r="BW89" i="7"/>
  <c r="BQ203" i="7"/>
  <c r="BQ210" i="7"/>
  <c r="BQ212" i="7" s="1"/>
  <c r="BQ211" i="7" s="1"/>
  <c r="BQ218" i="7"/>
  <c r="BQ246" i="7"/>
  <c r="BQ247" i="7" s="1"/>
  <c r="BQ486" i="7"/>
  <c r="BQ929" i="7"/>
  <c r="BW249" i="7"/>
  <c r="CC199" i="7"/>
  <c r="CC193" i="7"/>
  <c r="CC202" i="7"/>
  <c r="CC197" i="7"/>
  <c r="CC204" i="7"/>
  <c r="CC198" i="7"/>
  <c r="AR862" i="7"/>
  <c r="AR859" i="7"/>
  <c r="AR860" i="7"/>
  <c r="AR858" i="7" s="1"/>
  <c r="BP854" i="7"/>
  <c r="BP847" i="7"/>
  <c r="BV847" i="7"/>
  <c r="BV854" i="7"/>
  <c r="BU22" i="7"/>
  <c r="BU27" i="7"/>
  <c r="CJ193" i="7"/>
  <c r="CJ202" i="7"/>
  <c r="CJ198" i="7"/>
  <c r="CJ204" i="7"/>
  <c r="CJ197" i="7"/>
  <c r="CJ199" i="7"/>
  <c r="BZ333" i="9"/>
  <c r="CB333" i="9" s="1"/>
  <c r="BW32" i="7"/>
  <c r="BW29" i="7"/>
  <c r="BW33" i="7"/>
  <c r="BW37" i="7"/>
  <c r="BW31" i="7"/>
  <c r="CK255" i="7"/>
  <c r="CM255" i="7" s="1"/>
  <c r="CO255" i="7" s="1"/>
  <c r="CB844" i="7"/>
  <c r="CB840" i="7"/>
  <c r="CB843" i="7"/>
  <c r="CB838" i="7"/>
  <c r="BT838" i="7"/>
  <c r="BT844" i="7"/>
  <c r="BT843" i="7"/>
  <c r="BT840" i="7"/>
  <c r="BW196" i="7"/>
  <c r="BW194" i="7" s="1"/>
  <c r="BW195" i="7"/>
  <c r="BM206" i="7"/>
  <c r="BM205" i="7"/>
  <c r="BM217" i="7" s="1"/>
  <c r="BM210" i="7"/>
  <c r="BM212" i="7" s="1"/>
  <c r="BM211" i="7" s="1"/>
  <c r="BM246" i="7"/>
  <c r="BM215" i="7"/>
  <c r="BM213" i="7" s="1"/>
  <c r="BM203" i="7"/>
  <c r="CG855" i="7"/>
  <c r="CG856" i="7" s="1"/>
  <c r="CG852" i="7"/>
  <c r="CG853" i="7"/>
  <c r="BC247" i="7"/>
  <c r="BX248" i="7"/>
  <c r="BZ253" i="7"/>
  <c r="CH251" i="7"/>
  <c r="CJ251" i="7" s="1"/>
  <c r="CL251" i="7" s="1"/>
  <c r="BX81" i="7"/>
  <c r="BX92" i="7"/>
  <c r="BX253" i="7"/>
  <c r="CL203" i="7"/>
  <c r="CL218" i="7"/>
  <c r="CL246" i="7"/>
  <c r="CL205" i="7"/>
  <c r="CL210" i="7" s="1"/>
  <c r="CL212" i="7" s="1"/>
  <c r="CL211" i="7" s="1"/>
  <c r="CL929" i="7"/>
  <c r="BW205" i="7"/>
  <c r="BW210" i="7" s="1"/>
  <c r="BW212" i="7" s="1"/>
  <c r="BW211" i="7" s="1"/>
  <c r="BW218" i="7"/>
  <c r="BW203" i="7"/>
  <c r="BW486" i="7"/>
  <c r="BW929" i="7"/>
  <c r="CS205" i="7"/>
  <c r="CS210" i="7" s="1"/>
  <c r="CS212" i="7" s="1"/>
  <c r="CS211" i="7" s="1"/>
  <c r="CS218" i="7"/>
  <c r="CS246" i="7"/>
  <c r="CS203" i="7"/>
  <c r="CS929" i="7"/>
  <c r="BO195" i="7"/>
  <c r="BO196" i="7"/>
  <c r="BO194" i="7" s="1"/>
  <c r="BW531" i="7"/>
  <c r="BW532" i="7" s="1"/>
  <c r="BW533" i="7" s="1"/>
  <c r="BW535" i="7" s="1"/>
  <c r="BW534" i="7" s="1"/>
  <c r="BW538" i="7"/>
  <c r="BW537" i="7" s="1"/>
  <c r="BW536" i="7" s="1"/>
  <c r="BW526" i="7"/>
  <c r="BW528" i="7" s="1"/>
  <c r="BW529" i="7" s="1"/>
  <c r="BW530" i="7" s="1"/>
  <c r="CK197" i="7"/>
  <c r="CK193" i="7"/>
  <c r="CK202" i="7"/>
  <c r="CK198" i="7"/>
  <c r="CK204" i="7"/>
  <c r="CK199" i="7"/>
  <c r="BU838" i="7"/>
  <c r="BU840" i="7"/>
  <c r="BU843" i="7"/>
  <c r="BU844" i="7"/>
  <c r="BC214" i="7"/>
  <c r="BC217" i="7"/>
  <c r="BC219" i="7" s="1"/>
  <c r="BC220" i="7" s="1"/>
  <c r="BC213" i="7"/>
  <c r="BR216" i="7"/>
  <c r="BR214" i="7" s="1"/>
  <c r="BR218" i="7"/>
  <c r="BR219" i="7"/>
  <c r="BR220" i="7" s="1"/>
  <c r="CF199" i="7"/>
  <c r="CF198" i="7"/>
  <c r="CF193" i="7"/>
  <c r="CF197" i="7"/>
  <c r="CF202" i="7"/>
  <c r="CF204" i="7"/>
  <c r="BY960" i="7"/>
  <c r="BY961" i="7" s="1"/>
  <c r="BY962" i="7" s="1"/>
  <c r="BY957" i="7"/>
  <c r="CF838" i="7"/>
  <c r="CF840" i="7"/>
  <c r="CF843" i="7"/>
  <c r="CF844" i="7"/>
  <c r="CL196" i="7"/>
  <c r="CL194" i="7" s="1"/>
  <c r="CL195" i="7"/>
  <c r="CL255" i="7"/>
  <c r="CN255" i="7" s="1"/>
  <c r="CS196" i="7"/>
  <c r="CS194" i="7" s="1"/>
  <c r="CS195" i="7"/>
  <c r="BP195" i="7"/>
  <c r="BP196" i="7"/>
  <c r="BP194" i="7" s="1"/>
  <c r="CB252" i="7"/>
  <c r="CD252" i="7" s="1"/>
  <c r="BO206" i="7"/>
  <c r="BO210" i="7"/>
  <c r="BO212" i="7" s="1"/>
  <c r="BO211" i="7" s="1"/>
  <c r="BO205" i="7"/>
  <c r="BO217" i="7" s="1"/>
  <c r="BO215" i="7"/>
  <c r="BO203" i="7"/>
  <c r="BO246" i="7"/>
  <c r="BO247" i="7" s="1"/>
  <c r="BO486" i="7"/>
  <c r="BO929" i="7"/>
  <c r="BO940" i="7" s="1"/>
  <c r="BV249" i="7"/>
  <c r="BM196" i="7"/>
  <c r="BM194" i="7" s="1"/>
  <c r="BM195" i="7"/>
  <c r="BV218" i="7"/>
  <c r="BV205" i="7"/>
  <c r="BV210" i="7" s="1"/>
  <c r="BV212" i="7" s="1"/>
  <c r="BV211" i="7" s="1"/>
  <c r="BV203" i="7"/>
  <c r="BV486" i="7"/>
  <c r="BV929" i="7"/>
  <c r="BC228" i="7"/>
  <c r="BC231" i="7" s="1"/>
  <c r="BC224" i="7"/>
  <c r="BC227" i="7"/>
  <c r="AK21" i="7"/>
  <c r="AK231" i="7"/>
  <c r="CA494" i="7"/>
  <c r="CA493" i="7" s="1"/>
  <c r="CA496" i="7"/>
  <c r="BQ854" i="7"/>
  <c r="BQ847" i="7"/>
  <c r="BX40" i="7"/>
  <c r="BX39" i="7"/>
  <c r="BX30" i="7" s="1"/>
  <c r="BX43" i="7"/>
  <c r="BX44" i="7" s="1"/>
  <c r="BV28" i="7"/>
  <c r="BV26" i="7"/>
  <c r="BV105" i="7"/>
  <c r="BV106" i="7"/>
  <c r="BV111" i="7"/>
  <c r="BN843" i="7"/>
  <c r="BN844" i="7"/>
  <c r="BN840" i="7"/>
  <c r="BN838" i="7"/>
  <c r="BY253" i="7"/>
  <c r="O845" i="7"/>
  <c r="O855" i="7"/>
  <c r="O856" i="7" s="1"/>
  <c r="BU199" i="7"/>
  <c r="BU193" i="7"/>
  <c r="BU197" i="7"/>
  <c r="BU204" i="7"/>
  <c r="BU198" i="7"/>
  <c r="BU202" i="7"/>
  <c r="BQ196" i="7"/>
  <c r="BQ194" i="7" s="1"/>
  <c r="BQ195" i="7"/>
  <c r="BT197" i="7"/>
  <c r="BT193" i="7"/>
  <c r="BT199" i="7"/>
  <c r="BT202" i="7"/>
  <c r="BT198" i="7"/>
  <c r="BT204" i="7"/>
  <c r="BP203" i="7"/>
  <c r="BP210" i="7"/>
  <c r="BP212" i="7" s="1"/>
  <c r="BP211" i="7" s="1"/>
  <c r="BP246" i="7"/>
  <c r="BP247" i="7" s="1"/>
  <c r="BP218" i="7"/>
  <c r="BP486" i="7"/>
  <c r="BP929" i="7"/>
  <c r="CA513" i="7"/>
  <c r="CI512" i="7"/>
  <c r="CI513" i="7" s="1"/>
  <c r="CP216" i="7"/>
  <c r="CP214" i="7" s="1"/>
  <c r="CP219" i="7"/>
  <c r="CP220" i="7" s="1"/>
  <c r="BW847" i="7"/>
  <c r="BW854" i="7"/>
  <c r="CD195" i="7"/>
  <c r="CD196" i="7"/>
  <c r="CD194" i="7" s="1"/>
  <c r="BN204" i="7"/>
  <c r="BN198" i="7"/>
  <c r="BN197" i="7"/>
  <c r="BN193" i="7"/>
  <c r="BN202" i="7"/>
  <c r="BX65" i="7"/>
  <c r="BX66" i="7" s="1"/>
  <c r="BX67" i="7" s="1"/>
  <c r="BX79" i="7" s="1"/>
  <c r="BX80" i="7" s="1"/>
  <c r="BX83" i="7"/>
  <c r="BX84" i="7" s="1"/>
  <c r="BX85" i="7" s="1"/>
  <c r="BX86" i="7" s="1"/>
  <c r="BV35" i="7"/>
  <c r="BV34" i="7"/>
  <c r="BV36" i="7" s="1"/>
  <c r="CD854" i="7"/>
  <c r="CD847" i="7"/>
  <c r="CB197" i="7"/>
  <c r="CB193" i="7"/>
  <c r="CB202" i="7"/>
  <c r="CB199" i="7"/>
  <c r="CB204" i="7"/>
  <c r="CB198" i="7"/>
  <c r="CR196" i="7"/>
  <c r="CR194" i="7" s="1"/>
  <c r="CR195" i="7"/>
  <c r="CD203" i="7"/>
  <c r="CD215" i="7"/>
  <c r="CD218" i="7"/>
  <c r="CD205" i="7"/>
  <c r="CD486" i="7"/>
  <c r="CD929" i="7"/>
  <c r="BX249" i="7"/>
  <c r="AR193" i="7"/>
  <c r="AR206" i="7"/>
  <c r="AR248" i="7"/>
  <c r="AR249" i="7" s="1"/>
  <c r="BR193" i="7"/>
  <c r="BR199" i="7"/>
  <c r="BR202" i="7"/>
  <c r="BR197" i="7"/>
  <c r="BR204" i="7"/>
  <c r="BR198" i="7"/>
  <c r="BW943" i="9"/>
  <c r="BW956" i="9"/>
  <c r="BW952" i="9"/>
  <c r="BW627" i="9"/>
  <c r="BW626" i="9" s="1"/>
  <c r="BW625" i="9" s="1"/>
  <c r="BW620" i="9"/>
  <c r="BW621" i="9" s="1"/>
  <c r="BW622" i="9" s="1"/>
  <c r="BW624" i="9" s="1"/>
  <c r="BW623" i="9" s="1"/>
  <c r="BW615" i="9"/>
  <c r="BW617" i="9" s="1"/>
  <c r="BW618" i="9" s="1"/>
  <c r="BW619" i="9" s="1"/>
  <c r="BN332" i="9"/>
  <c r="BX45" i="9"/>
  <c r="BX46" i="9" s="1"/>
  <c r="BX40" i="9"/>
  <c r="BX30" i="9" s="1"/>
  <c r="BX41" i="9"/>
  <c r="CC952" i="9"/>
  <c r="CC956" i="9"/>
  <c r="CC943" i="9"/>
  <c r="BW334" i="9"/>
  <c r="CY263" i="9"/>
  <c r="CY261" i="9" s="1"/>
  <c r="CY267" i="9"/>
  <c r="CY268" i="9" s="1"/>
  <c r="BU111" i="9"/>
  <c r="BU113" i="9" s="1"/>
  <c r="BU114" i="9" s="1"/>
  <c r="BU116" i="9"/>
  <c r="CM340" i="9"/>
  <c r="CB946" i="9"/>
  <c r="CB944" i="9" s="1"/>
  <c r="CB945" i="9"/>
  <c r="BT266" i="9"/>
  <c r="BT257" i="9"/>
  <c r="BT259" i="9" s="1"/>
  <c r="BT258" i="9" s="1"/>
  <c r="CA263" i="9"/>
  <c r="CA261" i="9" s="1"/>
  <c r="CA267" i="9"/>
  <c r="CA268" i="9" s="1"/>
  <c r="BZ956" i="9"/>
  <c r="BZ952" i="9"/>
  <c r="BZ943" i="9"/>
  <c r="DK313" i="9"/>
  <c r="DK311" i="9"/>
  <c r="DK315" i="9"/>
  <c r="BV945" i="9"/>
  <c r="BV946" i="9"/>
  <c r="BV944" i="9" s="1"/>
  <c r="CC946" i="9"/>
  <c r="CC944" i="9" s="1"/>
  <c r="CC945" i="9"/>
  <c r="BT331" i="9"/>
  <c r="BV117" i="9"/>
  <c r="BV111" i="9"/>
  <c r="BV112" i="9"/>
  <c r="BV28" i="9"/>
  <c r="BV26" i="9"/>
  <c r="BZ1054" i="9"/>
  <c r="BY1013" i="9"/>
  <c r="BY992" i="9"/>
  <c r="BY746" i="9"/>
  <c r="BY779" i="9"/>
  <c r="BY613" i="9"/>
  <c r="BY566" i="9"/>
  <c r="BY501" i="9"/>
  <c r="BZ438" i="9"/>
  <c r="BY66" i="9"/>
  <c r="CK55" i="9"/>
  <c r="BY86" i="9"/>
  <c r="BY64" i="9"/>
  <c r="BZ56" i="9"/>
  <c r="BY54" i="9"/>
  <c r="BY60" i="9"/>
  <c r="BY61" i="9" s="1"/>
  <c r="BY62" i="9" s="1"/>
  <c r="BY57" i="9"/>
  <c r="BY63" i="9" s="1"/>
  <c r="BY65" i="9" s="1"/>
  <c r="BY53" i="9"/>
  <c r="BY48" i="9"/>
  <c r="BY49" i="9"/>
  <c r="BY47" i="9" s="1"/>
  <c r="BY44" i="9" s="1"/>
  <c r="CD956" i="9"/>
  <c r="CD943" i="9"/>
  <c r="CD952" i="9"/>
  <c r="CH336" i="9"/>
  <c r="CT267" i="9"/>
  <c r="CT268" i="9" s="1"/>
  <c r="CT263" i="9"/>
  <c r="CT261" i="9" s="1"/>
  <c r="BU264" i="9"/>
  <c r="BU263" i="9" s="1"/>
  <c r="BU261" i="9" s="1"/>
  <c r="BU257" i="9"/>
  <c r="BU259" i="9" s="1"/>
  <c r="BU258" i="9" s="1"/>
  <c r="BU266" i="9"/>
  <c r="BM263" i="9"/>
  <c r="BM261" i="9" s="1"/>
  <c r="BM265" i="9"/>
  <c r="BM266" i="9" s="1"/>
  <c r="BM267" i="9"/>
  <c r="BM268" i="9" s="1"/>
  <c r="BN950" i="9"/>
  <c r="BN951" i="9" s="1"/>
  <c r="BN948" i="9"/>
  <c r="BN947" i="9"/>
  <c r="BT948" i="9"/>
  <c r="BT947" i="9"/>
  <c r="BT950" i="9"/>
  <c r="BT951" i="9" s="1"/>
  <c r="CD267" i="9"/>
  <c r="CD268" i="9" s="1"/>
  <c r="CD263" i="9"/>
  <c r="CD261" i="9" s="1"/>
  <c r="CF956" i="9"/>
  <c r="CF943" i="9"/>
  <c r="CF952" i="9"/>
  <c r="BU950" i="9"/>
  <c r="BU951" i="9" s="1"/>
  <c r="BU947" i="9"/>
  <c r="BU948" i="9"/>
  <c r="BS331" i="9"/>
  <c r="BU331" i="9" s="1"/>
  <c r="BY1055" i="9"/>
  <c r="BY1056" i="9" s="1"/>
  <c r="BY1057" i="9" s="1"/>
  <c r="BY1052" i="9"/>
  <c r="N957" i="9"/>
  <c r="N958" i="9"/>
  <c r="N955" i="9"/>
  <c r="N953" i="9" s="1"/>
  <c r="BO267" i="9"/>
  <c r="BO268" i="9" s="1"/>
  <c r="BO265" i="9"/>
  <c r="BO266" i="9" s="1"/>
  <c r="BO263" i="9"/>
  <c r="BO261" i="9" s="1"/>
  <c r="CL340" i="9"/>
  <c r="BP947" i="9"/>
  <c r="BP948" i="9"/>
  <c r="BP950" i="9"/>
  <c r="BP951" i="9" s="1"/>
  <c r="CK267" i="9"/>
  <c r="CK268" i="9" s="1"/>
  <c r="CK263" i="9"/>
  <c r="CK261" i="9" s="1"/>
  <c r="CB338" i="9"/>
  <c r="CE338" i="9" s="1"/>
  <c r="BD952" i="9"/>
  <c r="BD943" i="9"/>
  <c r="BD956" i="9"/>
  <c r="BO950" i="9"/>
  <c r="BO951" i="9" s="1"/>
  <c r="BO948" i="9"/>
  <c r="BO947" i="9"/>
  <c r="BO779" i="9"/>
  <c r="BO260" i="9"/>
  <c r="BC267" i="9"/>
  <c r="BC268" i="9" s="1"/>
  <c r="BC266" i="9"/>
  <c r="O958" i="9"/>
  <c r="O959" i="9" s="1"/>
  <c r="O961" i="9" s="1"/>
  <c r="O957" i="9"/>
  <c r="O955" i="9"/>
  <c r="O953" i="9" s="1"/>
  <c r="O954" i="9"/>
  <c r="BY945" i="9"/>
  <c r="BY946" i="9"/>
  <c r="BY944" i="9" s="1"/>
  <c r="BW946" i="9"/>
  <c r="BW944" i="9" s="1"/>
  <c r="BW945" i="9"/>
  <c r="CD333" i="9"/>
  <c r="CC338" i="9"/>
  <c r="BY334" i="9"/>
  <c r="BX96" i="9"/>
  <c r="BX85" i="9"/>
  <c r="BX334" i="9"/>
  <c r="BZ334" i="9" s="1"/>
  <c r="CW267" i="9"/>
  <c r="CW268" i="9" s="1"/>
  <c r="CW263" i="9"/>
  <c r="CW261" i="9" s="1"/>
  <c r="CG947" i="9"/>
  <c r="CG950" i="9"/>
  <c r="CG951" i="9" s="1"/>
  <c r="CG948" i="9"/>
  <c r="BY267" i="9"/>
  <c r="BY268" i="9" s="1"/>
  <c r="BY263" i="9"/>
  <c r="BY261" i="9" s="1"/>
  <c r="BY265" i="9"/>
  <c r="BY266" i="9" s="1"/>
  <c r="BY956" i="9"/>
  <c r="BY952" i="9"/>
  <c r="BY943" i="9"/>
  <c r="BV36" i="9"/>
  <c r="BV35" i="9"/>
  <c r="BV37" i="9" s="1"/>
  <c r="J961" i="9"/>
  <c r="J965" i="9"/>
  <c r="J966" i="9" s="1"/>
  <c r="J967" i="9" s="1"/>
  <c r="BV943" i="9"/>
  <c r="BV952" i="9"/>
  <c r="BV956" i="9"/>
  <c r="CA952" i="9"/>
  <c r="CA943" i="9"/>
  <c r="CA956" i="9"/>
  <c r="BQ948" i="9"/>
  <c r="BQ947" i="9"/>
  <c r="BQ950" i="9"/>
  <c r="BQ951" i="9" s="1"/>
  <c r="BU27" i="9"/>
  <c r="BU22" i="9"/>
  <c r="BD946" i="9"/>
  <c r="BD944" i="9" s="1"/>
  <c r="BD945" i="9"/>
  <c r="BD332" i="9"/>
  <c r="BV331" i="9"/>
  <c r="DF267" i="9"/>
  <c r="DF268" i="9" s="1"/>
  <c r="DF263" i="9"/>
  <c r="DF261" i="9" s="1"/>
  <c r="BZ945" i="9"/>
  <c r="BZ946" i="9"/>
  <c r="BZ944" i="9" s="1"/>
  <c r="BW33" i="9"/>
  <c r="BW34" i="9"/>
  <c r="BW29" i="9"/>
  <c r="BW32" i="9"/>
  <c r="BW38" i="9"/>
  <c r="DK257" i="9"/>
  <c r="DK259" i="9" s="1"/>
  <c r="DK258" i="9" s="1"/>
  <c r="DK264" i="9"/>
  <c r="CG336" i="9"/>
  <c r="BO1036" i="9"/>
  <c r="BO1034" i="9"/>
  <c r="BO1033" i="9" s="1"/>
  <c r="CD945" i="9"/>
  <c r="CD946" i="9"/>
  <c r="CD944" i="9" s="1"/>
  <c r="BM332" i="9"/>
  <c r="CA945" i="9"/>
  <c r="CA946" i="9"/>
  <c r="CA944" i="9" s="1"/>
  <c r="CB952" i="9"/>
  <c r="CB956" i="9"/>
  <c r="CB943" i="9"/>
  <c r="CF946" i="9"/>
  <c r="CF944" i="9" s="1"/>
  <c r="CF945" i="9"/>
  <c r="BM950" i="9"/>
  <c r="BM951" i="9" s="1"/>
  <c r="BM947" i="9"/>
  <c r="BM948" i="9"/>
  <c r="CP267" i="9"/>
  <c r="CP268" i="9" s="1"/>
  <c r="CP263" i="9"/>
  <c r="CP261" i="9" s="1"/>
  <c r="BX31" i="7" l="1"/>
  <c r="BX33" i="7"/>
  <c r="BX29" i="7"/>
  <c r="BX37" i="7"/>
  <c r="BX32" i="7"/>
  <c r="CF847" i="7"/>
  <c r="CF854" i="7"/>
  <c r="CC203" i="7"/>
  <c r="CC218" i="7"/>
  <c r="CC205" i="7"/>
  <c r="CC210" i="7" s="1"/>
  <c r="CC212" i="7" s="1"/>
  <c r="CC211" i="7" s="1"/>
  <c r="CC486" i="7"/>
  <c r="CC929" i="7"/>
  <c r="BR196" i="7"/>
  <c r="BR194" i="7" s="1"/>
  <c r="BR195" i="7"/>
  <c r="O848" i="7"/>
  <c r="O857" i="7"/>
  <c r="O861" i="7" s="1"/>
  <c r="BO213" i="7"/>
  <c r="BO684" i="7"/>
  <c r="CK203" i="7"/>
  <c r="CK205" i="7"/>
  <c r="CK246" i="7"/>
  <c r="CK215" i="7"/>
  <c r="CK218" i="7"/>
  <c r="CK929" i="7"/>
  <c r="CG848" i="7"/>
  <c r="CG861" i="7"/>
  <c r="CG857" i="7"/>
  <c r="BW35" i="7"/>
  <c r="BW34" i="7"/>
  <c r="BW36" i="7" s="1"/>
  <c r="CJ203" i="7"/>
  <c r="CJ205" i="7"/>
  <c r="CJ210" i="7" s="1"/>
  <c r="CJ212" i="7" s="1"/>
  <c r="CJ211" i="7" s="1"/>
  <c r="CJ218" i="7"/>
  <c r="CJ246" i="7"/>
  <c r="CJ929" i="7"/>
  <c r="CC196" i="7"/>
  <c r="CC194" i="7" s="1"/>
  <c r="CC195" i="7"/>
  <c r="BY39" i="7"/>
  <c r="BY30" i="7" s="1"/>
  <c r="BY40" i="7"/>
  <c r="BY43" i="7"/>
  <c r="BY44" i="7" s="1"/>
  <c r="J860" i="7"/>
  <c r="J858" i="7" s="1"/>
  <c r="J862" i="7"/>
  <c r="J863" i="7"/>
  <c r="BO855" i="7"/>
  <c r="BO856" i="7" s="1"/>
  <c r="BO852" i="7"/>
  <c r="BO853" i="7"/>
  <c r="BW855" i="7"/>
  <c r="BW856" i="7" s="1"/>
  <c r="BW852" i="7"/>
  <c r="BW853" i="7"/>
  <c r="BZ249" i="7"/>
  <c r="CD852" i="7"/>
  <c r="CD853" i="7"/>
  <c r="CD855" i="7"/>
  <c r="CD856" i="7" s="1"/>
  <c r="BT203" i="7"/>
  <c r="BT205" i="7"/>
  <c r="BT210" i="7" s="1"/>
  <c r="BT212" i="7" s="1"/>
  <c r="BT211" i="7" s="1"/>
  <c r="BT218" i="7"/>
  <c r="BT486" i="7"/>
  <c r="BT929" i="7"/>
  <c r="BO216" i="7"/>
  <c r="BO214" i="7" s="1"/>
  <c r="BO219" i="7"/>
  <c r="BO220" i="7" s="1"/>
  <c r="BO218" i="7"/>
  <c r="BZ248" i="7"/>
  <c r="CC248" i="7"/>
  <c r="CA248" i="7"/>
  <c r="BW28" i="7"/>
  <c r="BW26" i="7"/>
  <c r="BW105" i="7"/>
  <c r="BW106" i="7"/>
  <c r="BW111" i="7"/>
  <c r="BR203" i="7"/>
  <c r="BR215" i="7"/>
  <c r="BR213" i="7" s="1"/>
  <c r="BR486" i="7"/>
  <c r="BR246" i="7"/>
  <c r="BR247" i="7" s="1"/>
  <c r="BR929" i="7"/>
  <c r="CB196" i="7"/>
  <c r="CB194" i="7" s="1"/>
  <c r="CB195" i="7"/>
  <c r="CG850" i="7"/>
  <c r="CG851" i="7"/>
  <c r="CG849" i="7" s="1"/>
  <c r="BN196" i="7"/>
  <c r="BN194" i="7" s="1"/>
  <c r="BN195" i="7"/>
  <c r="BQ853" i="7"/>
  <c r="BQ852" i="7"/>
  <c r="BQ855" i="7"/>
  <c r="BQ856" i="7" s="1"/>
  <c r="BP855" i="7"/>
  <c r="BP856" i="7" s="1"/>
  <c r="BP852" i="7"/>
  <c r="BP853" i="7"/>
  <c r="BY83" i="7"/>
  <c r="BY84" i="7" s="1"/>
  <c r="BY85" i="7" s="1"/>
  <c r="BY86" i="7" s="1"/>
  <c r="BY65" i="7"/>
  <c r="BY66" i="7" s="1"/>
  <c r="BY67" i="7" s="1"/>
  <c r="BY79" i="7" s="1"/>
  <c r="BY80" i="7" s="1"/>
  <c r="BZ46" i="7"/>
  <c r="BZ47" i="7"/>
  <c r="BZ45" i="7" s="1"/>
  <c r="BZ42" i="7" s="1"/>
  <c r="BZ51" i="7"/>
  <c r="CA53" i="7"/>
  <c r="BZ61" i="7"/>
  <c r="BZ63" i="7"/>
  <c r="BZ64" i="7"/>
  <c r="BZ82" i="7"/>
  <c r="BZ57" i="7"/>
  <c r="BZ58" i="7" s="1"/>
  <c r="BZ59" i="7" s="1"/>
  <c r="BZ50" i="7"/>
  <c r="CL52" i="7"/>
  <c r="BZ54" i="7"/>
  <c r="BZ60" i="7" s="1"/>
  <c r="BZ62" i="7" s="1"/>
  <c r="CA349" i="7"/>
  <c r="BZ412" i="7"/>
  <c r="BZ651" i="7"/>
  <c r="BZ684" i="7"/>
  <c r="BZ477" i="7"/>
  <c r="BZ897" i="7"/>
  <c r="BZ918" i="7"/>
  <c r="BU109" i="7"/>
  <c r="BU111" i="7"/>
  <c r="CM251" i="7"/>
  <c r="BN847" i="7"/>
  <c r="BN854" i="7"/>
  <c r="CD210" i="7"/>
  <c r="CD212" i="7" s="1"/>
  <c r="CD211" i="7" s="1"/>
  <c r="CD217" i="7"/>
  <c r="CB203" i="7"/>
  <c r="CB205" i="7"/>
  <c r="CB210" i="7" s="1"/>
  <c r="CB212" i="7" s="1"/>
  <c r="CB211" i="7" s="1"/>
  <c r="CB218" i="7"/>
  <c r="CB486" i="7"/>
  <c r="CB929" i="7"/>
  <c r="BU847" i="7"/>
  <c r="BU854" i="7"/>
  <c r="BM247" i="7"/>
  <c r="CB854" i="7"/>
  <c r="CB847" i="7"/>
  <c r="BM852" i="7"/>
  <c r="BM855" i="7"/>
  <c r="BM856" i="7" s="1"/>
  <c r="BM853" i="7"/>
  <c r="CA196" i="7"/>
  <c r="CA194" i="7" s="1"/>
  <c r="CA195" i="7"/>
  <c r="CC333" i="9"/>
  <c r="CJ196" i="7"/>
  <c r="CJ194" i="7" s="1"/>
  <c r="CJ195" i="7"/>
  <c r="BY523" i="7"/>
  <c r="BY522" i="7" s="1"/>
  <c r="BY521" i="7" s="1"/>
  <c r="BY525" i="7"/>
  <c r="BY81" i="7"/>
  <c r="BY92" i="7"/>
  <c r="BN206" i="7"/>
  <c r="BN218" i="7"/>
  <c r="BN203" i="7"/>
  <c r="BN246" i="7"/>
  <c r="BN210" i="7"/>
  <c r="BN212" i="7" s="1"/>
  <c r="BN211" i="7" s="1"/>
  <c r="BU215" i="7"/>
  <c r="BU218" i="7"/>
  <c r="BU203" i="7"/>
  <c r="BU205" i="7"/>
  <c r="BU486" i="7"/>
  <c r="BU929" i="7"/>
  <c r="BV22" i="7"/>
  <c r="BV27" i="7"/>
  <c r="BO939" i="7"/>
  <c r="BO938" i="7" s="1"/>
  <c r="BO941" i="7"/>
  <c r="CK196" i="7"/>
  <c r="CK194" i="7" s="1"/>
  <c r="CK195" i="7"/>
  <c r="BT854" i="7"/>
  <c r="BT847" i="7"/>
  <c r="BY249" i="7"/>
  <c r="CA249" i="7" s="1"/>
  <c r="CC854" i="7"/>
  <c r="CC847" i="7"/>
  <c r="BV852" i="7"/>
  <c r="BV853" i="7"/>
  <c r="BV855" i="7"/>
  <c r="BV856" i="7" s="1"/>
  <c r="BU195" i="7"/>
  <c r="BU196" i="7"/>
  <c r="BU194" i="7" s="1"/>
  <c r="CF205" i="7"/>
  <c r="CF210" i="7" s="1"/>
  <c r="CF212" i="7" s="1"/>
  <c r="CF211" i="7" s="1"/>
  <c r="CF203" i="7"/>
  <c r="CF218" i="7"/>
  <c r="CF929" i="7"/>
  <c r="BM216" i="7"/>
  <c r="BM214" i="7" s="1"/>
  <c r="BM218" i="7"/>
  <c r="BM219" i="7"/>
  <c r="BM220" i="7" s="1"/>
  <c r="CP255" i="7"/>
  <c r="CS255" i="7" s="1"/>
  <c r="CA253" i="7"/>
  <c r="CD253" i="7" s="1"/>
  <c r="CA203" i="7"/>
  <c r="CA215" i="7"/>
  <c r="CA205" i="7"/>
  <c r="CA218" i="7"/>
  <c r="CA486" i="7"/>
  <c r="CA929" i="7"/>
  <c r="CO251" i="7"/>
  <c r="CF195" i="7"/>
  <c r="CF196" i="7"/>
  <c r="CF194" i="7" s="1"/>
  <c r="BX89" i="7"/>
  <c r="BX87" i="7"/>
  <c r="BX88" i="7" s="1"/>
  <c r="BT196" i="7"/>
  <c r="BT194" i="7" s="1"/>
  <c r="BT195" i="7"/>
  <c r="CE252" i="7"/>
  <c r="CB253" i="7"/>
  <c r="CA854" i="7"/>
  <c r="CA847" i="7"/>
  <c r="CN251" i="7"/>
  <c r="BZ331" i="9"/>
  <c r="BY331" i="9"/>
  <c r="BX331" i="9"/>
  <c r="BW331" i="9"/>
  <c r="BO952" i="9"/>
  <c r="BO943" i="9"/>
  <c r="BO956" i="9"/>
  <c r="BN956" i="9"/>
  <c r="BN943" i="9"/>
  <c r="BN952" i="9"/>
  <c r="DK314" i="9"/>
  <c r="DK312" i="9"/>
  <c r="BM946" i="9"/>
  <c r="BM944" i="9" s="1"/>
  <c r="BM945" i="9"/>
  <c r="DK263" i="9"/>
  <c r="DK261" i="9" s="1"/>
  <c r="DK267" i="9"/>
  <c r="DK268" i="9" s="1"/>
  <c r="BV954" i="9"/>
  <c r="BV955" i="9"/>
  <c r="BV953" i="9" s="1"/>
  <c r="BU946" i="9"/>
  <c r="BU944" i="9" s="1"/>
  <c r="BU945" i="9"/>
  <c r="CJ336" i="9"/>
  <c r="CG952" i="9"/>
  <c r="CG943" i="9"/>
  <c r="CG956" i="9"/>
  <c r="BS332" i="9"/>
  <c r="BD954" i="9"/>
  <c r="BD955" i="9"/>
  <c r="BD953" i="9" s="1"/>
  <c r="BU956" i="9"/>
  <c r="BU952" i="9"/>
  <c r="BU943" i="9"/>
  <c r="BM952" i="9"/>
  <c r="BM956" i="9"/>
  <c r="BM943" i="9"/>
  <c r="BQ956" i="9"/>
  <c r="BQ952" i="9"/>
  <c r="BQ943" i="9"/>
  <c r="CG946" i="9"/>
  <c r="CG944" i="9" s="1"/>
  <c r="CG945" i="9"/>
  <c r="BT332" i="9"/>
  <c r="BT956" i="9"/>
  <c r="BT952" i="9"/>
  <c r="BT943" i="9"/>
  <c r="BV27" i="9"/>
  <c r="BV22" i="9"/>
  <c r="BZ955" i="9"/>
  <c r="BZ953" i="9" s="1"/>
  <c r="BZ954" i="9"/>
  <c r="CO340" i="9"/>
  <c r="BX34" i="9"/>
  <c r="BX29" i="9"/>
  <c r="BX32" i="9"/>
  <c r="BX38" i="9"/>
  <c r="BX33" i="9"/>
  <c r="BW954" i="9"/>
  <c r="BW955" i="9"/>
  <c r="BW953" i="9" s="1"/>
  <c r="BQ945" i="9"/>
  <c r="BQ946" i="9"/>
  <c r="BQ944" i="9" s="1"/>
  <c r="BP952" i="9"/>
  <c r="BP956" i="9"/>
  <c r="BP943" i="9"/>
  <c r="CN340" i="9"/>
  <c r="BT946" i="9"/>
  <c r="BT944" i="9" s="1"/>
  <c r="BT945" i="9"/>
  <c r="CA334" i="9"/>
  <c r="BW117" i="9"/>
  <c r="BW111" i="9"/>
  <c r="BW112" i="9"/>
  <c r="BW28" i="9"/>
  <c r="BW26" i="9"/>
  <c r="BY955" i="9"/>
  <c r="BY953" i="9" s="1"/>
  <c r="BY954" i="9"/>
  <c r="CF954" i="9"/>
  <c r="CF955" i="9"/>
  <c r="CF953" i="9" s="1"/>
  <c r="BZ992" i="9"/>
  <c r="BZ1013" i="9"/>
  <c r="BZ746" i="9"/>
  <c r="BZ779" i="9"/>
  <c r="BZ566" i="9"/>
  <c r="BZ501" i="9"/>
  <c r="CA438" i="9"/>
  <c r="CL55" i="9"/>
  <c r="BZ60" i="9"/>
  <c r="BZ61" i="9" s="1"/>
  <c r="BZ62" i="9" s="1"/>
  <c r="BZ66" i="9"/>
  <c r="BZ57" i="9"/>
  <c r="BZ63" i="9" s="1"/>
  <c r="BZ65" i="9" s="1"/>
  <c r="BZ53" i="9"/>
  <c r="BZ64" i="9"/>
  <c r="CA56" i="9"/>
  <c r="BZ54" i="9"/>
  <c r="BZ86" i="9"/>
  <c r="BZ48" i="9"/>
  <c r="BZ49" i="9"/>
  <c r="BZ47" i="9" s="1"/>
  <c r="BZ44" i="9" s="1"/>
  <c r="BY612" i="9"/>
  <c r="BY611" i="9" s="1"/>
  <c r="BY610" i="9" s="1"/>
  <c r="BY614" i="9"/>
  <c r="BU115" i="9"/>
  <c r="BU117" i="9"/>
  <c r="CB955" i="9"/>
  <c r="CB953" i="9" s="1"/>
  <c r="CB954" i="9"/>
  <c r="BW36" i="9"/>
  <c r="BW35" i="9"/>
  <c r="BW37" i="9" s="1"/>
  <c r="CA955" i="9"/>
  <c r="CA953" i="9" s="1"/>
  <c r="CA954" i="9"/>
  <c r="BO946" i="9"/>
  <c r="BO944" i="9" s="1"/>
  <c r="BO945" i="9"/>
  <c r="CD338" i="9"/>
  <c r="BP946" i="9"/>
  <c r="BP944" i="9" s="1"/>
  <c r="BP945" i="9"/>
  <c r="BN945" i="9"/>
  <c r="BN946" i="9"/>
  <c r="BN944" i="9" s="1"/>
  <c r="CD954" i="9"/>
  <c r="CD955" i="9"/>
  <c r="CD953" i="9" s="1"/>
  <c r="CI336" i="9"/>
  <c r="CB334" i="9"/>
  <c r="BY45" i="9"/>
  <c r="BY46" i="9" s="1"/>
  <c r="BY40" i="9"/>
  <c r="BY30" i="9" s="1"/>
  <c r="BY41" i="9"/>
  <c r="BY96" i="9"/>
  <c r="BY85" i="9"/>
  <c r="CC955" i="9"/>
  <c r="CC953" i="9" s="1"/>
  <c r="CC954" i="9"/>
  <c r="D392" i="6"/>
  <c r="D393" i="6" s="1"/>
  <c r="D390" i="6"/>
  <c r="O68" i="6" l="1"/>
  <c r="BW850" i="7"/>
  <c r="BW851" i="7"/>
  <c r="BW849" i="7" s="1"/>
  <c r="BM851" i="7"/>
  <c r="BM849" i="7" s="1"/>
  <c r="BM850" i="7"/>
  <c r="BZ65" i="7"/>
  <c r="BZ66" i="7" s="1"/>
  <c r="BZ67" i="7" s="1"/>
  <c r="BZ79" i="7" s="1"/>
  <c r="BZ80" i="7" s="1"/>
  <c r="BZ83" i="7"/>
  <c r="BZ84" i="7" s="1"/>
  <c r="BZ85" i="7" s="1"/>
  <c r="BZ86" i="7" s="1"/>
  <c r="BW857" i="7"/>
  <c r="BW861" i="7"/>
  <c r="BW848" i="7"/>
  <c r="BX26" i="7"/>
  <c r="BX28" i="7"/>
  <c r="BX104" i="7"/>
  <c r="BX105" i="7" s="1"/>
  <c r="BX111" i="7"/>
  <c r="BX106" i="7"/>
  <c r="CC852" i="7"/>
  <c r="CC853" i="7"/>
  <c r="CC855" i="7"/>
  <c r="CC856" i="7" s="1"/>
  <c r="CA210" i="7"/>
  <c r="CA212" i="7" s="1"/>
  <c r="CA211" i="7" s="1"/>
  <c r="CA217" i="7"/>
  <c r="BV857" i="7"/>
  <c r="BV861" i="7"/>
  <c r="BV848" i="7"/>
  <c r="BN247" i="7"/>
  <c r="BU246" i="7"/>
  <c r="BT246" i="7"/>
  <c r="BS246" i="7"/>
  <c r="CD219" i="7"/>
  <c r="CD220" i="7" s="1"/>
  <c r="CD216" i="7"/>
  <c r="CD214" i="7" s="1"/>
  <c r="BP850" i="7"/>
  <c r="BP851" i="7"/>
  <c r="BP849" i="7" s="1"/>
  <c r="BY29" i="7"/>
  <c r="BY31" i="7"/>
  <c r="BY33" i="7"/>
  <c r="BY32" i="7"/>
  <c r="BY37" i="7"/>
  <c r="O863" i="7"/>
  <c r="O864" i="7" s="1"/>
  <c r="O866" i="7" s="1"/>
  <c r="O860" i="7"/>
  <c r="O858" i="7" s="1"/>
  <c r="O862" i="7"/>
  <c r="O859" i="7"/>
  <c r="BX35" i="7"/>
  <c r="BX34" i="7"/>
  <c r="BX36" i="7" s="1"/>
  <c r="BV332" i="9"/>
  <c r="CR255" i="7"/>
  <c r="BU217" i="7"/>
  <c r="BU216" i="7" s="1"/>
  <c r="BU214" i="7" s="1"/>
  <c r="BU210" i="7"/>
  <c r="BU212" i="7" s="1"/>
  <c r="BU211" i="7" s="1"/>
  <c r="CB855" i="7"/>
  <c r="CB856" i="7" s="1"/>
  <c r="CB852" i="7"/>
  <c r="CB853" i="7"/>
  <c r="CA63" i="7"/>
  <c r="CM52" i="7"/>
  <c r="CB53" i="7"/>
  <c r="CA54" i="7"/>
  <c r="CA60" i="7" s="1"/>
  <c r="CA62" i="7" s="1"/>
  <c r="CA64" i="7"/>
  <c r="CA51" i="7"/>
  <c r="CA61" i="7"/>
  <c r="CA57" i="7"/>
  <c r="CA58" i="7" s="1"/>
  <c r="CA59" i="7" s="1"/>
  <c r="CA47" i="7"/>
  <c r="CA45" i="7" s="1"/>
  <c r="CA42" i="7" s="1"/>
  <c r="CA46" i="7"/>
  <c r="CA50" i="7"/>
  <c r="CB349" i="7"/>
  <c r="CA524" i="7"/>
  <c r="CA477" i="7"/>
  <c r="CA651" i="7"/>
  <c r="CA684" i="7"/>
  <c r="CA412" i="7"/>
  <c r="CA918" i="7"/>
  <c r="CA897" i="7"/>
  <c r="BP848" i="7"/>
  <c r="BP861" i="7"/>
  <c r="BP857" i="7"/>
  <c r="CP251" i="7"/>
  <c r="CR251" i="7" s="1"/>
  <c r="CD848" i="7"/>
  <c r="CD857" i="7"/>
  <c r="CD861" i="7"/>
  <c r="BO850" i="7"/>
  <c r="BO851" i="7"/>
  <c r="BO849" i="7" s="1"/>
  <c r="BY89" i="7"/>
  <c r="BY87" i="7"/>
  <c r="BY88" i="7" s="1"/>
  <c r="BU332" i="9"/>
  <c r="BX332" i="9" s="1"/>
  <c r="BV850" i="7"/>
  <c r="BV851" i="7"/>
  <c r="BV849" i="7" s="1"/>
  <c r="CE333" i="9"/>
  <c r="CF333" i="9"/>
  <c r="BV246" i="7"/>
  <c r="BX246" i="7" s="1"/>
  <c r="BQ848" i="7"/>
  <c r="BQ857" i="7"/>
  <c r="BQ861" i="7"/>
  <c r="BW27" i="7"/>
  <c r="BW22" i="7"/>
  <c r="BO857" i="7"/>
  <c r="BO861" i="7"/>
  <c r="BO848" i="7"/>
  <c r="CC249" i="7"/>
  <c r="BM857" i="7"/>
  <c r="BM861" i="7"/>
  <c r="BM848" i="7"/>
  <c r="CF253" i="7"/>
  <c r="CC253" i="7"/>
  <c r="BT855" i="7"/>
  <c r="BT856" i="7" s="1"/>
  <c r="BT853" i="7"/>
  <c r="BT852" i="7"/>
  <c r="BN852" i="7"/>
  <c r="BN853" i="7"/>
  <c r="BN855" i="7"/>
  <c r="BN856" i="7" s="1"/>
  <c r="BZ40" i="7"/>
  <c r="BZ39" i="7"/>
  <c r="BZ30" i="7" s="1"/>
  <c r="BZ43" i="7"/>
  <c r="BZ44" i="7" s="1"/>
  <c r="BQ851" i="7"/>
  <c r="BQ849" i="7" s="1"/>
  <c r="BQ850" i="7"/>
  <c r="CD851" i="7"/>
  <c r="CD849" i="7" s="1"/>
  <c r="CD850" i="7"/>
  <c r="J870" i="7"/>
  <c r="J871" i="7" s="1"/>
  <c r="J872" i="7" s="1"/>
  <c r="J866" i="7"/>
  <c r="CF852" i="7"/>
  <c r="CF853" i="7"/>
  <c r="CF855" i="7"/>
  <c r="CF856" i="7" s="1"/>
  <c r="BY526" i="7"/>
  <c r="BY528" i="7" s="1"/>
  <c r="BY529" i="7" s="1"/>
  <c r="BY530" i="7" s="1"/>
  <c r="BY531" i="7"/>
  <c r="BY532" i="7" s="1"/>
  <c r="BY533" i="7" s="1"/>
  <c r="BY535" i="7" s="1"/>
  <c r="BY534" i="7" s="1"/>
  <c r="BY538" i="7"/>
  <c r="BY537" i="7" s="1"/>
  <c r="BY536" i="7" s="1"/>
  <c r="CA855" i="7"/>
  <c r="CA856" i="7" s="1"/>
  <c r="CA853" i="7"/>
  <c r="CA852" i="7"/>
  <c r="CB249" i="7"/>
  <c r="CD249" i="7" s="1"/>
  <c r="CB248" i="7"/>
  <c r="CD248" i="7" s="1"/>
  <c r="CG859" i="7"/>
  <c r="CG860" i="7"/>
  <c r="CG858" i="7" s="1"/>
  <c r="CK210" i="7"/>
  <c r="CK212" i="7" s="1"/>
  <c r="CK211" i="7" s="1"/>
  <c r="CK217" i="7"/>
  <c r="CB331" i="9"/>
  <c r="BU852" i="7"/>
  <c r="BU853" i="7"/>
  <c r="BU855" i="7"/>
  <c r="BU856" i="7" s="1"/>
  <c r="CE249" i="7"/>
  <c r="CG249" i="7" s="1"/>
  <c r="BZ92" i="7"/>
  <c r="BZ81" i="7"/>
  <c r="BY34" i="9"/>
  <c r="BY29" i="9"/>
  <c r="BY32" i="9"/>
  <c r="BY38" i="9"/>
  <c r="BY33" i="9"/>
  <c r="CK336" i="9"/>
  <c r="BZ96" i="9"/>
  <c r="BZ85" i="9"/>
  <c r="CG954" i="9"/>
  <c r="CG955" i="9"/>
  <c r="CG953" i="9" s="1"/>
  <c r="CP340" i="9"/>
  <c r="BN954" i="9"/>
  <c r="BN955" i="9"/>
  <c r="BN953" i="9" s="1"/>
  <c r="CD334" i="9"/>
  <c r="CA992" i="9"/>
  <c r="CA1013" i="9"/>
  <c r="CA779" i="9"/>
  <c r="CA746" i="9"/>
  <c r="CA613" i="9"/>
  <c r="CA566" i="9"/>
  <c r="CB438" i="9"/>
  <c r="CA501" i="9"/>
  <c r="CM55" i="9"/>
  <c r="CA64" i="9"/>
  <c r="CB56" i="9"/>
  <c r="CA54" i="9"/>
  <c r="CA60" i="9"/>
  <c r="CA61" i="9" s="1"/>
  <c r="CA62" i="9" s="1"/>
  <c r="CA57" i="9"/>
  <c r="CA63" i="9" s="1"/>
  <c r="CA65" i="9" s="1"/>
  <c r="CA66" i="9"/>
  <c r="CA53" i="9"/>
  <c r="CA48" i="9"/>
  <c r="CA49" i="9"/>
  <c r="CA47" i="9" s="1"/>
  <c r="CA44" i="9" s="1"/>
  <c r="BO955" i="9"/>
  <c r="BO953" i="9" s="1"/>
  <c r="BO954" i="9"/>
  <c r="CL336" i="9"/>
  <c r="CF338" i="9"/>
  <c r="BY627" i="9"/>
  <c r="BY626" i="9" s="1"/>
  <c r="BY625" i="9" s="1"/>
  <c r="BY620" i="9"/>
  <c r="BY621" i="9" s="1"/>
  <c r="BY622" i="9" s="1"/>
  <c r="BY624" i="9" s="1"/>
  <c r="BY623" i="9" s="1"/>
  <c r="BY615" i="9"/>
  <c r="BY617" i="9" s="1"/>
  <c r="BY618" i="9" s="1"/>
  <c r="BY619" i="9" s="1"/>
  <c r="CC334" i="9"/>
  <c r="BP954" i="9"/>
  <c r="BP955" i="9"/>
  <c r="BP953" i="9" s="1"/>
  <c r="BU954" i="9"/>
  <c r="BU955" i="9"/>
  <c r="BU953" i="9" s="1"/>
  <c r="CA331" i="9"/>
  <c r="BX110" i="9"/>
  <c r="BX111" i="9" s="1"/>
  <c r="BX117" i="9"/>
  <c r="BX112" i="9"/>
  <c r="BX28" i="9"/>
  <c r="BX26" i="9"/>
  <c r="BQ954" i="9"/>
  <c r="BQ955" i="9"/>
  <c r="BQ953" i="9" s="1"/>
  <c r="CG338" i="9"/>
  <c r="BZ45" i="9"/>
  <c r="BZ46" i="9" s="1"/>
  <c r="BZ40" i="9"/>
  <c r="BZ30" i="9" s="1"/>
  <c r="BZ41" i="9"/>
  <c r="BW27" i="9"/>
  <c r="BW22" i="9"/>
  <c r="BX35" i="9"/>
  <c r="BX37" i="9" s="1"/>
  <c r="BX36" i="9"/>
  <c r="BT955" i="9"/>
  <c r="BT953" i="9" s="1"/>
  <c r="BT954" i="9"/>
  <c r="BM954" i="9"/>
  <c r="BM955" i="9"/>
  <c r="BM953" i="9" s="1"/>
  <c r="D391" i="6"/>
  <c r="P68" i="6" l="1"/>
  <c r="CA848" i="7"/>
  <c r="CA861" i="7"/>
  <c r="CA857" i="7"/>
  <c r="CH253" i="7"/>
  <c r="CB851" i="7"/>
  <c r="CB849" i="7" s="1"/>
  <c r="CB850" i="7"/>
  <c r="BY26" i="7"/>
  <c r="BY28" i="7"/>
  <c r="BY104" i="7"/>
  <c r="BY106" i="7"/>
  <c r="BW246" i="7"/>
  <c r="BY246" i="7" s="1"/>
  <c r="CA246" i="7" s="1"/>
  <c r="CA216" i="7"/>
  <c r="CA214" i="7" s="1"/>
  <c r="CA219" i="7"/>
  <c r="CA220" i="7" s="1"/>
  <c r="CD331" i="9"/>
  <c r="BZ29" i="7"/>
  <c r="BZ31" i="7"/>
  <c r="BZ33" i="7"/>
  <c r="BZ32" i="7"/>
  <c r="BZ37" i="7"/>
  <c r="BT851" i="7"/>
  <c r="BT849" i="7" s="1"/>
  <c r="BT850" i="7"/>
  <c r="BP859" i="7"/>
  <c r="BP860" i="7"/>
  <c r="BP858" i="7" s="1"/>
  <c r="CA523" i="7"/>
  <c r="CA522" i="7" s="1"/>
  <c r="CA521" i="7" s="1"/>
  <c r="CA525" i="7"/>
  <c r="CB848" i="7"/>
  <c r="CB861" i="7"/>
  <c r="CB857" i="7"/>
  <c r="CF249" i="7"/>
  <c r="BX27" i="7"/>
  <c r="BX22" i="7"/>
  <c r="CS251" i="7"/>
  <c r="BN848" i="7"/>
  <c r="BN857" i="7"/>
  <c r="BN861" i="7"/>
  <c r="BT848" i="7"/>
  <c r="BT861" i="7"/>
  <c r="BT857" i="7"/>
  <c r="BM860" i="7"/>
  <c r="BM858" i="7" s="1"/>
  <c r="BM859" i="7"/>
  <c r="BQ860" i="7"/>
  <c r="BQ858" i="7" s="1"/>
  <c r="BQ859" i="7"/>
  <c r="CB51" i="7"/>
  <c r="CB50" i="7"/>
  <c r="CB54" i="7"/>
  <c r="CB60" i="7" s="1"/>
  <c r="CB62" i="7" s="1"/>
  <c r="CB63" i="7"/>
  <c r="CB57" i="7"/>
  <c r="CB58" i="7" s="1"/>
  <c r="CB59" i="7" s="1"/>
  <c r="CB61" i="7"/>
  <c r="CN52" i="7"/>
  <c r="CC53" i="7"/>
  <c r="CB47" i="7"/>
  <c r="CB45" i="7" s="1"/>
  <c r="CB42" i="7" s="1"/>
  <c r="CB46" i="7"/>
  <c r="CB412" i="7"/>
  <c r="CB477" i="7"/>
  <c r="CB684" i="7"/>
  <c r="CB651" i="7"/>
  <c r="CC349" i="7"/>
  <c r="CB918" i="7"/>
  <c r="CB897" i="7"/>
  <c r="BT247" i="7"/>
  <c r="BS247" i="7"/>
  <c r="BU247" i="7"/>
  <c r="CE253" i="7"/>
  <c r="CC857" i="7"/>
  <c r="CC861" i="7"/>
  <c r="CC848" i="7"/>
  <c r="CC246" i="7"/>
  <c r="CF857" i="7"/>
  <c r="CF861" i="7"/>
  <c r="CF848" i="7"/>
  <c r="CD859" i="7"/>
  <c r="CD860" i="7"/>
  <c r="CD858" i="7" s="1"/>
  <c r="CC851" i="7"/>
  <c r="CC849" i="7" s="1"/>
  <c r="CC850" i="7"/>
  <c r="BW859" i="7"/>
  <c r="BW860" i="7"/>
  <c r="BW858" i="7" s="1"/>
  <c r="BU857" i="7"/>
  <c r="BU861" i="7"/>
  <c r="BU848" i="7"/>
  <c r="CK216" i="7"/>
  <c r="CK214" i="7" s="1"/>
  <c r="CK219" i="7"/>
  <c r="CK220" i="7" s="1"/>
  <c r="BN850" i="7"/>
  <c r="BN851" i="7"/>
  <c r="BN849" i="7" s="1"/>
  <c r="CA43" i="7"/>
  <c r="CA44" i="7" s="1"/>
  <c r="CA40" i="7"/>
  <c r="CA39" i="7"/>
  <c r="CA30" i="7" s="1"/>
  <c r="CA65" i="7"/>
  <c r="CA66" i="7" s="1"/>
  <c r="CA67" i="7" s="1"/>
  <c r="CA79" i="7" s="1"/>
  <c r="CA80" i="7" s="1"/>
  <c r="CA83" i="7"/>
  <c r="CA84" i="7" s="1"/>
  <c r="CA85" i="7" s="1"/>
  <c r="CA86" i="7" s="1"/>
  <c r="CA850" i="7"/>
  <c r="CA851" i="7"/>
  <c r="CA849" i="7" s="1"/>
  <c r="CF850" i="7"/>
  <c r="CF851" i="7"/>
  <c r="CF849" i="7" s="1"/>
  <c r="BY35" i="7"/>
  <c r="BY34" i="7"/>
  <c r="BY36" i="7" s="1"/>
  <c r="BV860" i="7"/>
  <c r="BV858" i="7" s="1"/>
  <c r="BV859" i="7"/>
  <c r="CF248" i="7"/>
  <c r="CE248" i="7"/>
  <c r="BU851" i="7"/>
  <c r="BU849" i="7" s="1"/>
  <c r="BU850" i="7"/>
  <c r="BO859" i="7"/>
  <c r="BO860" i="7"/>
  <c r="BO858" i="7" s="1"/>
  <c r="BZ246" i="7"/>
  <c r="CB246" i="7" s="1"/>
  <c r="BZ89" i="7"/>
  <c r="BZ87" i="7"/>
  <c r="BZ88" i="7" s="1"/>
  <c r="BW332" i="9"/>
  <c r="CA614" i="9"/>
  <c r="CA612" i="9"/>
  <c r="CA611" i="9" s="1"/>
  <c r="CA610" i="9" s="1"/>
  <c r="CN336" i="9"/>
  <c r="BY35" i="9"/>
  <c r="BY37" i="9" s="1"/>
  <c r="BY36" i="9"/>
  <c r="CB1013" i="9"/>
  <c r="CB992" i="9"/>
  <c r="CB779" i="9"/>
  <c r="CB746" i="9"/>
  <c r="CC438" i="9"/>
  <c r="CB566" i="9"/>
  <c r="CB501" i="9"/>
  <c r="CB64" i="9"/>
  <c r="CC56" i="9"/>
  <c r="CB54" i="9"/>
  <c r="CN55" i="9"/>
  <c r="CB60" i="9"/>
  <c r="CB61" i="9" s="1"/>
  <c r="CB62" i="9" s="1"/>
  <c r="CB48" i="9"/>
  <c r="CB49" i="9"/>
  <c r="CB47" i="9" s="1"/>
  <c r="CB44" i="9" s="1"/>
  <c r="CB57" i="9"/>
  <c r="CB63" i="9" s="1"/>
  <c r="CB65" i="9" s="1"/>
  <c r="CB53" i="9"/>
  <c r="CA45" i="9"/>
  <c r="CA46" i="9" s="1"/>
  <c r="CA40" i="9"/>
  <c r="CA30" i="9" s="1"/>
  <c r="CA41" i="9"/>
  <c r="CH338" i="9"/>
  <c r="CM336" i="9"/>
  <c r="BY112" i="9"/>
  <c r="BY110" i="9"/>
  <c r="BY26" i="9"/>
  <c r="BY28" i="9"/>
  <c r="CI338" i="9"/>
  <c r="CK338" i="9" s="1"/>
  <c r="CE334" i="9"/>
  <c r="CC331" i="9"/>
  <c r="CF331" i="9" s="1"/>
  <c r="CF334" i="9"/>
  <c r="CR340" i="9"/>
  <c r="CS340" i="9"/>
  <c r="BZ34" i="9"/>
  <c r="BZ29" i="9"/>
  <c r="BZ38" i="9"/>
  <c r="BZ33" i="9"/>
  <c r="BZ32" i="9"/>
  <c r="BX27" i="9"/>
  <c r="BX22" i="9"/>
  <c r="CE331" i="9"/>
  <c r="BU860" i="7" l="1"/>
  <c r="BU858" i="7" s="1"/>
  <c r="BU859" i="7"/>
  <c r="CH249" i="7"/>
  <c r="BY105" i="7"/>
  <c r="BY107" i="7" s="1"/>
  <c r="BY108" i="7" s="1"/>
  <c r="BY110" i="7"/>
  <c r="CA859" i="7"/>
  <c r="CA860" i="7"/>
  <c r="CA858" i="7" s="1"/>
  <c r="CA87" i="7"/>
  <c r="CA88" i="7" s="1"/>
  <c r="CA89" i="7"/>
  <c r="CG253" i="7"/>
  <c r="CB860" i="7"/>
  <c r="CB858" i="7" s="1"/>
  <c r="CB859" i="7"/>
  <c r="CJ253" i="7"/>
  <c r="CC50" i="7"/>
  <c r="CC46" i="7"/>
  <c r="CO52" i="7"/>
  <c r="CC54" i="7"/>
  <c r="CC60" i="7" s="1"/>
  <c r="CC62" i="7" s="1"/>
  <c r="CC57" i="7"/>
  <c r="CC58" i="7" s="1"/>
  <c r="CC59" i="7" s="1"/>
  <c r="CC61" i="7"/>
  <c r="CC63" i="7"/>
  <c r="CD53" i="7"/>
  <c r="CC51" i="7"/>
  <c r="CC47" i="7"/>
  <c r="CC45" i="7" s="1"/>
  <c r="CC42" i="7" s="1"/>
  <c r="CD349" i="7"/>
  <c r="CC412" i="7"/>
  <c r="CC477" i="7"/>
  <c r="CC684" i="7"/>
  <c r="CC897" i="7"/>
  <c r="CC651" i="7"/>
  <c r="CC918" i="7"/>
  <c r="BW247" i="7"/>
  <c r="BY27" i="7"/>
  <c r="BY22" i="7"/>
  <c r="BZ26" i="7"/>
  <c r="BZ28" i="7"/>
  <c r="BZ104" i="7"/>
  <c r="BZ105" i="7" s="1"/>
  <c r="BZ106" i="7"/>
  <c r="CB43" i="7"/>
  <c r="CB44" i="7" s="1"/>
  <c r="CB39" i="7"/>
  <c r="CB30" i="7" s="1"/>
  <c r="CB40" i="7"/>
  <c r="BN860" i="7"/>
  <c r="BN858" i="7" s="1"/>
  <c r="BN859" i="7"/>
  <c r="BZ332" i="9"/>
  <c r="BY332" i="9"/>
  <c r="CB332" i="9" s="1"/>
  <c r="CD246" i="7"/>
  <c r="CF246" i="7" s="1"/>
  <c r="CA29" i="7"/>
  <c r="CA31" i="7"/>
  <c r="CA33" i="7"/>
  <c r="CA32" i="7"/>
  <c r="CA37" i="7"/>
  <c r="CF859" i="7"/>
  <c r="CF860" i="7"/>
  <c r="CF858" i="7" s="1"/>
  <c r="BV247" i="7"/>
  <c r="CB64" i="7"/>
  <c r="CB65" i="7"/>
  <c r="CB66" i="7" s="1"/>
  <c r="CB67" i="7" s="1"/>
  <c r="CB79" i="7" s="1"/>
  <c r="CB80" i="7" s="1"/>
  <c r="CB83" i="7"/>
  <c r="CB84" i="7" s="1"/>
  <c r="CB85" i="7" s="1"/>
  <c r="CB86" i="7" s="1"/>
  <c r="CA526" i="7"/>
  <c r="CA528" i="7" s="1"/>
  <c r="CA529" i="7" s="1"/>
  <c r="CA530" i="7" s="1"/>
  <c r="CA531" i="7"/>
  <c r="CA532" i="7" s="1"/>
  <c r="CA533" i="7" s="1"/>
  <c r="CA535" i="7" s="1"/>
  <c r="CA534" i="7" s="1"/>
  <c r="CA538" i="7"/>
  <c r="CA537" i="7" s="1"/>
  <c r="CA536" i="7" s="1"/>
  <c r="BZ35" i="7"/>
  <c r="BZ34" i="7"/>
  <c r="BZ36" i="7" s="1"/>
  <c r="CE246" i="7"/>
  <c r="CC860" i="7"/>
  <c r="CC858" i="7" s="1"/>
  <c r="CC859" i="7"/>
  <c r="BT860" i="7"/>
  <c r="BT858" i="7" s="1"/>
  <c r="BT859" i="7"/>
  <c r="CI249" i="7"/>
  <c r="CK249" i="7" s="1"/>
  <c r="CJ338" i="9"/>
  <c r="CT340" i="9"/>
  <c r="CX340" i="9" s="1"/>
  <c r="CV340" i="9"/>
  <c r="BZ112" i="9"/>
  <c r="BZ110" i="9"/>
  <c r="BZ111" i="9" s="1"/>
  <c r="BZ26" i="9"/>
  <c r="BZ28" i="9"/>
  <c r="CO336" i="9"/>
  <c r="CA627" i="9"/>
  <c r="CA626" i="9" s="1"/>
  <c r="CA625" i="9" s="1"/>
  <c r="CA620" i="9"/>
  <c r="CA621" i="9" s="1"/>
  <c r="CA622" i="9" s="1"/>
  <c r="CA624" i="9" s="1"/>
  <c r="CA623" i="9" s="1"/>
  <c r="CA615" i="9"/>
  <c r="CA617" i="9" s="1"/>
  <c r="CA618" i="9" s="1"/>
  <c r="CA619" i="9" s="1"/>
  <c r="CB45" i="9"/>
  <c r="CB46" i="9" s="1"/>
  <c r="CB40" i="9"/>
  <c r="CB30" i="9" s="1"/>
  <c r="CB41" i="9"/>
  <c r="CG334" i="9"/>
  <c r="CU340" i="9"/>
  <c r="CW340" i="9" s="1"/>
  <c r="CC1013" i="9"/>
  <c r="CC992" i="9"/>
  <c r="CC746" i="9"/>
  <c r="CC779" i="9"/>
  <c r="CC566" i="9"/>
  <c r="CD438" i="9"/>
  <c r="CC501" i="9"/>
  <c r="CC64" i="9"/>
  <c r="CD56" i="9"/>
  <c r="CC54" i="9"/>
  <c r="CC60" i="9"/>
  <c r="CC61" i="9" s="1"/>
  <c r="CC62" i="9" s="1"/>
  <c r="CC57" i="9"/>
  <c r="CC63" i="9" s="1"/>
  <c r="CC65" i="9" s="1"/>
  <c r="CC53" i="9"/>
  <c r="CO55" i="9"/>
  <c r="CC48" i="9"/>
  <c r="CC49" i="9"/>
  <c r="CC47" i="9" s="1"/>
  <c r="CC44" i="9" s="1"/>
  <c r="BZ35" i="9"/>
  <c r="BZ37" i="9" s="1"/>
  <c r="BZ36" i="9"/>
  <c r="CA29" i="9"/>
  <c r="CA32" i="9"/>
  <c r="CA38" i="9"/>
  <c r="CA33" i="9"/>
  <c r="CA34" i="9"/>
  <c r="CH334" i="9"/>
  <c r="BY27" i="9"/>
  <c r="BY22" i="9"/>
  <c r="CP336" i="9"/>
  <c r="BY111" i="9"/>
  <c r="BY113" i="9" s="1"/>
  <c r="BY114" i="9" s="1"/>
  <c r="BY116" i="9"/>
  <c r="CC43" i="7" l="1"/>
  <c r="CC44" i="7" s="1"/>
  <c r="CC39" i="7"/>
  <c r="CC30" i="7" s="1"/>
  <c r="CC40" i="7"/>
  <c r="CI253" i="7"/>
  <c r="CB32" i="7"/>
  <c r="CB29" i="7"/>
  <c r="CB33" i="7"/>
  <c r="CB31" i="7"/>
  <c r="CB37" i="7"/>
  <c r="CB87" i="7"/>
  <c r="CB88" i="7" s="1"/>
  <c r="CB89" i="7"/>
  <c r="CD51" i="7"/>
  <c r="CD46" i="7"/>
  <c r="CD50" i="7"/>
  <c r="CP52" i="7"/>
  <c r="CD54" i="7"/>
  <c r="CD60" i="7" s="1"/>
  <c r="CD62" i="7" s="1"/>
  <c r="CD57" i="7"/>
  <c r="CD58" i="7" s="1"/>
  <c r="CD59" i="7" s="1"/>
  <c r="CD61" i="7"/>
  <c r="CD63" i="7"/>
  <c r="CE53" i="7"/>
  <c r="CD47" i="7"/>
  <c r="CD45" i="7" s="1"/>
  <c r="CD42" i="7" s="1"/>
  <c r="CE349" i="7"/>
  <c r="CD412" i="7"/>
  <c r="CD477" i="7"/>
  <c r="CD684" i="7"/>
  <c r="CD651" i="7"/>
  <c r="CD897" i="7"/>
  <c r="CD918" i="7"/>
  <c r="CE959" i="7"/>
  <c r="CL253" i="7"/>
  <c r="CA26" i="7"/>
  <c r="CA28" i="7"/>
  <c r="CA104" i="7"/>
  <c r="CA106" i="7"/>
  <c r="BX247" i="7"/>
  <c r="CC64" i="7"/>
  <c r="CC81" i="7" s="1"/>
  <c r="CC82" i="7" s="1"/>
  <c r="CC92" i="7" s="1"/>
  <c r="CC65" i="7"/>
  <c r="CC66" i="7" s="1"/>
  <c r="CC67" i="7" s="1"/>
  <c r="CC79" i="7" s="1"/>
  <c r="CC80" i="7" s="1"/>
  <c r="CC83" i="7"/>
  <c r="CC84" i="7" s="1"/>
  <c r="CC85" i="7" s="1"/>
  <c r="CC86" i="7" s="1"/>
  <c r="BY247" i="7"/>
  <c r="CA332" i="9"/>
  <c r="CD332" i="9" s="1"/>
  <c r="CJ249" i="7"/>
  <c r="CL249" i="7" s="1"/>
  <c r="CN249" i="7" s="1"/>
  <c r="CA35" i="7"/>
  <c r="CA34" i="7"/>
  <c r="CA36" i="7" s="1"/>
  <c r="BY109" i="7"/>
  <c r="BY111" i="7"/>
  <c r="BZ247" i="7"/>
  <c r="BZ27" i="7"/>
  <c r="BZ22" i="7"/>
  <c r="CK253" i="7"/>
  <c r="CM253" i="7" s="1"/>
  <c r="BY117" i="9"/>
  <c r="BY115" i="9"/>
  <c r="CA35" i="9"/>
  <c r="CA37" i="9" s="1"/>
  <c r="CA36" i="9"/>
  <c r="BZ27" i="9"/>
  <c r="BZ22" i="9"/>
  <c r="CB32" i="9"/>
  <c r="CB38" i="9"/>
  <c r="CB33" i="9"/>
  <c r="CB34" i="9"/>
  <c r="CB29" i="9"/>
  <c r="CZ340" i="9"/>
  <c r="CL338" i="9"/>
  <c r="CC41" i="9"/>
  <c r="CC45" i="9"/>
  <c r="CC46" i="9" s="1"/>
  <c r="CC40" i="9"/>
  <c r="CC30" i="9" s="1"/>
  <c r="CY340" i="9"/>
  <c r="CJ334" i="9"/>
  <c r="CA112" i="9"/>
  <c r="CA110" i="9"/>
  <c r="CA28" i="9"/>
  <c r="CA26" i="9"/>
  <c r="CM338" i="9"/>
  <c r="CD1013" i="9"/>
  <c r="CE1054" i="9"/>
  <c r="CD992" i="9"/>
  <c r="CD746" i="9"/>
  <c r="CD779" i="9"/>
  <c r="CD501" i="9"/>
  <c r="CD566" i="9"/>
  <c r="CE438" i="9"/>
  <c r="CD60" i="9"/>
  <c r="CD61" i="9" s="1"/>
  <c r="CD62" i="9" s="1"/>
  <c r="CD57" i="9"/>
  <c r="CD63" i="9" s="1"/>
  <c r="CD65" i="9" s="1"/>
  <c r="CD53" i="9"/>
  <c r="CD64" i="9"/>
  <c r="CE56" i="9"/>
  <c r="CD48" i="9"/>
  <c r="CD49" i="9"/>
  <c r="CD47" i="9" s="1"/>
  <c r="CD44" i="9" s="1"/>
  <c r="CP55" i="9"/>
  <c r="CD54" i="9"/>
  <c r="CS336" i="9"/>
  <c r="CR336" i="9"/>
  <c r="CI334" i="9"/>
  <c r="CA22" i="7" l="1"/>
  <c r="CA27" i="7"/>
  <c r="CO253" i="7"/>
  <c r="CS253" i="7" s="1"/>
  <c r="CC87" i="7"/>
  <c r="CC88" i="7" s="1"/>
  <c r="CC89" i="7"/>
  <c r="CN253" i="7"/>
  <c r="CP253" i="7" s="1"/>
  <c r="CD39" i="7"/>
  <c r="CD30" i="7" s="1"/>
  <c r="CD43" i="7"/>
  <c r="CD44" i="7" s="1"/>
  <c r="CD40" i="7"/>
  <c r="CB34" i="7"/>
  <c r="CB36" i="7" s="1"/>
  <c r="CB35" i="7"/>
  <c r="CC32" i="7"/>
  <c r="CC29" i="7"/>
  <c r="CC33" i="7"/>
  <c r="CC31" i="7"/>
  <c r="CC37" i="7"/>
  <c r="CM249" i="7"/>
  <c r="CP249" i="7" s="1"/>
  <c r="CE50" i="7"/>
  <c r="CE57" i="7"/>
  <c r="CE58" i="7" s="1"/>
  <c r="CE59" i="7" s="1"/>
  <c r="CE46" i="7"/>
  <c r="CE47" i="7"/>
  <c r="CE45" i="7" s="1"/>
  <c r="CE42" i="7" s="1"/>
  <c r="CQ52" i="7"/>
  <c r="CE54" i="7"/>
  <c r="CE60" i="7" s="1"/>
  <c r="CE62" i="7" s="1"/>
  <c r="CE61" i="7"/>
  <c r="CE63" i="7"/>
  <c r="CE51" i="7"/>
  <c r="CF349" i="7"/>
  <c r="CE412" i="7"/>
  <c r="CE477" i="7"/>
  <c r="CE684" i="7"/>
  <c r="CE651" i="7"/>
  <c r="CE897" i="7"/>
  <c r="CB28" i="7"/>
  <c r="CB26" i="7"/>
  <c r="CB104" i="7"/>
  <c r="CB106" i="7"/>
  <c r="CB111" i="7"/>
  <c r="CE332" i="9"/>
  <c r="CD64" i="7"/>
  <c r="CD81" i="7" s="1"/>
  <c r="CD82" i="7" s="1"/>
  <c r="CD92" i="7" s="1"/>
  <c r="CD83" i="7"/>
  <c r="CD84" i="7" s="1"/>
  <c r="CD85" i="7" s="1"/>
  <c r="CD86" i="7" s="1"/>
  <c r="CD65" i="7"/>
  <c r="CD66" i="7" s="1"/>
  <c r="CD67" i="7" s="1"/>
  <c r="CD79" i="7" s="1"/>
  <c r="CD80" i="7" s="1"/>
  <c r="CC332" i="9"/>
  <c r="CF332" i="9" s="1"/>
  <c r="CB247" i="7"/>
  <c r="CA247" i="7"/>
  <c r="CA105" i="7"/>
  <c r="CA107" i="7" s="1"/>
  <c r="CA108" i="7" s="1"/>
  <c r="CA110" i="7"/>
  <c r="CT336" i="9"/>
  <c r="CV336" i="9" s="1"/>
  <c r="DC340" i="9"/>
  <c r="CC38" i="9"/>
  <c r="CC33" i="9"/>
  <c r="CC34" i="9"/>
  <c r="CC29" i="9"/>
  <c r="CC32" i="9"/>
  <c r="CB112" i="9"/>
  <c r="CB110" i="9"/>
  <c r="CB117" i="9"/>
  <c r="CB26" i="9"/>
  <c r="CB28" i="9"/>
  <c r="CO338" i="9"/>
  <c r="CB35" i="9"/>
  <c r="CB37" i="9" s="1"/>
  <c r="CB36" i="9"/>
  <c r="DD340" i="9"/>
  <c r="CA27" i="9"/>
  <c r="CA22" i="9"/>
  <c r="CK334" i="9"/>
  <c r="CA116" i="9"/>
  <c r="CA111" i="9"/>
  <c r="CA113" i="9" s="1"/>
  <c r="CA114" i="9" s="1"/>
  <c r="CE992" i="9"/>
  <c r="CE779" i="9"/>
  <c r="CE746" i="9"/>
  <c r="CE566" i="9"/>
  <c r="CE501" i="9"/>
  <c r="CF438" i="9"/>
  <c r="CE60" i="9"/>
  <c r="CE61" i="9" s="1"/>
  <c r="CE62" i="9" s="1"/>
  <c r="CE57" i="9"/>
  <c r="CE63" i="9" s="1"/>
  <c r="CE65" i="9" s="1"/>
  <c r="CE53" i="9"/>
  <c r="CQ55" i="9"/>
  <c r="CE64" i="9"/>
  <c r="CE54" i="9"/>
  <c r="CE49" i="9"/>
  <c r="CE47" i="9" s="1"/>
  <c r="CE44" i="9" s="1"/>
  <c r="CE48" i="9"/>
  <c r="CU336" i="9"/>
  <c r="CW336" i="9" s="1"/>
  <c r="CY336" i="9" s="1"/>
  <c r="DF340" i="9"/>
  <c r="CD45" i="9"/>
  <c r="CD46" i="9" s="1"/>
  <c r="CD40" i="9"/>
  <c r="CD30" i="9" s="1"/>
  <c r="CD41" i="9"/>
  <c r="CN338" i="9"/>
  <c r="CL334" i="9"/>
  <c r="CA109" i="7" l="1"/>
  <c r="CA111" i="7"/>
  <c r="CD87" i="7"/>
  <c r="CD88" i="7" s="1"/>
  <c r="CD89" i="7"/>
  <c r="CB22" i="7"/>
  <c r="CB27" i="7"/>
  <c r="CC34" i="7"/>
  <c r="CC36" i="7" s="1"/>
  <c r="CC35" i="7"/>
  <c r="CE65" i="7"/>
  <c r="CE66" i="7" s="1"/>
  <c r="CE67" i="7" s="1"/>
  <c r="CE79" i="7" s="1"/>
  <c r="CE80" i="7" s="1"/>
  <c r="CE83" i="7"/>
  <c r="CE84" i="7" s="1"/>
  <c r="CE85" i="7" s="1"/>
  <c r="CE86" i="7" s="1"/>
  <c r="CE64" i="7"/>
  <c r="CE81" i="7" s="1"/>
  <c r="CE82" i="7" s="1"/>
  <c r="CE92" i="7" s="1"/>
  <c r="CC28" i="7"/>
  <c r="CC26" i="7"/>
  <c r="CC106" i="7"/>
  <c r="CC111" i="7"/>
  <c r="CC104" i="7"/>
  <c r="CD247" i="7"/>
  <c r="CC247" i="7"/>
  <c r="CE39" i="7"/>
  <c r="CE30" i="7" s="1"/>
  <c r="CE40" i="7"/>
  <c r="CE43" i="7"/>
  <c r="CE44" i="7" s="1"/>
  <c r="CO249" i="7"/>
  <c r="CR249" i="7"/>
  <c r="CS249" i="7"/>
  <c r="CG332" i="9"/>
  <c r="CI332" i="9" s="1"/>
  <c r="CR253" i="7"/>
  <c r="CE247" i="7"/>
  <c r="CH332" i="9"/>
  <c r="CB105" i="7"/>
  <c r="CB107" i="7" s="1"/>
  <c r="CB108" i="7" s="1"/>
  <c r="CB110" i="7"/>
  <c r="CB109" i="7" s="1"/>
  <c r="CD32" i="7"/>
  <c r="CD29" i="7"/>
  <c r="CD31" i="7"/>
  <c r="CD33" i="7"/>
  <c r="CD37" i="7"/>
  <c r="CB27" i="9"/>
  <c r="CB22" i="9"/>
  <c r="CD38" i="9"/>
  <c r="CD33" i="9"/>
  <c r="CD34" i="9"/>
  <c r="CD29" i="9"/>
  <c r="CD32" i="9"/>
  <c r="CC35" i="9"/>
  <c r="CC37" i="9" s="1"/>
  <c r="CC36" i="9"/>
  <c r="CA117" i="9"/>
  <c r="CA115" i="9"/>
  <c r="DE340" i="9"/>
  <c r="DJ340" i="9" s="1"/>
  <c r="CX336" i="9"/>
  <c r="CN334" i="9"/>
  <c r="CP338" i="9"/>
  <c r="CE45" i="9"/>
  <c r="CE46" i="9" s="1"/>
  <c r="CE40" i="9"/>
  <c r="CE30" i="9" s="1"/>
  <c r="CE41" i="9"/>
  <c r="CB116" i="9"/>
  <c r="CB115" i="9" s="1"/>
  <c r="CB111" i="9"/>
  <c r="CB113" i="9" s="1"/>
  <c r="CB114" i="9" s="1"/>
  <c r="CM334" i="9"/>
  <c r="CC110" i="9"/>
  <c r="CC117" i="9"/>
  <c r="CC112" i="9"/>
  <c r="CC26" i="9"/>
  <c r="CC28" i="9"/>
  <c r="CK332" i="9" l="1"/>
  <c r="CF247" i="7"/>
  <c r="CH247" i="7" s="1"/>
  <c r="CJ247" i="7" s="1"/>
  <c r="CG247" i="7"/>
  <c r="CE32" i="7"/>
  <c r="CE37" i="7"/>
  <c r="CE29" i="7"/>
  <c r="CE31" i="7"/>
  <c r="CE33" i="7"/>
  <c r="CC110" i="7"/>
  <c r="CC109" i="7" s="1"/>
  <c r="CC105" i="7"/>
  <c r="CC107" i="7" s="1"/>
  <c r="CC108" i="7" s="1"/>
  <c r="CD34" i="7"/>
  <c r="CD36" i="7" s="1"/>
  <c r="CD35" i="7"/>
  <c r="CD28" i="7"/>
  <c r="CD26" i="7"/>
  <c r="CD106" i="7"/>
  <c r="CD111" i="7"/>
  <c r="CD104" i="7"/>
  <c r="CJ332" i="9"/>
  <c r="CE89" i="7"/>
  <c r="CE87" i="7"/>
  <c r="CE88" i="7" s="1"/>
  <c r="CC27" i="7"/>
  <c r="CC22" i="7"/>
  <c r="CP334" i="9"/>
  <c r="CC27" i="9"/>
  <c r="CC22" i="9"/>
  <c r="CS338" i="9"/>
  <c r="CR338" i="9"/>
  <c r="CZ336" i="9"/>
  <c r="CD110" i="9"/>
  <c r="CD117" i="9"/>
  <c r="CD112" i="9"/>
  <c r="CD28" i="9"/>
  <c r="CD26" i="9"/>
  <c r="CD36" i="9"/>
  <c r="CD35" i="9"/>
  <c r="CD37" i="9" s="1"/>
  <c r="DC336" i="9"/>
  <c r="DE336" i="9" s="1"/>
  <c r="CC116" i="9"/>
  <c r="CC115" i="9" s="1"/>
  <c r="CC111" i="9"/>
  <c r="CC113" i="9" s="1"/>
  <c r="CC114" i="9" s="1"/>
  <c r="CO334" i="9"/>
  <c r="CE33" i="9"/>
  <c r="CE34" i="9"/>
  <c r="CE29" i="9"/>
  <c r="CE32" i="9"/>
  <c r="CE38" i="9"/>
  <c r="DG340" i="9"/>
  <c r="DL340" i="9" s="1"/>
  <c r="DK340" i="9"/>
  <c r="DM340" i="9" s="1"/>
  <c r="CD22" i="7" l="1"/>
  <c r="CD27" i="7"/>
  <c r="CE34" i="7"/>
  <c r="CE36" i="7" s="1"/>
  <c r="CE35" i="7"/>
  <c r="CE28" i="7"/>
  <c r="CE105" i="7"/>
  <c r="CE26" i="7"/>
  <c r="CE106" i="7"/>
  <c r="CE111" i="7"/>
  <c r="CL332" i="9"/>
  <c r="CO332" i="9" s="1"/>
  <c r="CM332" i="9"/>
  <c r="CD105" i="7"/>
  <c r="CD107" i="7" s="1"/>
  <c r="CD108" i="7" s="1"/>
  <c r="CD110" i="7"/>
  <c r="CD109" i="7" s="1"/>
  <c r="CI247" i="7"/>
  <c r="CK247" i="7" s="1"/>
  <c r="CM247" i="7" s="1"/>
  <c r="CD116" i="9"/>
  <c r="CD115" i="9" s="1"/>
  <c r="CD111" i="9"/>
  <c r="CD113" i="9" s="1"/>
  <c r="CD114" i="9" s="1"/>
  <c r="CU338" i="9"/>
  <c r="CR334" i="9"/>
  <c r="CS334" i="9"/>
  <c r="CE36" i="9"/>
  <c r="CE35" i="9"/>
  <c r="CE37" i="9" s="1"/>
  <c r="DD336" i="9"/>
  <c r="CD27" i="9"/>
  <c r="CD22" i="9"/>
  <c r="DG336" i="9"/>
  <c r="DK336" i="9" s="1"/>
  <c r="CE111" i="9"/>
  <c r="CE117" i="9"/>
  <c r="CE112" i="9"/>
  <c r="CE28" i="9"/>
  <c r="CE26" i="9"/>
  <c r="DF336" i="9"/>
  <c r="DJ336" i="9" s="1"/>
  <c r="DL336" i="9" s="1"/>
  <c r="CT338" i="9"/>
  <c r="CV338" i="9" s="1"/>
  <c r="CX338" i="9" s="1"/>
  <c r="CE27" i="7" l="1"/>
  <c r="CE22" i="7"/>
  <c r="CN332" i="9"/>
  <c r="CL247" i="7"/>
  <c r="CN247" i="7" s="1"/>
  <c r="CP247" i="7" s="1"/>
  <c r="DM336" i="9"/>
  <c r="CU334" i="9"/>
  <c r="CT334" i="9"/>
  <c r="CV334" i="9" s="1"/>
  <c r="CX334" i="9" s="1"/>
  <c r="CW338" i="9"/>
  <c r="CY338" i="9" s="1"/>
  <c r="CZ338" i="9"/>
  <c r="DC338" i="9" s="1"/>
  <c r="DE338" i="9" s="1"/>
  <c r="CE27" i="9"/>
  <c r="CE22" i="9"/>
  <c r="CO247" i="7" l="1"/>
  <c r="CR247" i="7" s="1"/>
  <c r="CP332" i="9"/>
  <c r="CR332" i="9" s="1"/>
  <c r="CS247" i="7"/>
  <c r="DD338" i="9"/>
  <c r="DF338" i="9" s="1"/>
  <c r="CW334" i="9"/>
  <c r="CZ334" i="9" s="1"/>
  <c r="CT332" i="9" l="1"/>
  <c r="CS332" i="9"/>
  <c r="CU332" i="9" s="1"/>
  <c r="CV332" i="9"/>
  <c r="DJ338" i="9"/>
  <c r="CY334" i="9"/>
  <c r="DD334" i="9"/>
  <c r="DG338" i="9"/>
  <c r="CW332" i="9" l="1"/>
  <c r="DK338" i="9"/>
  <c r="DM338" i="9" s="1"/>
  <c r="DL338" i="9"/>
  <c r="CX332" i="9"/>
  <c r="DC334" i="9"/>
  <c r="DE334" i="9" s="1"/>
  <c r="DG334" i="9" s="1"/>
  <c r="CY332" i="9"/>
  <c r="DF334" i="9" l="1"/>
  <c r="DJ334" i="9" s="1"/>
  <c r="CZ332" i="9"/>
  <c r="DD332" i="9"/>
  <c r="DK334" i="9"/>
  <c r="DM334" i="9" s="1"/>
  <c r="DL334" i="9" l="1"/>
  <c r="DC332" i="9"/>
  <c r="DE332" i="9" l="1"/>
  <c r="DG332" i="9" s="1"/>
  <c r="DF332" i="9"/>
  <c r="DJ332" i="9" s="1"/>
  <c r="DL332" i="9" l="1"/>
  <c r="DK332" i="9"/>
  <c r="DM33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Lorie A.Kerneckel</author>
    <author>kerneckel3</author>
  </authors>
  <commentList>
    <comment ref="BS50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Y50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A50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505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G505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507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Y50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A507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507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G507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Z522" authorId="1" shapeId="0" xr:uid="{00000000-0006-0000-0200-00000B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B522" authorId="1" shapeId="0" xr:uid="{00000000-0006-0000-0200-00000C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C522" authorId="1" shapeId="0" xr:uid="{00000000-0006-0000-0200-00000D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D522" authorId="1" shapeId="0" xr:uid="{00000000-0006-0000-0200-00000E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E522" authorId="1" shapeId="0" xr:uid="{00000000-0006-0000-0200-00000F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F522" authorId="1" shapeId="0" xr:uid="{00000000-0006-0000-0200-000010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G522" authorId="1" shapeId="0" xr:uid="{00000000-0006-0000-0200-000011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H522" authorId="1" shapeId="0" xr:uid="{00000000-0006-0000-0200-000012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I522" authorId="1" shapeId="0" xr:uid="{00000000-0006-0000-0200-000013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J522" authorId="1" shapeId="0" xr:uid="{00000000-0006-0000-0200-000014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K522" authorId="1" shapeId="0" xr:uid="{00000000-0006-0000-0200-000015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L522" authorId="1" shapeId="0" xr:uid="{00000000-0006-0000-0200-000016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M522" authorId="1" shapeId="0" xr:uid="{00000000-0006-0000-0200-000017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N522" authorId="1" shapeId="0" xr:uid="{00000000-0006-0000-0200-000018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O522" authorId="1" shapeId="0" xr:uid="{00000000-0006-0000-0200-000019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P522" authorId="1" shapeId="0" xr:uid="{00000000-0006-0000-0200-00001A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Q522" authorId="1" shapeId="0" xr:uid="{00000000-0006-0000-0200-00001B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R522" authorId="1" shapeId="0" xr:uid="{00000000-0006-0000-0200-00001C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S522" authorId="1" shapeId="0" xr:uid="{00000000-0006-0000-0200-00001D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U522" authorId="1" shapeId="0" xr:uid="{00000000-0006-0000-0200-00001E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W522" authorId="1" shapeId="0" xr:uid="{00000000-0006-0000-0200-00001F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Y522" authorId="1" shapeId="0" xr:uid="{00000000-0006-0000-0200-000020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A522" authorId="1" shapeId="0" xr:uid="{00000000-0006-0000-0200-000021000000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Lorie A.Kerneckel</author>
    <author>kerneckel3</author>
  </authors>
  <commentList>
    <comment ref="BS594" authorId="0" shapeId="0" xr:uid="{1DA735F4-ADD6-428E-B5D8-FE2CA2CE8A0D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Y594" authorId="0" shapeId="0" xr:uid="{F379A035-66A0-4F0F-AC08-8EAA1746E5DA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A594" authorId="0" shapeId="0" xr:uid="{52DC2AA1-7A8B-4D2D-8B5B-7A23E7E34AC0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594" authorId="0" shapeId="0" xr:uid="{35DDEAEF-57F6-4CFD-9029-D36927516778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G594" authorId="0" shapeId="0" xr:uid="{18B4168D-0458-48B6-9016-5A7C6B55D585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596" authorId="0" shapeId="0" xr:uid="{C807C5EF-7848-4C4D-A67A-6243BCFE6252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Y596" authorId="0" shapeId="0" xr:uid="{ED92FE7B-741F-4CD9-B32B-B7FB363548AB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A596" authorId="0" shapeId="0" xr:uid="{C5E502AC-A900-44E7-BE55-0D765331F315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596" authorId="0" shapeId="0" xr:uid="{5C68F5CE-9243-4B02-BDEB-43833E87C543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G596" authorId="0" shapeId="0" xr:uid="{88F2A128-AD51-4FD7-BCCA-1313339F097D}">
      <text>
        <r>
          <rPr>
            <b/>
            <sz val="9"/>
            <color indexed="81"/>
            <rFont val="Tahoma"/>
            <family val="2"/>
          </rPr>
          <t>Lorie A.Kerneckel: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Z611" authorId="1" shapeId="0" xr:uid="{0998560C-B026-42C0-AF03-C0E8E6C2AECC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B611" authorId="1" shapeId="0" xr:uid="{EB77EB46-3837-4D38-8F9D-5BD0312D4185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C611" authorId="1" shapeId="0" xr:uid="{1F0BBBB0-29C8-4782-ABBB-9D9DEA71DDDC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D611" authorId="1" shapeId="0" xr:uid="{1F4516BF-F15C-4AC0-94AF-79245B7D376F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E611" authorId="1" shapeId="0" xr:uid="{5A607623-1F4C-4827-B34E-3B8AB4B9F485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F611" authorId="1" shapeId="0" xr:uid="{347C7A0D-66B9-4E68-A9F7-F36C12ECC91F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G611" authorId="1" shapeId="0" xr:uid="{B589CFF8-859C-41D5-B70E-DD52B4F6ABAC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H611" authorId="1" shapeId="0" xr:uid="{A542924E-E2BA-4C33-8DF5-CFD2ED35C0AC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I611" authorId="1" shapeId="0" xr:uid="{B45FF1DE-F361-4889-8FC0-DE1C49687A85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J611" authorId="1" shapeId="0" xr:uid="{C4CAAFFF-3162-4F2C-A92B-C74D8D436775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K611" authorId="1" shapeId="0" xr:uid="{58491B94-A5DE-45EF-ACF8-FFE4FA59E2A6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L611" authorId="1" shapeId="0" xr:uid="{B3D3315B-93C4-4723-A9DC-630BFB0A2507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M611" authorId="1" shapeId="0" xr:uid="{521B53CE-4D69-4F8A-B8C8-73AA7CD53AE3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N611" authorId="1" shapeId="0" xr:uid="{902EFD36-1BA1-43CA-A3D5-76E179808FD9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O611" authorId="1" shapeId="0" xr:uid="{B48461CB-040E-49FE-8F1B-7F4B94BF1806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P611" authorId="1" shapeId="0" xr:uid="{2EF9DDD0-6CDC-488C-A663-867D22F25723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Q611" authorId="1" shapeId="0" xr:uid="{11E74E45-CAE7-4303-A28A-749BC45831C6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R611" authorId="1" shapeId="0" xr:uid="{F2BAE13A-2815-44A2-AEF3-548617A089ED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S611" authorId="1" shapeId="0" xr:uid="{7AAE6554-32C5-4228-AB15-63B231C2074A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U611" authorId="1" shapeId="0" xr:uid="{CC5AFC4B-C1B1-4B9F-87A0-37D8EF488F51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W611" authorId="1" shapeId="0" xr:uid="{3B40A118-3BF6-4FB7-A841-8BD74B37A734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Y611" authorId="1" shapeId="0" xr:uid="{E0F76145-FB7E-44B4-B5C7-5041215C23C2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A611" authorId="1" shapeId="0" xr:uid="{97150A65-A449-41B7-BC7F-6FBEBC4FFC24}">
      <text>
        <r>
          <rPr>
            <b/>
            <sz val="8"/>
            <color indexed="81"/>
            <rFont val="Tahoma"/>
            <family val="2"/>
          </rPr>
          <t>kerneckel3: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<sst xmlns="http://schemas.openxmlformats.org/spreadsheetml/2006/main" count="20492" uniqueCount="1082">
  <si>
    <t>in dc</t>
  </si>
  <si>
    <t xml:space="preserve"> </t>
  </si>
  <si>
    <t>x date</t>
  </si>
  <si>
    <t>Customer CXCL</t>
  </si>
  <si>
    <t>specs x</t>
  </si>
  <si>
    <t>on sale</t>
  </si>
  <si>
    <t>sms pc goods positioned</t>
  </si>
  <si>
    <t>Core bodies with trim</t>
  </si>
  <si>
    <t>Catalog Month</t>
  </si>
  <si>
    <t>seasonal fabric positioning</t>
  </si>
  <si>
    <t xml:space="preserve">seasonal fabric positioning </t>
  </si>
  <si>
    <t>catalog shoot date</t>
  </si>
  <si>
    <t>style approved -ALL T&amp;A components</t>
  </si>
  <si>
    <t>sms balances x with fit sample</t>
  </si>
  <si>
    <t>preclass</t>
  </si>
  <si>
    <t>size breaks &amp; po's due by noon</t>
  </si>
  <si>
    <t>wrap around mtg w/ pd</t>
  </si>
  <si>
    <t>wash development/ fabric-wash library  complete</t>
  </si>
  <si>
    <t>June</t>
  </si>
  <si>
    <t>inspiration info out to vendors</t>
  </si>
  <si>
    <t>inspiration pkgs x from vendors</t>
  </si>
  <si>
    <t>fabric instructions go out (roll/ wash)</t>
  </si>
  <si>
    <t>fcty mocks  (raw proto's) x</t>
  </si>
  <si>
    <t>fcty mock  (raw proto) set ups</t>
  </si>
  <si>
    <t>same as 11/30</t>
  </si>
  <si>
    <t>same as 1/30</t>
  </si>
  <si>
    <t xml:space="preserve"> specx x  (tailoring bodies &amp; raw proto specs)</t>
  </si>
  <si>
    <t>sms pre show recap</t>
  </si>
  <si>
    <t>Retail Line Plan due</t>
  </si>
  <si>
    <t>n/a</t>
  </si>
  <si>
    <t>calendar notes:</t>
  </si>
  <si>
    <t>Whsl Photo Shoot</t>
  </si>
  <si>
    <t>whsl mkt week notes:</t>
  </si>
  <si>
    <t>msr mtg</t>
  </si>
  <si>
    <t>finalization - msr mtg</t>
  </si>
  <si>
    <t>inspiration due from design</t>
  </si>
  <si>
    <t>ecom additional 4pcs of sms x fcty  to NYC/ PA</t>
  </si>
  <si>
    <t>Customer CXCL Retail</t>
  </si>
  <si>
    <t>same as 7/30</t>
  </si>
  <si>
    <t>ALL Catagories (except sweaters)</t>
  </si>
  <si>
    <t>orders placed clr/ style - non -  china</t>
  </si>
  <si>
    <t>bulk pc goods - novelties - china</t>
  </si>
  <si>
    <t>bulk pc goods - novelties - non china</t>
  </si>
  <si>
    <t>ship complete w/ 1 pc</t>
  </si>
  <si>
    <t>Book drop date</t>
  </si>
  <si>
    <t>mock ydg available</t>
  </si>
  <si>
    <t>orders placed - non china</t>
  </si>
  <si>
    <t>Retail Month</t>
  </si>
  <si>
    <t>Whsl Month</t>
  </si>
  <si>
    <t xml:space="preserve">wash  trials x </t>
  </si>
  <si>
    <t xml:space="preserve">need to use non china smpl room </t>
  </si>
  <si>
    <t>Monthly Line plan Due</t>
  </si>
  <si>
    <t>Seasonal line plan kick off MTG</t>
  </si>
  <si>
    <t>----</t>
  </si>
  <si>
    <t>same as 8/30</t>
  </si>
  <si>
    <t>same as 5/30</t>
  </si>
  <si>
    <t>retail pc goods postioned - china</t>
  </si>
  <si>
    <t>retail pc goods postioned -  NON china</t>
  </si>
  <si>
    <t>bulk pc goods - novelties -  color assorts - china</t>
  </si>
  <si>
    <t>sketch review - whsl</t>
  </si>
  <si>
    <t>cost eng/ package prep week - whsl</t>
  </si>
  <si>
    <t>sketch review - Retail</t>
  </si>
  <si>
    <t>place date lead- time information due</t>
  </si>
  <si>
    <t>estimate costing due from vendors</t>
  </si>
  <si>
    <t>left over liabilities fianlaized from vendors - china</t>
  </si>
  <si>
    <t>left over liabilities fianlaized from vendors - non china</t>
  </si>
  <si>
    <t>added 10 days for may closure to sms</t>
  </si>
  <si>
    <t>same as 9/30</t>
  </si>
  <si>
    <t>Design Travel (WEEK OF)</t>
  </si>
  <si>
    <t>n/a due to CNY</t>
  </si>
  <si>
    <t>may holiday in china need to book ordres prior to seeing proto</t>
  </si>
  <si>
    <t>raw proto x - china</t>
  </si>
  <si>
    <t>raw proto x -  non -china</t>
  </si>
  <si>
    <t>-----</t>
  </si>
  <si>
    <t>print artwork x</t>
  </si>
  <si>
    <t>utilize non china smpl rooms for pre development</t>
  </si>
  <si>
    <t xml:space="preserve">T&amp;A information due </t>
  </si>
  <si>
    <t>price due from vendor</t>
  </si>
  <si>
    <t>6/30 retail no pcd timing - all smpls mocked in hse</t>
  </si>
  <si>
    <t>farbic place date chart passed to merchants</t>
  </si>
  <si>
    <t>place date info due from vendors</t>
  </si>
  <si>
    <t>retail fabric place date cahrt passed to merchants</t>
  </si>
  <si>
    <t>ship date - non china</t>
  </si>
  <si>
    <t>ship date -china</t>
  </si>
  <si>
    <t>cost eng/ package prep week - retail</t>
  </si>
  <si>
    <t>wash  trials x  = retail</t>
  </si>
  <si>
    <t>retail fabric place date chart passed to merchants</t>
  </si>
  <si>
    <t>grn = adjustment ot get on new pcd calendar</t>
  </si>
  <si>
    <t>extra time for pcd set ups - 2 devs</t>
  </si>
  <si>
    <t>accounted for oct holiday in sms timing</t>
  </si>
  <si>
    <t>Wholesale MSR Timing</t>
  </si>
  <si>
    <t>Whsl Pre Calendar Development</t>
  </si>
  <si>
    <t xml:space="preserve"> Print Trend Direction Mtg</t>
  </si>
  <si>
    <t>Seasonal Trend/ Silhouette Capsule</t>
  </si>
  <si>
    <t xml:space="preserve">design need to travel for pcd set ups to reduce amoutn of setups internally for 2 dlvs </t>
  </si>
  <si>
    <t>design need to travel for pcd set ups due to chase dlv</t>
  </si>
  <si>
    <t>n/a chase</t>
  </si>
  <si>
    <t>7/10 chase</t>
  </si>
  <si>
    <t>wash timing</t>
  </si>
  <si>
    <t xml:space="preserve">need to 100% early set up due to CNY -- MSR set ups need to utlilize non china smpl rooms </t>
  </si>
  <si>
    <t>sketch to MSR</t>
  </si>
  <si>
    <t>Fab id to MSR</t>
  </si>
  <si>
    <t>sketch to IN DC - days</t>
  </si>
  <si>
    <t>sketch to IN DC - months</t>
  </si>
  <si>
    <t>Fab id to IN DC - days</t>
  </si>
  <si>
    <t>Fab id to IN DC - months</t>
  </si>
  <si>
    <t>same as 12/30</t>
  </si>
  <si>
    <t>N/A</t>
  </si>
  <si>
    <t>pre show recap 1 week prior to orders due</t>
  </si>
  <si>
    <t>same as 3/30</t>
  </si>
  <si>
    <t>china order date = to on sale 10 day holiday in may bulk</t>
  </si>
  <si>
    <t>Fabric/ print ID MTG (same time as whsl)</t>
  </si>
  <si>
    <t>need to utilize non china smpl roomsNO china early set ups</t>
  </si>
  <si>
    <t>need to set up china styles during cost eng week due to china holiday</t>
  </si>
  <si>
    <t>no cost eng wk -- 5 weeks for sms</t>
  </si>
  <si>
    <t>New Romantics</t>
  </si>
  <si>
    <t>Pre - Calendar Development</t>
  </si>
  <si>
    <t xml:space="preserve">spec x </t>
  </si>
  <si>
    <t>mock ydg available for in hse mocks</t>
  </si>
  <si>
    <t>internal mocking wk of</t>
  </si>
  <si>
    <t xml:space="preserve">sketch review </t>
  </si>
  <si>
    <t>wrap around mtg</t>
  </si>
  <si>
    <t>set up/ fit</t>
  </si>
  <si>
    <t xml:space="preserve"> sms x 1 pc -  NON ASIA complete incld fit sample</t>
  </si>
  <si>
    <t>sms x -  ASIA complete incld fit sample</t>
  </si>
  <si>
    <t>adjusted fabric mtg dates from last pass so artwork did nto have to go out b/w xmas and new year</t>
  </si>
  <si>
    <t>same as 10/30</t>
  </si>
  <si>
    <t>travel to asia important as cannto send specs to asia due to CNY -- must set up asia on trip</t>
  </si>
  <si>
    <t>same as 2/28</t>
  </si>
  <si>
    <t>same as 4/30</t>
  </si>
  <si>
    <t xml:space="preserve">Trend Fabrics ID meeting </t>
  </si>
  <si>
    <t>PD Wrap around mtg based on  Sketch review</t>
  </si>
  <si>
    <t>PD Wrap around mtg based on  Fabric ID Mtg</t>
  </si>
  <si>
    <t>PD Wrap around mtg based on  MSR</t>
  </si>
  <si>
    <t>PARTY Development Month</t>
  </si>
  <si>
    <t>add 1 wk to sms timing to accoutn for oct holiday made spec x 2 weeks due to dbl month</t>
  </si>
  <si>
    <t>sms color assorts given - external</t>
  </si>
  <si>
    <t>Dec</t>
  </si>
  <si>
    <t>Nov</t>
  </si>
  <si>
    <t>Jan</t>
  </si>
  <si>
    <t>Feb</t>
  </si>
  <si>
    <t>March</t>
  </si>
  <si>
    <t>April</t>
  </si>
  <si>
    <t>May</t>
  </si>
  <si>
    <t>RETAIL only fabric needs Check in</t>
  </si>
  <si>
    <t>PD Wrap around mtg based on Sketch review</t>
  </si>
  <si>
    <t>PD Wrap around mtg based on MSR</t>
  </si>
  <si>
    <t>2 weeks for set ups dbl dlv</t>
  </si>
  <si>
    <t>artwork layouts  x priority 2</t>
  </si>
  <si>
    <t>artwork  layouts x priority 1</t>
  </si>
  <si>
    <t>trims/ combo fabrics ID and sent out priority 2</t>
  </si>
  <si>
    <t>trims/ combo fabrics ID and sent out priority 1</t>
  </si>
  <si>
    <t>spec x china</t>
  </si>
  <si>
    <t>artwork layouts  x priority 1</t>
  </si>
  <si>
    <t>artwork  layouts x priority 2</t>
  </si>
  <si>
    <t>spec x priority 1 = china</t>
  </si>
  <si>
    <t>facty mocks X CHINA</t>
  </si>
  <si>
    <t>New Romantics Month</t>
  </si>
  <si>
    <t>Design Travel (WEEK OF) WK 2 Set ups</t>
  </si>
  <si>
    <t>Design Travel (WEEK OF)  WK 3 review fcty mocks etc.</t>
  </si>
  <si>
    <t>Design Travel (WEEK OF) WK 1 Inspiration/ fabric - trim sourcing</t>
  </si>
  <si>
    <t>Trip purpose</t>
  </si>
  <si>
    <t>NO TRVL</t>
  </si>
  <si>
    <t>Show with 10/30</t>
  </si>
  <si>
    <t>Show with 12/30</t>
  </si>
  <si>
    <t>show with 2/28</t>
  </si>
  <si>
    <t>show with 4/30</t>
  </si>
  <si>
    <t>show with 6/30</t>
  </si>
  <si>
    <t xml:space="preserve"> Retail  Collection Month</t>
  </si>
  <si>
    <t xml:space="preserve">bodies 2/28-3/30 </t>
  </si>
  <si>
    <t>fabrics 4/30-5/30-6/30-7/30</t>
  </si>
  <si>
    <t>Free People X</t>
  </si>
  <si>
    <t>Free People X Month</t>
  </si>
  <si>
    <t>bodies 1/30 -2/28</t>
  </si>
  <si>
    <t>fabrics  3/30 -4/30-5/30-6/30</t>
  </si>
  <si>
    <t>Show with 9/30</t>
  </si>
  <si>
    <t>Show with 19/30</t>
  </si>
  <si>
    <t>Show with 11/30</t>
  </si>
  <si>
    <t>show with 1/30</t>
  </si>
  <si>
    <t xml:space="preserve">Foundations </t>
  </si>
  <si>
    <t>fabric and trim passed to PD to source</t>
  </si>
  <si>
    <t>4/18-4/30</t>
  </si>
  <si>
    <t>1st comments x</t>
  </si>
  <si>
    <t>2nd fittings take place</t>
  </si>
  <si>
    <t>lab dip and trim approvals due</t>
  </si>
  <si>
    <t>3rd fittings take place</t>
  </si>
  <si>
    <t>size set approval</t>
  </si>
  <si>
    <t>orders due</t>
  </si>
  <si>
    <t>1/10x</t>
  </si>
  <si>
    <t>Artwork Review MTG (Tech/PD/Design/ Print teams)</t>
  </si>
  <si>
    <t>July</t>
  </si>
  <si>
    <t>MSR Wrap around</t>
  </si>
  <si>
    <t>same as 6/30</t>
  </si>
  <si>
    <t xml:space="preserve">Fabric/ Print ID meeting </t>
  </si>
  <si>
    <t xml:space="preserve">orders placed - greige </t>
  </si>
  <si>
    <t>gave 2 weeks for set ups to account for holiday vacation</t>
  </si>
  <si>
    <t>Late add specs X</t>
  </si>
  <si>
    <t xml:space="preserve">late add cost eng/ package prep week </t>
  </si>
  <si>
    <t>August</t>
  </si>
  <si>
    <t>Sept</t>
  </si>
  <si>
    <t>Oct</t>
  </si>
  <si>
    <t xml:space="preserve">PCD  specx x </t>
  </si>
  <si>
    <t>PCD set ups</t>
  </si>
  <si>
    <t>PCD proto's x</t>
  </si>
  <si>
    <t>Late Add set up</t>
  </si>
  <si>
    <t>Late Add/ SMS specs x</t>
  </si>
  <si>
    <t>Late Add cost eng/ package prep week</t>
  </si>
  <si>
    <t>MSR wrap around mtg w/ pd</t>
  </si>
  <si>
    <t>added 10 days to production time for may holiday</t>
  </si>
  <si>
    <t>New Retail calendar timing starts with this dlv</t>
  </si>
  <si>
    <t>included in 1/30-2/28 travel</t>
  </si>
  <si>
    <t>show with 630</t>
  </si>
  <si>
    <t>show with 8/30</t>
  </si>
  <si>
    <t>show with 5/30</t>
  </si>
  <si>
    <t>bodies 5/30 - 6/30</t>
  </si>
  <si>
    <t>fabrics 7/30 -8/30-9/30-10/30</t>
  </si>
  <si>
    <t>show with 7/30</t>
  </si>
  <si>
    <t>bodies 9/30 - 10/30</t>
  </si>
  <si>
    <t>show with 9/30</t>
  </si>
  <si>
    <t xml:space="preserve">artwork layouts  x </t>
  </si>
  <si>
    <t xml:space="preserve">trims/ combo fabrics ID and sent out </t>
  </si>
  <si>
    <t>1/11 - china 1/18 - non china</t>
  </si>
  <si>
    <t>1/7 - china   1/14 - non china</t>
  </si>
  <si>
    <t>Late add proto's X</t>
  </si>
  <si>
    <t>bodies 6/30 - 7/30                fabrics 8/30 -9/30 -10/30-11/30</t>
  </si>
  <si>
    <t>***no china ESU smpls for 2/27 finalization</t>
  </si>
  <si>
    <t>proto x date</t>
  </si>
  <si>
    <t>proto  fittings take place</t>
  </si>
  <si>
    <t>3rd  round fit samples x date</t>
  </si>
  <si>
    <t>2nd fit comments x</t>
  </si>
  <si>
    <t>2nd  round of  fit samples  x date</t>
  </si>
  <si>
    <t>actual size sets x</t>
  </si>
  <si>
    <t>include 10 day may holiday</t>
  </si>
  <si>
    <t>Cost Eng Week</t>
  </si>
  <si>
    <t>ship date</t>
  </si>
  <si>
    <t>4th fit  comments x</t>
  </si>
  <si>
    <t>4th  fittings take place</t>
  </si>
  <si>
    <t>4th  round fit samples x date</t>
  </si>
  <si>
    <t>Size set comments X</t>
  </si>
  <si>
    <t>MSR Mtg - RETAIL</t>
  </si>
  <si>
    <t>MSR Mtg - WHSL</t>
  </si>
  <si>
    <t>BULK Colors / trims X</t>
  </si>
  <si>
    <t>fabrics 11/30 -12/30-1/30-2/28 -3/30</t>
  </si>
  <si>
    <t>acctd for may holiday</t>
  </si>
  <si>
    <t xml:space="preserve">Sketch review wrap around with PD </t>
  </si>
  <si>
    <t>gave 2 weeks for set ups to account for dbl dlv</t>
  </si>
  <si>
    <t>gave 2 weeks for setups for dbl dlv set up timing</t>
  </si>
  <si>
    <t>x date accts for october holiday</t>
  </si>
  <si>
    <t xml:space="preserve"> set up timing 2 weeks for dbl dlv               x date accts for october holiday</t>
  </si>
  <si>
    <t>Apr</t>
  </si>
  <si>
    <t>x date accts for  CNY</t>
  </si>
  <si>
    <t>x date accts for cny</t>
  </si>
  <si>
    <t xml:space="preserve"> x date accts for CNY   acctd for oct holiday for sms</t>
  </si>
  <si>
    <t>show with 11/30</t>
  </si>
  <si>
    <t>bodies 1/30 - 2/28-3/30</t>
  </si>
  <si>
    <t>fabrics 4/30 -5/30-6/30-7/28 -8/30</t>
  </si>
  <si>
    <t>show with 10/30</t>
  </si>
  <si>
    <t>show with 3/30</t>
  </si>
  <si>
    <t>bodies 10/30 - 11/30                fabrics 12/30 -1/30 -2/28-3/30</t>
  </si>
  <si>
    <t>bodies 1/30 - 2/28               fabrics 3/30 -4/30 -5/30-6/30</t>
  </si>
  <si>
    <t>india set up 10/14  spec X 10/18</t>
  </si>
  <si>
    <t>7/15 &amp; 7/22</t>
  </si>
  <si>
    <t>1 extra week for proto's due to may holiday</t>
  </si>
  <si>
    <t xml:space="preserve">SMS assorts will be given post sketcvh review for 1/30 in order to ship 1/30 sms on 9/5 all 1/30 styles will be colored at sketch review stage   </t>
  </si>
  <si>
    <t>**no china ESU for MSR</t>
  </si>
  <si>
    <t>sms color assorts given - internal</t>
  </si>
  <si>
    <t>extra wk set up due to oct hol and dwaili</t>
  </si>
  <si>
    <t>** fabric ID mtg earlier than usually to account for cny **no china ESU for MSR</t>
  </si>
  <si>
    <t>** extra time for esu proto making  due to cny</t>
  </si>
  <si>
    <t>color assorts</t>
  </si>
  <si>
    <t>**new timing 6wks prior to sample ready travel</t>
  </si>
  <si>
    <t>bodies 6/30 - 7/30</t>
  </si>
  <si>
    <t>fabrics 8/30 -9/30-10/30-11/30</t>
  </si>
  <si>
    <t>Fabric ID MTG</t>
  </si>
  <si>
    <t>**new timing added fabruc ID 6 wks prior to set ups</t>
  </si>
  <si>
    <t>bodies 10/30 - 11/30</t>
  </si>
  <si>
    <t>fabrics 12/30 -1/30-2/28-3/30</t>
  </si>
  <si>
    <t>bodies 5/30 - 6/30               fabrics 7/30 -8/30 -9/30-10/30</t>
  </si>
  <si>
    <t>sketch review with fabric ID</t>
  </si>
  <si>
    <t>fabric ID due to CNY</t>
  </si>
  <si>
    <t>bodies 9/30 - 10/30                      fabrics 11/30 -12/30 -1/30-2/28</t>
  </si>
  <si>
    <t xml:space="preserve">Artwork X </t>
  </si>
  <si>
    <t>***for China -- sms greige ydg should be secured at sketch review timing</t>
  </si>
  <si>
    <t>updated 10/8/13</t>
  </si>
  <si>
    <t>gave x week for protos due to may holiday</t>
  </si>
  <si>
    <t>last ship date 2/6X for CNY</t>
  </si>
  <si>
    <t>updated 10/8</t>
  </si>
  <si>
    <t>xtra time for cny production</t>
  </si>
  <si>
    <t>2 weeks for spec x</t>
  </si>
  <si>
    <t>only one week for late adds as should be covered with travel</t>
  </si>
  <si>
    <t>show with 12/30</t>
  </si>
  <si>
    <t>bodies 12/30 - 1/30</t>
  </si>
  <si>
    <t>fabrics      2/28-3/30 -4/30 -5/30</t>
  </si>
  <si>
    <t>magic = 2/18</t>
  </si>
  <si>
    <t>LA market =1/12, xtra time for cny produciton last ship date 2/6X for CNY</t>
  </si>
  <si>
    <t>gave 2 wks for set ups</t>
  </si>
  <si>
    <t xml:space="preserve">last ship date 2/6X for CNY                      </t>
  </si>
  <si>
    <t>Party Calendar</t>
  </si>
  <si>
    <t>Collection Customer CXCL</t>
  </si>
  <si>
    <t>Based on Wholesale Calendar - 1 month early</t>
  </si>
  <si>
    <t>bodies 1/30 - 2/28                      fabrics 3/30 -4/30 -5/30-6/30</t>
  </si>
  <si>
    <t>bodies 5/30 - 6/30                      fabrics 7/30 -8/30 -9/30-10/30</t>
  </si>
  <si>
    <t>fabrics      4/30 -5/30 -6/30 -7/30</t>
  </si>
  <si>
    <t>bodies 4/30 - 5/30</t>
  </si>
  <si>
    <t xml:space="preserve">fabrics     6/30- 7/30 -8/30 -9/30 </t>
  </si>
  <si>
    <t>bodies    2/28-3/30</t>
  </si>
  <si>
    <t>bodies      6/30 - 7/30</t>
  </si>
  <si>
    <t>fabrics     8/30-      9/30 -10/30 -11/30</t>
  </si>
  <si>
    <t>collection dbl dlv</t>
  </si>
  <si>
    <t>updated 11/25</t>
  </si>
  <si>
    <t>ecom additional 9pcs of sms x fcty  to NYC/ PA</t>
  </si>
  <si>
    <t>MSR wrap around mtg w/ prod, buying, design</t>
  </si>
  <si>
    <t>need to prioritize late add india styles first due to diwaili              x proto making time due to 2 dlvs</t>
  </si>
  <si>
    <t>sms color assorts for CHINA need to be issued by 12/19</t>
  </si>
  <si>
    <t>***wrap around with merch needs to happen on 5/5 to give enough time for proto making/ holiday</t>
  </si>
  <si>
    <t>extra week between msr and set ups</t>
  </si>
  <si>
    <t>xtra time for cny production moved preshow to 1/6 to account for holiday</t>
  </si>
  <si>
    <t>Line Plan Refresher</t>
  </si>
  <si>
    <t>Previous Season MSR</t>
  </si>
  <si>
    <t>Chase Video Conference</t>
  </si>
  <si>
    <t>Travel Month</t>
  </si>
  <si>
    <t>Shop                                                                                    WK OF</t>
  </si>
  <si>
    <t>In Region                                                                         WK OF</t>
  </si>
  <si>
    <t>updated 4/4/14</t>
  </si>
  <si>
    <t>Sample prep week in LA</t>
  </si>
  <si>
    <t>Built on Retail Timing</t>
  </si>
  <si>
    <t>AsiaTravel Calendar - via LA</t>
  </si>
  <si>
    <t xml:space="preserve">India Travel Calendar </t>
  </si>
  <si>
    <t>updated 5/20/14</t>
  </si>
  <si>
    <t>LY preshow</t>
  </si>
  <si>
    <t>MRKT show target</t>
  </si>
  <si>
    <t>need to set up china sms specs during cost eng wk due to china holiday</t>
  </si>
  <si>
    <t>china ESU needs to be first priority set ups and/or incremental pre-development and hold style development until MSR</t>
  </si>
  <si>
    <t>need to do fabrics with 6/30 due to CNY           ESU for china can only happen thru mocks or pattern room. Otherwise need to do incremental pre-development and hold style development until MSR</t>
  </si>
  <si>
    <t xml:space="preserve">fabric ID MTG </t>
  </si>
  <si>
    <t>xtra week for china holiday to make proto's</t>
  </si>
  <si>
    <t xml:space="preserve">Seasonal Fabric/ Print ID meeting </t>
  </si>
  <si>
    <t>Seasonal Fabric/ Wash  trend Meeting</t>
  </si>
  <si>
    <t>PD Fabric show back</t>
  </si>
  <si>
    <t>Seasonal fabric review</t>
  </si>
  <si>
    <t xml:space="preserve">Seasonal  Silhouette Trend meeting </t>
  </si>
  <si>
    <t>orders placed  - EXTERNAL</t>
  </si>
  <si>
    <t>orders placed - greige EXTERNAL</t>
  </si>
  <si>
    <t>orders placed - greige Internal  (2 weeks prior)</t>
  </si>
  <si>
    <t>color assorts -EXTERNAL  (1 week post)</t>
  </si>
  <si>
    <t>Bali Calendar</t>
  </si>
  <si>
    <t>Fit Approved</t>
  </si>
  <si>
    <t>Orders Placed</t>
  </si>
  <si>
    <t>IN DC</t>
  </si>
  <si>
    <t>X date</t>
  </si>
  <si>
    <t>Retail Timing</t>
  </si>
  <si>
    <t xml:space="preserve">2nd fit sample X </t>
  </si>
  <si>
    <t>msr mtg  BALI</t>
  </si>
  <si>
    <t xml:space="preserve"> Retail   Month</t>
  </si>
  <si>
    <t>Bulk Fittings</t>
  </si>
  <si>
    <t>PREP WEEK IN LA</t>
  </si>
  <si>
    <t>fcty mocks  (raw proto's) x TO LA</t>
  </si>
  <si>
    <t>SMS CHINA DUE</t>
  </si>
  <si>
    <t>bodies      8/30 - 9/30</t>
  </si>
  <si>
    <t>fabrics    10/30 -11/30 -12/30- 1/30</t>
  </si>
  <si>
    <t>bodies      10/30 - 11/30</t>
  </si>
  <si>
    <t>fabrics    12/30- 1/30- 2/28-3/30</t>
  </si>
  <si>
    <t>added 1 wk to ship to LA</t>
  </si>
  <si>
    <t>** higher rate of early commits due to october holiday in china        wrap around moved to day after due to 4th of july holiday</t>
  </si>
  <si>
    <t xml:space="preserve">color assorts </t>
  </si>
  <si>
    <t>6 weeks for sms due to coterie</t>
  </si>
  <si>
    <t xml:space="preserve">this set up week coincides with 9/30zrtl late adds </t>
  </si>
  <si>
    <t>updated 1.20.15</t>
  </si>
  <si>
    <t>based off of 4/30</t>
  </si>
  <si>
    <t>based off of 7/30</t>
  </si>
  <si>
    <t>pushed sketch review up 2 weeks due to july fourth</t>
  </si>
  <si>
    <t>china set ups will need to take place during cost eng week due to china oct holiday</t>
  </si>
  <si>
    <t>• india sms fittings/ LA set ups will need to take place during cost eng week due to Diwali</t>
  </si>
  <si>
    <t>india set ups will need to take place during first week of set ups due to Diwali</t>
  </si>
  <si>
    <t>extra week in sms due to cny</t>
  </si>
  <si>
    <t>4 weeks for samples due to diwali    extra time for cny prod</t>
  </si>
  <si>
    <t>extra time for cny prod</t>
  </si>
  <si>
    <t>TTL DAYS sketch review - IN dc</t>
  </si>
  <si>
    <t>TTL WKS sketch review - IN DC</t>
  </si>
  <si>
    <t>TTL DAYS MSR - IN dc</t>
  </si>
  <si>
    <t>TTL WKS MSR - IN DC</t>
  </si>
  <si>
    <t>8/15/</t>
  </si>
  <si>
    <t>*need to sms assort same week as msr due to diwali / oct holiday and pull up pre show</t>
  </si>
  <si>
    <t>*sms needs to be color assorted prior to sms for 6/30</t>
  </si>
  <si>
    <t>2/1/</t>
  </si>
  <si>
    <t>extra week for diwali</t>
  </si>
  <si>
    <t>update 1.20.15</t>
  </si>
  <si>
    <t>bodies      12/30 - 1/30</t>
  </si>
  <si>
    <t>fabrics    2/28- 3/30- 4/30-5/30</t>
  </si>
  <si>
    <t>bodies      2/28 - 3/30</t>
  </si>
  <si>
    <t>fabrics    4/30- 5/30- 6/30-7/30</t>
  </si>
  <si>
    <t>bodies      4/30 - 5/30</t>
  </si>
  <si>
    <t>fabrics    6/30-7/30- 8/30-9/30</t>
  </si>
  <si>
    <t>fabrics    8/30-9/30- 10/30-11/30</t>
  </si>
  <si>
    <t>wash  trials x  TO LA</t>
  </si>
  <si>
    <t>COLLECTION MSR MONTH TO SHOW</t>
  </si>
  <si>
    <t>Seasonal Fabric Meeting</t>
  </si>
  <si>
    <t>Seasonal Fabric/ Wash Trend Meeting</t>
  </si>
  <si>
    <t>Built on Retail Timing PRE MSR</t>
  </si>
  <si>
    <t>Built on Retail Timing POST MSR</t>
  </si>
  <si>
    <t>Ship date</t>
  </si>
  <si>
    <t>Fabric place date</t>
  </si>
  <si>
    <t>color/ style assort</t>
  </si>
  <si>
    <t>Samples X from vendors</t>
  </si>
  <si>
    <t>TTL DAYS Late add spec X- IN dc</t>
  </si>
  <si>
    <t>TTL WKS late add spec x - IN DC</t>
  </si>
  <si>
    <t>TTL DAYS on sale- IN dc</t>
  </si>
  <si>
    <t>TTL WKS on sale- IN DC</t>
  </si>
  <si>
    <t>TTL DAYS ESU spec X - IN dc</t>
  </si>
  <si>
    <t>TTL WKS ESU spec x - IN DC</t>
  </si>
  <si>
    <t>ESU china needs to be done in hse</t>
  </si>
  <si>
    <t>updated 7.10.15</t>
  </si>
  <si>
    <t>NO china ESU set ups due to CNY</t>
  </si>
  <si>
    <t>fabrics     10/30-11/30-12/30-1/30</t>
  </si>
  <si>
    <t>fabrics     12/30-1/30 -2/28-3/30</t>
  </si>
  <si>
    <t>bodies 9/30 - 10/30                     fabrics 11/30 -12/30 -1/30-2/28</t>
  </si>
  <si>
    <t>bodies 5/30 - 6/30                          fabrics 7/30 -8/30-9/30-10/30</t>
  </si>
  <si>
    <t>sms color assorts given -external</t>
  </si>
  <si>
    <t>Friday</t>
  </si>
  <si>
    <t>Monday</t>
  </si>
  <si>
    <t>Tuesday</t>
  </si>
  <si>
    <t>Thursday</t>
  </si>
  <si>
    <t>Wednesday</t>
  </si>
  <si>
    <t>Current</t>
  </si>
  <si>
    <t>Scenario 1</t>
  </si>
  <si>
    <t>Scenario 2</t>
  </si>
  <si>
    <t>6/30 - 8/30</t>
  </si>
  <si>
    <t>Preshow Recap   (same as Collection)</t>
  </si>
  <si>
    <t>SMS X                     (same as Collection)</t>
  </si>
  <si>
    <t>Seasonal proto  fitting</t>
  </si>
  <si>
    <t>Trend                                                                                                                    Wednesday</t>
  </si>
  <si>
    <t>12/30 - 2/28</t>
  </si>
  <si>
    <t>updated 1.5.16</t>
  </si>
  <si>
    <t>IN DC - retail</t>
  </si>
  <si>
    <t>IN DC - Wholesale</t>
  </si>
  <si>
    <t>TTL DAYS sketch review - IN dc RETAIL</t>
  </si>
  <si>
    <t>TTL WKS sketch review - IN DC RETAIL</t>
  </si>
  <si>
    <t>TTL DAYS sketch review - IN DC SEASONAL</t>
  </si>
  <si>
    <t>TTL WKS sketch review - IN DC SEASONAL</t>
  </si>
  <si>
    <t>Seasonal Average</t>
  </si>
  <si>
    <t>Bulk Ship Date - Retail</t>
  </si>
  <si>
    <t>Bulk Ship Date - Wholesale</t>
  </si>
  <si>
    <t>POHO - Seasonal VIA VESSEL</t>
  </si>
  <si>
    <t>Buy Review</t>
  </si>
  <si>
    <t>Retail Fittings</t>
  </si>
  <si>
    <t>collection whsl msr</t>
  </si>
  <si>
    <t>seasonal block review                                                                                     Monday</t>
  </si>
  <si>
    <t>Seasonal proto  fitting - first delivery</t>
  </si>
  <si>
    <t>Seasonal proto  fitting - balance deliveries</t>
  </si>
  <si>
    <t>9/30-11/30</t>
  </si>
  <si>
    <t>Same as 6/30</t>
  </si>
  <si>
    <t>Same as 9/30</t>
  </si>
  <si>
    <t>Fabric Trend</t>
  </si>
  <si>
    <t>updated 2.23.16</t>
  </si>
  <si>
    <t>Same as 1/30</t>
  </si>
  <si>
    <t>POHO</t>
  </si>
  <si>
    <t xml:space="preserve">Early commits </t>
  </si>
  <si>
    <t>retail collection msr</t>
  </si>
  <si>
    <t>seasonal proto review =  2 weeks POST whsl collection msr;  seasonal sketch review is 2 weeks POST collection sketch review;  3 weeks for proto making; SMS fabric actioned against sketch review; sms color takes place during proto meeting; 27 days to make sms post mini proto review</t>
  </si>
  <si>
    <t>collection retail msr</t>
  </si>
  <si>
    <t>updated 2/29/16</t>
  </si>
  <si>
    <t>FABRIC LINE PLAN DUE</t>
  </si>
  <si>
    <t>fitting month 2</t>
  </si>
  <si>
    <t>fitting month 3</t>
  </si>
  <si>
    <t xml:space="preserve">FABRIC LINE PLAN DUE </t>
  </si>
  <si>
    <t>LINE PLAN DUE    *Kick off meeting*</t>
  </si>
  <si>
    <t>RETAIL LINE PLAN  "REFRESHER" DUE</t>
  </si>
  <si>
    <t>Trims, mock - artwork, label Development X</t>
  </si>
  <si>
    <t>Bulk Ship Date - Wholesale Air</t>
  </si>
  <si>
    <t>Bulk Ship Date - Wholesale Vsl</t>
  </si>
  <si>
    <t>Magic Box Meeting</t>
  </si>
  <si>
    <t>Seasonal Fabric Meeting/ Fabric Universe</t>
  </si>
  <si>
    <t>Fabric ID Meeting  (Actioning for the Magic Box)</t>
  </si>
  <si>
    <t>Sketch Review - whsl</t>
  </si>
  <si>
    <t>* timing b/w BR and POHO is short due to holiday        *extra two weeks for CNY</t>
  </si>
  <si>
    <t>Same as 12/30</t>
  </si>
  <si>
    <t>4449:471</t>
  </si>
  <si>
    <t>updated 3.25.16</t>
  </si>
  <si>
    <t>Wash ID Meeting</t>
  </si>
  <si>
    <t>wash Instructions X</t>
  </si>
  <si>
    <t>Seasonal/ Monthly Line plan Kickoff Meeting</t>
  </si>
  <si>
    <t>IHD turnover to Pattern room</t>
  </si>
  <si>
    <t>*SMS dbl dlv</t>
  </si>
  <si>
    <t xml:space="preserve">Retail MSR         (2 wks earlier than Collection)                                          </t>
  </si>
  <si>
    <t xml:space="preserve">Retail Proto's X                                                                                                  </t>
  </si>
  <si>
    <t xml:space="preserve"> Friday</t>
  </si>
  <si>
    <t xml:space="preserve"> Thursday</t>
  </si>
  <si>
    <t xml:space="preserve">  Wednesday</t>
  </si>
  <si>
    <t xml:space="preserve">Retail Specs X                                                                                                            </t>
  </si>
  <si>
    <t xml:space="preserve">Retail Set ups                                                                                                         </t>
  </si>
  <si>
    <t xml:space="preserve">Cost Eng Week                                                                                                      </t>
  </si>
  <si>
    <t xml:space="preserve">Retail Sketch Review                                                                                         </t>
  </si>
  <si>
    <t xml:space="preserve">Seasonal proto  specs X TO SMS- month 3                                              </t>
  </si>
  <si>
    <t xml:space="preserve">Seasonal proto  specs X TO SMS- month 2                                             </t>
  </si>
  <si>
    <t xml:space="preserve">Seasonal proto  specs X TO SMS- first delivery                               </t>
  </si>
  <si>
    <t xml:space="preserve">Whsl color assorts                                                                                        </t>
  </si>
  <si>
    <t xml:space="preserve">Seasonal Proto's X                                                                                            </t>
  </si>
  <si>
    <t xml:space="preserve">Mini Seasonal Proto Review                                                                </t>
  </si>
  <si>
    <t xml:space="preserve">Cost Eng Week                                                                                                        </t>
  </si>
  <si>
    <t xml:space="preserve"> Monday</t>
  </si>
  <si>
    <t xml:space="preserve">Seasonal Proto set ups                                                                                     </t>
  </si>
  <si>
    <t xml:space="preserve">Seasonal Proto spec X                                                                                          </t>
  </si>
  <si>
    <t xml:space="preserve">Seasonal Sketch Review      &amp; FASHION FABRIC check in         </t>
  </si>
  <si>
    <t xml:space="preserve">Wash legs X                                                                                                            </t>
  </si>
  <si>
    <t xml:space="preserve">Trend                                                                                                                    </t>
  </si>
  <si>
    <t xml:space="preserve">wash instructions X                                                                                              </t>
  </si>
  <si>
    <t xml:space="preserve">seasonal wash ID meeting                                                                                </t>
  </si>
  <si>
    <t xml:space="preserve">Fabric instructions X                                                                                                                   </t>
  </si>
  <si>
    <t xml:space="preserve">seasonal fabric ID meeting                                                                      </t>
  </si>
  <si>
    <t xml:space="preserve">seasonal fabric hand off  from design to PD                              </t>
  </si>
  <si>
    <t xml:space="preserve"> Wednesday</t>
  </si>
  <si>
    <t xml:space="preserve">Friday                       </t>
  </si>
  <si>
    <t xml:space="preserve">POHO - Seasonal VIA VESSEL &amp; Fabric Positioning Check in </t>
  </si>
  <si>
    <t xml:space="preserve">POHO -- Retail &amp; Fabric Positioning Check in </t>
  </si>
  <si>
    <t>Specs X</t>
  </si>
  <si>
    <t>2nd Retail fits X</t>
  </si>
  <si>
    <t>MTG to review 2nd fits</t>
  </si>
  <si>
    <t xml:space="preserve">Seasonal proto  specs X TO SMS- 3rd dlv     </t>
  </si>
  <si>
    <t xml:space="preserve">Seasonal proto  specs X TO SMS- first delivery                                 </t>
  </si>
  <si>
    <t xml:space="preserve">Whsl color assorts                                                                                         </t>
  </si>
  <si>
    <t xml:space="preserve">Mini Seasonal Proto Review    with color review                    </t>
  </si>
  <si>
    <t xml:space="preserve">Seasonal Proto spec X                                                                                        </t>
  </si>
  <si>
    <t xml:space="preserve">IHD Turn over to Pattern room                                                                      </t>
  </si>
  <si>
    <t xml:space="preserve">Seasonal Proto set ups                                                                                    </t>
  </si>
  <si>
    <t xml:space="preserve">Seasonal SMS fabric actioned    WITH COLOR ASSORTS      </t>
  </si>
  <si>
    <t xml:space="preserve">Seasonal Sketch Review                                                                           </t>
  </si>
  <si>
    <t xml:space="preserve">Trend                                                                                                                   </t>
  </si>
  <si>
    <t xml:space="preserve">wash instructions X                                                                                               </t>
  </si>
  <si>
    <t xml:space="preserve">seasonal wash ID meeting                                                                              </t>
  </si>
  <si>
    <t xml:space="preserve">Fabric instructions X                                                                                                              </t>
  </si>
  <si>
    <t xml:space="preserve">Seasonal proto  specs X TO SMS- 2nd dlv            </t>
  </si>
  <si>
    <t>Seasonal proto  fitting - 2nd dlv</t>
  </si>
  <si>
    <t>---</t>
  </si>
  <si>
    <t>LINE PLAN DUE 'Refresher" DUE</t>
  </si>
  <si>
    <t>collection whsl sketch</t>
  </si>
  <si>
    <t>proto's x</t>
  </si>
  <si>
    <t>Late add set up/ BULK FITS</t>
  </si>
  <si>
    <t>Late add specs/ 2nd fit comments X</t>
  </si>
  <si>
    <t>LY MSR</t>
  </si>
  <si>
    <t>*CHINA LATE ADDS will need to be set up during cost eng week due to CNY             * timing b/w  MSR, BR and POHO is short due to holiday        *extra two weeks for CNY</t>
  </si>
  <si>
    <t>September</t>
  </si>
  <si>
    <t>October</t>
  </si>
  <si>
    <t>3/30-5/30</t>
  </si>
  <si>
    <t>6/30-8/30</t>
  </si>
  <si>
    <t>updated 4.15.16</t>
  </si>
  <si>
    <t>Same as 3/30</t>
  </si>
  <si>
    <t>Same as 7/30</t>
  </si>
  <si>
    <t>Seasonal/ Fashion Cross Channel Calendar</t>
  </si>
  <si>
    <t xml:space="preserve">MOVEMENT </t>
  </si>
  <si>
    <t>CORE KNITS</t>
  </si>
  <si>
    <t>Seasonal Cross Channel Calendar</t>
  </si>
  <si>
    <t>STRUCTURED WOVENS</t>
  </si>
  <si>
    <t>Trims, Tailoring Bodies,  Mocks - artwork, label development X</t>
  </si>
  <si>
    <t>proto's  x TO LA</t>
  </si>
  <si>
    <t>In Region                                                                                                                 WK OF</t>
  </si>
  <si>
    <t>Updated 4.15.16</t>
  </si>
  <si>
    <t>*india only product</t>
  </si>
  <si>
    <t>ONLY 2 X per YEAR (7/30 &amp; 1/30)</t>
  </si>
  <si>
    <t>Free People Retail Calendar</t>
  </si>
  <si>
    <t xml:space="preserve">                 *larger amount of early commits due to CNY *2weeks specs for dbl dlv **first dlv set up Monday - out same week Friday</t>
  </si>
  <si>
    <t>*coterie is 9/18</t>
  </si>
  <si>
    <t>Markets</t>
  </si>
  <si>
    <t>Magic 2/15</t>
  </si>
  <si>
    <t>Intermezzo 5/2</t>
  </si>
  <si>
    <t>Coterie 9/18</t>
  </si>
  <si>
    <t>SMS CHINA &amp; INDIA</t>
  </si>
  <si>
    <t>early sms assort for china &amp; India</t>
  </si>
  <si>
    <t>*Late add set ups same week as buy review due to holidays            * timing b/w  MSR, BR and POHO is short due to holiday        *extra two weeks for CNY</t>
  </si>
  <si>
    <t xml:space="preserve">sms x </t>
  </si>
  <si>
    <t>Heirloom</t>
  </si>
  <si>
    <t>*1/30 &amp; 2/28 developed together</t>
  </si>
  <si>
    <t>IHD turnover to sample room TB</t>
  </si>
  <si>
    <t>IHD Turnover to Pattern room  TB</t>
  </si>
  <si>
    <t>Intimates Pre-Development</t>
  </si>
  <si>
    <t>Magic Box/ Fabric development showback</t>
  </si>
  <si>
    <t>Pre-development X from factory</t>
  </si>
  <si>
    <t>RTL Collection MSR MONTH</t>
  </si>
  <si>
    <t>WHSL Collection MSR MONTH</t>
  </si>
  <si>
    <t xml:space="preserve">Yarns/stitches/panels/artwork mocks X                                                                                                            </t>
  </si>
  <si>
    <t xml:space="preserve">seasonal Yarn  ID meeting                                                                      </t>
  </si>
  <si>
    <t>Sweater Trend</t>
  </si>
  <si>
    <t xml:space="preserve">yarn/stitch instructions X                                                                                                                   </t>
  </si>
  <si>
    <t xml:space="preserve">YARN LINE PLAN DUE </t>
  </si>
  <si>
    <t xml:space="preserve">Retail FASHION MSR          (1 week earlier thaan collection)                                   </t>
  </si>
  <si>
    <t>Pre-Development TB (Yarns, mocks, Prints, and Trims)</t>
  </si>
  <si>
    <t>Sweaters Seasonal Core/ Fashion Monthly Calendar</t>
  </si>
  <si>
    <t>Core on Whsl Timing/ Fashion 1 month ahead Monthly</t>
  </si>
  <si>
    <t>11/30 - 2/28</t>
  </si>
  <si>
    <t>9/30-10/30</t>
  </si>
  <si>
    <t>updated 4.26.16</t>
  </si>
  <si>
    <t>Check in on fashion fabrics TB  (collection and capsules)</t>
  </si>
  <si>
    <t>Updated 5.13.16</t>
  </si>
  <si>
    <t>WHSL Fashion MSR MONTH</t>
  </si>
  <si>
    <t>SMS assort DUE for WHSL Fashion Styles</t>
  </si>
  <si>
    <t>SMS X for Fashion Styles</t>
  </si>
  <si>
    <t>Preshow Recap - Fashion Styles   (same as Collection)</t>
  </si>
  <si>
    <t>Whsl SMS Spec X - Fashion</t>
  </si>
  <si>
    <t>Whsl SMS Fittings - Fashion</t>
  </si>
  <si>
    <t>Pre-Development TB (mocks, Fabric rolls latest date, Prints, and Trims)</t>
  </si>
  <si>
    <t>Sample Ydg initiated for proto's</t>
  </si>
  <si>
    <t>smpl ydg in house</t>
  </si>
  <si>
    <t>Active Shows</t>
  </si>
  <si>
    <t>la mkt</t>
  </si>
  <si>
    <t>3/30-6/30</t>
  </si>
  <si>
    <t>7/30-10/30</t>
  </si>
  <si>
    <t>11/30-2/28</t>
  </si>
  <si>
    <t>PCD sketch review</t>
  </si>
  <si>
    <t>Intent to buy DUE from merchants</t>
  </si>
  <si>
    <t xml:space="preserve">Retail MSR      CAPSULE                                         </t>
  </si>
  <si>
    <t xml:space="preserve">Retail Fashion Fabric check in </t>
  </si>
  <si>
    <t xml:space="preserve">Color cards X for SMS </t>
  </si>
  <si>
    <t>Digital Ydg requests and artwork X</t>
  </si>
  <si>
    <t>NEW proto X date</t>
  </si>
  <si>
    <t>MSR EDIT</t>
  </si>
  <si>
    <t xml:space="preserve">seasonal fabric hand off  from design to fabric                         </t>
  </si>
  <si>
    <t>IN DC - Retail Jackets</t>
  </si>
  <si>
    <t>Soft Bra's and Panties</t>
  </si>
  <si>
    <t xml:space="preserve">Preshow Recap   </t>
  </si>
  <si>
    <t>WHOLESALE SMS DLV</t>
  </si>
  <si>
    <t>November</t>
  </si>
  <si>
    <t>Assorment Review</t>
  </si>
  <si>
    <t>December</t>
  </si>
  <si>
    <t>x date for jackets</t>
  </si>
  <si>
    <t>in dc for jackets</t>
  </si>
  <si>
    <t>January</t>
  </si>
  <si>
    <t>February</t>
  </si>
  <si>
    <t>Buy Review Meeting - Dresses</t>
  </si>
  <si>
    <t>POHO - dresses</t>
  </si>
  <si>
    <t>xtra time for set ups dbl dlv</t>
  </si>
  <si>
    <t xml:space="preserve">collection msr  </t>
  </si>
  <si>
    <t>Buy Review Meeting - Blouses</t>
  </si>
  <si>
    <t>Buy Review Meeting - Knits</t>
  </si>
  <si>
    <t>Buy Review Meeting - Intimates/Movement</t>
  </si>
  <si>
    <t>Buy Review Meeting - Structured/Skirts</t>
  </si>
  <si>
    <t>POHO - Blouses</t>
  </si>
  <si>
    <t>POHO - Knits</t>
  </si>
  <si>
    <t>POHO - Structured/Skirts</t>
  </si>
  <si>
    <t>wk 2 weds</t>
  </si>
  <si>
    <t>wk 3 weds</t>
  </si>
  <si>
    <t>wk 2 Friday</t>
  </si>
  <si>
    <t>wk 3 Friday</t>
  </si>
  <si>
    <t>wk 3 Tuesday</t>
  </si>
  <si>
    <t>wk 3 Thursday</t>
  </si>
  <si>
    <t>POHO - Intimates/Movement</t>
  </si>
  <si>
    <t>Wk 4 Tuesday</t>
  </si>
  <si>
    <t>Buy Review Meeting - Endless Summer/Beach</t>
  </si>
  <si>
    <t>POHO - Endless Summer/ Beach</t>
  </si>
  <si>
    <t>Wk 4 Weds</t>
  </si>
  <si>
    <t>SMS body assort</t>
  </si>
  <si>
    <t xml:space="preserve">Seasonal Sketch Review                    **fashion fabric check in **                                                       </t>
  </si>
  <si>
    <t xml:space="preserve">Retail Sketch Review  FASHION CAPSULE       **Fabric check in **                                                                                </t>
  </si>
  <si>
    <t>Fashion Capsule 30-40% of LP or 9 styles</t>
  </si>
  <si>
    <t>* timing b/w  MSR,  and BR  is short   *late adds need to take place  prior to assortment review to compensate for whsl dbl dlv set ups</t>
  </si>
  <si>
    <t>late add set ups happen on weds of week due to holiday</t>
  </si>
  <si>
    <t>same as12/30</t>
  </si>
  <si>
    <t>updated 12.19.16</t>
  </si>
  <si>
    <t>Early Commit CNY</t>
  </si>
  <si>
    <t>have to EC fabric for this dlv due to CNY being later                     *xtra wk for samples due to oct holiday</t>
  </si>
  <si>
    <t>Early Commit for CNY</t>
  </si>
  <si>
    <t>Same as 11/30</t>
  </si>
  <si>
    <t>12/30-2/28</t>
  </si>
  <si>
    <t>updated 12.9.16</t>
  </si>
  <si>
    <t>DELIVERY</t>
  </si>
  <si>
    <t>ACTION DATES</t>
  </si>
  <si>
    <r>
      <t xml:space="preserve">FEB 6   RETAIL    </t>
    </r>
    <r>
      <rPr>
        <sz val="14"/>
        <color indexed="36"/>
        <rFont val="Calibri"/>
        <family val="2"/>
      </rPr>
      <t>MEG</t>
    </r>
  </si>
  <si>
    <r>
      <t xml:space="preserve">FEB 15     RETAIL     </t>
    </r>
    <r>
      <rPr>
        <sz val="14"/>
        <color indexed="53"/>
        <rFont val="Calibri"/>
        <family val="2"/>
      </rPr>
      <t>BUYERS</t>
    </r>
  </si>
  <si>
    <r>
      <t xml:space="preserve">FEB 17  RETAIL </t>
    </r>
    <r>
      <rPr>
        <sz val="14"/>
        <color indexed="40"/>
        <rFont val="Calibri"/>
        <family val="2"/>
      </rPr>
      <t>PACKAGES X</t>
    </r>
  </si>
  <si>
    <r>
      <t xml:space="preserve">FEB 1     WHLS      </t>
    </r>
    <r>
      <rPr>
        <sz val="14"/>
        <color indexed="36"/>
        <rFont val="Calibri"/>
        <family val="2"/>
      </rPr>
      <t>MEG</t>
    </r>
  </si>
  <si>
    <r>
      <t xml:space="preserve">FEB 8          WHLS           </t>
    </r>
    <r>
      <rPr>
        <sz val="14"/>
        <color indexed="50"/>
        <rFont val="Calibri"/>
        <family val="2"/>
      </rPr>
      <t>BUYERS</t>
    </r>
  </si>
  <si>
    <r>
      <t xml:space="preserve">MARCH 15 </t>
    </r>
    <r>
      <rPr>
        <sz val="14"/>
        <color indexed="36"/>
        <rFont val="Calibri"/>
        <family val="2"/>
      </rPr>
      <t>MEG</t>
    </r>
    <r>
      <rPr>
        <sz val="14"/>
        <color indexed="8"/>
        <rFont val="Calibri"/>
        <family val="2"/>
      </rPr>
      <t xml:space="preserve"> REVIEW</t>
    </r>
  </si>
  <si>
    <r>
      <t xml:space="preserve">MARCH 16 </t>
    </r>
    <r>
      <rPr>
        <sz val="14"/>
        <color indexed="50"/>
        <rFont val="Calibri"/>
        <family val="2"/>
      </rPr>
      <t>BUYERS</t>
    </r>
    <r>
      <rPr>
        <sz val="14"/>
        <color indexed="8"/>
        <rFont val="Calibri"/>
        <family val="2"/>
      </rPr>
      <t xml:space="preserve"> REVIEW</t>
    </r>
  </si>
  <si>
    <r>
      <t xml:space="preserve">MARCH 17  WHLS </t>
    </r>
    <r>
      <rPr>
        <sz val="14"/>
        <color indexed="40"/>
        <rFont val="Calibri"/>
        <family val="2"/>
      </rPr>
      <t>PACKAGES X</t>
    </r>
  </si>
  <si>
    <r>
      <t xml:space="preserve">FEB 15    </t>
    </r>
    <r>
      <rPr>
        <sz val="14"/>
        <color indexed="36"/>
        <rFont val="Calibri"/>
        <family val="2"/>
      </rPr>
      <t>MEG</t>
    </r>
    <r>
      <rPr>
        <sz val="14"/>
        <color indexed="8"/>
        <rFont val="Calibri"/>
        <family val="2"/>
      </rPr>
      <t xml:space="preserve"> REVIEW</t>
    </r>
  </si>
  <si>
    <r>
      <t xml:space="preserve">FEB 24      </t>
    </r>
    <r>
      <rPr>
        <sz val="14"/>
        <color indexed="50"/>
        <rFont val="Calibri"/>
        <family val="2"/>
      </rPr>
      <t>BUYERS</t>
    </r>
    <r>
      <rPr>
        <sz val="14"/>
        <color indexed="8"/>
        <rFont val="Calibri"/>
        <family val="2"/>
      </rPr>
      <t xml:space="preserve"> REVIEW</t>
    </r>
  </si>
  <si>
    <r>
      <t xml:space="preserve">APRIL 3   </t>
    </r>
    <r>
      <rPr>
        <sz val="14"/>
        <color indexed="36"/>
        <rFont val="Calibri"/>
        <family val="2"/>
      </rPr>
      <t>MEG</t>
    </r>
    <r>
      <rPr>
        <sz val="14"/>
        <color indexed="8"/>
        <rFont val="Calibri"/>
        <family val="2"/>
      </rPr>
      <t xml:space="preserve"> REVIEW</t>
    </r>
  </si>
  <si>
    <r>
      <t xml:space="preserve">APRIL 10 </t>
    </r>
    <r>
      <rPr>
        <sz val="14"/>
        <color indexed="50"/>
        <rFont val="Calibri"/>
        <family val="2"/>
      </rPr>
      <t>BUYERS</t>
    </r>
    <r>
      <rPr>
        <sz val="14"/>
        <color indexed="8"/>
        <rFont val="Calibri"/>
        <family val="2"/>
      </rPr>
      <t xml:space="preserve"> REVIEW</t>
    </r>
  </si>
  <si>
    <r>
      <t xml:space="preserve">APRIL 14 </t>
    </r>
    <r>
      <rPr>
        <sz val="14"/>
        <color indexed="40"/>
        <rFont val="Calibri"/>
        <family val="2"/>
      </rPr>
      <t>PACKAGES X</t>
    </r>
  </si>
  <si>
    <r>
      <t xml:space="preserve">MARCH 22 </t>
    </r>
    <r>
      <rPr>
        <sz val="14"/>
        <color indexed="36"/>
        <rFont val="Calibri"/>
        <family val="2"/>
      </rPr>
      <t>MEG</t>
    </r>
    <r>
      <rPr>
        <sz val="14"/>
        <color indexed="8"/>
        <rFont val="Calibri"/>
        <family val="2"/>
      </rPr>
      <t xml:space="preserve"> REVIEW</t>
    </r>
  </si>
  <si>
    <r>
      <t xml:space="preserve">MARCH 30 </t>
    </r>
    <r>
      <rPr>
        <sz val="14"/>
        <color indexed="50"/>
        <rFont val="Calibri"/>
        <family val="2"/>
      </rPr>
      <t>BUYER</t>
    </r>
    <r>
      <rPr>
        <sz val="14"/>
        <color indexed="8"/>
        <rFont val="Calibri"/>
        <family val="2"/>
      </rPr>
      <t xml:space="preserve"> EDIT</t>
    </r>
  </si>
  <si>
    <r>
      <t xml:space="preserve">APRIL 24    RETAIL     </t>
    </r>
    <r>
      <rPr>
        <sz val="14"/>
        <color indexed="36"/>
        <rFont val="Calibri"/>
        <family val="2"/>
      </rPr>
      <t>MEG</t>
    </r>
  </si>
  <si>
    <r>
      <t xml:space="preserve">MAY 1 RETAIL </t>
    </r>
    <r>
      <rPr>
        <sz val="14"/>
        <color indexed="50"/>
        <rFont val="Calibri"/>
        <family val="2"/>
      </rPr>
      <t>BUYERS</t>
    </r>
    <r>
      <rPr>
        <sz val="14"/>
        <color indexed="8"/>
        <rFont val="Calibri"/>
        <family val="2"/>
      </rPr>
      <t xml:space="preserve"> </t>
    </r>
  </si>
  <si>
    <r>
      <t xml:space="preserve">MAY 12 </t>
    </r>
    <r>
      <rPr>
        <sz val="14"/>
        <color indexed="40"/>
        <rFont val="Calibri"/>
        <family val="2"/>
      </rPr>
      <t>PACKAGES X</t>
    </r>
  </si>
  <si>
    <t>SPRING VOLUME</t>
  </si>
  <si>
    <r>
      <t xml:space="preserve">APRIL 3     </t>
    </r>
    <r>
      <rPr>
        <sz val="14"/>
        <color indexed="36"/>
        <rFont val="Calibri"/>
        <family val="2"/>
      </rPr>
      <t>MEG</t>
    </r>
    <r>
      <rPr>
        <sz val="14"/>
        <color indexed="8"/>
        <rFont val="Calibri"/>
        <family val="2"/>
      </rPr>
      <t xml:space="preserve"> </t>
    </r>
  </si>
  <si>
    <r>
      <t xml:space="preserve">APRIL 10 </t>
    </r>
    <r>
      <rPr>
        <sz val="14"/>
        <color indexed="50"/>
        <rFont val="Calibri"/>
        <family val="2"/>
      </rPr>
      <t>BUYERS</t>
    </r>
  </si>
  <si>
    <r>
      <t xml:space="preserve">MAY 8     WHLS      </t>
    </r>
    <r>
      <rPr>
        <sz val="14"/>
        <color indexed="36"/>
        <rFont val="Calibri"/>
        <family val="2"/>
      </rPr>
      <t>MEG</t>
    </r>
    <r>
      <rPr>
        <sz val="14"/>
        <color indexed="8"/>
        <rFont val="Calibri"/>
        <family val="2"/>
      </rPr>
      <t xml:space="preserve"> REVIEW</t>
    </r>
  </si>
  <si>
    <r>
      <t xml:space="preserve">MAY 15     WHLS         </t>
    </r>
    <r>
      <rPr>
        <sz val="14"/>
        <color indexed="53"/>
        <rFont val="Calibri"/>
        <family val="2"/>
      </rPr>
      <t>BUYER</t>
    </r>
    <r>
      <rPr>
        <sz val="14"/>
        <color indexed="8"/>
        <rFont val="Calibri"/>
        <family val="2"/>
      </rPr>
      <t xml:space="preserve"> REVIEW</t>
    </r>
  </si>
  <si>
    <r>
      <t xml:space="preserve">MAY 15 RETAIL     </t>
    </r>
    <r>
      <rPr>
        <sz val="14"/>
        <color indexed="36"/>
        <rFont val="Calibri"/>
        <family val="2"/>
      </rPr>
      <t>MEG</t>
    </r>
    <r>
      <rPr>
        <sz val="14"/>
        <color indexed="8"/>
        <rFont val="Calibri"/>
        <family val="2"/>
      </rPr>
      <t xml:space="preserve"> </t>
    </r>
  </si>
  <si>
    <r>
      <t xml:space="preserve">MAY 22 RETAIL </t>
    </r>
    <r>
      <rPr>
        <sz val="14"/>
        <color indexed="50"/>
        <rFont val="Calibri"/>
        <family val="2"/>
      </rPr>
      <t>BUYERS</t>
    </r>
  </si>
  <si>
    <r>
      <t xml:space="preserve">JUNE 2 RETAIL </t>
    </r>
    <r>
      <rPr>
        <sz val="14"/>
        <color indexed="40"/>
        <rFont val="Calibri"/>
        <family val="2"/>
      </rPr>
      <t>PACKAGES X</t>
    </r>
  </si>
  <si>
    <t>Sweaters</t>
  </si>
  <si>
    <t>order place to ship - whsl</t>
  </si>
  <si>
    <t>order place to ship - rtl</t>
  </si>
  <si>
    <t>Free People Party Retail Calendar - Revisited</t>
  </si>
  <si>
    <t>updated 5.18.17</t>
  </si>
  <si>
    <t>Customer CXCL - RETAIL PARTY</t>
  </si>
  <si>
    <t>Customer CXCL - RETAIL COLLECTION</t>
  </si>
  <si>
    <t>Customer CXCL - WHOLESALE PARTY</t>
  </si>
  <si>
    <t>Same as 2/28</t>
  </si>
  <si>
    <t xml:space="preserve">Same as 2/28 </t>
  </si>
  <si>
    <t xml:space="preserve">SMS order date </t>
  </si>
  <si>
    <t>SMS x-date (vendor)</t>
  </si>
  <si>
    <t>WHOLESALE PRESHOW</t>
  </si>
  <si>
    <t xml:space="preserve"> *CNY 2/16/18                              </t>
  </si>
  <si>
    <t xml:space="preserve"> *CNY 2/16/18                                 SMS development timing is 6week i/o 8weeks. Will need to look at long l/t fabrics at Sketch Review                            </t>
  </si>
  <si>
    <t xml:space="preserve"> *CNY 2/16/18                       Pre-Show date TBD- Amy M to advise once finaliaize                           </t>
  </si>
  <si>
    <t>Timing Changes</t>
  </si>
  <si>
    <t>Total Calendar Time Savings is an average of 8.4 weeks from Sketch Review to In-dc</t>
  </si>
  <si>
    <t xml:space="preserve">Development time; reduced 3weeks from sketch review to MSR (old calendar=9week development, new calendar =6 weeks development)                                                                                                         </t>
  </si>
  <si>
    <t xml:space="preserve">Party Sketch review will take place 1 week before collection sketch review </t>
  </si>
  <si>
    <t>Seasonal Fabric/Wash ID meeting  will now align with Whls Collection Trend</t>
  </si>
  <si>
    <t>There are 6 weeks between sy roll order date and setups for ESU protos</t>
  </si>
  <si>
    <t xml:space="preserve">Production Timing is based on 2 fit rounds </t>
  </si>
  <si>
    <t>6689:784</t>
  </si>
  <si>
    <t>set up to in dc</t>
  </si>
  <si>
    <t>set up to in dc - collection</t>
  </si>
  <si>
    <t>set up to in dc late adds</t>
  </si>
  <si>
    <t xml:space="preserve">set up to in dc </t>
  </si>
  <si>
    <t xml:space="preserve">la set up to in dc </t>
  </si>
  <si>
    <t>xtra time for china holiday</t>
  </si>
  <si>
    <t>set up china during Cost eng wk</t>
  </si>
  <si>
    <t>t</t>
  </si>
  <si>
    <t>th</t>
  </si>
  <si>
    <t>f</t>
  </si>
  <si>
    <t>w</t>
  </si>
  <si>
    <t>we</t>
  </si>
  <si>
    <t>sms X EXTERNAL</t>
  </si>
  <si>
    <t>no esu china</t>
  </si>
  <si>
    <t xml:space="preserve"> proto X date</t>
  </si>
  <si>
    <t>SH</t>
  </si>
  <si>
    <t>1/5-1/10</t>
  </si>
  <si>
    <t>2/2-2/9</t>
  </si>
  <si>
    <t>11/9-11/16</t>
  </si>
  <si>
    <t>34 days to make sms post spec X</t>
  </si>
  <si>
    <t>xtra wk production for golden week</t>
  </si>
  <si>
    <t>cny is feb 5th</t>
  </si>
  <si>
    <r>
      <rPr>
        <sz val="11"/>
        <color indexed="10"/>
        <rFont val="Calibri"/>
        <family val="2"/>
      </rPr>
      <t>cny</t>
    </r>
    <r>
      <rPr>
        <sz val="11"/>
        <color theme="1"/>
        <rFont val="Calibri"/>
        <family val="2"/>
        <scheme val="minor"/>
      </rPr>
      <t xml:space="preserve"> </t>
    </r>
  </si>
  <si>
    <t>updated 8.9.17</t>
  </si>
  <si>
    <t>MUST EARLY SMS ASSORT FOR THIS DELIVERY TO PROTECT MAGIC SHOW 34 days to make sms post spec X</t>
  </si>
  <si>
    <t>sketch to IN DC - wks</t>
  </si>
  <si>
    <t xml:space="preserve">MSR to in dc </t>
  </si>
  <si>
    <t>MSR to in dc - wks</t>
  </si>
  <si>
    <t>assoretment review to in dc - wks</t>
  </si>
  <si>
    <t xml:space="preserve">assoretment review to in dc </t>
  </si>
  <si>
    <t xml:space="preserve">spec X to in DC </t>
  </si>
  <si>
    <t>spec X to in DC - wks</t>
  </si>
  <si>
    <t>late add spec X to in dc</t>
  </si>
  <si>
    <t>late add spec X to in dc - wks</t>
  </si>
  <si>
    <t>average</t>
  </si>
  <si>
    <t>need to early commit this dlv due to CNY being later                 NO cost eng week for late adds</t>
  </si>
  <si>
    <r>
      <rPr>
        <sz val="11"/>
        <color indexed="10"/>
        <rFont val="Calibri"/>
        <family val="2"/>
      </rPr>
      <t xml:space="preserve">PRE SHOW WILL TAKE PLACE ON MONDAY 11/27 DUE TO HOLIDAY </t>
    </r>
    <r>
      <rPr>
        <sz val="11"/>
        <color theme="1"/>
        <rFont val="Calibri"/>
        <family val="2"/>
        <scheme val="minor"/>
      </rPr>
      <t xml:space="preserve"> need to early commit this dlv due to CNY being later</t>
    </r>
  </si>
  <si>
    <t>MSR WILL TAKE PLACE ON THURSDAY DUE TO HOLIDAY</t>
  </si>
  <si>
    <t>no cost eng week for late adds</t>
  </si>
  <si>
    <t>PRE SHOW RECAP WILL TAKE PACE ON THURS 5/24 DUE TO HOLIDAY WKND</t>
  </si>
  <si>
    <r>
      <rPr>
        <sz val="11"/>
        <color indexed="10"/>
        <rFont val="Calibri"/>
        <family val="2"/>
      </rPr>
      <t>NO ESU COST ENG WEEK</t>
    </r>
    <r>
      <rPr>
        <sz val="11"/>
        <color theme="1"/>
        <rFont val="Calibri"/>
        <family val="2"/>
        <scheme val="minor"/>
      </rPr>
      <t xml:space="preserve">  xtra wk production for golden week</t>
    </r>
  </si>
  <si>
    <t>Seasonal Sketch Review -- Structured &amp; Knits</t>
  </si>
  <si>
    <t>Seasonal Sketch Review -- SET UPS</t>
  </si>
  <si>
    <t>Seasonal Sketch Review -- SPEC X</t>
  </si>
  <si>
    <t>Seasonal  Travel (WEEK OF)</t>
  </si>
  <si>
    <t xml:space="preserve">MUST EARLY SMS ASSORT FOR THIS DELIVERY TO PROTECT MAGIC SHOW </t>
  </si>
  <si>
    <t>updated 8.25.17</t>
  </si>
  <si>
    <t>SEASONAL IS FOR 6/30 KNITS</t>
  </si>
  <si>
    <t>SEASONAL IS FOR 7/30 STRUCTURED</t>
  </si>
  <si>
    <t>RTL</t>
  </si>
  <si>
    <t>WHSL</t>
  </si>
  <si>
    <t xml:space="preserve">sketch to IN DC </t>
  </si>
  <si>
    <t>Average</t>
  </si>
  <si>
    <t xml:space="preserve">Free People Omni Calendar </t>
  </si>
  <si>
    <t xml:space="preserve">assortment review to in dc </t>
  </si>
  <si>
    <t>assortment review to in dc - wks</t>
  </si>
  <si>
    <t>order place to in dc - wks</t>
  </si>
  <si>
    <t xml:space="preserve">order place to in dc </t>
  </si>
  <si>
    <t>order place - IN DC</t>
  </si>
  <si>
    <t>order place - IN DC wks</t>
  </si>
  <si>
    <t xml:space="preserve">concept to IN DC </t>
  </si>
  <si>
    <t>concept to IN DC - wks</t>
  </si>
  <si>
    <t>Monthly Whsl Trend</t>
  </si>
  <si>
    <t>seasonal sketch review</t>
  </si>
  <si>
    <t>seasonal sketch review - wks</t>
  </si>
  <si>
    <t>seasonal set ups</t>
  </si>
  <si>
    <t>seasonal set ups - wks</t>
  </si>
  <si>
    <t>seasonal trend</t>
  </si>
  <si>
    <t>seasonal trend - wks</t>
  </si>
  <si>
    <t># of weeks from Sketch Review</t>
  </si>
  <si>
    <t>Event/Milestone</t>
  </si>
  <si>
    <t>Actions Taken</t>
  </si>
  <si>
    <t>Attendees</t>
  </si>
  <si>
    <t>12 Weeks</t>
  </si>
  <si>
    <t>Seasonal Fabric Concept Brainstorm</t>
  </si>
  <si>
    <t>Initial off-calendar meeting for Concept and design to review general direction and discuss business needs / updates and start sourcing ideas</t>
  </si>
  <si>
    <t>PD Fabric Team + Fabric Concept Team</t>
  </si>
  <si>
    <t>(2 Options depending on cycle)</t>
  </si>
  <si>
    <t>*Note - For Fall/Spring - this is usually substituted by Texworld / PV Paris</t>
  </si>
  <si>
    <t>*Note - For Holiday/Summer - this is a home office conversation, or qualities sourced on previous trips</t>
  </si>
  <si>
    <t>10 weeks</t>
  </si>
  <si>
    <t>Seasonal Fabric Review/ Round One Handoff</t>
  </si>
  <si>
    <t>Review Initial Concept with Fabric Concept Team</t>
  </si>
  <si>
    <t>Concept Team Hand Off Developments (10% or less of Total LP need for actual developments  / and  Urgent 1st deliveries of the Season needs)</t>
  </si>
  <si>
    <t>Concept Team hands off inspiration tears/garments and sourcing direction</t>
  </si>
  <si>
    <t>*Note - Concept Fabric team reviews with Creative / Managing Design Directors before passing to ensure cohesion</t>
  </si>
  <si>
    <t>9 weeks</t>
  </si>
  <si>
    <t xml:space="preserve">Fabric Instructions X </t>
  </si>
  <si>
    <t>OPTION 1 - Fabric Team sends out developments to mills and requests sourcing packages based on inspiration</t>
  </si>
  <si>
    <t>Fabric Team / Mills</t>
  </si>
  <si>
    <t>OPTION 2 - Fabric team hand carries developments and sourcing to mills ( OVS Travel) to be sourced overseas</t>
  </si>
  <si>
    <t>*Note - For Fall/Spring - initial pass is sent by mail to develop/source</t>
  </si>
  <si>
    <t>*Note - For Holiday/Summer - initial pass is hand carried during travel ( during the same trip, Fall/Spring 2nd round fabrics are being developed)</t>
  </si>
  <si>
    <t>(8-5 weeks)</t>
  </si>
  <si>
    <t>Fabric Sourced Headers/Development Pass</t>
  </si>
  <si>
    <t>As they arrive; finished developments and sourced fabrics are passed to the fabric conept team for review</t>
  </si>
  <si>
    <t>Fabric Team + Concept Team</t>
  </si>
  <si>
    <t>Concept and Fabric team choose existing qualities to request 1 yard for presentation and gather information on sourced options</t>
  </si>
  <si>
    <t>1 yard of fabric from each development roll is sent as well for presentation</t>
  </si>
  <si>
    <t>5 weeks</t>
  </si>
  <si>
    <t>Seasonal Fabric Presentation</t>
  </si>
  <si>
    <t>Fabric Concept Team presents seasonal fabric collection based on fabric developed and sourced during above.</t>
  </si>
  <si>
    <t>Fabric Team/Concept Team/Senior Design and Creative Team / Meg</t>
  </si>
  <si>
    <t>Fabric Concept Team also includes some embroidery developments ( Erin travels for embroidery to India on major deliveries)</t>
  </si>
  <si>
    <t>Presentation is initially directed to Meg/Ana/Kristal/Concept Team - they select favorites and "sticker" those on the wall for reference</t>
  </si>
  <si>
    <t>Seasonal Fabric Meeting/Design Groups</t>
  </si>
  <si>
    <t>Time is scheduled with each Class of designers ( Design Director and Design Manager typically drive this)</t>
  </si>
  <si>
    <t>Design Directors / Design Managers / Fabric team</t>
  </si>
  <si>
    <t>Designers selected / cut qualities from the presentation and discuss with Fabric Team + Concept team</t>
  </si>
  <si>
    <t>Designers are then responsible to choose their fabrics for the 3 months of deliveries to present back to Fabric Team (For FP this is WHSL majority)</t>
  </si>
  <si>
    <t>Designers indicate either ( Launch Sample Roll as is, Secure existing yardage, or Advise they want revised artwork/print/wash</t>
  </si>
  <si>
    <t>4 Weeks</t>
  </si>
  <si>
    <t>Pre-Development</t>
  </si>
  <si>
    <t>Fabric Team actions on design teams seasonal requests</t>
  </si>
  <si>
    <t>(2 Options depending on Cycle)</t>
  </si>
  <si>
    <t>1. Ordering Sample Yardage rolls</t>
  </si>
  <si>
    <t>2. Securing existing yardage</t>
  </si>
  <si>
    <t>3. Working with Print/Color on new pattern or print requests</t>
  </si>
  <si>
    <t>4. Working with PD/ passing fabric for wash requests or tailoring bodies as needed</t>
  </si>
  <si>
    <t>5. Send out new fabrics for development / cross-costing or countering</t>
  </si>
  <si>
    <t>*Note - For Fall/Spring - fabric team travels OVS to hand carry new development / counters / cross-costs - as well as new artwork to put into work.</t>
  </si>
  <si>
    <t>*Note - For Holiday/Summer - developments/cross-costing/countering is sent via mail / email communication</t>
  </si>
  <si>
    <t>0 Weeks</t>
  </si>
  <si>
    <t>Sketch Review Prep</t>
  </si>
  <si>
    <t>Fabric Team finalizes Fabric Ring or Fabric Board with swatches and details for the selected qualities from Seasonal - for design to use for sketch</t>
  </si>
  <si>
    <t>Same as 4/30</t>
  </si>
  <si>
    <t>Monthly Line plan Kickoff Meeting</t>
  </si>
  <si>
    <t>Seasonal Line plan Kickoff Meeting</t>
  </si>
  <si>
    <t>CNY 2019 2/5</t>
  </si>
  <si>
    <t>no cost eng week                       CNY sms ship 1 week earlier</t>
  </si>
  <si>
    <t>xtra week proto making due to oct holdiay</t>
  </si>
  <si>
    <t>NEW average</t>
  </si>
  <si>
    <t>new avg</t>
  </si>
  <si>
    <t>no cost eng week</t>
  </si>
  <si>
    <t>NO CHINA LATE ADDS</t>
  </si>
  <si>
    <t>china proto x date</t>
  </si>
  <si>
    <t>set up china</t>
  </si>
  <si>
    <t xml:space="preserve">set up china priorities </t>
  </si>
  <si>
    <t>spec x china priorities</t>
  </si>
  <si>
    <t>no cost eng week                          no late adds for china due to CNY</t>
  </si>
  <si>
    <t>no china ESU set ups - must be in hse drapes and late adds</t>
  </si>
  <si>
    <t xml:space="preserve">     </t>
  </si>
  <si>
    <t xml:space="preserve">no cost eng week      </t>
  </si>
  <si>
    <t>updated 6.2.18</t>
  </si>
  <si>
    <t>in dc for Sweaters &amp; swits</t>
  </si>
  <si>
    <t>x date for Sweaters &amp; swits</t>
  </si>
  <si>
    <t>in dc for Jackets</t>
  </si>
  <si>
    <t>x date for Jackets</t>
  </si>
  <si>
    <t xml:space="preserve"> priortize 1/30 fittings for late adds in WK 1                                 EC to all jacket and sweater yarn</t>
  </si>
  <si>
    <t>1 week for ESU set ups whsl dbl dlv sinc eonly 30% and 3 classes</t>
  </si>
  <si>
    <t>Updated 10.30.18</t>
  </si>
  <si>
    <t>updated 10.30.18</t>
  </si>
  <si>
    <t xml:space="preserve">sms X EXTERNAL </t>
  </si>
  <si>
    <t>1/30 color assorts due 6/11</t>
  </si>
  <si>
    <t>Magic</t>
  </si>
  <si>
    <t>Coterie</t>
  </si>
  <si>
    <t>9/27 preshow =2/28, 9/13 preshow =1/30</t>
  </si>
  <si>
    <t>1/30 late add priorities need to set up week of cost eng            1/30 sms must be colored post sketch review</t>
  </si>
  <si>
    <t>NO late add cost eng week</t>
  </si>
  <si>
    <t>Larger percentage of EC for this month.</t>
  </si>
  <si>
    <t>Fabric development showback</t>
  </si>
  <si>
    <t xml:space="preserve">Fabric Final Showback </t>
  </si>
  <si>
    <t>ship date - retail</t>
  </si>
  <si>
    <t>ship date - whsl</t>
  </si>
  <si>
    <t>whsl Pre show recap</t>
  </si>
  <si>
    <t>SMS X</t>
  </si>
  <si>
    <t>SMS Assorts</t>
  </si>
  <si>
    <t>msr mtg - collection</t>
  </si>
  <si>
    <t>PRESHOW IN PHILLY DUE TO HOLIDAY</t>
  </si>
  <si>
    <t xml:space="preserve">PRESHOW ON MONDAY DUE TO HOLIDAY </t>
  </si>
  <si>
    <t>PRE - POSITION BULK PC GOODS FOR JACKETS/ OUTERWEAR</t>
  </si>
  <si>
    <t xml:space="preserve"> specx x </t>
  </si>
  <si>
    <t xml:space="preserve"> set ups</t>
  </si>
  <si>
    <t>Rough bodies X</t>
  </si>
  <si>
    <t>Fabric Check in (1 month prior to collection)</t>
  </si>
  <si>
    <t>Sketch Review (1 month prior to collection)</t>
  </si>
  <si>
    <t>Set ups (1 month prior to collection)</t>
  </si>
  <si>
    <t>Spec X (1 month prior to collection)</t>
  </si>
  <si>
    <t xml:space="preserve">Rough body review </t>
  </si>
  <si>
    <t>Proto Sample X (same month as collection)</t>
  </si>
  <si>
    <t>Comments X (same month as collection)</t>
  </si>
  <si>
    <t>Bulk fabric pre-position meeting</t>
  </si>
  <si>
    <t>Notes:</t>
  </si>
  <si>
    <t>cny 2020 - 1/25      cut off 12/30x- 1/10x</t>
  </si>
  <si>
    <t xml:space="preserve"> Retail  "Foundations" Collection Month</t>
  </si>
  <si>
    <t xml:space="preserve"> fittings take place</t>
  </si>
  <si>
    <t xml:space="preserve"> fit comments x</t>
  </si>
  <si>
    <t>2nd  round fit samples x date</t>
  </si>
  <si>
    <t>3rd fit  comments x</t>
  </si>
  <si>
    <t>3rd round fit samples x date</t>
  </si>
  <si>
    <t>3rd  fittings take place</t>
  </si>
  <si>
    <t>msr mtg    (including Assortment Review)</t>
  </si>
  <si>
    <t>Buyer prep for buy reviews --- DAY 1</t>
  </si>
  <si>
    <t>Buyer Prep for buy review - DAY 2</t>
  </si>
  <si>
    <t>Buy Review Meeting - Bottoms - DIRECT</t>
  </si>
  <si>
    <t>Buy Review Meeting - Intimates, Beach/ ES</t>
  </si>
  <si>
    <t>Buy Review Meeting - Bottoms - STORE, 3RD PC - STORE</t>
  </si>
  <si>
    <t xml:space="preserve">Buy Review Meeting - Blouses </t>
  </si>
  <si>
    <t>Buy Review Meeting -3RD PC - DIRECT</t>
  </si>
  <si>
    <t>POHO - Intimates/Knits</t>
  </si>
  <si>
    <t>POHO - Bottoms/ 3RD PC</t>
  </si>
  <si>
    <t>REORDER MONTH</t>
  </si>
  <si>
    <t>DBL DLV FOR PRE-SHOW ONLY</t>
  </si>
  <si>
    <t>No ESU -- all retail pick ups or re- order styles</t>
  </si>
  <si>
    <t>no late add cost eng week</t>
  </si>
  <si>
    <t>ship date VSL</t>
  </si>
  <si>
    <t>POHO via VSL</t>
  </si>
  <si>
    <t>11/6 MSR date will be used as a Re-order check in to ID styles for SMS -- SMS fabric will be booked as a result of this meeting                 no cost eng week for late adds</t>
  </si>
  <si>
    <t>Updated 6.4.19</t>
  </si>
  <si>
    <t>UPDATED6.4.19</t>
  </si>
  <si>
    <t>updated 6.4.19</t>
  </si>
  <si>
    <t>china sample room reopens on 2/2 for late adds</t>
  </si>
  <si>
    <t>proto's x 1 week earlier than usual to protect MSR 2 days post holiday</t>
  </si>
  <si>
    <t>no china early set ups</t>
  </si>
  <si>
    <t>china set ups need to take place during cost eng week</t>
  </si>
  <si>
    <t>Pre Show</t>
  </si>
  <si>
    <t>Proto X</t>
  </si>
  <si>
    <t>SMS assort</t>
  </si>
  <si>
    <t>Spec X</t>
  </si>
  <si>
    <t>Set Ups</t>
  </si>
  <si>
    <t>Sketch Review</t>
  </si>
  <si>
    <t>Yarn Development Complete</t>
  </si>
  <si>
    <t>Stitch packs X</t>
  </si>
  <si>
    <t>Yarn Development Sent out (first pass)</t>
  </si>
  <si>
    <t xml:space="preserve">Latest Date to send out Yarn development </t>
  </si>
  <si>
    <t>sample room CNY2020 1/22-2/2 closed</t>
  </si>
  <si>
    <t>PD wrap around on exceptions</t>
  </si>
  <si>
    <t>Sweaters - WHSL Development</t>
  </si>
  <si>
    <t>MSR (same month as collection)</t>
  </si>
  <si>
    <t>Proto Fittings/ Late Add Set ups</t>
  </si>
  <si>
    <t>Proto Comments X/ Late add specs X</t>
  </si>
  <si>
    <t>Yarn PRE - DEVELOPMENT travel (WK OF)</t>
  </si>
  <si>
    <t>Yarn Strategy Meeting with Line plan discussion</t>
  </si>
  <si>
    <r>
      <rPr>
        <sz val="11"/>
        <color indexed="10"/>
        <rFont val="Calibri"/>
        <family val="2"/>
        <scheme val="minor"/>
      </rPr>
      <t xml:space="preserve">no china ESU set ups - must be in hse drapes and late adds               </t>
    </r>
    <r>
      <rPr>
        <sz val="11"/>
        <color theme="1"/>
        <rFont val="Calibri"/>
        <family val="2"/>
        <scheme val="minor"/>
      </rPr>
      <t xml:space="preserve">      no late add cost eng week</t>
    </r>
  </si>
  <si>
    <r>
      <rPr>
        <b/>
        <sz val="11"/>
        <color indexed="10"/>
        <rFont val="Calibri"/>
        <family val="2"/>
        <scheme val="minor"/>
      </rPr>
      <t xml:space="preserve">ALL CHINA SMS COLORED YDG MUST BE COMMITTED TO 1 WEEK POST SKETCH REVIEW IN ORDER TO HIT SMS TIMING </t>
    </r>
    <r>
      <rPr>
        <sz val="11"/>
        <color indexed="1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    no cost eng week</t>
    </r>
  </si>
  <si>
    <r>
      <rPr>
        <b/>
        <sz val="11"/>
        <color indexed="10"/>
        <rFont val="Calibri"/>
        <family val="2"/>
        <scheme val="minor"/>
      </rPr>
      <t xml:space="preserve">need sketch review to happen on Monday to help with china priorities       </t>
    </r>
    <r>
      <rPr>
        <sz val="11"/>
        <color theme="1"/>
        <rFont val="Calibri"/>
        <family val="2"/>
        <scheme val="minor"/>
      </rPr>
      <t xml:space="preserve"> xtra week proto making due to CNY</t>
    </r>
  </si>
  <si>
    <t>cost eng week late adds</t>
  </si>
  <si>
    <t>Seasonal Sketch Review - CORE IDEAS</t>
  </si>
  <si>
    <t>Seasonal Cost Eng</t>
  </si>
  <si>
    <t>Seasonal spec X</t>
  </si>
  <si>
    <t xml:space="preserve">Seasonal set ups </t>
  </si>
  <si>
    <t>RTL  Jackets</t>
  </si>
  <si>
    <t>RTL JKTS  follows month earlier collection calendar for development, but same month as collection for MSR and order placement. This works only if we utilize the bulk  pre-postioning meeting that is outlined above</t>
  </si>
  <si>
    <t>RTL  Sweaters</t>
  </si>
  <si>
    <t>Previous Months MSR</t>
  </si>
  <si>
    <t>Cost Engineer week</t>
  </si>
  <si>
    <t>PD exceptions - wrap around</t>
  </si>
  <si>
    <t>Sketch Review (2 weeks prior to previous month MSR)</t>
  </si>
  <si>
    <t xml:space="preserve">POHO </t>
  </si>
  <si>
    <t>Buy Review - Sweaters</t>
  </si>
  <si>
    <t>SHIP DATE (Air)</t>
  </si>
  <si>
    <t>BulkYARN  pre-position meeting</t>
  </si>
  <si>
    <t>YARN Check in (1 month prior to collection)</t>
  </si>
  <si>
    <t>RTL Sweaters Sketch Review takes place 2 weeks prior to previous months MSR. styles are set up and proto's are made externally to show at current months MSR</t>
  </si>
  <si>
    <t>china holiday for samples</t>
  </si>
  <si>
    <t>BULK LT</t>
  </si>
  <si>
    <t>updated 8.29.19</t>
  </si>
  <si>
    <t>based on 78 days to 15th of month/ 97 days to 5th of month</t>
  </si>
  <si>
    <t xml:space="preserve">2 days prior to orders placed external </t>
  </si>
  <si>
    <t>X date 13 days post LA spec X date</t>
  </si>
  <si>
    <t>1 day prior</t>
  </si>
  <si>
    <t>4 days prior</t>
  </si>
  <si>
    <t>CNY = 2/12</t>
  </si>
  <si>
    <t>Yarn/Stitch Showback</t>
  </si>
  <si>
    <t>order yarn cones</t>
  </si>
  <si>
    <t>ALL Categories (except sweaters)</t>
  </si>
  <si>
    <t xml:space="preserve">Fabric Final Show back </t>
  </si>
  <si>
    <t>MUST PRE POSTION SMS TO GAURANTEE SMS ON TIME</t>
  </si>
  <si>
    <t>NEED TO SET UP LARGER % OF ESU              sketch reviews one week apart. Rotate set ups and cost eng week. Wk 1 1/30, wk 2 2/28</t>
  </si>
  <si>
    <t>diwali = 11/14</t>
  </si>
  <si>
    <t>11/11 MSR date will be used as a Re-order check in to ID styles for SMS -- SMS fabric will be booked as a result of this meeting                 no cost eng week for late adds</t>
  </si>
  <si>
    <t>SEASONAL SKETCH REVIEW (bottoms, JKTS, Knits, Denim)</t>
  </si>
  <si>
    <t>SEASONAL COST ENG WEEK</t>
  </si>
  <si>
    <t>SEASONAL SET UPS</t>
  </si>
  <si>
    <t>SEASONAL SPEC X</t>
  </si>
  <si>
    <t>SEASONAL WASHES COMPLETE</t>
  </si>
  <si>
    <t>SEASONAL WASH PACKS X</t>
  </si>
  <si>
    <t>SEASONAL FABRIC MEETING</t>
  </si>
  <si>
    <t>SEASONAL TRAVEL WEEK</t>
  </si>
  <si>
    <t xml:space="preserve">Must secure proto ydg aherad of sketch review due to golden week. </t>
  </si>
  <si>
    <t>larger % of EC for CNY this month -- EC due 12/4</t>
  </si>
  <si>
    <t>POHO- Sweaters and Heavy Weights</t>
  </si>
  <si>
    <t>POHO - Sweaters and Heavy weights</t>
  </si>
  <si>
    <t>weds</t>
  </si>
  <si>
    <t>tues</t>
  </si>
  <si>
    <t>Buy review - sweaters and Heavy weights</t>
  </si>
  <si>
    <t>thursday</t>
  </si>
  <si>
    <t>friday</t>
  </si>
  <si>
    <t xml:space="preserve">Buy review - Bottoms (Retail) </t>
  </si>
  <si>
    <t>monday</t>
  </si>
  <si>
    <t xml:space="preserve">External Order placement </t>
  </si>
  <si>
    <t>External Order placement (internal date check )</t>
  </si>
  <si>
    <t>Buy review - Blouses, Jackets/ Outerwear &amp; Intimates</t>
  </si>
  <si>
    <t>POHO DOC DUE - Blouses, Jackets/ Outerwear &amp; Intimates</t>
  </si>
  <si>
    <t xml:space="preserve">POHO --Bottoms (Retail)  </t>
  </si>
  <si>
    <t>POHO DOC DUE - Bottoms (Retail)</t>
  </si>
  <si>
    <t>POHO --Blouses, Jackets/ Outerwear &amp; Intimates</t>
  </si>
  <si>
    <t>Buy review - Knits (Retail), Beach, ES</t>
  </si>
  <si>
    <t>POHO DOC DUE -Knits (Retail), Beach, ES</t>
  </si>
  <si>
    <t>POHO - Knits (Retail), Beach, ES</t>
  </si>
  <si>
    <t>POHO DOC DUE - Sweaters and heavy weights</t>
  </si>
  <si>
    <t>Buy review - Dresses (Direct),  Knits (Direct) and Bottoms (Direct)</t>
  </si>
  <si>
    <r>
      <t>POHO DOC DUE -</t>
    </r>
    <r>
      <rPr>
        <sz val="9"/>
        <color theme="1"/>
        <rFont val="Calibri"/>
        <family val="2"/>
        <scheme val="minor"/>
      </rPr>
      <t xml:space="preserve"> Dresses (direct), Knits (Direct) and Bottoms (Direct)</t>
    </r>
  </si>
  <si>
    <r>
      <t>POHO -</t>
    </r>
    <r>
      <rPr>
        <b/>
        <sz val="9"/>
        <color theme="1"/>
        <rFont val="Calibri"/>
        <family val="2"/>
        <scheme val="minor"/>
      </rPr>
      <t xml:space="preserve"> Dresses (Direct), Knits (Direct) and Bottoms (Direct)</t>
    </r>
  </si>
  <si>
    <t xml:space="preserve">Sketch Review - Seasonal </t>
  </si>
  <si>
    <t>Seasonal Yarn development sent out</t>
  </si>
  <si>
    <t xml:space="preserve">Yarn/ Stitch Showback </t>
  </si>
  <si>
    <t xml:space="preserve">Cost Eng Week </t>
  </si>
  <si>
    <t xml:space="preserve">Set ups = Seasonal </t>
  </si>
  <si>
    <t xml:space="preserve">Spec X Seasonal </t>
  </si>
  <si>
    <t>Seasonal Yarn ordering - samples</t>
  </si>
  <si>
    <t>Pre Development Travel -- WK of</t>
  </si>
  <si>
    <t>Intial stich packs X</t>
  </si>
  <si>
    <t>Latest Date to send Seasonal Stich packs X</t>
  </si>
  <si>
    <t>Latest date to secure lbs for pre development</t>
  </si>
  <si>
    <t>coterie 9/22-9/24</t>
  </si>
  <si>
    <t>1/30 UPDATED</t>
  </si>
  <si>
    <t>3/30 UPDATED</t>
  </si>
  <si>
    <t>2/28 UPDATED</t>
  </si>
  <si>
    <t>Set up</t>
  </si>
  <si>
    <t>MERCHANT</t>
  </si>
  <si>
    <t>DESIGN</t>
  </si>
  <si>
    <t>DESIGN (2022)</t>
  </si>
  <si>
    <t>9.21.20</t>
  </si>
  <si>
    <t>february</t>
  </si>
  <si>
    <t>cny 2/1</t>
  </si>
  <si>
    <t>External Late Add proto's X - CLO</t>
  </si>
  <si>
    <t>JAN SMS</t>
  </si>
  <si>
    <t>EARLY MARCH</t>
  </si>
  <si>
    <t>APRIL</t>
  </si>
  <si>
    <t>3RD WK OF JUNE</t>
  </si>
  <si>
    <t>SEPT</t>
  </si>
  <si>
    <t>MSR 2 weeks earlier no need to pre commit sms</t>
  </si>
  <si>
    <t>NO GO</t>
  </si>
  <si>
    <t>last year MSR</t>
  </si>
  <si>
    <t>RTL MSR</t>
  </si>
  <si>
    <t>Week 1  CLO Design Mocking</t>
  </si>
  <si>
    <t>Week 2 - CLO Design Mocking</t>
  </si>
  <si>
    <t>Week 3 - CLO Design Mocking</t>
  </si>
  <si>
    <t xml:space="preserve"> proto X date - TRADITIONAL SET UPS</t>
  </si>
  <si>
    <t>CLO COST ENG WEEK (WK OF)</t>
  </si>
  <si>
    <t>CLO VIRTUAL BULK FIT WEEK 1 (WK OF)</t>
  </si>
  <si>
    <t>Late add set up/ BULK FITS (USE FOR TRADITIONAL SET UPS)</t>
  </si>
  <si>
    <t>Late add specs/ 2nd fit comments X (USE FOR TRADITIONAL SET UPS)</t>
  </si>
  <si>
    <t>CLO VIRTUAL BULK FIT WEEK 2 (WK OF)</t>
  </si>
  <si>
    <t>CLO 1ST SAMPLE FITTINGS (WK OF)</t>
  </si>
  <si>
    <t>Late add proto's X - traditional set ups</t>
  </si>
  <si>
    <t>Week 2  CLO Design Mocking</t>
  </si>
  <si>
    <t>Week 3  CLO Design Mocking</t>
  </si>
  <si>
    <t>CLO VIRTUAL BULK FIT WEEK  2 (WK OF)</t>
  </si>
  <si>
    <t>PRE SMS FIT</t>
  </si>
  <si>
    <t>cny 2/1/22</t>
  </si>
  <si>
    <t>updated 9.28.20</t>
  </si>
  <si>
    <t>OLD average</t>
  </si>
  <si>
    <t xml:space="preserve">seasonal sketch to in dc </t>
  </si>
  <si>
    <t>SMS SPEC X</t>
  </si>
  <si>
    <t>no cost eng wk -- focus on mocks/ PR</t>
  </si>
  <si>
    <t>SMS YDG WILL NEED TO BE EARLY COMMITTED FOR ASIA</t>
  </si>
  <si>
    <t>SAME AS 1/30</t>
  </si>
  <si>
    <t>no Asia ESU set up due to CNY</t>
  </si>
  <si>
    <t>PRE SMS X (first vendor proto)</t>
  </si>
  <si>
    <t>CLO SET UP WEEK WITH TECH (WK OF)</t>
  </si>
  <si>
    <t xml:space="preserve">CLO Late Add cost eng/ package prep week </t>
  </si>
  <si>
    <t>Updated 4.11.21</t>
  </si>
  <si>
    <t xml:space="preserve">added two weeks to extrenal order placement to avoid  xmas holidays </t>
  </si>
  <si>
    <t>extra time for esu to avoid xmas week set ups</t>
  </si>
  <si>
    <t>adjusted sms to accomidate for CNY</t>
  </si>
  <si>
    <t>Assortment ID by Buying and pased to PD/Design to prep for MSR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</si>
</sst>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0.0"/>
    <numFmt numFmtId="166" formatCode="m/d/yy;@"/>
  </numFmts>
  <fonts count="9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color indexed="8"/>
      <name val="Calibri"/>
      <family val="2"/>
    </font>
    <font>
      <sz val="14"/>
      <color indexed="36"/>
      <name val="Calibri"/>
      <family val="2"/>
    </font>
    <font>
      <sz val="14"/>
      <color indexed="53"/>
      <name val="Calibri"/>
      <family val="2"/>
    </font>
    <font>
      <sz val="14"/>
      <color indexed="40"/>
      <name val="Calibri"/>
      <family val="2"/>
    </font>
    <font>
      <sz val="14"/>
      <color indexed="5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24"/>
      <color indexed="8"/>
      <name val="Tahoma"/>
      <family val="2"/>
    </font>
    <font>
      <b/>
      <sz val="16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color indexed="10"/>
      <name val="Calibri"/>
      <family val="2"/>
    </font>
    <font>
      <b/>
      <strike/>
      <sz val="11"/>
      <name val="Calibri"/>
      <family val="2"/>
    </font>
    <font>
      <b/>
      <sz val="11"/>
      <color indexed="10"/>
      <name val="Calibri"/>
      <family val="2"/>
    </font>
    <font>
      <b/>
      <sz val="11"/>
      <color indexed="17"/>
      <name val="Calibri"/>
      <family val="2"/>
    </font>
    <font>
      <b/>
      <i/>
      <sz val="11"/>
      <color indexed="8"/>
      <name val="Calibri"/>
      <family val="2"/>
    </font>
    <font>
      <sz val="36"/>
      <color indexed="8"/>
      <name val="Calibri"/>
      <family val="2"/>
    </font>
    <font>
      <sz val="24"/>
      <color indexed="8"/>
      <name val="Calibri"/>
      <family val="2"/>
    </font>
    <font>
      <sz val="34"/>
      <color indexed="8"/>
      <name val="Calibri"/>
      <family val="2"/>
    </font>
    <font>
      <sz val="10"/>
      <color indexed="8"/>
      <name val="Calibri"/>
      <family val="2"/>
    </font>
    <font>
      <b/>
      <strike/>
      <sz val="11"/>
      <color indexed="8"/>
      <name val="Calibri"/>
      <family val="2"/>
    </font>
    <font>
      <b/>
      <i/>
      <strike/>
      <sz val="11"/>
      <color indexed="10"/>
      <name val="Calibri"/>
      <family val="2"/>
    </font>
    <font>
      <b/>
      <strike/>
      <sz val="11"/>
      <color indexed="10"/>
      <name val="Calibri"/>
      <family val="2"/>
    </font>
    <font>
      <i/>
      <sz val="11"/>
      <color indexed="8"/>
      <name val="Calibri"/>
      <family val="2"/>
    </font>
    <font>
      <i/>
      <sz val="9"/>
      <color indexed="8"/>
      <name val="Calibri"/>
      <family val="2"/>
    </font>
    <font>
      <i/>
      <sz val="11"/>
      <name val="Calibri"/>
      <family val="2"/>
    </font>
    <font>
      <i/>
      <sz val="9"/>
      <name val="Calibri"/>
      <family val="2"/>
    </font>
    <font>
      <i/>
      <sz val="11"/>
      <color indexed="10"/>
      <name val="Calibri"/>
      <family val="2"/>
    </font>
    <font>
      <b/>
      <i/>
      <sz val="9"/>
      <color indexed="8"/>
      <name val="Calibri"/>
      <family val="2"/>
    </font>
    <font>
      <sz val="8"/>
      <color indexed="8"/>
      <name val="Calibri"/>
      <family val="2"/>
    </font>
    <font>
      <i/>
      <sz val="8"/>
      <color indexed="9"/>
      <name val="Calibri"/>
      <family val="2"/>
    </font>
    <font>
      <b/>
      <i/>
      <sz val="8"/>
      <color indexed="9"/>
      <name val="Calibri"/>
      <family val="2"/>
    </font>
    <font>
      <i/>
      <sz val="8"/>
      <color indexed="8"/>
      <name val="Calibri"/>
      <family val="2"/>
    </font>
    <font>
      <sz val="10"/>
      <color indexed="9"/>
      <name val="Calibri"/>
      <family val="2"/>
    </font>
    <font>
      <b/>
      <sz val="10"/>
      <color indexed="9"/>
      <name val="Calibri"/>
      <family val="2"/>
    </font>
    <font>
      <sz val="9"/>
      <color indexed="8"/>
      <name val="Calibri"/>
      <family val="2"/>
    </font>
    <font>
      <sz val="20"/>
      <color indexed="8"/>
      <name val="Calibri"/>
      <family val="2"/>
    </font>
    <font>
      <sz val="14"/>
      <color indexed="8"/>
      <name val="Calibri"/>
      <family val="2"/>
    </font>
    <font>
      <sz val="26"/>
      <color indexed="9"/>
      <name val="Calibri"/>
      <family val="2"/>
    </font>
    <font>
      <sz val="11"/>
      <color indexed="40"/>
      <name val="Calibri"/>
      <family val="2"/>
    </font>
    <font>
      <b/>
      <sz val="11"/>
      <color indexed="19"/>
      <name val="Calibri"/>
      <family val="2"/>
    </font>
    <font>
      <b/>
      <sz val="14"/>
      <color indexed="8"/>
      <name val="Calibri"/>
      <family val="2"/>
    </font>
    <font>
      <sz val="18"/>
      <color indexed="8"/>
      <name val="Calibri"/>
      <family val="2"/>
    </font>
    <font>
      <b/>
      <sz val="36"/>
      <color indexed="8"/>
      <name val="Calibri"/>
      <family val="2"/>
    </font>
    <font>
      <b/>
      <sz val="14"/>
      <color indexed="8"/>
      <name val="Tahoma"/>
      <family val="2"/>
    </font>
    <font>
      <sz val="16"/>
      <color indexed="8"/>
      <name val="Calibri"/>
      <family val="2"/>
    </font>
    <font>
      <b/>
      <sz val="24"/>
      <color indexed="8"/>
      <name val="Calibri"/>
      <family val="2"/>
    </font>
    <font>
      <b/>
      <sz val="26"/>
      <color indexed="9"/>
      <name val="Calibri"/>
      <family val="2"/>
    </font>
    <font>
      <b/>
      <sz val="34"/>
      <color indexed="8"/>
      <name val="Calibri"/>
      <family val="2"/>
    </font>
    <font>
      <sz val="36"/>
      <color indexed="8"/>
      <name val="Tahoma"/>
      <family val="2"/>
    </font>
    <font>
      <b/>
      <sz val="28"/>
      <color indexed="8"/>
      <name val="Calibri"/>
      <family val="2"/>
    </font>
    <font>
      <sz val="28"/>
      <color indexed="8"/>
      <name val="Calibri"/>
      <family val="2"/>
    </font>
    <font>
      <sz val="22"/>
      <color indexed="9"/>
      <name val="Calibri"/>
      <family val="2"/>
    </font>
    <font>
      <sz val="24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sz val="11"/>
      <color indexed="9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</font>
    <font>
      <b/>
      <sz val="9"/>
      <name val="Calibri"/>
      <family val="2"/>
      <scheme val="minor"/>
    </font>
    <font>
      <b/>
      <i/>
      <sz val="11"/>
      <color theme="0" tint="-0.249977111117893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indexed="8"/>
      <name val="Calibri"/>
      <family val="2"/>
    </font>
    <font>
      <b/>
      <sz val="8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7030A0"/>
      <name val="Calibri"/>
      <family val="2"/>
    </font>
    <font>
      <b/>
      <i/>
      <sz val="8"/>
      <color indexed="8"/>
      <name val="Calibri"/>
      <family val="2"/>
    </font>
    <font>
      <sz val="8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830">
    <xf numFmtId="0" fontId="0" fillId="0" borderId="0" xfId="0"/>
    <xf numFmtId="0" fontId="0" fillId="0" borderId="0" xfId="0" applyFill="1" applyBorder="1"/>
    <xf numFmtId="0" fontId="16" fillId="2" borderId="0" xfId="0" applyFont="1" applyFill="1" applyBorder="1" applyAlignment="1">
      <alignment horizontal="center" vertical="center" textRotation="90"/>
    </xf>
    <xf numFmtId="0" fontId="0" fillId="2" borderId="0" xfId="0" applyFill="1" applyBorder="1" applyAlignment="1">
      <alignment horizontal="center" wrapText="1"/>
    </xf>
    <xf numFmtId="0" fontId="0" fillId="2" borderId="0" xfId="0" applyFill="1" applyBorder="1"/>
    <xf numFmtId="1" fontId="0" fillId="0" borderId="0" xfId="0" applyNumberFormat="1"/>
    <xf numFmtId="0" fontId="0" fillId="2" borderId="1" xfId="0" applyFill="1" applyBorder="1"/>
    <xf numFmtId="165" fontId="0" fillId="0" borderId="0" xfId="0" applyNumberFormat="1"/>
    <xf numFmtId="0" fontId="0" fillId="0" borderId="1" xfId="0" applyFill="1" applyBorder="1"/>
    <xf numFmtId="0" fontId="0" fillId="3" borderId="2" xfId="0" applyFill="1" applyBorder="1"/>
    <xf numFmtId="1" fontId="0" fillId="2" borderId="0" xfId="0" applyNumberFormat="1" applyFill="1" applyAlignment="1">
      <alignment horizontal="center" vertical="center"/>
    </xf>
    <xf numFmtId="0" fontId="17" fillId="2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wrapText="1"/>
    </xf>
    <xf numFmtId="164" fontId="14" fillId="0" borderId="3" xfId="0" applyNumberFormat="1" applyFont="1" applyFill="1" applyBorder="1" applyAlignment="1">
      <alignment horizontal="center" wrapText="1"/>
    </xf>
    <xf numFmtId="0" fontId="0" fillId="0" borderId="0" xfId="0" applyFill="1"/>
    <xf numFmtId="164" fontId="14" fillId="3" borderId="4" xfId="0" applyNumberFormat="1" applyFont="1" applyFill="1" applyBorder="1" applyAlignment="1">
      <alignment horizontal="center"/>
    </xf>
    <xf numFmtId="0" fontId="18" fillId="0" borderId="5" xfId="0" applyFont="1" applyFill="1" applyBorder="1"/>
    <xf numFmtId="0" fontId="0" fillId="0" borderId="5" xfId="0" applyFill="1" applyBorder="1"/>
    <xf numFmtId="0" fontId="0" fillId="3" borderId="0" xfId="0" applyFill="1"/>
    <xf numFmtId="164" fontId="14" fillId="0" borderId="6" xfId="0" applyNumberFormat="1" applyFont="1" applyFill="1" applyBorder="1" applyAlignment="1">
      <alignment horizontal="center" wrapText="1"/>
    </xf>
    <xf numFmtId="0" fontId="0" fillId="2" borderId="7" xfId="0" applyFill="1" applyBorder="1"/>
    <xf numFmtId="0" fontId="0" fillId="2" borderId="8" xfId="0" applyFill="1" applyBorder="1"/>
    <xf numFmtId="164" fontId="14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textRotation="90" wrapText="1"/>
    </xf>
    <xf numFmtId="164" fontId="19" fillId="0" borderId="0" xfId="0" applyNumberFormat="1" applyFont="1" applyFill="1" applyBorder="1" applyAlignment="1">
      <alignment horizontal="center" wrapText="1"/>
    </xf>
    <xf numFmtId="0" fontId="0" fillId="0" borderId="9" xfId="0" applyFill="1" applyBorder="1"/>
    <xf numFmtId="164" fontId="14" fillId="0" borderId="4" xfId="0" applyNumberFormat="1" applyFont="1" applyFill="1" applyBorder="1" applyAlignment="1">
      <alignment horizontal="center" wrapText="1"/>
    </xf>
    <xf numFmtId="164" fontId="14" fillId="0" borderId="0" xfId="0" applyNumberFormat="1" applyFont="1" applyFill="1" applyAlignment="1">
      <alignment horizontal="center"/>
    </xf>
    <xf numFmtId="1" fontId="0" fillId="0" borderId="0" xfId="0" applyNumberFormat="1" applyFill="1"/>
    <xf numFmtId="164" fontId="0" fillId="0" borderId="0" xfId="0" applyNumberFormat="1" applyFill="1" applyBorder="1" applyAlignment="1">
      <alignment horizontal="center"/>
    </xf>
    <xf numFmtId="164" fontId="14" fillId="3" borderId="0" xfId="0" applyNumberFormat="1" applyFont="1" applyFill="1" applyBorder="1" applyAlignment="1">
      <alignment horizontal="center"/>
    </xf>
    <xf numFmtId="164" fontId="14" fillId="0" borderId="10" xfId="0" applyNumberFormat="1" applyFont="1" applyBorder="1" applyAlignment="1">
      <alignment horizontal="center"/>
    </xf>
    <xf numFmtId="164" fontId="14" fillId="3" borderId="1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Border="1" applyAlignment="1">
      <alignment wrapText="1"/>
    </xf>
    <xf numFmtId="0" fontId="0" fillId="0" borderId="12" xfId="0" applyBorder="1"/>
    <xf numFmtId="164" fontId="14" fillId="0" borderId="13" xfId="0" applyNumberFormat="1" applyFont="1" applyFill="1" applyBorder="1" applyAlignment="1">
      <alignment horizontal="center" wrapText="1"/>
    </xf>
    <xf numFmtId="164" fontId="0" fillId="0" borderId="0" xfId="0" applyNumberFormat="1" applyFill="1" applyAlignment="1">
      <alignment horizontal="center"/>
    </xf>
    <xf numFmtId="1" fontId="0" fillId="0" borderId="0" xfId="0" applyNumberFormat="1" applyAlignment="1">
      <alignment horizontal="left"/>
    </xf>
    <xf numFmtId="164" fontId="19" fillId="0" borderId="0" xfId="0" applyNumberFormat="1" applyFont="1" applyFill="1" applyBorder="1" applyAlignment="1">
      <alignment horizontal="left" wrapText="1"/>
    </xf>
    <xf numFmtId="164" fontId="14" fillId="0" borderId="0" xfId="0" applyNumberFormat="1" applyFont="1" applyFill="1" applyBorder="1" applyAlignment="1">
      <alignment horizontal="left" wrapText="1"/>
    </xf>
    <xf numFmtId="1" fontId="0" fillId="2" borderId="0" xfId="0" applyNumberFormat="1" applyFill="1" applyAlignment="1">
      <alignment horizontal="left" vertical="center"/>
    </xf>
    <xf numFmtId="1" fontId="0" fillId="0" borderId="0" xfId="0" applyNumberFormat="1" applyBorder="1" applyAlignment="1">
      <alignment horizontal="left"/>
    </xf>
    <xf numFmtId="164" fontId="14" fillId="0" borderId="3" xfId="0" applyNumberFormat="1" applyFont="1" applyFill="1" applyBorder="1" applyAlignment="1">
      <alignment horizontal="center"/>
    </xf>
    <xf numFmtId="164" fontId="14" fillId="3" borderId="10" xfId="0" applyNumberFormat="1" applyFont="1" applyFill="1" applyBorder="1" applyAlignment="1">
      <alignment horizontal="center"/>
    </xf>
    <xf numFmtId="0" fontId="0" fillId="0" borderId="5" xfId="0" applyFont="1" applyFill="1" applyBorder="1"/>
    <xf numFmtId="0" fontId="0" fillId="4" borderId="0" xfId="0" applyFill="1"/>
    <xf numFmtId="164" fontId="14" fillId="3" borderId="14" xfId="0" applyNumberFormat="1" applyFont="1" applyFill="1" applyBorder="1" applyAlignment="1">
      <alignment horizontal="center"/>
    </xf>
    <xf numFmtId="164" fontId="19" fillId="0" borderId="3" xfId="0" applyNumberFormat="1" applyFont="1" applyFill="1" applyBorder="1" applyAlignment="1">
      <alignment horizontal="center" vertical="center" wrapText="1"/>
    </xf>
    <xf numFmtId="164" fontId="19" fillId="0" borderId="15" xfId="0" applyNumberFormat="1" applyFont="1" applyFill="1" applyBorder="1" applyAlignment="1">
      <alignment horizontal="center" vertical="center" wrapText="1"/>
    </xf>
    <xf numFmtId="164" fontId="20" fillId="0" borderId="3" xfId="0" applyNumberFormat="1" applyFont="1" applyFill="1" applyBorder="1" applyAlignment="1">
      <alignment horizontal="center" vertical="center" wrapText="1"/>
    </xf>
    <xf numFmtId="164" fontId="19" fillId="0" borderId="16" xfId="0" applyNumberFormat="1" applyFont="1" applyFill="1" applyBorder="1" applyAlignment="1">
      <alignment horizontal="center" vertical="center" wrapText="1"/>
    </xf>
    <xf numFmtId="164" fontId="19" fillId="3" borderId="3" xfId="0" applyNumberFormat="1" applyFont="1" applyFill="1" applyBorder="1" applyAlignment="1">
      <alignment horizontal="center" vertical="center" wrapText="1"/>
    </xf>
    <xf numFmtId="164" fontId="19" fillId="3" borderId="15" xfId="0" applyNumberFormat="1" applyFont="1" applyFill="1" applyBorder="1" applyAlignment="1">
      <alignment horizontal="center" vertical="center" wrapText="1"/>
    </xf>
    <xf numFmtId="164" fontId="19" fillId="3" borderId="16" xfId="0" applyNumberFormat="1" applyFont="1" applyFill="1" applyBorder="1" applyAlignment="1">
      <alignment horizontal="center" vertical="center" wrapText="1"/>
    </xf>
    <xf numFmtId="164" fontId="21" fillId="0" borderId="3" xfId="0" applyNumberFormat="1" applyFont="1" applyFill="1" applyBorder="1" applyAlignment="1">
      <alignment horizontal="center" vertical="center" wrapText="1"/>
    </xf>
    <xf numFmtId="164" fontId="19" fillId="5" borderId="3" xfId="0" applyNumberFormat="1" applyFont="1" applyFill="1" applyBorder="1" applyAlignment="1">
      <alignment horizontal="center" vertical="center" wrapText="1"/>
    </xf>
    <xf numFmtId="164" fontId="19" fillId="6" borderId="3" xfId="0" applyNumberFormat="1" applyFont="1" applyFill="1" applyBorder="1" applyAlignment="1">
      <alignment horizontal="center" vertical="center" wrapText="1"/>
    </xf>
    <xf numFmtId="164" fontId="19" fillId="6" borderId="15" xfId="0" applyNumberFormat="1" applyFont="1" applyFill="1" applyBorder="1" applyAlignment="1">
      <alignment horizontal="center" vertical="center" wrapText="1"/>
    </xf>
    <xf numFmtId="164" fontId="14" fillId="0" borderId="3" xfId="0" applyNumberFormat="1" applyFont="1" applyFill="1" applyBorder="1" applyAlignment="1">
      <alignment horizontal="center" vertical="center"/>
    </xf>
    <xf numFmtId="164" fontId="14" fillId="0" borderId="3" xfId="0" applyNumberFormat="1" applyFont="1" applyFill="1" applyBorder="1" applyAlignment="1">
      <alignment horizontal="center" vertical="center" wrapText="1"/>
    </xf>
    <xf numFmtId="164" fontId="14" fillId="0" borderId="15" xfId="0" applyNumberFormat="1" applyFont="1" applyFill="1" applyBorder="1" applyAlignment="1">
      <alignment horizontal="center" vertical="center" wrapText="1"/>
    </xf>
    <xf numFmtId="164" fontId="22" fillId="0" borderId="15" xfId="0" applyNumberFormat="1" applyFont="1" applyFill="1" applyBorder="1" applyAlignment="1">
      <alignment horizontal="center" vertical="center" wrapText="1"/>
    </xf>
    <xf numFmtId="164" fontId="14" fillId="5" borderId="3" xfId="0" applyNumberFormat="1" applyFont="1" applyFill="1" applyBorder="1" applyAlignment="1">
      <alignment horizontal="center" vertical="center" wrapText="1"/>
    </xf>
    <xf numFmtId="164" fontId="14" fillId="5" borderId="15" xfId="0" applyNumberFormat="1" applyFont="1" applyFill="1" applyBorder="1" applyAlignment="1">
      <alignment horizontal="center" vertical="center" wrapText="1"/>
    </xf>
    <xf numFmtId="164" fontId="14" fillId="0" borderId="3" xfId="0" applyNumberFormat="1" applyFont="1" applyBorder="1" applyAlignment="1">
      <alignment horizontal="center" vertical="center"/>
    </xf>
    <xf numFmtId="164" fontId="20" fillId="0" borderId="15" xfId="0" applyNumberFormat="1" applyFont="1" applyFill="1" applyBorder="1" applyAlignment="1">
      <alignment horizontal="center" vertical="center" wrapText="1"/>
    </xf>
    <xf numFmtId="164" fontId="14" fillId="2" borderId="3" xfId="0" applyNumberFormat="1" applyFont="1" applyFill="1" applyBorder="1" applyAlignment="1">
      <alignment horizontal="center" vertical="center"/>
    </xf>
    <xf numFmtId="164" fontId="14" fillId="2" borderId="16" xfId="0" applyNumberFormat="1" applyFont="1" applyFill="1" applyBorder="1" applyAlignment="1">
      <alignment horizontal="center" vertical="center"/>
    </xf>
    <xf numFmtId="164" fontId="14" fillId="5" borderId="3" xfId="0" applyNumberFormat="1" applyFont="1" applyFill="1" applyBorder="1" applyAlignment="1">
      <alignment horizontal="center" vertical="center"/>
    </xf>
    <xf numFmtId="164" fontId="14" fillId="5" borderId="16" xfId="0" applyNumberFormat="1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164" fontId="14" fillId="7" borderId="3" xfId="0" applyNumberFormat="1" applyFont="1" applyFill="1" applyBorder="1" applyAlignment="1">
      <alignment horizontal="center" vertical="center"/>
    </xf>
    <xf numFmtId="164" fontId="22" fillId="0" borderId="3" xfId="0" applyNumberFormat="1" applyFont="1" applyFill="1" applyBorder="1" applyAlignment="1">
      <alignment horizontal="center" vertical="center"/>
    </xf>
    <xf numFmtId="1" fontId="0" fillId="0" borderId="17" xfId="0" applyNumberFormat="1" applyFill="1" applyBorder="1"/>
    <xf numFmtId="1" fontId="0" fillId="0" borderId="17" xfId="0" applyNumberFormat="1" applyBorder="1" applyAlignment="1">
      <alignment horizontal="left"/>
    </xf>
    <xf numFmtId="1" fontId="0" fillId="0" borderId="18" xfId="0" applyNumberFormat="1" applyBorder="1" applyAlignment="1">
      <alignment horizontal="left"/>
    </xf>
    <xf numFmtId="0" fontId="0" fillId="0" borderId="7" xfId="0" applyBorder="1"/>
    <xf numFmtId="1" fontId="0" fillId="0" borderId="19" xfId="0" applyNumberFormat="1" applyBorder="1" applyAlignment="1">
      <alignment horizontal="left"/>
    </xf>
    <xf numFmtId="1" fontId="0" fillId="0" borderId="4" xfId="0" applyNumberFormat="1" applyBorder="1" applyAlignment="1">
      <alignment horizontal="left" wrapText="1"/>
    </xf>
    <xf numFmtId="1" fontId="0" fillId="0" borderId="4" xfId="0" applyNumberFormat="1" applyBorder="1" applyAlignment="1">
      <alignment horizontal="left"/>
    </xf>
    <xf numFmtId="164" fontId="14" fillId="0" borderId="4" xfId="0" applyNumberFormat="1" applyFont="1" applyFill="1" applyBorder="1" applyAlignment="1">
      <alignment horizontal="left" wrapText="1"/>
    </xf>
    <xf numFmtId="0" fontId="0" fillId="3" borderId="20" xfId="0" applyFill="1" applyBorder="1"/>
    <xf numFmtId="0" fontId="0" fillId="2" borderId="21" xfId="0" applyFill="1" applyBorder="1"/>
    <xf numFmtId="164" fontId="14" fillId="0" borderId="11" xfId="0" applyNumberFormat="1" applyFont="1" applyFill="1" applyBorder="1" applyAlignment="1">
      <alignment horizontal="left" wrapText="1"/>
    </xf>
    <xf numFmtId="164" fontId="14" fillId="0" borderId="14" xfId="0" applyNumberFormat="1" applyFont="1" applyFill="1" applyBorder="1" applyAlignment="1">
      <alignment horizontal="left" wrapText="1"/>
    </xf>
    <xf numFmtId="164" fontId="14" fillId="0" borderId="22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 wrapText="1"/>
    </xf>
    <xf numFmtId="1" fontId="0" fillId="0" borderId="0" xfId="0" applyNumberFormat="1" applyFill="1" applyBorder="1"/>
    <xf numFmtId="1" fontId="0" fillId="0" borderId="21" xfId="0" applyNumberFormat="1" applyFill="1" applyBorder="1"/>
    <xf numFmtId="1" fontId="0" fillId="0" borderId="21" xfId="0" applyNumberFormat="1" applyBorder="1" applyAlignment="1">
      <alignment horizontal="left"/>
    </xf>
    <xf numFmtId="164" fontId="14" fillId="0" borderId="15" xfId="0" applyNumberFormat="1" applyFont="1" applyFill="1" applyBorder="1" applyAlignment="1">
      <alignment horizontal="center" vertical="center"/>
    </xf>
    <xf numFmtId="164" fontId="14" fillId="0" borderId="15" xfId="0" applyNumberFormat="1" applyFont="1" applyBorder="1" applyAlignment="1">
      <alignment horizontal="center" vertical="center"/>
    </xf>
    <xf numFmtId="164" fontId="20" fillId="0" borderId="23" xfId="0" applyNumberFormat="1" applyFont="1" applyFill="1" applyBorder="1" applyAlignment="1">
      <alignment horizontal="center" vertical="center" wrapText="1"/>
    </xf>
    <xf numFmtId="164" fontId="22" fillId="0" borderId="24" xfId="0" quotePrefix="1" applyNumberFormat="1" applyFont="1" applyFill="1" applyBorder="1" applyAlignment="1">
      <alignment horizontal="center" vertical="center" wrapText="1"/>
    </xf>
    <xf numFmtId="164" fontId="14" fillId="0" borderId="23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4" fontId="14" fillId="0" borderId="6" xfId="0" applyNumberFormat="1" applyFont="1" applyFill="1" applyBorder="1" applyAlignment="1">
      <alignment horizontal="center" vertical="center" wrapText="1"/>
    </xf>
    <xf numFmtId="164" fontId="14" fillId="0" borderId="25" xfId="0" applyNumberFormat="1" applyFont="1" applyFill="1" applyBorder="1" applyAlignment="1">
      <alignment horizontal="center" vertical="center" wrapText="1"/>
    </xf>
    <xf numFmtId="164" fontId="14" fillId="0" borderId="26" xfId="0" applyNumberFormat="1" applyFont="1" applyFill="1" applyBorder="1" applyAlignment="1">
      <alignment horizontal="center" vertical="center" wrapText="1"/>
    </xf>
    <xf numFmtId="164" fontId="20" fillId="0" borderId="22" xfId="0" applyNumberFormat="1" applyFont="1" applyFill="1" applyBorder="1" applyAlignment="1">
      <alignment horizontal="center" vertical="center" wrapText="1"/>
    </xf>
    <xf numFmtId="164" fontId="14" fillId="0" borderId="24" xfId="0" applyNumberFormat="1" applyFont="1" applyFill="1" applyBorder="1" applyAlignment="1">
      <alignment horizontal="center" vertical="center" wrapText="1"/>
    </xf>
    <xf numFmtId="164" fontId="14" fillId="0" borderId="13" xfId="0" applyNumberFormat="1" applyFont="1" applyFill="1" applyBorder="1" applyAlignment="1">
      <alignment horizontal="center" vertical="center" wrapText="1"/>
    </xf>
    <xf numFmtId="164" fontId="14" fillId="0" borderId="13" xfId="0" applyNumberFormat="1" applyFont="1" applyBorder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 wrapText="1"/>
    </xf>
    <xf numFmtId="164" fontId="14" fillId="0" borderId="6" xfId="0" applyNumberFormat="1" applyFont="1" applyFill="1" applyBorder="1" applyAlignment="1">
      <alignment horizontal="center"/>
    </xf>
    <xf numFmtId="164" fontId="14" fillId="0" borderId="8" xfId="0" applyNumberFormat="1" applyFont="1" applyBorder="1" applyAlignment="1">
      <alignment horizontal="center"/>
    </xf>
    <xf numFmtId="164" fontId="14" fillId="0" borderId="27" xfId="0" applyNumberFormat="1" applyFont="1" applyFill="1" applyBorder="1" applyAlignment="1">
      <alignment horizontal="center" vertical="center" wrapText="1"/>
    </xf>
    <xf numFmtId="164" fontId="14" fillId="5" borderId="13" xfId="0" applyNumberFormat="1" applyFont="1" applyFill="1" applyBorder="1" applyAlignment="1">
      <alignment horizontal="center" vertical="center" wrapText="1"/>
    </xf>
    <xf numFmtId="164" fontId="14" fillId="8" borderId="3" xfId="0" applyNumberFormat="1" applyFont="1" applyFill="1" applyBorder="1" applyAlignment="1">
      <alignment horizontal="center" vertical="center" wrapText="1"/>
    </xf>
    <xf numFmtId="164" fontId="19" fillId="8" borderId="15" xfId="0" applyNumberFormat="1" applyFont="1" applyFill="1" applyBorder="1" applyAlignment="1">
      <alignment horizontal="center" vertical="center" wrapText="1"/>
    </xf>
    <xf numFmtId="164" fontId="20" fillId="8" borderId="3" xfId="0" applyNumberFormat="1" applyFont="1" applyFill="1" applyBorder="1" applyAlignment="1">
      <alignment horizontal="center" vertical="center" wrapText="1"/>
    </xf>
    <xf numFmtId="164" fontId="14" fillId="8" borderId="15" xfId="0" applyNumberFormat="1" applyFont="1" applyFill="1" applyBorder="1" applyAlignment="1">
      <alignment horizontal="center" vertical="center" wrapText="1"/>
    </xf>
    <xf numFmtId="164" fontId="19" fillId="8" borderId="3" xfId="0" applyNumberFormat="1" applyFont="1" applyFill="1" applyBorder="1" applyAlignment="1">
      <alignment horizontal="center" vertical="center" wrapText="1"/>
    </xf>
    <xf numFmtId="164" fontId="0" fillId="0" borderId="0" xfId="0" applyNumberFormat="1" applyFill="1"/>
    <xf numFmtId="1" fontId="0" fillId="0" borderId="21" xfId="0" applyNumberFormat="1" applyBorder="1" applyAlignment="1">
      <alignment horizontal="left" wrapText="1"/>
    </xf>
    <xf numFmtId="164" fontId="14" fillId="6" borderId="3" xfId="0" applyNumberFormat="1" applyFont="1" applyFill="1" applyBorder="1" applyAlignment="1">
      <alignment horizontal="center" vertical="center" wrapText="1"/>
    </xf>
    <xf numFmtId="164" fontId="0" fillId="8" borderId="28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/>
    <xf numFmtId="164" fontId="14" fillId="0" borderId="0" xfId="0" applyNumberFormat="1" applyFont="1" applyFill="1" applyBorder="1" applyAlignment="1">
      <alignment horizontal="left"/>
    </xf>
    <xf numFmtId="164" fontId="14" fillId="0" borderId="16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164" fontId="14" fillId="0" borderId="16" xfId="0" applyNumberFormat="1" applyFont="1" applyBorder="1" applyAlignment="1">
      <alignment horizontal="center" vertical="center"/>
    </xf>
    <xf numFmtId="0" fontId="0" fillId="0" borderId="17" xfId="0" applyFill="1" applyBorder="1" applyAlignment="1">
      <alignment wrapText="1"/>
    </xf>
    <xf numFmtId="164" fontId="14" fillId="3" borderId="28" xfId="0" applyNumberFormat="1" applyFont="1" applyFill="1" applyBorder="1" applyAlignment="1">
      <alignment horizontal="left"/>
    </xf>
    <xf numFmtId="164" fontId="14" fillId="0" borderId="10" xfId="0" applyNumberFormat="1" applyFont="1" applyFill="1" applyBorder="1" applyAlignment="1">
      <alignment horizontal="center"/>
    </xf>
    <xf numFmtId="0" fontId="0" fillId="0" borderId="28" xfId="0" applyFill="1" applyBorder="1"/>
    <xf numFmtId="164" fontId="14" fillId="9" borderId="15" xfId="0" applyNumberFormat="1" applyFont="1" applyFill="1" applyBorder="1" applyAlignment="1">
      <alignment horizontal="center" vertical="center" wrapText="1"/>
    </xf>
    <xf numFmtId="164" fontId="19" fillId="0" borderId="24" xfId="0" applyNumberFormat="1" applyFont="1" applyFill="1" applyBorder="1" applyAlignment="1">
      <alignment horizontal="center" vertical="center" wrapText="1"/>
    </xf>
    <xf numFmtId="164" fontId="19" fillId="0" borderId="26" xfId="0" applyNumberFormat="1" applyFont="1" applyFill="1" applyBorder="1" applyAlignment="1">
      <alignment horizontal="center" vertical="center" wrapText="1"/>
    </xf>
    <xf numFmtId="0" fontId="0" fillId="2" borderId="15" xfId="0" applyFill="1" applyBorder="1"/>
    <xf numFmtId="0" fontId="0" fillId="2" borderId="15" xfId="0" applyFont="1" applyFill="1" applyBorder="1"/>
    <xf numFmtId="0" fontId="18" fillId="2" borderId="15" xfId="0" applyFont="1" applyFill="1" applyBorder="1"/>
    <xf numFmtId="0" fontId="14" fillId="2" borderId="15" xfId="0" applyFont="1" applyFill="1" applyBorder="1"/>
    <xf numFmtId="0" fontId="14" fillId="5" borderId="15" xfId="0" applyFont="1" applyFill="1" applyBorder="1"/>
    <xf numFmtId="0" fontId="14" fillId="0" borderId="15" xfId="0" applyFont="1" applyFill="1" applyBorder="1"/>
    <xf numFmtId="0" fontId="14" fillId="2" borderId="26" xfId="0" applyFont="1" applyFill="1" applyBorder="1"/>
    <xf numFmtId="0" fontId="14" fillId="8" borderId="15" xfId="0" applyFont="1" applyFill="1" applyBorder="1"/>
    <xf numFmtId="164" fontId="14" fillId="0" borderId="15" xfId="0" applyNumberFormat="1" applyFont="1" applyBorder="1" applyAlignment="1">
      <alignment horizontal="center" vertical="center" wrapText="1"/>
    </xf>
    <xf numFmtId="164" fontId="14" fillId="0" borderId="24" xfId="0" applyNumberFormat="1" applyFont="1" applyBorder="1" applyAlignment="1">
      <alignment horizontal="center" vertical="center" wrapText="1"/>
    </xf>
    <xf numFmtId="164" fontId="14" fillId="0" borderId="26" xfId="0" applyNumberFormat="1" applyFont="1" applyBorder="1" applyAlignment="1">
      <alignment horizontal="center" vertical="center" wrapText="1"/>
    </xf>
    <xf numFmtId="164" fontId="14" fillId="0" borderId="28" xfId="0" applyNumberFormat="1" applyFont="1" applyFill="1" applyBorder="1" applyAlignment="1">
      <alignment horizontal="center" vertical="center" wrapText="1"/>
    </xf>
    <xf numFmtId="164" fontId="19" fillId="9" borderId="15" xfId="0" applyNumberFormat="1" applyFont="1" applyFill="1" applyBorder="1" applyAlignment="1">
      <alignment horizontal="center" vertical="center" wrapText="1"/>
    </xf>
    <xf numFmtId="164" fontId="14" fillId="9" borderId="3" xfId="0" applyNumberFormat="1" applyFont="1" applyFill="1" applyBorder="1" applyAlignment="1">
      <alignment horizontal="center" vertical="center" wrapText="1"/>
    </xf>
    <xf numFmtId="164" fontId="14" fillId="8" borderId="28" xfId="0" applyNumberFormat="1" applyFont="1" applyFill="1" applyBorder="1" applyAlignment="1">
      <alignment horizontal="center" vertical="center"/>
    </xf>
    <xf numFmtId="164" fontId="19" fillId="0" borderId="23" xfId="0" applyNumberFormat="1" applyFont="1" applyFill="1" applyBorder="1" applyAlignment="1">
      <alignment horizontal="center" vertical="center" wrapText="1"/>
    </xf>
    <xf numFmtId="164" fontId="19" fillId="0" borderId="22" xfId="0" applyNumberFormat="1" applyFont="1" applyFill="1" applyBorder="1" applyAlignment="1">
      <alignment horizontal="center" vertical="center" wrapText="1"/>
    </xf>
    <xf numFmtId="164" fontId="19" fillId="9" borderId="3" xfId="0" applyNumberFormat="1" applyFont="1" applyFill="1" applyBorder="1" applyAlignment="1">
      <alignment horizontal="center" vertical="center" wrapText="1"/>
    </xf>
    <xf numFmtId="0" fontId="14" fillId="3" borderId="29" xfId="0" applyFont="1" applyFill="1" applyBorder="1"/>
    <xf numFmtId="164" fontId="14" fillId="3" borderId="3" xfId="0" applyNumberFormat="1" applyFont="1" applyFill="1" applyBorder="1" applyAlignment="1">
      <alignment horizontal="center" vertical="center" wrapText="1"/>
    </xf>
    <xf numFmtId="164" fontId="14" fillId="3" borderId="15" xfId="0" applyNumberFormat="1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164" fontId="14" fillId="0" borderId="30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164" fontId="19" fillId="0" borderId="3" xfId="0" applyNumberFormat="1" applyFont="1" applyFill="1" applyBorder="1" applyAlignment="1">
      <alignment horizontal="center" vertical="center"/>
    </xf>
    <xf numFmtId="164" fontId="14" fillId="0" borderId="28" xfId="0" applyNumberFormat="1" applyFont="1" applyBorder="1" applyAlignment="1">
      <alignment horizontal="center"/>
    </xf>
    <xf numFmtId="164" fontId="14" fillId="0" borderId="24" xfId="0" applyNumberFormat="1" applyFont="1" applyFill="1" applyBorder="1" applyAlignment="1">
      <alignment horizontal="center" vertical="center"/>
    </xf>
    <xf numFmtId="164" fontId="0" fillId="0" borderId="24" xfId="0" applyNumberFormat="1" applyFont="1" applyFill="1" applyBorder="1" applyAlignment="1">
      <alignment horizontal="center" vertical="center"/>
    </xf>
    <xf numFmtId="164" fontId="0" fillId="0" borderId="23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64" fontId="15" fillId="0" borderId="28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28" xfId="0" applyNumberFormat="1" applyFont="1" applyFill="1" applyBorder="1" applyAlignment="1">
      <alignment horizontal="center" vertical="center"/>
    </xf>
    <xf numFmtId="164" fontId="0" fillId="0" borderId="8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4" fontId="14" fillId="7" borderId="15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164" fontId="14" fillId="5" borderId="15" xfId="0" applyNumberFormat="1" applyFont="1" applyFill="1" applyBorder="1" applyAlignment="1">
      <alignment horizontal="center" vertical="center"/>
    </xf>
    <xf numFmtId="164" fontId="14" fillId="0" borderId="15" xfId="0" applyNumberFormat="1" applyFont="1" applyFill="1" applyBorder="1" applyAlignment="1">
      <alignment horizontal="center"/>
    </xf>
    <xf numFmtId="164" fontId="14" fillId="3" borderId="2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7" xfId="0" applyFill="1" applyBorder="1" applyAlignment="1">
      <alignment horizontal="center" wrapText="1"/>
    </xf>
    <xf numFmtId="0" fontId="0" fillId="0" borderId="31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66" fontId="0" fillId="0" borderId="10" xfId="0" applyNumberFormat="1" applyFill="1" applyBorder="1" applyAlignment="1">
      <alignment horizontal="center" wrapText="1"/>
    </xf>
    <xf numFmtId="164" fontId="0" fillId="0" borderId="15" xfId="0" applyNumberFormat="1" applyFill="1" applyBorder="1" applyAlignment="1">
      <alignment horizontal="center" wrapText="1"/>
    </xf>
    <xf numFmtId="166" fontId="0" fillId="0" borderId="0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166" fontId="0" fillId="0" borderId="0" xfId="0" applyNumberFormat="1" applyFill="1" applyAlignment="1">
      <alignment horizontal="center"/>
    </xf>
    <xf numFmtId="164" fontId="22" fillId="0" borderId="22" xfId="0" applyNumberFormat="1" applyFont="1" applyFill="1" applyBorder="1" applyAlignment="1">
      <alignment horizontal="center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64" fontId="22" fillId="3" borderId="3" xfId="0" applyNumberFormat="1" applyFont="1" applyFill="1" applyBorder="1" applyAlignment="1">
      <alignment horizontal="center" vertical="center" wrapText="1"/>
    </xf>
    <xf numFmtId="164" fontId="22" fillId="5" borderId="3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 wrapText="1"/>
    </xf>
    <xf numFmtId="164" fontId="22" fillId="6" borderId="3" xfId="0" applyNumberFormat="1" applyFont="1" applyFill="1" applyBorder="1" applyAlignment="1">
      <alignment horizontal="center" vertical="center" wrapText="1"/>
    </xf>
    <xf numFmtId="164" fontId="22" fillId="5" borderId="16" xfId="0" applyNumberFormat="1" applyFont="1" applyFill="1" applyBorder="1" applyAlignment="1">
      <alignment horizontal="center" vertical="center"/>
    </xf>
    <xf numFmtId="164" fontId="14" fillId="3" borderId="6" xfId="0" applyNumberFormat="1" applyFont="1" applyFill="1" applyBorder="1" applyAlignment="1">
      <alignment horizontal="center"/>
    </xf>
    <xf numFmtId="0" fontId="0" fillId="0" borderId="14" xfId="0" applyFill="1" applyBorder="1" applyAlignment="1">
      <alignment wrapText="1"/>
    </xf>
    <xf numFmtId="1" fontId="0" fillId="0" borderId="4" xfId="0" applyNumberFormat="1" applyBorder="1"/>
    <xf numFmtId="0" fontId="0" fillId="0" borderId="4" xfId="0" applyFill="1" applyBorder="1" applyAlignment="1">
      <alignment horizontal="center" wrapText="1"/>
    </xf>
    <xf numFmtId="164" fontId="19" fillId="0" borderId="13" xfId="0" applyNumberFormat="1" applyFont="1" applyFill="1" applyBorder="1" applyAlignment="1">
      <alignment horizontal="center" vertical="center" wrapText="1"/>
    </xf>
    <xf numFmtId="164" fontId="19" fillId="0" borderId="15" xfId="0" applyNumberFormat="1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4" borderId="0" xfId="0" applyFill="1"/>
    <xf numFmtId="164" fontId="14" fillId="4" borderId="5" xfId="0" applyNumberFormat="1" applyFont="1" applyFill="1" applyBorder="1" applyAlignment="1">
      <alignment horizontal="center" wrapText="1"/>
    </xf>
    <xf numFmtId="164" fontId="0" fillId="4" borderId="5" xfId="0" applyNumberFormat="1" applyFill="1" applyBorder="1" applyAlignment="1">
      <alignment horizontal="center"/>
    </xf>
    <xf numFmtId="164" fontId="14" fillId="0" borderId="5" xfId="0" applyNumberFormat="1" applyFont="1" applyFill="1" applyBorder="1" applyAlignment="1">
      <alignment horizontal="center" wrapText="1"/>
    </xf>
    <xf numFmtId="164" fontId="0" fillId="0" borderId="5" xfId="0" applyNumberFormat="1" applyFill="1" applyBorder="1" applyAlignment="1">
      <alignment horizontal="center"/>
    </xf>
    <xf numFmtId="164" fontId="14" fillId="9" borderId="5" xfId="0" applyNumberFormat="1" applyFont="1" applyFill="1" applyBorder="1" applyAlignment="1">
      <alignment horizontal="center" wrapText="1"/>
    </xf>
    <xf numFmtId="164" fontId="14" fillId="0" borderId="32" xfId="0" applyNumberFormat="1" applyFont="1" applyFill="1" applyBorder="1" applyAlignment="1">
      <alignment horizontal="center" wrapText="1"/>
    </xf>
    <xf numFmtId="164" fontId="14" fillId="0" borderId="32" xfId="0" applyNumberFormat="1" applyFont="1" applyFill="1" applyBorder="1" applyAlignment="1">
      <alignment horizontal="left" wrapText="1"/>
    </xf>
    <xf numFmtId="0" fontId="14" fillId="0" borderId="32" xfId="0" applyFont="1" applyFill="1" applyBorder="1" applyAlignment="1">
      <alignment horizontal="center" wrapText="1"/>
    </xf>
    <xf numFmtId="0" fontId="0" fillId="0" borderId="32" xfId="0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164" fontId="0" fillId="4" borderId="29" xfId="0" applyNumberFormat="1" applyFill="1" applyBorder="1" applyAlignment="1">
      <alignment horizontal="center"/>
    </xf>
    <xf numFmtId="164" fontId="0" fillId="0" borderId="29" xfId="0" applyNumberFormat="1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164" fontId="14" fillId="4" borderId="3" xfId="0" applyNumberFormat="1" applyFont="1" applyFill="1" applyBorder="1" applyAlignment="1">
      <alignment horizontal="center"/>
    </xf>
    <xf numFmtId="164" fontId="0" fillId="0" borderId="3" xfId="0" applyNumberFormat="1" applyFill="1" applyBorder="1" applyAlignment="1">
      <alignment horizontal="center"/>
    </xf>
    <xf numFmtId="0" fontId="0" fillId="0" borderId="25" xfId="0" applyFill="1" applyBorder="1" applyAlignment="1">
      <alignment horizontal="center" wrapText="1"/>
    </xf>
    <xf numFmtId="164" fontId="14" fillId="4" borderId="15" xfId="0" applyNumberFormat="1" applyFon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164" fontId="0" fillId="0" borderId="3" xfId="0" applyNumberFormat="1" applyFill="1" applyBorder="1" applyAlignment="1">
      <alignment horizontal="center" wrapText="1"/>
    </xf>
    <xf numFmtId="164" fontId="0" fillId="5" borderId="3" xfId="0" applyNumberFormat="1" applyFill="1" applyBorder="1" applyAlignment="1">
      <alignment horizontal="center"/>
    </xf>
    <xf numFmtId="164" fontId="0" fillId="5" borderId="15" xfId="0" applyNumberFormat="1" applyFill="1" applyBorder="1" applyAlignment="1">
      <alignment horizontal="center"/>
    </xf>
    <xf numFmtId="164" fontId="0" fillId="6" borderId="3" xfId="0" applyNumberFormat="1" applyFill="1" applyBorder="1" applyAlignment="1">
      <alignment horizontal="center"/>
    </xf>
    <xf numFmtId="164" fontId="0" fillId="6" borderId="15" xfId="0" applyNumberFormat="1" applyFill="1" applyBorder="1" applyAlignment="1">
      <alignment horizontal="center"/>
    </xf>
    <xf numFmtId="164" fontId="0" fillId="10" borderId="3" xfId="0" applyNumberFormat="1" applyFill="1" applyBorder="1" applyAlignment="1">
      <alignment horizontal="center"/>
    </xf>
    <xf numFmtId="164" fontId="0" fillId="10" borderId="15" xfId="0" applyNumberFormat="1" applyFill="1" applyBorder="1" applyAlignment="1">
      <alignment horizontal="center"/>
    </xf>
    <xf numFmtId="164" fontId="0" fillId="10" borderId="3" xfId="0" applyNumberFormat="1" applyFill="1" applyBorder="1" applyAlignment="1">
      <alignment horizontal="center" wrapText="1"/>
    </xf>
    <xf numFmtId="164" fontId="14" fillId="0" borderId="9" xfId="0" applyNumberFormat="1" applyFont="1" applyFill="1" applyBorder="1" applyAlignment="1">
      <alignment horizontal="center" wrapText="1"/>
    </xf>
    <xf numFmtId="164" fontId="0" fillId="0" borderId="9" xfId="0" applyNumberFormat="1" applyFill="1" applyBorder="1" applyAlignment="1">
      <alignment horizontal="center"/>
    </xf>
    <xf numFmtId="164" fontId="0" fillId="0" borderId="35" xfId="0" applyNumberFormat="1" applyFill="1" applyBorder="1" applyAlignment="1">
      <alignment horizontal="center"/>
    </xf>
    <xf numFmtId="164" fontId="14" fillId="0" borderId="22" xfId="0" applyNumberFormat="1" applyFont="1" applyFill="1" applyBorder="1" applyAlignment="1">
      <alignment horizontal="center"/>
    </xf>
    <xf numFmtId="164" fontId="14" fillId="0" borderId="26" xfId="0" applyNumberFormat="1" applyFont="1" applyFill="1" applyBorder="1" applyAlignment="1">
      <alignment horizontal="center"/>
    </xf>
    <xf numFmtId="164" fontId="14" fillId="9" borderId="9" xfId="0" applyNumberFormat="1" applyFont="1" applyFill="1" applyBorder="1" applyAlignment="1">
      <alignment horizontal="center" wrapText="1"/>
    </xf>
    <xf numFmtId="164" fontId="0" fillId="0" borderId="16" xfId="0" applyNumberFormat="1" applyFill="1" applyBorder="1" applyAlignment="1">
      <alignment horizontal="center"/>
    </xf>
    <xf numFmtId="164" fontId="0" fillId="5" borderId="16" xfId="0" applyNumberFormat="1" applyFill="1" applyBorder="1" applyAlignment="1">
      <alignment horizontal="center"/>
    </xf>
    <xf numFmtId="164" fontId="0" fillId="6" borderId="16" xfId="0" applyNumberFormat="1" applyFill="1" applyBorder="1" applyAlignment="1">
      <alignment horizontal="center"/>
    </xf>
    <xf numFmtId="164" fontId="0" fillId="10" borderId="16" xfId="0" applyNumberFormat="1" applyFill="1" applyBorder="1" applyAlignment="1">
      <alignment horizontal="center"/>
    </xf>
    <xf numFmtId="164" fontId="14" fillId="3" borderId="17" xfId="0" applyNumberFormat="1" applyFont="1" applyFill="1" applyBorder="1" applyAlignment="1">
      <alignment horizontal="center"/>
    </xf>
    <xf numFmtId="164" fontId="14" fillId="0" borderId="36" xfId="0" applyNumberFormat="1" applyFont="1" applyFill="1" applyBorder="1" applyAlignment="1">
      <alignment horizontal="center"/>
    </xf>
    <xf numFmtId="164" fontId="19" fillId="0" borderId="22" xfId="0" applyNumberFormat="1" applyFont="1" applyFill="1" applyBorder="1" applyAlignment="1">
      <alignment horizontal="center"/>
    </xf>
    <xf numFmtId="164" fontId="19" fillId="0" borderId="3" xfId="0" applyNumberFormat="1" applyFont="1" applyFill="1" applyBorder="1" applyAlignment="1">
      <alignment horizontal="center"/>
    </xf>
    <xf numFmtId="164" fontId="14" fillId="5" borderId="3" xfId="0" applyNumberFormat="1" applyFont="1" applyFill="1" applyBorder="1" applyAlignment="1">
      <alignment horizontal="center"/>
    </xf>
    <xf numFmtId="0" fontId="0" fillId="3" borderId="0" xfId="0" applyFill="1" applyAlignment="1">
      <alignment horizontal="center" wrapText="1"/>
    </xf>
    <xf numFmtId="0" fontId="0" fillId="0" borderId="37" xfId="0" applyFill="1" applyBorder="1" applyAlignment="1">
      <alignment horizontal="center"/>
    </xf>
    <xf numFmtId="164" fontId="0" fillId="6" borderId="3" xfId="0" applyNumberFormat="1" applyFill="1" applyBorder="1" applyAlignment="1">
      <alignment horizontal="center" wrapText="1"/>
    </xf>
    <xf numFmtId="0" fontId="0" fillId="3" borderId="30" xfId="0" applyFill="1" applyBorder="1" applyAlignment="1">
      <alignment horizontal="center" wrapText="1"/>
    </xf>
    <xf numFmtId="164" fontId="15" fillId="6" borderId="3" xfId="0" applyNumberFormat="1" applyFont="1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8" xfId="0" applyBorder="1" applyAlignment="1"/>
    <xf numFmtId="164" fontId="14" fillId="0" borderId="15" xfId="0" applyNumberFormat="1" applyFont="1" applyFill="1" applyBorder="1" applyAlignment="1">
      <alignment horizontal="center" wrapText="1"/>
    </xf>
    <xf numFmtId="164" fontId="14" fillId="6" borderId="15" xfId="0" quotePrefix="1" applyNumberFormat="1" applyFont="1" applyFill="1" applyBorder="1" applyAlignment="1">
      <alignment horizontal="center" vertical="center" wrapText="1"/>
    </xf>
    <xf numFmtId="164" fontId="14" fillId="6" borderId="15" xfId="0" applyNumberFormat="1" applyFont="1" applyFill="1" applyBorder="1" applyAlignment="1">
      <alignment horizontal="center" vertical="center" wrapText="1"/>
    </xf>
    <xf numFmtId="0" fontId="14" fillId="6" borderId="15" xfId="0" applyFont="1" applyFill="1" applyBorder="1"/>
    <xf numFmtId="0" fontId="0" fillId="0" borderId="13" xfId="0" applyFill="1" applyBorder="1" applyAlignment="1">
      <alignment horizontal="center"/>
    </xf>
    <xf numFmtId="164" fontId="14" fillId="6" borderId="13" xfId="0" applyNumberFormat="1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/>
    </xf>
    <xf numFmtId="0" fontId="0" fillId="0" borderId="10" xfId="0" applyFill="1" applyBorder="1" applyAlignment="1">
      <alignment horizontal="center" wrapText="1"/>
    </xf>
    <xf numFmtId="0" fontId="0" fillId="0" borderId="15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5" xfId="0" applyFill="1" applyBorder="1"/>
    <xf numFmtId="0" fontId="0" fillId="0" borderId="28" xfId="0" applyFill="1" applyBorder="1" applyAlignment="1">
      <alignment horizontal="center"/>
    </xf>
    <xf numFmtId="164" fontId="14" fillId="0" borderId="40" xfId="0" applyNumberFormat="1" applyFont="1" applyFill="1" applyBorder="1" applyAlignment="1">
      <alignment horizontal="center" vertical="center" wrapText="1"/>
    </xf>
    <xf numFmtId="164" fontId="14" fillId="0" borderId="41" xfId="0" applyNumberFormat="1" applyFont="1" applyFill="1" applyBorder="1" applyAlignment="1">
      <alignment horizontal="center" vertical="center" wrapText="1"/>
    </xf>
    <xf numFmtId="164" fontId="14" fillId="3" borderId="4" xfId="0" applyNumberFormat="1" applyFont="1" applyFill="1" applyBorder="1" applyAlignment="1">
      <alignment horizontal="center" wrapText="1"/>
    </xf>
    <xf numFmtId="164" fontId="14" fillId="0" borderId="4" xfId="0" applyNumberFormat="1" applyFont="1" applyFill="1" applyBorder="1" applyAlignment="1">
      <alignment horizontal="center" vertical="center"/>
    </xf>
    <xf numFmtId="164" fontId="14" fillId="0" borderId="21" xfId="0" applyNumberFormat="1" applyFont="1" applyFill="1" applyBorder="1" applyAlignment="1">
      <alignment horizontal="center" vertical="center"/>
    </xf>
    <xf numFmtId="164" fontId="14" fillId="0" borderId="14" xfId="0" applyNumberFormat="1" applyFont="1" applyFill="1" applyBorder="1" applyAlignment="1">
      <alignment horizontal="center" vertical="center"/>
    </xf>
    <xf numFmtId="164" fontId="14" fillId="0" borderId="11" xfId="0" applyNumberFormat="1" applyFont="1" applyFill="1" applyBorder="1" applyAlignment="1">
      <alignment horizontal="center" vertical="center"/>
    </xf>
    <xf numFmtId="164" fontId="14" fillId="0" borderId="11" xfId="0" applyNumberFormat="1" applyFont="1" applyFill="1" applyBorder="1" applyAlignment="1">
      <alignment horizontal="center"/>
    </xf>
    <xf numFmtId="164" fontId="14" fillId="0" borderId="21" xfId="0" applyNumberFormat="1" applyFont="1" applyFill="1" applyBorder="1" applyAlignment="1">
      <alignment horizontal="center"/>
    </xf>
    <xf numFmtId="164" fontId="14" fillId="0" borderId="4" xfId="0" applyNumberFormat="1" applyFont="1" applyFill="1" applyBorder="1" applyAlignment="1">
      <alignment horizontal="center"/>
    </xf>
    <xf numFmtId="164" fontId="14" fillId="0" borderId="7" xfId="0" applyNumberFormat="1" applyFont="1" applyFill="1" applyBorder="1" applyAlignment="1">
      <alignment horizontal="center" vertical="center" wrapText="1"/>
    </xf>
    <xf numFmtId="164" fontId="14" fillId="0" borderId="14" xfId="0" applyNumberFormat="1" applyFont="1" applyFill="1" applyBorder="1" applyAlignment="1">
      <alignment horizontal="center" vertical="center" wrapText="1"/>
    </xf>
    <xf numFmtId="164" fontId="14" fillId="0" borderId="23" xfId="0" applyNumberFormat="1" applyFont="1" applyFill="1" applyBorder="1" applyAlignment="1">
      <alignment horizontal="center" vertical="center"/>
    </xf>
    <xf numFmtId="164" fontId="14" fillId="0" borderId="27" xfId="0" applyNumberFormat="1" applyFont="1" applyFill="1" applyBorder="1" applyAlignment="1">
      <alignment horizontal="center" vertical="center"/>
    </xf>
    <xf numFmtId="164" fontId="14" fillId="0" borderId="42" xfId="0" applyNumberFormat="1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center"/>
    </xf>
    <xf numFmtId="164" fontId="14" fillId="0" borderId="7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/>
    </xf>
    <xf numFmtId="164" fontId="22" fillId="0" borderId="6" xfId="0" applyNumberFormat="1" applyFont="1" applyFill="1" applyBorder="1" applyAlignment="1">
      <alignment horizontal="center" vertical="center"/>
    </xf>
    <xf numFmtId="164" fontId="22" fillId="0" borderId="0" xfId="0" applyNumberFormat="1" applyFont="1" applyFill="1" applyBorder="1" applyAlignment="1">
      <alignment horizontal="center" vertical="center"/>
    </xf>
    <xf numFmtId="164" fontId="14" fillId="0" borderId="19" xfId="0" applyNumberFormat="1" applyFont="1" applyFill="1" applyBorder="1" applyAlignment="1">
      <alignment horizontal="center" vertical="center"/>
    </xf>
    <xf numFmtId="164" fontId="22" fillId="0" borderId="4" xfId="0" applyNumberFormat="1" applyFont="1" applyFill="1" applyBorder="1" applyAlignment="1">
      <alignment horizontal="center" vertical="center"/>
    </xf>
    <xf numFmtId="164" fontId="14" fillId="0" borderId="14" xfId="0" applyNumberFormat="1" applyFont="1" applyFill="1" applyBorder="1" applyAlignment="1">
      <alignment horizontal="center" wrapText="1"/>
    </xf>
    <xf numFmtId="0" fontId="0" fillId="0" borderId="43" xfId="0" applyFill="1" applyBorder="1"/>
    <xf numFmtId="164" fontId="22" fillId="0" borderId="22" xfId="0" applyNumberFormat="1" applyFont="1" applyFill="1" applyBorder="1" applyAlignment="1">
      <alignment horizontal="center"/>
    </xf>
    <xf numFmtId="164" fontId="22" fillId="0" borderId="26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 vertical="center"/>
    </xf>
    <xf numFmtId="164" fontId="14" fillId="0" borderId="13" xfId="0" applyNumberFormat="1" applyFont="1" applyFill="1" applyBorder="1" applyAlignment="1">
      <alignment horizontal="center" vertical="center"/>
    </xf>
    <xf numFmtId="164" fontId="19" fillId="0" borderId="13" xfId="0" applyNumberFormat="1" applyFon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164" fontId="19" fillId="0" borderId="16" xfId="0" applyNumberFormat="1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164" fontId="14" fillId="0" borderId="44" xfId="0" applyNumberFormat="1" applyFont="1" applyFill="1" applyBorder="1" applyAlignment="1">
      <alignment horizontal="center" wrapText="1"/>
    </xf>
    <xf numFmtId="164" fontId="14" fillId="0" borderId="45" xfId="0" applyNumberFormat="1" applyFont="1" applyFill="1" applyBorder="1" applyAlignment="1">
      <alignment horizontal="center" wrapText="1"/>
    </xf>
    <xf numFmtId="0" fontId="0" fillId="3" borderId="15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64" fontId="22" fillId="7" borderId="3" xfId="0" applyNumberFormat="1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wrapText="1"/>
    </xf>
    <xf numFmtId="164" fontId="14" fillId="6" borderId="3" xfId="0" applyNumberFormat="1" applyFont="1" applyFill="1" applyBorder="1" applyAlignment="1">
      <alignment horizontal="center" vertical="center"/>
    </xf>
    <xf numFmtId="0" fontId="0" fillId="2" borderId="28" xfId="0" applyFill="1" applyBorder="1"/>
    <xf numFmtId="164" fontId="0" fillId="2" borderId="28" xfId="0" applyNumberFormat="1" applyFill="1" applyBorder="1" applyAlignment="1">
      <alignment horizontal="left"/>
    </xf>
    <xf numFmtId="0" fontId="0" fillId="11" borderId="10" xfId="0" applyFill="1" applyBorder="1" applyAlignment="1"/>
    <xf numFmtId="0" fontId="0" fillId="0" borderId="14" xfId="0" applyFill="1" applyBorder="1" applyAlignment="1">
      <alignment horizontal="center"/>
    </xf>
    <xf numFmtId="0" fontId="0" fillId="3" borderId="46" xfId="0" applyFill="1" applyBorder="1"/>
    <xf numFmtId="164" fontId="14" fillId="3" borderId="47" xfId="0" applyNumberFormat="1" applyFont="1" applyFill="1" applyBorder="1" applyAlignment="1">
      <alignment horizontal="center" vertical="center"/>
    </xf>
    <xf numFmtId="164" fontId="14" fillId="3" borderId="17" xfId="0" applyNumberFormat="1" applyFont="1" applyFill="1" applyBorder="1" applyAlignment="1">
      <alignment horizontal="center" vertical="center"/>
    </xf>
    <xf numFmtId="164" fontId="14" fillId="3" borderId="18" xfId="0" applyNumberFormat="1" applyFont="1" applyFill="1" applyBorder="1" applyAlignment="1">
      <alignment horizontal="center" vertical="center"/>
    </xf>
    <xf numFmtId="164" fontId="14" fillId="3" borderId="12" xfId="0" applyNumberFormat="1" applyFont="1" applyFill="1" applyBorder="1" applyAlignment="1">
      <alignment horizontal="center"/>
    </xf>
    <xf numFmtId="164" fontId="14" fillId="3" borderId="47" xfId="0" applyNumberFormat="1" applyFont="1" applyFill="1" applyBorder="1" applyAlignment="1">
      <alignment horizontal="center"/>
    </xf>
    <xf numFmtId="164" fontId="14" fillId="3" borderId="18" xfId="0" applyNumberFormat="1" applyFont="1" applyFill="1" applyBorder="1" applyAlignment="1">
      <alignment horizontal="center"/>
    </xf>
    <xf numFmtId="164" fontId="14" fillId="10" borderId="4" xfId="0" applyNumberFormat="1" applyFont="1" applyFill="1" applyBorder="1" applyAlignment="1">
      <alignment horizontal="center" vertical="center"/>
    </xf>
    <xf numFmtId="164" fontId="14" fillId="10" borderId="21" xfId="0" applyNumberFormat="1" applyFont="1" applyFill="1" applyBorder="1" applyAlignment="1">
      <alignment horizontal="center" vertical="center"/>
    </xf>
    <xf numFmtId="164" fontId="14" fillId="10" borderId="14" xfId="0" applyNumberFormat="1" applyFont="1" applyFill="1" applyBorder="1" applyAlignment="1">
      <alignment horizontal="center" vertical="center"/>
    </xf>
    <xf numFmtId="164" fontId="14" fillId="10" borderId="11" xfId="0" applyNumberFormat="1" applyFont="1" applyFill="1" applyBorder="1" applyAlignment="1">
      <alignment horizontal="center" vertical="center"/>
    </xf>
    <xf numFmtId="164" fontId="14" fillId="10" borderId="14" xfId="0" applyNumberFormat="1" applyFont="1" applyFill="1" applyBorder="1" applyAlignment="1">
      <alignment horizontal="center"/>
    </xf>
    <xf numFmtId="164" fontId="14" fillId="10" borderId="11" xfId="0" applyNumberFormat="1" applyFont="1" applyFill="1" applyBorder="1" applyAlignment="1">
      <alignment horizontal="center"/>
    </xf>
    <xf numFmtId="164" fontId="14" fillId="10" borderId="21" xfId="0" applyNumberFormat="1" applyFont="1" applyFill="1" applyBorder="1" applyAlignment="1">
      <alignment horizontal="center"/>
    </xf>
    <xf numFmtId="164" fontId="14" fillId="10" borderId="4" xfId="0" applyNumberFormat="1" applyFont="1" applyFill="1" applyBorder="1" applyAlignment="1">
      <alignment horizontal="center"/>
    </xf>
    <xf numFmtId="0" fontId="0" fillId="2" borderId="48" xfId="0" applyFill="1" applyBorder="1"/>
    <xf numFmtId="0" fontId="14" fillId="8" borderId="0" xfId="0" applyFont="1" applyFill="1" applyBorder="1"/>
    <xf numFmtId="164" fontId="0" fillId="8" borderId="10" xfId="0" applyNumberFormat="1" applyFont="1" applyFill="1" applyBorder="1" applyAlignment="1">
      <alignment horizontal="center" vertical="center"/>
    </xf>
    <xf numFmtId="164" fontId="14" fillId="8" borderId="10" xfId="0" applyNumberFormat="1" applyFont="1" applyFill="1" applyBorder="1" applyAlignment="1">
      <alignment horizontal="center" vertical="center"/>
    </xf>
    <xf numFmtId="164" fontId="14" fillId="8" borderId="26" xfId="0" applyNumberFormat="1" applyFont="1" applyFill="1" applyBorder="1" applyAlignment="1">
      <alignment horizontal="center" vertical="center" wrapText="1"/>
    </xf>
    <xf numFmtId="164" fontId="14" fillId="8" borderId="41" xfId="0" applyNumberFormat="1" applyFont="1" applyFill="1" applyBorder="1" applyAlignment="1">
      <alignment horizontal="center" vertical="center"/>
    </xf>
    <xf numFmtId="0" fontId="14" fillId="3" borderId="2" xfId="0" applyFont="1" applyFill="1" applyBorder="1"/>
    <xf numFmtId="164" fontId="14" fillId="3" borderId="49" xfId="0" applyNumberFormat="1" applyFont="1" applyFill="1" applyBorder="1" applyAlignment="1">
      <alignment horizontal="center" vertical="center"/>
    </xf>
    <xf numFmtId="164" fontId="14" fillId="3" borderId="49" xfId="0" applyNumberFormat="1" applyFont="1" applyFill="1" applyBorder="1" applyAlignment="1">
      <alignment horizontal="center" vertical="center" wrapText="1"/>
    </xf>
    <xf numFmtId="164" fontId="14" fillId="3" borderId="49" xfId="0" applyNumberFormat="1" applyFont="1" applyFill="1" applyBorder="1" applyAlignment="1">
      <alignment horizontal="center"/>
    </xf>
    <xf numFmtId="164" fontId="14" fillId="3" borderId="50" xfId="0" applyNumberFormat="1" applyFont="1" applyFill="1" applyBorder="1" applyAlignment="1">
      <alignment horizontal="center"/>
    </xf>
    <xf numFmtId="164" fontId="14" fillId="8" borderId="8" xfId="0" applyNumberFormat="1" applyFont="1" applyFill="1" applyBorder="1" applyAlignment="1">
      <alignment horizontal="center" vertical="center"/>
    </xf>
    <xf numFmtId="164" fontId="22" fillId="0" borderId="13" xfId="0" applyNumberFormat="1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14" fillId="0" borderId="16" xfId="0" applyNumberFormat="1" applyFont="1" applyFill="1" applyBorder="1" applyAlignment="1">
      <alignment horizontal="center" wrapText="1"/>
    </xf>
    <xf numFmtId="164" fontId="14" fillId="5" borderId="16" xfId="0" applyNumberFormat="1" applyFont="1" applyFill="1" applyBorder="1" applyAlignment="1">
      <alignment horizontal="center" vertical="center" wrapText="1"/>
    </xf>
    <xf numFmtId="164" fontId="14" fillId="6" borderId="16" xfId="0" applyNumberFormat="1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164" fontId="22" fillId="6" borderId="15" xfId="0" applyNumberFormat="1" applyFont="1" applyFill="1" applyBorder="1" applyAlignment="1">
      <alignment horizontal="center" vertical="center" wrapText="1"/>
    </xf>
    <xf numFmtId="164" fontId="14" fillId="10" borderId="11" xfId="0" applyNumberFormat="1" applyFont="1" applyFill="1" applyBorder="1" applyAlignment="1">
      <alignment horizontal="center" wrapText="1"/>
    </xf>
    <xf numFmtId="164" fontId="22" fillId="3" borderId="15" xfId="0" applyNumberFormat="1" applyFont="1" applyFill="1" applyBorder="1" applyAlignment="1">
      <alignment horizontal="center" vertical="center" wrapText="1"/>
    </xf>
    <xf numFmtId="164" fontId="22" fillId="0" borderId="3" xfId="0" applyNumberFormat="1" applyFont="1" applyFill="1" applyBorder="1" applyAlignment="1">
      <alignment horizontal="center" wrapText="1"/>
    </xf>
    <xf numFmtId="164" fontId="22" fillId="5" borderId="3" xfId="0" applyNumberFormat="1" applyFont="1" applyFill="1" applyBorder="1" applyAlignment="1">
      <alignment horizontal="center" vertical="center" wrapText="1"/>
    </xf>
    <xf numFmtId="164" fontId="14" fillId="8" borderId="10" xfId="0" applyNumberFormat="1" applyFont="1" applyFill="1" applyBorder="1" applyAlignment="1">
      <alignment horizontal="center" vertical="center" wrapText="1"/>
    </xf>
    <xf numFmtId="164" fontId="22" fillId="0" borderId="15" xfId="0" applyNumberFormat="1" applyFont="1" applyFill="1" applyBorder="1" applyAlignment="1">
      <alignment horizontal="center" wrapText="1"/>
    </xf>
    <xf numFmtId="164" fontId="22" fillId="5" borderId="15" xfId="0" applyNumberFormat="1" applyFont="1" applyFill="1" applyBorder="1" applyAlignment="1">
      <alignment horizontal="center" vertical="center" wrapText="1"/>
    </xf>
    <xf numFmtId="164" fontId="22" fillId="0" borderId="26" xfId="0" applyNumberFormat="1" applyFont="1" applyFill="1" applyBorder="1" applyAlignment="1">
      <alignment horizontal="center" vertical="center" wrapText="1"/>
    </xf>
    <xf numFmtId="164" fontId="22" fillId="8" borderId="10" xfId="0" applyNumberFormat="1" applyFont="1" applyFill="1" applyBorder="1" applyAlignment="1">
      <alignment horizontal="center" vertical="center"/>
    </xf>
    <xf numFmtId="164" fontId="22" fillId="3" borderId="4" xfId="0" applyNumberFormat="1" applyFont="1" applyFill="1" applyBorder="1" applyAlignment="1">
      <alignment horizontal="center" vertical="center"/>
    </xf>
    <xf numFmtId="164" fontId="20" fillId="0" borderId="6" xfId="0" applyNumberFormat="1" applyFont="1" applyFill="1" applyBorder="1" applyAlignment="1">
      <alignment horizontal="center" vertical="center" wrapText="1"/>
    </xf>
    <xf numFmtId="164" fontId="22" fillId="0" borderId="0" xfId="0" quotePrefix="1" applyNumberFormat="1" applyFont="1" applyFill="1" applyBorder="1" applyAlignment="1">
      <alignment horizontal="center" vertical="center" wrapText="1"/>
    </xf>
    <xf numFmtId="164" fontId="14" fillId="6" borderId="16" xfId="0" applyNumberFormat="1" applyFont="1" applyFill="1" applyBorder="1" applyAlignment="1">
      <alignment horizontal="center" vertical="center"/>
    </xf>
    <xf numFmtId="164" fontId="0" fillId="3" borderId="8" xfId="0" applyNumberForma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164" fontId="0" fillId="10" borderId="16" xfId="0" applyNumberFormat="1" applyFill="1" applyBorder="1" applyAlignment="1">
      <alignment horizontal="center" wrapText="1"/>
    </xf>
    <xf numFmtId="164" fontId="0" fillId="5" borderId="16" xfId="0" applyNumberFormat="1" applyFill="1" applyBorder="1" applyAlignment="1">
      <alignment horizontal="center" wrapText="1"/>
    </xf>
    <xf numFmtId="164" fontId="0" fillId="6" borderId="16" xfId="0" applyNumberFormat="1" applyFill="1" applyBorder="1" applyAlignment="1">
      <alignment horizontal="center" wrapText="1"/>
    </xf>
    <xf numFmtId="164" fontId="0" fillId="0" borderId="22" xfId="0" applyNumberFormat="1" applyFont="1" applyFill="1" applyBorder="1" applyAlignment="1">
      <alignment horizontal="center"/>
    </xf>
    <xf numFmtId="164" fontId="0" fillId="0" borderId="40" xfId="0" applyNumberFormat="1" applyFont="1" applyFill="1" applyBorder="1" applyAlignment="1">
      <alignment horizontal="center" wrapText="1"/>
    </xf>
    <xf numFmtId="164" fontId="0" fillId="0" borderId="16" xfId="0" applyNumberFormat="1" applyFont="1" applyFill="1" applyBorder="1" applyAlignment="1">
      <alignment horizontal="center" wrapText="1"/>
    </xf>
    <xf numFmtId="164" fontId="0" fillId="0" borderId="22" xfId="0" applyNumberFormat="1" applyFill="1" applyBorder="1" applyAlignment="1">
      <alignment horizontal="center" wrapText="1"/>
    </xf>
    <xf numFmtId="164" fontId="0" fillId="4" borderId="16" xfId="0" applyNumberFormat="1" applyFill="1" applyBorder="1" applyAlignment="1">
      <alignment horizontal="center" wrapText="1"/>
    </xf>
    <xf numFmtId="164" fontId="14" fillId="0" borderId="41" xfId="0" applyNumberFormat="1" applyFont="1" applyFill="1" applyBorder="1" applyAlignment="1">
      <alignment horizontal="center"/>
    </xf>
    <xf numFmtId="164" fontId="0" fillId="0" borderId="40" xfId="0" applyNumberFormat="1" applyFont="1" applyFill="1" applyBorder="1" applyAlignment="1">
      <alignment horizontal="center"/>
    </xf>
    <xf numFmtId="164" fontId="0" fillId="0" borderId="36" xfId="0" applyNumberFormat="1" applyFill="1" applyBorder="1" applyAlignment="1">
      <alignment horizontal="center" wrapText="1"/>
    </xf>
    <xf numFmtId="164" fontId="0" fillId="4" borderId="3" xfId="0" applyNumberFormat="1" applyFill="1" applyBorder="1" applyAlignment="1">
      <alignment horizontal="center" wrapText="1"/>
    </xf>
    <xf numFmtId="164" fontId="0" fillId="5" borderId="3" xfId="0" applyNumberFormat="1" applyFill="1" applyBorder="1" applyAlignment="1">
      <alignment horizontal="center" wrapText="1"/>
    </xf>
    <xf numFmtId="0" fontId="0" fillId="10" borderId="25" xfId="0" applyFill="1" applyBorder="1" applyAlignment="1">
      <alignment horizontal="center" wrapText="1"/>
    </xf>
    <xf numFmtId="0" fontId="0" fillId="3" borderId="51" xfId="0" applyFill="1" applyBorder="1"/>
    <xf numFmtId="164" fontId="14" fillId="3" borderId="52" xfId="0" applyNumberFormat="1" applyFont="1" applyFill="1" applyBorder="1" applyAlignment="1">
      <alignment horizontal="center" wrapText="1"/>
    </xf>
    <xf numFmtId="164" fontId="0" fillId="3" borderId="52" xfId="0" applyNumberFormat="1" applyFill="1" applyBorder="1" applyAlignment="1">
      <alignment horizontal="center"/>
    </xf>
    <xf numFmtId="164" fontId="0" fillId="3" borderId="53" xfId="0" applyNumberFormat="1" applyFill="1" applyBorder="1" applyAlignment="1">
      <alignment horizontal="center"/>
    </xf>
    <xf numFmtId="0" fontId="0" fillId="0" borderId="54" xfId="0" applyFill="1" applyBorder="1"/>
    <xf numFmtId="164" fontId="14" fillId="9" borderId="55" xfId="0" applyNumberFormat="1" applyFont="1" applyFill="1" applyBorder="1" applyAlignment="1">
      <alignment horizontal="center" wrapText="1"/>
    </xf>
    <xf numFmtId="164" fontId="14" fillId="0" borderId="55" xfId="0" applyNumberFormat="1" applyFont="1" applyFill="1" applyBorder="1" applyAlignment="1">
      <alignment horizontal="center" wrapText="1"/>
    </xf>
    <xf numFmtId="164" fontId="0" fillId="0" borderId="55" xfId="0" applyNumberFormat="1" applyFill="1" applyBorder="1" applyAlignment="1">
      <alignment horizontal="center"/>
    </xf>
    <xf numFmtId="164" fontId="0" fillId="0" borderId="56" xfId="0" applyNumberFormat="1" applyFill="1" applyBorder="1" applyAlignment="1">
      <alignment horizontal="center"/>
    </xf>
    <xf numFmtId="164" fontId="14" fillId="0" borderId="45" xfId="0" applyNumberFormat="1" applyFont="1" applyFill="1" applyBorder="1" applyAlignment="1">
      <alignment horizontal="center"/>
    </xf>
    <xf numFmtId="164" fontId="14" fillId="0" borderId="57" xfId="0" applyNumberFormat="1" applyFont="1" applyFill="1" applyBorder="1" applyAlignment="1">
      <alignment horizontal="center"/>
    </xf>
    <xf numFmtId="164" fontId="0" fillId="0" borderId="36" xfId="0" applyNumberFormat="1" applyFont="1" applyFill="1" applyBorder="1" applyAlignment="1">
      <alignment horizontal="center"/>
    </xf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10" borderId="1" xfId="0" applyFill="1" applyBorder="1"/>
    <xf numFmtId="0" fontId="0" fillId="10" borderId="58" xfId="0" applyFill="1" applyBorder="1"/>
    <xf numFmtId="164" fontId="14" fillId="9" borderId="32" xfId="0" applyNumberFormat="1" applyFont="1" applyFill="1" applyBorder="1" applyAlignment="1">
      <alignment horizontal="center" wrapText="1"/>
    </xf>
    <xf numFmtId="164" fontId="0" fillId="0" borderId="32" xfId="0" applyNumberFormat="1" applyFill="1" applyBorder="1" applyAlignment="1">
      <alignment horizontal="center"/>
    </xf>
    <xf numFmtId="164" fontId="0" fillId="0" borderId="34" xfId="0" applyNumberFormat="1" applyFill="1" applyBorder="1" applyAlignment="1">
      <alignment horizontal="center"/>
    </xf>
    <xf numFmtId="164" fontId="0" fillId="10" borderId="25" xfId="0" applyNumberFormat="1" applyFill="1" applyBorder="1" applyAlignment="1">
      <alignment horizontal="center"/>
    </xf>
    <xf numFmtId="164" fontId="0" fillId="10" borderId="30" xfId="0" applyNumberFormat="1" applyFill="1" applyBorder="1" applyAlignment="1">
      <alignment horizontal="center" wrapText="1"/>
    </xf>
    <xf numFmtId="164" fontId="0" fillId="10" borderId="38" xfId="0" applyNumberFormat="1" applyFill="1" applyBorder="1" applyAlignment="1">
      <alignment horizontal="center"/>
    </xf>
    <xf numFmtId="0" fontId="0" fillId="0" borderId="4" xfId="0" applyFill="1" applyBorder="1"/>
    <xf numFmtId="164" fontId="14" fillId="0" borderId="17" xfId="0" applyNumberFormat="1" applyFont="1" applyFill="1" applyBorder="1" applyAlignment="1">
      <alignment horizontal="center"/>
    </xf>
    <xf numFmtId="164" fontId="14" fillId="0" borderId="47" xfId="0" applyNumberFormat="1" applyFont="1" applyFill="1" applyBorder="1" applyAlignment="1">
      <alignment horizontal="center"/>
    </xf>
    <xf numFmtId="164" fontId="14" fillId="0" borderId="18" xfId="0" applyNumberFormat="1" applyFont="1" applyFill="1" applyBorder="1" applyAlignment="1">
      <alignment horizontal="center"/>
    </xf>
    <xf numFmtId="164" fontId="14" fillId="0" borderId="59" xfId="0" applyNumberFormat="1" applyFont="1" applyFill="1" applyBorder="1" applyAlignment="1">
      <alignment horizontal="center" wrapText="1"/>
    </xf>
    <xf numFmtId="164" fontId="0" fillId="0" borderId="41" xfId="0" applyNumberFormat="1" applyFont="1" applyFill="1" applyBorder="1" applyAlignment="1">
      <alignment horizontal="center"/>
    </xf>
    <xf numFmtId="164" fontId="0" fillId="4" borderId="3" xfId="0" applyNumberFormat="1" applyFont="1" applyFill="1" applyBorder="1" applyAlignment="1">
      <alignment horizontal="center"/>
    </xf>
    <xf numFmtId="164" fontId="0" fillId="4" borderId="13" xfId="0" applyNumberFormat="1" applyFont="1" applyFill="1" applyBorder="1" applyAlignment="1">
      <alignment horizontal="center"/>
    </xf>
    <xf numFmtId="164" fontId="0" fillId="0" borderId="40" xfId="0" applyNumberFormat="1" applyFill="1" applyBorder="1" applyAlignment="1">
      <alignment horizontal="center" wrapText="1"/>
    </xf>
    <xf numFmtId="164" fontId="14" fillId="0" borderId="12" xfId="0" applyNumberFormat="1" applyFont="1" applyFill="1" applyBorder="1" applyAlignment="1">
      <alignment horizontal="center"/>
    </xf>
    <xf numFmtId="164" fontId="0" fillId="0" borderId="57" xfId="0" applyNumberFormat="1" applyFont="1" applyFill="1" applyBorder="1" applyAlignment="1">
      <alignment horizontal="center"/>
    </xf>
    <xf numFmtId="164" fontId="0" fillId="4" borderId="15" xfId="0" applyNumberFormat="1" applyFont="1" applyFill="1" applyBorder="1" applyAlignment="1">
      <alignment horizontal="center"/>
    </xf>
    <xf numFmtId="0" fontId="0" fillId="0" borderId="10" xfId="0" applyFill="1" applyBorder="1"/>
    <xf numFmtId="164" fontId="0" fillId="0" borderId="26" xfId="0" applyNumberFormat="1" applyFont="1" applyFill="1" applyBorder="1" applyAlignment="1">
      <alignment horizontal="center"/>
    </xf>
    <xf numFmtId="164" fontId="0" fillId="4" borderId="15" xfId="0" applyNumberFormat="1" applyFont="1" applyFill="1" applyBorder="1" applyAlignment="1">
      <alignment horizontal="center" wrapText="1"/>
    </xf>
    <xf numFmtId="164" fontId="0" fillId="0" borderId="3" xfId="0" applyNumberFormat="1" applyFont="1" applyFill="1" applyBorder="1" applyAlignment="1">
      <alignment horizontal="center"/>
    </xf>
    <xf numFmtId="164" fontId="14" fillId="9" borderId="3" xfId="0" applyNumberFormat="1" applyFont="1" applyFill="1" applyBorder="1" applyAlignment="1">
      <alignment horizontal="center"/>
    </xf>
    <xf numFmtId="164" fontId="14" fillId="9" borderId="15" xfId="0" applyNumberFormat="1" applyFont="1" applyFill="1" applyBorder="1" applyAlignment="1">
      <alignment horizontal="center"/>
    </xf>
    <xf numFmtId="164" fontId="0" fillId="9" borderId="3" xfId="0" applyNumberFormat="1" applyFont="1" applyFill="1" applyBorder="1" applyAlignment="1">
      <alignment horizontal="center"/>
    </xf>
    <xf numFmtId="164" fontId="0" fillId="9" borderId="3" xfId="0" applyNumberFormat="1" applyFill="1" applyBorder="1" applyAlignment="1">
      <alignment horizontal="center"/>
    </xf>
    <xf numFmtId="0" fontId="0" fillId="2" borderId="26" xfId="0" applyFill="1" applyBorder="1"/>
    <xf numFmtId="164" fontId="14" fillId="0" borderId="26" xfId="0" quotePrefix="1" applyNumberFormat="1" applyFont="1" applyFill="1" applyBorder="1" applyAlignment="1">
      <alignment horizontal="center" vertical="center" wrapText="1"/>
    </xf>
    <xf numFmtId="0" fontId="0" fillId="4" borderId="14" xfId="0" applyFill="1" applyBorder="1"/>
    <xf numFmtId="164" fontId="14" fillId="4" borderId="4" xfId="0" applyNumberFormat="1" applyFont="1" applyFill="1" applyBorder="1" applyAlignment="1">
      <alignment horizontal="center" vertical="center"/>
    </xf>
    <xf numFmtId="164" fontId="14" fillId="4" borderId="21" xfId="0" applyNumberFormat="1" applyFont="1" applyFill="1" applyBorder="1" applyAlignment="1">
      <alignment horizontal="center" vertical="center"/>
    </xf>
    <xf numFmtId="164" fontId="14" fillId="4" borderId="21" xfId="0" applyNumberFormat="1" applyFont="1" applyFill="1" applyBorder="1" applyAlignment="1">
      <alignment horizontal="center" vertical="center" wrapText="1"/>
    </xf>
    <xf numFmtId="164" fontId="14" fillId="4" borderId="14" xfId="0" applyNumberFormat="1" applyFont="1" applyFill="1" applyBorder="1" applyAlignment="1">
      <alignment horizontal="center" vertical="center"/>
    </xf>
    <xf numFmtId="164" fontId="22" fillId="4" borderId="21" xfId="0" applyNumberFormat="1" applyFont="1" applyFill="1" applyBorder="1" applyAlignment="1">
      <alignment horizontal="center" vertical="center"/>
    </xf>
    <xf numFmtId="164" fontId="22" fillId="4" borderId="4" xfId="0" applyNumberFormat="1" applyFont="1" applyFill="1" applyBorder="1" applyAlignment="1">
      <alignment horizontal="center" vertical="center"/>
    </xf>
    <xf numFmtId="164" fontId="14" fillId="4" borderId="4" xfId="0" applyNumberFormat="1" applyFont="1" applyFill="1" applyBorder="1" applyAlignment="1">
      <alignment horizontal="center" vertical="center" wrapText="1"/>
    </xf>
    <xf numFmtId="164" fontId="14" fillId="0" borderId="8" xfId="0" applyNumberFormat="1" applyFont="1" applyFill="1" applyBorder="1" applyAlignment="1">
      <alignment horizontal="center" vertical="center"/>
    </xf>
    <xf numFmtId="164" fontId="19" fillId="0" borderId="0" xfId="0" applyNumberFormat="1" applyFont="1" applyFill="1" applyBorder="1" applyAlignment="1">
      <alignment horizontal="center" vertical="center"/>
    </xf>
    <xf numFmtId="164" fontId="19" fillId="0" borderId="7" xfId="0" applyNumberFormat="1" applyFont="1" applyFill="1" applyBorder="1" applyAlignment="1">
      <alignment horizontal="center" vertical="center"/>
    </xf>
    <xf numFmtId="164" fontId="19" fillId="0" borderId="6" xfId="0" applyNumberFormat="1" applyFont="1" applyFill="1" applyBorder="1" applyAlignment="1">
      <alignment horizontal="center" vertical="center"/>
    </xf>
    <xf numFmtId="164" fontId="19" fillId="0" borderId="7" xfId="0" applyNumberFormat="1" applyFont="1" applyFill="1" applyBorder="1" applyAlignment="1">
      <alignment horizontal="center" vertical="center" wrapText="1"/>
    </xf>
    <xf numFmtId="164" fontId="19" fillId="0" borderId="22" xfId="0" applyNumberFormat="1" applyFont="1" applyFill="1" applyBorder="1" applyAlignment="1">
      <alignment horizontal="center" vertical="center"/>
    </xf>
    <xf numFmtId="164" fontId="0" fillId="9" borderId="47" xfId="0" applyNumberFormat="1" applyFont="1" applyFill="1" applyBorder="1" applyAlignment="1">
      <alignment wrapText="1"/>
    </xf>
    <xf numFmtId="164" fontId="0" fillId="9" borderId="17" xfId="0" applyNumberFormat="1" applyFont="1" applyFill="1" applyBorder="1" applyAlignment="1">
      <alignment wrapText="1"/>
    </xf>
    <xf numFmtId="164" fontId="14" fillId="9" borderId="47" xfId="0" applyNumberFormat="1" applyFont="1" applyFill="1" applyBorder="1" applyAlignment="1">
      <alignment horizontal="center" wrapText="1"/>
    </xf>
    <xf numFmtId="164" fontId="0" fillId="9" borderId="3" xfId="0" applyNumberFormat="1" applyFont="1" applyFill="1" applyBorder="1" applyAlignment="1">
      <alignment wrapText="1"/>
    </xf>
    <xf numFmtId="164" fontId="0" fillId="9" borderId="16" xfId="0" applyNumberFormat="1" applyFont="1" applyFill="1" applyBorder="1" applyAlignment="1">
      <alignment horizontal="center" wrapText="1"/>
    </xf>
    <xf numFmtId="164" fontId="0" fillId="9" borderId="15" xfId="0" applyNumberFormat="1" applyFont="1" applyFill="1" applyBorder="1" applyAlignment="1">
      <alignment horizontal="center" wrapText="1"/>
    </xf>
    <xf numFmtId="164" fontId="0" fillId="9" borderId="3" xfId="0" applyNumberFormat="1" applyFont="1" applyFill="1" applyBorder="1" applyAlignment="1">
      <alignment horizontal="center" wrapText="1"/>
    </xf>
    <xf numFmtId="164" fontId="0" fillId="9" borderId="0" xfId="0" applyNumberFormat="1" applyFont="1" applyFill="1"/>
    <xf numFmtId="164" fontId="14" fillId="9" borderId="7" xfId="0" applyNumberFormat="1" applyFont="1" applyFill="1" applyBorder="1" applyAlignment="1">
      <alignment horizontal="center" wrapText="1"/>
    </xf>
    <xf numFmtId="164" fontId="0" fillId="9" borderId="6" xfId="0" applyNumberFormat="1" applyFont="1" applyFill="1" applyBorder="1" applyAlignment="1">
      <alignment wrapText="1"/>
    </xf>
    <xf numFmtId="164" fontId="15" fillId="9" borderId="7" xfId="0" applyNumberFormat="1" applyFont="1" applyFill="1" applyBorder="1" applyAlignment="1">
      <alignment wrapText="1"/>
    </xf>
    <xf numFmtId="164" fontId="18" fillId="9" borderId="3" xfId="0" applyNumberFormat="1" applyFont="1" applyFill="1" applyBorder="1" applyAlignment="1">
      <alignment horizontal="center" wrapText="1"/>
    </xf>
    <xf numFmtId="164" fontId="14" fillId="0" borderId="19" xfId="0" applyNumberFormat="1" applyFont="1" applyFill="1" applyBorder="1" applyAlignment="1">
      <alignment horizontal="center"/>
    </xf>
    <xf numFmtId="164" fontId="0" fillId="0" borderId="47" xfId="0" applyNumberFormat="1" applyFill="1" applyBorder="1" applyAlignment="1">
      <alignment horizontal="center" wrapText="1"/>
    </xf>
    <xf numFmtId="164" fontId="0" fillId="0" borderId="15" xfId="0" applyNumberFormat="1" applyFont="1" applyFill="1" applyBorder="1" applyAlignment="1">
      <alignment horizontal="center" wrapText="1"/>
    </xf>
    <xf numFmtId="164" fontId="0" fillId="0" borderId="3" xfId="0" applyNumberFormat="1" applyFont="1" applyFill="1" applyBorder="1" applyAlignment="1">
      <alignment horizontal="center" wrapText="1"/>
    </xf>
    <xf numFmtId="164" fontId="0" fillId="0" borderId="47" xfId="0" applyNumberFormat="1" applyFill="1" applyBorder="1" applyAlignment="1">
      <alignment wrapText="1"/>
    </xf>
    <xf numFmtId="164" fontId="0" fillId="0" borderId="17" xfId="0" applyNumberFormat="1" applyFill="1" applyBorder="1" applyAlignment="1">
      <alignment wrapText="1"/>
    </xf>
    <xf numFmtId="164" fontId="0" fillId="0" borderId="3" xfId="0" applyNumberFormat="1" applyFill="1" applyBorder="1" applyAlignment="1">
      <alignment horizontal="center" vertical="center" wrapText="1"/>
    </xf>
    <xf numFmtId="164" fontId="0" fillId="0" borderId="16" xfId="0" applyNumberFormat="1" applyFill="1" applyBorder="1" applyAlignment="1">
      <alignment horizontal="center" vertical="center" wrapText="1"/>
    </xf>
    <xf numFmtId="164" fontId="0" fillId="0" borderId="15" xfId="0" applyNumberFormat="1" applyFill="1" applyBorder="1" applyAlignment="1">
      <alignment horizontal="center" vertical="center" wrapText="1"/>
    </xf>
    <xf numFmtId="164" fontId="0" fillId="0" borderId="21" xfId="0" applyNumberFormat="1" applyFill="1" applyBorder="1" applyAlignment="1">
      <alignment wrapText="1"/>
    </xf>
    <xf numFmtId="164" fontId="0" fillId="0" borderId="14" xfId="0" applyNumberFormat="1" applyFill="1" applyBorder="1" applyAlignment="1">
      <alignment wrapText="1"/>
    </xf>
    <xf numFmtId="164" fontId="15" fillId="0" borderId="21" xfId="0" applyNumberFormat="1" applyFont="1" applyFill="1" applyBorder="1" applyAlignment="1">
      <alignment wrapText="1"/>
    </xf>
    <xf numFmtId="164" fontId="0" fillId="0" borderId="4" xfId="0" applyNumberFormat="1" applyFill="1" applyBorder="1" applyAlignment="1">
      <alignment horizontal="center" vertical="center" wrapText="1"/>
    </xf>
    <xf numFmtId="164" fontId="0" fillId="0" borderId="21" xfId="0" applyNumberFormat="1" applyFill="1" applyBorder="1" applyAlignment="1">
      <alignment horizontal="center" vertical="center" wrapText="1"/>
    </xf>
    <xf numFmtId="164" fontId="0" fillId="0" borderId="14" xfId="0" applyNumberFormat="1" applyFill="1" applyBorder="1" applyAlignment="1">
      <alignment horizontal="center" vertical="center" wrapText="1"/>
    </xf>
    <xf numFmtId="164" fontId="14" fillId="0" borderId="8" xfId="0" applyNumberFormat="1" applyFont="1" applyFill="1" applyBorder="1" applyAlignment="1">
      <alignment horizontal="center"/>
    </xf>
    <xf numFmtId="164" fontId="14" fillId="0" borderId="8" xfId="0" applyNumberFormat="1" applyFont="1" applyFill="1" applyBorder="1" applyAlignment="1">
      <alignment horizontal="center" wrapText="1"/>
    </xf>
    <xf numFmtId="164" fontId="14" fillId="0" borderId="28" xfId="0" applyNumberFormat="1" applyFont="1" applyFill="1" applyBorder="1" applyAlignment="1">
      <alignment horizontal="center"/>
    </xf>
    <xf numFmtId="164" fontId="22" fillId="0" borderId="10" xfId="0" applyNumberFormat="1" applyFont="1" applyFill="1" applyBorder="1" applyAlignment="1">
      <alignment horizontal="center"/>
    </xf>
    <xf numFmtId="164" fontId="14" fillId="0" borderId="31" xfId="0" applyNumberFormat="1" applyFont="1" applyFill="1" applyBorder="1" applyAlignment="1">
      <alignment horizontal="center"/>
    </xf>
    <xf numFmtId="164" fontId="14" fillId="0" borderId="10" xfId="0" applyNumberFormat="1" applyFont="1" applyFill="1" applyBorder="1" applyAlignment="1">
      <alignment horizontal="center" wrapText="1"/>
    </xf>
    <xf numFmtId="164" fontId="14" fillId="0" borderId="14" xfId="0" applyNumberFormat="1" applyFont="1" applyFill="1" applyBorder="1" applyAlignment="1">
      <alignment horizontal="center"/>
    </xf>
    <xf numFmtId="164" fontId="22" fillId="0" borderId="4" xfId="0" applyNumberFormat="1" applyFont="1" applyFill="1" applyBorder="1" applyAlignment="1">
      <alignment horizontal="center"/>
    </xf>
    <xf numFmtId="164" fontId="14" fillId="0" borderId="31" xfId="0" applyNumberFormat="1" applyFont="1" applyFill="1" applyBorder="1" applyAlignment="1">
      <alignment horizontal="center" vertical="center"/>
    </xf>
    <xf numFmtId="164" fontId="15" fillId="0" borderId="12" xfId="0" applyNumberFormat="1" applyFont="1" applyFill="1" applyBorder="1" applyAlignment="1">
      <alignment horizontal="center" wrapText="1"/>
    </xf>
    <xf numFmtId="164" fontId="0" fillId="0" borderId="16" xfId="0" applyNumberFormat="1" applyFill="1" applyBorder="1" applyAlignment="1">
      <alignment horizontal="center" wrapText="1"/>
    </xf>
    <xf numFmtId="164" fontId="15" fillId="0" borderId="3" xfId="0" applyNumberFormat="1" applyFont="1" applyFill="1" applyBorder="1" applyAlignment="1">
      <alignment horizontal="center" vertical="center" wrapText="1"/>
    </xf>
    <xf numFmtId="164" fontId="15" fillId="0" borderId="13" xfId="0" applyNumberFormat="1" applyFont="1" applyFill="1" applyBorder="1" applyAlignment="1">
      <alignment horizontal="center" vertical="center" wrapText="1"/>
    </xf>
    <xf numFmtId="164" fontId="0" fillId="0" borderId="3" xfId="0" applyNumberFormat="1" applyFill="1" applyBorder="1" applyAlignment="1">
      <alignment wrapText="1"/>
    </xf>
    <xf numFmtId="164" fontId="0" fillId="0" borderId="15" xfId="0" applyNumberFormat="1" applyFill="1" applyBorder="1" applyAlignment="1">
      <alignment wrapText="1"/>
    </xf>
    <xf numFmtId="1" fontId="0" fillId="0" borderId="26" xfId="0" applyNumberFormat="1" applyFill="1" applyBorder="1"/>
    <xf numFmtId="1" fontId="0" fillId="0" borderId="7" xfId="0" applyNumberFormat="1" applyFill="1" applyBorder="1"/>
    <xf numFmtId="164" fontId="14" fillId="0" borderId="25" xfId="0" applyNumberFormat="1" applyFont="1" applyFill="1" applyBorder="1" applyAlignment="1">
      <alignment horizontal="center" vertical="center"/>
    </xf>
    <xf numFmtId="164" fontId="23" fillId="0" borderId="16" xfId="0" applyNumberFormat="1" applyFont="1" applyFill="1" applyBorder="1" applyAlignment="1">
      <alignment horizontal="center" vertical="center"/>
    </xf>
    <xf numFmtId="164" fontId="23" fillId="0" borderId="15" xfId="0" applyNumberFormat="1" applyFont="1" applyFill="1" applyBorder="1" applyAlignment="1">
      <alignment horizontal="center" vertical="center"/>
    </xf>
    <xf numFmtId="164" fontId="0" fillId="9" borderId="16" xfId="0" applyNumberFormat="1" applyFill="1" applyBorder="1" applyAlignment="1">
      <alignment horizontal="center"/>
    </xf>
    <xf numFmtId="164" fontId="0" fillId="9" borderId="13" xfId="0" applyNumberFormat="1" applyFill="1" applyBorder="1" applyAlignment="1">
      <alignment horizontal="center" wrapText="1"/>
    </xf>
    <xf numFmtId="164" fontId="18" fillId="9" borderId="3" xfId="0" applyNumberFormat="1" applyFont="1" applyFill="1" applyBorder="1" applyAlignment="1">
      <alignment horizontal="center"/>
    </xf>
    <xf numFmtId="164" fontId="0" fillId="9" borderId="13" xfId="0" applyNumberFormat="1" applyFill="1" applyBorder="1" applyAlignment="1">
      <alignment horizontal="center"/>
    </xf>
    <xf numFmtId="164" fontId="0" fillId="9" borderId="15" xfId="0" applyNumberFormat="1" applyFill="1" applyBorder="1" applyAlignment="1">
      <alignment horizontal="center"/>
    </xf>
    <xf numFmtId="0" fontId="0" fillId="9" borderId="0" xfId="0" applyFill="1"/>
    <xf numFmtId="164" fontId="18" fillId="9" borderId="16" xfId="0" applyNumberFormat="1" applyFont="1" applyFill="1" applyBorder="1" applyAlignment="1">
      <alignment horizontal="center"/>
    </xf>
    <xf numFmtId="164" fontId="18" fillId="9" borderId="13" xfId="0" applyNumberFormat="1" applyFont="1" applyFill="1" applyBorder="1" applyAlignment="1">
      <alignment horizontal="center" wrapText="1"/>
    </xf>
    <xf numFmtId="164" fontId="18" fillId="9" borderId="13" xfId="0" applyNumberFormat="1" applyFont="1" applyFill="1" applyBorder="1" applyAlignment="1">
      <alignment horizontal="center"/>
    </xf>
    <xf numFmtId="164" fontId="18" fillId="9" borderId="15" xfId="0" applyNumberFormat="1" applyFont="1" applyFill="1" applyBorder="1" applyAlignment="1">
      <alignment horizontal="center"/>
    </xf>
    <xf numFmtId="164" fontId="14" fillId="9" borderId="16" xfId="0" applyNumberFormat="1" applyFont="1" applyFill="1" applyBorder="1" applyAlignment="1">
      <alignment horizontal="center" vertical="center"/>
    </xf>
    <xf numFmtId="164" fontId="14" fillId="9" borderId="15" xfId="0" applyNumberFormat="1" applyFont="1" applyFill="1" applyBorder="1" applyAlignment="1">
      <alignment horizontal="center" vertical="center"/>
    </xf>
    <xf numFmtId="164" fontId="14" fillId="9" borderId="3" xfId="0" applyNumberFormat="1" applyFont="1" applyFill="1" applyBorder="1" applyAlignment="1">
      <alignment horizontal="center" vertical="center"/>
    </xf>
    <xf numFmtId="164" fontId="14" fillId="9" borderId="13" xfId="0" applyNumberFormat="1" applyFont="1" applyFill="1" applyBorder="1" applyAlignment="1">
      <alignment horizontal="center" vertical="center" wrapText="1"/>
    </xf>
    <xf numFmtId="164" fontId="22" fillId="9" borderId="3" xfId="0" applyNumberFormat="1" applyFont="1" applyFill="1" applyBorder="1" applyAlignment="1">
      <alignment horizontal="center" vertical="center"/>
    </xf>
    <xf numFmtId="164" fontId="14" fillId="9" borderId="13" xfId="0" applyNumberFormat="1" applyFont="1" applyFill="1" applyBorder="1" applyAlignment="1">
      <alignment horizontal="center" vertical="center"/>
    </xf>
    <xf numFmtId="164" fontId="0" fillId="9" borderId="12" xfId="0" applyNumberFormat="1" applyFont="1" applyFill="1" applyBorder="1" applyAlignment="1">
      <alignment wrapText="1"/>
    </xf>
    <xf numFmtId="164" fontId="0" fillId="9" borderId="0" xfId="0" applyNumberFormat="1" applyFill="1"/>
    <xf numFmtId="0" fontId="19" fillId="9" borderId="26" xfId="0" applyFont="1" applyFill="1" applyBorder="1"/>
    <xf numFmtId="164" fontId="19" fillId="9" borderId="22" xfId="0" applyNumberFormat="1" applyFont="1" applyFill="1" applyBorder="1" applyAlignment="1">
      <alignment horizontal="center" vertical="center" wrapText="1"/>
    </xf>
    <xf numFmtId="164" fontId="19" fillId="9" borderId="26" xfId="0" applyNumberFormat="1" applyFont="1" applyFill="1" applyBorder="1" applyAlignment="1">
      <alignment horizontal="center" vertical="center" wrapText="1"/>
    </xf>
    <xf numFmtId="0" fontId="19" fillId="9" borderId="26" xfId="0" applyFont="1" applyFill="1" applyBorder="1" applyAlignment="1">
      <alignment horizontal="center" vertical="center" wrapText="1"/>
    </xf>
    <xf numFmtId="0" fontId="19" fillId="9" borderId="13" xfId="0" applyFont="1" applyFill="1" applyBorder="1" applyAlignment="1">
      <alignment horizontal="center" vertical="center" wrapText="1"/>
    </xf>
    <xf numFmtId="0" fontId="19" fillId="9" borderId="15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18" fillId="9" borderId="5" xfId="0" applyFont="1" applyFill="1" applyBorder="1"/>
    <xf numFmtId="0" fontId="0" fillId="9" borderId="5" xfId="0" applyFill="1" applyBorder="1"/>
    <xf numFmtId="164" fontId="19" fillId="9" borderId="13" xfId="0" applyNumberFormat="1" applyFont="1" applyFill="1" applyBorder="1" applyAlignment="1">
      <alignment horizontal="center" vertical="center" wrapText="1"/>
    </xf>
    <xf numFmtId="164" fontId="0" fillId="9" borderId="13" xfId="0" applyNumberFormat="1" applyFont="1" applyFill="1" applyBorder="1" applyAlignment="1">
      <alignment horizontal="center" wrapText="1"/>
    </xf>
    <xf numFmtId="164" fontId="14" fillId="0" borderId="5" xfId="0" applyNumberFormat="1" applyFont="1" applyFill="1" applyBorder="1" applyAlignment="1">
      <alignment horizontal="center"/>
    </xf>
    <xf numFmtId="164" fontId="22" fillId="0" borderId="5" xfId="0" applyNumberFormat="1" applyFont="1" applyFill="1" applyBorder="1" applyAlignment="1">
      <alignment horizontal="center"/>
    </xf>
    <xf numFmtId="164" fontId="14" fillId="0" borderId="5" xfId="0" applyNumberFormat="1" applyFont="1" applyFill="1" applyBorder="1" applyAlignment="1">
      <alignment horizontal="center" vertical="center"/>
    </xf>
    <xf numFmtId="164" fontId="14" fillId="0" borderId="5" xfId="0" applyNumberFormat="1" applyFont="1" applyFill="1" applyBorder="1" applyAlignment="1">
      <alignment horizontal="center" vertical="center" wrapText="1"/>
    </xf>
    <xf numFmtId="164" fontId="22" fillId="0" borderId="5" xfId="0" applyNumberFormat="1" applyFont="1" applyFill="1" applyBorder="1" applyAlignment="1">
      <alignment horizontal="center" vertical="center"/>
    </xf>
    <xf numFmtId="164" fontId="14" fillId="0" borderId="5" xfId="0" applyNumberFormat="1" applyFont="1" applyBorder="1" applyAlignment="1">
      <alignment horizontal="center" vertical="center"/>
    </xf>
    <xf numFmtId="164" fontId="0" fillId="3" borderId="10" xfId="0" applyNumberFormat="1" applyFill="1" applyBorder="1" applyAlignment="1">
      <alignment horizontal="center" vertical="center"/>
    </xf>
    <xf numFmtId="164" fontId="0" fillId="3" borderId="28" xfId="0" applyNumberFormat="1" applyFill="1" applyBorder="1" applyAlignment="1">
      <alignment horizontal="center" vertical="center"/>
    </xf>
    <xf numFmtId="164" fontId="0" fillId="3" borderId="31" xfId="0" applyNumberForma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/>
    </xf>
    <xf numFmtId="164" fontId="22" fillId="0" borderId="15" xfId="0" applyNumberFormat="1" applyFont="1" applyFill="1" applyBorder="1" applyAlignment="1">
      <alignment horizontal="center" vertical="center"/>
    </xf>
    <xf numFmtId="164" fontId="14" fillId="0" borderId="11" xfId="0" applyNumberFormat="1" applyFont="1" applyFill="1" applyBorder="1" applyAlignment="1">
      <alignment horizontal="center" wrapText="1"/>
    </xf>
    <xf numFmtId="164" fontId="0" fillId="9" borderId="18" xfId="0" applyNumberFormat="1" applyFont="1" applyFill="1" applyBorder="1" applyAlignment="1">
      <alignment wrapText="1"/>
    </xf>
    <xf numFmtId="164" fontId="0" fillId="0" borderId="18" xfId="0" applyNumberFormat="1" applyFill="1" applyBorder="1" applyAlignment="1">
      <alignment wrapText="1"/>
    </xf>
    <xf numFmtId="164" fontId="0" fillId="0" borderId="11" xfId="0" applyNumberFormat="1" applyFill="1" applyBorder="1" applyAlignment="1">
      <alignment wrapText="1"/>
    </xf>
    <xf numFmtId="164" fontId="0" fillId="0" borderId="16" xfId="0" applyNumberFormat="1" applyFill="1" applyBorder="1" applyAlignment="1">
      <alignment wrapText="1"/>
    </xf>
    <xf numFmtId="164" fontId="19" fillId="0" borderId="19" xfId="0" applyNumberFormat="1" applyFont="1" applyFill="1" applyBorder="1" applyAlignment="1">
      <alignment horizontal="center"/>
    </xf>
    <xf numFmtId="164" fontId="14" fillId="0" borderId="16" xfId="0" applyNumberFormat="1" applyFont="1" applyFill="1" applyBorder="1" applyAlignment="1">
      <alignment horizontal="center"/>
    </xf>
    <xf numFmtId="164" fontId="14" fillId="9" borderId="16" xfId="0" applyNumberFormat="1" applyFont="1" applyFill="1" applyBorder="1" applyAlignment="1">
      <alignment horizontal="center"/>
    </xf>
    <xf numFmtId="164" fontId="22" fillId="0" borderId="16" xfId="0" applyNumberFormat="1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 vertical="center"/>
    </xf>
    <xf numFmtId="0" fontId="14" fillId="0" borderId="3" xfId="0" applyFont="1" applyFill="1" applyBorder="1"/>
    <xf numFmtId="0" fontId="0" fillId="0" borderId="3" xfId="0" applyFill="1" applyBorder="1" applyAlignment="1">
      <alignment wrapText="1"/>
    </xf>
    <xf numFmtId="164" fontId="0" fillId="9" borderId="3" xfId="0" applyNumberFormat="1" applyFont="1" applyFill="1" applyBorder="1"/>
    <xf numFmtId="164" fontId="0" fillId="9" borderId="3" xfId="0" applyNumberFormat="1" applyFill="1" applyBorder="1"/>
    <xf numFmtId="164" fontId="0" fillId="0" borderId="3" xfId="0" applyNumberFormat="1" applyFill="1" applyBorder="1"/>
    <xf numFmtId="0" fontId="0" fillId="0" borderId="3" xfId="0" applyFont="1" applyFill="1" applyBorder="1"/>
    <xf numFmtId="0" fontId="0" fillId="0" borderId="3" xfId="0" applyFill="1" applyBorder="1"/>
    <xf numFmtId="0" fontId="0" fillId="9" borderId="3" xfId="0" applyFill="1" applyBorder="1"/>
    <xf numFmtId="0" fontId="18" fillId="9" borderId="3" xfId="0" applyFont="1" applyFill="1" applyBorder="1"/>
    <xf numFmtId="0" fontId="0" fillId="2" borderId="3" xfId="0" applyFill="1" applyBorder="1"/>
    <xf numFmtId="0" fontId="0" fillId="2" borderId="25" xfId="0" applyFill="1" applyBorder="1"/>
    <xf numFmtId="0" fontId="14" fillId="6" borderId="3" xfId="0" applyFont="1" applyFill="1" applyBorder="1"/>
    <xf numFmtId="164" fontId="14" fillId="6" borderId="15" xfId="0" applyNumberFormat="1" applyFont="1" applyFill="1" applyBorder="1" applyAlignment="1">
      <alignment horizontal="center" wrapText="1"/>
    </xf>
    <xf numFmtId="164" fontId="0" fillId="6" borderId="11" xfId="0" applyNumberFormat="1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164" fontId="0" fillId="6" borderId="36" xfId="0" applyNumberFormat="1" applyFill="1" applyBorder="1" applyAlignment="1">
      <alignment horizontal="center"/>
    </xf>
    <xf numFmtId="164" fontId="0" fillId="6" borderId="18" xfId="0" applyNumberForma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19" fillId="8" borderId="13" xfId="0" applyNumberFormat="1" applyFont="1" applyFill="1" applyBorder="1" applyAlignment="1">
      <alignment horizontal="center" vertical="center" wrapText="1"/>
    </xf>
    <xf numFmtId="164" fontId="14" fillId="8" borderId="15" xfId="0" applyNumberFormat="1" applyFont="1" applyFill="1" applyBorder="1" applyAlignment="1">
      <alignment horizontal="center" wrapText="1"/>
    </xf>
    <xf numFmtId="164" fontId="19" fillId="8" borderId="18" xfId="0" applyNumberFormat="1" applyFont="1" applyFill="1" applyBorder="1" applyAlignment="1">
      <alignment horizontal="center"/>
    </xf>
    <xf numFmtId="164" fontId="22" fillId="8" borderId="3" xfId="0" applyNumberFormat="1" applyFont="1" applyFill="1" applyBorder="1" applyAlignment="1">
      <alignment horizontal="center" vertical="center"/>
    </xf>
    <xf numFmtId="164" fontId="19" fillId="8" borderId="15" xfId="0" applyNumberFormat="1" applyFont="1" applyFill="1" applyBorder="1" applyAlignment="1">
      <alignment horizontal="center" vertical="center"/>
    </xf>
    <xf numFmtId="164" fontId="14" fillId="6" borderId="16" xfId="0" applyNumberFormat="1" applyFont="1" applyFill="1" applyBorder="1" applyAlignment="1">
      <alignment horizontal="center"/>
    </xf>
    <xf numFmtId="164" fontId="14" fillId="6" borderId="15" xfId="0" applyNumberFormat="1" applyFont="1" applyFill="1" applyBorder="1" applyAlignment="1">
      <alignment horizontal="center" vertical="center"/>
    </xf>
    <xf numFmtId="164" fontId="20" fillId="6" borderId="3" xfId="0" applyNumberFormat="1" applyFont="1" applyFill="1" applyBorder="1" applyAlignment="1">
      <alignment horizontal="center" vertical="center"/>
    </xf>
    <xf numFmtId="164" fontId="22" fillId="6" borderId="3" xfId="0" applyNumberFormat="1" applyFont="1" applyFill="1" applyBorder="1" applyAlignment="1">
      <alignment horizontal="center" vertical="center"/>
    </xf>
    <xf numFmtId="164" fontId="14" fillId="6" borderId="13" xfId="0" applyNumberFormat="1" applyFont="1" applyFill="1" applyBorder="1" applyAlignment="1">
      <alignment horizontal="center" vertical="center"/>
    </xf>
    <xf numFmtId="0" fontId="0" fillId="5" borderId="3" xfId="0" applyFill="1" applyBorder="1"/>
    <xf numFmtId="164" fontId="20" fillId="5" borderId="16" xfId="0" applyNumberFormat="1" applyFont="1" applyFill="1" applyBorder="1" applyAlignment="1">
      <alignment horizontal="center"/>
    </xf>
    <xf numFmtId="164" fontId="19" fillId="5" borderId="13" xfId="0" applyNumberFormat="1" applyFont="1" applyFill="1" applyBorder="1" applyAlignment="1">
      <alignment horizontal="center" vertical="center" wrapText="1"/>
    </xf>
    <xf numFmtId="164" fontId="14" fillId="5" borderId="13" xfId="0" applyNumberFormat="1" applyFont="1" applyFill="1" applyBorder="1" applyAlignment="1">
      <alignment horizontal="center" vertical="center"/>
    </xf>
    <xf numFmtId="0" fontId="0" fillId="3" borderId="3" xfId="0" applyFont="1" applyFill="1" applyBorder="1"/>
    <xf numFmtId="164" fontId="19" fillId="3" borderId="11" xfId="0" applyNumberFormat="1" applyFont="1" applyFill="1" applyBorder="1" applyAlignment="1">
      <alignment horizontal="center"/>
    </xf>
    <xf numFmtId="164" fontId="19" fillId="3" borderId="11" xfId="0" applyNumberFormat="1" applyFont="1" applyFill="1" applyBorder="1" applyAlignment="1">
      <alignment horizontal="center" vertical="center"/>
    </xf>
    <xf numFmtId="164" fontId="19" fillId="3" borderId="21" xfId="0" applyNumberFormat="1" applyFont="1" applyFill="1" applyBorder="1" applyAlignment="1">
      <alignment horizontal="center" vertical="center"/>
    </xf>
    <xf numFmtId="164" fontId="19" fillId="3" borderId="4" xfId="0" applyNumberFormat="1" applyFont="1" applyFill="1" applyBorder="1" applyAlignment="1">
      <alignment horizontal="center" vertical="center"/>
    </xf>
    <xf numFmtId="164" fontId="19" fillId="3" borderId="14" xfId="0" applyNumberFormat="1" applyFont="1" applyFill="1" applyBorder="1" applyAlignment="1">
      <alignment horizontal="center" vertical="center" wrapText="1"/>
    </xf>
    <xf numFmtId="164" fontId="19" fillId="3" borderId="14" xfId="0" applyNumberFormat="1" applyFont="1" applyFill="1" applyBorder="1" applyAlignment="1">
      <alignment horizontal="center" vertical="center"/>
    </xf>
    <xf numFmtId="164" fontId="14" fillId="8" borderId="16" xfId="0" applyNumberFormat="1" applyFont="1" applyFill="1" applyBorder="1" applyAlignment="1">
      <alignment horizontal="center" vertical="center"/>
    </xf>
    <xf numFmtId="164" fontId="14" fillId="8" borderId="15" xfId="0" applyNumberFormat="1" applyFont="1" applyFill="1" applyBorder="1" applyAlignment="1">
      <alignment horizontal="center" vertical="center"/>
    </xf>
    <xf numFmtId="164" fontId="14" fillId="8" borderId="3" xfId="0" applyNumberFormat="1" applyFont="1" applyFill="1" applyBorder="1" applyAlignment="1">
      <alignment horizontal="center" vertical="center"/>
    </xf>
    <xf numFmtId="164" fontId="14" fillId="8" borderId="13" xfId="0" applyNumberFormat="1" applyFont="1" applyFill="1" applyBorder="1" applyAlignment="1">
      <alignment horizontal="center" vertical="center"/>
    </xf>
    <xf numFmtId="164" fontId="22" fillId="8" borderId="13" xfId="0" applyNumberFormat="1" applyFont="1" applyFill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 wrapText="1"/>
    </xf>
    <xf numFmtId="164" fontId="14" fillId="0" borderId="28" xfId="0" applyNumberFormat="1" applyFont="1" applyBorder="1" applyAlignment="1">
      <alignment horizontal="center" wrapText="1"/>
    </xf>
    <xf numFmtId="164" fontId="14" fillId="0" borderId="5" xfId="0" quotePrefix="1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164" fontId="19" fillId="4" borderId="5" xfId="0" applyNumberFormat="1" applyFont="1" applyFill="1" applyBorder="1" applyAlignment="1">
      <alignment horizontal="center" vertical="center"/>
    </xf>
    <xf numFmtId="164" fontId="19" fillId="4" borderId="5" xfId="0" applyNumberFormat="1" applyFont="1" applyFill="1" applyBorder="1" applyAlignment="1">
      <alignment horizontal="center" vertical="center" wrapText="1"/>
    </xf>
    <xf numFmtId="164" fontId="14" fillId="4" borderId="5" xfId="0" applyNumberFormat="1" applyFont="1" applyFill="1" applyBorder="1" applyAlignment="1">
      <alignment horizontal="center" vertical="center"/>
    </xf>
    <xf numFmtId="164" fontId="14" fillId="4" borderId="5" xfId="0" applyNumberFormat="1" applyFont="1" applyFill="1" applyBorder="1" applyAlignment="1">
      <alignment horizontal="center" vertical="center" wrapText="1"/>
    </xf>
    <xf numFmtId="164" fontId="14" fillId="7" borderId="5" xfId="0" applyNumberFormat="1" applyFont="1" applyFill="1" applyBorder="1" applyAlignment="1">
      <alignment horizontal="center" vertical="center"/>
    </xf>
    <xf numFmtId="164" fontId="20" fillId="7" borderId="5" xfId="0" applyNumberFormat="1" applyFont="1" applyFill="1" applyBorder="1" applyAlignment="1">
      <alignment horizontal="center" vertical="center" wrapText="1"/>
    </xf>
    <xf numFmtId="164" fontId="22" fillId="7" borderId="5" xfId="0" applyNumberFormat="1" applyFont="1" applyFill="1" applyBorder="1" applyAlignment="1">
      <alignment horizontal="center" vertical="center"/>
    </xf>
    <xf numFmtId="164" fontId="14" fillId="7" borderId="5" xfId="0" applyNumberFormat="1" applyFont="1" applyFill="1" applyBorder="1" applyAlignment="1">
      <alignment horizontal="center" vertical="center" wrapText="1"/>
    </xf>
    <xf numFmtId="164" fontId="14" fillId="5" borderId="5" xfId="0" applyNumberFormat="1" applyFont="1" applyFill="1" applyBorder="1" applyAlignment="1">
      <alignment horizontal="center" vertical="center"/>
    </xf>
    <xf numFmtId="164" fontId="14" fillId="5" borderId="5" xfId="0" applyNumberFormat="1" applyFont="1" applyFill="1" applyBorder="1" applyAlignment="1">
      <alignment horizontal="center" vertical="center" wrapText="1"/>
    </xf>
    <xf numFmtId="164" fontId="14" fillId="8" borderId="5" xfId="0" applyNumberFormat="1" applyFont="1" applyFill="1" applyBorder="1" applyAlignment="1">
      <alignment horizontal="center" vertical="center"/>
    </xf>
    <xf numFmtId="164" fontId="14" fillId="8" borderId="5" xfId="0" applyNumberFormat="1" applyFont="1" applyFill="1" applyBorder="1" applyAlignment="1">
      <alignment horizontal="center" vertical="center" wrapText="1"/>
    </xf>
    <xf numFmtId="164" fontId="22" fillId="8" borderId="5" xfId="0" applyNumberFormat="1" applyFont="1" applyFill="1" applyBorder="1" applyAlignment="1">
      <alignment horizontal="center" vertical="center"/>
    </xf>
    <xf numFmtId="164" fontId="24" fillId="8" borderId="5" xfId="0" applyNumberFormat="1" applyFont="1" applyFill="1" applyBorder="1" applyAlignment="1">
      <alignment horizontal="center" vertical="center" wrapText="1"/>
    </xf>
    <xf numFmtId="164" fontId="14" fillId="8" borderId="5" xfId="0" quotePrefix="1" applyNumberFormat="1" applyFont="1" applyFill="1" applyBorder="1" applyAlignment="1">
      <alignment horizontal="center" vertical="center"/>
    </xf>
    <xf numFmtId="164" fontId="20" fillId="8" borderId="5" xfId="0" applyNumberFormat="1" applyFont="1" applyFill="1" applyBorder="1" applyAlignment="1">
      <alignment horizontal="center" vertical="center"/>
    </xf>
    <xf numFmtId="164" fontId="20" fillId="0" borderId="5" xfId="0" applyNumberFormat="1" applyFont="1" applyFill="1" applyBorder="1" applyAlignment="1">
      <alignment horizontal="center" vertical="center"/>
    </xf>
    <xf numFmtId="164" fontId="14" fillId="6" borderId="5" xfId="0" applyNumberFormat="1" applyFont="1" applyFill="1" applyBorder="1" applyAlignment="1">
      <alignment horizontal="center" vertical="center"/>
    </xf>
    <xf numFmtId="0" fontId="0" fillId="4" borderId="1" xfId="0" applyFill="1" applyBorder="1"/>
    <xf numFmtId="0" fontId="0" fillId="7" borderId="1" xfId="0" applyFill="1" applyBorder="1"/>
    <xf numFmtId="0" fontId="0" fillId="8" borderId="1" xfId="0" applyFill="1" applyBorder="1"/>
    <xf numFmtId="0" fontId="14" fillId="8" borderId="1" xfId="0" applyFont="1" applyFill="1" applyBorder="1"/>
    <xf numFmtId="0" fontId="14" fillId="6" borderId="1" xfId="0" applyFont="1" applyFill="1" applyBorder="1"/>
    <xf numFmtId="0" fontId="0" fillId="0" borderId="1" xfId="0" applyFont="1" applyFill="1" applyBorder="1"/>
    <xf numFmtId="0" fontId="14" fillId="10" borderId="58" xfId="0" applyFont="1" applyFill="1" applyBorder="1"/>
    <xf numFmtId="164" fontId="14" fillId="10" borderId="32" xfId="0" applyNumberFormat="1" applyFont="1" applyFill="1" applyBorder="1" applyAlignment="1">
      <alignment horizontal="center" vertical="center"/>
    </xf>
    <xf numFmtId="164" fontId="14" fillId="10" borderId="32" xfId="0" applyNumberFormat="1" applyFont="1" applyFill="1" applyBorder="1" applyAlignment="1">
      <alignment horizontal="center"/>
    </xf>
    <xf numFmtId="0" fontId="0" fillId="10" borderId="32" xfId="0" applyFill="1" applyBorder="1" applyAlignment="1">
      <alignment horizontal="center"/>
    </xf>
    <xf numFmtId="164" fontId="14" fillId="0" borderId="29" xfId="0" applyNumberFormat="1" applyFont="1" applyFill="1" applyBorder="1" applyAlignment="1">
      <alignment horizontal="center"/>
    </xf>
    <xf numFmtId="164" fontId="14" fillId="0" borderId="29" xfId="0" applyNumberFormat="1" applyFont="1" applyFill="1" applyBorder="1" applyAlignment="1">
      <alignment horizontal="center" vertical="center"/>
    </xf>
    <xf numFmtId="164" fontId="19" fillId="4" borderId="29" xfId="0" applyNumberFormat="1" applyFont="1" applyFill="1" applyBorder="1" applyAlignment="1">
      <alignment horizontal="center" vertical="center"/>
    </xf>
    <xf numFmtId="164" fontId="14" fillId="4" borderId="29" xfId="0" applyNumberFormat="1" applyFont="1" applyFill="1" applyBorder="1" applyAlignment="1">
      <alignment horizontal="center" vertical="center"/>
    </xf>
    <xf numFmtId="164" fontId="22" fillId="7" borderId="29" xfId="0" applyNumberFormat="1" applyFont="1" applyFill="1" applyBorder="1" applyAlignment="1">
      <alignment horizontal="center" vertical="center"/>
    </xf>
    <xf numFmtId="164" fontId="14" fillId="7" borderId="29" xfId="0" applyNumberFormat="1" applyFont="1" applyFill="1" applyBorder="1" applyAlignment="1">
      <alignment horizontal="center" vertical="center"/>
    </xf>
    <xf numFmtId="164" fontId="14" fillId="5" borderId="29" xfId="0" applyNumberFormat="1" applyFont="1" applyFill="1" applyBorder="1" applyAlignment="1">
      <alignment horizontal="center" vertical="center"/>
    </xf>
    <xf numFmtId="164" fontId="22" fillId="8" borderId="29" xfId="0" applyNumberFormat="1" applyFont="1" applyFill="1" applyBorder="1" applyAlignment="1">
      <alignment horizontal="center" vertical="center"/>
    </xf>
    <xf numFmtId="164" fontId="14" fillId="8" borderId="29" xfId="0" applyNumberFormat="1" applyFont="1" applyFill="1" applyBorder="1" applyAlignment="1">
      <alignment horizontal="center" vertical="center"/>
    </xf>
    <xf numFmtId="164" fontId="14" fillId="8" borderId="29" xfId="0" quotePrefix="1" applyNumberFormat="1" applyFont="1" applyFill="1" applyBorder="1" applyAlignment="1">
      <alignment horizontal="center" vertical="center"/>
    </xf>
    <xf numFmtId="164" fontId="14" fillId="0" borderId="29" xfId="0" applyNumberFormat="1" applyFont="1" applyFill="1" applyBorder="1" applyAlignment="1">
      <alignment horizontal="center" vertical="center" wrapText="1"/>
    </xf>
    <xf numFmtId="164" fontId="14" fillId="5" borderId="29" xfId="0" applyNumberFormat="1" applyFont="1" applyFill="1" applyBorder="1" applyAlignment="1">
      <alignment horizontal="center" vertical="center" wrapText="1"/>
    </xf>
    <xf numFmtId="164" fontId="22" fillId="0" borderId="29" xfId="0" applyNumberFormat="1" applyFont="1" applyFill="1" applyBorder="1" applyAlignment="1">
      <alignment horizontal="center" vertical="center"/>
    </xf>
    <xf numFmtId="164" fontId="22" fillId="4" borderId="29" xfId="0" applyNumberFormat="1" applyFont="1" applyFill="1" applyBorder="1" applyAlignment="1">
      <alignment horizontal="center" vertical="center"/>
    </xf>
    <xf numFmtId="164" fontId="22" fillId="6" borderId="29" xfId="0" applyNumberFormat="1" applyFont="1" applyFill="1" applyBorder="1" applyAlignment="1">
      <alignment horizontal="center" vertical="center"/>
    </xf>
    <xf numFmtId="164" fontId="19" fillId="0" borderId="29" xfId="0" applyNumberFormat="1" applyFont="1" applyFill="1" applyBorder="1" applyAlignment="1">
      <alignment horizontal="center" vertical="center"/>
    </xf>
    <xf numFmtId="164" fontId="14" fillId="0" borderId="29" xfId="0" applyNumberFormat="1" applyFont="1" applyBorder="1" applyAlignment="1">
      <alignment horizontal="center" vertical="center"/>
    </xf>
    <xf numFmtId="164" fontId="14" fillId="10" borderId="34" xfId="0" applyNumberFormat="1" applyFont="1" applyFill="1" applyBorder="1" applyAlignment="1">
      <alignment horizontal="center"/>
    </xf>
    <xf numFmtId="164" fontId="19" fillId="4" borderId="3" xfId="0" applyNumberFormat="1" applyFont="1" applyFill="1" applyBorder="1" applyAlignment="1">
      <alignment horizontal="center" vertical="center"/>
    </xf>
    <xf numFmtId="164" fontId="14" fillId="4" borderId="3" xfId="0" applyNumberFormat="1" applyFont="1" applyFill="1" applyBorder="1" applyAlignment="1">
      <alignment horizontal="center" vertical="center"/>
    </xf>
    <xf numFmtId="164" fontId="14" fillId="8" borderId="3" xfId="0" quotePrefix="1" applyNumberFormat="1" applyFont="1" applyFill="1" applyBorder="1" applyAlignment="1">
      <alignment horizontal="center" vertical="center"/>
    </xf>
    <xf numFmtId="164" fontId="22" fillId="0" borderId="3" xfId="0" applyNumberFormat="1" applyFont="1" applyBorder="1" applyAlignment="1">
      <alignment horizontal="center" vertical="center"/>
    </xf>
    <xf numFmtId="164" fontId="14" fillId="10" borderId="25" xfId="0" applyNumberFormat="1" applyFont="1" applyFill="1" applyBorder="1" applyAlignment="1">
      <alignment horizontal="center"/>
    </xf>
    <xf numFmtId="164" fontId="19" fillId="4" borderId="15" xfId="0" applyNumberFormat="1" applyFont="1" applyFill="1" applyBorder="1" applyAlignment="1">
      <alignment horizontal="center" vertical="center"/>
    </xf>
    <xf numFmtId="164" fontId="14" fillId="4" borderId="15" xfId="0" applyNumberFormat="1" applyFont="1" applyFill="1" applyBorder="1" applyAlignment="1">
      <alignment horizontal="center" vertical="center"/>
    </xf>
    <xf numFmtId="164" fontId="14" fillId="8" borderId="15" xfId="0" quotePrefix="1" applyNumberFormat="1" applyFont="1" applyFill="1" applyBorder="1" applyAlignment="1">
      <alignment horizontal="center" vertical="center"/>
    </xf>
    <xf numFmtId="164" fontId="22" fillId="8" borderId="15" xfId="0" applyNumberFormat="1" applyFont="1" applyFill="1" applyBorder="1" applyAlignment="1">
      <alignment horizontal="center" vertical="center"/>
    </xf>
    <xf numFmtId="164" fontId="14" fillId="10" borderId="30" xfId="0" applyNumberFormat="1" applyFont="1" applyFill="1" applyBorder="1" applyAlignment="1">
      <alignment horizontal="center"/>
    </xf>
    <xf numFmtId="164" fontId="19" fillId="4" borderId="3" xfId="0" applyNumberFormat="1" applyFont="1" applyFill="1" applyBorder="1" applyAlignment="1">
      <alignment horizontal="center" vertical="center" wrapText="1"/>
    </xf>
    <xf numFmtId="164" fontId="14" fillId="4" borderId="3" xfId="0" applyNumberFormat="1" applyFont="1" applyFill="1" applyBorder="1" applyAlignment="1">
      <alignment horizontal="center" vertical="center" wrapText="1"/>
    </xf>
    <xf numFmtId="164" fontId="14" fillId="7" borderId="3" xfId="0" applyNumberFormat="1" applyFont="1" applyFill="1" applyBorder="1" applyAlignment="1">
      <alignment horizontal="center" vertical="center" wrapText="1"/>
    </xf>
    <xf numFmtId="164" fontId="22" fillId="8" borderId="3" xfId="0" applyNumberFormat="1" applyFont="1" applyFill="1" applyBorder="1" applyAlignment="1">
      <alignment horizontal="center" vertical="center" wrapText="1"/>
    </xf>
    <xf numFmtId="164" fontId="14" fillId="8" borderId="3" xfId="0" quotePrefix="1" applyNumberFormat="1" applyFont="1" applyFill="1" applyBorder="1" applyAlignment="1">
      <alignment horizontal="center" vertical="center" wrapText="1"/>
    </xf>
    <xf numFmtId="164" fontId="14" fillId="0" borderId="3" xfId="0" applyNumberFormat="1" applyFont="1" applyBorder="1" applyAlignment="1">
      <alignment horizontal="center" vertical="center" wrapText="1"/>
    </xf>
    <xf numFmtId="164" fontId="14" fillId="10" borderId="30" xfId="0" applyNumberFormat="1" applyFont="1" applyFill="1" applyBorder="1" applyAlignment="1">
      <alignment horizontal="center" wrapText="1"/>
    </xf>
    <xf numFmtId="164" fontId="14" fillId="10" borderId="25" xfId="0" applyNumberFormat="1" applyFont="1" applyFill="1" applyBorder="1" applyAlignment="1">
      <alignment horizontal="center" wrapText="1"/>
    </xf>
    <xf numFmtId="164" fontId="22" fillId="7" borderId="15" xfId="0" applyNumberFormat="1" applyFont="1" applyFill="1" applyBorder="1" applyAlignment="1">
      <alignment horizontal="center" vertical="center"/>
    </xf>
    <xf numFmtId="0" fontId="0" fillId="0" borderId="23" xfId="0" applyFill="1" applyBorder="1"/>
    <xf numFmtId="0" fontId="14" fillId="8" borderId="36" xfId="0" applyFont="1" applyFill="1" applyBorder="1"/>
    <xf numFmtId="164" fontId="19" fillId="8" borderId="18" xfId="0" applyNumberFormat="1" applyFont="1" applyFill="1" applyBorder="1" applyAlignment="1">
      <alignment horizontal="center" vertical="center"/>
    </xf>
    <xf numFmtId="164" fontId="19" fillId="8" borderId="17" xfId="0" applyNumberFormat="1" applyFont="1" applyFill="1" applyBorder="1" applyAlignment="1">
      <alignment horizontal="center" vertical="center"/>
    </xf>
    <xf numFmtId="164" fontId="19" fillId="8" borderId="47" xfId="0" applyNumberFormat="1" applyFont="1" applyFill="1" applyBorder="1" applyAlignment="1">
      <alignment horizontal="center" vertical="center"/>
    </xf>
    <xf numFmtId="164" fontId="19" fillId="8" borderId="12" xfId="0" applyNumberFormat="1" applyFont="1" applyFill="1" applyBorder="1" applyAlignment="1">
      <alignment horizontal="center" vertical="center" wrapText="1"/>
    </xf>
    <xf numFmtId="164" fontId="22" fillId="8" borderId="47" xfId="0" applyNumberFormat="1" applyFont="1" applyFill="1" applyBorder="1" applyAlignment="1">
      <alignment horizontal="center" vertical="center"/>
    </xf>
    <xf numFmtId="164" fontId="19" fillId="8" borderId="12" xfId="0" applyNumberFormat="1" applyFont="1" applyFill="1" applyBorder="1" applyAlignment="1">
      <alignment horizontal="center" vertical="center"/>
    </xf>
    <xf numFmtId="164" fontId="22" fillId="8" borderId="18" xfId="0" applyNumberFormat="1" applyFont="1" applyFill="1" applyBorder="1" applyAlignment="1">
      <alignment horizontal="center" vertical="center"/>
    </xf>
    <xf numFmtId="164" fontId="19" fillId="8" borderId="57" xfId="0" applyNumberFormat="1" applyFont="1" applyFill="1" applyBorder="1" applyAlignment="1">
      <alignment horizontal="center" vertical="center"/>
    </xf>
    <xf numFmtId="164" fontId="19" fillId="8" borderId="36" xfId="0" applyNumberFormat="1" applyFont="1" applyFill="1" applyBorder="1" applyAlignment="1">
      <alignment horizontal="center" vertical="center"/>
    </xf>
    <xf numFmtId="164" fontId="14" fillId="8" borderId="45" xfId="0" applyNumberFormat="1" applyFont="1" applyFill="1" applyBorder="1" applyAlignment="1">
      <alignment horizontal="center" wrapText="1"/>
    </xf>
    <xf numFmtId="164" fontId="22" fillId="8" borderId="36" xfId="0" applyNumberFormat="1" applyFont="1" applyFill="1" applyBorder="1" applyAlignment="1">
      <alignment horizontal="center" vertical="center"/>
    </xf>
    <xf numFmtId="164" fontId="19" fillId="8" borderId="45" xfId="0" applyNumberFormat="1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horizontal="center" vertical="center"/>
    </xf>
    <xf numFmtId="164" fontId="14" fillId="0" borderId="30" xfId="0" applyNumberFormat="1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/>
    </xf>
    <xf numFmtId="164" fontId="19" fillId="8" borderId="36" xfId="0" applyNumberFormat="1" applyFont="1" applyFill="1" applyBorder="1" applyAlignment="1">
      <alignment horizontal="center" vertical="center" wrapText="1"/>
    </xf>
    <xf numFmtId="164" fontId="0" fillId="6" borderId="13" xfId="0" applyNumberFormat="1" applyFont="1" applyFill="1" applyBorder="1" applyAlignment="1">
      <alignment horizontal="center"/>
    </xf>
    <xf numFmtId="164" fontId="0" fillId="6" borderId="3" xfId="0" applyNumberFormat="1" applyFont="1" applyFill="1" applyBorder="1" applyAlignment="1">
      <alignment horizontal="center"/>
    </xf>
    <xf numFmtId="164" fontId="0" fillId="6" borderId="15" xfId="0" applyNumberFormat="1" applyFont="1" applyFill="1" applyBorder="1" applyAlignment="1">
      <alignment horizontal="center" wrapText="1"/>
    </xf>
    <xf numFmtId="164" fontId="0" fillId="0" borderId="13" xfId="0" applyNumberFormat="1" applyFont="1" applyFill="1" applyBorder="1" applyAlignment="1">
      <alignment horizontal="center" wrapText="1"/>
    </xf>
    <xf numFmtId="164" fontId="0" fillId="3" borderId="15" xfId="0" applyNumberFormat="1" applyFont="1" applyFill="1" applyBorder="1" applyAlignment="1">
      <alignment horizontal="center" wrapText="1"/>
    </xf>
    <xf numFmtId="164" fontId="0" fillId="0" borderId="13" xfId="0" applyNumberFormat="1" applyFont="1" applyFill="1" applyBorder="1" applyAlignment="1">
      <alignment horizontal="center" vertical="center" wrapText="1"/>
    </xf>
    <xf numFmtId="164" fontId="0" fillId="0" borderId="3" xfId="0" applyNumberFormat="1" applyFont="1" applyFill="1" applyBorder="1" applyAlignment="1">
      <alignment horizontal="center" vertical="center" wrapText="1"/>
    </xf>
    <xf numFmtId="164" fontId="0" fillId="0" borderId="13" xfId="0" applyNumberFormat="1" applyFont="1" applyFill="1" applyBorder="1" applyAlignment="1">
      <alignment horizont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3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 wrapText="1"/>
    </xf>
    <xf numFmtId="164" fontId="0" fillId="6" borderId="3" xfId="0" applyNumberFormat="1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/>
    </xf>
    <xf numFmtId="164" fontId="0" fillId="0" borderId="27" xfId="0" applyNumberFormat="1" applyFont="1" applyFill="1" applyBorder="1" applyAlignment="1">
      <alignment horizontal="center" vertical="center"/>
    </xf>
    <xf numFmtId="164" fontId="0" fillId="0" borderId="24" xfId="0" applyNumberFormat="1" applyFont="1" applyFill="1" applyBorder="1" applyAlignment="1">
      <alignment horizontal="center" wrapText="1"/>
    </xf>
    <xf numFmtId="164" fontId="18" fillId="3" borderId="13" xfId="0" applyNumberFormat="1" applyFont="1" applyFill="1" applyBorder="1" applyAlignment="1">
      <alignment horizontal="center" vertical="center"/>
    </xf>
    <xf numFmtId="164" fontId="18" fillId="3" borderId="3" xfId="0" applyNumberFormat="1" applyFont="1" applyFill="1" applyBorder="1" applyAlignment="1">
      <alignment horizontal="center" vertical="center"/>
    </xf>
    <xf numFmtId="164" fontId="15" fillId="3" borderId="3" xfId="0" applyNumberFormat="1" applyFont="1" applyFill="1" applyBorder="1" applyAlignment="1">
      <alignment horizontal="center" vertical="center"/>
    </xf>
    <xf numFmtId="164" fontId="18" fillId="0" borderId="13" xfId="0" applyNumberFormat="1" applyFont="1" applyFill="1" applyBorder="1" applyAlignment="1">
      <alignment horizontal="center" vertical="center"/>
    </xf>
    <xf numFmtId="164" fontId="18" fillId="0" borderId="3" xfId="0" applyNumberFormat="1" applyFont="1" applyFill="1" applyBorder="1" applyAlignment="1">
      <alignment horizontal="center" vertical="center"/>
    </xf>
    <xf numFmtId="164" fontId="15" fillId="0" borderId="13" xfId="0" applyNumberFormat="1" applyFont="1" applyFill="1" applyBorder="1" applyAlignment="1">
      <alignment horizontal="center" vertical="center"/>
    </xf>
    <xf numFmtId="164" fontId="0" fillId="6" borderId="13" xfId="0" applyNumberFormat="1" applyFont="1" applyFill="1" applyBorder="1" applyAlignment="1">
      <alignment horizontal="center" vertical="center"/>
    </xf>
    <xf numFmtId="164" fontId="0" fillId="6" borderId="3" xfId="0" applyNumberFormat="1" applyFont="1" applyFill="1" applyBorder="1" applyAlignment="1">
      <alignment horizontal="center" vertical="center"/>
    </xf>
    <xf numFmtId="164" fontId="0" fillId="9" borderId="13" xfId="0" applyNumberFormat="1" applyFont="1" applyFill="1" applyBorder="1" applyAlignment="1">
      <alignment horizontal="center"/>
    </xf>
    <xf numFmtId="164" fontId="0" fillId="9" borderId="13" xfId="0" applyNumberFormat="1" applyFont="1" applyFill="1" applyBorder="1" applyAlignment="1">
      <alignment horizontal="center" vertical="center"/>
    </xf>
    <xf numFmtId="164" fontId="0" fillId="9" borderId="3" xfId="0" applyNumberFormat="1" applyFont="1" applyFill="1" applyBorder="1" applyAlignment="1">
      <alignment horizontal="center" vertical="center"/>
    </xf>
    <xf numFmtId="164" fontId="0" fillId="5" borderId="13" xfId="0" applyNumberFormat="1" applyFont="1" applyFill="1" applyBorder="1" applyAlignment="1">
      <alignment horizontal="center" vertical="center"/>
    </xf>
    <xf numFmtId="164" fontId="0" fillId="5" borderId="3" xfId="0" applyNumberFormat="1" applyFont="1" applyFill="1" applyBorder="1" applyAlignment="1">
      <alignment horizontal="center" vertical="center"/>
    </xf>
    <xf numFmtId="164" fontId="0" fillId="5" borderId="15" xfId="0" applyNumberFormat="1" applyFont="1" applyFill="1" applyBorder="1" applyAlignment="1">
      <alignment horizontal="center" wrapText="1"/>
    </xf>
    <xf numFmtId="164" fontId="15" fillId="5" borderId="3" xfId="0" applyNumberFormat="1" applyFont="1" applyFill="1" applyBorder="1" applyAlignment="1">
      <alignment horizontal="center" vertical="center"/>
    </xf>
    <xf numFmtId="164" fontId="0" fillId="0" borderId="13" xfId="0" applyNumberFormat="1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164" fontId="0" fillId="0" borderId="15" xfId="0" applyNumberFormat="1" applyFont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30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164" fontId="0" fillId="0" borderId="23" xfId="0" applyNumberFormat="1" applyFont="1" applyFill="1" applyBorder="1" applyAlignment="1">
      <alignment horizontal="center" vertical="center" wrapText="1"/>
    </xf>
    <xf numFmtId="164" fontId="18" fillId="3" borderId="15" xfId="0" applyNumberFormat="1" applyFont="1" applyFill="1" applyBorder="1" applyAlignment="1">
      <alignment horizontal="center" vertical="center"/>
    </xf>
    <xf numFmtId="164" fontId="18" fillId="3" borderId="3" xfId="0" applyNumberFormat="1" applyFont="1" applyFill="1" applyBorder="1" applyAlignment="1">
      <alignment horizontal="center" vertical="center" wrapText="1"/>
    </xf>
    <xf numFmtId="164" fontId="18" fillId="0" borderId="15" xfId="0" applyNumberFormat="1" applyFont="1" applyFill="1" applyBorder="1" applyAlignment="1">
      <alignment horizontal="center" vertical="center"/>
    </xf>
    <xf numFmtId="164" fontId="18" fillId="0" borderId="3" xfId="0" applyNumberFormat="1" applyFont="1" applyFill="1" applyBorder="1" applyAlignment="1">
      <alignment horizontal="center" vertical="center" wrapText="1"/>
    </xf>
    <xf numFmtId="164" fontId="0" fillId="0" borderId="15" xfId="0" applyNumberFormat="1" applyFont="1" applyFill="1" applyBorder="1" applyAlignment="1">
      <alignment horizontal="center"/>
    </xf>
    <xf numFmtId="164" fontId="0" fillId="6" borderId="15" xfId="0" applyNumberFormat="1" applyFont="1" applyFill="1" applyBorder="1" applyAlignment="1">
      <alignment horizontal="center" vertical="center"/>
    </xf>
    <xf numFmtId="164" fontId="0" fillId="9" borderId="15" xfId="0" applyNumberFormat="1" applyFont="1" applyFill="1" applyBorder="1" applyAlignment="1">
      <alignment horizontal="center"/>
    </xf>
    <xf numFmtId="164" fontId="0" fillId="9" borderId="15" xfId="0" applyNumberFormat="1" applyFont="1" applyFill="1" applyBorder="1" applyAlignment="1">
      <alignment horizontal="center" vertical="center"/>
    </xf>
    <xf numFmtId="164" fontId="0" fillId="6" borderId="15" xfId="0" applyNumberFormat="1" applyFont="1" applyFill="1" applyBorder="1" applyAlignment="1">
      <alignment horizontal="center"/>
    </xf>
    <xf numFmtId="164" fontId="0" fillId="6" borderId="3" xfId="0" applyNumberFormat="1" applyFont="1" applyFill="1" applyBorder="1" applyAlignment="1">
      <alignment horizontal="center" wrapText="1"/>
    </xf>
    <xf numFmtId="164" fontId="14" fillId="3" borderId="0" xfId="0" applyNumberFormat="1" applyFont="1" applyFill="1"/>
    <xf numFmtId="164" fontId="14" fillId="0" borderId="0" xfId="0" applyNumberFormat="1" applyFont="1" applyFill="1"/>
    <xf numFmtId="0" fontId="14" fillId="3" borderId="0" xfId="0" applyFont="1" applyFill="1"/>
    <xf numFmtId="0" fontId="0" fillId="0" borderId="4" xfId="0" applyFill="1" applyBorder="1" applyAlignment="1">
      <alignment wrapText="1"/>
    </xf>
    <xf numFmtId="0" fontId="0" fillId="2" borderId="4" xfId="0" applyFill="1" applyBorder="1"/>
    <xf numFmtId="0" fontId="14" fillId="2" borderId="51" xfId="0" applyFont="1" applyFill="1" applyBorder="1"/>
    <xf numFmtId="164" fontId="14" fillId="0" borderId="6" xfId="0" applyNumberFormat="1" applyFont="1" applyBorder="1" applyAlignment="1">
      <alignment horizontal="center" vertical="center" wrapText="1"/>
    </xf>
    <xf numFmtId="164" fontId="14" fillId="0" borderId="24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 wrapText="1"/>
    </xf>
    <xf numFmtId="164" fontId="14" fillId="0" borderId="47" xfId="0" applyNumberFormat="1" applyFont="1" applyBorder="1" applyAlignment="1">
      <alignment horizontal="center" vertical="center"/>
    </xf>
    <xf numFmtId="164" fontId="14" fillId="0" borderId="17" xfId="0" applyNumberFormat="1" applyFont="1" applyBorder="1" applyAlignment="1">
      <alignment horizontal="center" vertical="center" wrapText="1"/>
    </xf>
    <xf numFmtId="164" fontId="14" fillId="0" borderId="12" xfId="0" applyNumberFormat="1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164" fontId="14" fillId="0" borderId="10" xfId="0" applyNumberFormat="1" applyFont="1" applyFill="1" applyBorder="1" applyAlignment="1">
      <alignment horizontal="left" wrapText="1"/>
    </xf>
    <xf numFmtId="164" fontId="14" fillId="0" borderId="8" xfId="0" applyNumberFormat="1" applyFont="1" applyFill="1" applyBorder="1" applyAlignment="1">
      <alignment horizontal="left" wrapText="1"/>
    </xf>
    <xf numFmtId="164" fontId="14" fillId="0" borderId="31" xfId="0" applyNumberFormat="1" applyFont="1" applyFill="1" applyBorder="1" applyAlignment="1">
      <alignment horizontal="left" wrapText="1"/>
    </xf>
    <xf numFmtId="0" fontId="0" fillId="3" borderId="28" xfId="0" applyFill="1" applyBorder="1" applyAlignment="1">
      <alignment horizontal="center" wrapText="1"/>
    </xf>
    <xf numFmtId="0" fontId="14" fillId="10" borderId="2" xfId="0" applyFont="1" applyFill="1" applyBorder="1"/>
    <xf numFmtId="0" fontId="0" fillId="10" borderId="21" xfId="0" applyFill="1" applyBorder="1" applyAlignment="1">
      <alignment horizontal="center"/>
    </xf>
    <xf numFmtId="164" fontId="22" fillId="0" borderId="3" xfId="0" applyNumberFormat="1" applyFont="1" applyFill="1" applyBorder="1" applyAlignment="1">
      <alignment horizontal="center"/>
    </xf>
    <xf numFmtId="164" fontId="19" fillId="3" borderId="3" xfId="0" applyNumberFormat="1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wrapText="1"/>
    </xf>
    <xf numFmtId="164" fontId="0" fillId="9" borderId="3" xfId="0" applyNumberFormat="1" applyFont="1" applyFill="1" applyBorder="1" applyAlignment="1">
      <alignment horizontal="center" vertical="center" wrapText="1"/>
    </xf>
    <xf numFmtId="164" fontId="0" fillId="0" borderId="3" xfId="0" applyNumberFormat="1" applyFont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164" fontId="0" fillId="3" borderId="10" xfId="0" applyNumberFormat="1" applyFill="1" applyBorder="1" applyAlignment="1">
      <alignment horizontal="center" vertical="center" wrapText="1"/>
    </xf>
    <xf numFmtId="164" fontId="14" fillId="3" borderId="11" xfId="0" applyNumberFormat="1" applyFont="1" applyFill="1" applyBorder="1" applyAlignment="1">
      <alignment horizontal="center" wrapText="1"/>
    </xf>
    <xf numFmtId="164" fontId="22" fillId="8" borderId="31" xfId="0" applyNumberFormat="1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wrapText="1"/>
    </xf>
    <xf numFmtId="0" fontId="0" fillId="0" borderId="19" xfId="0" applyFill="1" applyBorder="1" applyAlignment="1">
      <alignment horizontal="center" wrapText="1"/>
    </xf>
    <xf numFmtId="0" fontId="0" fillId="0" borderId="31" xfId="0" applyFill="1" applyBorder="1" applyAlignment="1">
      <alignment horizontal="center" wrapText="1"/>
    </xf>
    <xf numFmtId="164" fontId="0" fillId="5" borderId="3" xfId="0" applyNumberFormat="1" applyFill="1" applyBorder="1" applyAlignment="1">
      <alignment horizontal="center" vertical="center" wrapText="1"/>
    </xf>
    <xf numFmtId="0" fontId="0" fillId="0" borderId="21" xfId="0" applyFill="1" applyBorder="1"/>
    <xf numFmtId="164" fontId="19" fillId="0" borderId="15" xfId="0" applyNumberFormat="1" applyFont="1" applyFill="1" applyBorder="1" applyAlignment="1">
      <alignment horizontal="center"/>
    </xf>
    <xf numFmtId="164" fontId="19" fillId="6" borderId="15" xfId="0" applyNumberFormat="1" applyFont="1" applyFill="1" applyBorder="1" applyAlignment="1">
      <alignment horizontal="center" vertical="center"/>
    </xf>
    <xf numFmtId="164" fontId="19" fillId="3" borderId="15" xfId="0" applyNumberFormat="1" applyFont="1" applyFill="1" applyBorder="1" applyAlignment="1">
      <alignment horizontal="center" vertical="center"/>
    </xf>
    <xf numFmtId="164" fontId="19" fillId="0" borderId="15" xfId="0" applyNumberFormat="1" applyFont="1" applyBorder="1" applyAlignment="1">
      <alignment horizontal="center" vertical="center"/>
    </xf>
    <xf numFmtId="0" fontId="0" fillId="0" borderId="21" xfId="0" applyFill="1" applyBorder="1" applyAlignment="1">
      <alignment wrapText="1"/>
    </xf>
    <xf numFmtId="164" fontId="22" fillId="6" borderId="13" xfId="0" applyNumberFormat="1" applyFont="1" applyFill="1" applyBorder="1" applyAlignment="1">
      <alignment horizontal="center" vertical="center" wrapText="1"/>
    </xf>
    <xf numFmtId="164" fontId="22" fillId="0" borderId="41" xfId="0" applyNumberFormat="1" applyFont="1" applyFill="1" applyBorder="1" applyAlignment="1">
      <alignment horizontal="center" vertical="center" wrapText="1"/>
    </xf>
    <xf numFmtId="164" fontId="14" fillId="2" borderId="16" xfId="0" applyNumberFormat="1" applyFont="1" applyFill="1" applyBorder="1" applyAlignment="1">
      <alignment horizontal="center"/>
    </xf>
    <xf numFmtId="164" fontId="14" fillId="2" borderId="15" xfId="0" applyNumberFormat="1" applyFont="1" applyFill="1" applyBorder="1" applyAlignment="1">
      <alignment horizontal="center" vertical="center"/>
    </xf>
    <xf numFmtId="164" fontId="19" fillId="2" borderId="13" xfId="0" applyNumberFormat="1" applyFont="1" applyFill="1" applyBorder="1" applyAlignment="1">
      <alignment horizontal="center" vertical="center" wrapText="1"/>
    </xf>
    <xf numFmtId="164" fontId="14" fillId="2" borderId="13" xfId="0" applyNumberFormat="1" applyFont="1" applyFill="1" applyBorder="1" applyAlignment="1">
      <alignment horizontal="center" vertical="center"/>
    </xf>
    <xf numFmtId="164" fontId="0" fillId="2" borderId="13" xfId="0" applyNumberFormat="1" applyFont="1" applyFill="1" applyBorder="1" applyAlignment="1">
      <alignment horizontal="center" vertical="center"/>
    </xf>
    <xf numFmtId="164" fontId="0" fillId="2" borderId="3" xfId="0" applyNumberFormat="1" applyFont="1" applyFill="1" applyBorder="1" applyAlignment="1">
      <alignment horizontal="center" vertical="center"/>
    </xf>
    <xf numFmtId="164" fontId="0" fillId="2" borderId="15" xfId="0" applyNumberFormat="1" applyFont="1" applyFill="1" applyBorder="1" applyAlignment="1">
      <alignment horizontal="center" wrapText="1"/>
    </xf>
    <xf numFmtId="164" fontId="0" fillId="2" borderId="15" xfId="0" applyNumberFormat="1" applyFont="1" applyFill="1" applyBorder="1" applyAlignment="1">
      <alignment horizontal="center" vertical="center"/>
    </xf>
    <xf numFmtId="0" fontId="0" fillId="2" borderId="0" xfId="0" applyFill="1"/>
    <xf numFmtId="164" fontId="0" fillId="0" borderId="54" xfId="0" applyNumberFormat="1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164" fontId="0" fillId="4" borderId="1" xfId="0" applyNumberFormat="1" applyFon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0" fillId="10" borderId="1" xfId="0" applyNumberFormat="1" applyFill="1" applyBorder="1" applyAlignment="1">
      <alignment horizontal="center"/>
    </xf>
    <xf numFmtId="164" fontId="0" fillId="10" borderId="58" xfId="0" applyNumberFormat="1" applyFill="1" applyBorder="1" applyAlignment="1">
      <alignment horizontal="center"/>
    </xf>
    <xf numFmtId="164" fontId="0" fillId="0" borderId="43" xfId="0" applyNumberFormat="1" applyFont="1" applyFill="1" applyBorder="1" applyAlignment="1">
      <alignment horizontal="center"/>
    </xf>
    <xf numFmtId="164" fontId="0" fillId="0" borderId="35" xfId="0" applyNumberFormat="1" applyFill="1" applyBorder="1" applyAlignment="1">
      <alignment horizontal="center" wrapText="1"/>
    </xf>
    <xf numFmtId="164" fontId="0" fillId="0" borderId="29" xfId="0" applyNumberFormat="1" applyFill="1" applyBorder="1" applyAlignment="1">
      <alignment horizontal="center" wrapText="1"/>
    </xf>
    <xf numFmtId="164" fontId="0" fillId="4" borderId="29" xfId="0" applyNumberFormat="1" applyFill="1" applyBorder="1" applyAlignment="1">
      <alignment horizontal="center" wrapText="1"/>
    </xf>
    <xf numFmtId="164" fontId="0" fillId="5" borderId="29" xfId="0" applyNumberFormat="1" applyFill="1" applyBorder="1" applyAlignment="1">
      <alignment horizontal="center" wrapText="1"/>
    </xf>
    <xf numFmtId="164" fontId="0" fillId="6" borderId="29" xfId="0" applyNumberFormat="1" applyFill="1" applyBorder="1" applyAlignment="1">
      <alignment horizontal="center" wrapText="1"/>
    </xf>
    <xf numFmtId="164" fontId="0" fillId="10" borderId="29" xfId="0" applyNumberFormat="1" applyFill="1" applyBorder="1" applyAlignment="1">
      <alignment horizontal="center" wrapText="1"/>
    </xf>
    <xf numFmtId="164" fontId="19" fillId="4" borderId="14" xfId="0" applyNumberFormat="1" applyFont="1" applyFill="1" applyBorder="1" applyAlignment="1">
      <alignment horizontal="center" vertical="center"/>
    </xf>
    <xf numFmtId="164" fontId="0" fillId="0" borderId="41" xfId="0" applyNumberFormat="1" applyFill="1" applyBorder="1" applyAlignment="1">
      <alignment horizontal="center" wrapText="1"/>
    </xf>
    <xf numFmtId="164" fontId="0" fillId="0" borderId="13" xfId="0" applyNumberFormat="1" applyFill="1" applyBorder="1" applyAlignment="1">
      <alignment horizontal="center" wrapText="1"/>
    </xf>
    <xf numFmtId="164" fontId="0" fillId="4" borderId="13" xfId="0" applyNumberFormat="1" applyFill="1" applyBorder="1" applyAlignment="1">
      <alignment horizontal="center" wrapText="1"/>
    </xf>
    <xf numFmtId="164" fontId="0" fillId="5" borderId="13" xfId="0" applyNumberFormat="1" applyFill="1" applyBorder="1" applyAlignment="1">
      <alignment horizontal="center" wrapText="1"/>
    </xf>
    <xf numFmtId="164" fontId="0" fillId="6" borderId="13" xfId="0" applyNumberFormat="1" applyFill="1" applyBorder="1" applyAlignment="1">
      <alignment horizontal="center" wrapText="1"/>
    </xf>
    <xf numFmtId="164" fontId="0" fillId="10" borderId="13" xfId="0" applyNumberFormat="1" applyFill="1" applyBorder="1" applyAlignment="1">
      <alignment horizontal="center" wrapText="1"/>
    </xf>
    <xf numFmtId="164" fontId="14" fillId="0" borderId="2" xfId="0" applyNumberFormat="1" applyFont="1" applyFill="1" applyBorder="1" applyAlignment="1">
      <alignment horizontal="center"/>
    </xf>
    <xf numFmtId="164" fontId="14" fillId="3" borderId="2" xfId="0" applyNumberFormat="1" applyFont="1" applyFill="1" applyBorder="1" applyAlignment="1">
      <alignment horizontal="center"/>
    </xf>
    <xf numFmtId="164" fontId="0" fillId="10" borderId="60" xfId="0" applyNumberFormat="1" applyFill="1" applyBorder="1" applyAlignment="1">
      <alignment horizontal="center"/>
    </xf>
    <xf numFmtId="164" fontId="14" fillId="0" borderId="50" xfId="0" applyNumberFormat="1" applyFont="1" applyFill="1" applyBorder="1" applyAlignment="1">
      <alignment horizontal="center" wrapText="1"/>
    </xf>
    <xf numFmtId="164" fontId="14" fillId="3" borderId="50" xfId="0" applyNumberFormat="1" applyFont="1" applyFill="1" applyBorder="1" applyAlignment="1">
      <alignment horizontal="center" wrapText="1"/>
    </xf>
    <xf numFmtId="164" fontId="0" fillId="10" borderId="61" xfId="0" applyNumberFormat="1" applyFill="1" applyBorder="1" applyAlignment="1">
      <alignment horizontal="center" wrapText="1"/>
    </xf>
    <xf numFmtId="164" fontId="14" fillId="0" borderId="62" xfId="0" applyNumberFormat="1" applyFont="1" applyFill="1" applyBorder="1" applyAlignment="1">
      <alignment horizontal="center"/>
    </xf>
    <xf numFmtId="164" fontId="14" fillId="0" borderId="63" xfId="0" applyNumberFormat="1" applyFont="1" applyFill="1" applyBorder="1" applyAlignment="1">
      <alignment horizontal="center"/>
    </xf>
    <xf numFmtId="164" fontId="14" fillId="3" borderId="64" xfId="0" applyNumberFormat="1" applyFont="1" applyFill="1" applyBorder="1" applyAlignment="1">
      <alignment horizontal="center"/>
    </xf>
    <xf numFmtId="164" fontId="14" fillId="0" borderId="65" xfId="0" applyNumberFormat="1" applyFont="1" applyFill="1" applyBorder="1" applyAlignment="1">
      <alignment horizontal="center"/>
    </xf>
    <xf numFmtId="0" fontId="0" fillId="0" borderId="10" xfId="0" applyFill="1" applyBorder="1" applyAlignment="1">
      <alignment wrapText="1"/>
    </xf>
    <xf numFmtId="164" fontId="14" fillId="0" borderId="7" xfId="0" applyNumberFormat="1" applyFont="1" applyBorder="1" applyAlignment="1">
      <alignment horizontal="left"/>
    </xf>
    <xf numFmtId="164" fontId="14" fillId="0" borderId="10" xfId="0" applyNumberFormat="1" applyFont="1" applyBorder="1" applyAlignment="1">
      <alignment horizontal="left"/>
    </xf>
    <xf numFmtId="164" fontId="14" fillId="0" borderId="10" xfId="0" applyNumberFormat="1" applyFont="1" applyBorder="1" applyAlignment="1">
      <alignment horizontal="left" wrapText="1"/>
    </xf>
    <xf numFmtId="164" fontId="14" fillId="0" borderId="8" xfId="0" applyNumberFormat="1" applyFont="1" applyBorder="1" applyAlignment="1">
      <alignment horizontal="left"/>
    </xf>
    <xf numFmtId="164" fontId="0" fillId="0" borderId="28" xfId="0" applyNumberFormat="1" applyFill="1" applyBorder="1" applyAlignment="1">
      <alignment horizontal="center" wrapText="1"/>
    </xf>
    <xf numFmtId="164" fontId="0" fillId="0" borderId="13" xfId="0" applyNumberFormat="1" applyFill="1" applyBorder="1" applyAlignment="1">
      <alignment horizontal="center"/>
    </xf>
    <xf numFmtId="164" fontId="14" fillId="0" borderId="36" xfId="0" applyNumberFormat="1" applyFont="1" applyFill="1" applyBorder="1" applyAlignment="1">
      <alignment horizontal="center" wrapText="1"/>
    </xf>
    <xf numFmtId="164" fontId="14" fillId="0" borderId="13" xfId="0" applyNumberFormat="1" applyFont="1" applyFill="1" applyBorder="1" applyAlignment="1">
      <alignment horizontal="center"/>
    </xf>
    <xf numFmtId="164" fontId="19" fillId="4" borderId="13" xfId="0" applyNumberFormat="1" applyFont="1" applyFill="1" applyBorder="1" applyAlignment="1">
      <alignment horizontal="center" vertical="center"/>
    </xf>
    <xf numFmtId="164" fontId="14" fillId="4" borderId="13" xfId="0" applyNumberFormat="1" applyFont="1" applyFill="1" applyBorder="1" applyAlignment="1">
      <alignment horizontal="center" vertical="center"/>
    </xf>
    <xf numFmtId="164" fontId="14" fillId="7" borderId="13" xfId="0" applyNumberFormat="1" applyFont="1" applyFill="1" applyBorder="1" applyAlignment="1">
      <alignment horizontal="center" vertical="center"/>
    </xf>
    <xf numFmtId="164" fontId="14" fillId="8" borderId="13" xfId="0" quotePrefix="1" applyNumberFormat="1" applyFont="1" applyFill="1" applyBorder="1" applyAlignment="1">
      <alignment horizontal="center" vertical="center"/>
    </xf>
    <xf numFmtId="164" fontId="19" fillId="0" borderId="13" xfId="0" applyNumberFormat="1" applyFont="1" applyFill="1" applyBorder="1" applyAlignment="1">
      <alignment horizontal="center"/>
    </xf>
    <xf numFmtId="164" fontId="14" fillId="10" borderId="39" xfId="0" applyNumberFormat="1" applyFont="1" applyFill="1" applyBorder="1" applyAlignment="1">
      <alignment horizontal="center" wrapText="1"/>
    </xf>
    <xf numFmtId="0" fontId="0" fillId="0" borderId="5" xfId="0" applyFill="1" applyBorder="1" applyAlignment="1">
      <alignment wrapText="1"/>
    </xf>
    <xf numFmtId="164" fontId="14" fillId="4" borderId="14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14" fillId="0" borderId="4" xfId="0" applyFont="1" applyFill="1" applyBorder="1"/>
    <xf numFmtId="0" fontId="14" fillId="0" borderId="11" xfId="0" applyFont="1" applyFill="1" applyBorder="1"/>
    <xf numFmtId="164" fontId="14" fillId="6" borderId="3" xfId="0" applyNumberFormat="1" applyFont="1" applyFill="1" applyBorder="1" applyAlignment="1">
      <alignment horizontal="center"/>
    </xf>
    <xf numFmtId="164" fontId="14" fillId="9" borderId="3" xfId="0" applyNumberFormat="1" applyFont="1" applyFill="1" applyBorder="1" applyAlignment="1">
      <alignment horizontal="center" wrapText="1"/>
    </xf>
    <xf numFmtId="164" fontId="19" fillId="9" borderId="3" xfId="0" applyNumberFormat="1" applyFont="1" applyFill="1" applyBorder="1" applyAlignment="1">
      <alignment horizontal="center"/>
    </xf>
    <xf numFmtId="164" fontId="22" fillId="2" borderId="3" xfId="0" applyNumberFormat="1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0" borderId="6" xfId="0" applyFont="1" applyFill="1" applyBorder="1"/>
    <xf numFmtId="0" fontId="14" fillId="0" borderId="14" xfId="0" applyFont="1" applyFill="1" applyBorder="1" applyAlignment="1">
      <alignment wrapText="1"/>
    </xf>
    <xf numFmtId="0" fontId="14" fillId="0" borderId="4" xfId="0" applyFont="1" applyFill="1" applyBorder="1" applyAlignment="1">
      <alignment wrapText="1"/>
    </xf>
    <xf numFmtId="0" fontId="14" fillId="0" borderId="0" xfId="0" applyFont="1" applyFill="1" applyBorder="1"/>
    <xf numFmtId="0" fontId="14" fillId="0" borderId="21" xfId="0" applyFont="1" applyFill="1" applyBorder="1" applyAlignment="1">
      <alignment wrapText="1"/>
    </xf>
    <xf numFmtId="0" fontId="14" fillId="0" borderId="0" xfId="0" applyFont="1" applyFill="1" applyBorder="1" applyAlignment="1">
      <alignment wrapText="1"/>
    </xf>
    <xf numFmtId="0" fontId="14" fillId="0" borderId="5" xfId="0" applyFont="1" applyFill="1" applyBorder="1"/>
    <xf numFmtId="0" fontId="14" fillId="0" borderId="66" xfId="0" applyFont="1" applyFill="1" applyBorder="1"/>
    <xf numFmtId="0" fontId="14" fillId="0" borderId="0" xfId="0" applyFont="1" applyFill="1" applyAlignment="1">
      <alignment wrapText="1"/>
    </xf>
    <xf numFmtId="164" fontId="14" fillId="0" borderId="35" xfId="0" applyNumberFormat="1" applyFont="1" applyFill="1" applyBorder="1" applyAlignment="1">
      <alignment horizontal="center" wrapText="1"/>
    </xf>
    <xf numFmtId="164" fontId="14" fillId="0" borderId="40" xfId="0" applyNumberFormat="1" applyFont="1" applyFill="1" applyBorder="1" applyAlignment="1">
      <alignment horizontal="center" wrapText="1"/>
    </xf>
    <xf numFmtId="164" fontId="14" fillId="0" borderId="29" xfId="0" applyNumberFormat="1" applyFont="1" applyFill="1" applyBorder="1" applyAlignment="1">
      <alignment horizontal="center" wrapText="1"/>
    </xf>
    <xf numFmtId="164" fontId="14" fillId="4" borderId="29" xfId="0" applyNumberFormat="1" applyFont="1" applyFill="1" applyBorder="1" applyAlignment="1">
      <alignment horizontal="center" wrapText="1"/>
    </xf>
    <xf numFmtId="164" fontId="14" fillId="4" borderId="16" xfId="0" applyNumberFormat="1" applyFont="1" applyFill="1" applyBorder="1" applyAlignment="1">
      <alignment horizontal="center" wrapText="1"/>
    </xf>
    <xf numFmtId="164" fontId="14" fillId="5" borderId="29" xfId="0" applyNumberFormat="1" applyFont="1" applyFill="1" applyBorder="1" applyAlignment="1">
      <alignment horizontal="center" wrapText="1"/>
    </xf>
    <xf numFmtId="164" fontId="14" fillId="5" borderId="16" xfId="0" applyNumberFormat="1" applyFont="1" applyFill="1" applyBorder="1" applyAlignment="1">
      <alignment horizontal="center" wrapText="1"/>
    </xf>
    <xf numFmtId="164" fontId="14" fillId="6" borderId="29" xfId="0" applyNumberFormat="1" applyFont="1" applyFill="1" applyBorder="1" applyAlignment="1">
      <alignment horizontal="center" wrapText="1"/>
    </xf>
    <xf numFmtId="164" fontId="14" fillId="6" borderId="16" xfId="0" applyNumberFormat="1" applyFont="1" applyFill="1" applyBorder="1" applyAlignment="1">
      <alignment horizontal="center" wrapText="1"/>
    </xf>
    <xf numFmtId="164" fontId="14" fillId="10" borderId="29" xfId="0" applyNumberFormat="1" applyFont="1" applyFill="1" applyBorder="1" applyAlignment="1">
      <alignment horizontal="center" wrapText="1"/>
    </xf>
    <xf numFmtId="164" fontId="14" fillId="10" borderId="34" xfId="0" applyNumberFormat="1" applyFont="1" applyFill="1" applyBorder="1" applyAlignment="1">
      <alignment horizontal="center" wrapText="1"/>
    </xf>
    <xf numFmtId="164" fontId="14" fillId="0" borderId="43" xfId="0" applyNumberFormat="1" applyFont="1" applyFill="1" applyBorder="1" applyAlignment="1">
      <alignment horizontal="center"/>
    </xf>
    <xf numFmtId="164" fontId="14" fillId="0" borderId="67" xfId="0" applyNumberFormat="1" applyFont="1" applyFill="1" applyBorder="1" applyAlignment="1">
      <alignment horizontal="center" wrapText="1"/>
    </xf>
    <xf numFmtId="164" fontId="14" fillId="0" borderId="1" xfId="0" applyNumberFormat="1" applyFont="1" applyFill="1" applyBorder="1" applyAlignment="1">
      <alignment horizontal="center"/>
    </xf>
    <xf numFmtId="164" fontId="14" fillId="0" borderId="68" xfId="0" applyNumberFormat="1" applyFont="1" applyFill="1" applyBorder="1" applyAlignment="1">
      <alignment horizontal="center" wrapText="1"/>
    </xf>
    <xf numFmtId="164" fontId="14" fillId="4" borderId="1" xfId="0" applyNumberFormat="1" applyFont="1" applyFill="1" applyBorder="1" applyAlignment="1">
      <alignment horizontal="center"/>
    </xf>
    <xf numFmtId="164" fontId="14" fillId="4" borderId="68" xfId="0" applyNumberFormat="1" applyFont="1" applyFill="1" applyBorder="1" applyAlignment="1">
      <alignment horizontal="center" wrapText="1"/>
    </xf>
    <xf numFmtId="164" fontId="14" fillId="5" borderId="1" xfId="0" applyNumberFormat="1" applyFont="1" applyFill="1" applyBorder="1" applyAlignment="1">
      <alignment horizontal="center"/>
    </xf>
    <xf numFmtId="164" fontId="14" fillId="5" borderId="68" xfId="0" applyNumberFormat="1" applyFont="1" applyFill="1" applyBorder="1" applyAlignment="1">
      <alignment horizontal="center" wrapText="1"/>
    </xf>
    <xf numFmtId="164" fontId="14" fillId="6" borderId="1" xfId="0" applyNumberFormat="1" applyFont="1" applyFill="1" applyBorder="1" applyAlignment="1">
      <alignment horizontal="center"/>
    </xf>
    <xf numFmtId="164" fontId="14" fillId="6" borderId="68" xfId="0" applyNumberFormat="1" applyFont="1" applyFill="1" applyBorder="1" applyAlignment="1">
      <alignment horizontal="center" wrapText="1"/>
    </xf>
    <xf numFmtId="164" fontId="14" fillId="10" borderId="1" xfId="0" applyNumberFormat="1" applyFont="1" applyFill="1" applyBorder="1" applyAlignment="1">
      <alignment horizontal="center"/>
    </xf>
    <xf numFmtId="164" fontId="14" fillId="10" borderId="68" xfId="0" applyNumberFormat="1" applyFont="1" applyFill="1" applyBorder="1" applyAlignment="1">
      <alignment horizontal="center" wrapText="1"/>
    </xf>
    <xf numFmtId="164" fontId="14" fillId="10" borderId="58" xfId="0" applyNumberFormat="1" applyFont="1" applyFill="1" applyBorder="1" applyAlignment="1">
      <alignment horizontal="center"/>
    </xf>
    <xf numFmtId="164" fontId="14" fillId="10" borderId="33" xfId="0" applyNumberFormat="1" applyFont="1" applyFill="1" applyBorder="1" applyAlignment="1">
      <alignment horizontal="center" wrapText="1"/>
    </xf>
    <xf numFmtId="164" fontId="14" fillId="0" borderId="31" xfId="0" applyNumberFormat="1" applyFont="1" applyFill="1" applyBorder="1" applyAlignment="1">
      <alignment horizontal="center" wrapText="1"/>
    </xf>
    <xf numFmtId="164" fontId="22" fillId="0" borderId="16" xfId="0" applyNumberFormat="1" applyFont="1" applyFill="1" applyBorder="1" applyAlignment="1">
      <alignment horizontal="center" wrapText="1"/>
    </xf>
    <xf numFmtId="0" fontId="0" fillId="0" borderId="2" xfId="0" applyFill="1" applyBorder="1"/>
    <xf numFmtId="164" fontId="14" fillId="0" borderId="4" xfId="0" applyNumberFormat="1" applyFont="1" applyFill="1" applyBorder="1" applyAlignment="1">
      <alignment horizontal="center" vertical="center" wrapText="1"/>
    </xf>
    <xf numFmtId="0" fontId="0" fillId="0" borderId="69" xfId="0" applyFill="1" applyBorder="1"/>
    <xf numFmtId="164" fontId="19" fillId="0" borderId="6" xfId="0" applyNumberFormat="1" applyFont="1" applyFill="1" applyBorder="1" applyAlignment="1">
      <alignment horizontal="center" vertical="center" wrapText="1"/>
    </xf>
    <xf numFmtId="164" fontId="22" fillId="3" borderId="13" xfId="0" applyNumberFormat="1" applyFont="1" applyFill="1" applyBorder="1" applyAlignment="1">
      <alignment horizontal="center" vertical="center" wrapText="1"/>
    </xf>
    <xf numFmtId="164" fontId="19" fillId="3" borderId="13" xfId="0" applyNumberFormat="1" applyFont="1" applyFill="1" applyBorder="1" applyAlignment="1">
      <alignment horizontal="center" vertical="center" wrapText="1"/>
    </xf>
    <xf numFmtId="164" fontId="19" fillId="9" borderId="3" xfId="0" applyNumberFormat="1" applyFont="1" applyFill="1" applyBorder="1" applyAlignment="1">
      <alignment horizontal="center" wrapText="1"/>
    </xf>
    <xf numFmtId="164" fontId="14" fillId="2" borderId="3" xfId="0" applyNumberFormat="1" applyFont="1" applyFill="1" applyBorder="1" applyAlignment="1">
      <alignment horizontal="center" vertical="center" wrapText="1"/>
    </xf>
    <xf numFmtId="164" fontId="14" fillId="0" borderId="22" xfId="0" applyNumberFormat="1" applyFont="1" applyFill="1" applyBorder="1" applyAlignment="1">
      <alignment horizontal="center" wrapText="1"/>
    </xf>
    <xf numFmtId="164" fontId="14" fillId="4" borderId="3" xfId="0" applyNumberFormat="1" applyFont="1" applyFill="1" applyBorder="1" applyAlignment="1">
      <alignment horizontal="center" wrapText="1"/>
    </xf>
    <xf numFmtId="164" fontId="14" fillId="5" borderId="3" xfId="0" applyNumberFormat="1" applyFont="1" applyFill="1" applyBorder="1" applyAlignment="1">
      <alignment horizontal="center" wrapText="1"/>
    </xf>
    <xf numFmtId="164" fontId="14" fillId="6" borderId="3" xfId="0" applyNumberFormat="1" applyFont="1" applyFill="1" applyBorder="1" applyAlignment="1">
      <alignment horizontal="center" wrapText="1"/>
    </xf>
    <xf numFmtId="164" fontId="14" fillId="10" borderId="3" xfId="0" applyNumberFormat="1" applyFont="1" applyFill="1" applyBorder="1" applyAlignment="1">
      <alignment horizontal="center" wrapText="1"/>
    </xf>
    <xf numFmtId="164" fontId="14" fillId="0" borderId="1" xfId="0" applyNumberFormat="1" applyFont="1" applyFill="1" applyBorder="1" applyAlignment="1">
      <alignment horizontal="center" wrapText="1"/>
    </xf>
    <xf numFmtId="164" fontId="14" fillId="4" borderId="1" xfId="0" applyNumberFormat="1" applyFont="1" applyFill="1" applyBorder="1" applyAlignment="1">
      <alignment horizontal="center" wrapText="1"/>
    </xf>
    <xf numFmtId="164" fontId="14" fillId="5" borderId="1" xfId="0" applyNumberFormat="1" applyFont="1" applyFill="1" applyBorder="1" applyAlignment="1">
      <alignment horizontal="center" wrapText="1"/>
    </xf>
    <xf numFmtId="164" fontId="14" fillId="6" borderId="1" xfId="0" applyNumberFormat="1" applyFont="1" applyFill="1" applyBorder="1" applyAlignment="1">
      <alignment horizontal="center" wrapText="1"/>
    </xf>
    <xf numFmtId="164" fontId="14" fillId="10" borderId="1" xfId="0" applyNumberFormat="1" applyFont="1" applyFill="1" applyBorder="1" applyAlignment="1">
      <alignment horizontal="center" wrapText="1"/>
    </xf>
    <xf numFmtId="164" fontId="14" fillId="10" borderId="58" xfId="0" applyNumberFormat="1" applyFont="1" applyFill="1" applyBorder="1" applyAlignment="1">
      <alignment horizontal="center" wrapText="1"/>
    </xf>
    <xf numFmtId="164" fontId="14" fillId="0" borderId="43" xfId="0" applyNumberFormat="1" applyFont="1" applyFill="1" applyBorder="1" applyAlignment="1">
      <alignment horizontal="center" wrapText="1"/>
    </xf>
    <xf numFmtId="164" fontId="14" fillId="10" borderId="4" xfId="0" applyNumberFormat="1" applyFont="1" applyFill="1" applyBorder="1" applyAlignment="1">
      <alignment horizontal="center" wrapText="1"/>
    </xf>
    <xf numFmtId="164" fontId="14" fillId="0" borderId="18" xfId="0" applyNumberFormat="1" applyFont="1" applyFill="1" applyBorder="1" applyAlignment="1">
      <alignment wrapText="1"/>
    </xf>
    <xf numFmtId="164" fontId="14" fillId="0" borderId="17" xfId="0" applyNumberFormat="1" applyFont="1" applyFill="1" applyBorder="1" applyAlignment="1">
      <alignment wrapText="1"/>
    </xf>
    <xf numFmtId="164" fontId="14" fillId="0" borderId="47" xfId="0" applyNumberFormat="1" applyFont="1" applyFill="1" applyBorder="1" applyAlignment="1">
      <alignment wrapText="1"/>
    </xf>
    <xf numFmtId="164" fontId="22" fillId="0" borderId="17" xfId="0" applyNumberFormat="1" applyFont="1" applyFill="1" applyBorder="1" applyAlignment="1">
      <alignment wrapText="1"/>
    </xf>
    <xf numFmtId="164" fontId="14" fillId="0" borderId="47" xfId="0" applyNumberFormat="1" applyFont="1" applyFill="1" applyBorder="1" applyAlignment="1">
      <alignment horizontal="center" vertical="center" wrapText="1"/>
    </xf>
    <xf numFmtId="164" fontId="14" fillId="0" borderId="12" xfId="0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wrapText="1"/>
    </xf>
    <xf numFmtId="0" fontId="22" fillId="0" borderId="14" xfId="0" applyFont="1" applyFill="1" applyBorder="1" applyAlignment="1">
      <alignment horizontal="center" wrapText="1"/>
    </xf>
    <xf numFmtId="164" fontId="22" fillId="0" borderId="3" xfId="0" applyNumberFormat="1" applyFont="1" applyBorder="1" applyAlignment="1">
      <alignment horizontal="center" vertical="center" wrapText="1"/>
    </xf>
    <xf numFmtId="0" fontId="0" fillId="0" borderId="66" xfId="0" applyFill="1" applyBorder="1"/>
    <xf numFmtId="0" fontId="0" fillId="0" borderId="29" xfId="0" applyFill="1" applyBorder="1"/>
    <xf numFmtId="164" fontId="14" fillId="8" borderId="31" xfId="0" applyNumberFormat="1" applyFont="1" applyFill="1" applyBorder="1" applyAlignment="1">
      <alignment horizontal="center" vertical="center"/>
    </xf>
    <xf numFmtId="164" fontId="19" fillId="0" borderId="19" xfId="0" applyNumberFormat="1" applyFont="1" applyFill="1" applyBorder="1" applyAlignment="1">
      <alignment horizontal="center" vertical="center"/>
    </xf>
    <xf numFmtId="164" fontId="19" fillId="9" borderId="16" xfId="0" applyNumberFormat="1" applyFont="1" applyFill="1" applyBorder="1" applyAlignment="1">
      <alignment horizontal="center" vertical="center" wrapText="1"/>
    </xf>
    <xf numFmtId="0" fontId="0" fillId="0" borderId="6" xfId="0" applyFill="1" applyBorder="1"/>
    <xf numFmtId="164" fontId="14" fillId="3" borderId="14" xfId="0" applyNumberFormat="1" applyFont="1" applyFill="1" applyBorder="1" applyAlignment="1">
      <alignment horizontal="center" wrapText="1"/>
    </xf>
    <xf numFmtId="164" fontId="19" fillId="3" borderId="13" xfId="0" applyNumberFormat="1" applyFont="1" applyFill="1" applyBorder="1" applyAlignment="1">
      <alignment horizontal="center" vertical="center"/>
    </xf>
    <xf numFmtId="0" fontId="0" fillId="0" borderId="25" xfId="0" applyFill="1" applyBorder="1"/>
    <xf numFmtId="164" fontId="0" fillId="0" borderId="22" xfId="0" applyNumberFormat="1" applyFill="1" applyBorder="1" applyAlignment="1">
      <alignment horizontal="center"/>
    </xf>
    <xf numFmtId="0" fontId="0" fillId="0" borderId="13" xfId="0" applyFill="1" applyBorder="1"/>
    <xf numFmtId="0" fontId="0" fillId="0" borderId="7" xfId="0" applyFill="1" applyBorder="1"/>
    <xf numFmtId="0" fontId="15" fillId="0" borderId="14" xfId="0" applyFont="1" applyFill="1" applyBorder="1" applyAlignment="1">
      <alignment wrapText="1"/>
    </xf>
    <xf numFmtId="0" fontId="0" fillId="0" borderId="11" xfId="0" applyFill="1" applyBorder="1"/>
    <xf numFmtId="164" fontId="0" fillId="0" borderId="41" xfId="0" applyNumberFormat="1" applyFill="1" applyBorder="1" applyAlignment="1">
      <alignment horizontal="center"/>
    </xf>
    <xf numFmtId="164" fontId="14" fillId="10" borderId="13" xfId="0" applyNumberFormat="1" applyFont="1" applyFill="1" applyBorder="1" applyAlignment="1">
      <alignment horizontal="center" wrapText="1"/>
    </xf>
    <xf numFmtId="0" fontId="0" fillId="0" borderId="39" xfId="0" applyFill="1" applyBorder="1"/>
    <xf numFmtId="164" fontId="22" fillId="8" borderId="13" xfId="0" applyNumberFormat="1" applyFont="1" applyFill="1" applyBorder="1" applyAlignment="1">
      <alignment horizontal="center" vertical="center" wrapText="1"/>
    </xf>
    <xf numFmtId="164" fontId="22" fillId="0" borderId="13" xfId="0" applyNumberFormat="1" applyFont="1" applyFill="1" applyBorder="1" applyAlignment="1">
      <alignment horizontal="center" vertical="center"/>
    </xf>
    <xf numFmtId="0" fontId="19" fillId="9" borderId="15" xfId="0" applyFont="1" applyFill="1" applyBorder="1"/>
    <xf numFmtId="0" fontId="14" fillId="0" borderId="11" xfId="0" applyFont="1" applyFill="1" applyBorder="1" applyAlignment="1">
      <alignment wrapText="1"/>
    </xf>
    <xf numFmtId="164" fontId="0" fillId="9" borderId="5" xfId="0" applyNumberFormat="1" applyFill="1" applyBorder="1" applyAlignment="1">
      <alignment horizontal="center"/>
    </xf>
    <xf numFmtId="164" fontId="0" fillId="9" borderId="29" xfId="0" applyNumberFormat="1" applyFill="1" applyBorder="1" applyAlignment="1">
      <alignment horizontal="center"/>
    </xf>
    <xf numFmtId="164" fontId="0" fillId="9" borderId="3" xfId="0" applyNumberFormat="1" applyFill="1" applyBorder="1" applyAlignment="1">
      <alignment horizontal="center" wrapText="1"/>
    </xf>
    <xf numFmtId="164" fontId="0" fillId="9" borderId="16" xfId="0" applyNumberFormat="1" applyFill="1" applyBorder="1" applyAlignment="1">
      <alignment horizontal="center" wrapText="1"/>
    </xf>
    <xf numFmtId="164" fontId="0" fillId="9" borderId="1" xfId="0" applyNumberFormat="1" applyFill="1" applyBorder="1" applyAlignment="1">
      <alignment horizontal="center"/>
    </xf>
    <xf numFmtId="164" fontId="14" fillId="9" borderId="29" xfId="0" applyNumberFormat="1" applyFont="1" applyFill="1" applyBorder="1" applyAlignment="1">
      <alignment horizontal="center" wrapText="1"/>
    </xf>
    <xf numFmtId="164" fontId="22" fillId="6" borderId="1" xfId="0" applyNumberFormat="1" applyFont="1" applyFill="1" applyBorder="1" applyAlignment="1">
      <alignment horizontal="center"/>
    </xf>
    <xf numFmtId="164" fontId="22" fillId="5" borderId="1" xfId="0" applyNumberFormat="1" applyFont="1" applyFill="1" applyBorder="1" applyAlignment="1">
      <alignment horizontal="center"/>
    </xf>
    <xf numFmtId="164" fontId="22" fillId="10" borderId="1" xfId="0" applyNumberFormat="1" applyFont="1" applyFill="1" applyBorder="1" applyAlignment="1">
      <alignment horizontal="center"/>
    </xf>
    <xf numFmtId="164" fontId="0" fillId="9" borderId="29" xfId="0" applyNumberFormat="1" applyFill="1" applyBorder="1" applyAlignment="1">
      <alignment horizontal="center" wrapText="1"/>
    </xf>
    <xf numFmtId="164" fontId="14" fillId="9" borderId="1" xfId="0" applyNumberFormat="1" applyFont="1" applyFill="1" applyBorder="1" applyAlignment="1">
      <alignment horizontal="center"/>
    </xf>
    <xf numFmtId="164" fontId="14" fillId="9" borderId="68" xfId="0" applyNumberFormat="1" applyFont="1" applyFill="1" applyBorder="1" applyAlignment="1">
      <alignment horizontal="center" wrapText="1"/>
    </xf>
    <xf numFmtId="164" fontId="14" fillId="9" borderId="1" xfId="0" applyNumberFormat="1" applyFont="1" applyFill="1" applyBorder="1" applyAlignment="1">
      <alignment horizontal="center" wrapText="1"/>
    </xf>
    <xf numFmtId="0" fontId="0" fillId="0" borderId="39" xfId="0" applyFill="1" applyBorder="1" applyAlignment="1">
      <alignment wrapText="1"/>
    </xf>
    <xf numFmtId="0" fontId="15" fillId="8" borderId="13" xfId="0" applyFont="1" applyFill="1" applyBorder="1"/>
    <xf numFmtId="164" fontId="0" fillId="0" borderId="5" xfId="0" applyNumberFormat="1" applyFill="1" applyBorder="1"/>
    <xf numFmtId="0" fontId="0" fillId="0" borderId="0" xfId="0" applyBorder="1"/>
    <xf numFmtId="0" fontId="15" fillId="0" borderId="0" xfId="0" applyFont="1" applyFill="1" applyBorder="1"/>
    <xf numFmtId="0" fontId="0" fillId="0" borderId="25" xfId="0" applyFill="1" applyBorder="1" applyAlignment="1">
      <alignment wrapText="1"/>
    </xf>
    <xf numFmtId="164" fontId="0" fillId="0" borderId="0" xfId="0" applyNumberFormat="1" applyFill="1" applyAlignment="1">
      <alignment horizont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wrapText="1"/>
    </xf>
    <xf numFmtId="164" fontId="14" fillId="0" borderId="41" xfId="0" applyNumberFormat="1" applyFont="1" applyFill="1" applyBorder="1" applyAlignment="1">
      <alignment horizontal="center" wrapText="1"/>
    </xf>
    <xf numFmtId="164" fontId="14" fillId="4" borderId="13" xfId="0" applyNumberFormat="1" applyFont="1" applyFill="1" applyBorder="1" applyAlignment="1">
      <alignment horizontal="center" wrapText="1"/>
    </xf>
    <xf numFmtId="164" fontId="14" fillId="5" borderId="13" xfId="0" applyNumberFormat="1" applyFont="1" applyFill="1" applyBorder="1" applyAlignment="1">
      <alignment horizontal="center" wrapText="1"/>
    </xf>
    <xf numFmtId="164" fontId="14" fillId="6" borderId="13" xfId="0" applyNumberFormat="1" applyFont="1" applyFill="1" applyBorder="1" applyAlignment="1">
      <alignment horizontal="center" wrapText="1"/>
    </xf>
    <xf numFmtId="164" fontId="14" fillId="0" borderId="26" xfId="0" applyNumberFormat="1" applyFont="1" applyFill="1" applyBorder="1" applyAlignment="1">
      <alignment horizontal="center" wrapText="1"/>
    </xf>
    <xf numFmtId="164" fontId="14" fillId="4" borderId="15" xfId="0" applyNumberFormat="1" applyFont="1" applyFill="1" applyBorder="1" applyAlignment="1">
      <alignment horizontal="center" wrapText="1"/>
    </xf>
    <xf numFmtId="164" fontId="14" fillId="5" borderId="15" xfId="0" applyNumberFormat="1" applyFont="1" applyFill="1" applyBorder="1" applyAlignment="1">
      <alignment horizontal="center" wrapText="1"/>
    </xf>
    <xf numFmtId="164" fontId="0" fillId="10" borderId="1" xfId="0" applyNumberFormat="1" applyFill="1" applyBorder="1" applyAlignment="1">
      <alignment horizontal="center" wrapText="1"/>
    </xf>
    <xf numFmtId="164" fontId="0" fillId="10" borderId="58" xfId="0" applyNumberFormat="1" applyFill="1" applyBorder="1" applyAlignment="1">
      <alignment horizontal="center" wrapText="1"/>
    </xf>
    <xf numFmtId="164" fontId="22" fillId="5" borderId="3" xfId="0" applyNumberFormat="1" applyFont="1" applyFill="1" applyBorder="1" applyAlignment="1">
      <alignment horizontal="center"/>
    </xf>
    <xf numFmtId="0" fontId="0" fillId="0" borderId="31" xfId="0" applyBorder="1" applyAlignment="1"/>
    <xf numFmtId="164" fontId="15" fillId="0" borderId="3" xfId="0" applyNumberFormat="1" applyFont="1" applyFill="1" applyBorder="1" applyAlignment="1">
      <alignment horizontal="center" wrapText="1"/>
    </xf>
    <xf numFmtId="164" fontId="22" fillId="4" borderId="3" xfId="0" applyNumberFormat="1" applyFont="1" applyFill="1" applyBorder="1" applyAlignment="1">
      <alignment horizontal="center" vertical="center" wrapText="1"/>
    </xf>
    <xf numFmtId="164" fontId="22" fillId="7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wrapText="1"/>
    </xf>
    <xf numFmtId="164" fontId="22" fillId="10" borderId="3" xfId="0" applyNumberFormat="1" applyFont="1" applyFill="1" applyBorder="1" applyAlignment="1">
      <alignment horizontal="center" wrapText="1"/>
    </xf>
    <xf numFmtId="0" fontId="15" fillId="0" borderId="25" xfId="0" applyFont="1" applyFill="1" applyBorder="1" applyAlignment="1">
      <alignment wrapText="1"/>
    </xf>
    <xf numFmtId="0" fontId="0" fillId="0" borderId="6" xfId="0" applyFill="1" applyBorder="1" applyAlignment="1">
      <alignment wrapText="1"/>
    </xf>
    <xf numFmtId="164" fontId="22" fillId="8" borderId="10" xfId="0" applyNumberFormat="1" applyFont="1" applyFill="1" applyBorder="1" applyAlignment="1">
      <alignment horizontal="center" vertical="center" wrapText="1"/>
    </xf>
    <xf numFmtId="164" fontId="22" fillId="9" borderId="3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wrapText="1"/>
    </xf>
    <xf numFmtId="164" fontId="22" fillId="10" borderId="4" xfId="0" applyNumberFormat="1" applyFont="1" applyFill="1" applyBorder="1" applyAlignment="1">
      <alignment horizontal="center" wrapText="1"/>
    </xf>
    <xf numFmtId="164" fontId="14" fillId="3" borderId="21" xfId="0" applyNumberFormat="1" applyFont="1" applyFill="1" applyBorder="1" applyAlignment="1">
      <alignment horizontal="center" wrapText="1"/>
    </xf>
    <xf numFmtId="164" fontId="0" fillId="0" borderId="43" xfId="0" applyNumberFormat="1" applyFont="1" applyFill="1" applyBorder="1" applyAlignment="1">
      <alignment horizontal="center" wrapText="1"/>
    </xf>
    <xf numFmtId="164" fontId="0" fillId="0" borderId="1" xfId="0" applyNumberFormat="1" applyFont="1" applyFill="1" applyBorder="1" applyAlignment="1">
      <alignment horizontal="center" wrapText="1"/>
    </xf>
    <xf numFmtId="164" fontId="0" fillId="4" borderId="1" xfId="0" applyNumberFormat="1" applyFont="1" applyFill="1" applyBorder="1" applyAlignment="1">
      <alignment horizontal="center" wrapText="1"/>
    </xf>
    <xf numFmtId="164" fontId="0" fillId="0" borderId="1" xfId="0" applyNumberFormat="1" applyFill="1" applyBorder="1" applyAlignment="1">
      <alignment horizontal="center" wrapText="1"/>
    </xf>
    <xf numFmtId="164" fontId="0" fillId="5" borderId="1" xfId="0" applyNumberFormat="1" applyFill="1" applyBorder="1" applyAlignment="1">
      <alignment horizontal="center" wrapText="1"/>
    </xf>
    <xf numFmtId="164" fontId="0" fillId="6" borderId="1" xfId="0" applyNumberFormat="1" applyFill="1" applyBorder="1" applyAlignment="1">
      <alignment horizontal="center" wrapText="1"/>
    </xf>
    <xf numFmtId="164" fontId="0" fillId="9" borderId="1" xfId="0" applyNumberFormat="1" applyFill="1" applyBorder="1" applyAlignment="1">
      <alignment horizontal="center" wrapText="1"/>
    </xf>
    <xf numFmtId="164" fontId="14" fillId="12" borderId="3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wrapText="1"/>
    </xf>
    <xf numFmtId="0" fontId="25" fillId="0" borderId="0" xfId="0" applyFont="1" applyBorder="1" applyAlignment="1">
      <alignment horizontal="center" vertical="center" textRotation="90" wrapText="1"/>
    </xf>
    <xf numFmtId="0" fontId="26" fillId="0" borderId="0" xfId="0" applyFont="1" applyFill="1" applyBorder="1" applyAlignment="1">
      <alignment horizontal="center" vertical="center" textRotation="90" wrapText="1"/>
    </xf>
    <xf numFmtId="0" fontId="14" fillId="0" borderId="0" xfId="0" applyFont="1" applyFill="1" applyBorder="1" applyAlignment="1">
      <alignment horizontal="center" wrapText="1"/>
    </xf>
    <xf numFmtId="164" fontId="19" fillId="0" borderId="5" xfId="0" applyNumberFormat="1" applyFont="1" applyFill="1" applyBorder="1" applyAlignment="1">
      <alignment horizontal="center" vertical="center"/>
    </xf>
    <xf numFmtId="164" fontId="19" fillId="0" borderId="5" xfId="0" applyNumberFormat="1" applyFont="1" applyFill="1" applyBorder="1" applyAlignment="1">
      <alignment horizontal="center" vertical="center" wrapText="1"/>
    </xf>
    <xf numFmtId="164" fontId="18" fillId="0" borderId="3" xfId="0" applyNumberFormat="1" applyFont="1" applyFill="1" applyBorder="1" applyAlignment="1">
      <alignment horizontal="center" wrapText="1"/>
    </xf>
    <xf numFmtId="0" fontId="22" fillId="0" borderId="4" xfId="0" applyFont="1" applyFill="1" applyBorder="1" applyAlignment="1">
      <alignment wrapText="1"/>
    </xf>
    <xf numFmtId="164" fontId="14" fillId="0" borderId="70" xfId="0" applyNumberFormat="1" applyFont="1" applyFill="1" applyBorder="1" applyAlignment="1">
      <alignment horizontal="center" wrapText="1"/>
    </xf>
    <xf numFmtId="164" fontId="14" fillId="0" borderId="66" xfId="0" applyNumberFormat="1" applyFont="1" applyFill="1" applyBorder="1" applyAlignment="1">
      <alignment horizontal="center" wrapText="1"/>
    </xf>
    <xf numFmtId="164" fontId="14" fillId="4" borderId="66" xfId="0" applyNumberFormat="1" applyFont="1" applyFill="1" applyBorder="1" applyAlignment="1">
      <alignment horizontal="center" wrapText="1"/>
    </xf>
    <xf numFmtId="164" fontId="14" fillId="5" borderId="66" xfId="0" applyNumberFormat="1" applyFont="1" applyFill="1" applyBorder="1" applyAlignment="1">
      <alignment horizontal="center" wrapText="1"/>
    </xf>
    <xf numFmtId="164" fontId="14" fillId="6" borderId="66" xfId="0" applyNumberFormat="1" applyFont="1" applyFill="1" applyBorder="1" applyAlignment="1">
      <alignment horizontal="center" wrapText="1"/>
    </xf>
    <xf numFmtId="164" fontId="14" fillId="0" borderId="47" xfId="0" applyNumberFormat="1" applyFont="1" applyFill="1" applyBorder="1" applyAlignment="1">
      <alignment horizontal="center" wrapText="1"/>
    </xf>
    <xf numFmtId="0" fontId="0" fillId="3" borderId="69" xfId="0" applyFill="1" applyBorder="1"/>
    <xf numFmtId="164" fontId="0" fillId="11" borderId="22" xfId="0" applyNumberFormat="1" applyFont="1" applyFill="1" applyBorder="1" applyAlignment="1">
      <alignment horizontal="center"/>
    </xf>
    <xf numFmtId="164" fontId="14" fillId="11" borderId="70" xfId="0" applyNumberFormat="1" applyFont="1" applyFill="1" applyBorder="1" applyAlignment="1">
      <alignment horizontal="center" wrapText="1"/>
    </xf>
    <xf numFmtId="164" fontId="0" fillId="11" borderId="3" xfId="0" applyNumberFormat="1" applyFont="1" applyFill="1" applyBorder="1" applyAlignment="1">
      <alignment horizontal="center"/>
    </xf>
    <xf numFmtId="164" fontId="14" fillId="11" borderId="66" xfId="0" applyNumberFormat="1" applyFont="1" applyFill="1" applyBorder="1" applyAlignment="1">
      <alignment horizontal="center" wrapText="1"/>
    </xf>
    <xf numFmtId="164" fontId="0" fillId="11" borderId="3" xfId="0" applyNumberFormat="1" applyFill="1" applyBorder="1" applyAlignment="1">
      <alignment horizontal="center"/>
    </xf>
    <xf numFmtId="164" fontId="14" fillId="11" borderId="3" xfId="0" applyNumberFormat="1" applyFont="1" applyFill="1" applyBorder="1" applyAlignment="1">
      <alignment horizontal="center"/>
    </xf>
    <xf numFmtId="164" fontId="0" fillId="11" borderId="25" xfId="0" applyNumberFormat="1" applyFill="1" applyBorder="1" applyAlignment="1">
      <alignment horizontal="center"/>
    </xf>
    <xf numFmtId="164" fontId="14" fillId="11" borderId="48" xfId="0" applyNumberFormat="1" applyFont="1" applyFill="1" applyBorder="1" applyAlignment="1">
      <alignment horizontal="center" wrapText="1"/>
    </xf>
    <xf numFmtId="164" fontId="0" fillId="11" borderId="39" xfId="0" applyNumberFormat="1" applyFill="1" applyBorder="1" applyAlignment="1">
      <alignment horizontal="center"/>
    </xf>
    <xf numFmtId="0" fontId="0" fillId="11" borderId="19" xfId="0" applyFill="1" applyBorder="1"/>
    <xf numFmtId="0" fontId="0" fillId="11" borderId="31" xfId="0" applyFill="1" applyBorder="1"/>
    <xf numFmtId="0" fontId="27" fillId="0" borderId="0" xfId="0" applyFont="1" applyFill="1" applyBorder="1" applyAlignment="1">
      <alignment horizontal="center" vertical="center" textRotation="90" wrapText="1"/>
    </xf>
    <xf numFmtId="164" fontId="0" fillId="0" borderId="0" xfId="0" applyNumberFormat="1" applyFill="1" applyBorder="1"/>
    <xf numFmtId="164" fontId="0" fillId="0" borderId="0" xfId="0" applyNumberFormat="1" applyFill="1" applyBorder="1" applyAlignment="1">
      <alignment horizontal="center" wrapText="1"/>
    </xf>
    <xf numFmtId="164" fontId="0" fillId="4" borderId="16" xfId="0" applyNumberFormat="1" applyFont="1" applyFill="1" applyBorder="1" applyAlignment="1">
      <alignment horizontal="center"/>
    </xf>
    <xf numFmtId="164" fontId="0" fillId="4" borderId="40" xfId="0" applyNumberFormat="1" applyFill="1" applyBorder="1" applyAlignment="1">
      <alignment horizontal="center" wrapText="1"/>
    </xf>
    <xf numFmtId="164" fontId="0" fillId="9" borderId="32" xfId="0" applyNumberFormat="1" applyFill="1" applyBorder="1" applyAlignment="1">
      <alignment horizontal="center"/>
    </xf>
    <xf numFmtId="164" fontId="0" fillId="9" borderId="34" xfId="0" applyNumberFormat="1" applyFill="1" applyBorder="1" applyAlignment="1">
      <alignment horizontal="center"/>
    </xf>
    <xf numFmtId="164" fontId="0" fillId="9" borderId="25" xfId="0" applyNumberFormat="1" applyFill="1" applyBorder="1" applyAlignment="1">
      <alignment horizontal="center"/>
    </xf>
    <xf numFmtId="164" fontId="0" fillId="9" borderId="30" xfId="0" applyNumberFormat="1" applyFill="1" applyBorder="1" applyAlignment="1">
      <alignment horizontal="center"/>
    </xf>
    <xf numFmtId="164" fontId="0" fillId="9" borderId="38" xfId="0" applyNumberFormat="1" applyFill="1" applyBorder="1" applyAlignment="1">
      <alignment horizontal="center"/>
    </xf>
    <xf numFmtId="164" fontId="0" fillId="9" borderId="38" xfId="0" applyNumberFormat="1" applyFill="1" applyBorder="1" applyAlignment="1">
      <alignment horizontal="center" wrapText="1"/>
    </xf>
    <xf numFmtId="164" fontId="0" fillId="9" borderId="25" xfId="0" applyNumberFormat="1" applyFill="1" applyBorder="1" applyAlignment="1">
      <alignment horizontal="center" wrapText="1"/>
    </xf>
    <xf numFmtId="164" fontId="0" fillId="9" borderId="39" xfId="0" applyNumberFormat="1" applyFill="1" applyBorder="1" applyAlignment="1">
      <alignment horizontal="center" wrapText="1"/>
    </xf>
    <xf numFmtId="164" fontId="0" fillId="9" borderId="58" xfId="0" applyNumberFormat="1" applyFill="1" applyBorder="1" applyAlignment="1">
      <alignment horizontal="center"/>
    </xf>
    <xf numFmtId="164" fontId="0" fillId="9" borderId="34" xfId="0" applyNumberFormat="1" applyFill="1" applyBorder="1" applyAlignment="1">
      <alignment horizontal="center" wrapText="1"/>
    </xf>
    <xf numFmtId="164" fontId="14" fillId="9" borderId="34" xfId="0" applyNumberFormat="1" applyFont="1" applyFill="1" applyBorder="1" applyAlignment="1">
      <alignment horizontal="center" wrapText="1"/>
    </xf>
    <xf numFmtId="164" fontId="14" fillId="9" borderId="58" xfId="0" applyNumberFormat="1" applyFont="1" applyFill="1" applyBorder="1" applyAlignment="1">
      <alignment horizontal="center"/>
    </xf>
    <xf numFmtId="164" fontId="14" fillId="9" borderId="33" xfId="0" applyNumberFormat="1" applyFont="1" applyFill="1" applyBorder="1" applyAlignment="1">
      <alignment horizontal="center" wrapText="1"/>
    </xf>
    <xf numFmtId="164" fontId="14" fillId="9" borderId="58" xfId="0" applyNumberFormat="1" applyFont="1" applyFill="1" applyBorder="1" applyAlignment="1">
      <alignment horizontal="center" wrapText="1"/>
    </xf>
    <xf numFmtId="164" fontId="22" fillId="10" borderId="58" xfId="0" applyNumberFormat="1" applyFont="1" applyFill="1" applyBorder="1" applyAlignment="1">
      <alignment horizontal="center"/>
    </xf>
    <xf numFmtId="164" fontId="14" fillId="6" borderId="58" xfId="0" applyNumberFormat="1" applyFont="1" applyFill="1" applyBorder="1" applyAlignment="1">
      <alignment horizontal="center" wrapText="1"/>
    </xf>
    <xf numFmtId="164" fontId="14" fillId="9" borderId="48" xfId="0" applyNumberFormat="1" applyFont="1" applyFill="1" applyBorder="1" applyAlignment="1">
      <alignment horizontal="center" wrapText="1"/>
    </xf>
    <xf numFmtId="0" fontId="0" fillId="10" borderId="43" xfId="0" applyFill="1" applyBorder="1"/>
    <xf numFmtId="164" fontId="0" fillId="10" borderId="22" xfId="0" applyNumberFormat="1" applyFill="1" applyBorder="1" applyAlignment="1">
      <alignment horizontal="center"/>
    </xf>
    <xf numFmtId="164" fontId="0" fillId="10" borderId="26" xfId="0" applyNumberFormat="1" applyFill="1" applyBorder="1" applyAlignment="1">
      <alignment horizontal="center"/>
    </xf>
    <xf numFmtId="164" fontId="0" fillId="10" borderId="40" xfId="0" applyNumberFormat="1" applyFill="1" applyBorder="1" applyAlignment="1">
      <alignment horizontal="center"/>
    </xf>
    <xf numFmtId="164" fontId="0" fillId="10" borderId="40" xfId="0" applyNumberFormat="1" applyFill="1" applyBorder="1" applyAlignment="1">
      <alignment horizontal="center" wrapText="1"/>
    </xf>
    <xf numFmtId="164" fontId="0" fillId="10" borderId="22" xfId="0" applyNumberFormat="1" applyFill="1" applyBorder="1" applyAlignment="1">
      <alignment horizontal="center" wrapText="1"/>
    </xf>
    <xf numFmtId="164" fontId="0" fillId="10" borderId="41" xfId="0" applyNumberFormat="1" applyFill="1" applyBorder="1" applyAlignment="1">
      <alignment horizontal="center" wrapText="1"/>
    </xf>
    <xf numFmtId="164" fontId="0" fillId="10" borderId="43" xfId="0" applyNumberFormat="1" applyFill="1" applyBorder="1" applyAlignment="1">
      <alignment horizontal="center"/>
    </xf>
    <xf numFmtId="164" fontId="0" fillId="10" borderId="35" xfId="0" applyNumberFormat="1" applyFill="1" applyBorder="1" applyAlignment="1">
      <alignment horizontal="center" wrapText="1"/>
    </xf>
    <xf numFmtId="164" fontId="14" fillId="10" borderId="35" xfId="0" applyNumberFormat="1" applyFont="1" applyFill="1" applyBorder="1" applyAlignment="1">
      <alignment horizontal="center" wrapText="1"/>
    </xf>
    <xf numFmtId="164" fontId="14" fillId="10" borderId="43" xfId="0" applyNumberFormat="1" applyFont="1" applyFill="1" applyBorder="1" applyAlignment="1">
      <alignment horizontal="center"/>
    </xf>
    <xf numFmtId="164" fontId="14" fillId="10" borderId="43" xfId="0" applyNumberFormat="1" applyFont="1" applyFill="1" applyBorder="1" applyAlignment="1">
      <alignment horizontal="center" wrapText="1"/>
    </xf>
    <xf numFmtId="164" fontId="0" fillId="11" borderId="22" xfId="0" applyNumberFormat="1" applyFill="1" applyBorder="1" applyAlignment="1">
      <alignment horizontal="center"/>
    </xf>
    <xf numFmtId="164" fontId="14" fillId="10" borderId="70" xfId="0" applyNumberFormat="1" applyFont="1" applyFill="1" applyBorder="1" applyAlignment="1">
      <alignment horizontal="center" wrapText="1"/>
    </xf>
    <xf numFmtId="164" fontId="0" fillId="11" borderId="41" xfId="0" applyNumberFormat="1" applyFill="1" applyBorder="1" applyAlignment="1">
      <alignment horizontal="center"/>
    </xf>
    <xf numFmtId="0" fontId="0" fillId="6" borderId="58" xfId="0" applyFill="1" applyBorder="1"/>
    <xf numFmtId="164" fontId="0" fillId="6" borderId="25" xfId="0" applyNumberFormat="1" applyFill="1" applyBorder="1" applyAlignment="1">
      <alignment horizontal="center"/>
    </xf>
    <xf numFmtId="164" fontId="0" fillId="6" borderId="30" xfId="0" applyNumberFormat="1" applyFill="1" applyBorder="1" applyAlignment="1">
      <alignment horizontal="center"/>
    </xf>
    <xf numFmtId="164" fontId="0" fillId="6" borderId="38" xfId="0" applyNumberFormat="1" applyFill="1" applyBorder="1" applyAlignment="1">
      <alignment horizontal="center"/>
    </xf>
    <xf numFmtId="164" fontId="0" fillId="6" borderId="38" xfId="0" applyNumberFormat="1" applyFill="1" applyBorder="1" applyAlignment="1">
      <alignment horizontal="center" wrapText="1"/>
    </xf>
    <xf numFmtId="164" fontId="0" fillId="6" borderId="25" xfId="0" applyNumberFormat="1" applyFill="1" applyBorder="1" applyAlignment="1">
      <alignment horizontal="center" wrapText="1"/>
    </xf>
    <xf numFmtId="164" fontId="0" fillId="6" borderId="39" xfId="0" applyNumberFormat="1" applyFill="1" applyBorder="1" applyAlignment="1">
      <alignment horizontal="center" wrapText="1"/>
    </xf>
    <xf numFmtId="164" fontId="0" fillId="6" borderId="58" xfId="0" applyNumberFormat="1" applyFill="1" applyBorder="1" applyAlignment="1">
      <alignment horizontal="center"/>
    </xf>
    <xf numFmtId="164" fontId="0" fillId="6" borderId="34" xfId="0" applyNumberFormat="1" applyFill="1" applyBorder="1" applyAlignment="1">
      <alignment horizontal="center" wrapText="1"/>
    </xf>
    <xf numFmtId="164" fontId="14" fillId="6" borderId="34" xfId="0" applyNumberFormat="1" applyFont="1" applyFill="1" applyBorder="1" applyAlignment="1">
      <alignment horizontal="center" wrapText="1"/>
    </xf>
    <xf numFmtId="164" fontId="14" fillId="6" borderId="58" xfId="0" applyNumberFormat="1" applyFont="1" applyFill="1" applyBorder="1" applyAlignment="1">
      <alignment horizontal="center"/>
    </xf>
    <xf numFmtId="164" fontId="14" fillId="6" borderId="33" xfId="0" applyNumberFormat="1" applyFont="1" applyFill="1" applyBorder="1" applyAlignment="1">
      <alignment horizontal="center" wrapText="1"/>
    </xf>
    <xf numFmtId="164" fontId="22" fillId="6" borderId="58" xfId="0" applyNumberFormat="1" applyFont="1" applyFill="1" applyBorder="1" applyAlignment="1">
      <alignment horizontal="center"/>
    </xf>
    <xf numFmtId="164" fontId="14" fillId="11" borderId="25" xfId="0" applyNumberFormat="1" applyFont="1" applyFill="1" applyBorder="1" applyAlignment="1">
      <alignment horizontal="center"/>
    </xf>
    <xf numFmtId="164" fontId="14" fillId="6" borderId="48" xfId="0" applyNumberFormat="1" applyFont="1" applyFill="1" applyBorder="1" applyAlignment="1">
      <alignment horizontal="center" wrapText="1"/>
    </xf>
    <xf numFmtId="164" fontId="0" fillId="0" borderId="18" xfId="0" applyNumberFormat="1" applyFont="1" applyFill="1" applyBorder="1" applyAlignment="1">
      <alignment wrapText="1"/>
    </xf>
    <xf numFmtId="164" fontId="0" fillId="0" borderId="17" xfId="0" applyNumberFormat="1" applyFont="1" applyFill="1" applyBorder="1" applyAlignment="1">
      <alignment wrapText="1"/>
    </xf>
    <xf numFmtId="164" fontId="0" fillId="0" borderId="47" xfId="0" applyNumberFormat="1" applyFont="1" applyFill="1" applyBorder="1" applyAlignment="1">
      <alignment wrapText="1"/>
    </xf>
    <xf numFmtId="164" fontId="14" fillId="0" borderId="7" xfId="0" applyNumberFormat="1" applyFont="1" applyFill="1" applyBorder="1" applyAlignment="1">
      <alignment horizontal="center" wrapText="1"/>
    </xf>
    <xf numFmtId="164" fontId="0" fillId="0" borderId="6" xfId="0" applyNumberFormat="1" applyFont="1" applyFill="1" applyBorder="1" applyAlignment="1">
      <alignment wrapText="1"/>
    </xf>
    <xf numFmtId="164" fontId="0" fillId="0" borderId="0" xfId="0" applyNumberFormat="1" applyFont="1" applyFill="1"/>
    <xf numFmtId="0" fontId="28" fillId="0" borderId="4" xfId="0" applyFont="1" applyFill="1" applyBorder="1" applyAlignment="1">
      <alignment wrapText="1"/>
    </xf>
    <xf numFmtId="164" fontId="0" fillId="0" borderId="3" xfId="0" applyNumberFormat="1" applyFont="1" applyFill="1" applyBorder="1"/>
    <xf numFmtId="164" fontId="0" fillId="0" borderId="7" xfId="0" applyNumberFormat="1" applyFont="1" applyFill="1" applyBorder="1" applyAlignment="1">
      <alignment wrapText="1"/>
    </xf>
    <xf numFmtId="0" fontId="29" fillId="2" borderId="15" xfId="0" applyFont="1" applyFill="1" applyBorder="1"/>
    <xf numFmtId="164" fontId="29" fillId="0" borderId="3" xfId="0" applyNumberFormat="1" applyFont="1" applyFill="1" applyBorder="1" applyAlignment="1">
      <alignment horizontal="center" vertical="center" wrapText="1"/>
    </xf>
    <xf numFmtId="164" fontId="21" fillId="0" borderId="15" xfId="0" applyNumberFormat="1" applyFont="1" applyFill="1" applyBorder="1" applyAlignment="1">
      <alignment horizontal="center" vertical="center" wrapText="1"/>
    </xf>
    <xf numFmtId="164" fontId="30" fillId="0" borderId="3" xfId="0" applyNumberFormat="1" applyFont="1" applyFill="1" applyBorder="1" applyAlignment="1">
      <alignment horizontal="center" vertical="center" wrapText="1"/>
    </xf>
    <xf numFmtId="164" fontId="29" fillId="0" borderId="15" xfId="0" applyNumberFormat="1" applyFont="1" applyBorder="1" applyAlignment="1">
      <alignment horizontal="center" vertical="center" wrapText="1"/>
    </xf>
    <xf numFmtId="164" fontId="29" fillId="0" borderId="15" xfId="0" applyNumberFormat="1" applyFont="1" applyFill="1" applyBorder="1" applyAlignment="1">
      <alignment horizontal="center" vertical="center" wrapText="1"/>
    </xf>
    <xf numFmtId="164" fontId="29" fillId="0" borderId="13" xfId="0" applyNumberFormat="1" applyFont="1" applyFill="1" applyBorder="1" applyAlignment="1">
      <alignment horizontal="center" vertical="center" wrapText="1"/>
    </xf>
    <xf numFmtId="164" fontId="31" fillId="0" borderId="15" xfId="0" applyNumberFormat="1" applyFont="1" applyFill="1" applyBorder="1" applyAlignment="1">
      <alignment horizontal="center" vertical="center" wrapText="1"/>
    </xf>
    <xf numFmtId="164" fontId="31" fillId="0" borderId="13" xfId="0" applyNumberFormat="1" applyFont="1" applyFill="1" applyBorder="1" applyAlignment="1">
      <alignment horizontal="center" vertical="center" wrapText="1"/>
    </xf>
    <xf numFmtId="164" fontId="31" fillId="0" borderId="3" xfId="0" applyNumberFormat="1" applyFont="1" applyFill="1" applyBorder="1" applyAlignment="1">
      <alignment horizontal="center" vertical="center" wrapText="1"/>
    </xf>
    <xf numFmtId="164" fontId="29" fillId="0" borderId="16" xfId="0" applyNumberFormat="1" applyFont="1" applyFill="1" applyBorder="1" applyAlignment="1">
      <alignment horizontal="center" vertical="center" wrapText="1"/>
    </xf>
    <xf numFmtId="164" fontId="19" fillId="0" borderId="3" xfId="0" quotePrefix="1" applyNumberFormat="1" applyFont="1" applyFill="1" applyBorder="1" applyAlignment="1">
      <alignment horizontal="center" vertical="center" wrapText="1"/>
    </xf>
    <xf numFmtId="0" fontId="0" fillId="10" borderId="14" xfId="0" applyFill="1" applyBorder="1"/>
    <xf numFmtId="0" fontId="0" fillId="10" borderId="11" xfId="0" applyFill="1" applyBorder="1"/>
    <xf numFmtId="164" fontId="14" fillId="6" borderId="30" xfId="0" applyNumberFormat="1" applyFont="1" applyFill="1" applyBorder="1" applyAlignment="1">
      <alignment horizontal="center" wrapText="1"/>
    </xf>
    <xf numFmtId="0" fontId="0" fillId="4" borderId="66" xfId="0" applyFill="1" applyBorder="1"/>
    <xf numFmtId="0" fontId="0" fillId="5" borderId="66" xfId="0" applyFill="1" applyBorder="1"/>
    <xf numFmtId="0" fontId="0" fillId="6" borderId="66" xfId="0" applyFill="1" applyBorder="1"/>
    <xf numFmtId="0" fontId="0" fillId="0" borderId="36" xfId="0" applyFill="1" applyBorder="1"/>
    <xf numFmtId="0" fontId="0" fillId="4" borderId="3" xfId="0" applyFill="1" applyBorder="1"/>
    <xf numFmtId="0" fontId="0" fillId="6" borderId="3" xfId="0" applyFill="1" applyBorder="1"/>
    <xf numFmtId="0" fontId="0" fillId="6" borderId="25" xfId="0" applyFill="1" applyBorder="1"/>
    <xf numFmtId="0" fontId="0" fillId="4" borderId="15" xfId="0" applyFill="1" applyBorder="1"/>
    <xf numFmtId="0" fontId="0" fillId="5" borderId="15" xfId="0" applyFill="1" applyBorder="1"/>
    <xf numFmtId="0" fontId="0" fillId="6" borderId="15" xfId="0" applyFill="1" applyBorder="1"/>
    <xf numFmtId="164" fontId="14" fillId="6" borderId="25" xfId="0" applyNumberFormat="1" applyFont="1" applyFill="1" applyBorder="1" applyAlignment="1">
      <alignment horizontal="center" wrapText="1"/>
    </xf>
    <xf numFmtId="164" fontId="14" fillId="3" borderId="62" xfId="0" applyNumberFormat="1" applyFont="1" applyFill="1" applyBorder="1" applyAlignment="1">
      <alignment horizontal="center"/>
    </xf>
    <xf numFmtId="164" fontId="14" fillId="3" borderId="65" xfId="0" applyNumberFormat="1" applyFont="1" applyFill="1" applyBorder="1" applyAlignment="1">
      <alignment horizontal="center" wrapText="1"/>
    </xf>
    <xf numFmtId="164" fontId="14" fillId="3" borderId="63" xfId="0" applyNumberFormat="1" applyFont="1" applyFill="1" applyBorder="1" applyAlignment="1">
      <alignment horizontal="center"/>
    </xf>
    <xf numFmtId="164" fontId="14" fillId="3" borderId="47" xfId="0" applyNumberFormat="1" applyFont="1" applyFill="1" applyBorder="1" applyAlignment="1">
      <alignment horizontal="center" wrapText="1"/>
    </xf>
    <xf numFmtId="164" fontId="0" fillId="0" borderId="44" xfId="0" applyNumberFormat="1" applyFill="1" applyBorder="1" applyAlignment="1">
      <alignment horizontal="center" wrapText="1"/>
    </xf>
    <xf numFmtId="164" fontId="0" fillId="0" borderId="57" xfId="0" applyNumberFormat="1" applyFill="1" applyBorder="1" applyAlignment="1">
      <alignment horizontal="center" wrapText="1"/>
    </xf>
    <xf numFmtId="164" fontId="0" fillId="0" borderId="56" xfId="0" applyNumberFormat="1" applyFill="1" applyBorder="1" applyAlignment="1">
      <alignment horizontal="center" wrapText="1"/>
    </xf>
    <xf numFmtId="164" fontId="14" fillId="0" borderId="56" xfId="0" applyNumberFormat="1" applyFont="1" applyFill="1" applyBorder="1" applyAlignment="1">
      <alignment horizontal="center" wrapText="1"/>
    </xf>
    <xf numFmtId="164" fontId="14" fillId="0" borderId="54" xfId="0" applyNumberFormat="1" applyFont="1" applyFill="1" applyBorder="1" applyAlignment="1">
      <alignment horizontal="center"/>
    </xf>
    <xf numFmtId="164" fontId="14" fillId="0" borderId="71" xfId="0" applyNumberFormat="1" applyFont="1" applyFill="1" applyBorder="1" applyAlignment="1">
      <alignment horizontal="center" wrapText="1"/>
    </xf>
    <xf numFmtId="164" fontId="14" fillId="0" borderId="54" xfId="0" applyNumberFormat="1" applyFont="1" applyFill="1" applyBorder="1" applyAlignment="1">
      <alignment horizontal="center" wrapText="1"/>
    </xf>
    <xf numFmtId="164" fontId="0" fillId="11" borderId="36" xfId="0" applyNumberFormat="1" applyFont="1" applyFill="1" applyBorder="1" applyAlignment="1">
      <alignment horizontal="center"/>
    </xf>
    <xf numFmtId="164" fontId="14" fillId="11" borderId="59" xfId="0" applyNumberFormat="1" applyFont="1" applyFill="1" applyBorder="1" applyAlignment="1">
      <alignment horizontal="center" wrapText="1"/>
    </xf>
    <xf numFmtId="0" fontId="0" fillId="0" borderId="45" xfId="0" applyFill="1" applyBorder="1"/>
    <xf numFmtId="0" fontId="0" fillId="0" borderId="59" xfId="0" applyFill="1" applyBorder="1"/>
    <xf numFmtId="0" fontId="0" fillId="6" borderId="30" xfId="0" applyFill="1" applyBorder="1"/>
    <xf numFmtId="0" fontId="0" fillId="6" borderId="48" xfId="0" applyFill="1" applyBorder="1"/>
    <xf numFmtId="164" fontId="22" fillId="5" borderId="16" xfId="0" applyNumberFormat="1" applyFont="1" applyFill="1" applyBorder="1" applyAlignment="1">
      <alignment horizontal="center"/>
    </xf>
    <xf numFmtId="164" fontId="19" fillId="5" borderId="15" xfId="0" applyNumberFormat="1" applyFont="1" applyFill="1" applyBorder="1" applyAlignment="1">
      <alignment horizontal="center" vertical="center"/>
    </xf>
    <xf numFmtId="164" fontId="19" fillId="5" borderId="3" xfId="0" applyNumberFormat="1" applyFont="1" applyFill="1" applyBorder="1" applyAlignment="1">
      <alignment horizontal="center" vertical="center"/>
    </xf>
    <xf numFmtId="164" fontId="19" fillId="5" borderId="13" xfId="0" applyNumberFormat="1" applyFont="1" applyFill="1" applyBorder="1" applyAlignment="1">
      <alignment horizontal="center" vertical="center"/>
    </xf>
    <xf numFmtId="164" fontId="19" fillId="5" borderId="16" xfId="0" applyNumberFormat="1" applyFont="1" applyFill="1" applyBorder="1" applyAlignment="1">
      <alignment horizontal="center" vertical="center"/>
    </xf>
    <xf numFmtId="164" fontId="18" fillId="5" borderId="13" xfId="0" applyNumberFormat="1" applyFont="1" applyFill="1" applyBorder="1" applyAlignment="1">
      <alignment horizontal="center" vertical="center"/>
    </xf>
    <xf numFmtId="164" fontId="18" fillId="5" borderId="3" xfId="0" applyNumberFormat="1" applyFont="1" applyFill="1" applyBorder="1" applyAlignment="1">
      <alignment horizontal="center" vertical="center"/>
    </xf>
    <xf numFmtId="164" fontId="18" fillId="5" borderId="15" xfId="0" applyNumberFormat="1" applyFont="1" applyFill="1" applyBorder="1" applyAlignment="1">
      <alignment horizontal="center" vertical="center"/>
    </xf>
    <xf numFmtId="164" fontId="18" fillId="5" borderId="3" xfId="0" applyNumberFormat="1" applyFont="1" applyFill="1" applyBorder="1" applyAlignment="1">
      <alignment horizontal="center" vertical="center" wrapText="1"/>
    </xf>
    <xf numFmtId="164" fontId="14" fillId="0" borderId="65" xfId="0" applyNumberFormat="1" applyFont="1" applyFill="1" applyBorder="1" applyAlignment="1">
      <alignment horizontal="center" wrapText="1"/>
    </xf>
    <xf numFmtId="164" fontId="14" fillId="0" borderId="12" xfId="0" applyNumberFormat="1" applyFont="1" applyFill="1" applyBorder="1" applyAlignment="1">
      <alignment horizontal="center" wrapText="1"/>
    </xf>
    <xf numFmtId="164" fontId="14" fillId="0" borderId="17" xfId="0" applyNumberFormat="1" applyFont="1" applyFill="1" applyBorder="1" applyAlignment="1">
      <alignment horizontal="center" wrapText="1"/>
    </xf>
    <xf numFmtId="164" fontId="14" fillId="9" borderId="66" xfId="0" applyNumberFormat="1" applyFont="1" applyFill="1" applyBorder="1" applyAlignment="1">
      <alignment horizontal="center" wrapText="1"/>
    </xf>
    <xf numFmtId="164" fontId="14" fillId="2" borderId="5" xfId="0" applyNumberFormat="1" applyFont="1" applyFill="1" applyBorder="1" applyAlignment="1">
      <alignment horizontal="center" wrapText="1"/>
    </xf>
    <xf numFmtId="164" fontId="0" fillId="2" borderId="5" xfId="0" applyNumberFormat="1" applyFill="1" applyBorder="1" applyAlignment="1">
      <alignment horizontal="center"/>
    </xf>
    <xf numFmtId="164" fontId="0" fillId="2" borderId="29" xfId="0" applyNumberFormat="1" applyFill="1" applyBorder="1" applyAlignment="1">
      <alignment horizontal="center"/>
    </xf>
    <xf numFmtId="164" fontId="14" fillId="2" borderId="3" xfId="0" applyNumberFormat="1" applyFont="1" applyFill="1" applyBorder="1" applyAlignment="1">
      <alignment horizontal="center"/>
    </xf>
    <xf numFmtId="164" fontId="14" fillId="2" borderId="15" xfId="0" applyNumberFormat="1" applyFont="1" applyFill="1" applyBorder="1" applyAlignment="1">
      <alignment horizontal="center"/>
    </xf>
    <xf numFmtId="164" fontId="0" fillId="2" borderId="16" xfId="0" applyNumberFormat="1" applyFont="1" applyFill="1" applyBorder="1" applyAlignment="1">
      <alignment horizontal="center"/>
    </xf>
    <xf numFmtId="164" fontId="0" fillId="2" borderId="40" xfId="0" applyNumberFormat="1" applyFill="1" applyBorder="1" applyAlignment="1">
      <alignment horizontal="center" wrapText="1"/>
    </xf>
    <xf numFmtId="164" fontId="0" fillId="2" borderId="15" xfId="0" applyNumberFormat="1" applyFont="1" applyFill="1" applyBorder="1" applyAlignment="1">
      <alignment horizontal="center"/>
    </xf>
    <xf numFmtId="164" fontId="0" fillId="2" borderId="3" xfId="0" applyNumberFormat="1" applyFill="1" applyBorder="1" applyAlignment="1">
      <alignment horizontal="center" wrapText="1"/>
    </xf>
    <xf numFmtId="164" fontId="0" fillId="2" borderId="13" xfId="0" applyNumberFormat="1" applyFill="1" applyBorder="1" applyAlignment="1">
      <alignment horizontal="center" wrapText="1"/>
    </xf>
    <xf numFmtId="164" fontId="0" fillId="2" borderId="1" xfId="0" applyNumberFormat="1" applyFont="1" applyFill="1" applyBorder="1" applyAlignment="1">
      <alignment horizontal="center"/>
    </xf>
    <xf numFmtId="164" fontId="0" fillId="2" borderId="29" xfId="0" applyNumberFormat="1" applyFill="1" applyBorder="1" applyAlignment="1">
      <alignment horizontal="center" wrapText="1"/>
    </xf>
    <xf numFmtId="164" fontId="14" fillId="2" borderId="29" xfId="0" applyNumberFormat="1" applyFont="1" applyFill="1" applyBorder="1" applyAlignment="1">
      <alignment horizontal="center" wrapText="1"/>
    </xf>
    <xf numFmtId="164" fontId="14" fillId="2" borderId="1" xfId="0" applyNumberFormat="1" applyFont="1" applyFill="1" applyBorder="1" applyAlignment="1">
      <alignment horizontal="center"/>
    </xf>
    <xf numFmtId="164" fontId="14" fillId="2" borderId="68" xfId="0" applyNumberFormat="1" applyFont="1" applyFill="1" applyBorder="1" applyAlignment="1">
      <alignment horizontal="center" wrapText="1"/>
    </xf>
    <xf numFmtId="164" fontId="14" fillId="2" borderId="1" xfId="0" applyNumberFormat="1" applyFont="1" applyFill="1" applyBorder="1" applyAlignment="1">
      <alignment horizontal="center" wrapText="1"/>
    </xf>
    <xf numFmtId="164" fontId="0" fillId="2" borderId="3" xfId="0" applyNumberFormat="1" applyFont="1" applyFill="1" applyBorder="1" applyAlignment="1">
      <alignment horizontal="center"/>
    </xf>
    <xf numFmtId="164" fontId="14" fillId="2" borderId="66" xfId="0" applyNumberFormat="1" applyFont="1" applyFill="1" applyBorder="1" applyAlignment="1">
      <alignment horizontal="center" wrapText="1"/>
    </xf>
    <xf numFmtId="164" fontId="14" fillId="2" borderId="15" xfId="0" applyNumberFormat="1" applyFont="1" applyFill="1" applyBorder="1" applyAlignment="1">
      <alignment horizontal="center" wrapText="1"/>
    </xf>
    <xf numFmtId="164" fontId="14" fillId="2" borderId="3" xfId="0" applyNumberFormat="1" applyFont="1" applyFill="1" applyBorder="1" applyAlignment="1">
      <alignment horizontal="center" wrapText="1"/>
    </xf>
    <xf numFmtId="164" fontId="0" fillId="2" borderId="3" xfId="0" applyNumberFormat="1" applyFill="1" applyBorder="1" applyAlignment="1">
      <alignment horizontal="center"/>
    </xf>
    <xf numFmtId="164" fontId="14" fillId="9" borderId="70" xfId="0" applyNumberFormat="1" applyFont="1" applyFill="1" applyBorder="1" applyAlignment="1">
      <alignment horizontal="center" wrapText="1"/>
    </xf>
    <xf numFmtId="164" fontId="14" fillId="9" borderId="59" xfId="0" applyNumberFormat="1" applyFont="1" applyFill="1" applyBorder="1" applyAlignment="1">
      <alignment horizontal="center" wrapText="1"/>
    </xf>
    <xf numFmtId="164" fontId="14" fillId="2" borderId="13" xfId="0" applyNumberFormat="1" applyFont="1" applyFill="1" applyBorder="1" applyAlignment="1">
      <alignment horizontal="center" wrapText="1"/>
    </xf>
    <xf numFmtId="0" fontId="14" fillId="0" borderId="1" xfId="0" applyFont="1" applyFill="1" applyBorder="1"/>
    <xf numFmtId="2" fontId="14" fillId="0" borderId="3" xfId="0" applyNumberFormat="1" applyFont="1" applyFill="1" applyBorder="1" applyAlignment="1">
      <alignment horizontal="center" wrapText="1"/>
    </xf>
    <xf numFmtId="2" fontId="14" fillId="9" borderId="3" xfId="0" applyNumberFormat="1" applyFont="1" applyFill="1" applyBorder="1" applyAlignment="1">
      <alignment horizontal="center" wrapText="1"/>
    </xf>
    <xf numFmtId="0" fontId="14" fillId="3" borderId="13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/>
    </xf>
    <xf numFmtId="164" fontId="14" fillId="9" borderId="13" xfId="0" applyNumberFormat="1" applyFont="1" applyFill="1" applyBorder="1" applyAlignment="1">
      <alignment horizontal="center" wrapText="1"/>
    </xf>
    <xf numFmtId="0" fontId="14" fillId="0" borderId="13" xfId="0" applyFont="1" applyFill="1" applyBorder="1" applyAlignment="1">
      <alignment horizontal="center" vertical="center"/>
    </xf>
    <xf numFmtId="164" fontId="14" fillId="9" borderId="13" xfId="0" applyNumberFormat="1" applyFont="1" applyFill="1" applyBorder="1" applyAlignment="1">
      <alignment horizontal="center"/>
    </xf>
    <xf numFmtId="164" fontId="19" fillId="9" borderId="13" xfId="0" applyNumberFormat="1" applyFont="1" applyFill="1" applyBorder="1" applyAlignment="1">
      <alignment horizontal="center"/>
    </xf>
    <xf numFmtId="164" fontId="14" fillId="0" borderId="7" xfId="0" applyNumberFormat="1" applyFont="1" applyFill="1" applyBorder="1" applyAlignment="1">
      <alignment horizontal="center"/>
    </xf>
    <xf numFmtId="0" fontId="14" fillId="0" borderId="7" xfId="0" applyFont="1" applyFill="1" applyBorder="1"/>
    <xf numFmtId="164" fontId="0" fillId="0" borderId="3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/>
    </xf>
    <xf numFmtId="164" fontId="14" fillId="9" borderId="15" xfId="0" applyNumberFormat="1" applyFont="1" applyFill="1" applyBorder="1" applyAlignment="1">
      <alignment horizontal="center" wrapText="1"/>
    </xf>
    <xf numFmtId="2" fontId="14" fillId="9" borderId="15" xfId="0" applyNumberFormat="1" applyFont="1" applyFill="1" applyBorder="1" applyAlignment="1">
      <alignment horizontal="center" wrapText="1"/>
    </xf>
    <xf numFmtId="164" fontId="14" fillId="9" borderId="24" xfId="0" applyNumberFormat="1" applyFont="1" applyFill="1" applyBorder="1" applyAlignment="1">
      <alignment horizontal="center" vertical="center"/>
    </xf>
    <xf numFmtId="164" fontId="14" fillId="0" borderId="36" xfId="0" applyNumberFormat="1" applyFont="1" applyFill="1" applyBorder="1" applyAlignment="1">
      <alignment horizontal="center" vertical="center" wrapText="1"/>
    </xf>
    <xf numFmtId="164" fontId="0" fillId="9" borderId="6" xfId="0" applyNumberFormat="1" applyFill="1" applyBorder="1" applyAlignment="1">
      <alignment wrapText="1"/>
    </xf>
    <xf numFmtId="0" fontId="14" fillId="0" borderId="10" xfId="0" applyFont="1" applyFill="1" applyBorder="1" applyAlignment="1">
      <alignment wrapText="1"/>
    </xf>
    <xf numFmtId="164" fontId="19" fillId="9" borderId="15" xfId="0" applyNumberFormat="1" applyFon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4" fontId="19" fillId="8" borderId="3" xfId="0" applyNumberFormat="1" applyFont="1" applyFill="1" applyBorder="1" applyAlignment="1">
      <alignment horizontal="center" vertical="center"/>
    </xf>
    <xf numFmtId="0" fontId="0" fillId="9" borderId="6" xfId="0" applyFill="1" applyBorder="1"/>
    <xf numFmtId="164" fontId="14" fillId="0" borderId="0" xfId="0" quotePrefix="1" applyNumberFormat="1" applyFont="1" applyFill="1" applyBorder="1" applyAlignment="1">
      <alignment horizontal="center"/>
    </xf>
    <xf numFmtId="164" fontId="14" fillId="10" borderId="0" xfId="0" applyNumberFormat="1" applyFont="1" applyFill="1" applyBorder="1" applyAlignment="1">
      <alignment horizontal="center"/>
    </xf>
    <xf numFmtId="0" fontId="0" fillId="11" borderId="0" xfId="0" applyFill="1" applyBorder="1"/>
    <xf numFmtId="0" fontId="0" fillId="0" borderId="31" xfId="0" applyFill="1" applyBorder="1"/>
    <xf numFmtId="164" fontId="19" fillId="4" borderId="0" xfId="0" applyNumberFormat="1" applyFont="1" applyFill="1" applyBorder="1" applyAlignment="1">
      <alignment horizontal="center" vertical="center" wrapText="1"/>
    </xf>
    <xf numFmtId="164" fontId="14" fillId="4" borderId="0" xfId="0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0" fontId="0" fillId="0" borderId="67" xfId="0" applyFill="1" applyBorder="1"/>
    <xf numFmtId="0" fontId="0" fillId="0" borderId="68" xfId="0" applyFill="1" applyBorder="1"/>
    <xf numFmtId="164" fontId="14" fillId="0" borderId="57" xfId="0" applyNumberFormat="1" applyFont="1" applyFill="1" applyBorder="1" applyAlignment="1">
      <alignment horizontal="center" wrapText="1"/>
    </xf>
    <xf numFmtId="164" fontId="14" fillId="6" borderId="39" xfId="0" applyNumberFormat="1" applyFont="1" applyFill="1" applyBorder="1" applyAlignment="1">
      <alignment horizontal="center" wrapText="1"/>
    </xf>
    <xf numFmtId="164" fontId="14" fillId="6" borderId="38" xfId="0" applyNumberFormat="1" applyFont="1" applyFill="1" applyBorder="1" applyAlignment="1">
      <alignment horizontal="center" wrapText="1"/>
    </xf>
    <xf numFmtId="164" fontId="18" fillId="0" borderId="15" xfId="0" applyNumberFormat="1" applyFont="1" applyFill="1" applyBorder="1"/>
    <xf numFmtId="0" fontId="13" fillId="9" borderId="24" xfId="0" applyFont="1" applyFill="1" applyBorder="1"/>
    <xf numFmtId="164" fontId="13" fillId="9" borderId="23" xfId="0" applyNumberFormat="1" applyFont="1" applyFill="1" applyBorder="1" applyAlignment="1">
      <alignment horizontal="center" vertical="center" wrapText="1"/>
    </xf>
    <xf numFmtId="164" fontId="13" fillId="9" borderId="24" xfId="0" applyNumberFormat="1" applyFont="1" applyFill="1" applyBorder="1" applyAlignment="1">
      <alignment horizontal="center" vertical="center" wrapText="1"/>
    </xf>
    <xf numFmtId="164" fontId="13" fillId="9" borderId="27" xfId="0" applyNumberFormat="1" applyFont="1" applyFill="1" applyBorder="1" applyAlignment="1">
      <alignment horizontal="center" vertical="center" wrapText="1"/>
    </xf>
    <xf numFmtId="164" fontId="13" fillId="9" borderId="42" xfId="0" applyNumberFormat="1" applyFont="1" applyFill="1" applyBorder="1" applyAlignment="1">
      <alignment horizontal="center" vertical="center" wrapText="1"/>
    </xf>
    <xf numFmtId="0" fontId="14" fillId="6" borderId="57" xfId="0" applyFont="1" applyFill="1" applyBorder="1"/>
    <xf numFmtId="164" fontId="19" fillId="0" borderId="36" xfId="0" applyNumberFormat="1" applyFont="1" applyFill="1" applyBorder="1" applyAlignment="1">
      <alignment horizontal="center" vertical="center" wrapText="1"/>
    </xf>
    <xf numFmtId="164" fontId="19" fillId="0" borderId="45" xfId="0" applyNumberFormat="1" applyFont="1" applyFill="1" applyBorder="1" applyAlignment="1">
      <alignment horizontal="center" vertical="center" wrapText="1"/>
    </xf>
    <xf numFmtId="164" fontId="19" fillId="0" borderId="57" xfId="0" applyNumberFormat="1" applyFont="1" applyFill="1" applyBorder="1" applyAlignment="1">
      <alignment horizontal="center" vertical="center" wrapText="1"/>
    </xf>
    <xf numFmtId="164" fontId="19" fillId="0" borderId="44" xfId="0" applyNumberFormat="1" applyFont="1" applyFill="1" applyBorder="1" applyAlignment="1">
      <alignment horizontal="center" vertical="center" wrapText="1"/>
    </xf>
    <xf numFmtId="164" fontId="19" fillId="6" borderId="36" xfId="0" applyNumberFormat="1" applyFont="1" applyFill="1" applyBorder="1" applyAlignment="1">
      <alignment horizontal="center" vertical="center" wrapText="1"/>
    </xf>
    <xf numFmtId="0" fontId="18" fillId="0" borderId="13" xfId="0" applyFont="1" applyFill="1" applyBorder="1"/>
    <xf numFmtId="0" fontId="19" fillId="0" borderId="13" xfId="0" applyFont="1" applyFill="1" applyBorder="1"/>
    <xf numFmtId="0" fontId="14" fillId="2" borderId="8" xfId="0" applyFont="1" applyFill="1" applyBorder="1"/>
    <xf numFmtId="164" fontId="19" fillId="0" borderId="25" xfId="0" applyNumberFormat="1" applyFont="1" applyFill="1" applyBorder="1" applyAlignment="1">
      <alignment horizontal="center" vertical="center" wrapText="1"/>
    </xf>
    <xf numFmtId="164" fontId="19" fillId="0" borderId="30" xfId="0" applyNumberFormat="1" applyFont="1" applyFill="1" applyBorder="1" applyAlignment="1">
      <alignment horizontal="center" vertical="center" wrapText="1"/>
    </xf>
    <xf numFmtId="164" fontId="19" fillId="0" borderId="39" xfId="0" applyNumberFormat="1" applyFont="1" applyFill="1" applyBorder="1" applyAlignment="1">
      <alignment horizontal="center" vertical="center" wrapText="1"/>
    </xf>
    <xf numFmtId="164" fontId="19" fillId="0" borderId="38" xfId="0" applyNumberFormat="1" applyFont="1" applyFill="1" applyBorder="1" applyAlignment="1">
      <alignment horizontal="center" vertical="center" wrapText="1"/>
    </xf>
    <xf numFmtId="164" fontId="18" fillId="0" borderId="30" xfId="0" applyNumberFormat="1" applyFont="1" applyFill="1" applyBorder="1"/>
    <xf numFmtId="164" fontId="18" fillId="6" borderId="59" xfId="0" applyNumberFormat="1" applyFont="1" applyFill="1" applyBorder="1"/>
    <xf numFmtId="164" fontId="18" fillId="0" borderId="66" xfId="0" applyNumberFormat="1" applyFont="1" applyFill="1" applyBorder="1"/>
    <xf numFmtId="164" fontId="18" fillId="6" borderId="36" xfId="0" applyNumberFormat="1" applyFont="1" applyFill="1" applyBorder="1"/>
    <xf numFmtId="164" fontId="18" fillId="0" borderId="3" xfId="0" applyNumberFormat="1" applyFont="1" applyFill="1" applyBorder="1"/>
    <xf numFmtId="164" fontId="18" fillId="0" borderId="25" xfId="0" applyNumberFormat="1" applyFont="1" applyFill="1" applyBorder="1"/>
    <xf numFmtId="164" fontId="0" fillId="0" borderId="70" xfId="0" applyNumberFormat="1" applyFill="1" applyBorder="1" applyAlignment="1">
      <alignment horizontal="center"/>
    </xf>
    <xf numFmtId="164" fontId="0" fillId="0" borderId="66" xfId="0" applyNumberFormat="1" applyFill="1" applyBorder="1" applyAlignment="1">
      <alignment horizontal="center"/>
    </xf>
    <xf numFmtId="0" fontId="0" fillId="0" borderId="22" xfId="0" applyFill="1" applyBorder="1"/>
    <xf numFmtId="0" fontId="0" fillId="0" borderId="26" xfId="0" applyFill="1" applyBorder="1"/>
    <xf numFmtId="0" fontId="0" fillId="0" borderId="70" xfId="0" applyFill="1" applyBorder="1"/>
    <xf numFmtId="164" fontId="14" fillId="0" borderId="70" xfId="0" applyNumberFormat="1" applyFont="1" applyFill="1" applyBorder="1" applyAlignment="1">
      <alignment horizontal="center"/>
    </xf>
    <xf numFmtId="164" fontId="14" fillId="0" borderId="35" xfId="0" applyNumberFormat="1" applyFont="1" applyFill="1" applyBorder="1" applyAlignment="1">
      <alignment horizontal="center"/>
    </xf>
    <xf numFmtId="164" fontId="14" fillId="0" borderId="25" xfId="0" applyNumberFormat="1" applyFont="1" applyBorder="1" applyAlignment="1">
      <alignment horizontal="center" vertical="center"/>
    </xf>
    <xf numFmtId="164" fontId="14" fillId="0" borderId="39" xfId="0" applyNumberFormat="1" applyFont="1" applyBorder="1" applyAlignment="1">
      <alignment horizontal="center" vertical="center"/>
    </xf>
    <xf numFmtId="164" fontId="14" fillId="0" borderId="30" xfId="0" applyNumberFormat="1" applyFont="1" applyBorder="1" applyAlignment="1">
      <alignment horizontal="center" vertical="center"/>
    </xf>
    <xf numFmtId="164" fontId="0" fillId="0" borderId="26" xfId="0" applyNumberFormat="1" applyFill="1" applyBorder="1" applyAlignment="1">
      <alignment horizontal="center"/>
    </xf>
    <xf numFmtId="164" fontId="14" fillId="7" borderId="13" xfId="0" applyNumberFormat="1" applyFont="1" applyFill="1" applyBorder="1" applyAlignment="1">
      <alignment horizontal="center" vertical="center" wrapText="1"/>
    </xf>
    <xf numFmtId="164" fontId="0" fillId="0" borderId="13" xfId="0" applyNumberFormat="1" applyFill="1" applyBorder="1" applyAlignment="1">
      <alignment wrapText="1"/>
    </xf>
    <xf numFmtId="164" fontId="14" fillId="4" borderId="13" xfId="0" applyNumberFormat="1" applyFont="1" applyFill="1" applyBorder="1" applyAlignment="1">
      <alignment horizontal="center" vertical="center" wrapText="1"/>
    </xf>
    <xf numFmtId="164" fontId="22" fillId="0" borderId="13" xfId="0" applyNumberFormat="1" applyFont="1" applyFill="1" applyBorder="1" applyAlignment="1">
      <alignment horizontal="center" wrapText="1"/>
    </xf>
    <xf numFmtId="0" fontId="0" fillId="4" borderId="6" xfId="0" applyFill="1" applyBorder="1"/>
    <xf numFmtId="0" fontId="18" fillId="9" borderId="15" xfId="0" applyFont="1" applyFill="1" applyBorder="1"/>
    <xf numFmtId="164" fontId="19" fillId="8" borderId="16" xfId="0" applyNumberFormat="1" applyFont="1" applyFill="1" applyBorder="1" applyAlignment="1">
      <alignment horizontal="center" vertical="center" wrapText="1"/>
    </xf>
    <xf numFmtId="0" fontId="0" fillId="0" borderId="16" xfId="0" applyFill="1" applyBorder="1"/>
    <xf numFmtId="164" fontId="14" fillId="0" borderId="39" xfId="0" applyNumberFormat="1" applyFont="1" applyFill="1" applyBorder="1" applyAlignment="1">
      <alignment horizontal="center" vertical="center"/>
    </xf>
    <xf numFmtId="0" fontId="0" fillId="0" borderId="40" xfId="0" applyFill="1" applyBorder="1"/>
    <xf numFmtId="164" fontId="14" fillId="0" borderId="9" xfId="0" applyNumberFormat="1" applyFont="1" applyFill="1" applyBorder="1" applyAlignment="1">
      <alignment horizontal="center" vertical="center"/>
    </xf>
    <xf numFmtId="164" fontId="14" fillId="0" borderId="9" xfId="0" applyNumberFormat="1" applyFont="1" applyFill="1" applyBorder="1" applyAlignment="1">
      <alignment horizontal="center"/>
    </xf>
    <xf numFmtId="164" fontId="14" fillId="0" borderId="9" xfId="0" applyNumberFormat="1" applyFont="1" applyFill="1" applyBorder="1" applyAlignment="1">
      <alignment horizontal="center" vertical="center" wrapText="1"/>
    </xf>
    <xf numFmtId="0" fontId="0" fillId="8" borderId="13" xfId="0" applyFill="1" applyBorder="1"/>
    <xf numFmtId="164" fontId="19" fillId="9" borderId="15" xfId="0" applyNumberFormat="1" applyFont="1" applyFill="1" applyBorder="1" applyAlignment="1">
      <alignment horizontal="center" wrapText="1"/>
    </xf>
    <xf numFmtId="0" fontId="0" fillId="2" borderId="5" xfId="0" applyFill="1" applyBorder="1"/>
    <xf numFmtId="0" fontId="32" fillId="0" borderId="66" xfId="0" applyFont="1" applyBorder="1"/>
    <xf numFmtId="14" fontId="0" fillId="0" borderId="1" xfId="0" applyNumberFormat="1" applyBorder="1"/>
    <xf numFmtId="14" fontId="0" fillId="13" borderId="29" xfId="0" applyNumberFormat="1" applyFill="1" applyBorder="1"/>
    <xf numFmtId="14" fontId="0" fillId="14" borderId="3" xfId="0" applyNumberFormat="1" applyFill="1" applyBorder="1"/>
    <xf numFmtId="14" fontId="0" fillId="13" borderId="68" xfId="0" applyNumberFormat="1" applyFill="1" applyBorder="1"/>
    <xf numFmtId="14" fontId="0" fillId="0" borderId="58" xfId="0" applyNumberFormat="1" applyBorder="1"/>
    <xf numFmtId="0" fontId="0" fillId="13" borderId="34" xfId="0" applyFill="1" applyBorder="1"/>
    <xf numFmtId="0" fontId="0" fillId="14" borderId="25" xfId="0" applyFill="1" applyBorder="1"/>
    <xf numFmtId="0" fontId="0" fillId="13" borderId="61" xfId="0" applyFill="1" applyBorder="1"/>
    <xf numFmtId="0" fontId="0" fillId="14" borderId="23" xfId="0" applyFill="1" applyBorder="1"/>
    <xf numFmtId="14" fontId="0" fillId="0" borderId="60" xfId="0" applyNumberFormat="1" applyBorder="1"/>
    <xf numFmtId="0" fontId="0" fillId="13" borderId="72" xfId="0" applyFill="1" applyBorder="1"/>
    <xf numFmtId="0" fontId="0" fillId="14" borderId="22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68" xfId="0" applyFill="1" applyBorder="1" applyAlignment="1">
      <alignment horizontal="center"/>
    </xf>
    <xf numFmtId="164" fontId="0" fillId="9" borderId="0" xfId="0" applyNumberFormat="1" applyFont="1" applyFill="1" applyAlignment="1">
      <alignment horizontal="center"/>
    </xf>
    <xf numFmtId="0" fontId="0" fillId="9" borderId="6" xfId="0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18" fillId="6" borderId="5" xfId="0" applyNumberFormat="1" applyFont="1" applyFill="1" applyBorder="1" applyAlignment="1">
      <alignment horizontal="center"/>
    </xf>
    <xf numFmtId="164" fontId="18" fillId="0" borderId="5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66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18" fillId="9" borderId="3" xfId="0" applyFont="1" applyFill="1" applyBorder="1" applyAlignment="1">
      <alignment horizontal="center"/>
    </xf>
    <xf numFmtId="0" fontId="18" fillId="9" borderId="66" xfId="0" applyFont="1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164" fontId="0" fillId="0" borderId="68" xfId="0" applyNumberFormat="1" applyFill="1" applyBorder="1" applyAlignment="1">
      <alignment horizontal="center"/>
    </xf>
    <xf numFmtId="0" fontId="0" fillId="9" borderId="43" xfId="0" applyFill="1" applyBorder="1" applyAlignment="1">
      <alignment horizontal="center"/>
    </xf>
    <xf numFmtId="0" fontId="0" fillId="9" borderId="35" xfId="0" applyFill="1" applyBorder="1" applyAlignment="1">
      <alignment horizontal="center"/>
    </xf>
    <xf numFmtId="0" fontId="0" fillId="9" borderId="41" xfId="0" applyFill="1" applyBorder="1" applyAlignment="1">
      <alignment horizontal="center"/>
    </xf>
    <xf numFmtId="14" fontId="0" fillId="9" borderId="1" xfId="0" applyNumberFormat="1" applyFill="1" applyBorder="1"/>
    <xf numFmtId="14" fontId="0" fillId="9" borderId="29" xfId="0" applyNumberFormat="1" applyFill="1" applyBorder="1"/>
    <xf numFmtId="14" fontId="0" fillId="9" borderId="13" xfId="0" applyNumberFormat="1" applyFill="1" applyBorder="1"/>
    <xf numFmtId="14" fontId="0" fillId="9" borderId="58" xfId="0" applyNumberFormat="1" applyFill="1" applyBorder="1"/>
    <xf numFmtId="0" fontId="0" fillId="9" borderId="34" xfId="0" applyFill="1" applyBorder="1"/>
    <xf numFmtId="0" fontId="0" fillId="9" borderId="39" xfId="0" applyFill="1" applyBorder="1"/>
    <xf numFmtId="0" fontId="32" fillId="0" borderId="0" xfId="0" applyFont="1" applyBorder="1"/>
    <xf numFmtId="0" fontId="0" fillId="0" borderId="3" xfId="0" applyBorder="1"/>
    <xf numFmtId="1" fontId="0" fillId="0" borderId="5" xfId="0" applyNumberFormat="1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15" borderId="3" xfId="0" applyFill="1" applyBorder="1"/>
    <xf numFmtId="164" fontId="0" fillId="15" borderId="1" xfId="0" applyNumberForma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5" borderId="68" xfId="0" applyFill="1" applyBorder="1" applyAlignment="1">
      <alignment horizontal="center"/>
    </xf>
    <xf numFmtId="164" fontId="14" fillId="15" borderId="1" xfId="0" applyNumberFormat="1" applyFont="1" applyFill="1" applyBorder="1" applyAlignment="1">
      <alignment horizontal="center"/>
    </xf>
    <xf numFmtId="164" fontId="14" fillId="15" borderId="5" xfId="0" applyNumberFormat="1" applyFont="1" applyFill="1" applyBorder="1" applyAlignment="1">
      <alignment horizontal="center"/>
    </xf>
    <xf numFmtId="164" fontId="14" fillId="15" borderId="68" xfId="0" applyNumberFormat="1" applyFont="1" applyFill="1" applyBorder="1" applyAlignment="1">
      <alignment horizontal="center"/>
    </xf>
    <xf numFmtId="0" fontId="14" fillId="9" borderId="43" xfId="0" applyFont="1" applyFill="1" applyBorder="1" applyAlignment="1">
      <alignment horizontal="center"/>
    </xf>
    <xf numFmtId="0" fontId="14" fillId="9" borderId="35" xfId="0" applyFont="1" applyFill="1" applyBorder="1" applyAlignment="1">
      <alignment horizontal="center"/>
    </xf>
    <xf numFmtId="0" fontId="14" fillId="9" borderId="41" xfId="0" applyFont="1" applyFill="1" applyBorder="1" applyAlignment="1">
      <alignment horizontal="center"/>
    </xf>
    <xf numFmtId="0" fontId="0" fillId="16" borderId="36" xfId="0" applyFill="1" applyBorder="1"/>
    <xf numFmtId="0" fontId="0" fillId="16" borderId="43" xfId="0" applyFill="1" applyBorder="1" applyAlignment="1">
      <alignment horizontal="center"/>
    </xf>
    <xf numFmtId="0" fontId="0" fillId="16" borderId="35" xfId="0" applyFill="1" applyBorder="1" applyAlignment="1">
      <alignment horizontal="center"/>
    </xf>
    <xf numFmtId="0" fontId="0" fillId="16" borderId="22" xfId="0" applyFill="1" applyBorder="1" applyAlignment="1">
      <alignment horizontal="center"/>
    </xf>
    <xf numFmtId="164" fontId="14" fillId="16" borderId="54" xfId="0" applyNumberFormat="1" applyFont="1" applyFill="1" applyBorder="1" applyAlignment="1">
      <alignment horizontal="center"/>
    </xf>
    <xf numFmtId="164" fontId="14" fillId="16" borderId="55" xfId="0" applyNumberFormat="1" applyFont="1" applyFill="1" applyBorder="1" applyAlignment="1">
      <alignment horizontal="center"/>
    </xf>
    <xf numFmtId="164" fontId="14" fillId="16" borderId="71" xfId="0" applyNumberFormat="1" applyFont="1" applyFill="1" applyBorder="1" applyAlignment="1">
      <alignment horizontal="center"/>
    </xf>
    <xf numFmtId="0" fontId="0" fillId="16" borderId="22" xfId="0" applyFill="1" applyBorder="1"/>
    <xf numFmtId="0" fontId="0" fillId="14" borderId="3" xfId="0" applyFill="1" applyBorder="1"/>
    <xf numFmtId="0" fontId="14" fillId="17" borderId="3" xfId="0" applyFont="1" applyFill="1" applyBorder="1"/>
    <xf numFmtId="0" fontId="14" fillId="0" borderId="43" xfId="0" applyFont="1" applyBorder="1" applyAlignment="1">
      <alignment horizontal="center"/>
    </xf>
    <xf numFmtId="0" fontId="14" fillId="13" borderId="35" xfId="0" applyFont="1" applyFill="1" applyBorder="1" applyAlignment="1">
      <alignment horizontal="center"/>
    </xf>
    <xf numFmtId="0" fontId="14" fillId="14" borderId="22" xfId="0" applyFont="1" applyFill="1" applyBorder="1" applyAlignment="1">
      <alignment horizontal="center"/>
    </xf>
    <xf numFmtId="0" fontId="14" fillId="17" borderId="43" xfId="0" applyFont="1" applyFill="1" applyBorder="1" applyAlignment="1">
      <alignment horizontal="center"/>
    </xf>
    <xf numFmtId="0" fontId="14" fillId="17" borderId="35" xfId="0" applyFont="1" applyFill="1" applyBorder="1" applyAlignment="1">
      <alignment horizontal="center"/>
    </xf>
    <xf numFmtId="0" fontId="14" fillId="17" borderId="22" xfId="0" applyFont="1" applyFill="1" applyBorder="1" applyAlignment="1">
      <alignment horizontal="center"/>
    </xf>
    <xf numFmtId="0" fontId="0" fillId="14" borderId="43" xfId="0" applyFill="1" applyBorder="1" applyAlignment="1">
      <alignment horizontal="center"/>
    </xf>
    <xf numFmtId="0" fontId="0" fillId="14" borderId="35" xfId="0" applyFill="1" applyBorder="1" applyAlignment="1">
      <alignment horizontal="center"/>
    </xf>
    <xf numFmtId="0" fontId="0" fillId="16" borderId="3" xfId="0" applyFill="1" applyBorder="1"/>
    <xf numFmtId="0" fontId="0" fillId="15" borderId="43" xfId="0" applyFill="1" applyBorder="1" applyAlignment="1">
      <alignment horizontal="center"/>
    </xf>
    <xf numFmtId="0" fontId="0" fillId="15" borderId="35" xfId="0" applyFill="1" applyBorder="1" applyAlignment="1">
      <alignment horizontal="center"/>
    </xf>
    <xf numFmtId="0" fontId="0" fillId="15" borderId="22" xfId="0" applyFill="1" applyBorder="1" applyAlignment="1">
      <alignment horizontal="center"/>
    </xf>
    <xf numFmtId="0" fontId="14" fillId="15" borderId="3" xfId="0" applyFont="1" applyFill="1" applyBorder="1"/>
    <xf numFmtId="0" fontId="14" fillId="15" borderId="43" xfId="0" applyFont="1" applyFill="1" applyBorder="1" applyAlignment="1">
      <alignment horizontal="center"/>
    </xf>
    <xf numFmtId="0" fontId="14" fillId="15" borderId="35" xfId="0" applyFont="1" applyFill="1" applyBorder="1" applyAlignment="1">
      <alignment horizontal="center"/>
    </xf>
    <xf numFmtId="0" fontId="14" fillId="15" borderId="22" xfId="0" applyFont="1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14" fillId="15" borderId="5" xfId="0" applyFont="1" applyFill="1" applyBorder="1" applyAlignment="1">
      <alignment horizontal="center"/>
    </xf>
    <xf numFmtId="0" fontId="14" fillId="15" borderId="68" xfId="0" applyFont="1" applyFill="1" applyBorder="1" applyAlignment="1">
      <alignment horizontal="center"/>
    </xf>
    <xf numFmtId="14" fontId="14" fillId="15" borderId="1" xfId="0" applyNumberFormat="1" applyFont="1" applyFill="1" applyBorder="1"/>
    <xf numFmtId="14" fontId="14" fillId="15" borderId="29" xfId="0" applyNumberFormat="1" applyFont="1" applyFill="1" applyBorder="1"/>
    <xf numFmtId="14" fontId="14" fillId="15" borderId="3" xfId="0" applyNumberFormat="1" applyFont="1" applyFill="1" applyBorder="1"/>
    <xf numFmtId="14" fontId="14" fillId="15" borderId="68" xfId="0" applyNumberFormat="1" applyFont="1" applyFill="1" applyBorder="1"/>
    <xf numFmtId="1" fontId="14" fillId="15" borderId="0" xfId="0" applyNumberFormat="1" applyFont="1" applyFill="1" applyBorder="1" applyAlignment="1">
      <alignment horizontal="center" wrapText="1"/>
    </xf>
    <xf numFmtId="164" fontId="14" fillId="15" borderId="0" xfId="0" applyNumberFormat="1" applyFont="1" applyFill="1" applyBorder="1" applyAlignment="1">
      <alignment horizontal="center" wrapText="1"/>
    </xf>
    <xf numFmtId="0" fontId="14" fillId="15" borderId="25" xfId="0" applyFont="1" applyFill="1" applyBorder="1"/>
    <xf numFmtId="164" fontId="0" fillId="16" borderId="1" xfId="0" applyNumberFormat="1" applyFill="1" applyBorder="1" applyAlignment="1">
      <alignment horizontal="center"/>
    </xf>
    <xf numFmtId="164" fontId="0" fillId="14" borderId="1" xfId="0" applyNumberFormat="1" applyFill="1" applyBorder="1" applyAlignment="1">
      <alignment horizontal="center"/>
    </xf>
    <xf numFmtId="0" fontId="14" fillId="14" borderId="3" xfId="0" applyFont="1" applyFill="1" applyBorder="1"/>
    <xf numFmtId="14" fontId="14" fillId="14" borderId="1" xfId="0" applyNumberFormat="1" applyFont="1" applyFill="1" applyBorder="1"/>
    <xf numFmtId="14" fontId="14" fillId="14" borderId="29" xfId="0" applyNumberFormat="1" applyFont="1" applyFill="1" applyBorder="1"/>
    <xf numFmtId="14" fontId="14" fillId="14" borderId="3" xfId="0" applyNumberFormat="1" applyFont="1" applyFill="1" applyBorder="1"/>
    <xf numFmtId="14" fontId="14" fillId="14" borderId="68" xfId="0" applyNumberFormat="1" applyFont="1" applyFill="1" applyBorder="1"/>
    <xf numFmtId="164" fontId="14" fillId="14" borderId="1" xfId="0" applyNumberFormat="1" applyFont="1" applyFill="1" applyBorder="1" applyAlignment="1">
      <alignment horizontal="center"/>
    </xf>
    <xf numFmtId="0" fontId="14" fillId="14" borderId="5" xfId="0" applyFont="1" applyFill="1" applyBorder="1" applyAlignment="1">
      <alignment horizontal="center"/>
    </xf>
    <xf numFmtId="0" fontId="14" fillId="14" borderId="68" xfId="0" applyFont="1" applyFill="1" applyBorder="1" applyAlignment="1">
      <alignment horizontal="center"/>
    </xf>
    <xf numFmtId="164" fontId="14" fillId="14" borderId="5" xfId="0" applyNumberFormat="1" applyFont="1" applyFill="1" applyBorder="1" applyAlignment="1">
      <alignment horizontal="center"/>
    </xf>
    <xf numFmtId="164" fontId="14" fillId="14" borderId="68" xfId="0" applyNumberFormat="1" applyFont="1" applyFill="1" applyBorder="1" applyAlignment="1">
      <alignment horizontal="center"/>
    </xf>
    <xf numFmtId="0" fontId="0" fillId="14" borderId="22" xfId="0" applyFill="1" applyBorder="1"/>
    <xf numFmtId="0" fontId="14" fillId="14" borderId="22" xfId="0" applyFont="1" applyFill="1" applyBorder="1"/>
    <xf numFmtId="0" fontId="14" fillId="14" borderId="43" xfId="0" applyFont="1" applyFill="1" applyBorder="1" applyAlignment="1">
      <alignment horizontal="center"/>
    </xf>
    <xf numFmtId="0" fontId="14" fillId="14" borderId="35" xfId="0" applyFont="1" applyFill="1" applyBorder="1" applyAlignment="1">
      <alignment horizontal="center"/>
    </xf>
    <xf numFmtId="14" fontId="14" fillId="9" borderId="1" xfId="0" applyNumberFormat="1" applyFont="1" applyFill="1" applyBorder="1"/>
    <xf numFmtId="14" fontId="14" fillId="9" borderId="29" xfId="0" applyNumberFormat="1" applyFont="1" applyFill="1" applyBorder="1"/>
    <xf numFmtId="14" fontId="14" fillId="9" borderId="13" xfId="0" applyNumberFormat="1" applyFont="1" applyFill="1" applyBorder="1"/>
    <xf numFmtId="164" fontId="14" fillId="16" borderId="56" xfId="0" applyNumberFormat="1" applyFont="1" applyFill="1" applyBorder="1" applyAlignment="1">
      <alignment horizontal="center"/>
    </xf>
    <xf numFmtId="164" fontId="14" fillId="14" borderId="29" xfId="0" applyNumberFormat="1" applyFont="1" applyFill="1" applyBorder="1" applyAlignment="1">
      <alignment horizontal="center"/>
    </xf>
    <xf numFmtId="0" fontId="14" fillId="15" borderId="29" xfId="0" applyFont="1" applyFill="1" applyBorder="1" applyAlignment="1">
      <alignment horizontal="center"/>
    </xf>
    <xf numFmtId="0" fontId="0" fillId="15" borderId="29" xfId="0" applyFill="1" applyBorder="1" applyAlignment="1">
      <alignment horizontal="center"/>
    </xf>
    <xf numFmtId="0" fontId="14" fillId="14" borderId="29" xfId="0" applyFon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164" fontId="14" fillId="16" borderId="5" xfId="0" applyNumberFormat="1" applyFont="1" applyFill="1" applyBorder="1" applyAlignment="1">
      <alignment horizontal="center"/>
    </xf>
    <xf numFmtId="164" fontId="0" fillId="14" borderId="5" xfId="0" applyNumberFormat="1" applyFill="1" applyBorder="1" applyAlignment="1">
      <alignment horizontal="center"/>
    </xf>
    <xf numFmtId="164" fontId="14" fillId="17" borderId="5" xfId="0" applyNumberFormat="1" applyFont="1" applyFill="1" applyBorder="1" applyAlignment="1">
      <alignment horizontal="center"/>
    </xf>
    <xf numFmtId="164" fontId="0" fillId="16" borderId="5" xfId="0" applyNumberFormat="1" applyFill="1" applyBorder="1" applyAlignment="1">
      <alignment horizontal="center"/>
    </xf>
    <xf numFmtId="164" fontId="14" fillId="16" borderId="1" xfId="0" applyNumberFormat="1" applyFont="1" applyFill="1" applyBorder="1" applyAlignment="1">
      <alignment horizontal="center"/>
    </xf>
    <xf numFmtId="164" fontId="14" fillId="16" borderId="68" xfId="0" applyNumberFormat="1" applyFont="1" applyFill="1" applyBorder="1" applyAlignment="1">
      <alignment horizontal="center"/>
    </xf>
    <xf numFmtId="164" fontId="0" fillId="14" borderId="68" xfId="0" applyNumberFormat="1" applyFill="1" applyBorder="1" applyAlignment="1">
      <alignment horizontal="center"/>
    </xf>
    <xf numFmtId="164" fontId="14" fillId="17" borderId="1" xfId="0" applyNumberFormat="1" applyFont="1" applyFill="1" applyBorder="1" applyAlignment="1">
      <alignment horizontal="center"/>
    </xf>
    <xf numFmtId="164" fontId="14" fillId="17" borderId="68" xfId="0" applyNumberFormat="1" applyFont="1" applyFill="1" applyBorder="1" applyAlignment="1">
      <alignment horizontal="center"/>
    </xf>
    <xf numFmtId="164" fontId="0" fillId="16" borderId="68" xfId="0" applyNumberFormat="1" applyFill="1" applyBorder="1" applyAlignment="1">
      <alignment horizontal="center"/>
    </xf>
    <xf numFmtId="164" fontId="14" fillId="16" borderId="29" xfId="0" applyNumberFormat="1" applyFont="1" applyFill="1" applyBorder="1" applyAlignment="1">
      <alignment horizontal="center"/>
    </xf>
    <xf numFmtId="164" fontId="0" fillId="14" borderId="29" xfId="0" applyNumberFormat="1" applyFill="1" applyBorder="1" applyAlignment="1">
      <alignment horizontal="center"/>
    </xf>
    <xf numFmtId="164" fontId="14" fillId="17" borderId="29" xfId="0" applyNumberFormat="1" applyFont="1" applyFill="1" applyBorder="1" applyAlignment="1">
      <alignment horizontal="center"/>
    </xf>
    <xf numFmtId="164" fontId="0" fillId="16" borderId="29" xfId="0" applyNumberFormat="1" applyFill="1" applyBorder="1" applyAlignment="1">
      <alignment horizontal="center"/>
    </xf>
    <xf numFmtId="164" fontId="14" fillId="15" borderId="29" xfId="0" applyNumberFormat="1" applyFont="1" applyFill="1" applyBorder="1" applyAlignment="1">
      <alignment horizontal="center"/>
    </xf>
    <xf numFmtId="14" fontId="14" fillId="15" borderId="60" xfId="0" applyNumberFormat="1" applyFont="1" applyFill="1" applyBorder="1"/>
    <xf numFmtId="14" fontId="14" fillId="15" borderId="61" xfId="0" applyNumberFormat="1" applyFont="1" applyFill="1" applyBorder="1"/>
    <xf numFmtId="14" fontId="14" fillId="15" borderId="23" xfId="0" applyNumberFormat="1" applyFont="1" applyFill="1" applyBorder="1"/>
    <xf numFmtId="14" fontId="14" fillId="0" borderId="60" xfId="0" applyNumberFormat="1" applyFont="1" applyBorder="1"/>
    <xf numFmtId="14" fontId="14" fillId="13" borderId="61" xfId="0" applyNumberFormat="1" applyFont="1" applyFill="1" applyBorder="1"/>
    <xf numFmtId="14" fontId="14" fillId="14" borderId="23" xfId="0" applyNumberFormat="1" applyFont="1" applyFill="1" applyBorder="1"/>
    <xf numFmtId="14" fontId="14" fillId="13" borderId="72" xfId="0" applyNumberFormat="1" applyFont="1" applyFill="1" applyBorder="1"/>
    <xf numFmtId="14" fontId="14" fillId="9" borderId="60" xfId="0" applyNumberFormat="1" applyFont="1" applyFill="1" applyBorder="1"/>
    <xf numFmtId="14" fontId="14" fillId="9" borderId="61" xfId="0" applyNumberFormat="1" applyFont="1" applyFill="1" applyBorder="1"/>
    <xf numFmtId="14" fontId="14" fillId="9" borderId="27" xfId="0" applyNumberFormat="1" applyFont="1" applyFill="1" applyBorder="1"/>
    <xf numFmtId="0" fontId="0" fillId="0" borderId="62" xfId="0" applyBorder="1" applyAlignment="1">
      <alignment horizontal="center"/>
    </xf>
    <xf numFmtId="0" fontId="0" fillId="13" borderId="65" xfId="0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0" fontId="0" fillId="16" borderId="17" xfId="0" applyFill="1" applyBorder="1"/>
    <xf numFmtId="0" fontId="0" fillId="16" borderId="54" xfId="0" applyFill="1" applyBorder="1" applyAlignment="1">
      <alignment horizontal="center"/>
    </xf>
    <xf numFmtId="0" fontId="0" fillId="16" borderId="56" xfId="0" applyFill="1" applyBorder="1" applyAlignment="1">
      <alignment horizontal="center"/>
    </xf>
    <xf numFmtId="0" fontId="0" fillId="16" borderId="36" xfId="0" applyFill="1" applyBorder="1" applyAlignment="1">
      <alignment horizontal="center"/>
    </xf>
    <xf numFmtId="0" fontId="0" fillId="16" borderId="17" xfId="0" applyFill="1" applyBorder="1" applyAlignment="1">
      <alignment horizontal="center"/>
    </xf>
    <xf numFmtId="0" fontId="0" fillId="16" borderId="17" xfId="0" applyFill="1" applyBorder="1" applyAlignment="1">
      <alignment horizontal="center" wrapText="1"/>
    </xf>
    <xf numFmtId="0" fontId="14" fillId="16" borderId="17" xfId="0" applyFont="1" applyFill="1" applyBorder="1"/>
    <xf numFmtId="0" fontId="0" fillId="16" borderId="17" xfId="0" applyFill="1" applyBorder="1" applyAlignment="1">
      <alignment wrapText="1"/>
    </xf>
    <xf numFmtId="0" fontId="0" fillId="9" borderId="17" xfId="0" applyFill="1" applyBorder="1" applyAlignment="1">
      <alignment horizontal="center"/>
    </xf>
    <xf numFmtId="0" fontId="0" fillId="16" borderId="0" xfId="0" applyFill="1" applyBorder="1"/>
    <xf numFmtId="0" fontId="0" fillId="16" borderId="0" xfId="0" applyFill="1" applyBorder="1" applyAlignment="1">
      <alignment horizontal="center"/>
    </xf>
    <xf numFmtId="0" fontId="0" fillId="16" borderId="0" xfId="0" applyFill="1" applyBorder="1" applyAlignment="1">
      <alignment horizontal="center" wrapText="1"/>
    </xf>
    <xf numFmtId="0" fontId="14" fillId="16" borderId="0" xfId="0" applyFont="1" applyFill="1" applyBorder="1"/>
    <xf numFmtId="0" fontId="0" fillId="16" borderId="0" xfId="0" applyFill="1" applyBorder="1" applyAlignment="1">
      <alignment wrapText="1"/>
    </xf>
    <xf numFmtId="0" fontId="0" fillId="14" borderId="0" xfId="0" applyFill="1" applyBorder="1"/>
    <xf numFmtId="0" fontId="0" fillId="14" borderId="0" xfId="0" applyFill="1" applyBorder="1" applyAlignment="1">
      <alignment horizontal="center"/>
    </xf>
    <xf numFmtId="0" fontId="0" fillId="14" borderId="0" xfId="0" applyFill="1" applyBorder="1" applyAlignment="1">
      <alignment horizontal="center" wrapText="1"/>
    </xf>
    <xf numFmtId="0" fontId="14" fillId="14" borderId="0" xfId="0" applyFont="1" applyFill="1" applyBorder="1"/>
    <xf numFmtId="0" fontId="0" fillId="14" borderId="0" xfId="0" applyFill="1" applyBorder="1" applyAlignment="1">
      <alignment wrapText="1"/>
    </xf>
    <xf numFmtId="0" fontId="14" fillId="14" borderId="0" xfId="0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 wrapText="1"/>
    </xf>
    <xf numFmtId="0" fontId="14" fillId="14" borderId="0" xfId="0" applyFont="1" applyFill="1" applyBorder="1" applyAlignment="1">
      <alignment wrapText="1"/>
    </xf>
    <xf numFmtId="0" fontId="14" fillId="0" borderId="0" xfId="0" applyFont="1" applyBorder="1"/>
    <xf numFmtId="0" fontId="14" fillId="0" borderId="0" xfId="0" applyFont="1" applyFill="1" applyBorder="1" applyAlignment="1">
      <alignment horizontal="center"/>
    </xf>
    <xf numFmtId="0" fontId="14" fillId="17" borderId="0" xfId="0" applyFont="1" applyFill="1" applyBorder="1"/>
    <xf numFmtId="0" fontId="14" fillId="17" borderId="0" xfId="0" applyFont="1" applyFill="1" applyBorder="1" applyAlignment="1">
      <alignment horizontal="center"/>
    </xf>
    <xf numFmtId="0" fontId="14" fillId="17" borderId="0" xfId="0" applyFont="1" applyFill="1" applyBorder="1" applyAlignment="1">
      <alignment horizontal="center" wrapText="1"/>
    </xf>
    <xf numFmtId="0" fontId="14" fillId="17" borderId="0" xfId="0" applyFont="1" applyFill="1" applyBorder="1" applyAlignment="1">
      <alignment wrapText="1"/>
    </xf>
    <xf numFmtId="0" fontId="14" fillId="15" borderId="0" xfId="0" applyFont="1" applyFill="1" applyBorder="1"/>
    <xf numFmtId="0" fontId="14" fillId="15" borderId="0" xfId="0" applyFont="1" applyFill="1" applyBorder="1" applyAlignment="1">
      <alignment horizontal="center"/>
    </xf>
    <xf numFmtId="0" fontId="14" fillId="15" borderId="0" xfId="0" applyFont="1" applyFill="1" applyBorder="1" applyAlignment="1">
      <alignment horizontal="center" wrapText="1"/>
    </xf>
    <xf numFmtId="0" fontId="14" fillId="15" borderId="0" xfId="0" applyFont="1" applyFill="1" applyBorder="1" applyAlignment="1">
      <alignment wrapText="1"/>
    </xf>
    <xf numFmtId="0" fontId="0" fillId="15" borderId="0" xfId="0" applyFill="1" applyBorder="1"/>
    <xf numFmtId="0" fontId="0" fillId="15" borderId="0" xfId="0" applyFill="1" applyBorder="1" applyAlignment="1">
      <alignment horizontal="center"/>
    </xf>
    <xf numFmtId="0" fontId="0" fillId="15" borderId="0" xfId="0" applyFill="1" applyBorder="1" applyAlignment="1">
      <alignment horizontal="center" wrapText="1"/>
    </xf>
    <xf numFmtId="0" fontId="0" fillId="15" borderId="0" xfId="0" applyFill="1" applyBorder="1" applyAlignment="1">
      <alignment wrapText="1"/>
    </xf>
    <xf numFmtId="166" fontId="14" fillId="15" borderId="0" xfId="0" applyNumberFormat="1" applyFont="1" applyFill="1" applyBorder="1" applyAlignment="1">
      <alignment horizontal="center"/>
    </xf>
    <xf numFmtId="0" fontId="14" fillId="9" borderId="0" xfId="0" applyFont="1" applyFill="1" applyBorder="1"/>
    <xf numFmtId="0" fontId="0" fillId="9" borderId="0" xfId="0" applyFill="1" applyBorder="1"/>
    <xf numFmtId="1" fontId="14" fillId="15" borderId="28" xfId="0" applyNumberFormat="1" applyFont="1" applyFill="1" applyBorder="1" applyAlignment="1">
      <alignment horizontal="center" wrapText="1"/>
    </xf>
    <xf numFmtId="164" fontId="14" fillId="15" borderId="28" xfId="0" applyNumberFormat="1" applyFont="1" applyFill="1" applyBorder="1" applyAlignment="1">
      <alignment horizontal="center" wrapText="1"/>
    </xf>
    <xf numFmtId="166" fontId="14" fillId="15" borderId="28" xfId="0" applyNumberFormat="1" applyFont="1" applyFill="1" applyBorder="1" applyAlignment="1">
      <alignment horizontal="center"/>
    </xf>
    <xf numFmtId="0" fontId="14" fillId="15" borderId="28" xfId="0" applyFont="1" applyFill="1" applyBorder="1" applyAlignment="1">
      <alignment horizontal="center"/>
    </xf>
    <xf numFmtId="0" fontId="14" fillId="15" borderId="28" xfId="0" applyFont="1" applyFill="1" applyBorder="1" applyAlignment="1">
      <alignment horizontal="center" wrapText="1"/>
    </xf>
    <xf numFmtId="0" fontId="14" fillId="15" borderId="28" xfId="0" applyFont="1" applyFill="1" applyBorder="1"/>
    <xf numFmtId="0" fontId="14" fillId="15" borderId="28" xfId="0" applyFont="1" applyFill="1" applyBorder="1" applyAlignment="1">
      <alignment wrapText="1"/>
    </xf>
    <xf numFmtId="0" fontId="14" fillId="9" borderId="28" xfId="0" applyFont="1" applyFill="1" applyBorder="1"/>
    <xf numFmtId="164" fontId="0" fillId="15" borderId="5" xfId="0" applyNumberFormat="1" applyFill="1" applyBorder="1" applyAlignment="1">
      <alignment horizontal="center"/>
    </xf>
    <xf numFmtId="164" fontId="0" fillId="15" borderId="68" xfId="0" applyNumberFormat="1" applyFill="1" applyBorder="1" applyAlignment="1">
      <alignment horizontal="center"/>
    </xf>
    <xf numFmtId="164" fontId="0" fillId="16" borderId="54" xfId="0" applyNumberFormat="1" applyFill="1" applyBorder="1" applyAlignment="1">
      <alignment horizontal="center"/>
    </xf>
    <xf numFmtId="164" fontId="0" fillId="16" borderId="55" xfId="0" applyNumberFormat="1" applyFill="1" applyBorder="1" applyAlignment="1">
      <alignment horizontal="center"/>
    </xf>
    <xf numFmtId="0" fontId="0" fillId="9" borderId="29" xfId="0" applyFill="1" applyBorder="1"/>
    <xf numFmtId="0" fontId="14" fillId="9" borderId="5" xfId="0" applyFont="1" applyFill="1" applyBorder="1"/>
    <xf numFmtId="0" fontId="14" fillId="9" borderId="29" xfId="0" applyFont="1" applyFill="1" applyBorder="1"/>
    <xf numFmtId="1" fontId="19" fillId="15" borderId="28" xfId="0" applyNumberFormat="1" applyFont="1" applyFill="1" applyBorder="1" applyAlignment="1">
      <alignment horizontal="center" wrapText="1"/>
    </xf>
    <xf numFmtId="164" fontId="19" fillId="15" borderId="28" xfId="0" applyNumberFormat="1" applyFont="1" applyFill="1" applyBorder="1" applyAlignment="1">
      <alignment horizontal="center" wrapText="1"/>
    </xf>
    <xf numFmtId="166" fontId="18" fillId="15" borderId="28" xfId="0" applyNumberFormat="1" applyFont="1" applyFill="1" applyBorder="1" applyAlignment="1">
      <alignment horizontal="center"/>
    </xf>
    <xf numFmtId="0" fontId="18" fillId="15" borderId="28" xfId="0" applyFont="1" applyFill="1" applyBorder="1" applyAlignment="1">
      <alignment horizontal="center"/>
    </xf>
    <xf numFmtId="0" fontId="18" fillId="15" borderId="28" xfId="0" applyFont="1" applyFill="1" applyBorder="1" applyAlignment="1">
      <alignment horizontal="center" wrapText="1"/>
    </xf>
    <xf numFmtId="0" fontId="18" fillId="15" borderId="28" xfId="0" applyFont="1" applyFill="1" applyBorder="1"/>
    <xf numFmtId="0" fontId="19" fillId="15" borderId="28" xfId="0" applyFont="1" applyFill="1" applyBorder="1"/>
    <xf numFmtId="0" fontId="18" fillId="15" borderId="28" xfId="0" applyFont="1" applyFill="1" applyBorder="1" applyAlignment="1">
      <alignment wrapText="1"/>
    </xf>
    <xf numFmtId="0" fontId="14" fillId="15" borderId="1" xfId="0" applyFont="1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14" fillId="14" borderId="1" xfId="0" applyFont="1" applyFill="1" applyBorder="1" applyAlignment="1">
      <alignment horizontal="center"/>
    </xf>
    <xf numFmtId="164" fontId="0" fillId="16" borderId="71" xfId="0" applyNumberFormat="1" applyFill="1" applyBorder="1" applyAlignment="1">
      <alignment horizontal="center"/>
    </xf>
    <xf numFmtId="164" fontId="0" fillId="0" borderId="36" xfId="0" applyNumberFormat="1" applyFill="1" applyBorder="1" applyAlignment="1">
      <alignment horizontal="center"/>
    </xf>
    <xf numFmtId="164" fontId="0" fillId="9" borderId="5" xfId="0" applyNumberFormat="1" applyFill="1" applyBorder="1"/>
    <xf numFmtId="164" fontId="0" fillId="0" borderId="29" xfId="0" applyNumberFormat="1" applyFill="1" applyBorder="1" applyAlignment="1">
      <alignment horizontal="center" vertical="center"/>
    </xf>
    <xf numFmtId="164" fontId="19" fillId="8" borderId="57" xfId="0" applyNumberFormat="1" applyFont="1" applyFill="1" applyBorder="1" applyAlignment="1">
      <alignment horizontal="center" vertical="center" wrapText="1"/>
    </xf>
    <xf numFmtId="164" fontId="19" fillId="9" borderId="13" xfId="0" applyNumberFormat="1" applyFont="1" applyFill="1" applyBorder="1" applyAlignment="1">
      <alignment horizontal="center" wrapText="1"/>
    </xf>
    <xf numFmtId="0" fontId="0" fillId="9" borderId="7" xfId="0" applyFill="1" applyBorder="1"/>
    <xf numFmtId="164" fontId="0" fillId="9" borderId="6" xfId="0" applyNumberFormat="1" applyFont="1" applyFill="1" applyBorder="1"/>
    <xf numFmtId="164" fontId="0" fillId="9" borderId="0" xfId="0" applyNumberFormat="1" applyFont="1" applyFill="1" applyBorder="1"/>
    <xf numFmtId="164" fontId="19" fillId="8" borderId="45" xfId="0" applyNumberFormat="1" applyFont="1" applyFill="1" applyBorder="1" applyAlignment="1">
      <alignment horizontal="center" vertical="center" wrapText="1"/>
    </xf>
    <xf numFmtId="0" fontId="24" fillId="10" borderId="0" xfId="0" applyFont="1" applyFill="1" applyBorder="1"/>
    <xf numFmtId="0" fontId="32" fillId="10" borderId="3" xfId="0" applyFont="1" applyFill="1" applyBorder="1"/>
    <xf numFmtId="0" fontId="32" fillId="10" borderId="0" xfId="0" applyFont="1" applyFill="1" applyBorder="1"/>
    <xf numFmtId="0" fontId="32" fillId="10" borderId="43" xfId="0" applyFont="1" applyFill="1" applyBorder="1" applyAlignment="1">
      <alignment horizontal="center"/>
    </xf>
    <xf numFmtId="0" fontId="32" fillId="10" borderId="35" xfId="0" applyFont="1" applyFill="1" applyBorder="1" applyAlignment="1">
      <alignment horizontal="center"/>
    </xf>
    <xf numFmtId="0" fontId="32" fillId="10" borderId="22" xfId="0" applyFont="1" applyFill="1" applyBorder="1" applyAlignment="1">
      <alignment horizontal="center"/>
    </xf>
    <xf numFmtId="0" fontId="32" fillId="10" borderId="0" xfId="0" applyFont="1" applyFill="1" applyBorder="1" applyAlignment="1">
      <alignment horizontal="center"/>
    </xf>
    <xf numFmtId="0" fontId="32" fillId="10" borderId="0" xfId="0" applyFont="1" applyFill="1" applyBorder="1" applyAlignment="1">
      <alignment horizontal="center" wrapText="1"/>
    </xf>
    <xf numFmtId="0" fontId="32" fillId="10" borderId="0" xfId="0" applyFont="1" applyFill="1" applyBorder="1" applyAlignment="1">
      <alignment wrapText="1"/>
    </xf>
    <xf numFmtId="0" fontId="32" fillId="10" borderId="41" xfId="0" applyFont="1" applyFill="1" applyBorder="1" applyAlignment="1">
      <alignment horizontal="center"/>
    </xf>
    <xf numFmtId="164" fontId="32" fillId="10" borderId="1" xfId="0" applyNumberFormat="1" applyFont="1" applyFill="1" applyBorder="1" applyAlignment="1">
      <alignment horizontal="center"/>
    </xf>
    <xf numFmtId="164" fontId="32" fillId="10" borderId="5" xfId="0" applyNumberFormat="1" applyFont="1" applyFill="1" applyBorder="1" applyAlignment="1">
      <alignment horizontal="center"/>
    </xf>
    <xf numFmtId="164" fontId="32" fillId="10" borderId="68" xfId="0" applyNumberFormat="1" applyFont="1" applyFill="1" applyBorder="1" applyAlignment="1">
      <alignment horizontal="center"/>
    </xf>
    <xf numFmtId="0" fontId="33" fillId="10" borderId="3" xfId="0" applyFont="1" applyFill="1" applyBorder="1"/>
    <xf numFmtId="0" fontId="32" fillId="9" borderId="43" xfId="0" applyFont="1" applyFill="1" applyBorder="1" applyAlignment="1">
      <alignment horizontal="center"/>
    </xf>
    <xf numFmtId="0" fontId="32" fillId="9" borderId="35" xfId="0" applyFont="1" applyFill="1" applyBorder="1" applyAlignment="1">
      <alignment horizontal="center"/>
    </xf>
    <xf numFmtId="0" fontId="32" fillId="9" borderId="41" xfId="0" applyFont="1" applyFill="1" applyBorder="1" applyAlignment="1">
      <alignment horizontal="center"/>
    </xf>
    <xf numFmtId="164" fontId="33" fillId="10" borderId="68" xfId="0" applyNumberFormat="1" applyFont="1" applyFill="1" applyBorder="1" applyAlignment="1">
      <alignment horizontal="center"/>
    </xf>
    <xf numFmtId="164" fontId="33" fillId="10" borderId="1" xfId="0" applyNumberFormat="1" applyFont="1" applyFill="1" applyBorder="1" applyAlignment="1">
      <alignment horizontal="center"/>
    </xf>
    <xf numFmtId="164" fontId="33" fillId="10" borderId="5" xfId="0" applyNumberFormat="1" applyFont="1" applyFill="1" applyBorder="1" applyAlignment="1">
      <alignment horizontal="center"/>
    </xf>
    <xf numFmtId="164" fontId="33" fillId="10" borderId="29" xfId="0" applyNumberFormat="1" applyFont="1" applyFill="1" applyBorder="1" applyAlignment="1">
      <alignment horizontal="center"/>
    </xf>
    <xf numFmtId="164" fontId="14" fillId="9" borderId="54" xfId="0" applyNumberFormat="1" applyFont="1" applyFill="1" applyBorder="1" applyAlignment="1">
      <alignment horizontal="center"/>
    </xf>
    <xf numFmtId="164" fontId="14" fillId="9" borderId="55" xfId="0" applyNumberFormat="1" applyFont="1" applyFill="1" applyBorder="1" applyAlignment="1">
      <alignment horizontal="center"/>
    </xf>
    <xf numFmtId="164" fontId="14" fillId="9" borderId="5" xfId="0" applyNumberFormat="1" applyFont="1" applyFill="1" applyBorder="1" applyAlignment="1">
      <alignment horizontal="center"/>
    </xf>
    <xf numFmtId="164" fontId="32" fillId="9" borderId="1" xfId="0" applyNumberFormat="1" applyFont="1" applyFill="1" applyBorder="1" applyAlignment="1">
      <alignment horizontal="center"/>
    </xf>
    <xf numFmtId="0" fontId="14" fillId="9" borderId="68" xfId="0" applyFont="1" applyFill="1" applyBorder="1" applyAlignment="1">
      <alignment horizontal="center"/>
    </xf>
    <xf numFmtId="164" fontId="33" fillId="9" borderId="68" xfId="0" applyNumberFormat="1" applyFont="1" applyFill="1" applyBorder="1" applyAlignment="1">
      <alignment horizontal="center"/>
    </xf>
    <xf numFmtId="164" fontId="33" fillId="9" borderId="1" xfId="0" applyNumberFormat="1" applyFont="1" applyFill="1" applyBorder="1" applyAlignment="1">
      <alignment horizontal="center"/>
    </xf>
    <xf numFmtId="0" fontId="0" fillId="9" borderId="68" xfId="0" applyFill="1" applyBorder="1" applyAlignment="1">
      <alignment horizontal="center"/>
    </xf>
    <xf numFmtId="0" fontId="14" fillId="9" borderId="58" xfId="0" applyFont="1" applyFill="1" applyBorder="1" applyAlignment="1">
      <alignment horizontal="center"/>
    </xf>
    <xf numFmtId="0" fontId="14" fillId="9" borderId="32" xfId="0" applyFont="1" applyFill="1" applyBorder="1" applyAlignment="1">
      <alignment horizontal="center"/>
    </xf>
    <xf numFmtId="0" fontId="14" fillId="9" borderId="33" xfId="0" applyFont="1" applyFill="1" applyBorder="1" applyAlignment="1">
      <alignment horizontal="center"/>
    </xf>
    <xf numFmtId="164" fontId="18" fillId="9" borderId="28" xfId="0" applyNumberFormat="1" applyFont="1" applyFill="1" applyBorder="1" applyAlignment="1">
      <alignment horizontal="center"/>
    </xf>
    <xf numFmtId="164" fontId="14" fillId="9" borderId="56" xfId="0" applyNumberFormat="1" applyFont="1" applyFill="1" applyBorder="1" applyAlignment="1">
      <alignment horizontal="center"/>
    </xf>
    <xf numFmtId="164" fontId="14" fillId="9" borderId="29" xfId="0" applyNumberFormat="1" applyFont="1" applyFill="1" applyBorder="1" applyAlignment="1">
      <alignment horizontal="center"/>
    </xf>
    <xf numFmtId="164" fontId="32" fillId="9" borderId="13" xfId="0" applyNumberFormat="1" applyFont="1" applyFill="1" applyBorder="1" applyAlignment="1">
      <alignment horizontal="center"/>
    </xf>
    <xf numFmtId="0" fontId="14" fillId="9" borderId="29" xfId="0" applyFont="1" applyFill="1" applyBorder="1" applyAlignment="1">
      <alignment horizontal="center"/>
    </xf>
    <xf numFmtId="164" fontId="33" fillId="9" borderId="29" xfId="0" applyNumberFormat="1" applyFont="1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14" fillId="9" borderId="34" xfId="0" applyFont="1" applyFill="1" applyBorder="1" applyAlignment="1">
      <alignment horizontal="center"/>
    </xf>
    <xf numFmtId="164" fontId="19" fillId="17" borderId="5" xfId="0" applyNumberFormat="1" applyFont="1" applyFill="1" applyBorder="1" applyAlignment="1">
      <alignment horizontal="center"/>
    </xf>
    <xf numFmtId="164" fontId="18" fillId="15" borderId="5" xfId="0" applyNumberFormat="1" applyFont="1" applyFill="1" applyBorder="1" applyAlignment="1">
      <alignment horizontal="center"/>
    </xf>
    <xf numFmtId="164" fontId="22" fillId="17" borderId="1" xfId="0" applyNumberFormat="1" applyFont="1" applyFill="1" applyBorder="1" applyAlignment="1">
      <alignment horizontal="center"/>
    </xf>
    <xf numFmtId="164" fontId="18" fillId="16" borderId="1" xfId="0" applyNumberFormat="1" applyFont="1" applyFill="1" applyBorder="1" applyAlignment="1">
      <alignment horizontal="center"/>
    </xf>
    <xf numFmtId="164" fontId="19" fillId="17" borderId="1" xfId="0" applyNumberFormat="1" applyFont="1" applyFill="1" applyBorder="1" applyAlignment="1">
      <alignment horizontal="center"/>
    </xf>
    <xf numFmtId="164" fontId="19" fillId="17" borderId="29" xfId="0" applyNumberFormat="1" applyFont="1" applyFill="1" applyBorder="1" applyAlignment="1">
      <alignment horizontal="center"/>
    </xf>
    <xf numFmtId="164" fontId="32" fillId="10" borderId="29" xfId="0" applyNumberFormat="1" applyFont="1" applyFill="1" applyBorder="1" applyAlignment="1">
      <alignment horizontal="center"/>
    </xf>
    <xf numFmtId="164" fontId="14" fillId="15" borderId="62" xfId="0" applyNumberFormat="1" applyFont="1" applyFill="1" applyBorder="1" applyAlignment="1">
      <alignment horizontal="center"/>
    </xf>
    <xf numFmtId="164" fontId="14" fillId="15" borderId="73" xfId="0" applyNumberFormat="1" applyFont="1" applyFill="1" applyBorder="1" applyAlignment="1">
      <alignment horizontal="center"/>
    </xf>
    <xf numFmtId="164" fontId="14" fillId="15" borderId="65" xfId="0" applyNumberFormat="1" applyFont="1" applyFill="1" applyBorder="1" applyAlignment="1">
      <alignment horizontal="center"/>
    </xf>
    <xf numFmtId="164" fontId="14" fillId="15" borderId="63" xfId="0" applyNumberFormat="1" applyFont="1" applyFill="1" applyBorder="1" applyAlignment="1">
      <alignment horizontal="center"/>
    </xf>
    <xf numFmtId="164" fontId="18" fillId="9" borderId="54" xfId="0" applyNumberFormat="1" applyFont="1" applyFill="1" applyBorder="1" applyAlignment="1">
      <alignment horizontal="center"/>
    </xf>
    <xf numFmtId="164" fontId="18" fillId="9" borderId="55" xfId="0" applyNumberFormat="1" applyFont="1" applyFill="1" applyBorder="1" applyAlignment="1">
      <alignment horizontal="center"/>
    </xf>
    <xf numFmtId="164" fontId="18" fillId="9" borderId="1" xfId="0" applyNumberFormat="1" applyFont="1" applyFill="1" applyBorder="1" applyAlignment="1">
      <alignment horizontal="center"/>
    </xf>
    <xf numFmtId="164" fontId="18" fillId="9" borderId="5" xfId="0" applyNumberFormat="1" applyFont="1" applyFill="1" applyBorder="1" applyAlignment="1">
      <alignment horizontal="center"/>
    </xf>
    <xf numFmtId="164" fontId="18" fillId="9" borderId="66" xfId="0" applyNumberFormat="1" applyFont="1" applyFill="1" applyBorder="1" applyAlignment="1">
      <alignment horizontal="center"/>
    </xf>
    <xf numFmtId="164" fontId="19" fillId="9" borderId="1" xfId="0" applyNumberFormat="1" applyFont="1" applyFill="1" applyBorder="1" applyAlignment="1">
      <alignment horizontal="center"/>
    </xf>
    <xf numFmtId="164" fontId="19" fillId="9" borderId="5" xfId="0" applyNumberFormat="1" applyFont="1" applyFill="1" applyBorder="1" applyAlignment="1">
      <alignment horizontal="center"/>
    </xf>
    <xf numFmtId="164" fontId="19" fillId="9" borderId="58" xfId="0" applyNumberFormat="1" applyFont="1" applyFill="1" applyBorder="1" applyAlignment="1">
      <alignment horizontal="center"/>
    </xf>
    <xf numFmtId="164" fontId="19" fillId="9" borderId="32" xfId="0" applyNumberFormat="1" applyFont="1" applyFill="1" applyBorder="1" applyAlignment="1">
      <alignment horizontal="center"/>
    </xf>
    <xf numFmtId="164" fontId="18" fillId="0" borderId="1" xfId="0" applyNumberFormat="1" applyFont="1" applyFill="1" applyBorder="1" applyAlignment="1">
      <alignment horizontal="center"/>
    </xf>
    <xf numFmtId="164" fontId="19" fillId="14" borderId="1" xfId="0" applyNumberFormat="1" applyFont="1" applyFill="1" applyBorder="1" applyAlignment="1">
      <alignment horizontal="center"/>
    </xf>
    <xf numFmtId="164" fontId="19" fillId="15" borderId="1" xfId="0" applyNumberFormat="1" applyFont="1" applyFill="1" applyBorder="1" applyAlignment="1">
      <alignment horizontal="center"/>
    </xf>
    <xf numFmtId="164" fontId="18" fillId="15" borderId="1" xfId="0" applyNumberFormat="1" applyFont="1" applyFill="1" applyBorder="1" applyAlignment="1">
      <alignment horizontal="center"/>
    </xf>
    <xf numFmtId="164" fontId="19" fillId="14" borderId="5" xfId="0" applyNumberFormat="1" applyFont="1" applyFill="1" applyBorder="1" applyAlignment="1">
      <alignment horizontal="center"/>
    </xf>
    <xf numFmtId="164" fontId="19" fillId="15" borderId="5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 wrapText="1"/>
    </xf>
    <xf numFmtId="164" fontId="24" fillId="0" borderId="0" xfId="0" applyNumberFormat="1" applyFont="1" applyFill="1" applyBorder="1" applyAlignment="1">
      <alignment horizontal="center" wrapText="1"/>
    </xf>
    <xf numFmtId="166" fontId="32" fillId="0" borderId="0" xfId="0" applyNumberFormat="1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 wrapText="1"/>
    </xf>
    <xf numFmtId="0" fontId="32" fillId="0" borderId="0" xfId="0" applyFont="1" applyFill="1"/>
    <xf numFmtId="0" fontId="24" fillId="0" borderId="0" xfId="0" applyFont="1" applyFill="1"/>
    <xf numFmtId="0" fontId="32" fillId="0" borderId="0" xfId="0" applyFont="1" applyFill="1" applyAlignment="1">
      <alignment wrapText="1"/>
    </xf>
    <xf numFmtId="0" fontId="32" fillId="9" borderId="5" xfId="0" applyFont="1" applyFill="1" applyBorder="1"/>
    <xf numFmtId="0" fontId="32" fillId="9" borderId="29" xfId="0" applyFont="1" applyFill="1" applyBorder="1"/>
    <xf numFmtId="164" fontId="34" fillId="9" borderId="1" xfId="0" applyNumberFormat="1" applyFont="1" applyFill="1" applyBorder="1" applyAlignment="1">
      <alignment horizontal="center"/>
    </xf>
    <xf numFmtId="164" fontId="34" fillId="9" borderId="5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 wrapText="1"/>
    </xf>
    <xf numFmtId="164" fontId="33" fillId="0" borderId="0" xfId="0" applyNumberFormat="1" applyFont="1" applyFill="1" applyBorder="1" applyAlignment="1">
      <alignment horizontal="center" wrapText="1"/>
    </xf>
    <xf numFmtId="166" fontId="33" fillId="0" borderId="0" xfId="0" applyNumberFormat="1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 wrapText="1"/>
    </xf>
    <xf numFmtId="0" fontId="33" fillId="0" borderId="0" xfId="0" applyFont="1" applyFill="1"/>
    <xf numFmtId="0" fontId="33" fillId="0" borderId="0" xfId="0" applyFont="1" applyFill="1" applyAlignment="1">
      <alignment wrapText="1"/>
    </xf>
    <xf numFmtId="0" fontId="33" fillId="9" borderId="5" xfId="0" applyFont="1" applyFill="1" applyBorder="1"/>
    <xf numFmtId="0" fontId="33" fillId="9" borderId="29" xfId="0" applyFont="1" applyFill="1" applyBorder="1"/>
    <xf numFmtId="164" fontId="35" fillId="9" borderId="1" xfId="0" applyNumberFormat="1" applyFont="1" applyFill="1" applyBorder="1" applyAlignment="1">
      <alignment horizontal="center"/>
    </xf>
    <xf numFmtId="164" fontId="35" fillId="9" borderId="5" xfId="0" applyNumberFormat="1" applyFont="1" applyFill="1" applyBorder="1" applyAlignment="1">
      <alignment horizontal="center"/>
    </xf>
    <xf numFmtId="164" fontId="35" fillId="10" borderId="1" xfId="0" applyNumberFormat="1" applyFont="1" applyFill="1" applyBorder="1" applyAlignment="1">
      <alignment horizontal="center"/>
    </xf>
    <xf numFmtId="164" fontId="35" fillId="10" borderId="5" xfId="0" applyNumberFormat="1" applyFont="1" applyFill="1" applyBorder="1" applyAlignment="1">
      <alignment horizontal="center"/>
    </xf>
    <xf numFmtId="164" fontId="18" fillId="9" borderId="56" xfId="0" applyNumberFormat="1" applyFont="1" applyFill="1" applyBorder="1" applyAlignment="1">
      <alignment horizontal="center"/>
    </xf>
    <xf numFmtId="164" fontId="18" fillId="9" borderId="29" xfId="0" applyNumberFormat="1" applyFont="1" applyFill="1" applyBorder="1" applyAlignment="1">
      <alignment horizontal="center"/>
    </xf>
    <xf numFmtId="164" fontId="19" fillId="9" borderId="29" xfId="0" applyNumberFormat="1" applyFont="1" applyFill="1" applyBorder="1" applyAlignment="1">
      <alignment horizontal="center"/>
    </xf>
    <xf numFmtId="164" fontId="35" fillId="9" borderId="29" xfId="0" applyNumberFormat="1" applyFont="1" applyFill="1" applyBorder="1" applyAlignment="1">
      <alignment horizontal="center"/>
    </xf>
    <xf numFmtId="164" fontId="34" fillId="9" borderId="29" xfId="0" applyNumberFormat="1" applyFont="1" applyFill="1" applyBorder="1" applyAlignment="1">
      <alignment horizontal="center"/>
    </xf>
    <xf numFmtId="164" fontId="19" fillId="9" borderId="34" xfId="0" applyNumberFormat="1" applyFont="1" applyFill="1" applyBorder="1" applyAlignment="1">
      <alignment horizontal="center"/>
    </xf>
    <xf numFmtId="164" fontId="35" fillId="10" borderId="68" xfId="0" applyNumberFormat="1" applyFont="1" applyFill="1" applyBorder="1" applyAlignment="1">
      <alignment horizontal="center"/>
    </xf>
    <xf numFmtId="164" fontId="19" fillId="9" borderId="60" xfId="0" applyNumberFormat="1" applyFont="1" applyFill="1" applyBorder="1" applyAlignment="1">
      <alignment horizontal="center"/>
    </xf>
    <xf numFmtId="164" fontId="19" fillId="9" borderId="74" xfId="0" applyNumberFormat="1" applyFont="1" applyFill="1" applyBorder="1" applyAlignment="1">
      <alignment horizontal="center"/>
    </xf>
    <xf numFmtId="164" fontId="19" fillId="9" borderId="61" xfId="0" applyNumberFormat="1" applyFont="1" applyFill="1" applyBorder="1" applyAlignment="1">
      <alignment horizontal="center"/>
    </xf>
    <xf numFmtId="0" fontId="14" fillId="10" borderId="3" xfId="0" applyFont="1" applyFill="1" applyBorder="1"/>
    <xf numFmtId="164" fontId="19" fillId="10" borderId="75" xfId="0" applyNumberFormat="1" applyFont="1" applyFill="1" applyBorder="1" applyAlignment="1">
      <alignment horizontal="center"/>
    </xf>
    <xf numFmtId="164" fontId="14" fillId="10" borderId="76" xfId="0" applyNumberFormat="1" applyFont="1" applyFill="1" applyBorder="1" applyAlignment="1">
      <alignment horizontal="center"/>
    </xf>
    <xf numFmtId="164" fontId="19" fillId="10" borderId="32" xfId="0" applyNumberFormat="1" applyFont="1" applyFill="1" applyBorder="1" applyAlignment="1">
      <alignment horizontal="center"/>
    </xf>
    <xf numFmtId="164" fontId="18" fillId="10" borderId="1" xfId="0" applyNumberFormat="1" applyFont="1" applyFill="1" applyBorder="1" applyAlignment="1">
      <alignment horizontal="center"/>
    </xf>
    <xf numFmtId="164" fontId="0" fillId="10" borderId="5" xfId="0" applyNumberFormat="1" applyFill="1" applyBorder="1" applyAlignment="1">
      <alignment horizontal="center"/>
    </xf>
    <xf numFmtId="164" fontId="0" fillId="10" borderId="68" xfId="0" applyNumberFormat="1" applyFill="1" applyBorder="1" applyAlignment="1">
      <alignment horizontal="center"/>
    </xf>
    <xf numFmtId="164" fontId="0" fillId="10" borderId="1" xfId="0" applyNumberFormat="1" applyFill="1" applyBorder="1" applyAlignment="1">
      <alignment horizontal="center"/>
    </xf>
    <xf numFmtId="14" fontId="0" fillId="13" borderId="61" xfId="0" applyNumberFormat="1" applyFill="1" applyBorder="1"/>
    <xf numFmtId="14" fontId="0" fillId="14" borderId="23" xfId="0" applyNumberFormat="1" applyFill="1" applyBorder="1"/>
    <xf numFmtId="14" fontId="0" fillId="13" borderId="72" xfId="0" applyNumberFormat="1" applyFill="1" applyBorder="1"/>
    <xf numFmtId="14" fontId="0" fillId="9" borderId="60" xfId="0" applyNumberFormat="1" applyFill="1" applyBorder="1"/>
    <xf numFmtId="14" fontId="0" fillId="9" borderId="61" xfId="0" applyNumberFormat="1" applyFill="1" applyBorder="1"/>
    <xf numFmtId="14" fontId="0" fillId="9" borderId="27" xfId="0" applyNumberFormat="1" applyFill="1" applyBorder="1"/>
    <xf numFmtId="0" fontId="0" fillId="10" borderId="5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68" xfId="0" applyFill="1" applyBorder="1" applyAlignment="1">
      <alignment horizontal="center"/>
    </xf>
    <xf numFmtId="0" fontId="19" fillId="15" borderId="0" xfId="0" applyFont="1" applyFill="1" applyBorder="1"/>
    <xf numFmtId="1" fontId="19" fillId="15" borderId="0" xfId="0" applyNumberFormat="1" applyFont="1" applyFill="1" applyBorder="1" applyAlignment="1">
      <alignment horizontal="center" wrapText="1"/>
    </xf>
    <xf numFmtId="164" fontId="19" fillId="15" borderId="0" xfId="0" applyNumberFormat="1" applyFont="1" applyFill="1" applyBorder="1" applyAlignment="1">
      <alignment horizontal="center" wrapText="1"/>
    </xf>
    <xf numFmtId="166" fontId="18" fillId="15" borderId="0" xfId="0" applyNumberFormat="1" applyFont="1" applyFill="1" applyBorder="1" applyAlignment="1">
      <alignment horizontal="center"/>
    </xf>
    <xf numFmtId="0" fontId="18" fillId="15" borderId="0" xfId="0" applyFont="1" applyFill="1" applyBorder="1" applyAlignment="1">
      <alignment horizontal="center"/>
    </xf>
    <xf numFmtId="0" fontId="18" fillId="15" borderId="0" xfId="0" applyFont="1" applyFill="1" applyBorder="1" applyAlignment="1">
      <alignment horizontal="center" wrapText="1"/>
    </xf>
    <xf numFmtId="0" fontId="18" fillId="15" borderId="0" xfId="0" applyFont="1" applyFill="1" applyBorder="1"/>
    <xf numFmtId="0" fontId="18" fillId="15" borderId="0" xfId="0" applyFont="1" applyFill="1" applyBorder="1" applyAlignment="1">
      <alignment wrapText="1"/>
    </xf>
    <xf numFmtId="0" fontId="14" fillId="9" borderId="0" xfId="0" applyFont="1" applyFill="1" applyBorder="1" applyAlignment="1">
      <alignment horizontal="center"/>
    </xf>
    <xf numFmtId="164" fontId="18" fillId="9" borderId="0" xfId="0" applyNumberFormat="1" applyFont="1" applyFill="1" applyBorder="1" applyAlignment="1">
      <alignment horizontal="center"/>
    </xf>
    <xf numFmtId="0" fontId="19" fillId="15" borderId="6" xfId="0" applyFont="1" applyFill="1" applyBorder="1"/>
    <xf numFmtId="0" fontId="14" fillId="10" borderId="25" xfId="0" applyFont="1" applyFill="1" applyBorder="1"/>
    <xf numFmtId="164" fontId="18" fillId="10" borderId="58" xfId="0" applyNumberFormat="1" applyFont="1" applyFill="1" applyBorder="1" applyAlignment="1">
      <alignment horizontal="center"/>
    </xf>
    <xf numFmtId="0" fontId="14" fillId="10" borderId="32" xfId="0" applyFont="1" applyFill="1" applyBorder="1" applyAlignment="1">
      <alignment horizontal="center"/>
    </xf>
    <xf numFmtId="164" fontId="18" fillId="10" borderId="32" xfId="0" applyNumberFormat="1" applyFont="1" applyFill="1" applyBorder="1" applyAlignment="1">
      <alignment horizontal="center"/>
    </xf>
    <xf numFmtId="0" fontId="14" fillId="10" borderId="34" xfId="0" applyFont="1" applyFill="1" applyBorder="1" applyAlignment="1">
      <alignment horizontal="center"/>
    </xf>
    <xf numFmtId="0" fontId="14" fillId="10" borderId="58" xfId="0" applyFont="1" applyFill="1" applyBorder="1" applyAlignment="1">
      <alignment horizontal="center"/>
    </xf>
    <xf numFmtId="1" fontId="0" fillId="0" borderId="32" xfId="0" applyNumberFormat="1" applyFill="1" applyBorder="1" applyAlignment="1">
      <alignment horizontal="center"/>
    </xf>
    <xf numFmtId="164" fontId="14" fillId="10" borderId="5" xfId="0" applyNumberFormat="1" applyFont="1" applyFill="1" applyBorder="1" applyAlignment="1">
      <alignment horizontal="center"/>
    </xf>
    <xf numFmtId="164" fontId="14" fillId="10" borderId="29" xfId="0" applyNumberFormat="1" applyFont="1" applyFill="1" applyBorder="1" applyAlignment="1">
      <alignment horizontal="center"/>
    </xf>
    <xf numFmtId="164" fontId="14" fillId="10" borderId="68" xfId="0" applyNumberFormat="1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29" xfId="0" applyFont="1" applyFill="1" applyBorder="1" applyAlignment="1">
      <alignment horizontal="center"/>
    </xf>
    <xf numFmtId="164" fontId="14" fillId="14" borderId="66" xfId="0" applyNumberFormat="1" applyFont="1" applyFill="1" applyBorder="1" applyAlignment="1">
      <alignment horizontal="center"/>
    </xf>
    <xf numFmtId="164" fontId="0" fillId="0" borderId="5" xfId="0" applyNumberFormat="1" applyFont="1" applyFill="1" applyBorder="1" applyAlignment="1">
      <alignment horizontal="center"/>
    </xf>
    <xf numFmtId="0" fontId="0" fillId="0" borderId="68" xfId="0" applyFont="1" applyFill="1" applyBorder="1" applyAlignment="1">
      <alignment horizontal="center"/>
    </xf>
    <xf numFmtId="0" fontId="14" fillId="10" borderId="33" xfId="0" applyFont="1" applyFill="1" applyBorder="1" applyAlignment="1">
      <alignment horizontal="center"/>
    </xf>
    <xf numFmtId="0" fontId="14" fillId="17" borderId="5" xfId="0" applyFont="1" applyFill="1" applyBorder="1" applyAlignment="1">
      <alignment horizontal="center"/>
    </xf>
    <xf numFmtId="0" fontId="14" fillId="17" borderId="29" xfId="0" applyFont="1" applyFill="1" applyBorder="1" applyAlignment="1">
      <alignment horizontal="center"/>
    </xf>
    <xf numFmtId="0" fontId="14" fillId="17" borderId="68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164" fontId="14" fillId="14" borderId="13" xfId="0" applyNumberFormat="1" applyFont="1" applyFill="1" applyBorder="1" applyAlignment="1">
      <alignment horizontal="center"/>
    </xf>
    <xf numFmtId="164" fontId="19" fillId="17" borderId="19" xfId="0" applyNumberFormat="1" applyFont="1" applyFill="1" applyBorder="1" applyAlignment="1">
      <alignment horizontal="center"/>
    </xf>
    <xf numFmtId="164" fontId="19" fillId="17" borderId="0" xfId="0" applyNumberFormat="1" applyFont="1" applyFill="1" applyBorder="1" applyAlignment="1">
      <alignment horizontal="center" vertical="center"/>
    </xf>
    <xf numFmtId="164" fontId="19" fillId="17" borderId="7" xfId="0" applyNumberFormat="1" applyFont="1" applyFill="1" applyBorder="1" applyAlignment="1">
      <alignment horizontal="center" vertical="center"/>
    </xf>
    <xf numFmtId="164" fontId="19" fillId="17" borderId="6" xfId="0" applyNumberFormat="1" applyFont="1" applyFill="1" applyBorder="1" applyAlignment="1">
      <alignment horizontal="center" vertical="center"/>
    </xf>
    <xf numFmtId="164" fontId="19" fillId="17" borderId="7" xfId="0" applyNumberFormat="1" applyFont="1" applyFill="1" applyBorder="1" applyAlignment="1">
      <alignment horizontal="center" vertical="center" wrapText="1"/>
    </xf>
    <xf numFmtId="164" fontId="22" fillId="17" borderId="0" xfId="0" applyNumberFormat="1" applyFont="1" applyFill="1" applyBorder="1" applyAlignment="1">
      <alignment horizontal="center" vertical="center"/>
    </xf>
    <xf numFmtId="164" fontId="19" fillId="17" borderId="19" xfId="0" applyNumberFormat="1" applyFont="1" applyFill="1" applyBorder="1" applyAlignment="1">
      <alignment horizontal="center" vertical="center"/>
    </xf>
    <xf numFmtId="164" fontId="18" fillId="17" borderId="13" xfId="0" applyNumberFormat="1" applyFont="1" applyFill="1" applyBorder="1" applyAlignment="1">
      <alignment horizontal="center" vertical="center"/>
    </xf>
    <xf numFmtId="164" fontId="18" fillId="17" borderId="3" xfId="0" applyNumberFormat="1" applyFont="1" applyFill="1" applyBorder="1" applyAlignment="1">
      <alignment horizontal="center" vertical="center"/>
    </xf>
    <xf numFmtId="164" fontId="0" fillId="17" borderId="15" xfId="0" applyNumberFormat="1" applyFont="1" applyFill="1" applyBorder="1" applyAlignment="1">
      <alignment horizontal="center" wrapText="1"/>
    </xf>
    <xf numFmtId="164" fontId="15" fillId="17" borderId="3" xfId="0" applyNumberFormat="1" applyFont="1" applyFill="1" applyBorder="1" applyAlignment="1">
      <alignment horizontal="center" vertical="center"/>
    </xf>
    <xf numFmtId="164" fontId="18" fillId="17" borderId="15" xfId="0" applyNumberFormat="1" applyFont="1" applyFill="1" applyBorder="1" applyAlignment="1">
      <alignment horizontal="center" vertical="center"/>
    </xf>
    <xf numFmtId="164" fontId="18" fillId="17" borderId="3" xfId="0" applyNumberFormat="1" applyFont="1" applyFill="1" applyBorder="1" applyAlignment="1">
      <alignment horizontal="center" vertical="center" wrapText="1"/>
    </xf>
    <xf numFmtId="164" fontId="19" fillId="17" borderId="3" xfId="0" applyNumberFormat="1" applyFont="1" applyFill="1" applyBorder="1" applyAlignment="1">
      <alignment horizontal="center" vertical="center"/>
    </xf>
    <xf numFmtId="164" fontId="19" fillId="17" borderId="3" xfId="0" applyNumberFormat="1" applyFont="1" applyFill="1" applyBorder="1" applyAlignment="1">
      <alignment horizontal="center" vertical="center" wrapText="1"/>
    </xf>
    <xf numFmtId="164" fontId="19" fillId="17" borderId="13" xfId="0" applyNumberFormat="1" applyFont="1" applyFill="1" applyBorder="1" applyAlignment="1">
      <alignment horizontal="center" vertical="center"/>
    </xf>
    <xf numFmtId="164" fontId="19" fillId="17" borderId="15" xfId="0" applyNumberFormat="1" applyFont="1" applyFill="1" applyBorder="1" applyAlignment="1">
      <alignment horizontal="center" vertical="center"/>
    </xf>
    <xf numFmtId="164" fontId="19" fillId="17" borderId="13" xfId="0" applyNumberFormat="1" applyFont="1" applyFill="1" applyBorder="1" applyAlignment="1">
      <alignment horizontal="center" vertical="center" wrapText="1"/>
    </xf>
    <xf numFmtId="0" fontId="0" fillId="17" borderId="1" xfId="0" applyFill="1" applyBorder="1"/>
    <xf numFmtId="164" fontId="14" fillId="17" borderId="5" xfId="0" applyNumberFormat="1" applyFont="1" applyFill="1" applyBorder="1" applyAlignment="1">
      <alignment horizontal="center" vertical="center" wrapText="1"/>
    </xf>
    <xf numFmtId="164" fontId="14" fillId="17" borderId="29" xfId="0" applyNumberFormat="1" applyFont="1" applyFill="1" applyBorder="1" applyAlignment="1">
      <alignment horizontal="center" vertical="center" wrapText="1"/>
    </xf>
    <xf numFmtId="164" fontId="14" fillId="17" borderId="3" xfId="0" applyNumberFormat="1" applyFont="1" applyFill="1" applyBorder="1" applyAlignment="1">
      <alignment horizontal="center" vertical="center" wrapText="1"/>
    </xf>
    <xf numFmtId="164" fontId="14" fillId="17" borderId="15" xfId="0" applyNumberFormat="1" applyFont="1" applyFill="1" applyBorder="1" applyAlignment="1">
      <alignment horizontal="center" vertical="center" wrapText="1"/>
    </xf>
    <xf numFmtId="164" fontId="22" fillId="17" borderId="3" xfId="0" applyNumberFormat="1" applyFont="1" applyFill="1" applyBorder="1" applyAlignment="1">
      <alignment horizontal="center" vertical="center" wrapText="1"/>
    </xf>
    <xf numFmtId="164" fontId="22" fillId="17" borderId="15" xfId="0" applyNumberFormat="1" applyFont="1" applyFill="1" applyBorder="1" applyAlignment="1">
      <alignment horizontal="center" vertical="center" wrapText="1"/>
    </xf>
    <xf numFmtId="164" fontId="14" fillId="17" borderId="13" xfId="0" applyNumberFormat="1" applyFont="1" applyFill="1" applyBorder="1" applyAlignment="1">
      <alignment horizontal="center" vertical="center" wrapText="1"/>
    </xf>
    <xf numFmtId="0" fontId="14" fillId="17" borderId="1" xfId="0" applyFont="1" applyFill="1" applyBorder="1"/>
    <xf numFmtId="164" fontId="0" fillId="0" borderId="13" xfId="0" applyNumberFormat="1" applyFill="1" applyBorder="1" applyAlignment="1">
      <alignment horizontal="center" vertical="center"/>
    </xf>
    <xf numFmtId="164" fontId="0" fillId="9" borderId="7" xfId="0" applyNumberFormat="1" applyFont="1" applyFill="1" applyBorder="1"/>
    <xf numFmtId="164" fontId="0" fillId="9" borderId="7" xfId="0" applyNumberFormat="1" applyFill="1" applyBorder="1"/>
    <xf numFmtId="164" fontId="0" fillId="9" borderId="13" xfId="0" applyNumberFormat="1" applyFont="1" applyFill="1" applyBorder="1"/>
    <xf numFmtId="0" fontId="0" fillId="9" borderId="13" xfId="0" applyFill="1" applyBorder="1"/>
    <xf numFmtId="164" fontId="22" fillId="5" borderId="13" xfId="0" applyNumberFormat="1" applyFont="1" applyFill="1" applyBorder="1" applyAlignment="1">
      <alignment horizontal="center"/>
    </xf>
    <xf numFmtId="164" fontId="14" fillId="17" borderId="7" xfId="0" applyNumberFormat="1" applyFont="1" applyFill="1" applyBorder="1" applyAlignment="1">
      <alignment horizontal="center" wrapText="1"/>
    </xf>
    <xf numFmtId="164" fontId="0" fillId="17" borderId="6" xfId="0" applyNumberFormat="1" applyFont="1" applyFill="1" applyBorder="1" applyAlignment="1">
      <alignment wrapText="1"/>
    </xf>
    <xf numFmtId="164" fontId="0" fillId="17" borderId="7" xfId="0" applyNumberFormat="1" applyFont="1" applyFill="1" applyBorder="1" applyAlignment="1">
      <alignment wrapText="1"/>
    </xf>
    <xf numFmtId="164" fontId="14" fillId="17" borderId="3" xfId="0" applyNumberFormat="1" applyFont="1" applyFill="1" applyBorder="1" applyAlignment="1">
      <alignment horizontal="center" wrapText="1"/>
    </xf>
    <xf numFmtId="164" fontId="14" fillId="17" borderId="15" xfId="0" applyNumberFormat="1" applyFont="1" applyFill="1" applyBorder="1" applyAlignment="1">
      <alignment horizontal="center" wrapText="1"/>
    </xf>
    <xf numFmtId="164" fontId="14" fillId="17" borderId="3" xfId="0" applyNumberFormat="1" applyFont="1" applyFill="1" applyBorder="1"/>
    <xf numFmtId="164" fontId="0" fillId="9" borderId="22" xfId="0" applyNumberFormat="1" applyFont="1" applyFill="1" applyBorder="1"/>
    <xf numFmtId="164" fontId="0" fillId="0" borderId="45" xfId="0" applyNumberFormat="1" applyFill="1" applyBorder="1" applyAlignment="1">
      <alignment horizontal="center"/>
    </xf>
    <xf numFmtId="164" fontId="0" fillId="0" borderId="15" xfId="0" applyNumberFormat="1" applyFill="1" applyBorder="1"/>
    <xf numFmtId="0" fontId="0" fillId="0" borderId="35" xfId="0" applyFill="1" applyBorder="1"/>
    <xf numFmtId="164" fontId="0" fillId="0" borderId="41" xfId="0" applyNumberFormat="1" applyFont="1" applyFill="1" applyBorder="1"/>
    <xf numFmtId="164" fontId="0" fillId="0" borderId="0" xfId="0" applyNumberFormat="1" applyFont="1" applyFill="1" applyBorder="1" applyAlignment="1">
      <alignment wrapText="1"/>
    </xf>
    <xf numFmtId="164" fontId="0" fillId="0" borderId="41" xfId="0" applyNumberFormat="1" applyFont="1" applyFill="1" applyBorder="1" applyAlignment="1">
      <alignment horizontal="center" wrapText="1"/>
    </xf>
    <xf numFmtId="164" fontId="0" fillId="0" borderId="26" xfId="0" applyNumberFormat="1" applyFont="1" applyFill="1" applyBorder="1" applyAlignment="1">
      <alignment horizontal="center" wrapText="1"/>
    </xf>
    <xf numFmtId="164" fontId="0" fillId="0" borderId="22" xfId="0" applyNumberFormat="1" applyFont="1" applyFill="1" applyBorder="1" applyAlignment="1">
      <alignment horizontal="center" wrapText="1"/>
    </xf>
    <xf numFmtId="164" fontId="14" fillId="9" borderId="22" xfId="0" applyNumberFormat="1" applyFont="1" applyFill="1" applyBorder="1" applyAlignment="1">
      <alignment horizontal="center" wrapText="1"/>
    </xf>
    <xf numFmtId="164" fontId="19" fillId="9" borderId="22" xfId="0" applyNumberFormat="1" applyFont="1" applyFill="1" applyBorder="1" applyAlignment="1">
      <alignment horizontal="center" wrapText="1"/>
    </xf>
    <xf numFmtId="2" fontId="14" fillId="9" borderId="22" xfId="0" applyNumberFormat="1" applyFont="1" applyFill="1" applyBorder="1" applyAlignment="1">
      <alignment horizontal="center" wrapText="1"/>
    </xf>
    <xf numFmtId="2" fontId="14" fillId="9" borderId="26" xfId="0" applyNumberFormat="1" applyFont="1" applyFill="1" applyBorder="1" applyAlignment="1">
      <alignment horizontal="center" wrapText="1"/>
    </xf>
    <xf numFmtId="164" fontId="13" fillId="9" borderId="13" xfId="0" applyNumberFormat="1" applyFont="1" applyFill="1" applyBorder="1" applyAlignment="1">
      <alignment horizontal="center" wrapText="1"/>
    </xf>
    <xf numFmtId="164" fontId="13" fillId="9" borderId="3" xfId="0" applyNumberFormat="1" applyFont="1" applyFill="1" applyBorder="1" applyAlignment="1">
      <alignment horizontal="center" wrapText="1"/>
    </xf>
    <xf numFmtId="164" fontId="13" fillId="9" borderId="57" xfId="0" applyNumberFormat="1" applyFont="1" applyFill="1" applyBorder="1" applyAlignment="1">
      <alignment horizontal="center" wrapText="1"/>
    </xf>
    <xf numFmtId="0" fontId="14" fillId="17" borderId="24" xfId="0" applyFont="1" applyFill="1" applyBorder="1"/>
    <xf numFmtId="164" fontId="14" fillId="17" borderId="23" xfId="0" applyNumberFormat="1" applyFont="1" applyFill="1" applyBorder="1" applyAlignment="1">
      <alignment horizontal="center" vertical="center" wrapText="1"/>
    </xf>
    <xf numFmtId="164" fontId="14" fillId="17" borderId="24" xfId="0" applyNumberFormat="1" applyFont="1" applyFill="1" applyBorder="1" applyAlignment="1">
      <alignment horizontal="center" vertical="center" wrapText="1"/>
    </xf>
    <xf numFmtId="164" fontId="14" fillId="17" borderId="27" xfId="0" applyNumberFormat="1" applyFont="1" applyFill="1" applyBorder="1" applyAlignment="1">
      <alignment horizontal="center" vertical="center" wrapText="1"/>
    </xf>
    <xf numFmtId="164" fontId="22" fillId="17" borderId="23" xfId="0" applyNumberFormat="1" applyFont="1" applyFill="1" applyBorder="1" applyAlignment="1">
      <alignment horizontal="center" vertical="center" wrapText="1"/>
    </xf>
    <xf numFmtId="164" fontId="14" fillId="17" borderId="42" xfId="0" applyNumberFormat="1" applyFont="1" applyFill="1" applyBorder="1" applyAlignment="1">
      <alignment horizontal="center" vertical="center" wrapText="1"/>
    </xf>
    <xf numFmtId="164" fontId="22" fillId="17" borderId="27" xfId="0" applyNumberFormat="1" applyFont="1" applyFill="1" applyBorder="1" applyAlignment="1">
      <alignment horizontal="center" vertical="center" wrapText="1"/>
    </xf>
    <xf numFmtId="164" fontId="19" fillId="17" borderId="23" xfId="0" applyNumberFormat="1" applyFont="1" applyFill="1" applyBorder="1" applyAlignment="1">
      <alignment horizontal="center" vertical="center" wrapText="1"/>
    </xf>
    <xf numFmtId="164" fontId="18" fillId="17" borderId="5" xfId="0" applyNumberFormat="1" applyFont="1" applyFill="1" applyBorder="1" applyAlignment="1">
      <alignment horizontal="center"/>
    </xf>
    <xf numFmtId="164" fontId="0" fillId="17" borderId="19" xfId="0" applyNumberFormat="1" applyFill="1" applyBorder="1" applyAlignment="1">
      <alignment wrapText="1"/>
    </xf>
    <xf numFmtId="164" fontId="0" fillId="17" borderId="0" xfId="0" applyNumberFormat="1" applyFill="1" applyBorder="1" applyAlignment="1">
      <alignment wrapText="1"/>
    </xf>
    <xf numFmtId="164" fontId="0" fillId="17" borderId="6" xfId="0" applyNumberFormat="1" applyFill="1" applyBorder="1" applyAlignment="1">
      <alignment wrapText="1"/>
    </xf>
    <xf numFmtId="164" fontId="0" fillId="17" borderId="3" xfId="0" applyNumberFormat="1" applyFill="1" applyBorder="1" applyAlignment="1">
      <alignment horizontal="center" vertical="center" wrapText="1"/>
    </xf>
    <xf numFmtId="164" fontId="15" fillId="17" borderId="3" xfId="0" applyNumberFormat="1" applyFont="1" applyFill="1" applyBorder="1" applyAlignment="1">
      <alignment horizontal="center" vertical="center" wrapText="1"/>
    </xf>
    <xf numFmtId="164" fontId="15" fillId="17" borderId="13" xfId="0" applyNumberFormat="1" applyFont="1" applyFill="1" applyBorder="1" applyAlignment="1">
      <alignment horizontal="center" vertical="center" wrapText="1"/>
    </xf>
    <xf numFmtId="164" fontId="0" fillId="17" borderId="16" xfId="0" applyNumberFormat="1" applyFill="1" applyBorder="1" applyAlignment="1">
      <alignment horizontal="center" vertical="center" wrapText="1"/>
    </xf>
    <xf numFmtId="164" fontId="0" fillId="17" borderId="15" xfId="0" applyNumberFormat="1" applyFill="1" applyBorder="1" applyAlignment="1">
      <alignment horizontal="center" vertical="center" wrapText="1"/>
    </xf>
    <xf numFmtId="164" fontId="0" fillId="17" borderId="13" xfId="0" applyNumberFormat="1" applyFont="1" applyFill="1" applyBorder="1" applyAlignment="1">
      <alignment horizontal="center" vertical="center" wrapText="1"/>
    </xf>
    <xf numFmtId="164" fontId="0" fillId="17" borderId="3" xfId="0" applyNumberFormat="1" applyFont="1" applyFill="1" applyBorder="1" applyAlignment="1">
      <alignment horizontal="center" vertical="center" wrapText="1"/>
    </xf>
    <xf numFmtId="164" fontId="0" fillId="17" borderId="15" xfId="0" applyNumberFormat="1" applyFont="1" applyFill="1" applyBorder="1" applyAlignment="1">
      <alignment horizontal="center" vertical="center" wrapText="1"/>
    </xf>
    <xf numFmtId="0" fontId="19" fillId="17" borderId="15" xfId="0" applyFont="1" applyFill="1" applyBorder="1"/>
    <xf numFmtId="164" fontId="18" fillId="10" borderId="5" xfId="0" applyNumberFormat="1" applyFont="1" applyFill="1" applyBorder="1" applyAlignment="1">
      <alignment horizontal="center"/>
    </xf>
    <xf numFmtId="164" fontId="18" fillId="14" borderId="1" xfId="0" applyNumberFormat="1" applyFont="1" applyFill="1" applyBorder="1" applyAlignment="1">
      <alignment horizontal="center"/>
    </xf>
    <xf numFmtId="164" fontId="18" fillId="14" borderId="5" xfId="0" applyNumberFormat="1" applyFont="1" applyFill="1" applyBorder="1" applyAlignment="1">
      <alignment horizontal="center"/>
    </xf>
    <xf numFmtId="164" fontId="0" fillId="15" borderId="29" xfId="0" applyNumberFormat="1" applyFill="1" applyBorder="1" applyAlignment="1">
      <alignment horizontal="center"/>
    </xf>
    <xf numFmtId="164" fontId="0" fillId="0" borderId="1" xfId="0" quotePrefix="1" applyNumberFormat="1" applyFill="1" applyBorder="1" applyAlignment="1">
      <alignment horizontal="center"/>
    </xf>
    <xf numFmtId="164" fontId="0" fillId="0" borderId="5" xfId="0" quotePrefix="1" applyNumberFormat="1" applyFill="1" applyBorder="1" applyAlignment="1">
      <alignment horizontal="center"/>
    </xf>
    <xf numFmtId="164" fontId="0" fillId="16" borderId="56" xfId="0" applyNumberFormat="1" applyFill="1" applyBorder="1" applyAlignment="1">
      <alignment horizontal="center"/>
    </xf>
    <xf numFmtId="164" fontId="35" fillId="10" borderId="29" xfId="0" applyNumberFormat="1" applyFont="1" applyFill="1" applyBorder="1" applyAlignment="1">
      <alignment horizontal="center"/>
    </xf>
    <xf numFmtId="164" fontId="0" fillId="10" borderId="29" xfId="0" applyNumberFormat="1" applyFill="1" applyBorder="1" applyAlignment="1">
      <alignment horizontal="center"/>
    </xf>
    <xf numFmtId="164" fontId="14" fillId="10" borderId="77" xfId="0" applyNumberFormat="1" applyFont="1" applyFill="1" applyBorder="1" applyAlignment="1">
      <alignment horizontal="center"/>
    </xf>
    <xf numFmtId="164" fontId="19" fillId="14" borderId="68" xfId="0" applyNumberFormat="1" applyFont="1" applyFill="1" applyBorder="1" applyAlignment="1">
      <alignment horizontal="center"/>
    </xf>
    <xf numFmtId="164" fontId="19" fillId="15" borderId="68" xfId="0" applyNumberFormat="1" applyFont="1" applyFill="1" applyBorder="1" applyAlignment="1">
      <alignment horizontal="center"/>
    </xf>
    <xf numFmtId="164" fontId="14" fillId="10" borderId="33" xfId="0" applyNumberFormat="1" applyFont="1" applyFill="1" applyBorder="1" applyAlignment="1">
      <alignment horizontal="center"/>
    </xf>
    <xf numFmtId="0" fontId="0" fillId="0" borderId="0" xfId="0" applyBorder="1" applyAlignment="1"/>
    <xf numFmtId="164" fontId="0" fillId="0" borderId="57" xfId="0" applyNumberFormat="1" applyFill="1" applyBorder="1" applyAlignment="1">
      <alignment horizontal="center"/>
    </xf>
    <xf numFmtId="164" fontId="19" fillId="4" borderId="16" xfId="0" applyNumberFormat="1" applyFont="1" applyFill="1" applyBorder="1" applyAlignment="1">
      <alignment horizontal="center" vertical="center"/>
    </xf>
    <xf numFmtId="164" fontId="14" fillId="4" borderId="16" xfId="0" applyNumberFormat="1" applyFont="1" applyFill="1" applyBorder="1" applyAlignment="1">
      <alignment horizontal="center" vertical="center"/>
    </xf>
    <xf numFmtId="164" fontId="14" fillId="7" borderId="16" xfId="0" applyNumberFormat="1" applyFont="1" applyFill="1" applyBorder="1" applyAlignment="1">
      <alignment horizontal="center" vertical="center"/>
    </xf>
    <xf numFmtId="164" fontId="14" fillId="17" borderId="16" xfId="0" applyNumberFormat="1" applyFont="1" applyFill="1" applyBorder="1" applyAlignment="1">
      <alignment horizontal="center" vertical="center" wrapText="1"/>
    </xf>
    <xf numFmtId="164" fontId="14" fillId="0" borderId="38" xfId="0" applyNumberFormat="1" applyFont="1" applyBorder="1" applyAlignment="1">
      <alignment horizontal="center" vertical="center"/>
    </xf>
    <xf numFmtId="0" fontId="14" fillId="7" borderId="2" xfId="0" applyFont="1" applyFill="1" applyBorder="1"/>
    <xf numFmtId="164" fontId="14" fillId="7" borderId="49" xfId="0" applyNumberFormat="1" applyFont="1" applyFill="1" applyBorder="1" applyAlignment="1">
      <alignment horizontal="center" vertical="center"/>
    </xf>
    <xf numFmtId="164" fontId="14" fillId="7" borderId="49" xfId="0" applyNumberFormat="1" applyFont="1" applyFill="1" applyBorder="1" applyAlignment="1">
      <alignment horizontal="center"/>
    </xf>
    <xf numFmtId="164" fontId="14" fillId="7" borderId="50" xfId="0" applyNumberFormat="1" applyFont="1" applyFill="1" applyBorder="1" applyAlignment="1">
      <alignment horizontal="center"/>
    </xf>
    <xf numFmtId="164" fontId="14" fillId="7" borderId="4" xfId="0" applyNumberFormat="1" applyFont="1" applyFill="1" applyBorder="1" applyAlignment="1">
      <alignment horizontal="center"/>
    </xf>
    <xf numFmtId="164" fontId="14" fillId="7" borderId="21" xfId="0" applyNumberFormat="1" applyFont="1" applyFill="1" applyBorder="1" applyAlignment="1">
      <alignment horizontal="center"/>
    </xf>
    <xf numFmtId="164" fontId="14" fillId="7" borderId="11" xfId="0" applyNumberFormat="1" applyFont="1" applyFill="1" applyBorder="1" applyAlignment="1">
      <alignment horizontal="center" wrapText="1"/>
    </xf>
    <xf numFmtId="164" fontId="14" fillId="7" borderId="11" xfId="0" applyNumberFormat="1" applyFont="1" applyFill="1" applyBorder="1" applyAlignment="1">
      <alignment horizontal="center"/>
    </xf>
    <xf numFmtId="164" fontId="14" fillId="7" borderId="4" xfId="0" applyNumberFormat="1" applyFont="1" applyFill="1" applyBorder="1" applyAlignment="1">
      <alignment horizontal="center" wrapText="1"/>
    </xf>
    <xf numFmtId="164" fontId="14" fillId="7" borderId="14" xfId="0" applyNumberFormat="1" applyFont="1" applyFill="1" applyBorder="1" applyAlignment="1">
      <alignment horizontal="center"/>
    </xf>
    <xf numFmtId="0" fontId="18" fillId="7" borderId="15" xfId="0" applyFont="1" applyFill="1" applyBorder="1"/>
    <xf numFmtId="164" fontId="14" fillId="7" borderId="22" xfId="0" applyNumberFormat="1" applyFont="1" applyFill="1" applyBorder="1" applyAlignment="1">
      <alignment horizontal="center" vertical="center" wrapText="1"/>
    </xf>
    <xf numFmtId="164" fontId="14" fillId="7" borderId="26" xfId="0" applyNumberFormat="1" applyFont="1" applyFill="1" applyBorder="1" applyAlignment="1">
      <alignment horizontal="center" vertical="center" wrapText="1"/>
    </xf>
    <xf numFmtId="164" fontId="20" fillId="7" borderId="22" xfId="0" applyNumberFormat="1" applyFont="1" applyFill="1" applyBorder="1" applyAlignment="1">
      <alignment horizontal="center" vertical="center" wrapText="1"/>
    </xf>
    <xf numFmtId="164" fontId="14" fillId="7" borderId="15" xfId="0" applyNumberFormat="1" applyFont="1" applyFill="1" applyBorder="1" applyAlignment="1">
      <alignment horizontal="center" vertical="center" wrapText="1"/>
    </xf>
    <xf numFmtId="164" fontId="22" fillId="7" borderId="15" xfId="0" applyNumberFormat="1" applyFont="1" applyFill="1" applyBorder="1" applyAlignment="1">
      <alignment horizontal="center" vertical="center" wrapText="1"/>
    </xf>
    <xf numFmtId="164" fontId="14" fillId="7" borderId="16" xfId="0" applyNumberFormat="1" applyFont="1" applyFill="1" applyBorder="1" applyAlignment="1">
      <alignment horizontal="center" vertical="center" wrapText="1"/>
    </xf>
    <xf numFmtId="164" fontId="22" fillId="7" borderId="13" xfId="0" applyNumberFormat="1" applyFont="1" applyFill="1" applyBorder="1" applyAlignment="1">
      <alignment horizontal="center" vertical="center" wrapText="1"/>
    </xf>
    <xf numFmtId="164" fontId="19" fillId="7" borderId="13" xfId="0" applyNumberFormat="1" applyFont="1" applyFill="1" applyBorder="1" applyAlignment="1">
      <alignment horizontal="center" vertical="center" wrapText="1"/>
    </xf>
    <xf numFmtId="164" fontId="19" fillId="7" borderId="3" xfId="0" applyNumberFormat="1" applyFont="1" applyFill="1" applyBorder="1" applyAlignment="1">
      <alignment horizontal="center" vertical="center" wrapText="1"/>
    </xf>
    <xf numFmtId="164" fontId="19" fillId="7" borderId="15" xfId="0" applyNumberFormat="1" applyFont="1" applyFill="1" applyBorder="1" applyAlignment="1">
      <alignment horizontal="center" vertical="center" wrapText="1"/>
    </xf>
    <xf numFmtId="164" fontId="20" fillId="7" borderId="3" xfId="0" applyNumberFormat="1" applyFont="1" applyFill="1" applyBorder="1" applyAlignment="1">
      <alignment horizontal="center" vertical="center" wrapText="1"/>
    </xf>
    <xf numFmtId="0" fontId="14" fillId="18" borderId="15" xfId="0" applyFont="1" applyFill="1" applyBorder="1"/>
    <xf numFmtId="164" fontId="14" fillId="18" borderId="3" xfId="0" applyNumberFormat="1" applyFont="1" applyFill="1" applyBorder="1" applyAlignment="1">
      <alignment horizontal="center" vertical="center" wrapText="1"/>
    </xf>
    <xf numFmtId="164" fontId="14" fillId="18" borderId="15" xfId="0" quotePrefix="1" applyNumberFormat="1" applyFont="1" applyFill="1" applyBorder="1" applyAlignment="1">
      <alignment horizontal="center" vertical="center" wrapText="1"/>
    </xf>
    <xf numFmtId="164" fontId="14" fillId="18" borderId="15" xfId="0" applyNumberFormat="1" applyFont="1" applyFill="1" applyBorder="1" applyAlignment="1">
      <alignment horizontal="center" vertical="center" wrapText="1"/>
    </xf>
    <xf numFmtId="164" fontId="14" fillId="18" borderId="13" xfId="0" applyNumberFormat="1" applyFont="1" applyFill="1" applyBorder="1" applyAlignment="1">
      <alignment horizontal="center" vertical="center" wrapText="1"/>
    </xf>
    <xf numFmtId="164" fontId="22" fillId="18" borderId="3" xfId="0" applyNumberFormat="1" applyFont="1" applyFill="1" applyBorder="1" applyAlignment="1">
      <alignment horizontal="center" vertical="center" wrapText="1"/>
    </xf>
    <xf numFmtId="164" fontId="22" fillId="18" borderId="15" xfId="0" applyNumberFormat="1" applyFont="1" applyFill="1" applyBorder="1" applyAlignment="1">
      <alignment horizontal="center" vertical="center" wrapText="1"/>
    </xf>
    <xf numFmtId="164" fontId="22" fillId="18" borderId="13" xfId="0" applyNumberFormat="1" applyFont="1" applyFill="1" applyBorder="1" applyAlignment="1">
      <alignment horizontal="center" vertical="center" wrapText="1"/>
    </xf>
    <xf numFmtId="164" fontId="14" fillId="18" borderId="16" xfId="0" applyNumberFormat="1" applyFont="1" applyFill="1" applyBorder="1" applyAlignment="1">
      <alignment horizontal="center" vertical="center" wrapText="1"/>
    </xf>
    <xf numFmtId="164" fontId="19" fillId="18" borderId="3" xfId="0" applyNumberFormat="1" applyFont="1" applyFill="1" applyBorder="1" applyAlignment="1">
      <alignment horizontal="center" vertical="center" wrapText="1"/>
    </xf>
    <xf numFmtId="164" fontId="14" fillId="18" borderId="3" xfId="0" applyNumberFormat="1" applyFont="1" applyFill="1" applyBorder="1" applyAlignment="1">
      <alignment horizontal="center" wrapText="1"/>
    </xf>
    <xf numFmtId="0" fontId="19" fillId="19" borderId="13" xfId="0" applyFont="1" applyFill="1" applyBorder="1"/>
    <xf numFmtId="164" fontId="19" fillId="19" borderId="3" xfId="0" applyNumberFormat="1" applyFont="1" applyFill="1" applyBorder="1" applyAlignment="1">
      <alignment horizontal="center" vertical="center" wrapText="1"/>
    </xf>
    <xf numFmtId="164" fontId="19" fillId="19" borderId="15" xfId="0" applyNumberFormat="1" applyFont="1" applyFill="1" applyBorder="1" applyAlignment="1">
      <alignment horizontal="center" vertical="center" wrapText="1"/>
    </xf>
    <xf numFmtId="164" fontId="19" fillId="19" borderId="13" xfId="0" applyNumberFormat="1" applyFont="1" applyFill="1" applyBorder="1" applyAlignment="1">
      <alignment horizontal="center" vertical="center" wrapText="1"/>
    </xf>
    <xf numFmtId="164" fontId="19" fillId="19" borderId="16" xfId="0" applyNumberFormat="1" applyFont="1" applyFill="1" applyBorder="1" applyAlignment="1">
      <alignment horizontal="center" vertical="center" wrapText="1"/>
    </xf>
    <xf numFmtId="164" fontId="18" fillId="19" borderId="3" xfId="0" applyNumberFormat="1" applyFont="1" applyFill="1" applyBorder="1"/>
    <xf numFmtId="164" fontId="18" fillId="19" borderId="15" xfId="0" applyNumberFormat="1" applyFont="1" applyFill="1" applyBorder="1"/>
    <xf numFmtId="164" fontId="18" fillId="19" borderId="5" xfId="0" applyNumberFormat="1" applyFont="1" applyFill="1" applyBorder="1" applyAlignment="1">
      <alignment horizontal="center"/>
    </xf>
    <xf numFmtId="0" fontId="19" fillId="16" borderId="13" xfId="0" applyFont="1" applyFill="1" applyBorder="1"/>
    <xf numFmtId="164" fontId="19" fillId="16" borderId="3" xfId="0" applyNumberFormat="1" applyFont="1" applyFill="1" applyBorder="1" applyAlignment="1">
      <alignment horizontal="center" vertical="center" wrapText="1"/>
    </xf>
    <xf numFmtId="164" fontId="19" fillId="16" borderId="15" xfId="0" applyNumberFormat="1" applyFont="1" applyFill="1" applyBorder="1" applyAlignment="1">
      <alignment horizontal="center" vertical="center" wrapText="1"/>
    </xf>
    <xf numFmtId="164" fontId="19" fillId="16" borderId="13" xfId="0" applyNumberFormat="1" applyFont="1" applyFill="1" applyBorder="1" applyAlignment="1">
      <alignment horizontal="center" vertical="center" wrapText="1"/>
    </xf>
    <xf numFmtId="164" fontId="19" fillId="16" borderId="16" xfId="0" applyNumberFormat="1" applyFont="1" applyFill="1" applyBorder="1" applyAlignment="1">
      <alignment horizontal="center" vertical="center" wrapText="1"/>
    </xf>
    <xf numFmtId="164" fontId="18" fillId="16" borderId="3" xfId="0" applyNumberFormat="1" applyFont="1" applyFill="1" applyBorder="1"/>
    <xf numFmtId="164" fontId="18" fillId="16" borderId="15" xfId="0" applyNumberFormat="1" applyFont="1" applyFill="1" applyBorder="1"/>
    <xf numFmtId="164" fontId="18" fillId="16" borderId="5" xfId="0" applyNumberFormat="1" applyFont="1" applyFill="1" applyBorder="1" applyAlignment="1">
      <alignment horizontal="center"/>
    </xf>
    <xf numFmtId="164" fontId="0" fillId="8" borderId="41" xfId="0" applyNumberFormat="1" applyFont="1" applyFill="1" applyBorder="1"/>
    <xf numFmtId="164" fontId="0" fillId="8" borderId="18" xfId="0" applyNumberFormat="1" applyFont="1" applyFill="1" applyBorder="1" applyAlignment="1">
      <alignment wrapText="1"/>
    </xf>
    <xf numFmtId="164" fontId="0" fillId="8" borderId="17" xfId="0" applyNumberFormat="1" applyFont="1" applyFill="1" applyBorder="1" applyAlignment="1">
      <alignment wrapText="1"/>
    </xf>
    <xf numFmtId="164" fontId="0" fillId="8" borderId="47" xfId="0" applyNumberFormat="1" applyFont="1" applyFill="1" applyBorder="1" applyAlignment="1">
      <alignment wrapText="1"/>
    </xf>
    <xf numFmtId="164" fontId="14" fillId="8" borderId="0" xfId="0" applyNumberFormat="1" applyFont="1" applyFill="1" applyBorder="1" applyAlignment="1">
      <alignment horizontal="center" wrapText="1"/>
    </xf>
    <xf numFmtId="164" fontId="0" fillId="8" borderId="6" xfId="0" applyNumberFormat="1" applyFont="1" applyFill="1" applyBorder="1" applyAlignment="1">
      <alignment wrapText="1"/>
    </xf>
    <xf numFmtId="164" fontId="0" fillId="8" borderId="7" xfId="0" applyNumberFormat="1" applyFont="1" applyFill="1" applyBorder="1" applyAlignment="1">
      <alignment wrapText="1"/>
    </xf>
    <xf numFmtId="164" fontId="0" fillId="8" borderId="0" xfId="0" applyNumberFormat="1" applyFont="1" applyFill="1" applyBorder="1" applyAlignment="1">
      <alignment wrapText="1"/>
    </xf>
    <xf numFmtId="164" fontId="0" fillId="8" borderId="41" xfId="0" applyNumberFormat="1" applyFont="1" applyFill="1" applyBorder="1" applyAlignment="1">
      <alignment horizontal="center" wrapText="1"/>
    </xf>
    <xf numFmtId="164" fontId="0" fillId="8" borderId="40" xfId="0" applyNumberFormat="1" applyFont="1" applyFill="1" applyBorder="1" applyAlignment="1">
      <alignment horizontal="center" wrapText="1"/>
    </xf>
    <xf numFmtId="164" fontId="0" fillId="8" borderId="26" xfId="0" applyNumberFormat="1" applyFont="1" applyFill="1" applyBorder="1" applyAlignment="1">
      <alignment horizontal="center" wrapText="1"/>
    </xf>
    <xf numFmtId="164" fontId="0" fillId="8" borderId="22" xfId="0" applyNumberFormat="1" applyFont="1" applyFill="1" applyBorder="1" applyAlignment="1">
      <alignment horizontal="center" wrapText="1"/>
    </xf>
    <xf numFmtId="164" fontId="14" fillId="8" borderId="41" xfId="0" applyNumberFormat="1" applyFont="1" applyFill="1" applyBorder="1" applyAlignment="1">
      <alignment horizontal="center" wrapText="1"/>
    </xf>
    <xf numFmtId="164" fontId="14" fillId="8" borderId="22" xfId="0" applyNumberFormat="1" applyFont="1" applyFill="1" applyBorder="1" applyAlignment="1">
      <alignment horizontal="center" wrapText="1"/>
    </xf>
    <xf numFmtId="164" fontId="14" fillId="8" borderId="26" xfId="0" applyNumberFormat="1" applyFont="1" applyFill="1" applyBorder="1" applyAlignment="1">
      <alignment horizontal="center" wrapText="1"/>
    </xf>
    <xf numFmtId="164" fontId="19" fillId="8" borderId="22" xfId="0" applyNumberFormat="1" applyFont="1" applyFill="1" applyBorder="1" applyAlignment="1">
      <alignment horizontal="center" wrapText="1"/>
    </xf>
    <xf numFmtId="2" fontId="14" fillId="8" borderId="22" xfId="0" applyNumberFormat="1" applyFont="1" applyFill="1" applyBorder="1" applyAlignment="1">
      <alignment horizontal="center" wrapText="1"/>
    </xf>
    <xf numFmtId="2" fontId="14" fillId="8" borderId="26" xfId="0" applyNumberFormat="1" applyFont="1" applyFill="1" applyBorder="1" applyAlignment="1">
      <alignment horizontal="center" wrapText="1"/>
    </xf>
    <xf numFmtId="164" fontId="14" fillId="8" borderId="3" xfId="0" applyNumberFormat="1" applyFont="1" applyFill="1" applyBorder="1" applyAlignment="1">
      <alignment horizontal="center" wrapText="1"/>
    </xf>
    <xf numFmtId="0" fontId="0" fillId="7" borderId="2" xfId="0" applyFill="1" applyBorder="1"/>
    <xf numFmtId="164" fontId="14" fillId="7" borderId="36" xfId="0" applyNumberFormat="1" applyFont="1" applyFill="1" applyBorder="1" applyAlignment="1">
      <alignment horizontal="center"/>
    </xf>
    <xf numFmtId="164" fontId="14" fillId="7" borderId="45" xfId="0" applyNumberFormat="1" applyFont="1" applyFill="1" applyBorder="1" applyAlignment="1">
      <alignment horizontal="center"/>
    </xf>
    <xf numFmtId="164" fontId="14" fillId="7" borderId="47" xfId="0" applyNumberFormat="1" applyFont="1" applyFill="1" applyBorder="1" applyAlignment="1">
      <alignment horizontal="center"/>
    </xf>
    <xf numFmtId="0" fontId="0" fillId="7" borderId="54" xfId="0" applyFill="1" applyBorder="1"/>
    <xf numFmtId="164" fontId="14" fillId="7" borderId="55" xfId="0" applyNumberFormat="1" applyFont="1" applyFill="1" applyBorder="1" applyAlignment="1">
      <alignment horizontal="center" vertical="center"/>
    </xf>
    <xf numFmtId="164" fontId="14" fillId="7" borderId="55" xfId="0" applyNumberFormat="1" applyFont="1" applyFill="1" applyBorder="1" applyAlignment="1">
      <alignment horizontal="center"/>
    </xf>
    <xf numFmtId="164" fontId="14" fillId="7" borderId="56" xfId="0" applyNumberFormat="1" applyFont="1" applyFill="1" applyBorder="1" applyAlignment="1">
      <alignment horizontal="center"/>
    </xf>
    <xf numFmtId="164" fontId="14" fillId="7" borderId="36" xfId="0" applyNumberFormat="1" applyFont="1" applyFill="1" applyBorder="1" applyAlignment="1">
      <alignment horizontal="center" wrapText="1"/>
    </xf>
    <xf numFmtId="164" fontId="14" fillId="7" borderId="57" xfId="0" applyNumberFormat="1" applyFont="1" applyFill="1" applyBorder="1" applyAlignment="1">
      <alignment horizontal="center"/>
    </xf>
    <xf numFmtId="164" fontId="14" fillId="7" borderId="14" xfId="0" applyNumberFormat="1" applyFont="1" applyFill="1" applyBorder="1" applyAlignment="1">
      <alignment horizontal="center" wrapText="1"/>
    </xf>
    <xf numFmtId="164" fontId="14" fillId="7" borderId="12" xfId="0" applyNumberFormat="1" applyFont="1" applyFill="1" applyBorder="1" applyAlignment="1">
      <alignment horizontal="center"/>
    </xf>
    <xf numFmtId="164" fontId="14" fillId="7" borderId="17" xfId="0" applyNumberFormat="1" applyFont="1" applyFill="1" applyBorder="1" applyAlignment="1">
      <alignment horizontal="center"/>
    </xf>
    <xf numFmtId="164" fontId="19" fillId="7" borderId="16" xfId="0" applyNumberFormat="1" applyFont="1" applyFill="1" applyBorder="1" applyAlignment="1">
      <alignment horizontal="center" vertical="center" wrapText="1"/>
    </xf>
    <xf numFmtId="164" fontId="14" fillId="18" borderId="3" xfId="0" applyNumberFormat="1" applyFont="1" applyFill="1" applyBorder="1" applyAlignment="1">
      <alignment horizontal="center" vertical="center"/>
    </xf>
    <xf numFmtId="164" fontId="22" fillId="18" borderId="3" xfId="0" applyNumberFormat="1" applyFont="1" applyFill="1" applyBorder="1" applyAlignment="1">
      <alignment horizontal="center" vertical="center"/>
    </xf>
    <xf numFmtId="164" fontId="14" fillId="18" borderId="15" xfId="0" applyNumberFormat="1" applyFont="1" applyFill="1" applyBorder="1" applyAlignment="1">
      <alignment horizontal="center" vertical="center"/>
    </xf>
    <xf numFmtId="164" fontId="14" fillId="19" borderId="3" xfId="0" applyNumberFormat="1" applyFont="1" applyFill="1" applyBorder="1" applyAlignment="1">
      <alignment horizontal="center" vertical="center" wrapText="1"/>
    </xf>
    <xf numFmtId="164" fontId="14" fillId="19" borderId="15" xfId="0" applyNumberFormat="1" applyFont="1" applyFill="1" applyBorder="1" applyAlignment="1">
      <alignment horizontal="center" vertical="center" wrapText="1"/>
    </xf>
    <xf numFmtId="164" fontId="14" fillId="16" borderId="3" xfId="0" applyNumberFormat="1" applyFont="1" applyFill="1" applyBorder="1" applyAlignment="1">
      <alignment horizontal="center" vertical="center" wrapText="1"/>
    </xf>
    <xf numFmtId="164" fontId="22" fillId="16" borderId="3" xfId="0" applyNumberFormat="1" applyFont="1" applyFill="1" applyBorder="1" applyAlignment="1">
      <alignment horizontal="center" vertical="center" wrapText="1"/>
    </xf>
    <xf numFmtId="164" fontId="14" fillId="16" borderId="15" xfId="0" applyNumberFormat="1" applyFont="1" applyFill="1" applyBorder="1" applyAlignment="1">
      <alignment horizontal="center" vertical="center" wrapText="1"/>
    </xf>
    <xf numFmtId="164" fontId="19" fillId="18" borderId="13" xfId="0" applyNumberFormat="1" applyFont="1" applyFill="1" applyBorder="1" applyAlignment="1">
      <alignment horizontal="center" vertical="center" wrapText="1"/>
    </xf>
    <xf numFmtId="164" fontId="19" fillId="18" borderId="15" xfId="0" applyNumberFormat="1" applyFont="1" applyFill="1" applyBorder="1" applyAlignment="1">
      <alignment horizontal="center" vertical="center" wrapText="1"/>
    </xf>
    <xf numFmtId="0" fontId="14" fillId="18" borderId="1" xfId="0" applyFont="1" applyFill="1" applyBorder="1"/>
    <xf numFmtId="164" fontId="14" fillId="18" borderId="5" xfId="0" applyNumberFormat="1" applyFont="1" applyFill="1" applyBorder="1" applyAlignment="1">
      <alignment horizontal="center" vertical="center"/>
    </xf>
    <xf numFmtId="164" fontId="14" fillId="18" borderId="5" xfId="0" applyNumberFormat="1" applyFont="1" applyFill="1" applyBorder="1" applyAlignment="1">
      <alignment horizontal="center" vertical="center" wrapText="1"/>
    </xf>
    <xf numFmtId="164" fontId="22" fillId="18" borderId="29" xfId="0" applyNumberFormat="1" applyFont="1" applyFill="1" applyBorder="1" applyAlignment="1">
      <alignment horizontal="center" vertical="center"/>
    </xf>
    <xf numFmtId="164" fontId="19" fillId="18" borderId="15" xfId="0" applyNumberFormat="1" applyFont="1" applyFill="1" applyBorder="1" applyAlignment="1">
      <alignment horizontal="center" vertical="center"/>
    </xf>
    <xf numFmtId="164" fontId="14" fillId="18" borderId="13" xfId="0" applyNumberFormat="1" applyFont="1" applyFill="1" applyBorder="1" applyAlignment="1">
      <alignment horizontal="center" vertical="center"/>
    </xf>
    <xf numFmtId="0" fontId="0" fillId="7" borderId="1" xfId="0" applyFill="1" applyBorder="1"/>
    <xf numFmtId="164" fontId="19" fillId="7" borderId="15" xfId="0" applyNumberFormat="1" applyFont="1" applyFill="1" applyBorder="1" applyAlignment="1">
      <alignment horizontal="center" vertical="center"/>
    </xf>
    <xf numFmtId="164" fontId="22" fillId="7" borderId="13" xfId="0" applyNumberFormat="1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164" fontId="19" fillId="7" borderId="13" xfId="0" applyNumberFormat="1" applyFont="1" applyFill="1" applyBorder="1" applyAlignment="1">
      <alignment horizontal="center" vertical="center"/>
    </xf>
    <xf numFmtId="164" fontId="19" fillId="7" borderId="16" xfId="0" applyNumberFormat="1" applyFont="1" applyFill="1" applyBorder="1" applyAlignment="1">
      <alignment horizontal="center" vertical="center"/>
    </xf>
    <xf numFmtId="0" fontId="0" fillId="16" borderId="1" xfId="0" applyFill="1" applyBorder="1"/>
    <xf numFmtId="164" fontId="14" fillId="16" borderId="5" xfId="0" applyNumberFormat="1" applyFont="1" applyFill="1" applyBorder="1" applyAlignment="1">
      <alignment horizontal="center" vertical="center" wrapText="1"/>
    </xf>
    <xf numFmtId="164" fontId="22" fillId="16" borderId="3" xfId="0" applyNumberFormat="1" applyFont="1" applyFill="1" applyBorder="1" applyAlignment="1">
      <alignment horizontal="center" vertical="center"/>
    </xf>
    <xf numFmtId="164" fontId="14" fillId="16" borderId="15" xfId="0" applyNumberFormat="1" applyFont="1" applyFill="1" applyBorder="1" applyAlignment="1">
      <alignment horizontal="center" vertical="center"/>
    </xf>
    <xf numFmtId="164" fontId="14" fillId="16" borderId="3" xfId="0" applyNumberFormat="1" applyFont="1" applyFill="1" applyBorder="1" applyAlignment="1">
      <alignment horizontal="center" vertical="center"/>
    </xf>
    <xf numFmtId="164" fontId="22" fillId="16" borderId="13" xfId="0" applyNumberFormat="1" applyFont="1" applyFill="1" applyBorder="1" applyAlignment="1">
      <alignment horizontal="center" vertical="center"/>
    </xf>
    <xf numFmtId="164" fontId="14" fillId="16" borderId="13" xfId="0" applyNumberFormat="1" applyFont="1" applyFill="1" applyBorder="1" applyAlignment="1">
      <alignment horizontal="center" vertical="center" wrapText="1"/>
    </xf>
    <xf numFmtId="164" fontId="22" fillId="16" borderId="13" xfId="0" applyNumberFormat="1" applyFont="1" applyFill="1" applyBorder="1" applyAlignment="1">
      <alignment horizontal="center" vertical="center" wrapText="1"/>
    </xf>
    <xf numFmtId="164" fontId="22" fillId="16" borderId="15" xfId="0" applyNumberFormat="1" applyFont="1" applyFill="1" applyBorder="1" applyAlignment="1">
      <alignment horizontal="center" vertical="center" wrapText="1"/>
    </xf>
    <xf numFmtId="164" fontId="20" fillId="7" borderId="5" xfId="0" applyNumberFormat="1" applyFont="1" applyFill="1" applyBorder="1" applyAlignment="1">
      <alignment horizontal="center" vertical="center"/>
    </xf>
    <xf numFmtId="164" fontId="19" fillId="7" borderId="5" xfId="0" applyNumberFormat="1" applyFont="1" applyFill="1" applyBorder="1" applyAlignment="1">
      <alignment horizontal="center" vertical="center"/>
    </xf>
    <xf numFmtId="164" fontId="14" fillId="16" borderId="13" xfId="0" applyNumberFormat="1" applyFont="1" applyFill="1" applyBorder="1" applyAlignment="1">
      <alignment horizontal="center" vertical="center"/>
    </xf>
    <xf numFmtId="164" fontId="14" fillId="16" borderId="16" xfId="0" applyNumberFormat="1" applyFont="1" applyFill="1" applyBorder="1" applyAlignment="1">
      <alignment horizontal="center" vertical="center"/>
    </xf>
    <xf numFmtId="0" fontId="0" fillId="7" borderId="3" xfId="0" applyFill="1" applyBorder="1"/>
    <xf numFmtId="0" fontId="0" fillId="8" borderId="3" xfId="0" applyFill="1" applyBorder="1"/>
    <xf numFmtId="164" fontId="0" fillId="8" borderId="3" xfId="0" applyNumberFormat="1" applyFill="1" applyBorder="1" applyAlignment="1">
      <alignment wrapText="1"/>
    </xf>
    <xf numFmtId="0" fontId="15" fillId="8" borderId="3" xfId="0" applyFont="1" applyFill="1" applyBorder="1" applyAlignment="1">
      <alignment wrapText="1"/>
    </xf>
    <xf numFmtId="0" fontId="0" fillId="8" borderId="1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15" xfId="0" applyFill="1" applyBorder="1"/>
    <xf numFmtId="0" fontId="0" fillId="8" borderId="16" xfId="0" applyFill="1" applyBorder="1"/>
    <xf numFmtId="0" fontId="0" fillId="8" borderId="1" xfId="0" applyFill="1" applyBorder="1"/>
    <xf numFmtId="164" fontId="14" fillId="8" borderId="13" xfId="0" applyNumberFormat="1" applyFont="1" applyFill="1" applyBorder="1" applyAlignment="1">
      <alignment horizontal="center" vertical="center" wrapText="1"/>
    </xf>
    <xf numFmtId="0" fontId="0" fillId="7" borderId="22" xfId="0" applyFill="1" applyBorder="1"/>
    <xf numFmtId="164" fontId="14" fillId="7" borderId="40" xfId="0" applyNumberFormat="1" applyFont="1" applyFill="1" applyBorder="1" applyAlignment="1">
      <alignment horizontal="center" vertical="center"/>
    </xf>
    <xf numFmtId="164" fontId="14" fillId="7" borderId="26" xfId="0" applyNumberFormat="1" applyFont="1" applyFill="1" applyBorder="1" applyAlignment="1">
      <alignment horizontal="center" vertical="center"/>
    </xf>
    <xf numFmtId="164" fontId="14" fillId="7" borderId="22" xfId="0" applyNumberFormat="1" applyFont="1" applyFill="1" applyBorder="1" applyAlignment="1">
      <alignment horizontal="center" vertical="center"/>
    </xf>
    <xf numFmtId="164" fontId="14" fillId="7" borderId="6" xfId="0" applyNumberFormat="1" applyFont="1" applyFill="1" applyBorder="1" applyAlignment="1">
      <alignment horizontal="center"/>
    </xf>
    <xf numFmtId="164" fontId="14" fillId="7" borderId="19" xfId="0" applyNumberFormat="1" applyFont="1" applyFill="1" applyBorder="1" applyAlignment="1">
      <alignment horizontal="center"/>
    </xf>
    <xf numFmtId="164" fontId="14" fillId="7" borderId="0" xfId="0" applyNumberFormat="1" applyFont="1" applyFill="1" applyAlignment="1">
      <alignment horizontal="center"/>
    </xf>
    <xf numFmtId="164" fontId="14" fillId="7" borderId="41" xfId="0" applyNumberFormat="1" applyFont="1" applyFill="1" applyBorder="1" applyAlignment="1">
      <alignment horizontal="center"/>
    </xf>
    <xf numFmtId="164" fontId="14" fillId="7" borderId="22" xfId="0" applyNumberFormat="1" applyFont="1" applyFill="1" applyBorder="1" applyAlignment="1">
      <alignment horizontal="center"/>
    </xf>
    <xf numFmtId="164" fontId="14" fillId="7" borderId="26" xfId="0" applyNumberFormat="1" applyFont="1" applyFill="1" applyBorder="1" applyAlignment="1">
      <alignment horizontal="center"/>
    </xf>
    <xf numFmtId="164" fontId="14" fillId="7" borderId="22" xfId="0" applyNumberFormat="1" applyFont="1" applyFill="1" applyBorder="1" applyAlignment="1">
      <alignment horizontal="center" wrapText="1"/>
    </xf>
    <xf numFmtId="164" fontId="0" fillId="7" borderId="3" xfId="0" applyNumberFormat="1" applyFill="1" applyBorder="1"/>
    <xf numFmtId="164" fontId="0" fillId="7" borderId="18" xfId="0" applyNumberFormat="1" applyFill="1" applyBorder="1" applyAlignment="1">
      <alignment wrapText="1"/>
    </xf>
    <xf numFmtId="164" fontId="0" fillId="7" borderId="17" xfId="0" applyNumberFormat="1" applyFill="1" applyBorder="1" applyAlignment="1">
      <alignment wrapText="1"/>
    </xf>
    <xf numFmtId="164" fontId="0" fillId="7" borderId="47" xfId="0" applyNumberFormat="1" applyFill="1" applyBorder="1" applyAlignment="1">
      <alignment wrapText="1"/>
    </xf>
    <xf numFmtId="164" fontId="15" fillId="7" borderId="17" xfId="0" applyNumberFormat="1" applyFont="1" applyFill="1" applyBorder="1" applyAlignment="1">
      <alignment wrapText="1"/>
    </xf>
    <xf numFmtId="164" fontId="15" fillId="7" borderId="47" xfId="0" applyNumberFormat="1" applyFont="1" applyFill="1" applyBorder="1" applyAlignment="1">
      <alignment horizontal="center" wrapText="1"/>
    </xf>
    <xf numFmtId="164" fontId="0" fillId="7" borderId="47" xfId="0" applyNumberFormat="1" applyFill="1" applyBorder="1" applyAlignment="1">
      <alignment horizontal="center" wrapText="1"/>
    </xf>
    <xf numFmtId="164" fontId="15" fillId="7" borderId="12" xfId="0" applyNumberFormat="1" applyFont="1" applyFill="1" applyBorder="1" applyAlignment="1">
      <alignment horizontal="center" wrapText="1"/>
    </xf>
    <xf numFmtId="164" fontId="0" fillId="7" borderId="3" xfId="0" applyNumberFormat="1" applyFill="1" applyBorder="1" applyAlignment="1">
      <alignment horizontal="center" wrapText="1"/>
    </xf>
    <xf numFmtId="164" fontId="0" fillId="7" borderId="16" xfId="0" applyNumberFormat="1" applyFill="1" applyBorder="1" applyAlignment="1">
      <alignment horizontal="center" wrapText="1"/>
    </xf>
    <xf numFmtId="164" fontId="0" fillId="7" borderId="15" xfId="0" applyNumberFormat="1" applyFill="1" applyBorder="1" applyAlignment="1">
      <alignment horizontal="center" wrapText="1"/>
    </xf>
    <xf numFmtId="164" fontId="15" fillId="7" borderId="13" xfId="0" applyNumberFormat="1" applyFont="1" applyFill="1" applyBorder="1" applyAlignment="1">
      <alignment horizontal="center" wrapText="1"/>
    </xf>
    <xf numFmtId="164" fontId="15" fillId="7" borderId="3" xfId="0" applyNumberFormat="1" applyFont="1" applyFill="1" applyBorder="1" applyAlignment="1">
      <alignment horizontal="center" wrapText="1"/>
    </xf>
    <xf numFmtId="164" fontId="0" fillId="7" borderId="15" xfId="0" applyNumberFormat="1" applyFont="1" applyFill="1" applyBorder="1" applyAlignment="1">
      <alignment horizontal="center" wrapText="1"/>
    </xf>
    <xf numFmtId="164" fontId="22" fillId="7" borderId="15" xfId="0" applyNumberFormat="1" applyFont="1" applyFill="1" applyBorder="1" applyAlignment="1">
      <alignment horizontal="center" wrapText="1"/>
    </xf>
    <xf numFmtId="164" fontId="22" fillId="7" borderId="3" xfId="0" applyNumberFormat="1" applyFont="1" applyFill="1" applyBorder="1" applyAlignment="1">
      <alignment horizontal="center" wrapText="1"/>
    </xf>
    <xf numFmtId="164" fontId="14" fillId="7" borderId="3" xfId="0" applyNumberFormat="1" applyFont="1" applyFill="1" applyBorder="1" applyAlignment="1">
      <alignment horizontal="center" wrapText="1"/>
    </xf>
    <xf numFmtId="164" fontId="19" fillId="7" borderId="3" xfId="0" applyNumberFormat="1" applyFont="1" applyFill="1" applyBorder="1" applyAlignment="1">
      <alignment horizontal="center" wrapText="1"/>
    </xf>
    <xf numFmtId="164" fontId="19" fillId="7" borderId="13" xfId="0" applyNumberFormat="1" applyFont="1" applyFill="1" applyBorder="1" applyAlignment="1">
      <alignment horizontal="center" wrapText="1"/>
    </xf>
    <xf numFmtId="164" fontId="19" fillId="7" borderId="15" xfId="0" applyNumberFormat="1" applyFont="1" applyFill="1" applyBorder="1" applyAlignment="1">
      <alignment horizontal="center" wrapText="1"/>
    </xf>
    <xf numFmtId="164" fontId="15" fillId="7" borderId="3" xfId="0" applyNumberFormat="1" applyFont="1" applyFill="1" applyBorder="1" applyAlignment="1">
      <alignment horizontal="center" vertical="center" wrapText="1"/>
    </xf>
    <xf numFmtId="164" fontId="0" fillId="7" borderId="3" xfId="0" applyNumberFormat="1" applyFill="1" applyBorder="1" applyAlignment="1">
      <alignment horizontal="center" vertical="center" wrapText="1"/>
    </xf>
    <xf numFmtId="164" fontId="0" fillId="7" borderId="16" xfId="0" applyNumberFormat="1" applyFill="1" applyBorder="1" applyAlignment="1">
      <alignment horizontal="center" vertical="center" wrapText="1"/>
    </xf>
    <xf numFmtId="164" fontId="0" fillId="7" borderId="15" xfId="0" applyNumberFormat="1" applyFill="1" applyBorder="1" applyAlignment="1">
      <alignment horizontal="center" vertical="center" wrapText="1"/>
    </xf>
    <xf numFmtId="164" fontId="0" fillId="7" borderId="13" xfId="0" applyNumberFormat="1" applyFont="1" applyFill="1" applyBorder="1" applyAlignment="1">
      <alignment horizontal="center" vertical="center" wrapText="1"/>
    </xf>
    <xf numFmtId="164" fontId="0" fillId="7" borderId="3" xfId="0" applyNumberFormat="1" applyFont="1" applyFill="1" applyBorder="1" applyAlignment="1">
      <alignment horizontal="center" vertical="center" wrapText="1"/>
    </xf>
    <xf numFmtId="164" fontId="15" fillId="7" borderId="6" xfId="0" applyNumberFormat="1" applyFont="1" applyFill="1" applyBorder="1" applyAlignment="1">
      <alignment horizontal="center" vertical="center" wrapText="1"/>
    </xf>
    <xf numFmtId="164" fontId="0" fillId="7" borderId="6" xfId="0" applyNumberFormat="1" applyFill="1" applyBorder="1" applyAlignment="1">
      <alignment horizontal="center" vertical="center" wrapText="1"/>
    </xf>
    <xf numFmtId="164" fontId="15" fillId="7" borderId="7" xfId="0" applyNumberFormat="1" applyFont="1" applyFill="1" applyBorder="1" applyAlignment="1">
      <alignment horizontal="center" vertical="center" wrapText="1"/>
    </xf>
    <xf numFmtId="164" fontId="36" fillId="7" borderId="47" xfId="0" applyNumberFormat="1" applyFont="1" applyFill="1" applyBorder="1" applyAlignment="1">
      <alignment wrapText="1"/>
    </xf>
    <xf numFmtId="164" fontId="0" fillId="7" borderId="3" xfId="0" applyNumberFormat="1" applyFont="1" applyFill="1" applyBorder="1" applyAlignment="1">
      <alignment horizontal="center" wrapText="1"/>
    </xf>
    <xf numFmtId="164" fontId="14" fillId="7" borderId="27" xfId="0" applyNumberFormat="1" applyFont="1" applyFill="1" applyBorder="1" applyAlignment="1">
      <alignment horizontal="center" vertical="center" wrapText="1"/>
    </xf>
    <xf numFmtId="164" fontId="0" fillId="7" borderId="47" xfId="0" applyNumberFormat="1" applyFill="1" applyBorder="1" applyAlignment="1">
      <alignment horizontal="center" vertical="center" wrapText="1"/>
    </xf>
    <xf numFmtId="164" fontId="0" fillId="7" borderId="12" xfId="0" applyNumberFormat="1" applyFill="1" applyBorder="1" applyAlignment="1">
      <alignment horizontal="center" vertical="center" wrapText="1"/>
    </xf>
    <xf numFmtId="164" fontId="0" fillId="7" borderId="23" xfId="0" applyNumberFormat="1" applyFill="1" applyBorder="1" applyAlignment="1">
      <alignment horizontal="center" vertical="center" wrapText="1"/>
    </xf>
    <xf numFmtId="164" fontId="0" fillId="7" borderId="42" xfId="0" applyNumberFormat="1" applyFill="1" applyBorder="1" applyAlignment="1">
      <alignment horizontal="center" vertical="center" wrapText="1"/>
    </xf>
    <xf numFmtId="164" fontId="0" fillId="7" borderId="24" xfId="0" applyNumberFormat="1" applyFill="1" applyBorder="1" applyAlignment="1">
      <alignment horizontal="center" vertical="center" wrapText="1"/>
    </xf>
    <xf numFmtId="164" fontId="0" fillId="7" borderId="15" xfId="0" applyNumberFormat="1" applyFont="1" applyFill="1" applyBorder="1" applyAlignment="1">
      <alignment horizontal="center" vertical="center" wrapText="1"/>
    </xf>
    <xf numFmtId="0" fontId="14" fillId="18" borderId="3" xfId="0" applyFont="1" applyFill="1" applyBorder="1"/>
    <xf numFmtId="164" fontId="14" fillId="18" borderId="18" xfId="0" applyNumberFormat="1" applyFont="1" applyFill="1" applyBorder="1" applyAlignment="1">
      <alignment wrapText="1"/>
    </xf>
    <xf numFmtId="164" fontId="14" fillId="18" borderId="17" xfId="0" applyNumberFormat="1" applyFont="1" applyFill="1" applyBorder="1" applyAlignment="1">
      <alignment wrapText="1"/>
    </xf>
    <xf numFmtId="164" fontId="14" fillId="18" borderId="47" xfId="0" applyNumberFormat="1" applyFont="1" applyFill="1" applyBorder="1" applyAlignment="1">
      <alignment wrapText="1"/>
    </xf>
    <xf numFmtId="164" fontId="22" fillId="18" borderId="17" xfId="0" applyNumberFormat="1" applyFont="1" applyFill="1" applyBorder="1" applyAlignment="1">
      <alignment wrapText="1"/>
    </xf>
    <xf numFmtId="164" fontId="14" fillId="18" borderId="47" xfId="0" applyNumberFormat="1" applyFont="1" applyFill="1" applyBorder="1" applyAlignment="1">
      <alignment horizontal="center" vertical="center" wrapText="1"/>
    </xf>
    <xf numFmtId="164" fontId="14" fillId="18" borderId="12" xfId="0" applyNumberFormat="1" applyFont="1" applyFill="1" applyBorder="1" applyAlignment="1">
      <alignment horizontal="center" vertical="center" wrapText="1"/>
    </xf>
    <xf numFmtId="164" fontId="14" fillId="18" borderId="15" xfId="0" applyNumberFormat="1" applyFont="1" applyFill="1" applyBorder="1" applyAlignment="1">
      <alignment horizontal="center" wrapText="1"/>
    </xf>
    <xf numFmtId="164" fontId="14" fillId="18" borderId="3" xfId="0" applyNumberFormat="1" applyFont="1" applyFill="1" applyBorder="1"/>
    <xf numFmtId="164" fontId="14" fillId="18" borderId="23" xfId="0" applyNumberFormat="1" applyFont="1" applyFill="1" applyBorder="1" applyAlignment="1">
      <alignment horizontal="center" vertical="center" wrapText="1"/>
    </xf>
    <xf numFmtId="164" fontId="22" fillId="18" borderId="23" xfId="0" applyNumberFormat="1" applyFont="1" applyFill="1" applyBorder="1" applyAlignment="1">
      <alignment horizontal="center" vertical="center" wrapText="1"/>
    </xf>
    <xf numFmtId="164" fontId="14" fillId="18" borderId="27" xfId="0" applyNumberFormat="1" applyFont="1" applyFill="1" applyBorder="1" applyAlignment="1">
      <alignment horizontal="center" vertical="center" wrapText="1"/>
    </xf>
    <xf numFmtId="0" fontId="0" fillId="8" borderId="3" xfId="0" applyFont="1" applyFill="1" applyBorder="1"/>
    <xf numFmtId="164" fontId="19" fillId="8" borderId="19" xfId="0" applyNumberFormat="1" applyFont="1" applyFill="1" applyBorder="1" applyAlignment="1">
      <alignment horizontal="center" vertical="center"/>
    </xf>
    <xf numFmtId="164" fontId="19" fillId="8" borderId="0" xfId="0" applyNumberFormat="1" applyFont="1" applyFill="1" applyBorder="1" applyAlignment="1">
      <alignment horizontal="center" vertical="center"/>
    </xf>
    <xf numFmtId="164" fontId="19" fillId="8" borderId="6" xfId="0" applyNumberFormat="1" applyFont="1" applyFill="1" applyBorder="1" applyAlignment="1">
      <alignment horizontal="center" vertical="center"/>
    </xf>
    <xf numFmtId="164" fontId="19" fillId="8" borderId="7" xfId="0" applyNumberFormat="1" applyFont="1" applyFill="1" applyBorder="1" applyAlignment="1">
      <alignment horizontal="center" vertical="center" wrapText="1"/>
    </xf>
    <xf numFmtId="164" fontId="22" fillId="8" borderId="6" xfId="0" applyNumberFormat="1" applyFont="1" applyFill="1" applyBorder="1" applyAlignment="1">
      <alignment horizontal="center" vertical="center"/>
    </xf>
    <xf numFmtId="164" fontId="19" fillId="8" borderId="7" xfId="0" applyNumberFormat="1" applyFont="1" applyFill="1" applyBorder="1" applyAlignment="1">
      <alignment horizontal="center" vertical="center"/>
    </xf>
    <xf numFmtId="164" fontId="22" fillId="8" borderId="19" xfId="0" applyNumberFormat="1" applyFont="1" applyFill="1" applyBorder="1" applyAlignment="1">
      <alignment horizontal="center" vertical="center"/>
    </xf>
    <xf numFmtId="164" fontId="18" fillId="8" borderId="13" xfId="0" applyNumberFormat="1" applyFont="1" applyFill="1" applyBorder="1" applyAlignment="1">
      <alignment horizontal="center" vertical="center"/>
    </xf>
    <xf numFmtId="164" fontId="18" fillId="8" borderId="3" xfId="0" applyNumberFormat="1" applyFont="1" applyFill="1" applyBorder="1" applyAlignment="1">
      <alignment horizontal="center" vertical="center"/>
    </xf>
    <xf numFmtId="164" fontId="0" fillId="8" borderId="15" xfId="0" applyNumberFormat="1" applyFont="1" applyFill="1" applyBorder="1" applyAlignment="1">
      <alignment horizontal="center" wrapText="1"/>
    </xf>
    <xf numFmtId="164" fontId="15" fillId="8" borderId="3" xfId="0" applyNumberFormat="1" applyFont="1" applyFill="1" applyBorder="1" applyAlignment="1">
      <alignment horizontal="center" vertical="center"/>
    </xf>
    <xf numFmtId="164" fontId="15" fillId="8" borderId="15" xfId="0" applyNumberFormat="1" applyFont="1" applyFill="1" applyBorder="1" applyAlignment="1">
      <alignment horizontal="center" vertical="center"/>
    </xf>
    <xf numFmtId="164" fontId="18" fillId="8" borderId="3" xfId="0" applyNumberFormat="1" applyFont="1" applyFill="1" applyBorder="1" applyAlignment="1">
      <alignment horizontal="center" vertical="center" wrapText="1"/>
    </xf>
    <xf numFmtId="164" fontId="18" fillId="8" borderId="15" xfId="0" applyNumberFormat="1" applyFont="1" applyFill="1" applyBorder="1" applyAlignment="1">
      <alignment horizontal="center" vertical="center"/>
    </xf>
    <xf numFmtId="164" fontId="19" fillId="8" borderId="13" xfId="0" applyNumberFormat="1" applyFont="1" applyFill="1" applyBorder="1" applyAlignment="1">
      <alignment horizontal="center" vertical="center"/>
    </xf>
    <xf numFmtId="164" fontId="14" fillId="7" borderId="16" xfId="0" applyNumberFormat="1" applyFont="1" applyFill="1" applyBorder="1" applyAlignment="1">
      <alignment horizontal="center"/>
    </xf>
    <xf numFmtId="164" fontId="20" fillId="7" borderId="3" xfId="0" applyNumberFormat="1" applyFont="1" applyFill="1" applyBorder="1" applyAlignment="1">
      <alignment horizontal="center" vertical="center"/>
    </xf>
    <xf numFmtId="164" fontId="15" fillId="7" borderId="13" xfId="0" applyNumberFormat="1" applyFont="1" applyFill="1" applyBorder="1" applyAlignment="1">
      <alignment horizontal="center" vertical="center"/>
    </xf>
    <xf numFmtId="164" fontId="0" fillId="7" borderId="3" xfId="0" applyNumberFormat="1" applyFont="1" applyFill="1" applyBorder="1" applyAlignment="1">
      <alignment horizontal="center" vertical="center"/>
    </xf>
    <xf numFmtId="164" fontId="0" fillId="7" borderId="15" xfId="0" applyNumberFormat="1" applyFont="1" applyFill="1" applyBorder="1" applyAlignment="1">
      <alignment horizontal="center" vertical="center"/>
    </xf>
    <xf numFmtId="164" fontId="14" fillId="19" borderId="13" xfId="0" applyNumberFormat="1" applyFont="1" applyFill="1" applyBorder="1" applyAlignment="1">
      <alignment horizontal="center" vertical="center" wrapText="1"/>
    </xf>
    <xf numFmtId="164" fontId="22" fillId="19" borderId="3" xfId="0" applyNumberFormat="1" applyFont="1" applyFill="1" applyBorder="1" applyAlignment="1">
      <alignment horizontal="center" vertical="center" wrapText="1"/>
    </xf>
    <xf numFmtId="0" fontId="14" fillId="16" borderId="3" xfId="0" applyFont="1" applyFill="1" applyBorder="1"/>
    <xf numFmtId="164" fontId="14" fillId="16" borderId="16" xfId="0" applyNumberFormat="1" applyFont="1" applyFill="1" applyBorder="1" applyAlignment="1">
      <alignment horizontal="center"/>
    </xf>
    <xf numFmtId="164" fontId="20" fillId="16" borderId="3" xfId="0" applyNumberFormat="1" applyFont="1" applyFill="1" applyBorder="1" applyAlignment="1">
      <alignment horizontal="center" vertical="center"/>
    </xf>
    <xf numFmtId="164" fontId="14" fillId="16" borderId="15" xfId="0" applyNumberFormat="1" applyFont="1" applyFill="1" applyBorder="1" applyAlignment="1">
      <alignment horizontal="center" wrapText="1"/>
    </xf>
    <xf numFmtId="164" fontId="0" fillId="8" borderId="15" xfId="0" applyNumberFormat="1" applyFont="1" applyFill="1" applyBorder="1" applyAlignment="1">
      <alignment horizontal="center" wrapText="1"/>
    </xf>
    <xf numFmtId="0" fontId="0" fillId="19" borderId="3" xfId="0" applyFill="1" applyBorder="1"/>
    <xf numFmtId="164" fontId="22" fillId="19" borderId="16" xfId="0" applyNumberFormat="1" applyFont="1" applyFill="1" applyBorder="1" applyAlignment="1">
      <alignment horizontal="center"/>
    </xf>
    <xf numFmtId="164" fontId="22" fillId="19" borderId="16" xfId="0" applyNumberFormat="1" applyFont="1" applyFill="1" applyBorder="1" applyAlignment="1">
      <alignment horizontal="center" vertical="center"/>
    </xf>
    <xf numFmtId="164" fontId="19" fillId="19" borderId="15" xfId="0" applyNumberFormat="1" applyFont="1" applyFill="1" applyBorder="1" applyAlignment="1">
      <alignment horizontal="center" vertical="center"/>
    </xf>
    <xf numFmtId="164" fontId="19" fillId="19" borderId="3" xfId="0" applyNumberFormat="1" applyFont="1" applyFill="1" applyBorder="1" applyAlignment="1">
      <alignment horizontal="center" vertical="center"/>
    </xf>
    <xf numFmtId="164" fontId="19" fillId="19" borderId="13" xfId="0" applyNumberFormat="1" applyFont="1" applyFill="1" applyBorder="1" applyAlignment="1">
      <alignment horizontal="center" vertical="center"/>
    </xf>
    <xf numFmtId="164" fontId="19" fillId="19" borderId="16" xfId="0" applyNumberFormat="1" applyFont="1" applyFill="1" applyBorder="1" applyAlignment="1">
      <alignment horizontal="center" vertical="center"/>
    </xf>
    <xf numFmtId="164" fontId="18" fillId="19" borderId="13" xfId="0" applyNumberFormat="1" applyFont="1" applyFill="1" applyBorder="1" applyAlignment="1">
      <alignment horizontal="center" vertical="center"/>
    </xf>
    <xf numFmtId="164" fontId="18" fillId="19" borderId="3" xfId="0" applyNumberFormat="1" applyFont="1" applyFill="1" applyBorder="1" applyAlignment="1">
      <alignment horizontal="center" vertical="center"/>
    </xf>
    <xf numFmtId="164" fontId="0" fillId="19" borderId="15" xfId="0" applyNumberFormat="1" applyFont="1" applyFill="1" applyBorder="1" applyAlignment="1">
      <alignment horizontal="center" wrapText="1"/>
    </xf>
    <xf numFmtId="164" fontId="18" fillId="19" borderId="15" xfId="0" applyNumberFormat="1" applyFont="1" applyFill="1" applyBorder="1" applyAlignment="1">
      <alignment horizontal="center" vertical="center"/>
    </xf>
    <xf numFmtId="164" fontId="18" fillId="19" borderId="3" xfId="0" applyNumberFormat="1" applyFont="1" applyFill="1" applyBorder="1" applyAlignment="1">
      <alignment horizontal="center" vertical="center" wrapText="1"/>
    </xf>
    <xf numFmtId="164" fontId="22" fillId="19" borderId="15" xfId="0" applyNumberFormat="1" applyFont="1" applyFill="1" applyBorder="1" applyAlignment="1">
      <alignment horizontal="center" vertical="center" wrapText="1"/>
    </xf>
    <xf numFmtId="164" fontId="22" fillId="19" borderId="13" xfId="0" applyNumberFormat="1" applyFont="1" applyFill="1" applyBorder="1" applyAlignment="1">
      <alignment horizontal="center" vertical="center" wrapText="1"/>
    </xf>
    <xf numFmtId="0" fontId="33" fillId="0" borderId="6" xfId="0" applyFont="1" applyFill="1" applyBorder="1"/>
    <xf numFmtId="164" fontId="37" fillId="0" borderId="19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 vertical="center"/>
    </xf>
    <xf numFmtId="164" fontId="37" fillId="0" borderId="6" xfId="0" applyNumberFormat="1" applyFont="1" applyFill="1" applyBorder="1" applyAlignment="1">
      <alignment horizontal="center" vertical="center"/>
    </xf>
    <xf numFmtId="164" fontId="37" fillId="0" borderId="7" xfId="0" applyNumberFormat="1" applyFont="1" applyFill="1" applyBorder="1" applyAlignment="1">
      <alignment horizontal="center" vertical="center" wrapText="1"/>
    </xf>
    <xf numFmtId="164" fontId="37" fillId="0" borderId="7" xfId="0" applyNumberFormat="1" applyFont="1" applyFill="1" applyBorder="1" applyAlignment="1">
      <alignment horizontal="center" vertical="center"/>
    </xf>
    <xf numFmtId="164" fontId="37" fillId="0" borderId="19" xfId="0" applyNumberFormat="1" applyFont="1" applyFill="1" applyBorder="1" applyAlignment="1">
      <alignment horizontal="center" vertical="center"/>
    </xf>
    <xf numFmtId="164" fontId="33" fillId="0" borderId="7" xfId="0" applyNumberFormat="1" applyFont="1" applyFill="1" applyBorder="1" applyAlignment="1">
      <alignment horizontal="center" vertical="center"/>
    </xf>
    <xf numFmtId="164" fontId="33" fillId="0" borderId="6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164" fontId="33" fillId="0" borderId="6" xfId="0" applyNumberFormat="1" applyFont="1" applyFill="1" applyBorder="1" applyAlignment="1">
      <alignment horizontal="center" vertical="center" wrapText="1"/>
    </xf>
    <xf numFmtId="164" fontId="37" fillId="0" borderId="6" xfId="0" applyNumberFormat="1" applyFont="1" applyFill="1" applyBorder="1" applyAlignment="1">
      <alignment horizontal="center" vertical="center" wrapText="1"/>
    </xf>
    <xf numFmtId="164" fontId="14" fillId="14" borderId="15" xfId="0" applyNumberFormat="1" applyFont="1" applyFill="1" applyBorder="1" applyAlignment="1">
      <alignment horizontal="center"/>
    </xf>
    <xf numFmtId="164" fontId="14" fillId="16" borderId="59" xfId="0" applyNumberFormat="1" applyFont="1" applyFill="1" applyBorder="1" applyAlignment="1">
      <alignment horizontal="center"/>
    </xf>
    <xf numFmtId="164" fontId="14" fillId="16" borderId="66" xfId="0" applyNumberFormat="1" applyFont="1" applyFill="1" applyBorder="1" applyAlignment="1">
      <alignment horizontal="center"/>
    </xf>
    <xf numFmtId="164" fontId="0" fillId="14" borderId="66" xfId="0" applyNumberFormat="1" applyFill="1" applyBorder="1" applyAlignment="1">
      <alignment horizontal="center"/>
    </xf>
    <xf numFmtId="164" fontId="14" fillId="17" borderId="66" xfId="0" applyNumberFormat="1" applyFont="1" applyFill="1" applyBorder="1" applyAlignment="1">
      <alignment horizontal="center"/>
    </xf>
    <xf numFmtId="164" fontId="0" fillId="16" borderId="66" xfId="0" applyNumberFormat="1" applyFill="1" applyBorder="1" applyAlignment="1">
      <alignment horizontal="center"/>
    </xf>
    <xf numFmtId="164" fontId="32" fillId="10" borderId="66" xfId="0" applyNumberFormat="1" applyFont="1" applyFill="1" applyBorder="1" applyAlignment="1">
      <alignment horizontal="center"/>
    </xf>
    <xf numFmtId="164" fontId="14" fillId="15" borderId="66" xfId="0" applyNumberFormat="1" applyFont="1" applyFill="1" applyBorder="1" applyAlignment="1">
      <alignment horizontal="center"/>
    </xf>
    <xf numFmtId="164" fontId="14" fillId="10" borderId="66" xfId="0" applyNumberFormat="1" applyFont="1" applyFill="1" applyBorder="1" applyAlignment="1">
      <alignment horizontal="center"/>
    </xf>
    <xf numFmtId="164" fontId="33" fillId="10" borderId="66" xfId="0" applyNumberFormat="1" applyFont="1" applyFill="1" applyBorder="1" applyAlignment="1">
      <alignment horizontal="center"/>
    </xf>
    <xf numFmtId="164" fontId="22" fillId="14" borderId="5" xfId="0" applyNumberFormat="1" applyFont="1" applyFill="1" applyBorder="1" applyAlignment="1">
      <alignment horizontal="center"/>
    </xf>
    <xf numFmtId="164" fontId="0" fillId="0" borderId="66" xfId="0" applyNumberFormat="1" applyFont="1" applyFill="1" applyBorder="1" applyAlignment="1">
      <alignment horizontal="center"/>
    </xf>
    <xf numFmtId="164" fontId="0" fillId="15" borderId="66" xfId="0" applyNumberFormat="1" applyFill="1" applyBorder="1" applyAlignment="1">
      <alignment horizontal="center"/>
    </xf>
    <xf numFmtId="164" fontId="0" fillId="10" borderId="66" xfId="0" applyNumberFormat="1" applyFill="1" applyBorder="1" applyAlignment="1">
      <alignment horizontal="center"/>
    </xf>
    <xf numFmtId="164" fontId="18" fillId="15" borderId="66" xfId="0" applyNumberFormat="1" applyFont="1" applyFill="1" applyBorder="1" applyAlignment="1">
      <alignment horizontal="center"/>
    </xf>
    <xf numFmtId="164" fontId="18" fillId="10" borderId="48" xfId="0" applyNumberFormat="1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164" fontId="0" fillId="14" borderId="1" xfId="0" applyNumberFormat="1" applyFont="1" applyFill="1" applyBorder="1" applyAlignment="1">
      <alignment horizontal="center"/>
    </xf>
    <xf numFmtId="164" fontId="0" fillId="14" borderId="5" xfId="0" applyNumberFormat="1" applyFont="1" applyFill="1" applyBorder="1" applyAlignment="1">
      <alignment horizontal="center"/>
    </xf>
    <xf numFmtId="164" fontId="0" fillId="14" borderId="29" xfId="0" applyNumberFormat="1" applyFont="1" applyFill="1" applyBorder="1" applyAlignment="1">
      <alignment horizontal="center"/>
    </xf>
    <xf numFmtId="164" fontId="0" fillId="14" borderId="68" xfId="0" applyNumberFormat="1" applyFont="1" applyFill="1" applyBorder="1" applyAlignment="1">
      <alignment horizontal="center"/>
    </xf>
    <xf numFmtId="164" fontId="15" fillId="0" borderId="1" xfId="0" applyNumberFormat="1" applyFont="1" applyFill="1" applyBorder="1" applyAlignment="1">
      <alignment horizontal="center"/>
    </xf>
    <xf numFmtId="164" fontId="18" fillId="0" borderId="29" xfId="0" applyNumberFormat="1" applyFont="1" applyFill="1" applyBorder="1" applyAlignment="1">
      <alignment horizontal="center"/>
    </xf>
    <xf numFmtId="164" fontId="19" fillId="14" borderId="29" xfId="0" applyNumberFormat="1" applyFont="1" applyFill="1" applyBorder="1" applyAlignment="1">
      <alignment horizontal="center"/>
    </xf>
    <xf numFmtId="164" fontId="19" fillId="15" borderId="29" xfId="0" applyNumberFormat="1" applyFont="1" applyFill="1" applyBorder="1" applyAlignment="1">
      <alignment horizontal="center"/>
    </xf>
    <xf numFmtId="164" fontId="0" fillId="0" borderId="68" xfId="0" quotePrefix="1" applyNumberFormat="1" applyFill="1" applyBorder="1" applyAlignment="1">
      <alignment horizontal="center"/>
    </xf>
    <xf numFmtId="164" fontId="19" fillId="10" borderId="58" xfId="0" applyNumberFormat="1" applyFont="1" applyFill="1" applyBorder="1" applyAlignment="1">
      <alignment horizontal="center"/>
    </xf>
    <xf numFmtId="164" fontId="0" fillId="0" borderId="29" xfId="0" quotePrefix="1" applyNumberFormat="1" applyFill="1" applyBorder="1" applyAlignment="1">
      <alignment horizontal="center"/>
    </xf>
    <xf numFmtId="0" fontId="19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wrapText="1"/>
    </xf>
    <xf numFmtId="164" fontId="19" fillId="0" borderId="1" xfId="0" applyNumberFormat="1" applyFont="1" applyFill="1" applyBorder="1" applyAlignment="1">
      <alignment horizontal="center"/>
    </xf>
    <xf numFmtId="164" fontId="19" fillId="0" borderId="5" xfId="0" applyNumberFormat="1" applyFont="1" applyFill="1" applyBorder="1" applyAlignment="1">
      <alignment horizontal="center"/>
    </xf>
    <xf numFmtId="164" fontId="19" fillId="0" borderId="29" xfId="0" applyNumberFormat="1" applyFont="1" applyFill="1" applyBorder="1" applyAlignment="1">
      <alignment horizontal="center"/>
    </xf>
    <xf numFmtId="0" fontId="0" fillId="7" borderId="4" xfId="0" applyFill="1" applyBorder="1"/>
    <xf numFmtId="164" fontId="14" fillId="7" borderId="20" xfId="0" applyNumberFormat="1" applyFont="1" applyFill="1" applyBorder="1" applyAlignment="1">
      <alignment horizontal="center" wrapText="1"/>
    </xf>
    <xf numFmtId="164" fontId="14" fillId="7" borderId="49" xfId="0" applyNumberFormat="1" applyFont="1" applyFill="1" applyBorder="1" applyAlignment="1">
      <alignment horizontal="center" wrapText="1"/>
    </xf>
    <xf numFmtId="164" fontId="0" fillId="7" borderId="49" xfId="0" applyNumberFormat="1" applyFill="1" applyBorder="1" applyAlignment="1">
      <alignment horizontal="center"/>
    </xf>
    <xf numFmtId="164" fontId="0" fillId="7" borderId="50" xfId="0" applyNumberFormat="1" applyFill="1" applyBorder="1" applyAlignment="1">
      <alignment horizontal="center"/>
    </xf>
    <xf numFmtId="164" fontId="14" fillId="7" borderId="2" xfId="0" applyNumberFormat="1" applyFont="1" applyFill="1" applyBorder="1" applyAlignment="1">
      <alignment horizontal="center"/>
    </xf>
    <xf numFmtId="164" fontId="14" fillId="7" borderId="50" xfId="0" applyNumberFormat="1" applyFont="1" applyFill="1" applyBorder="1" applyAlignment="1">
      <alignment horizontal="center" wrapText="1"/>
    </xf>
    <xf numFmtId="164" fontId="14" fillId="7" borderId="64" xfId="0" applyNumberFormat="1" applyFont="1" applyFill="1" applyBorder="1" applyAlignment="1">
      <alignment horizontal="center"/>
    </xf>
    <xf numFmtId="164" fontId="14" fillId="7" borderId="20" xfId="0" applyNumberFormat="1" applyFont="1" applyFill="1" applyBorder="1" applyAlignment="1">
      <alignment horizontal="center"/>
    </xf>
    <xf numFmtId="164" fontId="14" fillId="7" borderId="18" xfId="0" applyNumberFormat="1" applyFont="1" applyFill="1" applyBorder="1" applyAlignment="1">
      <alignment horizontal="center"/>
    </xf>
    <xf numFmtId="0" fontId="0" fillId="7" borderId="6" xfId="0" applyFill="1" applyBorder="1"/>
    <xf numFmtId="164" fontId="14" fillId="7" borderId="70" xfId="0" applyNumberFormat="1" applyFont="1" applyFill="1" applyBorder="1" applyAlignment="1">
      <alignment horizontal="center" wrapText="1"/>
    </xf>
    <xf numFmtId="164" fontId="14" fillId="7" borderId="9" xfId="0" applyNumberFormat="1" applyFont="1" applyFill="1" applyBorder="1" applyAlignment="1">
      <alignment horizontal="center" wrapText="1"/>
    </xf>
    <xf numFmtId="164" fontId="0" fillId="7" borderId="9" xfId="0" applyNumberFormat="1" applyFill="1" applyBorder="1" applyAlignment="1">
      <alignment horizontal="center"/>
    </xf>
    <xf numFmtId="164" fontId="0" fillId="7" borderId="35" xfId="0" applyNumberFormat="1" applyFill="1" applyBorder="1" applyAlignment="1">
      <alignment horizontal="center"/>
    </xf>
    <xf numFmtId="164" fontId="14" fillId="7" borderId="0" xfId="0" applyNumberFormat="1" applyFont="1" applyFill="1" applyBorder="1" applyAlignment="1">
      <alignment horizontal="center"/>
    </xf>
    <xf numFmtId="164" fontId="14" fillId="7" borderId="7" xfId="0" applyNumberFormat="1" applyFont="1" applyFill="1" applyBorder="1" applyAlignment="1">
      <alignment horizontal="center"/>
    </xf>
    <xf numFmtId="164" fontId="14" fillId="7" borderId="69" xfId="0" applyNumberFormat="1" applyFont="1" applyFill="1" applyBorder="1" applyAlignment="1">
      <alignment horizontal="center"/>
    </xf>
    <xf numFmtId="164" fontId="14" fillId="7" borderId="53" xfId="0" applyNumberFormat="1" applyFont="1" applyFill="1" applyBorder="1" applyAlignment="1">
      <alignment horizontal="center" wrapText="1"/>
    </xf>
    <xf numFmtId="164" fontId="14" fillId="7" borderId="53" xfId="0" applyNumberFormat="1" applyFont="1" applyFill="1" applyBorder="1" applyAlignment="1">
      <alignment horizontal="center"/>
    </xf>
    <xf numFmtId="164" fontId="14" fillId="7" borderId="78" xfId="0" applyNumberFormat="1" applyFont="1" applyFill="1" applyBorder="1" applyAlignment="1">
      <alignment horizontal="center"/>
    </xf>
    <xf numFmtId="164" fontId="14" fillId="7" borderId="7" xfId="0" applyNumberFormat="1" applyFont="1" applyFill="1" applyBorder="1" applyAlignment="1">
      <alignment horizontal="center" wrapText="1"/>
    </xf>
    <xf numFmtId="164" fontId="14" fillId="7" borderId="0" xfId="0" applyNumberFormat="1" applyFont="1" applyFill="1" applyBorder="1" applyAlignment="1">
      <alignment horizontal="center" wrapText="1"/>
    </xf>
    <xf numFmtId="164" fontId="14" fillId="7" borderId="6" xfId="0" applyNumberFormat="1" applyFont="1" applyFill="1" applyBorder="1" applyAlignment="1">
      <alignment horizontal="center" wrapText="1"/>
    </xf>
    <xf numFmtId="164" fontId="0" fillId="7" borderId="4" xfId="0" applyNumberFormat="1" applyFill="1" applyBorder="1" applyAlignment="1">
      <alignment horizontal="center"/>
    </xf>
    <xf numFmtId="0" fontId="0" fillId="7" borderId="20" xfId="0" applyFill="1" applyBorder="1"/>
    <xf numFmtId="0" fontId="0" fillId="7" borderId="11" xfId="0" applyFill="1" applyBorder="1"/>
    <xf numFmtId="0" fontId="0" fillId="7" borderId="64" xfId="0" applyFill="1" applyBorder="1"/>
    <xf numFmtId="0" fontId="0" fillId="7" borderId="50" xfId="0" applyFill="1" applyBorder="1"/>
    <xf numFmtId="0" fontId="0" fillId="18" borderId="3" xfId="0" applyFill="1" applyBorder="1"/>
    <xf numFmtId="164" fontId="14" fillId="18" borderId="70" xfId="0" applyNumberFormat="1" applyFont="1" applyFill="1" applyBorder="1" applyAlignment="1">
      <alignment horizontal="center" wrapText="1"/>
    </xf>
    <xf numFmtId="164" fontId="14" fillId="18" borderId="9" xfId="0" applyNumberFormat="1" applyFont="1" applyFill="1" applyBorder="1" applyAlignment="1">
      <alignment horizontal="center" wrapText="1"/>
    </xf>
    <xf numFmtId="164" fontId="0" fillId="18" borderId="9" xfId="0" applyNumberFormat="1" applyFill="1" applyBorder="1" applyAlignment="1">
      <alignment horizontal="center"/>
    </xf>
    <xf numFmtId="164" fontId="0" fillId="18" borderId="35" xfId="0" applyNumberFormat="1" applyFill="1" applyBorder="1" applyAlignment="1">
      <alignment horizontal="center"/>
    </xf>
    <xf numFmtId="164" fontId="14" fillId="18" borderId="22" xfId="0" applyNumberFormat="1" applyFont="1" applyFill="1" applyBorder="1" applyAlignment="1">
      <alignment horizontal="center"/>
    </xf>
    <xf numFmtId="164" fontId="22" fillId="18" borderId="22" xfId="0" applyNumberFormat="1" applyFont="1" applyFill="1" applyBorder="1" applyAlignment="1">
      <alignment horizontal="center"/>
    </xf>
    <xf numFmtId="164" fontId="22" fillId="18" borderId="26" xfId="0" applyNumberFormat="1" applyFont="1" applyFill="1" applyBorder="1" applyAlignment="1">
      <alignment horizontal="center"/>
    </xf>
    <xf numFmtId="164" fontId="0" fillId="18" borderId="22" xfId="0" applyNumberFormat="1" applyFont="1" applyFill="1" applyBorder="1" applyAlignment="1">
      <alignment horizontal="center"/>
    </xf>
    <xf numFmtId="164" fontId="0" fillId="18" borderId="40" xfId="0" applyNumberFormat="1" applyFill="1" applyBorder="1" applyAlignment="1">
      <alignment horizontal="center" wrapText="1"/>
    </xf>
    <xf numFmtId="164" fontId="0" fillId="18" borderId="41" xfId="0" applyNumberFormat="1" applyFont="1" applyFill="1" applyBorder="1" applyAlignment="1">
      <alignment horizontal="center"/>
    </xf>
    <xf numFmtId="164" fontId="0" fillId="18" borderId="3" xfId="0" applyNumberFormat="1" applyFill="1" applyBorder="1" applyAlignment="1">
      <alignment horizontal="center" wrapText="1"/>
    </xf>
    <xf numFmtId="164" fontId="0" fillId="18" borderId="26" xfId="0" applyNumberFormat="1" applyFont="1" applyFill="1" applyBorder="1" applyAlignment="1">
      <alignment horizontal="center"/>
    </xf>
    <xf numFmtId="164" fontId="0" fillId="18" borderId="13" xfId="0" applyNumberFormat="1" applyFill="1" applyBorder="1" applyAlignment="1">
      <alignment horizontal="center" wrapText="1"/>
    </xf>
    <xf numFmtId="164" fontId="0" fillId="18" borderId="1" xfId="0" applyNumberFormat="1" applyFont="1" applyFill="1" applyBorder="1" applyAlignment="1">
      <alignment horizontal="center"/>
    </xf>
    <xf numFmtId="164" fontId="0" fillId="18" borderId="29" xfId="0" applyNumberFormat="1" applyFill="1" applyBorder="1" applyAlignment="1">
      <alignment horizontal="center" wrapText="1"/>
    </xf>
    <xf numFmtId="164" fontId="14" fillId="18" borderId="29" xfId="0" applyNumberFormat="1" applyFont="1" applyFill="1" applyBorder="1" applyAlignment="1">
      <alignment horizontal="center" wrapText="1"/>
    </xf>
    <xf numFmtId="164" fontId="14" fillId="18" borderId="1" xfId="0" applyNumberFormat="1" applyFont="1" applyFill="1" applyBorder="1" applyAlignment="1">
      <alignment horizontal="center"/>
    </xf>
    <xf numFmtId="164" fontId="14" fillId="18" borderId="68" xfId="0" applyNumberFormat="1" applyFont="1" applyFill="1" applyBorder="1" applyAlignment="1">
      <alignment horizontal="center" wrapText="1"/>
    </xf>
    <xf numFmtId="164" fontId="14" fillId="18" borderId="1" xfId="0" applyNumberFormat="1" applyFont="1" applyFill="1" applyBorder="1" applyAlignment="1">
      <alignment horizontal="center" wrapText="1"/>
    </xf>
    <xf numFmtId="164" fontId="0" fillId="18" borderId="3" xfId="0" applyNumberFormat="1" applyFont="1" applyFill="1" applyBorder="1" applyAlignment="1">
      <alignment horizontal="center"/>
    </xf>
    <xf numFmtId="164" fontId="14" fillId="18" borderId="66" xfId="0" applyNumberFormat="1" applyFont="1" applyFill="1" applyBorder="1" applyAlignment="1">
      <alignment horizontal="center" wrapText="1"/>
    </xf>
    <xf numFmtId="164" fontId="14" fillId="18" borderId="13" xfId="0" applyNumberFormat="1" applyFont="1" applyFill="1" applyBorder="1" applyAlignment="1">
      <alignment horizontal="center" wrapText="1"/>
    </xf>
    <xf numFmtId="164" fontId="0" fillId="18" borderId="3" xfId="0" applyNumberFormat="1" applyFill="1" applyBorder="1" applyAlignment="1">
      <alignment horizontal="center"/>
    </xf>
    <xf numFmtId="0" fontId="0" fillId="18" borderId="15" xfId="0" applyFill="1" applyBorder="1"/>
    <xf numFmtId="164" fontId="0" fillId="18" borderId="66" xfId="0" applyNumberFormat="1" applyFill="1" applyBorder="1" applyAlignment="1">
      <alignment horizontal="center"/>
    </xf>
    <xf numFmtId="164" fontId="0" fillId="18" borderId="13" xfId="0" applyNumberFormat="1" applyFill="1" applyBorder="1" applyAlignment="1">
      <alignment horizontal="center"/>
    </xf>
    <xf numFmtId="164" fontId="15" fillId="18" borderId="3" xfId="0" applyNumberFormat="1" applyFont="1" applyFill="1" applyBorder="1" applyAlignment="1">
      <alignment horizontal="center"/>
    </xf>
    <xf numFmtId="0" fontId="0" fillId="18" borderId="16" xfId="0" applyFill="1" applyBorder="1" applyAlignment="1">
      <alignment horizontal="center"/>
    </xf>
    <xf numFmtId="0" fontId="0" fillId="18" borderId="15" xfId="0" applyFill="1" applyBorder="1" applyAlignment="1">
      <alignment horizontal="center"/>
    </xf>
    <xf numFmtId="0" fontId="0" fillId="18" borderId="16" xfId="0" applyFill="1" applyBorder="1"/>
    <xf numFmtId="0" fontId="0" fillId="18" borderId="68" xfId="0" applyFill="1" applyBorder="1"/>
    <xf numFmtId="0" fontId="0" fillId="18" borderId="29" xfId="0" applyFill="1" applyBorder="1"/>
    <xf numFmtId="164" fontId="14" fillId="8" borderId="66" xfId="0" applyNumberFormat="1" applyFont="1" applyFill="1" applyBorder="1" applyAlignment="1">
      <alignment horizontal="center" wrapText="1"/>
    </xf>
    <xf numFmtId="164" fontId="14" fillId="8" borderId="5" xfId="0" applyNumberFormat="1" applyFont="1" applyFill="1" applyBorder="1" applyAlignment="1">
      <alignment horizontal="center" wrapText="1"/>
    </xf>
    <xf numFmtId="164" fontId="0" fillId="8" borderId="5" xfId="0" applyNumberFormat="1" applyFill="1" applyBorder="1" applyAlignment="1">
      <alignment horizontal="center"/>
    </xf>
    <xf numFmtId="164" fontId="0" fillId="8" borderId="29" xfId="0" applyNumberFormat="1" applyFill="1" applyBorder="1" applyAlignment="1">
      <alignment horizontal="center"/>
    </xf>
    <xf numFmtId="164" fontId="14" fillId="8" borderId="3" xfId="0" applyNumberFormat="1" applyFont="1" applyFill="1" applyBorder="1" applyAlignment="1">
      <alignment horizontal="center"/>
    </xf>
    <xf numFmtId="164" fontId="14" fillId="8" borderId="15" xfId="0" applyNumberFormat="1" applyFont="1" applyFill="1" applyBorder="1" applyAlignment="1">
      <alignment horizontal="center"/>
    </xf>
    <xf numFmtId="164" fontId="0" fillId="8" borderId="3" xfId="0" applyNumberFormat="1" applyFont="1" applyFill="1" applyBorder="1" applyAlignment="1">
      <alignment horizontal="center"/>
    </xf>
    <xf numFmtId="164" fontId="0" fillId="8" borderId="16" xfId="0" applyNumberFormat="1" applyFill="1" applyBorder="1" applyAlignment="1">
      <alignment horizontal="center" wrapText="1"/>
    </xf>
    <xf numFmtId="164" fontId="0" fillId="8" borderId="13" xfId="0" applyNumberFormat="1" applyFont="1" applyFill="1" applyBorder="1" applyAlignment="1">
      <alignment horizontal="center"/>
    </xf>
    <xf numFmtId="164" fontId="0" fillId="8" borderId="3" xfId="0" applyNumberFormat="1" applyFill="1" applyBorder="1" applyAlignment="1">
      <alignment horizontal="center" wrapText="1"/>
    </xf>
    <xf numFmtId="164" fontId="0" fillId="8" borderId="13" xfId="0" applyNumberFormat="1" applyFill="1" applyBorder="1" applyAlignment="1">
      <alignment horizontal="center" wrapText="1"/>
    </xf>
    <xf numFmtId="164" fontId="0" fillId="8" borderId="1" xfId="0" applyNumberFormat="1" applyFont="1" applyFill="1" applyBorder="1" applyAlignment="1">
      <alignment horizontal="center"/>
    </xf>
    <xf numFmtId="164" fontId="0" fillId="8" borderId="29" xfId="0" applyNumberFormat="1" applyFill="1" applyBorder="1" applyAlignment="1">
      <alignment horizontal="center" wrapText="1"/>
    </xf>
    <xf numFmtId="164" fontId="14" fillId="8" borderId="29" xfId="0" applyNumberFormat="1" applyFont="1" applyFill="1" applyBorder="1" applyAlignment="1">
      <alignment horizontal="center" wrapText="1"/>
    </xf>
    <xf numFmtId="164" fontId="14" fillId="8" borderId="1" xfId="0" applyNumberFormat="1" applyFont="1" applyFill="1" applyBorder="1" applyAlignment="1">
      <alignment horizontal="center"/>
    </xf>
    <xf numFmtId="164" fontId="14" fillId="8" borderId="68" xfId="0" applyNumberFormat="1" applyFont="1" applyFill="1" applyBorder="1" applyAlignment="1">
      <alignment horizontal="center" wrapText="1"/>
    </xf>
    <xf numFmtId="164" fontId="14" fillId="8" borderId="1" xfId="0" applyNumberFormat="1" applyFont="1" applyFill="1" applyBorder="1" applyAlignment="1">
      <alignment horizontal="center" wrapText="1"/>
    </xf>
    <xf numFmtId="164" fontId="14" fillId="8" borderId="13" xfId="0" applyNumberFormat="1" applyFont="1" applyFill="1" applyBorder="1" applyAlignment="1">
      <alignment horizontal="center" wrapText="1"/>
    </xf>
    <xf numFmtId="164" fontId="0" fillId="8" borderId="3" xfId="0" applyNumberFormat="1" applyFill="1" applyBorder="1" applyAlignment="1">
      <alignment horizontal="center"/>
    </xf>
    <xf numFmtId="164" fontId="0" fillId="8" borderId="66" xfId="0" applyNumberFormat="1" applyFill="1" applyBorder="1" applyAlignment="1">
      <alignment horizontal="center"/>
    </xf>
    <xf numFmtId="164" fontId="0" fillId="8" borderId="13" xfId="0" applyNumberForma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8" borderId="68" xfId="0" applyFill="1" applyBorder="1"/>
    <xf numFmtId="0" fontId="0" fillId="8" borderId="29" xfId="0" applyFill="1" applyBorder="1"/>
    <xf numFmtId="0" fontId="0" fillId="8" borderId="3" xfId="0" applyFill="1" applyBorder="1"/>
    <xf numFmtId="164" fontId="14" fillId="8" borderId="70" xfId="0" applyNumberFormat="1" applyFont="1" applyFill="1" applyBorder="1" applyAlignment="1">
      <alignment horizontal="center" wrapText="1"/>
    </xf>
    <xf numFmtId="164" fontId="14" fillId="8" borderId="9" xfId="0" applyNumberFormat="1" applyFont="1" applyFill="1" applyBorder="1" applyAlignment="1">
      <alignment horizontal="center" wrapText="1"/>
    </xf>
    <xf numFmtId="164" fontId="0" fillId="8" borderId="9" xfId="0" applyNumberFormat="1" applyFill="1" applyBorder="1" applyAlignment="1">
      <alignment horizontal="center"/>
    </xf>
    <xf numFmtId="164" fontId="0" fillId="8" borderId="35" xfId="0" applyNumberFormat="1" applyFill="1" applyBorder="1" applyAlignment="1">
      <alignment horizontal="center"/>
    </xf>
    <xf numFmtId="164" fontId="14" fillId="8" borderId="22" xfId="0" applyNumberFormat="1" applyFont="1" applyFill="1" applyBorder="1" applyAlignment="1">
      <alignment horizontal="center"/>
    </xf>
    <xf numFmtId="164" fontId="14" fillId="8" borderId="26" xfId="0" applyNumberFormat="1" applyFont="1" applyFill="1" applyBorder="1" applyAlignment="1">
      <alignment horizontal="center"/>
    </xf>
    <xf numFmtId="164" fontId="0" fillId="8" borderId="22" xfId="0" applyNumberFormat="1" applyFont="1" applyFill="1" applyBorder="1" applyAlignment="1">
      <alignment horizontal="center"/>
    </xf>
    <xf numFmtId="164" fontId="0" fillId="8" borderId="40" xfId="0" applyNumberFormat="1" applyFill="1" applyBorder="1" applyAlignment="1">
      <alignment horizontal="center" wrapText="1"/>
    </xf>
    <xf numFmtId="164" fontId="0" fillId="8" borderId="41" xfId="0" applyNumberFormat="1" applyFont="1" applyFill="1" applyBorder="1" applyAlignment="1">
      <alignment horizontal="center"/>
    </xf>
    <xf numFmtId="164" fontId="0" fillId="8" borderId="3" xfId="0" applyNumberFormat="1" applyFill="1" applyBorder="1" applyAlignment="1">
      <alignment horizontal="center" wrapText="1"/>
    </xf>
    <xf numFmtId="164" fontId="0" fillId="8" borderId="26" xfId="0" applyNumberFormat="1" applyFont="1" applyFill="1" applyBorder="1" applyAlignment="1">
      <alignment horizontal="center"/>
    </xf>
    <xf numFmtId="164" fontId="0" fillId="8" borderId="13" xfId="0" applyNumberFormat="1" applyFill="1" applyBorder="1" applyAlignment="1">
      <alignment horizontal="center" wrapText="1"/>
    </xf>
    <xf numFmtId="164" fontId="0" fillId="8" borderId="1" xfId="0" applyNumberFormat="1" applyFont="1" applyFill="1" applyBorder="1" applyAlignment="1">
      <alignment horizontal="center"/>
    </xf>
    <xf numFmtId="164" fontId="0" fillId="8" borderId="29" xfId="0" applyNumberFormat="1" applyFill="1" applyBorder="1" applyAlignment="1">
      <alignment horizontal="center" wrapText="1"/>
    </xf>
    <xf numFmtId="164" fontId="0" fillId="8" borderId="3" xfId="0" applyNumberFormat="1" applyFont="1" applyFill="1" applyBorder="1" applyAlignment="1">
      <alignment horizontal="center"/>
    </xf>
    <xf numFmtId="164" fontId="0" fillId="8" borderId="3" xfId="0" applyNumberFormat="1" applyFill="1" applyBorder="1" applyAlignment="1">
      <alignment horizontal="center"/>
    </xf>
    <xf numFmtId="0" fontId="0" fillId="8" borderId="15" xfId="0" applyFill="1" applyBorder="1"/>
    <xf numFmtId="164" fontId="0" fillId="8" borderId="66" xfId="0" applyNumberFormat="1" applyFill="1" applyBorder="1" applyAlignment="1">
      <alignment horizontal="center"/>
    </xf>
    <xf numFmtId="164" fontId="0" fillId="8" borderId="13" xfId="0" applyNumberForma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8" borderId="16" xfId="0" applyFill="1" applyBorder="1"/>
    <xf numFmtId="0" fontId="0" fillId="8" borderId="68" xfId="0" applyFill="1" applyBorder="1"/>
    <xf numFmtId="0" fontId="0" fillId="8" borderId="29" xfId="0" applyFill="1" applyBorder="1"/>
    <xf numFmtId="0" fontId="0" fillId="19" borderId="25" xfId="0" applyFill="1" applyBorder="1"/>
    <xf numFmtId="0" fontId="0" fillId="19" borderId="38" xfId="0" applyFill="1" applyBorder="1"/>
    <xf numFmtId="164" fontId="0" fillId="7" borderId="14" xfId="0" applyNumberFormat="1" applyFill="1" applyBorder="1" applyAlignment="1">
      <alignment horizontal="center"/>
    </xf>
    <xf numFmtId="0" fontId="14" fillId="19" borderId="15" xfId="0" applyFont="1" applyFill="1" applyBorder="1"/>
    <xf numFmtId="164" fontId="14" fillId="19" borderId="16" xfId="0" applyNumberFormat="1" applyFont="1" applyFill="1" applyBorder="1" applyAlignment="1">
      <alignment horizontal="center" vertical="center" wrapText="1"/>
    </xf>
    <xf numFmtId="164" fontId="14" fillId="16" borderId="29" xfId="0" applyNumberFormat="1" applyFont="1" applyFill="1" applyBorder="1" applyAlignment="1">
      <alignment horizontal="center" vertical="center" wrapText="1"/>
    </xf>
    <xf numFmtId="0" fontId="0" fillId="8" borderId="13" xfId="0" applyFill="1" applyBorder="1"/>
    <xf numFmtId="164" fontId="0" fillId="8" borderId="3" xfId="0" applyNumberFormat="1" applyFill="1" applyBorder="1" applyAlignment="1">
      <alignment wrapText="1"/>
    </xf>
    <xf numFmtId="164" fontId="0" fillId="8" borderId="13" xfId="0" applyNumberFormat="1" applyFill="1" applyBorder="1" applyAlignment="1">
      <alignment wrapText="1"/>
    </xf>
    <xf numFmtId="0" fontId="0" fillId="8" borderId="3" xfId="0" applyFill="1" applyBorder="1" applyAlignment="1">
      <alignment horizontal="center"/>
    </xf>
    <xf numFmtId="0" fontId="0" fillId="2" borderId="43" xfId="0" applyFill="1" applyBorder="1"/>
    <xf numFmtId="0" fontId="0" fillId="0" borderId="70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18" fillId="9" borderId="29" xfId="0" applyFont="1" applyFill="1" applyBorder="1" applyAlignment="1">
      <alignment horizontal="center"/>
    </xf>
    <xf numFmtId="0" fontId="0" fillId="19" borderId="10" xfId="0" applyFill="1" applyBorder="1" applyAlignment="1">
      <alignment wrapText="1"/>
    </xf>
    <xf numFmtId="0" fontId="0" fillId="0" borderId="66" xfId="0" applyFont="1" applyFill="1" applyBorder="1"/>
    <xf numFmtId="0" fontId="0" fillId="4" borderId="0" xfId="0" applyFill="1" applyBorder="1"/>
    <xf numFmtId="164" fontId="0" fillId="7" borderId="11" xfId="0" applyNumberFormat="1" applyFill="1" applyBorder="1" applyAlignment="1">
      <alignment horizontal="center"/>
    </xf>
    <xf numFmtId="0" fontId="14" fillId="0" borderId="12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horizontal="right"/>
    </xf>
    <xf numFmtId="164" fontId="0" fillId="15" borderId="3" xfId="0" applyNumberFormat="1" applyFont="1" applyFill="1" applyBorder="1"/>
    <xf numFmtId="164" fontId="0" fillId="15" borderId="18" xfId="0" applyNumberFormat="1" applyFont="1" applyFill="1" applyBorder="1" applyAlignment="1">
      <alignment wrapText="1"/>
    </xf>
    <xf numFmtId="164" fontId="0" fillId="15" borderId="17" xfId="0" applyNumberFormat="1" applyFont="1" applyFill="1" applyBorder="1" applyAlignment="1">
      <alignment wrapText="1"/>
    </xf>
    <xf numFmtId="164" fontId="0" fillId="15" borderId="47" xfId="0" applyNumberFormat="1" applyFont="1" applyFill="1" applyBorder="1" applyAlignment="1">
      <alignment wrapText="1"/>
    </xf>
    <xf numFmtId="164" fontId="14" fillId="15" borderId="7" xfId="0" applyNumberFormat="1" applyFont="1" applyFill="1" applyBorder="1" applyAlignment="1">
      <alignment horizontal="center" wrapText="1"/>
    </xf>
    <xf numFmtId="164" fontId="0" fillId="15" borderId="6" xfId="0" applyNumberFormat="1" applyFont="1" applyFill="1" applyBorder="1" applyAlignment="1">
      <alignment wrapText="1"/>
    </xf>
    <xf numFmtId="164" fontId="0" fillId="15" borderId="7" xfId="0" applyNumberFormat="1" applyFont="1" applyFill="1" applyBorder="1" applyAlignment="1">
      <alignment wrapText="1"/>
    </xf>
    <xf numFmtId="164" fontId="0" fillId="15" borderId="3" xfId="0" applyNumberFormat="1" applyFont="1" applyFill="1" applyBorder="1" applyAlignment="1">
      <alignment horizontal="center" wrapText="1"/>
    </xf>
    <xf numFmtId="164" fontId="0" fillId="15" borderId="16" xfId="0" applyNumberFormat="1" applyFont="1" applyFill="1" applyBorder="1" applyAlignment="1">
      <alignment horizontal="center" wrapText="1"/>
    </xf>
    <xf numFmtId="164" fontId="0" fillId="15" borderId="15" xfId="0" applyNumberFormat="1" applyFont="1" applyFill="1" applyBorder="1" applyAlignment="1">
      <alignment horizontal="center" wrapText="1"/>
    </xf>
    <xf numFmtId="164" fontId="0" fillId="15" borderId="13" xfId="0" applyNumberFormat="1" applyFont="1" applyFill="1" applyBorder="1" applyAlignment="1">
      <alignment horizontal="center" wrapText="1"/>
    </xf>
    <xf numFmtId="164" fontId="14" fillId="15" borderId="3" xfId="0" applyNumberFormat="1" applyFont="1" applyFill="1" applyBorder="1" applyAlignment="1">
      <alignment horizontal="center" wrapText="1"/>
    </xf>
    <xf numFmtId="164" fontId="19" fillId="15" borderId="3" xfId="0" applyNumberFormat="1" applyFont="1" applyFill="1" applyBorder="1" applyAlignment="1">
      <alignment horizontal="center" wrapText="1"/>
    </xf>
    <xf numFmtId="164" fontId="14" fillId="15" borderId="13" xfId="0" applyNumberFormat="1" applyFont="1" applyFill="1" applyBorder="1" applyAlignment="1">
      <alignment horizontal="center" wrapText="1"/>
    </xf>
    <xf numFmtId="2" fontId="14" fillId="15" borderId="3" xfId="0" applyNumberFormat="1" applyFont="1" applyFill="1" applyBorder="1" applyAlignment="1">
      <alignment horizontal="center" wrapText="1"/>
    </xf>
    <xf numFmtId="2" fontId="14" fillId="15" borderId="15" xfId="0" applyNumberFormat="1" applyFont="1" applyFill="1" applyBorder="1" applyAlignment="1">
      <alignment horizontal="center" wrapText="1"/>
    </xf>
    <xf numFmtId="0" fontId="38" fillId="0" borderId="0" xfId="0" applyFont="1" applyFill="1" applyBorder="1" applyAlignment="1">
      <alignment horizontal="center"/>
    </xf>
    <xf numFmtId="164" fontId="19" fillId="4" borderId="15" xfId="0" applyNumberFormat="1" applyFont="1" applyFill="1" applyBorder="1" applyAlignment="1">
      <alignment horizontal="center" vertical="center" wrapText="1"/>
    </xf>
    <xf numFmtId="164" fontId="14" fillId="4" borderId="15" xfId="0" applyNumberFormat="1" applyFont="1" applyFill="1" applyBorder="1" applyAlignment="1">
      <alignment horizontal="center" vertical="center" wrapText="1"/>
    </xf>
    <xf numFmtId="164" fontId="0" fillId="8" borderId="15" xfId="0" applyNumberFormat="1" applyFill="1" applyBorder="1" applyAlignment="1">
      <alignment wrapText="1"/>
    </xf>
    <xf numFmtId="164" fontId="22" fillId="3" borderId="3" xfId="0" applyNumberFormat="1" applyFont="1" applyFill="1" applyBorder="1" applyAlignment="1">
      <alignment horizontal="center"/>
    </xf>
    <xf numFmtId="164" fontId="14" fillId="7" borderId="21" xfId="0" applyNumberFormat="1" applyFont="1" applyFill="1" applyBorder="1" applyAlignment="1">
      <alignment horizontal="center" wrapText="1"/>
    </xf>
    <xf numFmtId="164" fontId="14" fillId="0" borderId="44" xfId="0" applyNumberFormat="1" applyFont="1" applyFill="1" applyBorder="1" applyAlignment="1">
      <alignment horizontal="center"/>
    </xf>
    <xf numFmtId="0" fontId="0" fillId="10" borderId="1" xfId="0" applyFill="1" applyBorder="1"/>
    <xf numFmtId="164" fontId="14" fillId="10" borderId="5" xfId="0" applyNumberFormat="1" applyFont="1" applyFill="1" applyBorder="1" applyAlignment="1">
      <alignment horizontal="center" wrapText="1"/>
    </xf>
    <xf numFmtId="164" fontId="14" fillId="10" borderId="3" xfId="0" applyNumberFormat="1" applyFont="1" applyFill="1" applyBorder="1" applyAlignment="1">
      <alignment horizontal="center"/>
    </xf>
    <xf numFmtId="164" fontId="14" fillId="10" borderId="15" xfId="0" applyNumberFormat="1" applyFont="1" applyFill="1" applyBorder="1" applyAlignment="1">
      <alignment horizontal="center"/>
    </xf>
    <xf numFmtId="164" fontId="0" fillId="10" borderId="16" xfId="0" applyNumberFormat="1" applyFont="1" applyFill="1" applyBorder="1" applyAlignment="1">
      <alignment horizontal="center" wrapText="1"/>
    </xf>
    <xf numFmtId="164" fontId="14" fillId="10" borderId="13" xfId="0" applyNumberFormat="1" applyFont="1" applyFill="1" applyBorder="1" applyAlignment="1">
      <alignment horizontal="center"/>
    </xf>
    <xf numFmtId="164" fontId="0" fillId="10" borderId="3" xfId="0" applyNumberFormat="1" applyFill="1" applyBorder="1" applyAlignment="1">
      <alignment horizontal="center" wrapText="1"/>
    </xf>
    <xf numFmtId="164" fontId="0" fillId="10" borderId="16" xfId="0" applyNumberFormat="1" applyFill="1" applyBorder="1" applyAlignment="1">
      <alignment horizontal="center" wrapText="1"/>
    </xf>
    <xf numFmtId="164" fontId="0" fillId="10" borderId="15" xfId="0" applyNumberFormat="1" applyFont="1" applyFill="1" applyBorder="1" applyAlignment="1">
      <alignment horizontal="center"/>
    </xf>
    <xf numFmtId="164" fontId="0" fillId="10" borderId="13" xfId="0" applyNumberFormat="1" applyFont="1" applyFill="1" applyBorder="1" applyAlignment="1">
      <alignment horizontal="center"/>
    </xf>
    <xf numFmtId="164" fontId="0" fillId="10" borderId="1" xfId="0" applyNumberFormat="1" applyFont="1" applyFill="1" applyBorder="1" applyAlignment="1">
      <alignment horizontal="center"/>
    </xf>
    <xf numFmtId="164" fontId="14" fillId="10" borderId="16" xfId="0" applyNumberFormat="1" applyFont="1" applyFill="1" applyBorder="1" applyAlignment="1">
      <alignment horizontal="center" wrapText="1"/>
    </xf>
    <xf numFmtId="164" fontId="14" fillId="10" borderId="15" xfId="0" applyNumberFormat="1" applyFont="1" applyFill="1" applyBorder="1" applyAlignment="1">
      <alignment horizontal="center" wrapText="1"/>
    </xf>
    <xf numFmtId="0" fontId="0" fillId="17" borderId="1" xfId="0" applyFill="1" applyBorder="1"/>
    <xf numFmtId="164" fontId="14" fillId="17" borderId="5" xfId="0" applyNumberFormat="1" applyFont="1" applyFill="1" applyBorder="1" applyAlignment="1">
      <alignment horizontal="center" wrapText="1"/>
    </xf>
    <xf numFmtId="164" fontId="0" fillId="17" borderId="5" xfId="0" applyNumberFormat="1" applyFill="1" applyBorder="1" applyAlignment="1">
      <alignment horizontal="center"/>
    </xf>
    <xf numFmtId="164" fontId="0" fillId="17" borderId="29" xfId="0" applyNumberFormat="1" applyFill="1" applyBorder="1" applyAlignment="1">
      <alignment horizontal="center"/>
    </xf>
    <xf numFmtId="164" fontId="0" fillId="17" borderId="3" xfId="0" applyNumberFormat="1" applyFill="1" applyBorder="1" applyAlignment="1">
      <alignment horizontal="center"/>
    </xf>
    <xf numFmtId="164" fontId="0" fillId="17" borderId="15" xfId="0" applyNumberFormat="1" applyFill="1" applyBorder="1" applyAlignment="1">
      <alignment horizontal="center"/>
    </xf>
    <xf numFmtId="164" fontId="0" fillId="17" borderId="16" xfId="0" applyNumberFormat="1" applyFill="1" applyBorder="1" applyAlignment="1">
      <alignment horizontal="center"/>
    </xf>
    <xf numFmtId="164" fontId="0" fillId="17" borderId="16" xfId="0" applyNumberFormat="1" applyFont="1" applyFill="1" applyBorder="1" applyAlignment="1">
      <alignment horizontal="center" wrapText="1"/>
    </xf>
    <xf numFmtId="164" fontId="0" fillId="17" borderId="3" xfId="0" applyNumberFormat="1" applyFill="1" applyBorder="1" applyAlignment="1">
      <alignment horizontal="center" wrapText="1"/>
    </xf>
    <xf numFmtId="164" fontId="0" fillId="17" borderId="16" xfId="0" applyNumberFormat="1" applyFill="1" applyBorder="1" applyAlignment="1">
      <alignment horizontal="center" wrapText="1"/>
    </xf>
    <xf numFmtId="164" fontId="0" fillId="17" borderId="13" xfId="0" applyNumberFormat="1" applyFill="1" applyBorder="1" applyAlignment="1">
      <alignment horizontal="center"/>
    </xf>
    <xf numFmtId="164" fontId="0" fillId="17" borderId="1" xfId="0" applyNumberFormat="1" applyFill="1" applyBorder="1" applyAlignment="1">
      <alignment horizontal="center"/>
    </xf>
    <xf numFmtId="164" fontId="14" fillId="17" borderId="29" xfId="0" applyNumberFormat="1" applyFont="1" applyFill="1" applyBorder="1" applyAlignment="1">
      <alignment horizontal="center" wrapText="1"/>
    </xf>
    <xf numFmtId="164" fontId="14" fillId="17" borderId="3" xfId="0" applyNumberFormat="1" applyFont="1" applyFill="1" applyBorder="1" applyAlignment="1">
      <alignment horizontal="center"/>
    </xf>
    <xf numFmtId="164" fontId="14" fillId="17" borderId="16" xfId="0" applyNumberFormat="1" applyFont="1" applyFill="1" applyBorder="1" applyAlignment="1">
      <alignment horizontal="center" wrapText="1"/>
    </xf>
    <xf numFmtId="164" fontId="14" fillId="17" borderId="13" xfId="0" applyNumberFormat="1" applyFont="1" applyFill="1" applyBorder="1" applyAlignment="1">
      <alignment horizontal="center" wrapText="1"/>
    </xf>
    <xf numFmtId="164" fontId="0" fillId="17" borderId="13" xfId="0" applyNumberFormat="1" applyFill="1" applyBorder="1" applyAlignment="1">
      <alignment horizontal="center" wrapText="1"/>
    </xf>
    <xf numFmtId="0" fontId="0" fillId="18" borderId="1" xfId="0" applyFill="1" applyBorder="1"/>
    <xf numFmtId="164" fontId="14" fillId="18" borderId="5" xfId="0" applyNumberFormat="1" applyFont="1" applyFill="1" applyBorder="1" applyAlignment="1">
      <alignment horizontal="center" wrapText="1"/>
    </xf>
    <xf numFmtId="164" fontId="0" fillId="18" borderId="5" xfId="0" applyNumberFormat="1" applyFill="1" applyBorder="1" applyAlignment="1">
      <alignment horizontal="center"/>
    </xf>
    <xf numFmtId="164" fontId="0" fillId="18" borderId="29" xfId="0" applyNumberFormat="1" applyFill="1" applyBorder="1" applyAlignment="1">
      <alignment horizontal="center"/>
    </xf>
    <xf numFmtId="164" fontId="0" fillId="18" borderId="15" xfId="0" applyNumberFormat="1" applyFill="1" applyBorder="1" applyAlignment="1">
      <alignment horizontal="center"/>
    </xf>
    <xf numFmtId="164" fontId="0" fillId="18" borderId="16" xfId="0" applyNumberFormat="1" applyFill="1" applyBorder="1" applyAlignment="1">
      <alignment horizontal="center"/>
    </xf>
    <xf numFmtId="164" fontId="0" fillId="18" borderId="16" xfId="0" applyNumberFormat="1" applyFont="1" applyFill="1" applyBorder="1" applyAlignment="1">
      <alignment horizontal="center" wrapText="1"/>
    </xf>
    <xf numFmtId="164" fontId="0" fillId="18" borderId="16" xfId="0" applyNumberFormat="1" applyFill="1" applyBorder="1" applyAlignment="1">
      <alignment horizontal="center" wrapText="1"/>
    </xf>
    <xf numFmtId="164" fontId="0" fillId="18" borderId="1" xfId="0" applyNumberFormat="1" applyFill="1" applyBorder="1" applyAlignment="1">
      <alignment horizontal="center"/>
    </xf>
    <xf numFmtId="164" fontId="14" fillId="18" borderId="3" xfId="0" applyNumberFormat="1" applyFont="1" applyFill="1" applyBorder="1" applyAlignment="1">
      <alignment horizontal="center"/>
    </xf>
    <xf numFmtId="164" fontId="14" fillId="18" borderId="16" xfId="0" applyNumberFormat="1" applyFont="1" applyFill="1" applyBorder="1" applyAlignment="1">
      <alignment horizontal="center" wrapText="1"/>
    </xf>
    <xf numFmtId="164" fontId="14" fillId="18" borderId="15" xfId="0" applyNumberFormat="1" applyFont="1" applyFill="1" applyBorder="1" applyAlignment="1">
      <alignment horizontal="center"/>
    </xf>
    <xf numFmtId="164" fontId="14" fillId="18" borderId="13" xfId="0" applyNumberFormat="1" applyFont="1" applyFill="1" applyBorder="1" applyAlignment="1">
      <alignment horizontal="center"/>
    </xf>
    <xf numFmtId="164" fontId="14" fillId="18" borderId="16" xfId="0" applyNumberFormat="1" applyFont="1" applyFill="1" applyBorder="1" applyAlignment="1">
      <alignment horizontal="center"/>
    </xf>
    <xf numFmtId="164" fontId="0" fillId="10" borderId="3" xfId="0" applyNumberFormat="1" applyFill="1" applyBorder="1" applyAlignment="1">
      <alignment horizontal="center"/>
    </xf>
    <xf numFmtId="164" fontId="0" fillId="10" borderId="15" xfId="0" applyNumberFormat="1" applyFill="1" applyBorder="1" applyAlignment="1">
      <alignment horizontal="center"/>
    </xf>
    <xf numFmtId="164" fontId="0" fillId="10" borderId="16" xfId="0" applyNumberFormat="1" applyFill="1" applyBorder="1" applyAlignment="1">
      <alignment horizontal="center"/>
    </xf>
    <xf numFmtId="164" fontId="0" fillId="10" borderId="13" xfId="0" applyNumberFormat="1" applyFill="1" applyBorder="1" applyAlignment="1">
      <alignment horizontal="center"/>
    </xf>
    <xf numFmtId="164" fontId="14" fillId="10" borderId="16" xfId="0" applyNumberFormat="1" applyFont="1" applyFill="1" applyBorder="1" applyAlignment="1">
      <alignment horizontal="center"/>
    </xf>
    <xf numFmtId="164" fontId="0" fillId="10" borderId="24" xfId="0" applyNumberFormat="1" applyFill="1" applyBorder="1" applyAlignment="1">
      <alignment horizontal="center"/>
    </xf>
    <xf numFmtId="164" fontId="0" fillId="10" borderId="39" xfId="0" applyNumberFormat="1" applyFill="1" applyBorder="1" applyAlignment="1">
      <alignment horizontal="center"/>
    </xf>
    <xf numFmtId="164" fontId="0" fillId="10" borderId="25" xfId="0" applyNumberFormat="1" applyFill="1" applyBorder="1" applyAlignment="1">
      <alignment horizontal="center" wrapText="1"/>
    </xf>
    <xf numFmtId="164" fontId="0" fillId="10" borderId="58" xfId="0" applyNumberFormat="1" applyFill="1" applyBorder="1" applyAlignment="1">
      <alignment horizontal="center"/>
    </xf>
    <xf numFmtId="164" fontId="14" fillId="10" borderId="23" xfId="0" applyNumberFormat="1" applyFont="1" applyFill="1" applyBorder="1" applyAlignment="1">
      <alignment horizontal="center"/>
    </xf>
    <xf numFmtId="164" fontId="14" fillId="10" borderId="42" xfId="0" applyNumberFormat="1" applyFont="1" applyFill="1" applyBorder="1" applyAlignment="1">
      <alignment horizontal="center" wrapText="1"/>
    </xf>
    <xf numFmtId="164" fontId="14" fillId="10" borderId="23" xfId="0" applyNumberFormat="1" applyFont="1" applyFill="1" applyBorder="1" applyAlignment="1">
      <alignment horizontal="center" wrapText="1"/>
    </xf>
    <xf numFmtId="164" fontId="14" fillId="10" borderId="39" xfId="0" applyNumberFormat="1" applyFont="1" applyFill="1" applyBorder="1" applyAlignment="1">
      <alignment horizontal="center"/>
    </xf>
    <xf numFmtId="0" fontId="0" fillId="10" borderId="58" xfId="0" applyFill="1" applyBorder="1"/>
    <xf numFmtId="164" fontId="14" fillId="10" borderId="32" xfId="0" applyNumberFormat="1" applyFont="1" applyFill="1" applyBorder="1" applyAlignment="1">
      <alignment horizontal="center" wrapText="1"/>
    </xf>
    <xf numFmtId="164" fontId="0" fillId="10" borderId="32" xfId="0" applyNumberFormat="1" applyFill="1" applyBorder="1" applyAlignment="1">
      <alignment horizontal="center"/>
    </xf>
    <xf numFmtId="164" fontId="0" fillId="10" borderId="34" xfId="0" applyNumberFormat="1" applyFill="1" applyBorder="1" applyAlignment="1">
      <alignment horizontal="center"/>
    </xf>
    <xf numFmtId="164" fontId="0" fillId="10" borderId="25" xfId="0" applyNumberFormat="1" applyFill="1" applyBorder="1" applyAlignment="1">
      <alignment horizontal="center"/>
    </xf>
    <xf numFmtId="164" fontId="0" fillId="10" borderId="30" xfId="0" applyNumberFormat="1" applyFill="1" applyBorder="1" applyAlignment="1">
      <alignment horizontal="center" wrapText="1"/>
    </xf>
    <xf numFmtId="164" fontId="0" fillId="10" borderId="38" xfId="0" applyNumberFormat="1" applyFill="1" applyBorder="1" applyAlignment="1">
      <alignment horizontal="center"/>
    </xf>
    <xf numFmtId="0" fontId="0" fillId="10" borderId="25" xfId="0" applyFill="1" applyBorder="1" applyAlignment="1">
      <alignment horizontal="center" wrapText="1"/>
    </xf>
    <xf numFmtId="164" fontId="0" fillId="10" borderId="4" xfId="0" applyNumberFormat="1" applyFill="1" applyBorder="1" applyAlignment="1">
      <alignment horizontal="center"/>
    </xf>
    <xf numFmtId="164" fontId="0" fillId="10" borderId="8" xfId="0" applyNumberFormat="1" applyFill="1" applyBorder="1" applyAlignment="1">
      <alignment horizontal="center" wrapText="1"/>
    </xf>
    <xf numFmtId="164" fontId="0" fillId="10" borderId="31" xfId="0" applyNumberFormat="1" applyFill="1" applyBorder="1" applyAlignment="1">
      <alignment horizontal="center" wrapText="1"/>
    </xf>
    <xf numFmtId="164" fontId="14" fillId="10" borderId="14" xfId="0" applyNumberFormat="1" applyFont="1" applyFill="1" applyBorder="1" applyAlignment="1">
      <alignment horizontal="center" wrapText="1"/>
    </xf>
    <xf numFmtId="164" fontId="14" fillId="10" borderId="28" xfId="0" applyNumberFormat="1" applyFont="1" applyFill="1" applyBorder="1" applyAlignment="1">
      <alignment horizontal="center"/>
    </xf>
    <xf numFmtId="164" fontId="14" fillId="10" borderId="8" xfId="0" applyNumberFormat="1" applyFont="1" applyFill="1" applyBorder="1" applyAlignment="1">
      <alignment horizontal="center" wrapText="1"/>
    </xf>
    <xf numFmtId="164" fontId="14" fillId="10" borderId="31" xfId="0" applyNumberFormat="1" applyFont="1" applyFill="1" applyBorder="1" applyAlignment="1">
      <alignment horizontal="center" wrapText="1"/>
    </xf>
    <xf numFmtId="0" fontId="14" fillId="10" borderId="4" xfId="0" applyFont="1" applyFill="1" applyBorder="1" applyAlignment="1">
      <alignment horizontal="center" vertical="center"/>
    </xf>
    <xf numFmtId="164" fontId="14" fillId="10" borderId="24" xfId="0" applyNumberFormat="1" applyFont="1" applyFill="1" applyBorder="1" applyAlignment="1">
      <alignment horizontal="center"/>
    </xf>
    <xf numFmtId="0" fontId="0" fillId="10" borderId="3" xfId="0" applyFill="1" applyBorder="1"/>
    <xf numFmtId="0" fontId="0" fillId="17" borderId="3" xfId="0" applyFill="1" applyBorder="1"/>
    <xf numFmtId="0" fontId="0" fillId="10" borderId="25" xfId="0" applyFill="1" applyBorder="1"/>
    <xf numFmtId="164" fontId="14" fillId="10" borderId="21" xfId="0" applyNumberFormat="1" applyFont="1" applyFill="1" applyBorder="1" applyAlignment="1">
      <alignment horizontal="center" vertical="center" wrapText="1"/>
    </xf>
    <xf numFmtId="0" fontId="14" fillId="10" borderId="4" xfId="0" applyFont="1" applyFill="1" applyBorder="1" applyAlignment="1">
      <alignment vertical="center"/>
    </xf>
    <xf numFmtId="164" fontId="14" fillId="10" borderId="42" xfId="0" applyNumberFormat="1" applyFont="1" applyFill="1" applyBorder="1" applyAlignment="1">
      <alignment horizontal="center"/>
    </xf>
    <xf numFmtId="0" fontId="0" fillId="10" borderId="23" xfId="0" applyFill="1" applyBorder="1"/>
    <xf numFmtId="0" fontId="0" fillId="0" borderId="47" xfId="0" applyFill="1" applyBorder="1"/>
    <xf numFmtId="164" fontId="14" fillId="0" borderId="46" xfId="0" applyNumberFormat="1" applyFont="1" applyFill="1" applyBorder="1" applyAlignment="1">
      <alignment horizontal="center" wrapText="1"/>
    </xf>
    <xf numFmtId="164" fontId="14" fillId="0" borderId="73" xfId="0" applyNumberFormat="1" applyFont="1" applyFill="1" applyBorder="1" applyAlignment="1">
      <alignment horizontal="center" wrapText="1"/>
    </xf>
    <xf numFmtId="164" fontId="0" fillId="0" borderId="73" xfId="0" applyNumberFormat="1" applyFill="1" applyBorder="1" applyAlignment="1">
      <alignment horizontal="center"/>
    </xf>
    <xf numFmtId="164" fontId="0" fillId="0" borderId="65" xfId="0" applyNumberFormat="1" applyFill="1" applyBorder="1" applyAlignment="1">
      <alignment horizontal="center"/>
    </xf>
    <xf numFmtId="164" fontId="14" fillId="4" borderId="47" xfId="0" applyNumberFormat="1" applyFont="1" applyFill="1" applyBorder="1" applyAlignment="1">
      <alignment horizontal="center" wrapText="1"/>
    </xf>
    <xf numFmtId="164" fontId="14" fillId="0" borderId="40" xfId="0" applyNumberFormat="1" applyFont="1" applyFill="1" applyBorder="1" applyAlignment="1">
      <alignment horizontal="center"/>
    </xf>
    <xf numFmtId="164" fontId="0" fillId="17" borderId="3" xfId="0" applyNumberFormat="1" applyFill="1" applyBorder="1"/>
    <xf numFmtId="164" fontId="14" fillId="7" borderId="10" xfId="0" applyNumberFormat="1" applyFont="1" applyFill="1" applyBorder="1" applyAlignment="1">
      <alignment horizontal="center"/>
    </xf>
    <xf numFmtId="164" fontId="14" fillId="7" borderId="31" xfId="0" applyNumberFormat="1" applyFont="1" applyFill="1" applyBorder="1" applyAlignment="1">
      <alignment horizontal="center"/>
    </xf>
    <xf numFmtId="164" fontId="19" fillId="8" borderId="3" xfId="0" applyNumberFormat="1" applyFont="1" applyFill="1" applyBorder="1" applyAlignment="1">
      <alignment horizontal="center"/>
    </xf>
    <xf numFmtId="164" fontId="19" fillId="8" borderId="15" xfId="0" applyNumberFormat="1" applyFont="1" applyFill="1" applyBorder="1" applyAlignment="1">
      <alignment horizontal="center"/>
    </xf>
    <xf numFmtId="164" fontId="19" fillId="8" borderId="5" xfId="0" applyNumberFormat="1" applyFont="1" applyFill="1" applyBorder="1" applyAlignment="1">
      <alignment horizontal="center" wrapText="1"/>
    </xf>
    <xf numFmtId="164" fontId="19" fillId="0" borderId="5" xfId="0" applyNumberFormat="1" applyFont="1" applyFill="1" applyBorder="1" applyAlignment="1">
      <alignment horizontal="center" wrapText="1"/>
    </xf>
    <xf numFmtId="164" fontId="18" fillId="8" borderId="5" xfId="0" applyNumberFormat="1" applyFont="1" applyFill="1" applyBorder="1" applyAlignment="1">
      <alignment horizontal="center"/>
    </xf>
    <xf numFmtId="164" fontId="0" fillId="17" borderId="5" xfId="0" applyNumberFormat="1" applyFill="1" applyBorder="1" applyAlignment="1">
      <alignment horizontal="center"/>
    </xf>
    <xf numFmtId="164" fontId="0" fillId="17" borderId="3" xfId="0" applyNumberFormat="1" applyFill="1" applyBorder="1" applyAlignment="1">
      <alignment horizontal="center"/>
    </xf>
    <xf numFmtId="164" fontId="0" fillId="17" borderId="15" xfId="0" applyNumberFormat="1" applyFill="1" applyBorder="1" applyAlignment="1">
      <alignment horizontal="center"/>
    </xf>
    <xf numFmtId="164" fontId="0" fillId="17" borderId="15" xfId="0" applyNumberFormat="1" applyFill="1" applyBorder="1" applyAlignment="1">
      <alignment horizontal="center" wrapText="1"/>
    </xf>
    <xf numFmtId="164" fontId="14" fillId="17" borderId="15" xfId="0" applyNumberFormat="1" applyFont="1" applyFill="1" applyBorder="1" applyAlignment="1">
      <alignment horizontal="center"/>
    </xf>
    <xf numFmtId="0" fontId="0" fillId="12" borderId="1" xfId="0" applyFill="1" applyBorder="1"/>
    <xf numFmtId="164" fontId="14" fillId="12" borderId="5" xfId="0" applyNumberFormat="1" applyFont="1" applyFill="1" applyBorder="1" applyAlignment="1">
      <alignment horizontal="center" wrapText="1"/>
    </xf>
    <xf numFmtId="164" fontId="0" fillId="12" borderId="5" xfId="0" applyNumberFormat="1" applyFill="1" applyBorder="1" applyAlignment="1">
      <alignment horizontal="center"/>
    </xf>
    <xf numFmtId="164" fontId="14" fillId="12" borderId="3" xfId="0" applyNumberFormat="1" applyFont="1" applyFill="1" applyBorder="1" applyAlignment="1">
      <alignment horizontal="center"/>
    </xf>
    <xf numFmtId="164" fontId="14" fillId="12" borderId="15" xfId="0" applyNumberFormat="1" applyFont="1" applyFill="1" applyBorder="1" applyAlignment="1">
      <alignment horizontal="center"/>
    </xf>
    <xf numFmtId="164" fontId="22" fillId="7" borderId="4" xfId="0" applyNumberFormat="1" applyFont="1" applyFill="1" applyBorder="1" applyAlignment="1">
      <alignment horizontal="center" wrapText="1"/>
    </xf>
    <xf numFmtId="0" fontId="0" fillId="8" borderId="5" xfId="0" applyFill="1" applyBorder="1"/>
    <xf numFmtId="0" fontId="0" fillId="2" borderId="75" xfId="0" applyFill="1" applyBorder="1"/>
    <xf numFmtId="164" fontId="14" fillId="0" borderId="76" xfId="0" applyNumberFormat="1" applyFont="1" applyFill="1" applyBorder="1" applyAlignment="1">
      <alignment horizontal="center" wrapText="1"/>
    </xf>
    <xf numFmtId="164" fontId="14" fillId="0" borderId="76" xfId="0" applyNumberFormat="1" applyFont="1" applyFill="1" applyBorder="1" applyAlignment="1">
      <alignment horizontal="left" wrapText="1"/>
    </xf>
    <xf numFmtId="0" fontId="14" fillId="0" borderId="76" xfId="0" applyFont="1" applyFill="1" applyBorder="1" applyAlignment="1">
      <alignment horizontal="center" wrapText="1"/>
    </xf>
    <xf numFmtId="0" fontId="0" fillId="0" borderId="76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14" fillId="0" borderId="10" xfId="0" applyFont="1" applyFill="1" applyBorder="1"/>
    <xf numFmtId="0" fontId="0" fillId="0" borderId="28" xfId="0" applyFill="1" applyBorder="1" applyAlignment="1">
      <alignment wrapText="1"/>
    </xf>
    <xf numFmtId="0" fontId="0" fillId="7" borderId="47" xfId="0" applyFill="1" applyBorder="1"/>
    <xf numFmtId="164" fontId="14" fillId="7" borderId="46" xfId="0" applyNumberFormat="1" applyFont="1" applyFill="1" applyBorder="1" applyAlignment="1">
      <alignment horizontal="center" wrapText="1"/>
    </xf>
    <xf numFmtId="164" fontId="14" fillId="7" borderId="73" xfId="0" applyNumberFormat="1" applyFont="1" applyFill="1" applyBorder="1" applyAlignment="1">
      <alignment horizontal="center" wrapText="1"/>
    </xf>
    <xf numFmtId="164" fontId="0" fillId="7" borderId="73" xfId="0" applyNumberFormat="1" applyFill="1" applyBorder="1" applyAlignment="1">
      <alignment horizontal="center"/>
    </xf>
    <xf numFmtId="164" fontId="0" fillId="7" borderId="65" xfId="0" applyNumberFormat="1" applyFill="1" applyBorder="1" applyAlignment="1">
      <alignment horizontal="center"/>
    </xf>
    <xf numFmtId="164" fontId="14" fillId="7" borderId="17" xfId="0" applyNumberFormat="1" applyFont="1" applyFill="1" applyBorder="1" applyAlignment="1">
      <alignment horizontal="center" wrapText="1"/>
    </xf>
    <xf numFmtId="164" fontId="14" fillId="7" borderId="65" xfId="0" applyNumberFormat="1" applyFont="1" applyFill="1" applyBorder="1" applyAlignment="1">
      <alignment horizontal="center"/>
    </xf>
    <xf numFmtId="164" fontId="14" fillId="7" borderId="62" xfId="0" applyNumberFormat="1" applyFont="1" applyFill="1" applyBorder="1" applyAlignment="1">
      <alignment horizontal="center"/>
    </xf>
    <xf numFmtId="164" fontId="14" fillId="7" borderId="63" xfId="0" applyNumberFormat="1" applyFont="1" applyFill="1" applyBorder="1" applyAlignment="1">
      <alignment horizontal="center"/>
    </xf>
    <xf numFmtId="164" fontId="14" fillId="7" borderId="47" xfId="0" applyNumberFormat="1" applyFont="1" applyFill="1" applyBorder="1" applyAlignment="1">
      <alignment horizontal="center" wrapText="1"/>
    </xf>
    <xf numFmtId="164" fontId="0" fillId="9" borderId="5" xfId="0" applyNumberFormat="1" applyFont="1" applyFill="1" applyBorder="1" applyAlignment="1">
      <alignment horizontal="center"/>
    </xf>
    <xf numFmtId="164" fontId="0" fillId="9" borderId="5" xfId="0" applyNumberFormat="1" applyFill="1" applyBorder="1" applyAlignment="1">
      <alignment horizontal="center" wrapText="1"/>
    </xf>
    <xf numFmtId="164" fontId="15" fillId="9" borderId="5" xfId="0" applyNumberFormat="1" applyFont="1" applyFill="1" applyBorder="1" applyAlignment="1">
      <alignment horizontal="center"/>
    </xf>
    <xf numFmtId="164" fontId="22" fillId="0" borderId="5" xfId="0" applyNumberFormat="1" applyFont="1" applyFill="1" applyBorder="1" applyAlignment="1">
      <alignment horizontal="center" wrapText="1"/>
    </xf>
    <xf numFmtId="164" fontId="0" fillId="8" borderId="5" xfId="0" applyNumberFormat="1" applyFill="1" applyBorder="1" applyAlignment="1">
      <alignment horizontal="center" wrapText="1"/>
    </xf>
    <xf numFmtId="164" fontId="19" fillId="8" borderId="5" xfId="0" applyNumberFormat="1" applyFont="1" applyFill="1" applyBorder="1" applyAlignment="1">
      <alignment horizontal="center"/>
    </xf>
    <xf numFmtId="0" fontId="0" fillId="8" borderId="5" xfId="0" applyFill="1" applyBorder="1"/>
    <xf numFmtId="164" fontId="18" fillId="8" borderId="5" xfId="0" applyNumberFormat="1" applyFont="1" applyFill="1" applyBorder="1" applyAlignment="1">
      <alignment horizontal="center" wrapText="1"/>
    </xf>
    <xf numFmtId="0" fontId="0" fillId="17" borderId="5" xfId="0" applyFill="1" applyBorder="1"/>
    <xf numFmtId="164" fontId="0" fillId="17" borderId="5" xfId="0" applyNumberFormat="1" applyFill="1" applyBorder="1" applyAlignment="1">
      <alignment horizontal="center" wrapText="1"/>
    </xf>
    <xf numFmtId="164" fontId="22" fillId="17" borderId="5" xfId="0" applyNumberFormat="1" applyFont="1" applyFill="1" applyBorder="1" applyAlignment="1">
      <alignment horizontal="center"/>
    </xf>
    <xf numFmtId="0" fontId="0" fillId="12" borderId="5" xfId="0" applyFill="1" applyBorder="1"/>
    <xf numFmtId="164" fontId="15" fillId="12" borderId="5" xfId="0" applyNumberFormat="1" applyFont="1" applyFill="1" applyBorder="1" applyAlignment="1">
      <alignment horizontal="center"/>
    </xf>
    <xf numFmtId="164" fontId="0" fillId="12" borderId="5" xfId="0" applyNumberFormat="1" applyFill="1" applyBorder="1" applyAlignment="1">
      <alignment horizontal="center" wrapText="1"/>
    </xf>
    <xf numFmtId="164" fontId="14" fillId="12" borderId="5" xfId="0" applyNumberFormat="1" applyFont="1" applyFill="1" applyBorder="1" applyAlignment="1">
      <alignment horizontal="center"/>
    </xf>
    <xf numFmtId="164" fontId="22" fillId="12" borderId="5" xfId="0" applyNumberFormat="1" applyFont="1" applyFill="1" applyBorder="1" applyAlignment="1">
      <alignment horizontal="center"/>
    </xf>
    <xf numFmtId="0" fontId="0" fillId="0" borderId="55" xfId="0" applyFill="1" applyBorder="1"/>
    <xf numFmtId="164" fontId="14" fillId="0" borderId="55" xfId="0" applyNumberFormat="1" applyFont="1" applyFill="1" applyBorder="1" applyAlignment="1">
      <alignment horizontal="center"/>
    </xf>
    <xf numFmtId="0" fontId="0" fillId="8" borderId="1" xfId="0" applyFill="1" applyBorder="1"/>
    <xf numFmtId="0" fontId="0" fillId="14" borderId="58" xfId="0" applyFill="1" applyBorder="1"/>
    <xf numFmtId="0" fontId="0" fillId="14" borderId="32" xfId="0" applyFill="1" applyBorder="1"/>
    <xf numFmtId="164" fontId="14" fillId="14" borderId="32" xfId="0" applyNumberFormat="1" applyFont="1" applyFill="1" applyBorder="1" applyAlignment="1">
      <alignment horizontal="center" wrapText="1"/>
    </xf>
    <xf numFmtId="164" fontId="0" fillId="14" borderId="32" xfId="0" applyNumberFormat="1" applyFill="1" applyBorder="1" applyAlignment="1">
      <alignment horizontal="center"/>
    </xf>
    <xf numFmtId="164" fontId="0" fillId="14" borderId="32" xfId="0" applyNumberFormat="1" applyFill="1" applyBorder="1" applyAlignment="1">
      <alignment horizontal="center" wrapText="1"/>
    </xf>
    <xf numFmtId="164" fontId="14" fillId="14" borderId="32" xfId="0" applyNumberFormat="1" applyFont="1" applyFill="1" applyBorder="1" applyAlignment="1">
      <alignment horizontal="center"/>
    </xf>
    <xf numFmtId="164" fontId="22" fillId="14" borderId="32" xfId="0" applyNumberFormat="1" applyFont="1" applyFill="1" applyBorder="1" applyAlignment="1">
      <alignment horizontal="center"/>
    </xf>
    <xf numFmtId="164" fontId="22" fillId="14" borderId="32" xfId="0" applyNumberFormat="1" applyFont="1" applyFill="1" applyBorder="1" applyAlignment="1">
      <alignment horizontal="center" wrapText="1"/>
    </xf>
    <xf numFmtId="164" fontId="0" fillId="14" borderId="32" xfId="0" applyNumberFormat="1" applyFill="1" applyBorder="1" applyAlignment="1">
      <alignment wrapText="1"/>
    </xf>
    <xf numFmtId="164" fontId="14" fillId="0" borderId="56" xfId="0" applyNumberFormat="1" applyFont="1" applyFill="1" applyBorder="1" applyAlignment="1">
      <alignment horizontal="center"/>
    </xf>
    <xf numFmtId="164" fontId="19" fillId="8" borderId="29" xfId="0" applyNumberFormat="1" applyFont="1" applyFill="1" applyBorder="1" applyAlignment="1">
      <alignment horizontal="center"/>
    </xf>
    <xf numFmtId="164" fontId="14" fillId="12" borderId="29" xfId="0" applyNumberFormat="1" applyFont="1" applyFill="1" applyBorder="1" applyAlignment="1">
      <alignment horizontal="center"/>
    </xf>
    <xf numFmtId="164" fontId="14" fillId="14" borderId="34" xfId="0" applyNumberFormat="1" applyFont="1" applyFill="1" applyBorder="1" applyAlignment="1">
      <alignment horizontal="center"/>
    </xf>
    <xf numFmtId="164" fontId="14" fillId="14" borderId="25" xfId="0" applyNumberFormat="1" applyFont="1" applyFill="1" applyBorder="1" applyAlignment="1">
      <alignment horizontal="center"/>
    </xf>
    <xf numFmtId="164" fontId="19" fillId="0" borderId="15" xfId="0" applyNumberFormat="1" applyFont="1" applyFill="1" applyBorder="1" applyAlignment="1">
      <alignment horizontal="center" wrapText="1"/>
    </xf>
    <xf numFmtId="164" fontId="19" fillId="8" borderId="15" xfId="0" applyNumberFormat="1" applyFont="1" applyFill="1" applyBorder="1" applyAlignment="1">
      <alignment horizontal="center" wrapText="1"/>
    </xf>
    <xf numFmtId="164" fontId="14" fillId="12" borderId="15" xfId="0" applyNumberFormat="1" applyFont="1" applyFill="1" applyBorder="1" applyAlignment="1">
      <alignment horizontal="center" wrapText="1"/>
    </xf>
    <xf numFmtId="164" fontId="14" fillId="14" borderId="30" xfId="0" applyNumberFormat="1" applyFont="1" applyFill="1" applyBorder="1" applyAlignment="1">
      <alignment horizontal="center" wrapText="1"/>
    </xf>
    <xf numFmtId="164" fontId="14" fillId="14" borderId="30" xfId="0" applyNumberFormat="1" applyFont="1" applyFill="1" applyBorder="1" applyAlignment="1">
      <alignment horizontal="center"/>
    </xf>
    <xf numFmtId="164" fontId="19" fillId="0" borderId="16" xfId="0" applyNumberFormat="1" applyFont="1" applyFill="1" applyBorder="1" applyAlignment="1">
      <alignment horizontal="center"/>
    </xf>
    <xf numFmtId="164" fontId="19" fillId="8" borderId="16" xfId="0" applyNumberFormat="1" applyFont="1" applyFill="1" applyBorder="1" applyAlignment="1">
      <alignment horizontal="center"/>
    </xf>
    <xf numFmtId="164" fontId="14" fillId="17" borderId="16" xfId="0" applyNumberFormat="1" applyFont="1" applyFill="1" applyBorder="1" applyAlignment="1">
      <alignment horizontal="center"/>
    </xf>
    <xf numFmtId="164" fontId="14" fillId="12" borderId="16" xfId="0" applyNumberFormat="1" applyFont="1" applyFill="1" applyBorder="1" applyAlignment="1">
      <alignment horizontal="center"/>
    </xf>
    <xf numFmtId="164" fontId="14" fillId="14" borderId="38" xfId="0" applyNumberFormat="1" applyFont="1" applyFill="1" applyBorder="1" applyAlignment="1">
      <alignment horizontal="center"/>
    </xf>
    <xf numFmtId="0" fontId="0" fillId="7" borderId="49" xfId="0" applyFill="1" applyBorder="1" applyAlignment="1">
      <alignment horizontal="center"/>
    </xf>
    <xf numFmtId="164" fontId="0" fillId="16" borderId="54" xfId="0" applyNumberFormat="1" applyFill="1" applyBorder="1" applyAlignment="1">
      <alignment horizontal="center" wrapText="1"/>
    </xf>
    <xf numFmtId="164" fontId="0" fillId="16" borderId="1" xfId="0" applyNumberFormat="1" applyFill="1" applyBorder="1" applyAlignment="1">
      <alignment horizontal="center" wrapText="1"/>
    </xf>
    <xf numFmtId="164" fontId="0" fillId="16" borderId="5" xfId="0" applyNumberFormat="1" applyFill="1" applyBorder="1" applyAlignment="1">
      <alignment horizontal="center" wrapText="1"/>
    </xf>
    <xf numFmtId="164" fontId="0" fillId="16" borderId="29" xfId="0" applyNumberFormat="1" applyFill="1" applyBorder="1" applyAlignment="1">
      <alignment horizontal="center" wrapText="1"/>
    </xf>
    <xf numFmtId="164" fontId="0" fillId="16" borderId="68" xfId="0" applyNumberFormat="1" applyFill="1" applyBorder="1" applyAlignment="1">
      <alignment horizontal="center" wrapText="1"/>
    </xf>
    <xf numFmtId="164" fontId="0" fillId="14" borderId="1" xfId="0" applyNumberFormat="1" applyFill="1" applyBorder="1" applyAlignment="1">
      <alignment horizontal="center" wrapText="1"/>
    </xf>
    <xf numFmtId="164" fontId="0" fillId="14" borderId="5" xfId="0" applyNumberFormat="1" applyFill="1" applyBorder="1" applyAlignment="1">
      <alignment horizontal="center" wrapText="1"/>
    </xf>
    <xf numFmtId="164" fontId="0" fillId="14" borderId="29" xfId="0" applyNumberFormat="1" applyFill="1" applyBorder="1" applyAlignment="1">
      <alignment horizontal="center" wrapText="1"/>
    </xf>
    <xf numFmtId="164" fontId="0" fillId="14" borderId="1" xfId="0" applyNumberFormat="1" applyFont="1" applyFill="1" applyBorder="1" applyAlignment="1">
      <alignment horizontal="center" wrapText="1"/>
    </xf>
    <xf numFmtId="164" fontId="0" fillId="14" borderId="68" xfId="0" applyNumberFormat="1" applyFont="1" applyFill="1" applyBorder="1" applyAlignment="1">
      <alignment horizontal="center" wrapText="1"/>
    </xf>
    <xf numFmtId="164" fontId="0" fillId="14" borderId="68" xfId="0" applyNumberFormat="1" applyFill="1" applyBorder="1" applyAlignment="1">
      <alignment horizontal="center" wrapText="1"/>
    </xf>
    <xf numFmtId="164" fontId="14" fillId="17" borderId="1" xfId="0" applyNumberFormat="1" applyFont="1" applyFill="1" applyBorder="1" applyAlignment="1">
      <alignment horizontal="center" wrapText="1"/>
    </xf>
    <xf numFmtId="164" fontId="22" fillId="17" borderId="29" xfId="0" applyNumberFormat="1" applyFont="1" applyFill="1" applyBorder="1" applyAlignment="1">
      <alignment horizontal="center" wrapText="1"/>
    </xf>
    <xf numFmtId="164" fontId="19" fillId="17" borderId="5" xfId="0" applyNumberFormat="1" applyFont="1" applyFill="1" applyBorder="1" applyAlignment="1">
      <alignment horizontal="center" wrapText="1"/>
    </xf>
    <xf numFmtId="164" fontId="19" fillId="17" borderId="29" xfId="0" applyNumberFormat="1" applyFont="1" applyFill="1" applyBorder="1" applyAlignment="1">
      <alignment horizontal="center" wrapText="1"/>
    </xf>
    <xf numFmtId="164" fontId="32" fillId="10" borderId="1" xfId="0" applyNumberFormat="1" applyFont="1" applyFill="1" applyBorder="1" applyAlignment="1">
      <alignment horizontal="center" wrapText="1"/>
    </xf>
    <xf numFmtId="164" fontId="32" fillId="10" borderId="5" xfId="0" applyNumberFormat="1" applyFont="1" applyFill="1" applyBorder="1" applyAlignment="1">
      <alignment horizontal="center" wrapText="1"/>
    </xf>
    <xf numFmtId="164" fontId="32" fillId="10" borderId="29" xfId="0" applyNumberFormat="1" applyFont="1" applyFill="1" applyBorder="1" applyAlignment="1">
      <alignment horizontal="center" wrapText="1"/>
    </xf>
    <xf numFmtId="164" fontId="18" fillId="16" borderId="1" xfId="0" applyNumberFormat="1" applyFont="1" applyFill="1" applyBorder="1" applyAlignment="1">
      <alignment horizontal="center" wrapText="1"/>
    </xf>
    <xf numFmtId="164" fontId="15" fillId="16" borderId="5" xfId="0" applyNumberFormat="1" applyFont="1" applyFill="1" applyBorder="1" applyAlignment="1">
      <alignment horizontal="center" wrapText="1"/>
    </xf>
    <xf numFmtId="164" fontId="0" fillId="15" borderId="1" xfId="0" applyNumberFormat="1" applyFill="1" applyBorder="1" applyAlignment="1">
      <alignment horizontal="center" wrapText="1"/>
    </xf>
    <xf numFmtId="164" fontId="0" fillId="15" borderId="5" xfId="0" applyNumberFormat="1" applyFill="1" applyBorder="1" applyAlignment="1">
      <alignment horizontal="center" wrapText="1"/>
    </xf>
    <xf numFmtId="164" fontId="0" fillId="15" borderId="29" xfId="0" applyNumberFormat="1" applyFill="1" applyBorder="1" applyAlignment="1">
      <alignment horizontal="center" wrapText="1"/>
    </xf>
    <xf numFmtId="164" fontId="0" fillId="15" borderId="68" xfId="0" applyNumberFormat="1" applyFill="1" applyBorder="1" applyAlignment="1">
      <alignment horizontal="center" wrapText="1"/>
    </xf>
    <xf numFmtId="164" fontId="0" fillId="0" borderId="1" xfId="0" quotePrefix="1" applyNumberFormat="1" applyFill="1" applyBorder="1" applyAlignment="1">
      <alignment horizontal="center" wrapText="1"/>
    </xf>
    <xf numFmtId="164" fontId="0" fillId="0" borderId="5" xfId="0" quotePrefix="1" applyNumberFormat="1" applyFill="1" applyBorder="1" applyAlignment="1">
      <alignment horizontal="center" wrapText="1"/>
    </xf>
    <xf numFmtId="164" fontId="0" fillId="0" borderId="68" xfId="0" applyNumberFormat="1" applyFill="1" applyBorder="1" applyAlignment="1">
      <alignment horizontal="center" wrapText="1"/>
    </xf>
    <xf numFmtId="164" fontId="15" fillId="0" borderId="5" xfId="0" applyNumberFormat="1" applyFont="1" applyFill="1" applyBorder="1" applyAlignment="1">
      <alignment horizontal="center" wrapText="1"/>
    </xf>
    <xf numFmtId="164" fontId="0" fillId="0" borderId="68" xfId="0" quotePrefix="1" applyNumberFormat="1" applyFill="1" applyBorder="1" applyAlignment="1">
      <alignment horizontal="center" wrapText="1"/>
    </xf>
    <xf numFmtId="164" fontId="18" fillId="0" borderId="5" xfId="0" applyNumberFormat="1" applyFont="1" applyFill="1" applyBorder="1" applyAlignment="1">
      <alignment horizontal="center" wrapText="1"/>
    </xf>
    <xf numFmtId="164" fontId="18" fillId="0" borderId="1" xfId="0" applyNumberFormat="1" applyFont="1" applyFill="1" applyBorder="1" applyAlignment="1">
      <alignment horizontal="center" wrapText="1"/>
    </xf>
    <xf numFmtId="164" fontId="19" fillId="14" borderId="1" xfId="0" applyNumberFormat="1" applyFont="1" applyFill="1" applyBorder="1" applyAlignment="1">
      <alignment horizontal="center" wrapText="1"/>
    </xf>
    <xf numFmtId="164" fontId="22" fillId="14" borderId="5" xfId="0" applyNumberFormat="1" applyFont="1" applyFill="1" applyBorder="1" applyAlignment="1">
      <alignment horizontal="center" wrapText="1"/>
    </xf>
    <xf numFmtId="164" fontId="19" fillId="14" borderId="68" xfId="0" applyNumberFormat="1" applyFont="1" applyFill="1" applyBorder="1" applyAlignment="1">
      <alignment horizontal="center" wrapText="1"/>
    </xf>
    <xf numFmtId="164" fontId="19" fillId="15" borderId="1" xfId="0" applyNumberFormat="1" applyFont="1" applyFill="1" applyBorder="1" applyAlignment="1">
      <alignment horizontal="center" wrapText="1"/>
    </xf>
    <xf numFmtId="164" fontId="19" fillId="15" borderId="5" xfId="0" applyNumberFormat="1" applyFont="1" applyFill="1" applyBorder="1" applyAlignment="1">
      <alignment horizontal="center" wrapText="1"/>
    </xf>
    <xf numFmtId="164" fontId="14" fillId="15" borderId="5" xfId="0" applyNumberFormat="1" applyFont="1" applyFill="1" applyBorder="1" applyAlignment="1">
      <alignment horizontal="center" wrapText="1"/>
    </xf>
    <xf numFmtId="164" fontId="14" fillId="15" borderId="29" xfId="0" applyNumberFormat="1" applyFont="1" applyFill="1" applyBorder="1" applyAlignment="1">
      <alignment horizontal="center" wrapText="1"/>
    </xf>
    <xf numFmtId="164" fontId="35" fillId="10" borderId="1" xfId="0" applyNumberFormat="1" applyFont="1" applyFill="1" applyBorder="1" applyAlignment="1">
      <alignment horizontal="center" wrapText="1"/>
    </xf>
    <xf numFmtId="164" fontId="35" fillId="10" borderId="5" xfId="0" applyNumberFormat="1" applyFont="1" applyFill="1" applyBorder="1" applyAlignment="1">
      <alignment horizontal="center" wrapText="1"/>
    </xf>
    <xf numFmtId="164" fontId="35" fillId="10" borderId="68" xfId="0" applyNumberFormat="1" applyFont="1" applyFill="1" applyBorder="1" applyAlignment="1">
      <alignment horizontal="center" wrapText="1"/>
    </xf>
    <xf numFmtId="164" fontId="18" fillId="15" borderId="5" xfId="0" applyNumberFormat="1" applyFont="1" applyFill="1" applyBorder="1" applyAlignment="1">
      <alignment horizontal="center" wrapText="1"/>
    </xf>
    <xf numFmtId="164" fontId="18" fillId="15" borderId="1" xfId="0" applyNumberFormat="1" applyFont="1" applyFill="1" applyBorder="1" applyAlignment="1">
      <alignment horizontal="center" wrapText="1"/>
    </xf>
    <xf numFmtId="164" fontId="0" fillId="0" borderId="5" xfId="0" applyNumberFormat="1" applyFill="1" applyBorder="1" applyAlignment="1">
      <alignment horizontal="center" wrapText="1"/>
    </xf>
    <xf numFmtId="164" fontId="18" fillId="14" borderId="5" xfId="0" applyNumberFormat="1" applyFont="1" applyFill="1" applyBorder="1" applyAlignment="1">
      <alignment horizontal="center" wrapText="1"/>
    </xf>
    <xf numFmtId="164" fontId="18" fillId="14" borderId="1" xfId="0" applyNumberFormat="1" applyFont="1" applyFill="1" applyBorder="1" applyAlignment="1">
      <alignment horizontal="center" wrapText="1"/>
    </xf>
    <xf numFmtId="164" fontId="14" fillId="15" borderId="1" xfId="0" applyNumberFormat="1" applyFont="1" applyFill="1" applyBorder="1" applyAlignment="1">
      <alignment horizontal="center" wrapText="1"/>
    </xf>
    <xf numFmtId="164" fontId="14" fillId="15" borderId="68" xfId="0" applyNumberFormat="1" applyFont="1" applyFill="1" applyBorder="1" applyAlignment="1">
      <alignment horizontal="center" wrapText="1"/>
    </xf>
    <xf numFmtId="164" fontId="0" fillId="10" borderId="1" xfId="0" applyNumberFormat="1" applyFill="1" applyBorder="1" applyAlignment="1">
      <alignment horizontal="center" wrapText="1"/>
    </xf>
    <xf numFmtId="164" fontId="0" fillId="10" borderId="29" xfId="0" applyNumberFormat="1" applyFill="1" applyBorder="1" applyAlignment="1">
      <alignment horizontal="center" wrapText="1"/>
    </xf>
    <xf numFmtId="164" fontId="18" fillId="10" borderId="1" xfId="0" applyNumberFormat="1" applyFont="1" applyFill="1" applyBorder="1" applyAlignment="1">
      <alignment horizontal="center" wrapText="1"/>
    </xf>
    <xf numFmtId="164" fontId="0" fillId="10" borderId="5" xfId="0" applyNumberFormat="1" applyFill="1" applyBorder="1" applyAlignment="1">
      <alignment horizontal="center" wrapText="1"/>
    </xf>
    <xf numFmtId="164" fontId="0" fillId="10" borderId="68" xfId="0" applyNumberFormat="1" applyFill="1" applyBorder="1" applyAlignment="1">
      <alignment horizontal="center" wrapText="1"/>
    </xf>
    <xf numFmtId="164" fontId="19" fillId="0" borderId="1" xfId="0" applyNumberFormat="1" applyFont="1" applyFill="1" applyBorder="1" applyAlignment="1">
      <alignment horizontal="center" wrapText="1"/>
    </xf>
    <xf numFmtId="164" fontId="19" fillId="10" borderId="58" xfId="0" applyNumberFormat="1" applyFont="1" applyFill="1" applyBorder="1" applyAlignment="1">
      <alignment horizontal="center" wrapText="1"/>
    </xf>
    <xf numFmtId="164" fontId="14" fillId="7" borderId="19" xfId="0" applyNumberFormat="1" applyFont="1" applyFill="1" applyBorder="1" applyAlignment="1">
      <alignment horizontal="center" vertical="center"/>
    </xf>
    <xf numFmtId="164" fontId="14" fillId="7" borderId="0" xfId="0" applyNumberFormat="1" applyFont="1" applyFill="1" applyBorder="1" applyAlignment="1">
      <alignment horizontal="center" vertical="center"/>
    </xf>
    <xf numFmtId="164" fontId="14" fillId="7" borderId="6" xfId="0" applyNumberFormat="1" applyFont="1" applyFill="1" applyBorder="1" applyAlignment="1">
      <alignment horizontal="center" vertical="center"/>
    </xf>
    <xf numFmtId="164" fontId="14" fillId="0" borderId="5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center" wrapText="1"/>
    </xf>
    <xf numFmtId="1" fontId="0" fillId="0" borderId="5" xfId="0" applyNumberFormat="1" applyFill="1" applyBorder="1"/>
    <xf numFmtId="164" fontId="14" fillId="17" borderId="5" xfId="0" applyNumberFormat="1" applyFont="1" applyFill="1" applyBorder="1" applyAlignment="1">
      <alignment horizontal="left"/>
    </xf>
    <xf numFmtId="0" fontId="0" fillId="17" borderId="5" xfId="0" applyFill="1" applyBorder="1" applyAlignment="1">
      <alignment horizontal="center"/>
    </xf>
    <xf numFmtId="0" fontId="0" fillId="17" borderId="5" xfId="0" applyFill="1" applyBorder="1" applyAlignment="1">
      <alignment horizontal="center" wrapText="1"/>
    </xf>
    <xf numFmtId="0" fontId="14" fillId="17" borderId="5" xfId="0" applyFont="1" applyFill="1" applyBorder="1"/>
    <xf numFmtId="0" fontId="0" fillId="17" borderId="5" xfId="0" applyFill="1" applyBorder="1" applyAlignment="1">
      <alignment wrapText="1"/>
    </xf>
    <xf numFmtId="1" fontId="0" fillId="17" borderId="5" xfId="0" applyNumberFormat="1" applyFill="1" applyBorder="1"/>
    <xf numFmtId="1" fontId="0" fillId="17" borderId="5" xfId="0" applyNumberFormat="1" applyFill="1" applyBorder="1" applyAlignment="1">
      <alignment horizontal="center"/>
    </xf>
    <xf numFmtId="0" fontId="0" fillId="8" borderId="54" xfId="0" applyFill="1" applyBorder="1"/>
    <xf numFmtId="0" fontId="0" fillId="8" borderId="55" xfId="0" applyFill="1" applyBorder="1"/>
    <xf numFmtId="164" fontId="14" fillId="8" borderId="55" xfId="0" applyNumberFormat="1" applyFont="1" applyFill="1" applyBorder="1" applyAlignment="1">
      <alignment horizontal="center"/>
    </xf>
    <xf numFmtId="164" fontId="14" fillId="8" borderId="55" xfId="0" applyNumberFormat="1" applyFont="1" applyFill="1" applyBorder="1" applyAlignment="1">
      <alignment horizontal="left"/>
    </xf>
    <xf numFmtId="0" fontId="0" fillId="8" borderId="55" xfId="0" applyFill="1" applyBorder="1" applyAlignment="1">
      <alignment horizontal="center"/>
    </xf>
    <xf numFmtId="0" fontId="0" fillId="8" borderId="55" xfId="0" applyFill="1" applyBorder="1" applyAlignment="1">
      <alignment horizontal="center" wrapText="1"/>
    </xf>
    <xf numFmtId="0" fontId="14" fillId="8" borderId="55" xfId="0" applyFont="1" applyFill="1" applyBorder="1"/>
    <xf numFmtId="0" fontId="0" fillId="8" borderId="55" xfId="0" applyFill="1" applyBorder="1" applyAlignment="1">
      <alignment wrapText="1"/>
    </xf>
    <xf numFmtId="1" fontId="0" fillId="8" borderId="55" xfId="0" applyNumberFormat="1" applyFill="1" applyBorder="1"/>
    <xf numFmtId="1" fontId="0" fillId="8" borderId="55" xfId="0" applyNumberFormat="1" applyFill="1" applyBorder="1" applyAlignment="1">
      <alignment horizontal="center"/>
    </xf>
    <xf numFmtId="164" fontId="0" fillId="0" borderId="1" xfId="0" applyNumberFormat="1" applyFont="1" applyFill="1" applyBorder="1"/>
    <xf numFmtId="164" fontId="0" fillId="8" borderId="1" xfId="0" applyNumberFormat="1" applyFont="1" applyFill="1" applyBorder="1"/>
    <xf numFmtId="0" fontId="18" fillId="0" borderId="1" xfId="0" applyFont="1" applyFill="1" applyBorder="1"/>
    <xf numFmtId="0" fontId="19" fillId="16" borderId="1" xfId="0" applyFont="1" applyFill="1" applyBorder="1"/>
    <xf numFmtId="0" fontId="13" fillId="9" borderId="58" xfId="0" applyFont="1" applyFill="1" applyBorder="1"/>
    <xf numFmtId="0" fontId="0" fillId="0" borderId="32" xfId="0" applyFill="1" applyBorder="1"/>
    <xf numFmtId="164" fontId="14" fillId="0" borderId="32" xfId="0" applyNumberFormat="1" applyFont="1" applyFill="1" applyBorder="1" applyAlignment="1">
      <alignment horizontal="center"/>
    </xf>
    <xf numFmtId="164" fontId="14" fillId="0" borderId="32" xfId="0" applyNumberFormat="1" applyFont="1" applyFill="1" applyBorder="1" applyAlignment="1">
      <alignment horizontal="left"/>
    </xf>
    <xf numFmtId="0" fontId="0" fillId="0" borderId="32" xfId="0" applyFill="1" applyBorder="1" applyAlignment="1">
      <alignment horizontal="center" wrapText="1"/>
    </xf>
    <xf numFmtId="0" fontId="14" fillId="0" borderId="32" xfId="0" applyFont="1" applyFill="1" applyBorder="1"/>
    <xf numFmtId="0" fontId="0" fillId="0" borderId="32" xfId="0" applyFill="1" applyBorder="1" applyAlignment="1">
      <alignment wrapText="1"/>
    </xf>
    <xf numFmtId="1" fontId="0" fillId="0" borderId="32" xfId="0" applyNumberFormat="1" applyFill="1" applyBorder="1"/>
    <xf numFmtId="0" fontId="14" fillId="7" borderId="4" xfId="0" applyFont="1" applyFill="1" applyBorder="1"/>
    <xf numFmtId="1" fontId="0" fillId="8" borderId="56" xfId="0" applyNumberFormat="1" applyFill="1" applyBorder="1"/>
    <xf numFmtId="1" fontId="0" fillId="0" borderId="29" xfId="0" applyNumberFormat="1" applyFill="1" applyBorder="1"/>
    <xf numFmtId="1" fontId="0" fillId="17" borderId="29" xfId="0" applyNumberFormat="1" applyFill="1" applyBorder="1"/>
    <xf numFmtId="1" fontId="0" fillId="0" borderId="34" xfId="0" applyNumberFormat="1" applyFill="1" applyBorder="1"/>
    <xf numFmtId="164" fontId="0" fillId="8" borderId="57" xfId="0" applyNumberFormat="1" applyFill="1" applyBorder="1" applyAlignment="1">
      <alignment horizontal="center"/>
    </xf>
    <xf numFmtId="164" fontId="0" fillId="17" borderId="13" xfId="0" applyNumberFormat="1" applyFill="1" applyBorder="1" applyAlignment="1">
      <alignment horizontal="center"/>
    </xf>
    <xf numFmtId="164" fontId="0" fillId="16" borderId="13" xfId="0" applyNumberFormat="1" applyFill="1" applyBorder="1" applyAlignment="1">
      <alignment horizontal="center"/>
    </xf>
    <xf numFmtId="164" fontId="12" fillId="9" borderId="39" xfId="0" applyNumberFormat="1" applyFont="1" applyFill="1" applyBorder="1" applyAlignment="1">
      <alignment horizontal="center"/>
    </xf>
    <xf numFmtId="164" fontId="0" fillId="8" borderId="44" xfId="0" applyNumberFormat="1" applyFill="1" applyBorder="1" applyAlignment="1">
      <alignment horizontal="center" wrapText="1"/>
    </xf>
    <xf numFmtId="164" fontId="0" fillId="17" borderId="16" xfId="0" applyNumberFormat="1" applyFill="1" applyBorder="1" applyAlignment="1">
      <alignment horizontal="center" wrapText="1"/>
    </xf>
    <xf numFmtId="164" fontId="0" fillId="8" borderId="16" xfId="0" applyNumberFormat="1" applyFill="1" applyBorder="1" applyAlignment="1">
      <alignment horizontal="center" wrapText="1"/>
    </xf>
    <xf numFmtId="164" fontId="0" fillId="16" borderId="16" xfId="0" applyNumberFormat="1" applyFill="1" applyBorder="1" applyAlignment="1">
      <alignment horizontal="center" wrapText="1"/>
    </xf>
    <xf numFmtId="164" fontId="12" fillId="9" borderId="38" xfId="0" applyNumberFormat="1" applyFont="1" applyFill="1" applyBorder="1" applyAlignment="1">
      <alignment horizontal="center" wrapText="1"/>
    </xf>
    <xf numFmtId="164" fontId="0" fillId="8" borderId="36" xfId="0" applyNumberFormat="1" applyFill="1" applyBorder="1" applyAlignment="1">
      <alignment horizontal="center" wrapText="1"/>
    </xf>
    <xf numFmtId="164" fontId="0" fillId="16" borderId="3" xfId="0" applyNumberFormat="1" applyFill="1" applyBorder="1" applyAlignment="1">
      <alignment horizontal="center" wrapText="1"/>
    </xf>
    <xf numFmtId="164" fontId="12" fillId="9" borderId="25" xfId="0" applyNumberFormat="1" applyFont="1" applyFill="1" applyBorder="1" applyAlignment="1">
      <alignment horizontal="center" wrapText="1"/>
    </xf>
    <xf numFmtId="164" fontId="0" fillId="8" borderId="45" xfId="0" applyNumberFormat="1" applyFill="1" applyBorder="1" applyAlignment="1">
      <alignment horizontal="center"/>
    </xf>
    <xf numFmtId="164" fontId="0" fillId="8" borderId="15" xfId="0" applyNumberFormat="1" applyFill="1" applyBorder="1" applyAlignment="1">
      <alignment horizontal="center"/>
    </xf>
    <xf numFmtId="164" fontId="0" fillId="16" borderId="15" xfId="0" applyNumberFormat="1" applyFill="1" applyBorder="1" applyAlignment="1">
      <alignment horizontal="center"/>
    </xf>
    <xf numFmtId="164" fontId="12" fillId="9" borderId="30" xfId="0" applyNumberFormat="1" applyFont="1" applyFill="1" applyBorder="1" applyAlignment="1">
      <alignment horizontal="center"/>
    </xf>
    <xf numFmtId="164" fontId="0" fillId="17" borderId="3" xfId="0" applyNumberFormat="1" applyFill="1" applyBorder="1" applyAlignment="1">
      <alignment horizontal="center" wrapText="1"/>
    </xf>
    <xf numFmtId="164" fontId="0" fillId="8" borderId="45" xfId="0" applyNumberFormat="1" applyFill="1" applyBorder="1" applyAlignment="1">
      <alignment horizontal="center" wrapText="1"/>
    </xf>
    <xf numFmtId="164" fontId="0" fillId="8" borderId="15" xfId="0" applyNumberFormat="1" applyFill="1" applyBorder="1" applyAlignment="1">
      <alignment horizontal="center" wrapText="1"/>
    </xf>
    <xf numFmtId="164" fontId="0" fillId="16" borderId="15" xfId="0" applyNumberFormat="1" applyFill="1" applyBorder="1" applyAlignment="1">
      <alignment horizontal="center" wrapText="1"/>
    </xf>
    <xf numFmtId="164" fontId="12" fillId="9" borderId="30" xfId="0" applyNumberFormat="1" applyFont="1" applyFill="1" applyBorder="1" applyAlignment="1">
      <alignment horizontal="center" wrapText="1"/>
    </xf>
    <xf numFmtId="164" fontId="0" fillId="8" borderId="36" xfId="0" applyNumberFormat="1" applyFill="1" applyBorder="1" applyAlignment="1">
      <alignment horizontal="center"/>
    </xf>
    <xf numFmtId="164" fontId="0" fillId="8" borderId="44" xfId="0" applyNumberFormat="1" applyFill="1" applyBorder="1" applyAlignment="1">
      <alignment horizontal="center"/>
    </xf>
    <xf numFmtId="164" fontId="0" fillId="17" borderId="16" xfId="0" applyNumberFormat="1" applyFill="1" applyBorder="1" applyAlignment="1">
      <alignment horizontal="center"/>
    </xf>
    <xf numFmtId="164" fontId="0" fillId="8" borderId="16" xfId="0" applyNumberFormat="1" applyFill="1" applyBorder="1" applyAlignment="1">
      <alignment horizontal="center"/>
    </xf>
    <xf numFmtId="164" fontId="0" fillId="16" borderId="16" xfId="0" applyNumberFormat="1" applyFill="1" applyBorder="1" applyAlignment="1">
      <alignment horizontal="center"/>
    </xf>
    <xf numFmtId="164" fontId="0" fillId="16" borderId="3" xfId="0" applyNumberFormat="1" applyFill="1" applyBorder="1" applyAlignment="1">
      <alignment horizontal="center"/>
    </xf>
    <xf numFmtId="0" fontId="38" fillId="0" borderId="0" xfId="0" applyFont="1" applyFill="1"/>
    <xf numFmtId="0" fontId="18" fillId="0" borderId="0" xfId="0" applyFont="1" applyFill="1" applyBorder="1" applyAlignment="1">
      <alignment horizontal="center"/>
    </xf>
    <xf numFmtId="0" fontId="12" fillId="9" borderId="0" xfId="0" applyFont="1" applyFill="1"/>
    <xf numFmtId="0" fontId="12" fillId="9" borderId="62" xfId="0" applyFont="1" applyFill="1" applyBorder="1" applyAlignment="1">
      <alignment horizontal="center"/>
    </xf>
    <xf numFmtId="0" fontId="12" fillId="9" borderId="65" xfId="0" applyFont="1" applyFill="1" applyBorder="1" applyAlignment="1">
      <alignment horizontal="center"/>
    </xf>
    <xf numFmtId="0" fontId="12" fillId="9" borderId="47" xfId="0" applyFont="1" applyFill="1" applyBorder="1" applyAlignment="1">
      <alignment horizontal="center"/>
    </xf>
    <xf numFmtId="0" fontId="12" fillId="9" borderId="0" xfId="0" applyFont="1" applyFill="1" applyAlignment="1">
      <alignment horizontal="center"/>
    </xf>
    <xf numFmtId="0" fontId="12" fillId="9" borderId="0" xfId="0" applyFont="1" applyFill="1" applyAlignment="1">
      <alignment horizontal="center" wrapText="1"/>
    </xf>
    <xf numFmtId="0" fontId="13" fillId="9" borderId="0" xfId="0" applyFont="1" applyFill="1"/>
    <xf numFmtId="0" fontId="12" fillId="9" borderId="0" xfId="0" applyFont="1" applyFill="1" applyAlignment="1">
      <alignment wrapText="1"/>
    </xf>
    <xf numFmtId="0" fontId="12" fillId="9" borderId="0" xfId="0" applyFont="1" applyFill="1" applyBorder="1" applyAlignment="1">
      <alignment horizontal="center"/>
    </xf>
    <xf numFmtId="164" fontId="13" fillId="9" borderId="62" xfId="0" applyNumberFormat="1" applyFont="1" applyFill="1" applyBorder="1" applyAlignment="1">
      <alignment horizontal="center"/>
    </xf>
    <xf numFmtId="164" fontId="13" fillId="9" borderId="73" xfId="0" applyNumberFormat="1" applyFont="1" applyFill="1" applyBorder="1" applyAlignment="1">
      <alignment horizontal="center"/>
    </xf>
    <xf numFmtId="164" fontId="13" fillId="9" borderId="65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vertical="center" textRotation="90" wrapText="1"/>
    </xf>
    <xf numFmtId="0" fontId="17" fillId="0" borderId="0" xfId="0" applyFont="1" applyFill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center" wrapText="1"/>
    </xf>
    <xf numFmtId="166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wrapText="1"/>
    </xf>
    <xf numFmtId="0" fontId="18" fillId="0" borderId="0" xfId="0" applyFont="1" applyFill="1" applyBorder="1"/>
    <xf numFmtId="0" fontId="19" fillId="0" borderId="0" xfId="0" applyFont="1" applyFill="1" applyBorder="1"/>
    <xf numFmtId="0" fontId="18" fillId="0" borderId="0" xfId="0" applyFont="1" applyFill="1" applyBorder="1" applyAlignment="1">
      <alignment wrapText="1"/>
    </xf>
    <xf numFmtId="164" fontId="18" fillId="0" borderId="0" xfId="0" applyNumberFormat="1" applyFont="1" applyFill="1" applyBorder="1" applyAlignment="1">
      <alignment horizontal="center"/>
    </xf>
    <xf numFmtId="0" fontId="39" fillId="9" borderId="0" xfId="0" applyFont="1" applyFill="1"/>
    <xf numFmtId="0" fontId="39" fillId="9" borderId="62" xfId="0" applyFont="1" applyFill="1" applyBorder="1" applyAlignment="1">
      <alignment horizontal="center"/>
    </xf>
    <xf numFmtId="0" fontId="39" fillId="9" borderId="65" xfId="0" applyFont="1" applyFill="1" applyBorder="1" applyAlignment="1">
      <alignment horizontal="center"/>
    </xf>
    <xf numFmtId="0" fontId="39" fillId="9" borderId="47" xfId="0" applyFont="1" applyFill="1" applyBorder="1" applyAlignment="1">
      <alignment horizontal="center"/>
    </xf>
    <xf numFmtId="0" fontId="39" fillId="9" borderId="0" xfId="0" applyFont="1" applyFill="1" applyAlignment="1">
      <alignment horizontal="center"/>
    </xf>
    <xf numFmtId="0" fontId="39" fillId="9" borderId="0" xfId="0" applyFont="1" applyFill="1" applyAlignment="1">
      <alignment horizontal="center" wrapText="1"/>
    </xf>
    <xf numFmtId="0" fontId="40" fillId="9" borderId="0" xfId="0" applyFont="1" applyFill="1"/>
    <xf numFmtId="0" fontId="39" fillId="9" borderId="0" xfId="0" applyFont="1" applyFill="1" applyAlignment="1">
      <alignment wrapText="1"/>
    </xf>
    <xf numFmtId="0" fontId="39" fillId="9" borderId="0" xfId="0" applyFont="1" applyFill="1" applyBorder="1" applyAlignment="1">
      <alignment horizontal="center"/>
    </xf>
    <xf numFmtId="164" fontId="40" fillId="9" borderId="62" xfId="0" applyNumberFormat="1" applyFont="1" applyFill="1" applyBorder="1" applyAlignment="1">
      <alignment horizontal="center"/>
    </xf>
    <xf numFmtId="164" fontId="40" fillId="9" borderId="73" xfId="0" applyNumberFormat="1" applyFont="1" applyFill="1" applyBorder="1" applyAlignment="1">
      <alignment horizontal="center"/>
    </xf>
    <xf numFmtId="164" fontId="40" fillId="9" borderId="65" xfId="0" applyNumberFormat="1" applyFont="1" applyFill="1" applyBorder="1" applyAlignment="1">
      <alignment horizontal="center"/>
    </xf>
    <xf numFmtId="0" fontId="41" fillId="0" borderId="0" xfId="0" applyFont="1" applyFill="1"/>
    <xf numFmtId="0" fontId="14" fillId="9" borderId="69" xfId="0" applyFont="1" applyFill="1" applyBorder="1" applyAlignment="1">
      <alignment horizontal="center"/>
    </xf>
    <xf numFmtId="0" fontId="14" fillId="9" borderId="53" xfId="0" applyFont="1" applyFill="1" applyBorder="1" applyAlignment="1">
      <alignment horizontal="center"/>
    </xf>
    <xf numFmtId="0" fontId="14" fillId="9" borderId="7" xfId="0" applyFont="1" applyFill="1" applyBorder="1" applyAlignment="1">
      <alignment horizontal="center"/>
    </xf>
    <xf numFmtId="164" fontId="14" fillId="9" borderId="60" xfId="0" applyNumberFormat="1" applyFont="1" applyFill="1" applyBorder="1" applyAlignment="1">
      <alignment horizontal="center"/>
    </xf>
    <xf numFmtId="164" fontId="14" fillId="9" borderId="74" xfId="0" applyNumberFormat="1" applyFont="1" applyFill="1" applyBorder="1" applyAlignment="1">
      <alignment horizontal="center"/>
    </xf>
    <xf numFmtId="164" fontId="14" fillId="9" borderId="61" xfId="0" applyNumberFormat="1" applyFont="1" applyFill="1" applyBorder="1" applyAlignment="1">
      <alignment horizontal="center"/>
    </xf>
    <xf numFmtId="164" fontId="14" fillId="9" borderId="43" xfId="0" applyNumberFormat="1" applyFont="1" applyFill="1" applyBorder="1" applyAlignment="1">
      <alignment horizontal="center"/>
    </xf>
    <xf numFmtId="164" fontId="14" fillId="9" borderId="9" xfId="0" applyNumberFormat="1" applyFont="1" applyFill="1" applyBorder="1" applyAlignment="1">
      <alignment horizontal="center"/>
    </xf>
    <xf numFmtId="164" fontId="14" fillId="9" borderId="35" xfId="0" applyNumberFormat="1" applyFont="1" applyFill="1" applyBorder="1" applyAlignment="1">
      <alignment horizontal="center"/>
    </xf>
    <xf numFmtId="164" fontId="14" fillId="14" borderId="43" xfId="0" applyNumberFormat="1" applyFont="1" applyFill="1" applyBorder="1" applyAlignment="1">
      <alignment horizontal="center"/>
    </xf>
    <xf numFmtId="164" fontId="14" fillId="14" borderId="9" xfId="0" applyNumberFormat="1" applyFont="1" applyFill="1" applyBorder="1" applyAlignment="1">
      <alignment horizontal="center"/>
    </xf>
    <xf numFmtId="164" fontId="14" fillId="14" borderId="35" xfId="0" applyNumberFormat="1" applyFont="1" applyFill="1" applyBorder="1" applyAlignment="1">
      <alignment horizontal="center"/>
    </xf>
    <xf numFmtId="0" fontId="0" fillId="14" borderId="5" xfId="0" applyFill="1" applyBorder="1"/>
    <xf numFmtId="0" fontId="0" fillId="14" borderId="5" xfId="0" applyFill="1" applyBorder="1" applyAlignment="1">
      <alignment horizontal="center"/>
    </xf>
    <xf numFmtId="0" fontId="0" fillId="14" borderId="5" xfId="0" applyFill="1" applyBorder="1" applyAlignment="1">
      <alignment horizontal="center" wrapText="1"/>
    </xf>
    <xf numFmtId="0" fontId="14" fillId="14" borderId="5" xfId="0" applyFont="1" applyFill="1" applyBorder="1"/>
    <xf numFmtId="0" fontId="0" fillId="14" borderId="5" xfId="0" applyFill="1" applyBorder="1" applyAlignment="1">
      <alignment wrapText="1"/>
    </xf>
    <xf numFmtId="0" fontId="0" fillId="9" borderId="5" xfId="0" applyFill="1" applyBorder="1" applyAlignment="1">
      <alignment horizontal="center"/>
    </xf>
    <xf numFmtId="164" fontId="0" fillId="16" borderId="23" xfId="0" applyNumberFormat="1" applyFont="1" applyFill="1" applyBorder="1"/>
    <xf numFmtId="0" fontId="14" fillId="17" borderId="69" xfId="0" applyFont="1" applyFill="1" applyBorder="1" applyAlignment="1">
      <alignment horizontal="center"/>
    </xf>
    <xf numFmtId="0" fontId="14" fillId="17" borderId="53" xfId="0" applyFont="1" applyFill="1" applyBorder="1" applyAlignment="1">
      <alignment horizontal="center"/>
    </xf>
    <xf numFmtId="0" fontId="14" fillId="17" borderId="6" xfId="0" applyFont="1" applyFill="1" applyBorder="1" applyAlignment="1">
      <alignment horizontal="center"/>
    </xf>
    <xf numFmtId="164" fontId="14" fillId="17" borderId="60" xfId="0" applyNumberFormat="1" applyFont="1" applyFill="1" applyBorder="1" applyAlignment="1">
      <alignment horizontal="center"/>
    </xf>
    <xf numFmtId="164" fontId="14" fillId="17" borderId="74" xfId="0" applyNumberFormat="1" applyFont="1" applyFill="1" applyBorder="1" applyAlignment="1">
      <alignment horizontal="center"/>
    </xf>
    <xf numFmtId="164" fontId="14" fillId="17" borderId="61" xfId="0" applyNumberFormat="1" applyFont="1" applyFill="1" applyBorder="1" applyAlignment="1">
      <alignment horizontal="center"/>
    </xf>
    <xf numFmtId="0" fontId="14" fillId="15" borderId="5" xfId="0" applyFont="1" applyFill="1" applyBorder="1"/>
    <xf numFmtId="0" fontId="14" fillId="15" borderId="5" xfId="0" applyFont="1" applyFill="1" applyBorder="1" applyAlignment="1">
      <alignment horizontal="center" wrapText="1"/>
    </xf>
    <xf numFmtId="0" fontId="14" fillId="15" borderId="5" xfId="0" applyFont="1" applyFill="1" applyBorder="1" applyAlignment="1">
      <alignment wrapText="1"/>
    </xf>
    <xf numFmtId="0" fontId="14" fillId="9" borderId="5" xfId="0" applyFont="1" applyFill="1" applyBorder="1" applyAlignment="1">
      <alignment horizontal="center"/>
    </xf>
    <xf numFmtId="0" fontId="14" fillId="15" borderId="66" xfId="0" applyFont="1" applyFill="1" applyBorder="1" applyAlignment="1">
      <alignment horizontal="center"/>
    </xf>
    <xf numFmtId="0" fontId="0" fillId="15" borderId="5" xfId="0" applyFill="1" applyBorder="1" applyAlignment="1">
      <alignment horizontal="center" wrapText="1"/>
    </xf>
    <xf numFmtId="0" fontId="14" fillId="14" borderId="5" xfId="0" applyFont="1" applyFill="1" applyBorder="1" applyAlignment="1">
      <alignment horizontal="center" wrapText="1"/>
    </xf>
    <xf numFmtId="0" fontId="14" fillId="17" borderId="5" xfId="0" applyFont="1" applyFill="1" applyBorder="1" applyAlignment="1">
      <alignment horizontal="center" wrapText="1"/>
    </xf>
    <xf numFmtId="0" fontId="0" fillId="10" borderId="5" xfId="0" applyFill="1" applyBorder="1" applyAlignment="1">
      <alignment horizontal="center" wrapText="1"/>
    </xf>
    <xf numFmtId="0" fontId="0" fillId="0" borderId="5" xfId="0" applyFont="1" applyFill="1" applyBorder="1" applyAlignment="1">
      <alignment horizontal="center" wrapText="1"/>
    </xf>
    <xf numFmtId="0" fontId="18" fillId="15" borderId="5" xfId="0" applyFont="1" applyFill="1" applyBorder="1" applyAlignment="1">
      <alignment horizontal="center" wrapText="1"/>
    </xf>
    <xf numFmtId="0" fontId="18" fillId="10" borderId="32" xfId="0" applyFont="1" applyFill="1" applyBorder="1" applyAlignment="1">
      <alignment horizontal="center" wrapText="1"/>
    </xf>
    <xf numFmtId="0" fontId="0" fillId="15" borderId="68" xfId="0" applyFill="1" applyBorder="1" applyAlignment="1">
      <alignment horizontal="center" wrapText="1"/>
    </xf>
    <xf numFmtId="0" fontId="14" fillId="14" borderId="68" xfId="0" applyFont="1" applyFill="1" applyBorder="1" applyAlignment="1">
      <alignment horizontal="center" wrapText="1"/>
    </xf>
    <xf numFmtId="0" fontId="0" fillId="0" borderId="68" xfId="0" applyFill="1" applyBorder="1" applyAlignment="1">
      <alignment horizontal="center" wrapText="1"/>
    </xf>
    <xf numFmtId="0" fontId="14" fillId="15" borderId="68" xfId="0" applyFont="1" applyFill="1" applyBorder="1" applyAlignment="1">
      <alignment horizontal="center" wrapText="1"/>
    </xf>
    <xf numFmtId="0" fontId="14" fillId="17" borderId="68" xfId="0" applyFont="1" applyFill="1" applyBorder="1" applyAlignment="1">
      <alignment horizontal="center" wrapText="1"/>
    </xf>
    <xf numFmtId="0" fontId="0" fillId="10" borderId="68" xfId="0" applyFill="1" applyBorder="1" applyAlignment="1">
      <alignment horizontal="center" wrapText="1"/>
    </xf>
    <xf numFmtId="0" fontId="0" fillId="0" borderId="68" xfId="0" applyFont="1" applyFill="1" applyBorder="1" applyAlignment="1">
      <alignment horizontal="center" wrapText="1"/>
    </xf>
    <xf numFmtId="0" fontId="14" fillId="10" borderId="33" xfId="0" applyFont="1" applyFill="1" applyBorder="1" applyAlignment="1">
      <alignment horizontal="center" wrapText="1"/>
    </xf>
    <xf numFmtId="164" fontId="13" fillId="9" borderId="5" xfId="0" applyNumberFormat="1" applyFont="1" applyFill="1" applyBorder="1" applyAlignment="1">
      <alignment horizontal="center"/>
    </xf>
    <xf numFmtId="164" fontId="40" fillId="9" borderId="5" xfId="0" applyNumberFormat="1" applyFont="1" applyFill="1" applyBorder="1" applyAlignment="1">
      <alignment horizontal="center"/>
    </xf>
    <xf numFmtId="164" fontId="14" fillId="15" borderId="54" xfId="0" applyNumberFormat="1" applyFont="1" applyFill="1" applyBorder="1" applyAlignment="1">
      <alignment horizontal="center"/>
    </xf>
    <xf numFmtId="164" fontId="14" fillId="15" borderId="55" xfId="0" applyNumberFormat="1" applyFont="1" applyFill="1" applyBorder="1" applyAlignment="1">
      <alignment horizontal="center"/>
    </xf>
    <xf numFmtId="164" fontId="14" fillId="15" borderId="71" xfId="0" applyNumberFormat="1" applyFont="1" applyFill="1" applyBorder="1" applyAlignment="1">
      <alignment horizontal="center"/>
    </xf>
    <xf numFmtId="164" fontId="13" fillId="9" borderId="1" xfId="0" applyNumberFormat="1" applyFont="1" applyFill="1" applyBorder="1" applyAlignment="1">
      <alignment horizontal="center"/>
    </xf>
    <xf numFmtId="164" fontId="13" fillId="9" borderId="68" xfId="0" applyNumberFormat="1" applyFont="1" applyFill="1" applyBorder="1" applyAlignment="1">
      <alignment horizontal="center"/>
    </xf>
    <xf numFmtId="164" fontId="40" fillId="9" borderId="1" xfId="0" applyNumberFormat="1" applyFont="1" applyFill="1" applyBorder="1" applyAlignment="1">
      <alignment horizontal="center"/>
    </xf>
    <xf numFmtId="164" fontId="40" fillId="9" borderId="68" xfId="0" applyNumberFormat="1" applyFont="1" applyFill="1" applyBorder="1" applyAlignment="1">
      <alignment horizontal="center"/>
    </xf>
    <xf numFmtId="0" fontId="0" fillId="16" borderId="44" xfId="0" applyFill="1" applyBorder="1"/>
    <xf numFmtId="0" fontId="0" fillId="16" borderId="40" xfId="0" applyFill="1" applyBorder="1"/>
    <xf numFmtId="0" fontId="14" fillId="17" borderId="16" xfId="0" applyFont="1" applyFill="1" applyBorder="1"/>
    <xf numFmtId="0" fontId="0" fillId="16" borderId="16" xfId="0" applyFill="1" applyBorder="1"/>
    <xf numFmtId="0" fontId="32" fillId="10" borderId="16" xfId="0" applyFont="1" applyFill="1" applyBorder="1"/>
    <xf numFmtId="0" fontId="14" fillId="17" borderId="42" xfId="0" applyFont="1" applyFill="1" applyBorder="1"/>
    <xf numFmtId="0" fontId="14" fillId="10" borderId="66" xfId="0" applyFont="1" applyFill="1" applyBorder="1"/>
    <xf numFmtId="0" fontId="12" fillId="9" borderId="47" xfId="0" applyFont="1" applyFill="1" applyBorder="1"/>
    <xf numFmtId="0" fontId="39" fillId="9" borderId="6" xfId="0" applyFont="1" applyFill="1" applyBorder="1"/>
    <xf numFmtId="164" fontId="14" fillId="15" borderId="59" xfId="0" applyNumberFormat="1" applyFont="1" applyFill="1" applyBorder="1" applyAlignment="1">
      <alignment horizontal="center"/>
    </xf>
    <xf numFmtId="164" fontId="13" fillId="9" borderId="66" xfId="0" applyNumberFormat="1" applyFont="1" applyFill="1" applyBorder="1" applyAlignment="1">
      <alignment horizontal="center"/>
    </xf>
    <xf numFmtId="164" fontId="40" fillId="9" borderId="66" xfId="0" applyNumberFormat="1" applyFont="1" applyFill="1" applyBorder="1" applyAlignment="1">
      <alignment horizontal="center"/>
    </xf>
    <xf numFmtId="164" fontId="14" fillId="10" borderId="48" xfId="0" applyNumberFormat="1" applyFont="1" applyFill="1" applyBorder="1" applyAlignment="1">
      <alignment horizontal="center"/>
    </xf>
    <xf numFmtId="164" fontId="19" fillId="17" borderId="68" xfId="0" applyNumberFormat="1" applyFont="1" applyFill="1" applyBorder="1" applyAlignment="1">
      <alignment horizontal="center"/>
    </xf>
    <xf numFmtId="164" fontId="14" fillId="14" borderId="54" xfId="0" applyNumberFormat="1" applyFont="1" applyFill="1" applyBorder="1" applyAlignment="1">
      <alignment horizontal="center"/>
    </xf>
    <xf numFmtId="164" fontId="14" fillId="14" borderId="55" xfId="0" applyNumberFormat="1" applyFont="1" applyFill="1" applyBorder="1" applyAlignment="1">
      <alignment horizontal="center"/>
    </xf>
    <xf numFmtId="164" fontId="14" fillId="14" borderId="71" xfId="0" applyNumberFormat="1" applyFont="1" applyFill="1" applyBorder="1" applyAlignment="1">
      <alignment horizontal="center"/>
    </xf>
    <xf numFmtId="164" fontId="18" fillId="14" borderId="68" xfId="0" applyNumberFormat="1" applyFont="1" applyFill="1" applyBorder="1" applyAlignment="1">
      <alignment horizontal="center"/>
    </xf>
    <xf numFmtId="164" fontId="14" fillId="14" borderId="59" xfId="0" applyNumberFormat="1" applyFont="1" applyFill="1" applyBorder="1" applyAlignment="1">
      <alignment horizontal="center"/>
    </xf>
    <xf numFmtId="164" fontId="19" fillId="14" borderId="66" xfId="0" applyNumberFormat="1" applyFont="1" applyFill="1" applyBorder="1" applyAlignment="1">
      <alignment horizontal="center"/>
    </xf>
    <xf numFmtId="164" fontId="18" fillId="14" borderId="66" xfId="0" applyNumberFormat="1" applyFont="1" applyFill="1" applyBorder="1" applyAlignment="1">
      <alignment horizontal="center"/>
    </xf>
    <xf numFmtId="164" fontId="15" fillId="0" borderId="66" xfId="0" applyNumberFormat="1" applyFont="1" applyFill="1" applyBorder="1" applyAlignment="1">
      <alignment horizontal="center"/>
    </xf>
    <xf numFmtId="164" fontId="19" fillId="14" borderId="5" xfId="0" applyNumberFormat="1" applyFont="1" applyFill="1" applyBorder="1" applyAlignment="1">
      <alignment horizontal="center" wrapText="1"/>
    </xf>
    <xf numFmtId="0" fontId="42" fillId="9" borderId="0" xfId="0" applyFont="1" applyFill="1"/>
    <xf numFmtId="0" fontId="42" fillId="9" borderId="62" xfId="0" applyFont="1" applyFill="1" applyBorder="1" applyAlignment="1">
      <alignment horizontal="center"/>
    </xf>
    <xf numFmtId="0" fontId="42" fillId="9" borderId="65" xfId="0" applyFont="1" applyFill="1" applyBorder="1" applyAlignment="1">
      <alignment horizontal="center"/>
    </xf>
    <xf numFmtId="0" fontId="42" fillId="9" borderId="47" xfId="0" applyFont="1" applyFill="1" applyBorder="1" applyAlignment="1">
      <alignment horizontal="center"/>
    </xf>
    <xf numFmtId="0" fontId="42" fillId="9" borderId="0" xfId="0" applyFont="1" applyFill="1" applyAlignment="1">
      <alignment horizontal="center"/>
    </xf>
    <xf numFmtId="0" fontId="42" fillId="9" borderId="0" xfId="0" applyFont="1" applyFill="1" applyAlignment="1">
      <alignment horizontal="center" wrapText="1"/>
    </xf>
    <xf numFmtId="0" fontId="43" fillId="9" borderId="0" xfId="0" applyFont="1" applyFill="1"/>
    <xf numFmtId="0" fontId="42" fillId="9" borderId="0" xfId="0" applyFont="1" applyFill="1" applyAlignment="1">
      <alignment wrapText="1"/>
    </xf>
    <xf numFmtId="0" fontId="42" fillId="9" borderId="0" xfId="0" applyFont="1" applyFill="1" applyBorder="1" applyAlignment="1">
      <alignment horizontal="center"/>
    </xf>
    <xf numFmtId="164" fontId="43" fillId="9" borderId="62" xfId="0" applyNumberFormat="1" applyFont="1" applyFill="1" applyBorder="1" applyAlignment="1">
      <alignment horizontal="center"/>
    </xf>
    <xf numFmtId="164" fontId="43" fillId="9" borderId="73" xfId="0" applyNumberFormat="1" applyFont="1" applyFill="1" applyBorder="1" applyAlignment="1">
      <alignment horizontal="center"/>
    </xf>
    <xf numFmtId="164" fontId="43" fillId="9" borderId="65" xfId="0" applyNumberFormat="1" applyFont="1" applyFill="1" applyBorder="1" applyAlignment="1">
      <alignment horizontal="center"/>
    </xf>
    <xf numFmtId="164" fontId="43" fillId="9" borderId="1" xfId="0" applyNumberFormat="1" applyFont="1" applyFill="1" applyBorder="1" applyAlignment="1">
      <alignment horizontal="center"/>
    </xf>
    <xf numFmtId="164" fontId="43" fillId="9" borderId="5" xfId="0" applyNumberFormat="1" applyFont="1" applyFill="1" applyBorder="1" applyAlignment="1">
      <alignment horizontal="center"/>
    </xf>
    <xf numFmtId="164" fontId="43" fillId="9" borderId="68" xfId="0" applyNumberFormat="1" applyFont="1" applyFill="1" applyBorder="1" applyAlignment="1">
      <alignment horizontal="center"/>
    </xf>
    <xf numFmtId="164" fontId="43" fillId="9" borderId="66" xfId="0" applyNumberFormat="1" applyFont="1" applyFill="1" applyBorder="1" applyAlignment="1">
      <alignment horizontal="center"/>
    </xf>
    <xf numFmtId="164" fontId="43" fillId="9" borderId="17" xfId="0" applyNumberFormat="1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/>
    </xf>
    <xf numFmtId="164" fontId="43" fillId="9" borderId="54" xfId="0" applyNumberFormat="1" applyFont="1" applyFill="1" applyBorder="1" applyAlignment="1">
      <alignment horizontal="center"/>
    </xf>
    <xf numFmtId="164" fontId="43" fillId="9" borderId="71" xfId="0" applyNumberFormat="1" applyFont="1" applyFill="1" applyBorder="1" applyAlignment="1">
      <alignment horizontal="center"/>
    </xf>
    <xf numFmtId="164" fontId="43" fillId="9" borderId="36" xfId="0" applyNumberFormat="1" applyFont="1" applyFill="1" applyBorder="1" applyAlignment="1">
      <alignment horizontal="center"/>
    </xf>
    <xf numFmtId="164" fontId="14" fillId="14" borderId="22" xfId="0" applyNumberFormat="1" applyFont="1" applyFill="1" applyBorder="1" applyAlignment="1">
      <alignment horizontal="center"/>
    </xf>
    <xf numFmtId="0" fontId="0" fillId="0" borderId="19" xfId="0" applyFill="1" applyBorder="1"/>
    <xf numFmtId="164" fontId="14" fillId="14" borderId="3" xfId="0" applyNumberFormat="1" applyFont="1" applyFill="1" applyBorder="1" applyAlignment="1">
      <alignment horizontal="center"/>
    </xf>
    <xf numFmtId="164" fontId="33" fillId="10" borderId="3" xfId="0" applyNumberFormat="1" applyFont="1" applyFill="1" applyBorder="1" applyAlignment="1">
      <alignment horizontal="center"/>
    </xf>
    <xf numFmtId="164" fontId="19" fillId="2" borderId="3" xfId="0" applyNumberFormat="1" applyFont="1" applyFill="1" applyBorder="1" applyAlignment="1">
      <alignment horizontal="center" wrapText="1"/>
    </xf>
    <xf numFmtId="164" fontId="19" fillId="2" borderId="13" xfId="0" applyNumberFormat="1" applyFont="1" applyFill="1" applyBorder="1" applyAlignment="1">
      <alignment horizontal="center" wrapText="1"/>
    </xf>
    <xf numFmtId="2" fontId="19" fillId="2" borderId="3" xfId="0" applyNumberFormat="1" applyFont="1" applyFill="1" applyBorder="1" applyAlignment="1">
      <alignment horizontal="center" wrapText="1"/>
    </xf>
    <xf numFmtId="2" fontId="19" fillId="2" borderId="15" xfId="0" applyNumberFormat="1" applyFont="1" applyFill="1" applyBorder="1" applyAlignment="1">
      <alignment horizontal="center" wrapText="1"/>
    </xf>
    <xf numFmtId="164" fontId="18" fillId="2" borderId="0" xfId="0" applyNumberFormat="1" applyFont="1" applyFill="1"/>
    <xf numFmtId="164" fontId="18" fillId="2" borderId="0" xfId="0" applyNumberFormat="1" applyFont="1" applyFill="1" applyAlignment="1">
      <alignment horizontal="center"/>
    </xf>
    <xf numFmtId="164" fontId="19" fillId="2" borderId="6" xfId="0" applyNumberFormat="1" applyFont="1" applyFill="1" applyBorder="1" applyAlignment="1">
      <alignment horizontal="center"/>
    </xf>
    <xf numFmtId="164" fontId="19" fillId="9" borderId="5" xfId="0" applyNumberFormat="1" applyFont="1" applyFill="1" applyBorder="1" applyAlignment="1">
      <alignment horizontal="center" wrapText="1"/>
    </xf>
    <xf numFmtId="164" fontId="18" fillId="9" borderId="5" xfId="0" applyNumberFormat="1" applyFont="1" applyFill="1" applyBorder="1" applyAlignment="1">
      <alignment horizontal="center" wrapText="1"/>
    </xf>
    <xf numFmtId="164" fontId="19" fillId="9" borderId="1" xfId="0" applyNumberFormat="1" applyFont="1" applyFill="1" applyBorder="1" applyAlignment="1">
      <alignment horizontal="center" wrapText="1"/>
    </xf>
    <xf numFmtId="164" fontId="19" fillId="9" borderId="32" xfId="0" applyNumberFormat="1" applyFont="1" applyFill="1" applyBorder="1" applyAlignment="1">
      <alignment horizontal="center" wrapText="1"/>
    </xf>
    <xf numFmtId="164" fontId="14" fillId="17" borderId="68" xfId="0" applyNumberFormat="1" applyFont="1" applyFill="1" applyBorder="1" applyAlignment="1">
      <alignment horizontal="center" wrapText="1"/>
    </xf>
    <xf numFmtId="164" fontId="19" fillId="17" borderId="68" xfId="0" applyNumberFormat="1" applyFont="1" applyFill="1" applyBorder="1" applyAlignment="1">
      <alignment horizontal="center" wrapText="1"/>
    </xf>
    <xf numFmtId="164" fontId="32" fillId="10" borderId="68" xfId="0" applyNumberFormat="1" applyFont="1" applyFill="1" applyBorder="1" applyAlignment="1">
      <alignment horizontal="center" wrapText="1"/>
    </xf>
    <xf numFmtId="0" fontId="0" fillId="17" borderId="16" xfId="0" applyFill="1" applyBorder="1"/>
    <xf numFmtId="0" fontId="0" fillId="17" borderId="0" xfId="0" applyFill="1" applyBorder="1"/>
    <xf numFmtId="0" fontId="0" fillId="17" borderId="43" xfId="0" applyFill="1" applyBorder="1" applyAlignment="1">
      <alignment horizontal="center"/>
    </xf>
    <xf numFmtId="0" fontId="0" fillId="17" borderId="35" xfId="0" applyFill="1" applyBorder="1" applyAlignment="1">
      <alignment horizontal="center"/>
    </xf>
    <xf numFmtId="0" fontId="0" fillId="17" borderId="22" xfId="0" applyFill="1" applyBorder="1" applyAlignment="1">
      <alignment horizontal="center"/>
    </xf>
    <xf numFmtId="0" fontId="0" fillId="17" borderId="0" xfId="0" applyFill="1" applyBorder="1" applyAlignment="1">
      <alignment horizontal="center"/>
    </xf>
    <xf numFmtId="0" fontId="0" fillId="17" borderId="0" xfId="0" applyFill="1" applyBorder="1" applyAlignment="1">
      <alignment horizontal="center" wrapText="1"/>
    </xf>
    <xf numFmtId="0" fontId="0" fillId="17" borderId="0" xfId="0" applyFill="1" applyBorder="1" applyAlignment="1">
      <alignment wrapText="1"/>
    </xf>
    <xf numFmtId="0" fontId="0" fillId="17" borderId="41" xfId="0" applyFill="1" applyBorder="1" applyAlignment="1">
      <alignment horizontal="center"/>
    </xf>
    <xf numFmtId="164" fontId="0" fillId="17" borderId="68" xfId="0" applyNumberFormat="1" applyFill="1" applyBorder="1" applyAlignment="1">
      <alignment horizontal="center"/>
    </xf>
    <xf numFmtId="164" fontId="0" fillId="17" borderId="66" xfId="0" applyNumberFormat="1" applyFill="1" applyBorder="1" applyAlignment="1">
      <alignment horizontal="center"/>
    </xf>
    <xf numFmtId="0" fontId="14" fillId="0" borderId="16" xfId="0" applyFont="1" applyFill="1" applyBorder="1"/>
    <xf numFmtId="0" fontId="14" fillId="0" borderId="43" xfId="0" applyFont="1" applyFill="1" applyBorder="1" applyAlignment="1">
      <alignment horizontal="center"/>
    </xf>
    <xf numFmtId="0" fontId="14" fillId="0" borderId="35" xfId="0" applyFont="1" applyFill="1" applyBorder="1" applyAlignment="1">
      <alignment horizontal="center"/>
    </xf>
    <xf numFmtId="0" fontId="14" fillId="0" borderId="22" xfId="0" applyFont="1" applyFill="1" applyBorder="1" applyAlignment="1">
      <alignment horizontal="center"/>
    </xf>
    <xf numFmtId="0" fontId="14" fillId="0" borderId="41" xfId="0" applyFont="1" applyFill="1" applyBorder="1" applyAlignment="1">
      <alignment horizontal="center"/>
    </xf>
    <xf numFmtId="164" fontId="14" fillId="0" borderId="68" xfId="0" applyNumberFormat="1" applyFont="1" applyFill="1" applyBorder="1" applyAlignment="1">
      <alignment horizontal="center"/>
    </xf>
    <xf numFmtId="164" fontId="14" fillId="0" borderId="66" xfId="0" applyNumberFormat="1" applyFont="1" applyFill="1" applyBorder="1" applyAlignment="1">
      <alignment horizontal="center"/>
    </xf>
    <xf numFmtId="164" fontId="14" fillId="16" borderId="5" xfId="0" applyNumberFormat="1" applyFont="1" applyFill="1" applyBorder="1" applyAlignment="1">
      <alignment horizontal="center" wrapText="1"/>
    </xf>
    <xf numFmtId="164" fontId="22" fillId="14" borderId="66" xfId="0" applyNumberFormat="1" applyFont="1" applyFill="1" applyBorder="1" applyAlignment="1">
      <alignment horizontal="center"/>
    </xf>
    <xf numFmtId="164" fontId="14" fillId="0" borderId="23" xfId="0" applyNumberFormat="1" applyFont="1" applyFill="1" applyBorder="1"/>
    <xf numFmtId="164" fontId="0" fillId="0" borderId="23" xfId="0" applyNumberFormat="1" applyFont="1" applyFill="1" applyBorder="1"/>
    <xf numFmtId="164" fontId="0" fillId="0" borderId="23" xfId="0" applyNumberFormat="1" applyFont="1" applyFill="1" applyBorder="1" applyAlignment="1">
      <alignment horizontal="center" wrapText="1"/>
    </xf>
    <xf numFmtId="164" fontId="0" fillId="0" borderId="42" xfId="0" applyNumberFormat="1" applyFont="1" applyFill="1" applyBorder="1" applyAlignment="1">
      <alignment horizontal="center" wrapText="1"/>
    </xf>
    <xf numFmtId="164" fontId="0" fillId="0" borderId="27" xfId="0" applyNumberFormat="1" applyFont="1" applyFill="1" applyBorder="1" applyAlignment="1">
      <alignment horizontal="center" wrapText="1"/>
    </xf>
    <xf numFmtId="164" fontId="14" fillId="0" borderId="23" xfId="0" applyNumberFormat="1" applyFont="1" applyFill="1" applyBorder="1" applyAlignment="1">
      <alignment horizontal="center" wrapText="1"/>
    </xf>
    <xf numFmtId="164" fontId="19" fillId="2" borderId="23" xfId="0" applyNumberFormat="1" applyFont="1" applyFill="1" applyBorder="1" applyAlignment="1">
      <alignment horizontal="center" wrapText="1"/>
    </xf>
    <xf numFmtId="164" fontId="19" fillId="2" borderId="27" xfId="0" applyNumberFormat="1" applyFont="1" applyFill="1" applyBorder="1" applyAlignment="1">
      <alignment horizontal="center" wrapText="1"/>
    </xf>
    <xf numFmtId="2" fontId="19" fillId="2" borderId="23" xfId="0" applyNumberFormat="1" applyFont="1" applyFill="1" applyBorder="1" applyAlignment="1">
      <alignment horizontal="center" wrapText="1"/>
    </xf>
    <xf numFmtId="2" fontId="19" fillId="2" borderId="24" xfId="0" applyNumberFormat="1" applyFont="1" applyFill="1" applyBorder="1" applyAlignment="1">
      <alignment horizontal="center" wrapText="1"/>
    </xf>
    <xf numFmtId="164" fontId="14" fillId="17" borderId="22" xfId="0" applyNumberFormat="1" applyFont="1" applyFill="1" applyBorder="1"/>
    <xf numFmtId="164" fontId="0" fillId="17" borderId="19" xfId="0" applyNumberFormat="1" applyFont="1" applyFill="1" applyBorder="1" applyAlignment="1">
      <alignment wrapText="1"/>
    </xf>
    <xf numFmtId="164" fontId="0" fillId="17" borderId="0" xfId="0" applyNumberFormat="1" applyFont="1" applyFill="1" applyBorder="1" applyAlignment="1">
      <alignment wrapText="1"/>
    </xf>
    <xf numFmtId="164" fontId="0" fillId="17" borderId="22" xfId="0" applyNumberFormat="1" applyFont="1" applyFill="1" applyBorder="1" applyAlignment="1">
      <alignment horizontal="center" wrapText="1"/>
    </xf>
    <xf numFmtId="164" fontId="0" fillId="17" borderId="40" xfId="0" applyNumberFormat="1" applyFont="1" applyFill="1" applyBorder="1" applyAlignment="1">
      <alignment horizontal="center" wrapText="1"/>
    </xf>
    <xf numFmtId="164" fontId="0" fillId="17" borderId="26" xfId="0" applyNumberFormat="1" applyFont="1" applyFill="1" applyBorder="1" applyAlignment="1">
      <alignment horizontal="center" wrapText="1"/>
    </xf>
    <xf numFmtId="164" fontId="0" fillId="17" borderId="41" xfId="0" applyNumberFormat="1" applyFont="1" applyFill="1" applyBorder="1" applyAlignment="1">
      <alignment horizontal="center" wrapText="1"/>
    </xf>
    <xf numFmtId="164" fontId="14" fillId="17" borderId="22" xfId="0" applyNumberFormat="1" applyFont="1" applyFill="1" applyBorder="1" applyAlignment="1">
      <alignment horizontal="center" wrapText="1"/>
    </xf>
    <xf numFmtId="164" fontId="19" fillId="17" borderId="22" xfId="0" applyNumberFormat="1" applyFont="1" applyFill="1" applyBorder="1" applyAlignment="1">
      <alignment horizontal="center" wrapText="1"/>
    </xf>
    <xf numFmtId="164" fontId="14" fillId="17" borderId="41" xfId="0" applyNumberFormat="1" applyFont="1" applyFill="1" applyBorder="1" applyAlignment="1">
      <alignment horizontal="center" wrapText="1"/>
    </xf>
    <xf numFmtId="2" fontId="14" fillId="17" borderId="22" xfId="0" applyNumberFormat="1" applyFont="1" applyFill="1" applyBorder="1" applyAlignment="1">
      <alignment horizontal="center" wrapText="1"/>
    </xf>
    <xf numFmtId="2" fontId="14" fillId="17" borderId="26" xfId="0" applyNumberFormat="1" applyFont="1" applyFill="1" applyBorder="1" applyAlignment="1">
      <alignment horizontal="center" wrapText="1"/>
    </xf>
    <xf numFmtId="164" fontId="14" fillId="17" borderId="26" xfId="0" applyNumberFormat="1" applyFont="1" applyFill="1" applyBorder="1" applyAlignment="1">
      <alignment horizontal="center" wrapText="1"/>
    </xf>
    <xf numFmtId="164" fontId="14" fillId="0" borderId="68" xfId="0" applyNumberFormat="1" applyFont="1" applyFill="1" applyBorder="1"/>
    <xf numFmtId="164" fontId="0" fillId="0" borderId="16" xfId="0" applyNumberFormat="1" applyFont="1" applyFill="1" applyBorder="1" applyAlignment="1">
      <alignment wrapText="1"/>
    </xf>
    <xf numFmtId="164" fontId="0" fillId="0" borderId="15" xfId="0" applyNumberFormat="1" applyFont="1" applyFill="1" applyBorder="1" applyAlignment="1">
      <alignment wrapText="1"/>
    </xf>
    <xf numFmtId="164" fontId="0" fillId="0" borderId="3" xfId="0" applyNumberFormat="1" applyFont="1" applyFill="1" applyBorder="1" applyAlignment="1">
      <alignment wrapText="1"/>
    </xf>
    <xf numFmtId="164" fontId="0" fillId="0" borderId="13" xfId="0" applyNumberFormat="1" applyFont="1" applyFill="1" applyBorder="1" applyAlignment="1">
      <alignment wrapText="1"/>
    </xf>
    <xf numFmtId="164" fontId="18" fillId="2" borderId="15" xfId="0" applyNumberFormat="1" applyFont="1" applyFill="1" applyBorder="1"/>
    <xf numFmtId="164" fontId="18" fillId="2" borderId="15" xfId="0" applyNumberFormat="1" applyFont="1" applyFill="1" applyBorder="1" applyAlignment="1">
      <alignment horizontal="center"/>
    </xf>
    <xf numFmtId="164" fontId="19" fillId="2" borderId="3" xfId="0" applyNumberFormat="1" applyFont="1" applyFill="1" applyBorder="1" applyAlignment="1">
      <alignment horizontal="center"/>
    </xf>
    <xf numFmtId="164" fontId="19" fillId="2" borderId="1" xfId="0" applyNumberFormat="1" applyFont="1" applyFill="1" applyBorder="1" applyAlignment="1">
      <alignment horizontal="center"/>
    </xf>
    <xf numFmtId="164" fontId="14" fillId="15" borderId="12" xfId="0" applyNumberFormat="1" applyFont="1" applyFill="1" applyBorder="1" applyAlignment="1">
      <alignment horizontal="center"/>
    </xf>
    <xf numFmtId="164" fontId="0" fillId="16" borderId="13" xfId="0" applyNumberFormat="1" applyFill="1" applyBorder="1" applyAlignment="1">
      <alignment horizontal="center" wrapText="1"/>
    </xf>
    <xf numFmtId="164" fontId="0" fillId="14" borderId="13" xfId="0" applyNumberFormat="1" applyFont="1" applyFill="1" applyBorder="1" applyAlignment="1">
      <alignment horizontal="center" wrapText="1"/>
    </xf>
    <xf numFmtId="164" fontId="0" fillId="14" borderId="13" xfId="0" applyNumberFormat="1" applyFill="1" applyBorder="1" applyAlignment="1">
      <alignment horizontal="center" wrapText="1"/>
    </xf>
    <xf numFmtId="164" fontId="32" fillId="10" borderId="13" xfId="0" applyNumberFormat="1" applyFont="1" applyFill="1" applyBorder="1" applyAlignment="1">
      <alignment horizontal="center" wrapText="1"/>
    </xf>
    <xf numFmtId="164" fontId="18" fillId="16" borderId="13" xfId="0" applyNumberFormat="1" applyFont="1" applyFill="1" applyBorder="1" applyAlignment="1">
      <alignment horizontal="center" wrapText="1"/>
    </xf>
    <xf numFmtId="164" fontId="0" fillId="0" borderId="13" xfId="0" quotePrefix="1" applyNumberFormat="1" applyFill="1" applyBorder="1" applyAlignment="1">
      <alignment horizontal="center" wrapText="1"/>
    </xf>
    <xf numFmtId="164" fontId="18" fillId="0" borderId="13" xfId="0" applyNumberFormat="1" applyFont="1" applyFill="1" applyBorder="1" applyAlignment="1">
      <alignment horizontal="center" wrapText="1"/>
    </xf>
    <xf numFmtId="164" fontId="19" fillId="14" borderId="13" xfId="0" applyNumberFormat="1" applyFont="1" applyFill="1" applyBorder="1" applyAlignment="1">
      <alignment horizontal="center" wrapText="1"/>
    </xf>
    <xf numFmtId="164" fontId="35" fillId="10" borderId="13" xfId="0" applyNumberFormat="1" applyFont="1" applyFill="1" applyBorder="1" applyAlignment="1">
      <alignment horizontal="center" wrapText="1"/>
    </xf>
    <xf numFmtId="164" fontId="18" fillId="15" borderId="13" xfId="0" applyNumberFormat="1" applyFont="1" applyFill="1" applyBorder="1" applyAlignment="1">
      <alignment horizontal="center" wrapText="1"/>
    </xf>
    <xf numFmtId="164" fontId="18" fillId="14" borderId="13" xfId="0" applyNumberFormat="1" applyFont="1" applyFill="1" applyBorder="1" applyAlignment="1">
      <alignment horizontal="center" wrapText="1"/>
    </xf>
    <xf numFmtId="164" fontId="19" fillId="15" borderId="13" xfId="0" applyNumberFormat="1" applyFont="1" applyFill="1" applyBorder="1" applyAlignment="1">
      <alignment horizontal="center" wrapText="1"/>
    </xf>
    <xf numFmtId="164" fontId="0" fillId="16" borderId="66" xfId="0" applyNumberFormat="1" applyFill="1" applyBorder="1" applyAlignment="1">
      <alignment horizontal="center" wrapText="1"/>
    </xf>
    <xf numFmtId="164" fontId="0" fillId="14" borderId="66" xfId="0" applyNumberFormat="1" applyFont="1" applyFill="1" applyBorder="1" applyAlignment="1">
      <alignment horizontal="center" wrapText="1"/>
    </xf>
    <xf numFmtId="164" fontId="0" fillId="14" borderId="66" xfId="0" applyNumberFormat="1" applyFill="1" applyBorder="1" applyAlignment="1">
      <alignment horizontal="center" wrapText="1"/>
    </xf>
    <xf numFmtId="164" fontId="14" fillId="17" borderId="66" xfId="0" applyNumberFormat="1" applyFont="1" applyFill="1" applyBorder="1" applyAlignment="1">
      <alignment horizontal="center" wrapText="1"/>
    </xf>
    <xf numFmtId="164" fontId="19" fillId="17" borderId="66" xfId="0" applyNumberFormat="1" applyFont="1" applyFill="1" applyBorder="1" applyAlignment="1">
      <alignment horizontal="center" wrapText="1"/>
    </xf>
    <xf numFmtId="164" fontId="32" fillId="10" borderId="66" xfId="0" applyNumberFormat="1" applyFont="1" applyFill="1" applyBorder="1" applyAlignment="1">
      <alignment horizontal="center" wrapText="1"/>
    </xf>
    <xf numFmtId="164" fontId="14" fillId="10" borderId="66" xfId="0" applyNumberFormat="1" applyFont="1" applyFill="1" applyBorder="1" applyAlignment="1">
      <alignment horizontal="center" wrapText="1"/>
    </xf>
    <xf numFmtId="164" fontId="0" fillId="15" borderId="66" xfId="0" applyNumberFormat="1" applyFill="1" applyBorder="1" applyAlignment="1">
      <alignment horizontal="center" wrapText="1"/>
    </xf>
    <xf numFmtId="164" fontId="0" fillId="0" borderId="66" xfId="0" applyNumberFormat="1" applyFill="1" applyBorder="1" applyAlignment="1">
      <alignment horizontal="center" wrapText="1"/>
    </xf>
    <xf numFmtId="164" fontId="0" fillId="0" borderId="66" xfId="0" quotePrefix="1" applyNumberFormat="1" applyFill="1" applyBorder="1" applyAlignment="1">
      <alignment horizontal="center" wrapText="1"/>
    </xf>
    <xf numFmtId="164" fontId="19" fillId="14" borderId="66" xfId="0" applyNumberFormat="1" applyFont="1" applyFill="1" applyBorder="1" applyAlignment="1">
      <alignment horizontal="center" wrapText="1"/>
    </xf>
    <xf numFmtId="164" fontId="0" fillId="0" borderId="66" xfId="0" applyNumberFormat="1" applyFont="1" applyFill="1" applyBorder="1" applyAlignment="1">
      <alignment horizontal="center" wrapText="1"/>
    </xf>
    <xf numFmtId="164" fontId="35" fillId="10" borderId="66" xfId="0" applyNumberFormat="1" applyFont="1" applyFill="1" applyBorder="1" applyAlignment="1">
      <alignment horizontal="center" wrapText="1"/>
    </xf>
    <xf numFmtId="164" fontId="22" fillId="17" borderId="68" xfId="0" applyNumberFormat="1" applyFont="1" applyFill="1" applyBorder="1" applyAlignment="1">
      <alignment horizontal="center" wrapText="1"/>
    </xf>
    <xf numFmtId="164" fontId="18" fillId="0" borderId="68" xfId="0" applyNumberFormat="1" applyFont="1" applyFill="1" applyBorder="1" applyAlignment="1">
      <alignment horizontal="center" wrapText="1"/>
    </xf>
    <xf numFmtId="164" fontId="22" fillId="14" borderId="68" xfId="0" applyNumberFormat="1" applyFont="1" applyFill="1" applyBorder="1" applyAlignment="1">
      <alignment horizontal="center" wrapText="1"/>
    </xf>
    <xf numFmtId="164" fontId="19" fillId="17" borderId="1" xfId="0" applyNumberFormat="1" applyFont="1" applyFill="1" applyBorder="1" applyAlignment="1">
      <alignment horizontal="center" wrapText="1"/>
    </xf>
    <xf numFmtId="164" fontId="18" fillId="16" borderId="68" xfId="0" applyNumberFormat="1" applyFont="1" applyFill="1" applyBorder="1" applyAlignment="1">
      <alignment horizontal="center" wrapText="1"/>
    </xf>
    <xf numFmtId="164" fontId="18" fillId="15" borderId="68" xfId="0" applyNumberFormat="1" applyFont="1" applyFill="1" applyBorder="1" applyAlignment="1">
      <alignment horizontal="center" wrapText="1"/>
    </xf>
    <xf numFmtId="164" fontId="18" fillId="14" borderId="68" xfId="0" applyNumberFormat="1" applyFont="1" applyFill="1" applyBorder="1" applyAlignment="1">
      <alignment horizontal="center" wrapText="1"/>
    </xf>
    <xf numFmtId="164" fontId="0" fillId="16" borderId="41" xfId="0" applyNumberFormat="1" applyFill="1" applyBorder="1" applyAlignment="1">
      <alignment horizontal="center" wrapText="1"/>
    </xf>
    <xf numFmtId="164" fontId="0" fillId="16" borderId="9" xfId="0" applyNumberFormat="1" applyFill="1" applyBorder="1" applyAlignment="1">
      <alignment horizontal="center" wrapText="1"/>
    </xf>
    <xf numFmtId="164" fontId="0" fillId="16" borderId="35" xfId="0" applyNumberFormat="1" applyFill="1" applyBorder="1" applyAlignment="1">
      <alignment horizontal="center" wrapText="1"/>
    </xf>
    <xf numFmtId="164" fontId="0" fillId="16" borderId="67" xfId="0" applyNumberFormat="1" applyFill="1" applyBorder="1" applyAlignment="1">
      <alignment horizontal="center" wrapText="1"/>
    </xf>
    <xf numFmtId="164" fontId="0" fillId="16" borderId="43" xfId="0" applyNumberFormat="1" applyFill="1" applyBorder="1" applyAlignment="1">
      <alignment horizontal="center" wrapText="1"/>
    </xf>
    <xf numFmtId="164" fontId="0" fillId="16" borderId="70" xfId="0" applyNumberFormat="1" applyFill="1" applyBorder="1" applyAlignment="1">
      <alignment horizontal="center" wrapText="1"/>
    </xf>
    <xf numFmtId="164" fontId="14" fillId="15" borderId="2" xfId="0" applyNumberFormat="1" applyFont="1" applyFill="1" applyBorder="1" applyAlignment="1">
      <alignment horizontal="center"/>
    </xf>
    <xf numFmtId="164" fontId="14" fillId="15" borderId="64" xfId="0" applyNumberFormat="1" applyFont="1" applyFill="1" applyBorder="1" applyAlignment="1">
      <alignment horizontal="center"/>
    </xf>
    <xf numFmtId="164" fontId="14" fillId="15" borderId="21" xfId="0" applyNumberFormat="1" applyFont="1" applyFill="1" applyBorder="1" applyAlignment="1">
      <alignment horizontal="center"/>
    </xf>
    <xf numFmtId="164" fontId="14" fillId="15" borderId="20" xfId="0" applyNumberFormat="1" applyFont="1" applyFill="1" applyBorder="1" applyAlignment="1">
      <alignment horizontal="center"/>
    </xf>
    <xf numFmtId="0" fontId="32" fillId="14" borderId="22" xfId="0" applyFont="1" applyFill="1" applyBorder="1"/>
    <xf numFmtId="164" fontId="32" fillId="14" borderId="1" xfId="0" applyNumberFormat="1" applyFont="1" applyFill="1" applyBorder="1" applyAlignment="1">
      <alignment horizontal="center"/>
    </xf>
    <xf numFmtId="164" fontId="32" fillId="14" borderId="5" xfId="0" applyNumberFormat="1" applyFont="1" applyFill="1" applyBorder="1" applyAlignment="1">
      <alignment horizontal="center"/>
    </xf>
    <xf numFmtId="164" fontId="32" fillId="14" borderId="29" xfId="0" applyNumberFormat="1" applyFont="1" applyFill="1" applyBorder="1" applyAlignment="1">
      <alignment horizontal="center"/>
    </xf>
    <xf numFmtId="164" fontId="32" fillId="14" borderId="1" xfId="0" applyNumberFormat="1" applyFont="1" applyFill="1" applyBorder="1" applyAlignment="1">
      <alignment horizontal="center" wrapText="1"/>
    </xf>
    <xf numFmtId="164" fontId="32" fillId="14" borderId="5" xfId="0" applyNumberFormat="1" applyFont="1" applyFill="1" applyBorder="1" applyAlignment="1">
      <alignment horizontal="center" wrapText="1"/>
    </xf>
    <xf numFmtId="164" fontId="32" fillId="14" borderId="29" xfId="0" applyNumberFormat="1" applyFont="1" applyFill="1" applyBorder="1" applyAlignment="1">
      <alignment horizontal="center" wrapText="1"/>
    </xf>
    <xf numFmtId="164" fontId="32" fillId="14" borderId="13" xfId="0" applyNumberFormat="1" applyFont="1" applyFill="1" applyBorder="1" applyAlignment="1">
      <alignment horizontal="center" wrapText="1"/>
    </xf>
    <xf numFmtId="164" fontId="32" fillId="14" borderId="68" xfId="0" applyNumberFormat="1" applyFont="1" applyFill="1" applyBorder="1" applyAlignment="1">
      <alignment horizontal="center" wrapText="1"/>
    </xf>
    <xf numFmtId="164" fontId="32" fillId="14" borderId="66" xfId="0" applyNumberFormat="1" applyFont="1" applyFill="1" applyBorder="1" applyAlignment="1">
      <alignment horizontal="center" wrapText="1"/>
    </xf>
    <xf numFmtId="1" fontId="24" fillId="14" borderId="0" xfId="0" applyNumberFormat="1" applyFont="1" applyFill="1" applyBorder="1" applyAlignment="1">
      <alignment horizontal="center" wrapText="1"/>
    </xf>
    <xf numFmtId="164" fontId="24" fillId="14" borderId="0" xfId="0" applyNumberFormat="1" applyFont="1" applyFill="1" applyBorder="1" applyAlignment="1">
      <alignment horizontal="center" wrapText="1"/>
    </xf>
    <xf numFmtId="166" fontId="32" fillId="14" borderId="0" xfId="0" applyNumberFormat="1" applyFont="1" applyFill="1" applyAlignment="1">
      <alignment horizontal="center"/>
    </xf>
    <xf numFmtId="0" fontId="32" fillId="14" borderId="0" xfId="0" applyFont="1" applyFill="1" applyAlignment="1">
      <alignment horizontal="center"/>
    </xf>
    <xf numFmtId="0" fontId="32" fillId="14" borderId="0" xfId="0" applyFont="1" applyFill="1" applyAlignment="1">
      <alignment horizontal="center" wrapText="1"/>
    </xf>
    <xf numFmtId="0" fontId="32" fillId="14" borderId="0" xfId="0" applyFont="1" applyFill="1"/>
    <xf numFmtId="0" fontId="24" fillId="14" borderId="0" xfId="0" applyFont="1" applyFill="1"/>
    <xf numFmtId="0" fontId="32" fillId="14" borderId="0" xfId="0" applyFont="1" applyFill="1" applyAlignment="1">
      <alignment wrapText="1"/>
    </xf>
    <xf numFmtId="0" fontId="32" fillId="14" borderId="5" xfId="0" applyFont="1" applyFill="1" applyBorder="1"/>
    <xf numFmtId="0" fontId="32" fillId="14" borderId="29" xfId="0" applyFont="1" applyFill="1" applyBorder="1"/>
    <xf numFmtId="164" fontId="34" fillId="14" borderId="1" xfId="0" applyNumberFormat="1" applyFont="1" applyFill="1" applyBorder="1" applyAlignment="1">
      <alignment horizontal="center"/>
    </xf>
    <xf numFmtId="164" fontId="34" fillId="14" borderId="5" xfId="0" applyNumberFormat="1" applyFont="1" applyFill="1" applyBorder="1" applyAlignment="1">
      <alignment horizontal="center"/>
    </xf>
    <xf numFmtId="164" fontId="34" fillId="14" borderId="29" xfId="0" applyNumberFormat="1" applyFont="1" applyFill="1" applyBorder="1" applyAlignment="1">
      <alignment horizontal="center"/>
    </xf>
    <xf numFmtId="1" fontId="14" fillId="14" borderId="0" xfId="0" applyNumberFormat="1" applyFont="1" applyFill="1" applyBorder="1" applyAlignment="1">
      <alignment horizontal="center" wrapText="1"/>
    </xf>
    <xf numFmtId="164" fontId="14" fillId="14" borderId="0" xfId="0" applyNumberFormat="1" applyFont="1" applyFill="1" applyBorder="1" applyAlignment="1">
      <alignment horizontal="center" wrapText="1"/>
    </xf>
    <xf numFmtId="166" fontId="0" fillId="14" borderId="0" xfId="0" applyNumberFormat="1" applyFill="1" applyAlignment="1">
      <alignment horizontal="center"/>
    </xf>
    <xf numFmtId="0" fontId="0" fillId="14" borderId="0" xfId="0" applyFill="1" applyAlignment="1">
      <alignment horizontal="center"/>
    </xf>
    <xf numFmtId="0" fontId="0" fillId="14" borderId="0" xfId="0" applyFill="1" applyAlignment="1">
      <alignment horizontal="center" wrapText="1"/>
    </xf>
    <xf numFmtId="0" fontId="0" fillId="14" borderId="0" xfId="0" applyFill="1"/>
    <xf numFmtId="0" fontId="14" fillId="14" borderId="0" xfId="0" applyFont="1" applyFill="1"/>
    <xf numFmtId="0" fontId="0" fillId="14" borderId="0" xfId="0" applyFill="1" applyAlignment="1">
      <alignment wrapText="1"/>
    </xf>
    <xf numFmtId="0" fontId="0" fillId="14" borderId="5" xfId="0" applyFill="1" applyBorder="1"/>
    <xf numFmtId="0" fontId="0" fillId="14" borderId="29" xfId="0" applyFill="1" applyBorder="1"/>
    <xf numFmtId="164" fontId="18" fillId="14" borderId="29" xfId="0" applyNumberFormat="1" applyFont="1" applyFill="1" applyBorder="1" applyAlignment="1">
      <alignment horizontal="center"/>
    </xf>
    <xf numFmtId="164" fontId="0" fillId="14" borderId="1" xfId="0" applyNumberFormat="1" applyFill="1" applyBorder="1" applyAlignment="1">
      <alignment horizontal="center"/>
    </xf>
    <xf numFmtId="164" fontId="0" fillId="14" borderId="5" xfId="0" applyNumberFormat="1" applyFill="1" applyBorder="1" applyAlignment="1">
      <alignment horizontal="center"/>
    </xf>
    <xf numFmtId="164" fontId="0" fillId="14" borderId="29" xfId="0" applyNumberFormat="1" applyFill="1" applyBorder="1" applyAlignment="1">
      <alignment horizontal="center"/>
    </xf>
    <xf numFmtId="164" fontId="0" fillId="14" borderId="1" xfId="0" applyNumberFormat="1" applyFill="1" applyBorder="1" applyAlignment="1">
      <alignment horizontal="center" wrapText="1"/>
    </xf>
    <xf numFmtId="164" fontId="0" fillId="14" borderId="5" xfId="0" applyNumberFormat="1" applyFill="1" applyBorder="1" applyAlignment="1">
      <alignment horizontal="center" wrapText="1"/>
    </xf>
    <xf numFmtId="164" fontId="0" fillId="14" borderId="29" xfId="0" applyNumberFormat="1" applyFill="1" applyBorder="1" applyAlignment="1">
      <alignment horizontal="center" wrapText="1"/>
    </xf>
    <xf numFmtId="164" fontId="0" fillId="14" borderId="13" xfId="0" applyNumberFormat="1" applyFill="1" applyBorder="1" applyAlignment="1">
      <alignment horizontal="center" wrapText="1"/>
    </xf>
    <xf numFmtId="164" fontId="0" fillId="14" borderId="68" xfId="0" applyNumberFormat="1" applyFill="1" applyBorder="1" applyAlignment="1">
      <alignment horizontal="center" wrapText="1"/>
    </xf>
    <xf numFmtId="164" fontId="0" fillId="14" borderId="66" xfId="0" applyNumberFormat="1" applyFill="1" applyBorder="1" applyAlignment="1">
      <alignment horizontal="center" wrapText="1"/>
    </xf>
    <xf numFmtId="164" fontId="19" fillId="15" borderId="54" xfId="0" applyNumberFormat="1" applyFont="1" applyFill="1" applyBorder="1" applyAlignment="1">
      <alignment horizontal="center" wrapText="1"/>
    </xf>
    <xf numFmtId="164" fontId="14" fillId="15" borderId="55" xfId="0" applyNumberFormat="1" applyFont="1" applyFill="1" applyBorder="1" applyAlignment="1">
      <alignment horizontal="center" wrapText="1"/>
    </xf>
    <xf numFmtId="164" fontId="14" fillId="15" borderId="71" xfId="0" applyNumberFormat="1" applyFont="1" applyFill="1" applyBorder="1" applyAlignment="1">
      <alignment horizontal="center" wrapText="1"/>
    </xf>
    <xf numFmtId="164" fontId="22" fillId="15" borderId="57" xfId="0" applyNumberFormat="1" applyFont="1" applyFill="1" applyBorder="1" applyAlignment="1">
      <alignment horizontal="center" wrapText="1"/>
    </xf>
    <xf numFmtId="164" fontId="19" fillId="15" borderId="71" xfId="0" applyNumberFormat="1" applyFont="1" applyFill="1" applyBorder="1" applyAlignment="1">
      <alignment horizontal="center" wrapText="1"/>
    </xf>
    <xf numFmtId="164" fontId="33" fillId="10" borderId="39" xfId="0" applyNumberFormat="1" applyFont="1" applyFill="1" applyBorder="1" applyAlignment="1">
      <alignment horizontal="center" wrapText="1"/>
    </xf>
    <xf numFmtId="164" fontId="33" fillId="10" borderId="33" xfId="0" applyNumberFormat="1" applyFont="1" applyFill="1" applyBorder="1" applyAlignment="1">
      <alignment horizontal="center" wrapText="1"/>
    </xf>
    <xf numFmtId="164" fontId="33" fillId="10" borderId="58" xfId="0" applyNumberFormat="1" applyFont="1" applyFill="1" applyBorder="1" applyAlignment="1">
      <alignment horizontal="center" wrapText="1"/>
    </xf>
    <xf numFmtId="164" fontId="19" fillId="15" borderId="55" xfId="0" applyNumberFormat="1" applyFont="1" applyFill="1" applyBorder="1" applyAlignment="1">
      <alignment horizontal="center" wrapText="1"/>
    </xf>
    <xf numFmtId="164" fontId="14" fillId="15" borderId="43" xfId="0" applyNumberFormat="1" applyFont="1" applyFill="1" applyBorder="1" applyAlignment="1">
      <alignment horizontal="center" wrapText="1"/>
    </xf>
    <xf numFmtId="164" fontId="19" fillId="9" borderId="9" xfId="0" applyNumberFormat="1" applyFont="1" applyFill="1" applyBorder="1" applyAlignment="1">
      <alignment horizontal="center" wrapText="1"/>
    </xf>
    <xf numFmtId="164" fontId="14" fillId="15" borderId="35" xfId="0" applyNumberFormat="1" applyFont="1" applyFill="1" applyBorder="1" applyAlignment="1">
      <alignment horizontal="center" wrapText="1"/>
    </xf>
    <xf numFmtId="164" fontId="33" fillId="10" borderId="32" xfId="0" applyNumberFormat="1" applyFont="1" applyFill="1" applyBorder="1" applyAlignment="1">
      <alignment horizontal="center" wrapText="1"/>
    </xf>
    <xf numFmtId="164" fontId="44" fillId="17" borderId="22" xfId="0" applyNumberFormat="1" applyFont="1" applyFill="1" applyBorder="1"/>
    <xf numFmtId="164" fontId="0" fillId="0" borderId="29" xfId="0" applyNumberFormat="1" applyFont="1" applyFill="1" applyBorder="1" applyAlignment="1">
      <alignment horizontal="center"/>
    </xf>
    <xf numFmtId="1" fontId="14" fillId="16" borderId="0" xfId="0" applyNumberFormat="1" applyFont="1" applyFill="1" applyBorder="1" applyAlignment="1">
      <alignment horizontal="center" wrapText="1"/>
    </xf>
    <xf numFmtId="164" fontId="14" fillId="16" borderId="0" xfId="0" applyNumberFormat="1" applyFont="1" applyFill="1" applyBorder="1" applyAlignment="1">
      <alignment horizontal="center" wrapText="1"/>
    </xf>
    <xf numFmtId="0" fontId="0" fillId="16" borderId="5" xfId="0" applyFill="1" applyBorder="1"/>
    <xf numFmtId="0" fontId="0" fillId="16" borderId="29" xfId="0" applyFill="1" applyBorder="1"/>
    <xf numFmtId="164" fontId="18" fillId="16" borderId="29" xfId="0" applyNumberFormat="1" applyFont="1" applyFill="1" applyBorder="1" applyAlignment="1">
      <alignment horizontal="center"/>
    </xf>
    <xf numFmtId="164" fontId="18" fillId="16" borderId="5" xfId="0" applyNumberFormat="1" applyFont="1" applyFill="1" applyBorder="1" applyAlignment="1">
      <alignment horizontal="center" wrapText="1"/>
    </xf>
    <xf numFmtId="164" fontId="22" fillId="10" borderId="13" xfId="0" applyNumberFormat="1" applyFont="1" applyFill="1" applyBorder="1" applyAlignment="1">
      <alignment horizontal="center" wrapText="1"/>
    </xf>
    <xf numFmtId="0" fontId="33" fillId="9" borderId="3" xfId="0" applyFont="1" applyFill="1" applyBorder="1"/>
    <xf numFmtId="0" fontId="14" fillId="9" borderId="3" xfId="0" applyFont="1" applyFill="1" applyBorder="1"/>
    <xf numFmtId="1" fontId="14" fillId="9" borderId="0" xfId="0" applyNumberFormat="1" applyFont="1" applyFill="1" applyBorder="1" applyAlignment="1">
      <alignment horizontal="center" wrapText="1"/>
    </xf>
    <xf numFmtId="164" fontId="14" fillId="9" borderId="0" xfId="0" applyNumberFormat="1" applyFont="1" applyFill="1" applyBorder="1" applyAlignment="1">
      <alignment horizontal="center" wrapText="1"/>
    </xf>
    <xf numFmtId="166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 applyAlignment="1">
      <alignment horizontal="center" wrapText="1"/>
    </xf>
    <xf numFmtId="0" fontId="14" fillId="9" borderId="0" xfId="0" applyFont="1" applyFill="1"/>
    <xf numFmtId="0" fontId="0" fillId="9" borderId="0" xfId="0" applyFill="1" applyAlignment="1">
      <alignment wrapText="1"/>
    </xf>
    <xf numFmtId="164" fontId="33" fillId="9" borderId="15" xfId="0" applyNumberFormat="1" applyFont="1" applyFill="1" applyBorder="1" applyAlignment="1">
      <alignment horizontal="center"/>
    </xf>
    <xf numFmtId="164" fontId="33" fillId="9" borderId="69" xfId="0" applyNumberFormat="1" applyFont="1" applyFill="1" applyBorder="1" applyAlignment="1">
      <alignment horizontal="center" wrapText="1"/>
    </xf>
    <xf numFmtId="164" fontId="33" fillId="9" borderId="52" xfId="0" applyNumberFormat="1" applyFont="1" applyFill="1" applyBorder="1" applyAlignment="1">
      <alignment horizontal="center" wrapText="1"/>
    </xf>
    <xf numFmtId="164" fontId="33" fillId="9" borderId="53" xfId="0" applyNumberFormat="1" applyFont="1" applyFill="1" applyBorder="1" applyAlignment="1">
      <alignment horizontal="center" wrapText="1"/>
    </xf>
    <xf numFmtId="164" fontId="33" fillId="9" borderId="7" xfId="0" applyNumberFormat="1" applyFont="1" applyFill="1" applyBorder="1" applyAlignment="1">
      <alignment horizontal="center" wrapText="1"/>
    </xf>
    <xf numFmtId="164" fontId="33" fillId="9" borderId="51" xfId="0" applyNumberFormat="1" applyFont="1" applyFill="1" applyBorder="1" applyAlignment="1">
      <alignment horizontal="center" wrapText="1"/>
    </xf>
    <xf numFmtId="164" fontId="33" fillId="9" borderId="78" xfId="0" applyNumberFormat="1" applyFont="1" applyFill="1" applyBorder="1" applyAlignment="1">
      <alignment horizontal="center" wrapText="1"/>
    </xf>
    <xf numFmtId="164" fontId="33" fillId="9" borderId="70" xfId="0" applyNumberFormat="1" applyFont="1" applyFill="1" applyBorder="1" applyAlignment="1">
      <alignment horizontal="center" wrapText="1"/>
    </xf>
    <xf numFmtId="164" fontId="0" fillId="0" borderId="29" xfId="0" quotePrefix="1" applyNumberFormat="1" applyFill="1" applyBorder="1" applyAlignment="1">
      <alignment horizontal="center" wrapText="1"/>
    </xf>
    <xf numFmtId="164" fontId="19" fillId="14" borderId="29" xfId="0" applyNumberFormat="1" applyFont="1" applyFill="1" applyBorder="1" applyAlignment="1">
      <alignment horizontal="center" wrapText="1"/>
    </xf>
    <xf numFmtId="164" fontId="0" fillId="15" borderId="57" xfId="0" applyNumberFormat="1" applyFill="1" applyBorder="1" applyAlignment="1">
      <alignment horizontal="center" wrapText="1"/>
    </xf>
    <xf numFmtId="164" fontId="0" fillId="15" borderId="71" xfId="0" applyNumberFormat="1" applyFill="1" applyBorder="1" applyAlignment="1">
      <alignment horizontal="center" wrapText="1"/>
    </xf>
    <xf numFmtId="164" fontId="0" fillId="0" borderId="68" xfId="0" applyNumberFormat="1" applyFont="1" applyFill="1" applyBorder="1" applyAlignment="1">
      <alignment horizontal="center" wrapText="1"/>
    </xf>
    <xf numFmtId="164" fontId="18" fillId="0" borderId="58" xfId="0" applyNumberFormat="1" applyFont="1" applyFill="1" applyBorder="1" applyAlignment="1">
      <alignment horizontal="center" wrapText="1"/>
    </xf>
    <xf numFmtId="164" fontId="0" fillId="0" borderId="33" xfId="0" applyNumberFormat="1" applyFont="1" applyFill="1" applyBorder="1" applyAlignment="1">
      <alignment horizontal="center" wrapText="1"/>
    </xf>
    <xf numFmtId="164" fontId="18" fillId="0" borderId="66" xfId="0" applyNumberFormat="1" applyFont="1" applyFill="1" applyBorder="1" applyAlignment="1">
      <alignment horizontal="center" wrapText="1"/>
    </xf>
    <xf numFmtId="164" fontId="22" fillId="14" borderId="66" xfId="0" applyNumberFormat="1" applyFont="1" applyFill="1" applyBorder="1" applyAlignment="1">
      <alignment horizontal="center" wrapText="1"/>
    </xf>
    <xf numFmtId="164" fontId="0" fillId="15" borderId="54" xfId="0" applyNumberFormat="1" applyFill="1" applyBorder="1" applyAlignment="1">
      <alignment horizontal="center" wrapText="1"/>
    </xf>
    <xf numFmtId="164" fontId="0" fillId="0" borderId="58" xfId="0" applyNumberFormat="1" applyFont="1" applyFill="1" applyBorder="1" applyAlignment="1">
      <alignment horizontal="center" wrapText="1"/>
    </xf>
    <xf numFmtId="164" fontId="18" fillId="0" borderId="33" xfId="0" applyNumberFormat="1" applyFont="1" applyFill="1" applyBorder="1" applyAlignment="1">
      <alignment horizontal="center" wrapText="1"/>
    </xf>
    <xf numFmtId="164" fontId="0" fillId="0" borderId="29" xfId="0" applyNumberFormat="1" applyFont="1" applyFill="1" applyBorder="1" applyAlignment="1">
      <alignment horizontal="center" wrapText="1"/>
    </xf>
    <xf numFmtId="164" fontId="0" fillId="0" borderId="33" xfId="0" applyNumberFormat="1" applyFill="1" applyBorder="1" applyAlignment="1">
      <alignment horizontal="center" wrapText="1"/>
    </xf>
    <xf numFmtId="164" fontId="0" fillId="7" borderId="12" xfId="0" applyNumberFormat="1" applyFill="1" applyBorder="1" applyAlignment="1">
      <alignment wrapText="1"/>
    </xf>
    <xf numFmtId="164" fontId="14" fillId="7" borderId="7" xfId="0" applyNumberFormat="1" applyFont="1" applyFill="1" applyBorder="1" applyAlignment="1">
      <alignment horizontal="center" vertical="center" wrapText="1"/>
    </xf>
    <xf numFmtId="164" fontId="0" fillId="7" borderId="17" xfId="0" applyNumberFormat="1" applyFill="1" applyBorder="1" applyAlignment="1">
      <alignment horizontal="center" vertical="center" wrapText="1"/>
    </xf>
    <xf numFmtId="164" fontId="0" fillId="7" borderId="19" xfId="0" applyNumberFormat="1" applyFill="1" applyBorder="1" applyAlignment="1">
      <alignment horizontal="center" vertical="center" wrapText="1"/>
    </xf>
    <xf numFmtId="164" fontId="0" fillId="7" borderId="0" xfId="0" applyNumberFormat="1" applyFill="1" applyBorder="1" applyAlignment="1">
      <alignment horizontal="center" vertical="center" wrapText="1"/>
    </xf>
    <xf numFmtId="0" fontId="0" fillId="15" borderId="0" xfId="0" applyFill="1"/>
    <xf numFmtId="164" fontId="0" fillId="15" borderId="14" xfId="0" applyNumberFormat="1" applyFill="1" applyBorder="1"/>
    <xf numFmtId="0" fontId="0" fillId="15" borderId="21" xfId="0" applyFill="1" applyBorder="1"/>
    <xf numFmtId="164" fontId="14" fillId="15" borderId="4" xfId="0" applyNumberFormat="1" applyFont="1" applyFill="1" applyBorder="1" applyAlignment="1">
      <alignment horizontal="center" vertical="center"/>
    </xf>
    <xf numFmtId="164" fontId="14" fillId="15" borderId="21" xfId="0" applyNumberFormat="1" applyFont="1" applyFill="1" applyBorder="1" applyAlignment="1">
      <alignment horizontal="center" vertical="center"/>
    </xf>
    <xf numFmtId="164" fontId="14" fillId="15" borderId="21" xfId="0" applyNumberFormat="1" applyFont="1" applyFill="1" applyBorder="1" applyAlignment="1">
      <alignment horizontal="center" vertical="center" wrapText="1"/>
    </xf>
    <xf numFmtId="164" fontId="14" fillId="15" borderId="14" xfId="0" applyNumberFormat="1" applyFont="1" applyFill="1" applyBorder="1" applyAlignment="1">
      <alignment horizontal="center" vertical="center"/>
    </xf>
    <xf numFmtId="164" fontId="22" fillId="15" borderId="21" xfId="0" applyNumberFormat="1" applyFont="1" applyFill="1" applyBorder="1" applyAlignment="1">
      <alignment horizontal="center" vertical="center"/>
    </xf>
    <xf numFmtId="164" fontId="22" fillId="15" borderId="4" xfId="0" applyNumberFormat="1" applyFont="1" applyFill="1" applyBorder="1" applyAlignment="1">
      <alignment horizontal="center" vertical="center"/>
    </xf>
    <xf numFmtId="164" fontId="14" fillId="15" borderId="4" xfId="0" applyNumberFormat="1" applyFont="1" applyFill="1" applyBorder="1" applyAlignment="1">
      <alignment horizontal="center" vertical="center" wrapText="1"/>
    </xf>
    <xf numFmtId="164" fontId="14" fillId="15" borderId="11" xfId="0" applyNumberFormat="1" applyFont="1" applyFill="1" applyBorder="1" applyAlignment="1">
      <alignment horizontal="center" vertical="center" wrapText="1"/>
    </xf>
    <xf numFmtId="164" fontId="19" fillId="15" borderId="14" xfId="0" applyNumberFormat="1" applyFont="1" applyFill="1" applyBorder="1" applyAlignment="1">
      <alignment horizontal="center" vertical="center"/>
    </xf>
    <xf numFmtId="164" fontId="14" fillId="15" borderId="14" xfId="0" applyNumberFormat="1" applyFont="1" applyFill="1" applyBorder="1" applyAlignment="1">
      <alignment horizontal="center" vertical="center" wrapText="1"/>
    </xf>
    <xf numFmtId="164" fontId="15" fillId="0" borderId="5" xfId="0" applyNumberFormat="1" applyFont="1" applyFill="1" applyBorder="1" applyAlignment="1">
      <alignment horizontal="center"/>
    </xf>
    <xf numFmtId="164" fontId="22" fillId="15" borderId="5" xfId="0" applyNumberFormat="1" applyFont="1" applyFill="1" applyBorder="1" applyAlignment="1">
      <alignment horizontal="center"/>
    </xf>
    <xf numFmtId="164" fontId="15" fillId="14" borderId="1" xfId="0" applyNumberFormat="1" applyFont="1" applyFill="1" applyBorder="1" applyAlignment="1">
      <alignment horizontal="center"/>
    </xf>
    <xf numFmtId="0" fontId="0" fillId="8" borderId="6" xfId="0" applyFill="1" applyBorder="1"/>
    <xf numFmtId="164" fontId="14" fillId="8" borderId="19" xfId="0" applyNumberFormat="1" applyFont="1" applyFill="1" applyBorder="1" applyAlignment="1">
      <alignment horizontal="center"/>
    </xf>
    <xf numFmtId="164" fontId="14" fillId="8" borderId="0" xfId="0" applyNumberFormat="1" applyFont="1" applyFill="1" applyBorder="1" applyAlignment="1">
      <alignment horizontal="center" vertical="center"/>
    </xf>
    <xf numFmtId="164" fontId="14" fillId="8" borderId="6" xfId="0" applyNumberFormat="1" applyFont="1" applyFill="1" applyBorder="1" applyAlignment="1">
      <alignment horizontal="center" vertical="center"/>
    </xf>
    <xf numFmtId="164" fontId="14" fillId="8" borderId="7" xfId="0" applyNumberFormat="1" applyFont="1" applyFill="1" applyBorder="1" applyAlignment="1">
      <alignment horizontal="center" vertical="center" wrapText="1"/>
    </xf>
    <xf numFmtId="164" fontId="14" fillId="8" borderId="7" xfId="0" applyNumberFormat="1" applyFont="1" applyFill="1" applyBorder="1" applyAlignment="1">
      <alignment horizontal="center" vertical="center"/>
    </xf>
    <xf numFmtId="164" fontId="14" fillId="8" borderId="19" xfId="0" applyNumberFormat="1" applyFont="1" applyFill="1" applyBorder="1" applyAlignment="1">
      <alignment horizontal="center" vertical="center"/>
    </xf>
    <xf numFmtId="164" fontId="0" fillId="8" borderId="7" xfId="0" applyNumberFormat="1" applyFont="1" applyFill="1" applyBorder="1" applyAlignment="1">
      <alignment horizontal="center" vertical="center"/>
    </xf>
    <xf numFmtId="164" fontId="0" fillId="8" borderId="6" xfId="0" applyNumberFormat="1" applyFont="1" applyFill="1" applyBorder="1" applyAlignment="1">
      <alignment horizontal="center" vertical="center"/>
    </xf>
    <xf numFmtId="164" fontId="0" fillId="8" borderId="0" xfId="0" applyNumberFormat="1" applyFont="1" applyFill="1" applyBorder="1" applyAlignment="1">
      <alignment horizontal="center" wrapText="1"/>
    </xf>
    <xf numFmtId="164" fontId="0" fillId="8" borderId="0" xfId="0" applyNumberFormat="1" applyFont="1" applyFill="1" applyBorder="1" applyAlignment="1">
      <alignment horizontal="center" vertical="center"/>
    </xf>
    <xf numFmtId="164" fontId="0" fillId="8" borderId="6" xfId="0" applyNumberFormat="1" applyFont="1" applyFill="1" applyBorder="1" applyAlignment="1">
      <alignment horizontal="center" vertical="center" wrapText="1"/>
    </xf>
    <xf numFmtId="164" fontId="14" fillId="8" borderId="6" xfId="0" applyNumberFormat="1" applyFont="1" applyFill="1" applyBorder="1" applyAlignment="1">
      <alignment horizontal="center" vertical="center" wrapText="1"/>
    </xf>
    <xf numFmtId="164" fontId="14" fillId="7" borderId="7" xfId="0" applyNumberFormat="1" applyFont="1" applyFill="1" applyBorder="1" applyAlignment="1">
      <alignment horizontal="center" vertical="center"/>
    </xf>
    <xf numFmtId="164" fontId="0" fillId="7" borderId="7" xfId="0" applyNumberFormat="1" applyFont="1" applyFill="1" applyBorder="1" applyAlignment="1">
      <alignment horizontal="center" vertical="center"/>
    </xf>
    <xf numFmtId="164" fontId="0" fillId="7" borderId="6" xfId="0" applyNumberFormat="1" applyFont="1" applyFill="1" applyBorder="1" applyAlignment="1">
      <alignment horizontal="center" vertical="center"/>
    </xf>
    <xf numFmtId="164" fontId="0" fillId="7" borderId="0" xfId="0" applyNumberFormat="1" applyFont="1" applyFill="1" applyBorder="1" applyAlignment="1">
      <alignment horizontal="center" wrapText="1"/>
    </xf>
    <xf numFmtId="164" fontId="0" fillId="7" borderId="0" xfId="0" applyNumberFormat="1" applyFont="1" applyFill="1" applyBorder="1" applyAlignment="1">
      <alignment horizontal="center" vertical="center"/>
    </xf>
    <xf numFmtId="164" fontId="0" fillId="7" borderId="6" xfId="0" applyNumberFormat="1" applyFont="1" applyFill="1" applyBorder="1" applyAlignment="1">
      <alignment horizontal="center" vertical="center" wrapText="1"/>
    </xf>
    <xf numFmtId="164" fontId="14" fillId="7" borderId="6" xfId="0" applyNumberFormat="1" applyFont="1" applyFill="1" applyBorder="1" applyAlignment="1">
      <alignment horizontal="center" vertical="center" wrapText="1"/>
    </xf>
    <xf numFmtId="0" fontId="0" fillId="15" borderId="22" xfId="0" applyFill="1" applyBorder="1"/>
    <xf numFmtId="164" fontId="14" fillId="15" borderId="43" xfId="0" applyNumberFormat="1" applyFont="1" applyFill="1" applyBorder="1" applyAlignment="1">
      <alignment horizontal="center"/>
    </xf>
    <xf numFmtId="164" fontId="14" fillId="15" borderId="9" xfId="0" applyNumberFormat="1" applyFont="1" applyFill="1" applyBorder="1" applyAlignment="1">
      <alignment horizontal="center"/>
    </xf>
    <xf numFmtId="164" fontId="14" fillId="15" borderId="35" xfId="0" applyNumberFormat="1" applyFont="1" applyFill="1" applyBorder="1" applyAlignment="1">
      <alignment horizontal="center"/>
    </xf>
    <xf numFmtId="164" fontId="14" fillId="15" borderId="67" xfId="0" applyNumberFormat="1" applyFont="1" applyFill="1" applyBorder="1" applyAlignment="1">
      <alignment horizontal="center"/>
    </xf>
    <xf numFmtId="164" fontId="14" fillId="15" borderId="70" xfId="0" applyNumberFormat="1" applyFon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164" fontId="24" fillId="14" borderId="1" xfId="0" applyNumberFormat="1" applyFont="1" applyFill="1" applyBorder="1" applyAlignment="1">
      <alignment horizontal="center"/>
    </xf>
    <xf numFmtId="164" fontId="14" fillId="9" borderId="62" xfId="0" applyNumberFormat="1" applyFont="1" applyFill="1" applyBorder="1" applyAlignment="1">
      <alignment horizontal="center"/>
    </xf>
    <xf numFmtId="164" fontId="14" fillId="9" borderId="73" xfId="0" applyNumberFormat="1" applyFont="1" applyFill="1" applyBorder="1" applyAlignment="1">
      <alignment horizontal="center"/>
    </xf>
    <xf numFmtId="164" fontId="14" fillId="9" borderId="63" xfId="0" applyNumberFormat="1" applyFont="1" applyFill="1" applyBorder="1" applyAlignment="1">
      <alignment horizontal="center"/>
    </xf>
    <xf numFmtId="164" fontId="0" fillId="9" borderId="54" xfId="0" applyNumberFormat="1" applyFill="1" applyBorder="1" applyAlignment="1">
      <alignment horizontal="center"/>
    </xf>
    <xf numFmtId="164" fontId="0" fillId="9" borderId="55" xfId="0" applyNumberFormat="1" applyFill="1" applyBorder="1" applyAlignment="1">
      <alignment horizontal="center"/>
    </xf>
    <xf numFmtId="164" fontId="0" fillId="9" borderId="56" xfId="0" applyNumberFormat="1" applyFill="1" applyBorder="1" applyAlignment="1">
      <alignment horizontal="center"/>
    </xf>
    <xf numFmtId="164" fontId="24" fillId="9" borderId="1" xfId="0" applyNumberFormat="1" applyFont="1" applyFill="1" applyBorder="1" applyAlignment="1">
      <alignment horizontal="center"/>
    </xf>
    <xf numFmtId="164" fontId="0" fillId="9" borderId="1" xfId="0" quotePrefix="1" applyNumberFormat="1" applyFill="1" applyBorder="1" applyAlignment="1">
      <alignment horizontal="center"/>
    </xf>
    <xf numFmtId="164" fontId="0" fillId="9" borderId="5" xfId="0" quotePrefix="1" applyNumberFormat="1" applyFill="1" applyBorder="1" applyAlignment="1">
      <alignment horizontal="center"/>
    </xf>
    <xf numFmtId="164" fontId="33" fillId="9" borderId="5" xfId="0" applyNumberFormat="1" applyFont="1" applyFill="1" applyBorder="1" applyAlignment="1">
      <alignment horizontal="center"/>
    </xf>
    <xf numFmtId="164" fontId="24" fillId="9" borderId="13" xfId="0" applyNumberFormat="1" applyFont="1" applyFill="1" applyBorder="1" applyAlignment="1">
      <alignment horizontal="center"/>
    </xf>
    <xf numFmtId="164" fontId="24" fillId="14" borderId="5" xfId="0" applyNumberFormat="1" applyFont="1" applyFill="1" applyBorder="1" applyAlignment="1">
      <alignment horizontal="center"/>
    </xf>
    <xf numFmtId="164" fontId="24" fillId="14" borderId="68" xfId="0" applyNumberFormat="1" applyFont="1" applyFill="1" applyBorder="1" applyAlignment="1">
      <alignment horizontal="center"/>
    </xf>
    <xf numFmtId="164" fontId="24" fillId="14" borderId="29" xfId="0" applyNumberFormat="1" applyFont="1" applyFill="1" applyBorder="1" applyAlignment="1">
      <alignment horizontal="center"/>
    </xf>
    <xf numFmtId="164" fontId="15" fillId="0" borderId="29" xfId="0" applyNumberFormat="1" applyFont="1" applyFill="1" applyBorder="1" applyAlignment="1">
      <alignment horizontal="center"/>
    </xf>
    <xf numFmtId="164" fontId="0" fillId="0" borderId="40" xfId="0" applyNumberFormat="1" applyFill="1" applyBorder="1" applyAlignment="1">
      <alignment horizontal="center"/>
    </xf>
    <xf numFmtId="0" fontId="0" fillId="2" borderId="23" xfId="0" applyFill="1" applyBorder="1"/>
    <xf numFmtId="0" fontId="0" fillId="0" borderId="42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 wrapText="1"/>
    </xf>
    <xf numFmtId="0" fontId="14" fillId="3" borderId="27" xfId="0" applyFont="1" applyFill="1" applyBorder="1" applyAlignment="1">
      <alignment horizontal="center" vertical="center"/>
    </xf>
    <xf numFmtId="164" fontId="0" fillId="0" borderId="24" xfId="0" applyNumberFormat="1" applyFill="1" applyBorder="1" applyAlignment="1">
      <alignment horizontal="center"/>
    </xf>
    <xf numFmtId="164" fontId="0" fillId="0" borderId="27" xfId="0" applyNumberFormat="1" applyFill="1" applyBorder="1" applyAlignment="1">
      <alignment horizontal="center"/>
    </xf>
    <xf numFmtId="164" fontId="0" fillId="9" borderId="41" xfId="0" applyNumberFormat="1" applyFont="1" applyFill="1" applyBorder="1"/>
    <xf numFmtId="164" fontId="19" fillId="2" borderId="7" xfId="0" applyNumberFormat="1" applyFont="1" applyFill="1" applyBorder="1" applyAlignment="1">
      <alignment horizontal="center"/>
    </xf>
    <xf numFmtId="164" fontId="19" fillId="2" borderId="13" xfId="0" applyNumberFormat="1" applyFont="1" applyFill="1" applyBorder="1" applyAlignment="1">
      <alignment horizontal="center"/>
    </xf>
    <xf numFmtId="164" fontId="14" fillId="5" borderId="13" xfId="0" applyNumberFormat="1" applyFont="1" applyFill="1" applyBorder="1" applyAlignment="1">
      <alignment horizontal="center"/>
    </xf>
    <xf numFmtId="164" fontId="13" fillId="9" borderId="36" xfId="0" applyNumberFormat="1" applyFont="1" applyFill="1" applyBorder="1" applyAlignment="1">
      <alignment horizontal="center" wrapText="1"/>
    </xf>
    <xf numFmtId="164" fontId="37" fillId="0" borderId="3" xfId="0" applyNumberFormat="1" applyFont="1" applyFill="1" applyBorder="1" applyAlignment="1">
      <alignment horizontal="center" vertical="center" wrapText="1"/>
    </xf>
    <xf numFmtId="0" fontId="14" fillId="7" borderId="3" xfId="0" applyFont="1" applyFill="1" applyBorder="1"/>
    <xf numFmtId="164" fontId="0" fillId="8" borderId="16" xfId="0" applyNumberFormat="1" applyFill="1" applyBorder="1" applyAlignment="1">
      <alignment horizontal="center"/>
    </xf>
    <xf numFmtId="0" fontId="33" fillId="0" borderId="3" xfId="0" applyFont="1" applyFill="1" applyBorder="1"/>
    <xf numFmtId="164" fontId="37" fillId="0" borderId="66" xfId="0" applyNumberFormat="1" applyFont="1" applyFill="1" applyBorder="1" applyAlignment="1">
      <alignment horizontal="center" wrapText="1"/>
    </xf>
    <xf numFmtId="164" fontId="37" fillId="0" borderId="5" xfId="0" applyNumberFormat="1" applyFont="1" applyFill="1" applyBorder="1" applyAlignment="1">
      <alignment horizontal="center" wrapText="1"/>
    </xf>
    <xf numFmtId="164" fontId="33" fillId="0" borderId="5" xfId="0" applyNumberFormat="1" applyFont="1" applyFill="1" applyBorder="1" applyAlignment="1">
      <alignment horizontal="center"/>
    </xf>
    <xf numFmtId="164" fontId="33" fillId="0" borderId="29" xfId="0" applyNumberFormat="1" applyFont="1" applyFill="1" applyBorder="1" applyAlignment="1">
      <alignment horizontal="center"/>
    </xf>
    <xf numFmtId="164" fontId="37" fillId="0" borderId="3" xfId="0" applyNumberFormat="1" applyFont="1" applyFill="1" applyBorder="1" applyAlignment="1">
      <alignment horizontal="center"/>
    </xf>
    <xf numFmtId="164" fontId="37" fillId="0" borderId="15" xfId="0" applyNumberFormat="1" applyFont="1" applyFill="1" applyBorder="1" applyAlignment="1">
      <alignment horizontal="center"/>
    </xf>
    <xf numFmtId="164" fontId="33" fillId="0" borderId="16" xfId="0" applyNumberFormat="1" applyFont="1" applyFill="1" applyBorder="1" applyAlignment="1">
      <alignment horizontal="center"/>
    </xf>
    <xf numFmtId="164" fontId="33" fillId="0" borderId="40" xfId="0" applyNumberFormat="1" applyFont="1" applyFill="1" applyBorder="1" applyAlignment="1">
      <alignment horizontal="center" wrapText="1"/>
    </xf>
    <xf numFmtId="164" fontId="33" fillId="0" borderId="15" xfId="0" applyNumberFormat="1" applyFont="1" applyFill="1" applyBorder="1" applyAlignment="1">
      <alignment horizontal="center"/>
    </xf>
    <xf numFmtId="164" fontId="33" fillId="0" borderId="3" xfId="0" applyNumberFormat="1" applyFont="1" applyFill="1" applyBorder="1" applyAlignment="1">
      <alignment horizontal="center" wrapText="1"/>
    </xf>
    <xf numFmtId="164" fontId="33" fillId="0" borderId="15" xfId="0" applyNumberFormat="1" applyFont="1" applyFill="1" applyBorder="1" applyAlignment="1">
      <alignment horizontal="center" wrapText="1"/>
    </xf>
    <xf numFmtId="164" fontId="33" fillId="0" borderId="13" xfId="0" applyNumberFormat="1" applyFont="1" applyFill="1" applyBorder="1" applyAlignment="1">
      <alignment horizontal="center" wrapText="1"/>
    </xf>
    <xf numFmtId="164" fontId="33" fillId="0" borderId="1" xfId="0" applyNumberFormat="1" applyFont="1" applyFill="1" applyBorder="1" applyAlignment="1">
      <alignment horizontal="center"/>
    </xf>
    <xf numFmtId="164" fontId="33" fillId="0" borderId="29" xfId="0" applyNumberFormat="1" applyFont="1" applyFill="1" applyBorder="1" applyAlignment="1">
      <alignment horizontal="center" wrapText="1"/>
    </xf>
    <xf numFmtId="164" fontId="37" fillId="0" borderId="29" xfId="0" applyNumberFormat="1" applyFont="1" applyFill="1" applyBorder="1" applyAlignment="1">
      <alignment horizontal="center" wrapText="1"/>
    </xf>
    <xf numFmtId="164" fontId="37" fillId="0" borderId="1" xfId="0" applyNumberFormat="1" applyFont="1" applyFill="1" applyBorder="1" applyAlignment="1">
      <alignment horizontal="center"/>
    </xf>
    <xf numFmtId="164" fontId="37" fillId="0" borderId="68" xfId="0" applyNumberFormat="1" applyFont="1" applyFill="1" applyBorder="1" applyAlignment="1">
      <alignment horizontal="center" wrapText="1"/>
    </xf>
    <xf numFmtId="164" fontId="37" fillId="0" borderId="1" xfId="0" applyNumberFormat="1" applyFont="1" applyFill="1" applyBorder="1" applyAlignment="1">
      <alignment horizontal="center" wrapText="1"/>
    </xf>
    <xf numFmtId="164" fontId="33" fillId="0" borderId="3" xfId="0" applyNumberFormat="1" applyFont="1" applyFill="1" applyBorder="1" applyAlignment="1">
      <alignment horizontal="center"/>
    </xf>
    <xf numFmtId="164" fontId="37" fillId="0" borderId="15" xfId="0" applyNumberFormat="1" applyFont="1" applyFill="1" applyBorder="1" applyAlignment="1">
      <alignment horizontal="center" wrapText="1"/>
    </xf>
    <xf numFmtId="164" fontId="37" fillId="0" borderId="13" xfId="0" applyNumberFormat="1" applyFont="1" applyFill="1" applyBorder="1" applyAlignment="1">
      <alignment horizontal="center" wrapText="1"/>
    </xf>
    <xf numFmtId="164" fontId="37" fillId="0" borderId="3" xfId="0" applyNumberFormat="1" applyFont="1" applyFill="1" applyBorder="1" applyAlignment="1">
      <alignment horizontal="center" wrapText="1"/>
    </xf>
    <xf numFmtId="0" fontId="33" fillId="0" borderId="15" xfId="0" applyFont="1" applyFill="1" applyBorder="1"/>
    <xf numFmtId="164" fontId="33" fillId="0" borderId="66" xfId="0" applyNumberFormat="1" applyFont="1" applyFill="1" applyBorder="1" applyAlignment="1">
      <alignment horizontal="center"/>
    </xf>
    <xf numFmtId="164" fontId="33" fillId="0" borderId="13" xfId="0" applyNumberFormat="1" applyFont="1" applyFill="1" applyBorder="1" applyAlignment="1">
      <alignment horizontal="center"/>
    </xf>
    <xf numFmtId="0" fontId="33" fillId="0" borderId="16" xfId="0" applyFont="1" applyFill="1" applyBorder="1" applyAlignment="1">
      <alignment horizontal="center"/>
    </xf>
    <xf numFmtId="0" fontId="33" fillId="0" borderId="15" xfId="0" applyFont="1" applyFill="1" applyBorder="1" applyAlignment="1">
      <alignment horizontal="center"/>
    </xf>
    <xf numFmtId="0" fontId="33" fillId="0" borderId="16" xfId="0" applyFont="1" applyFill="1" applyBorder="1"/>
    <xf numFmtId="0" fontId="33" fillId="0" borderId="68" xfId="0" applyFont="1" applyFill="1" applyBorder="1"/>
    <xf numFmtId="0" fontId="33" fillId="0" borderId="29" xfId="0" applyFont="1" applyFill="1" applyBorder="1"/>
    <xf numFmtId="0" fontId="0" fillId="16" borderId="3" xfId="0" applyFill="1" applyBorder="1"/>
    <xf numFmtId="164" fontId="15" fillId="16" borderId="13" xfId="0" applyNumberFormat="1" applyFont="1" applyFill="1" applyBorder="1" applyAlignment="1">
      <alignment horizontal="center" vertical="center"/>
    </xf>
    <xf numFmtId="164" fontId="0" fillId="16" borderId="3" xfId="0" applyNumberFormat="1" applyFont="1" applyFill="1" applyBorder="1" applyAlignment="1">
      <alignment horizontal="center" vertical="center"/>
    </xf>
    <xf numFmtId="164" fontId="0" fillId="16" borderId="15" xfId="0" applyNumberFormat="1" applyFont="1" applyFill="1" applyBorder="1" applyAlignment="1">
      <alignment horizontal="center" wrapText="1"/>
    </xf>
    <xf numFmtId="164" fontId="0" fillId="16" borderId="15" xfId="0" applyNumberFormat="1" applyFont="1" applyFill="1" applyBorder="1" applyAlignment="1">
      <alignment horizontal="center" vertical="center"/>
    </xf>
    <xf numFmtId="164" fontId="0" fillId="16" borderId="3" xfId="0" applyNumberFormat="1" applyFont="1" applyFill="1" applyBorder="1" applyAlignment="1">
      <alignment horizontal="center" vertical="center" wrapText="1"/>
    </xf>
    <xf numFmtId="164" fontId="22" fillId="16" borderId="15" xfId="0" applyNumberFormat="1" applyFont="1" applyFill="1" applyBorder="1" applyAlignment="1">
      <alignment horizontal="center" vertical="center"/>
    </xf>
    <xf numFmtId="164" fontId="19" fillId="2" borderId="19" xfId="0" applyNumberFormat="1" applyFont="1" applyFill="1" applyBorder="1" applyAlignment="1">
      <alignment horizontal="center"/>
    </xf>
    <xf numFmtId="164" fontId="19" fillId="2" borderId="16" xfId="0" applyNumberFormat="1" applyFont="1" applyFill="1" applyBorder="1" applyAlignment="1">
      <alignment horizontal="center"/>
    </xf>
    <xf numFmtId="164" fontId="14" fillId="7" borderId="19" xfId="0" applyNumberFormat="1" applyFont="1" applyFill="1" applyBorder="1" applyAlignment="1">
      <alignment horizontal="center" vertical="center" wrapText="1"/>
    </xf>
    <xf numFmtId="164" fontId="14" fillId="8" borderId="19" xfId="0" applyNumberFormat="1" applyFont="1" applyFill="1" applyBorder="1" applyAlignment="1">
      <alignment horizontal="center" vertical="center" wrapText="1"/>
    </xf>
    <xf numFmtId="164" fontId="37" fillId="0" borderId="19" xfId="0" applyNumberFormat="1" applyFont="1" applyFill="1" applyBorder="1" applyAlignment="1">
      <alignment horizontal="center" vertical="center" wrapText="1"/>
    </xf>
    <xf numFmtId="164" fontId="19" fillId="17" borderId="15" xfId="0" applyNumberFormat="1" applyFont="1" applyFill="1" applyBorder="1" applyAlignment="1">
      <alignment horizontal="center" vertical="center" wrapText="1"/>
    </xf>
    <xf numFmtId="164" fontId="14" fillId="16" borderId="16" xfId="0" applyNumberFormat="1" applyFont="1" applyFill="1" applyBorder="1" applyAlignment="1">
      <alignment horizontal="center" vertical="center" wrapText="1"/>
    </xf>
    <xf numFmtId="0" fontId="0" fillId="9" borderId="15" xfId="0" applyFill="1" applyBorder="1"/>
    <xf numFmtId="164" fontId="22" fillId="7" borderId="16" xfId="0" applyNumberFormat="1" applyFont="1" applyFill="1" applyBorder="1" applyAlignment="1">
      <alignment horizontal="center" vertical="center" wrapText="1"/>
    </xf>
    <xf numFmtId="164" fontId="22" fillId="5" borderId="15" xfId="0" applyNumberFormat="1" applyFont="1" applyFill="1" applyBorder="1" applyAlignment="1">
      <alignment horizontal="center"/>
    </xf>
    <xf numFmtId="0" fontId="0" fillId="0" borderId="11" xfId="0" applyFill="1" applyBorder="1" applyAlignment="1">
      <alignment wrapText="1"/>
    </xf>
    <xf numFmtId="164" fontId="0" fillId="9" borderId="6" xfId="0" applyNumberFormat="1" applyFill="1" applyBorder="1"/>
    <xf numFmtId="164" fontId="0" fillId="0" borderId="23" xfId="0" applyNumberFormat="1" applyFill="1" applyBorder="1" applyAlignment="1">
      <alignment horizontal="center"/>
    </xf>
    <xf numFmtId="164" fontId="19" fillId="0" borderId="66" xfId="0" applyNumberFormat="1" applyFont="1" applyFill="1" applyBorder="1" applyAlignment="1">
      <alignment horizontal="center" wrapText="1"/>
    </xf>
    <xf numFmtId="164" fontId="0" fillId="0" borderId="5" xfId="0" applyNumberFormat="1" applyFont="1" applyFill="1" applyBorder="1" applyAlignment="1">
      <alignment horizontal="center" wrapText="1"/>
    </xf>
    <xf numFmtId="164" fontId="18" fillId="0" borderId="29" xfId="0" applyNumberFormat="1" applyFont="1" applyFill="1" applyBorder="1" applyAlignment="1">
      <alignment horizontal="center" wrapText="1"/>
    </xf>
    <xf numFmtId="164" fontId="22" fillId="17" borderId="3" xfId="0" applyNumberFormat="1" applyFont="1" applyFill="1" applyBorder="1" applyAlignment="1">
      <alignment horizontal="center" wrapText="1"/>
    </xf>
    <xf numFmtId="164" fontId="22" fillId="2" borderId="3" xfId="0" applyNumberFormat="1" applyFont="1" applyFill="1" applyBorder="1" applyAlignment="1">
      <alignment horizontal="center"/>
    </xf>
    <xf numFmtId="0" fontId="33" fillId="10" borderId="5" xfId="0" applyFont="1" applyFill="1" applyBorder="1" applyAlignment="1">
      <alignment horizontal="center"/>
    </xf>
    <xf numFmtId="0" fontId="33" fillId="10" borderId="68" xfId="0" applyFont="1" applyFill="1" applyBorder="1" applyAlignment="1">
      <alignment horizontal="center"/>
    </xf>
    <xf numFmtId="164" fontId="22" fillId="17" borderId="16" xfId="0" applyNumberFormat="1" applyFont="1" applyFill="1" applyBorder="1" applyAlignment="1">
      <alignment horizontal="center" vertical="center" wrapText="1"/>
    </xf>
    <xf numFmtId="164" fontId="0" fillId="16" borderId="59" xfId="0" applyNumberFormat="1" applyFill="1" applyBorder="1" applyAlignment="1">
      <alignment horizontal="center"/>
    </xf>
    <xf numFmtId="164" fontId="22" fillId="0" borderId="15" xfId="0" applyNumberFormat="1" applyFont="1" applyFill="1" applyBorder="1" applyAlignment="1">
      <alignment horizontal="center"/>
    </xf>
    <xf numFmtId="0" fontId="0" fillId="4" borderId="7" xfId="0" applyFill="1" applyBorder="1"/>
    <xf numFmtId="0" fontId="18" fillId="9" borderId="13" xfId="0" applyFont="1" applyFill="1" applyBorder="1"/>
    <xf numFmtId="0" fontId="0" fillId="0" borderId="8" xfId="0" applyFill="1" applyBorder="1"/>
    <xf numFmtId="164" fontId="0" fillId="16" borderId="44" xfId="0" applyNumberFormat="1" applyFill="1" applyBorder="1" applyAlignment="1">
      <alignment horizontal="center" wrapText="1"/>
    </xf>
    <xf numFmtId="164" fontId="0" fillId="16" borderId="16" xfId="0" applyNumberFormat="1" applyFill="1" applyBorder="1" applyAlignment="1">
      <alignment horizontal="center" wrapText="1"/>
    </xf>
    <xf numFmtId="164" fontId="0" fillId="14" borderId="16" xfId="0" applyNumberFormat="1" applyFont="1" applyFill="1" applyBorder="1" applyAlignment="1">
      <alignment horizontal="center" wrapText="1"/>
    </xf>
    <xf numFmtId="164" fontId="32" fillId="14" borderId="16" xfId="0" applyNumberFormat="1" applyFont="1" applyFill="1" applyBorder="1" applyAlignment="1">
      <alignment horizontal="center" wrapText="1"/>
    </xf>
    <xf numFmtId="164" fontId="0" fillId="14" borderId="16" xfId="0" applyNumberFormat="1" applyFill="1" applyBorder="1" applyAlignment="1">
      <alignment horizontal="center" wrapText="1"/>
    </xf>
    <xf numFmtId="164" fontId="0" fillId="14" borderId="16" xfId="0" applyNumberFormat="1" applyFill="1" applyBorder="1" applyAlignment="1">
      <alignment horizontal="center" wrapText="1"/>
    </xf>
    <xf numFmtId="164" fontId="33" fillId="9" borderId="43" xfId="0" applyNumberFormat="1" applyFont="1" applyFill="1" applyBorder="1" applyAlignment="1">
      <alignment horizontal="center" wrapText="1"/>
    </xf>
    <xf numFmtId="164" fontId="33" fillId="9" borderId="40" xfId="0" applyNumberFormat="1" applyFont="1" applyFill="1" applyBorder="1" applyAlignment="1">
      <alignment horizontal="center" wrapText="1"/>
    </xf>
    <xf numFmtId="164" fontId="19" fillId="17" borderId="16" xfId="0" applyNumberFormat="1" applyFont="1" applyFill="1" applyBorder="1" applyAlignment="1">
      <alignment horizontal="center" wrapText="1"/>
    </xf>
    <xf numFmtId="164" fontId="32" fillId="10" borderId="16" xfId="0" applyNumberFormat="1" applyFont="1" applyFill="1" applyBorder="1" applyAlignment="1">
      <alignment horizontal="center" wrapText="1"/>
    </xf>
    <xf numFmtId="164" fontId="0" fillId="15" borderId="16" xfId="0" applyNumberFormat="1" applyFill="1" applyBorder="1" applyAlignment="1">
      <alignment horizontal="center" wrapText="1"/>
    </xf>
    <xf numFmtId="164" fontId="0" fillId="0" borderId="16" xfId="0" quotePrefix="1" applyNumberFormat="1" applyFill="1" applyBorder="1" applyAlignment="1">
      <alignment horizontal="center" wrapText="1"/>
    </xf>
    <xf numFmtId="164" fontId="19" fillId="14" borderId="16" xfId="0" applyNumberFormat="1" applyFont="1" applyFill="1" applyBorder="1" applyAlignment="1">
      <alignment horizontal="center" wrapText="1"/>
    </xf>
    <xf numFmtId="164" fontId="18" fillId="0" borderId="16" xfId="0" applyNumberFormat="1" applyFont="1" applyFill="1" applyBorder="1" applyAlignment="1">
      <alignment horizontal="center" wrapText="1"/>
    </xf>
    <xf numFmtId="164" fontId="0" fillId="0" borderId="38" xfId="0" applyNumberFormat="1" applyFont="1" applyFill="1" applyBorder="1" applyAlignment="1">
      <alignment horizontal="center" wrapText="1"/>
    </xf>
    <xf numFmtId="164" fontId="22" fillId="15" borderId="1" xfId="0" applyNumberFormat="1" applyFont="1" applyFill="1" applyBorder="1" applyAlignment="1">
      <alignment horizontal="center" wrapText="1"/>
    </xf>
    <xf numFmtId="164" fontId="14" fillId="0" borderId="71" xfId="0" applyNumberFormat="1" applyFont="1" applyFill="1" applyBorder="1" applyAlignment="1">
      <alignment horizontal="center"/>
    </xf>
    <xf numFmtId="0" fontId="18" fillId="0" borderId="66" xfId="0" applyFont="1" applyFill="1" applyBorder="1"/>
    <xf numFmtId="164" fontId="33" fillId="0" borderId="53" xfId="0" applyNumberFormat="1" applyFont="1" applyFill="1" applyBorder="1" applyAlignment="1">
      <alignment horizontal="center" wrapText="1"/>
    </xf>
    <xf numFmtId="164" fontId="33" fillId="0" borderId="51" xfId="0" applyNumberFormat="1" applyFont="1" applyFill="1" applyBorder="1" applyAlignment="1">
      <alignment horizontal="center" wrapText="1"/>
    </xf>
    <xf numFmtId="164" fontId="33" fillId="0" borderId="78" xfId="0" applyNumberFormat="1" applyFont="1" applyFill="1" applyBorder="1" applyAlignment="1">
      <alignment horizontal="center" wrapText="1"/>
    </xf>
    <xf numFmtId="164" fontId="22" fillId="0" borderId="68" xfId="0" applyNumberFormat="1" applyFont="1" applyFill="1" applyBorder="1" applyAlignment="1">
      <alignment horizontal="center" wrapText="1"/>
    </xf>
    <xf numFmtId="164" fontId="19" fillId="0" borderId="29" xfId="0" applyNumberFormat="1" applyFont="1" applyFill="1" applyBorder="1" applyAlignment="1">
      <alignment horizontal="center" wrapText="1"/>
    </xf>
    <xf numFmtId="164" fontId="0" fillId="9" borderId="13" xfId="0" applyNumberFormat="1" applyFill="1" applyBorder="1"/>
    <xf numFmtId="164" fontId="0" fillId="0" borderId="13" xfId="0" applyNumberFormat="1" applyFill="1" applyBorder="1"/>
    <xf numFmtId="164" fontId="22" fillId="17" borderId="1" xfId="0" applyNumberFormat="1" applyFont="1" applyFill="1" applyBorder="1" applyAlignment="1">
      <alignment horizontal="center" wrapText="1"/>
    </xf>
    <xf numFmtId="0" fontId="0" fillId="17" borderId="38" xfId="0" applyFill="1" applyBorder="1"/>
    <xf numFmtId="0" fontId="0" fillId="9" borderId="22" xfId="0" applyFill="1" applyBorder="1" applyAlignment="1">
      <alignment horizontal="center"/>
    </xf>
    <xf numFmtId="0" fontId="0" fillId="9" borderId="0" xfId="0" applyFill="1" applyBorder="1" applyAlignment="1">
      <alignment horizontal="center" wrapText="1"/>
    </xf>
    <xf numFmtId="0" fontId="0" fillId="9" borderId="0" xfId="0" applyFill="1" applyBorder="1" applyAlignment="1">
      <alignment wrapText="1"/>
    </xf>
    <xf numFmtId="164" fontId="0" fillId="9" borderId="68" xfId="0" applyNumberFormat="1" applyFill="1" applyBorder="1" applyAlignment="1">
      <alignment horizontal="center"/>
    </xf>
    <xf numFmtId="164" fontId="0" fillId="9" borderId="66" xfId="0" applyNumberFormat="1" applyFill="1" applyBorder="1" applyAlignment="1">
      <alignment horizontal="center"/>
    </xf>
    <xf numFmtId="0" fontId="14" fillId="9" borderId="22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 wrapText="1"/>
    </xf>
    <xf numFmtId="0" fontId="14" fillId="9" borderId="0" xfId="0" applyFont="1" applyFill="1" applyBorder="1" applyAlignment="1">
      <alignment wrapText="1"/>
    </xf>
    <xf numFmtId="164" fontId="14" fillId="9" borderId="68" xfId="0" applyNumberFormat="1" applyFont="1" applyFill="1" applyBorder="1" applyAlignment="1">
      <alignment horizontal="center"/>
    </xf>
    <xf numFmtId="164" fontId="14" fillId="9" borderId="66" xfId="0" applyNumberFormat="1" applyFont="1" applyFill="1" applyBorder="1" applyAlignment="1">
      <alignment horizontal="center"/>
    </xf>
    <xf numFmtId="164" fontId="22" fillId="9" borderId="5" xfId="0" applyNumberFormat="1" applyFont="1" applyFill="1" applyBorder="1" applyAlignment="1">
      <alignment horizontal="center"/>
    </xf>
    <xf numFmtId="164" fontId="22" fillId="9" borderId="1" xfId="0" applyNumberFormat="1" applyFont="1" applyFill="1" applyBorder="1" applyAlignment="1">
      <alignment horizontal="center"/>
    </xf>
    <xf numFmtId="164" fontId="19" fillId="9" borderId="68" xfId="0" applyNumberFormat="1" applyFont="1" applyFill="1" applyBorder="1" applyAlignment="1">
      <alignment horizontal="center"/>
    </xf>
    <xf numFmtId="0" fontId="32" fillId="9" borderId="3" xfId="0" applyFont="1" applyFill="1" applyBorder="1"/>
    <xf numFmtId="0" fontId="32" fillId="9" borderId="0" xfId="0" applyFont="1" applyFill="1" applyBorder="1"/>
    <xf numFmtId="0" fontId="32" fillId="9" borderId="22" xfId="0" applyFont="1" applyFill="1" applyBorder="1" applyAlignment="1">
      <alignment horizontal="center"/>
    </xf>
    <xf numFmtId="0" fontId="32" fillId="9" borderId="0" xfId="0" applyFont="1" applyFill="1" applyBorder="1" applyAlignment="1">
      <alignment horizontal="center"/>
    </xf>
    <xf numFmtId="0" fontId="32" fillId="9" borderId="0" xfId="0" applyFont="1" applyFill="1" applyBorder="1" applyAlignment="1">
      <alignment horizontal="center" wrapText="1"/>
    </xf>
    <xf numFmtId="0" fontId="32" fillId="9" borderId="0" xfId="0" applyFont="1" applyFill="1" applyBorder="1" applyAlignment="1">
      <alignment wrapText="1"/>
    </xf>
    <xf numFmtId="164" fontId="32" fillId="9" borderId="5" xfId="0" applyNumberFormat="1" applyFont="1" applyFill="1" applyBorder="1" applyAlignment="1">
      <alignment horizontal="center"/>
    </xf>
    <xf numFmtId="164" fontId="32" fillId="9" borderId="29" xfId="0" applyNumberFormat="1" applyFont="1" applyFill="1" applyBorder="1" applyAlignment="1">
      <alignment horizontal="center"/>
    </xf>
    <xf numFmtId="164" fontId="32" fillId="9" borderId="68" xfId="0" applyNumberFormat="1" applyFont="1" applyFill="1" applyBorder="1" applyAlignment="1">
      <alignment horizontal="center"/>
    </xf>
    <xf numFmtId="164" fontId="32" fillId="9" borderId="66" xfId="0" applyNumberFormat="1" applyFont="1" applyFill="1" applyBorder="1" applyAlignment="1">
      <alignment horizontal="center"/>
    </xf>
    <xf numFmtId="164" fontId="14" fillId="2" borderId="5" xfId="0" applyNumberFormat="1" applyFont="1" applyFill="1" applyBorder="1" applyAlignment="1">
      <alignment horizontal="center" vertical="center"/>
    </xf>
    <xf numFmtId="164" fontId="14" fillId="2" borderId="5" xfId="0" applyNumberFormat="1" applyFont="1" applyFill="1" applyBorder="1" applyAlignment="1">
      <alignment horizontal="center" vertical="center" wrapText="1"/>
    </xf>
    <xf numFmtId="164" fontId="22" fillId="2" borderId="29" xfId="0" applyNumberFormat="1" applyFont="1" applyFill="1" applyBorder="1" applyAlignment="1">
      <alignment horizontal="center" vertical="center"/>
    </xf>
    <xf numFmtId="164" fontId="22" fillId="2" borderId="15" xfId="0" applyNumberFormat="1" applyFont="1" applyFill="1" applyBorder="1" applyAlignment="1">
      <alignment horizontal="center" vertical="center"/>
    </xf>
    <xf numFmtId="164" fontId="19" fillId="2" borderId="15" xfId="0" applyNumberFormat="1" applyFont="1" applyFill="1" applyBorder="1" applyAlignment="1">
      <alignment horizontal="center" vertical="center"/>
    </xf>
    <xf numFmtId="164" fontId="22" fillId="2" borderId="3" xfId="0" applyNumberFormat="1" applyFont="1" applyFill="1" applyBorder="1" applyAlignment="1">
      <alignment horizontal="center" vertical="center" wrapText="1"/>
    </xf>
    <xf numFmtId="164" fontId="22" fillId="2" borderId="13" xfId="0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/>
    </xf>
    <xf numFmtId="164" fontId="45" fillId="0" borderId="4" xfId="0" applyNumberFormat="1" applyFont="1" applyBorder="1" applyAlignment="1">
      <alignment horizontal="center" wrapText="1"/>
    </xf>
    <xf numFmtId="0" fontId="46" fillId="0" borderId="70" xfId="0" applyFont="1" applyBorder="1" applyAlignment="1">
      <alignment horizontal="center" wrapText="1"/>
    </xf>
    <xf numFmtId="0" fontId="46" fillId="0" borderId="9" xfId="0" applyFont="1" applyBorder="1" applyAlignment="1">
      <alignment horizontal="center" wrapText="1"/>
    </xf>
    <xf numFmtId="0" fontId="0" fillId="0" borderId="9" xfId="0" applyBorder="1"/>
    <xf numFmtId="0" fontId="46" fillId="0" borderId="66" xfId="0" applyFont="1" applyBorder="1" applyAlignment="1">
      <alignment horizontal="center" wrapText="1"/>
    </xf>
    <xf numFmtId="0" fontId="46" fillId="0" borderId="5" xfId="0" applyFont="1" applyBorder="1" applyAlignment="1">
      <alignment horizontal="center" wrapText="1"/>
    </xf>
    <xf numFmtId="164" fontId="45" fillId="0" borderId="6" xfId="0" applyNumberFormat="1" applyFont="1" applyBorder="1" applyAlignment="1">
      <alignment horizontal="center" wrapText="1"/>
    </xf>
    <xf numFmtId="164" fontId="45" fillId="0" borderId="10" xfId="0" applyNumberFormat="1" applyFont="1" applyBorder="1" applyAlignment="1">
      <alignment horizontal="center" wrapText="1"/>
    </xf>
    <xf numFmtId="0" fontId="46" fillId="0" borderId="43" xfId="0" applyFont="1" applyBorder="1" applyAlignment="1">
      <alignment horizontal="center" wrapText="1"/>
    </xf>
    <xf numFmtId="0" fontId="0" fillId="0" borderId="67" xfId="0" applyBorder="1"/>
    <xf numFmtId="0" fontId="46" fillId="0" borderId="1" xfId="0" applyFont="1" applyBorder="1" applyAlignment="1">
      <alignment horizontal="center" wrapText="1"/>
    </xf>
    <xf numFmtId="0" fontId="46" fillId="0" borderId="68" xfId="0" applyFont="1" applyBorder="1" applyAlignment="1">
      <alignment horizontal="center" wrapText="1"/>
    </xf>
    <xf numFmtId="0" fontId="46" fillId="0" borderId="58" xfId="0" applyFont="1" applyBorder="1" applyAlignment="1">
      <alignment horizontal="center" wrapText="1"/>
    </xf>
    <xf numFmtId="0" fontId="46" fillId="0" borderId="32" xfId="0" applyFont="1" applyBorder="1" applyAlignment="1">
      <alignment horizontal="center" wrapText="1"/>
    </xf>
    <xf numFmtId="0" fontId="46" fillId="0" borderId="33" xfId="0" applyFont="1" applyBorder="1" applyAlignment="1">
      <alignment horizontal="center" wrapText="1"/>
    </xf>
    <xf numFmtId="0" fontId="0" fillId="2" borderId="9" xfId="0" applyFill="1" applyBorder="1"/>
    <xf numFmtId="1" fontId="0" fillId="0" borderId="75" xfId="0" applyNumberFormat="1" applyFill="1" applyBorder="1" applyAlignment="1">
      <alignment horizontal="center"/>
    </xf>
    <xf numFmtId="1" fontId="14" fillId="0" borderId="5" xfId="0" applyNumberFormat="1" applyFont="1" applyFill="1" applyBorder="1" applyAlignment="1">
      <alignment horizontal="center" wrapText="1"/>
    </xf>
    <xf numFmtId="166" fontId="0" fillId="0" borderId="5" xfId="0" applyNumberFormat="1" applyFill="1" applyBorder="1" applyAlignment="1">
      <alignment horizontal="center"/>
    </xf>
    <xf numFmtId="14" fontId="0" fillId="9" borderId="3" xfId="0" applyNumberFormat="1" applyFont="1" applyFill="1" applyBorder="1"/>
    <xf numFmtId="14" fontId="0" fillId="9" borderId="13" xfId="0" applyNumberFormat="1" applyFont="1" applyFill="1" applyBorder="1"/>
    <xf numFmtId="14" fontId="19" fillId="2" borderId="13" xfId="0" applyNumberFormat="1" applyFont="1" applyFill="1" applyBorder="1" applyAlignment="1">
      <alignment horizontal="center"/>
    </xf>
    <xf numFmtId="14" fontId="19" fillId="2" borderId="3" xfId="0" applyNumberFormat="1" applyFont="1" applyFill="1" applyBorder="1" applyAlignment="1">
      <alignment horizontal="center"/>
    </xf>
    <xf numFmtId="14" fontId="14" fillId="7" borderId="3" xfId="0" applyNumberFormat="1" applyFont="1" applyFill="1" applyBorder="1" applyAlignment="1">
      <alignment horizontal="center" vertical="center" wrapText="1"/>
    </xf>
    <xf numFmtId="14" fontId="14" fillId="0" borderId="3" xfId="0" applyNumberFormat="1" applyFont="1" applyFill="1" applyBorder="1" applyAlignment="1">
      <alignment horizontal="center" vertical="center" wrapText="1"/>
    </xf>
    <xf numFmtId="14" fontId="14" fillId="0" borderId="3" xfId="0" applyNumberFormat="1" applyFont="1" applyFill="1" applyBorder="1" applyAlignment="1">
      <alignment horizontal="center"/>
    </xf>
    <xf numFmtId="14" fontId="14" fillId="0" borderId="3" xfId="0" applyNumberFormat="1" applyFont="1" applyFill="1" applyBorder="1" applyAlignment="1">
      <alignment horizontal="center" vertical="center"/>
    </xf>
    <xf numFmtId="14" fontId="14" fillId="18" borderId="3" xfId="0" applyNumberFormat="1" applyFont="1" applyFill="1" applyBorder="1" applyAlignment="1">
      <alignment horizontal="center" vertical="center" wrapText="1"/>
    </xf>
    <xf numFmtId="14" fontId="19" fillId="7" borderId="3" xfId="0" applyNumberFormat="1" applyFont="1" applyFill="1" applyBorder="1" applyAlignment="1">
      <alignment horizontal="center" wrapText="1"/>
    </xf>
    <xf numFmtId="14" fontId="19" fillId="0" borderId="3" xfId="0" applyNumberFormat="1" applyFont="1" applyFill="1" applyBorder="1" applyAlignment="1">
      <alignment horizontal="center" vertical="center" wrapText="1"/>
    </xf>
    <xf numFmtId="14" fontId="19" fillId="7" borderId="3" xfId="0" applyNumberFormat="1" applyFont="1" applyFill="1" applyBorder="1" applyAlignment="1">
      <alignment horizontal="center" vertical="center" wrapText="1"/>
    </xf>
    <xf numFmtId="14" fontId="14" fillId="0" borderId="3" xfId="0" applyNumberFormat="1" applyFont="1" applyFill="1" applyBorder="1" applyAlignment="1">
      <alignment horizontal="center" wrapText="1"/>
    </xf>
    <xf numFmtId="14" fontId="14" fillId="17" borderId="3" xfId="0" applyNumberFormat="1" applyFont="1" applyFill="1" applyBorder="1" applyAlignment="1">
      <alignment horizontal="center" vertical="center" wrapText="1"/>
    </xf>
    <xf numFmtId="14" fontId="19" fillId="0" borderId="3" xfId="0" applyNumberFormat="1" applyFont="1" applyFill="1" applyBorder="1" applyAlignment="1">
      <alignment horizontal="center" vertical="center"/>
    </xf>
    <xf numFmtId="14" fontId="14" fillId="6" borderId="3" xfId="0" applyNumberFormat="1" applyFont="1" applyFill="1" applyBorder="1" applyAlignment="1">
      <alignment horizontal="center" vertical="center"/>
    </xf>
    <xf numFmtId="14" fontId="14" fillId="7" borderId="3" xfId="0" applyNumberFormat="1" applyFont="1" applyFill="1" applyBorder="1" applyAlignment="1">
      <alignment horizontal="center" vertical="center"/>
    </xf>
    <xf numFmtId="14" fontId="22" fillId="7" borderId="3" xfId="0" applyNumberFormat="1" applyFont="1" applyFill="1" applyBorder="1" applyAlignment="1">
      <alignment horizontal="center" vertical="center"/>
    </xf>
    <xf numFmtId="14" fontId="0" fillId="9" borderId="3" xfId="0" applyNumberFormat="1" applyFill="1" applyBorder="1"/>
    <xf numFmtId="14" fontId="0" fillId="0" borderId="3" xfId="0" applyNumberFormat="1" applyFill="1" applyBorder="1"/>
    <xf numFmtId="14" fontId="22" fillId="7" borderId="3" xfId="0" applyNumberFormat="1" applyFont="1" applyFill="1" applyBorder="1" applyAlignment="1">
      <alignment horizontal="center" vertical="center" wrapText="1"/>
    </xf>
    <xf numFmtId="14" fontId="19" fillId="5" borderId="3" xfId="0" applyNumberFormat="1" applyFont="1" applyFill="1" applyBorder="1" applyAlignment="1">
      <alignment horizontal="center" vertical="center"/>
    </xf>
    <xf numFmtId="14" fontId="14" fillId="5" borderId="3" xfId="0" applyNumberFormat="1" applyFont="1" applyFill="1" applyBorder="1" applyAlignment="1">
      <alignment horizontal="center"/>
    </xf>
    <xf numFmtId="14" fontId="14" fillId="2" borderId="3" xfId="0" applyNumberFormat="1" applyFont="1" applyFill="1" applyBorder="1" applyAlignment="1">
      <alignment horizontal="center" vertical="center"/>
    </xf>
    <xf numFmtId="14" fontId="14" fillId="0" borderId="13" xfId="0" applyNumberFormat="1" applyFont="1" applyFill="1" applyBorder="1" applyAlignment="1">
      <alignment horizontal="center" vertical="center"/>
    </xf>
    <xf numFmtId="14" fontId="14" fillId="0" borderId="13" xfId="0" applyNumberFormat="1" applyFont="1" applyFill="1" applyBorder="1" applyAlignment="1">
      <alignment horizontal="center"/>
    </xf>
    <xf numFmtId="0" fontId="0" fillId="2" borderId="12" xfId="0" applyFill="1" applyBorder="1"/>
    <xf numFmtId="0" fontId="0" fillId="2" borderId="17" xfId="0" applyFill="1" applyBorder="1"/>
    <xf numFmtId="0" fontId="0" fillId="0" borderId="17" xfId="0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left" wrapText="1"/>
    </xf>
    <xf numFmtId="0" fontId="25" fillId="2" borderId="0" xfId="0" applyFont="1" applyFill="1" applyBorder="1" applyAlignment="1">
      <alignment horizontal="center" vertical="center" textRotation="90" wrapText="1"/>
    </xf>
    <xf numFmtId="0" fontId="47" fillId="2" borderId="0" xfId="0" applyFont="1" applyFill="1" applyBorder="1" applyAlignment="1">
      <alignment horizontal="center" vertical="center" textRotation="90" wrapText="1"/>
    </xf>
    <xf numFmtId="0" fontId="14" fillId="2" borderId="0" xfId="0" applyFont="1" applyFill="1" applyBorder="1"/>
    <xf numFmtId="1" fontId="14" fillId="2" borderId="0" xfId="0" applyNumberFormat="1" applyFont="1" applyFill="1" applyBorder="1" applyAlignment="1">
      <alignment horizontal="center" wrapText="1"/>
    </xf>
    <xf numFmtId="164" fontId="14" fillId="2" borderId="0" xfId="0" applyNumberFormat="1" applyFont="1" applyFill="1" applyBorder="1" applyAlignment="1">
      <alignment horizontal="center" wrapText="1"/>
    </xf>
    <xf numFmtId="164" fontId="19" fillId="2" borderId="0" xfId="0" applyNumberFormat="1" applyFont="1" applyFill="1" applyBorder="1" applyAlignment="1">
      <alignment horizontal="center"/>
    </xf>
    <xf numFmtId="164" fontId="14" fillId="2" borderId="0" xfId="0" applyNumberFormat="1" applyFont="1" applyFill="1" applyBorder="1" applyAlignment="1">
      <alignment horizontal="center"/>
    </xf>
    <xf numFmtId="0" fontId="14" fillId="10" borderId="23" xfId="0" applyFont="1" applyFill="1" applyBorder="1"/>
    <xf numFmtId="0" fontId="14" fillId="9" borderId="74" xfId="0" applyFont="1" applyFill="1" applyBorder="1"/>
    <xf numFmtId="0" fontId="14" fillId="9" borderId="61" xfId="0" applyFont="1" applyFill="1" applyBorder="1"/>
    <xf numFmtId="164" fontId="19" fillId="10" borderId="69" xfId="0" applyNumberFormat="1" applyFont="1" applyFill="1" applyBorder="1" applyAlignment="1">
      <alignment horizontal="center"/>
    </xf>
    <xf numFmtId="164" fontId="14" fillId="10" borderId="52" xfId="0" applyNumberFormat="1" applyFont="1" applyFill="1" applyBorder="1" applyAlignment="1">
      <alignment horizontal="center"/>
    </xf>
    <xf numFmtId="164" fontId="14" fillId="10" borderId="53" xfId="0" applyNumberFormat="1" applyFont="1" applyFill="1" applyBorder="1" applyAlignment="1">
      <alignment horizontal="center"/>
    </xf>
    <xf numFmtId="164" fontId="19" fillId="10" borderId="60" xfId="0" applyNumberFormat="1" applyFont="1" applyFill="1" applyBorder="1" applyAlignment="1">
      <alignment horizontal="center"/>
    </xf>
    <xf numFmtId="164" fontId="14" fillId="10" borderId="74" xfId="0" applyNumberFormat="1" applyFont="1" applyFill="1" applyBorder="1" applyAlignment="1">
      <alignment horizontal="center"/>
    </xf>
    <xf numFmtId="164" fontId="14" fillId="10" borderId="61" xfId="0" applyNumberFormat="1" applyFont="1" applyFill="1" applyBorder="1" applyAlignment="1">
      <alignment horizontal="center"/>
    </xf>
    <xf numFmtId="164" fontId="14" fillId="10" borderId="72" xfId="0" applyNumberFormat="1" applyFont="1" applyFill="1" applyBorder="1" applyAlignment="1">
      <alignment horizontal="center"/>
    </xf>
    <xf numFmtId="166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wrapText="1"/>
    </xf>
    <xf numFmtId="164" fontId="14" fillId="0" borderId="5" xfId="0" applyNumberFormat="1" applyFont="1" applyFill="1" applyBorder="1" applyAlignment="1">
      <alignment horizontal="left" wrapText="1"/>
    </xf>
    <xf numFmtId="164" fontId="0" fillId="3" borderId="5" xfId="0" applyNumberFormat="1" applyFill="1" applyBorder="1" applyAlignment="1">
      <alignment horizontal="center" wrapText="1"/>
    </xf>
    <xf numFmtId="164" fontId="0" fillId="0" borderId="5" xfId="0" applyNumberFormat="1" applyFill="1" applyBorder="1" applyAlignment="1">
      <alignment wrapText="1"/>
    </xf>
    <xf numFmtId="164" fontId="14" fillId="0" borderId="5" xfId="0" applyNumberFormat="1" applyFont="1" applyFill="1" applyBorder="1"/>
    <xf numFmtId="2" fontId="0" fillId="0" borderId="5" xfId="0" applyNumberFormat="1" applyFill="1" applyBorder="1"/>
    <xf numFmtId="0" fontId="0" fillId="3" borderId="5" xfId="0" applyFill="1" applyBorder="1" applyAlignment="1">
      <alignment horizontal="center" wrapText="1"/>
    </xf>
    <xf numFmtId="0" fontId="14" fillId="0" borderId="5" xfId="0" applyFont="1" applyFill="1" applyBorder="1" applyAlignment="1">
      <alignment horizontal="center" wrapText="1"/>
    </xf>
    <xf numFmtId="164" fontId="0" fillId="0" borderId="29" xfId="0" applyNumberFormat="1" applyFill="1" applyBorder="1"/>
    <xf numFmtId="164" fontId="14" fillId="7" borderId="13" xfId="0" applyNumberFormat="1" applyFont="1" applyFill="1" applyBorder="1" applyAlignment="1">
      <alignment horizontal="center"/>
    </xf>
    <xf numFmtId="14" fontId="13" fillId="9" borderId="13" xfId="0" applyNumberFormat="1" applyFont="1" applyFill="1" applyBorder="1" applyAlignment="1">
      <alignment horizontal="center" wrapText="1"/>
    </xf>
    <xf numFmtId="14" fontId="14" fillId="17" borderId="13" xfId="0" applyNumberFormat="1" applyFont="1" applyFill="1" applyBorder="1" applyAlignment="1">
      <alignment horizontal="center" wrapText="1"/>
    </xf>
    <xf numFmtId="14" fontId="19" fillId="18" borderId="13" xfId="0" applyNumberFormat="1" applyFont="1" applyFill="1" applyBorder="1" applyAlignment="1">
      <alignment horizontal="center" vertical="center" wrapText="1"/>
    </xf>
    <xf numFmtId="14" fontId="14" fillId="7" borderId="13" xfId="0" applyNumberFormat="1" applyFont="1" applyFill="1" applyBorder="1" applyAlignment="1">
      <alignment horizontal="center" vertical="center" wrapText="1"/>
    </xf>
    <xf numFmtId="14" fontId="14" fillId="0" borderId="13" xfId="0" applyNumberFormat="1" applyFont="1" applyFill="1" applyBorder="1" applyAlignment="1">
      <alignment horizontal="center" vertical="center" wrapText="1"/>
    </xf>
    <xf numFmtId="14" fontId="14" fillId="18" borderId="13" xfId="0" applyNumberFormat="1" applyFont="1" applyFill="1" applyBorder="1" applyAlignment="1">
      <alignment horizontal="center" vertical="center" wrapText="1"/>
    </xf>
    <xf numFmtId="14" fontId="19" fillId="7" borderId="13" xfId="0" applyNumberFormat="1" applyFont="1" applyFill="1" applyBorder="1" applyAlignment="1">
      <alignment horizontal="center" wrapText="1"/>
    </xf>
    <xf numFmtId="14" fontId="19" fillId="0" borderId="13" xfId="0" applyNumberFormat="1" applyFont="1" applyFill="1" applyBorder="1" applyAlignment="1">
      <alignment horizontal="center" vertical="center" wrapText="1"/>
    </xf>
    <xf numFmtId="14" fontId="19" fillId="7" borderId="13" xfId="0" applyNumberFormat="1" applyFont="1" applyFill="1" applyBorder="1" applyAlignment="1">
      <alignment horizontal="center" vertical="center" wrapText="1"/>
    </xf>
    <xf numFmtId="14" fontId="14" fillId="0" borderId="13" xfId="0" applyNumberFormat="1" applyFont="1" applyFill="1" applyBorder="1" applyAlignment="1">
      <alignment horizontal="center" wrapText="1"/>
    </xf>
    <xf numFmtId="14" fontId="14" fillId="17" borderId="13" xfId="0" applyNumberFormat="1" applyFont="1" applyFill="1" applyBorder="1" applyAlignment="1">
      <alignment horizontal="center" vertical="center" wrapText="1"/>
    </xf>
    <xf numFmtId="14" fontId="14" fillId="8" borderId="13" xfId="0" applyNumberFormat="1" applyFont="1" applyFill="1" applyBorder="1" applyAlignment="1">
      <alignment horizontal="center" vertical="center" wrapText="1"/>
    </xf>
    <xf numFmtId="14" fontId="37" fillId="0" borderId="13" xfId="0" applyNumberFormat="1" applyFont="1" applyFill="1" applyBorder="1" applyAlignment="1">
      <alignment horizontal="center" vertical="center" wrapText="1"/>
    </xf>
    <xf numFmtId="14" fontId="19" fillId="8" borderId="13" xfId="0" applyNumberFormat="1" applyFont="1" applyFill="1" applyBorder="1" applyAlignment="1">
      <alignment horizontal="center" vertical="center" wrapText="1"/>
    </xf>
    <xf numFmtId="14" fontId="19" fillId="8" borderId="13" xfId="0" applyNumberFormat="1" applyFont="1" applyFill="1" applyBorder="1" applyAlignment="1">
      <alignment horizontal="center" vertical="center"/>
    </xf>
    <xf numFmtId="14" fontId="19" fillId="0" borderId="13" xfId="0" applyNumberFormat="1" applyFont="1" applyFill="1" applyBorder="1" applyAlignment="1">
      <alignment horizontal="center" vertical="center"/>
    </xf>
    <xf numFmtId="14" fontId="14" fillId="6" borderId="13" xfId="0" applyNumberFormat="1" applyFont="1" applyFill="1" applyBorder="1" applyAlignment="1">
      <alignment horizontal="center" vertical="center"/>
    </xf>
    <xf numFmtId="14" fontId="14" fillId="7" borderId="13" xfId="0" applyNumberFormat="1" applyFont="1" applyFill="1" applyBorder="1" applyAlignment="1">
      <alignment horizontal="center" vertical="center"/>
    </xf>
    <xf numFmtId="14" fontId="22" fillId="7" borderId="13" xfId="0" applyNumberFormat="1" applyFont="1" applyFill="1" applyBorder="1" applyAlignment="1">
      <alignment horizontal="center" vertical="center"/>
    </xf>
    <xf numFmtId="14" fontId="0" fillId="0" borderId="13" xfId="0" applyNumberFormat="1" applyFill="1" applyBorder="1"/>
    <xf numFmtId="14" fontId="22" fillId="7" borderId="13" xfId="0" applyNumberFormat="1" applyFont="1" applyFill="1" applyBorder="1" applyAlignment="1">
      <alignment horizontal="center" vertical="center" wrapText="1"/>
    </xf>
    <xf numFmtId="14" fontId="19" fillId="5" borderId="13" xfId="0" applyNumberFormat="1" applyFont="1" applyFill="1" applyBorder="1" applyAlignment="1">
      <alignment horizontal="center" vertical="center"/>
    </xf>
    <xf numFmtId="14" fontId="14" fillId="5" borderId="13" xfId="0" applyNumberFormat="1" applyFont="1" applyFill="1" applyBorder="1" applyAlignment="1">
      <alignment horizontal="center"/>
    </xf>
    <xf numFmtId="14" fontId="14" fillId="2" borderId="13" xfId="0" applyNumberFormat="1" applyFont="1" applyFill="1" applyBorder="1" applyAlignment="1">
      <alignment horizontal="center" vertical="center"/>
    </xf>
    <xf numFmtId="164" fontId="14" fillId="7" borderId="3" xfId="0" applyNumberFormat="1" applyFont="1" applyFill="1" applyBorder="1" applyAlignment="1">
      <alignment horizontal="center"/>
    </xf>
    <xf numFmtId="14" fontId="13" fillId="9" borderId="3" xfId="0" applyNumberFormat="1" applyFont="1" applyFill="1" applyBorder="1" applyAlignment="1">
      <alignment horizontal="center" wrapText="1"/>
    </xf>
    <xf numFmtId="14" fontId="14" fillId="17" borderId="3" xfId="0" applyNumberFormat="1" applyFont="1" applyFill="1" applyBorder="1" applyAlignment="1">
      <alignment horizontal="center" wrapText="1"/>
    </xf>
    <xf numFmtId="14" fontId="19" fillId="18" borderId="3" xfId="0" applyNumberFormat="1" applyFont="1" applyFill="1" applyBorder="1" applyAlignment="1">
      <alignment horizontal="center" vertical="center" wrapText="1"/>
    </xf>
    <xf numFmtId="14" fontId="14" fillId="8" borderId="3" xfId="0" applyNumberFormat="1" applyFont="1" applyFill="1" applyBorder="1" applyAlignment="1">
      <alignment horizontal="center" vertical="center" wrapText="1"/>
    </xf>
    <xf numFmtId="14" fontId="37" fillId="0" borderId="3" xfId="0" applyNumberFormat="1" applyFont="1" applyFill="1" applyBorder="1" applyAlignment="1">
      <alignment horizontal="center" vertical="center" wrapText="1"/>
    </xf>
    <xf numFmtId="14" fontId="19" fillId="8" borderId="3" xfId="0" applyNumberFormat="1" applyFont="1" applyFill="1" applyBorder="1" applyAlignment="1">
      <alignment horizontal="center" vertical="center" wrapText="1"/>
    </xf>
    <xf numFmtId="14" fontId="19" fillId="8" borderId="3" xfId="0" applyNumberFormat="1" applyFont="1" applyFill="1" applyBorder="1" applyAlignment="1">
      <alignment horizontal="center" vertical="center"/>
    </xf>
    <xf numFmtId="164" fontId="14" fillId="7" borderId="15" xfId="0" applyNumberFormat="1" applyFont="1" applyFill="1" applyBorder="1" applyAlignment="1">
      <alignment horizontal="center"/>
    </xf>
    <xf numFmtId="14" fontId="13" fillId="9" borderId="15" xfId="0" applyNumberFormat="1" applyFont="1" applyFill="1" applyBorder="1" applyAlignment="1">
      <alignment horizontal="center" wrapText="1"/>
    </xf>
    <xf numFmtId="14" fontId="0" fillId="9" borderId="15" xfId="0" applyNumberFormat="1" applyFont="1" applyFill="1" applyBorder="1"/>
    <xf numFmtId="14" fontId="19" fillId="2" borderId="15" xfId="0" applyNumberFormat="1" applyFont="1" applyFill="1" applyBorder="1" applyAlignment="1">
      <alignment horizontal="center"/>
    </xf>
    <xf numFmtId="14" fontId="14" fillId="17" borderId="15" xfId="0" applyNumberFormat="1" applyFont="1" applyFill="1" applyBorder="1" applyAlignment="1">
      <alignment horizontal="center" wrapText="1"/>
    </xf>
    <xf numFmtId="14" fontId="19" fillId="18" borderId="15" xfId="0" applyNumberFormat="1" applyFont="1" applyFill="1" applyBorder="1" applyAlignment="1">
      <alignment horizontal="center" vertical="center" wrapText="1"/>
    </xf>
    <xf numFmtId="14" fontId="14" fillId="7" borderId="15" xfId="0" applyNumberFormat="1" applyFont="1" applyFill="1" applyBorder="1" applyAlignment="1">
      <alignment horizontal="center" vertical="center" wrapText="1"/>
    </xf>
    <xf numFmtId="14" fontId="14" fillId="0" borderId="15" xfId="0" applyNumberFormat="1" applyFont="1" applyFill="1" applyBorder="1" applyAlignment="1">
      <alignment horizontal="center" vertical="center" wrapText="1"/>
    </xf>
    <xf numFmtId="14" fontId="14" fillId="0" borderId="15" xfId="0" applyNumberFormat="1" applyFont="1" applyFill="1" applyBorder="1" applyAlignment="1">
      <alignment horizontal="center"/>
    </xf>
    <xf numFmtId="14" fontId="14" fillId="0" borderId="15" xfId="0" applyNumberFormat="1" applyFont="1" applyFill="1" applyBorder="1" applyAlignment="1">
      <alignment horizontal="center" vertical="center"/>
    </xf>
    <xf numFmtId="14" fontId="14" fillId="18" borderId="15" xfId="0" applyNumberFormat="1" applyFont="1" applyFill="1" applyBorder="1" applyAlignment="1">
      <alignment horizontal="center" vertical="center" wrapText="1"/>
    </xf>
    <xf numFmtId="14" fontId="19" fillId="7" borderId="15" xfId="0" applyNumberFormat="1" applyFont="1" applyFill="1" applyBorder="1" applyAlignment="1">
      <alignment horizontal="center" wrapText="1"/>
    </xf>
    <xf numFmtId="14" fontId="19" fillId="0" borderId="15" xfId="0" applyNumberFormat="1" applyFont="1" applyFill="1" applyBorder="1" applyAlignment="1">
      <alignment horizontal="center" vertical="center" wrapText="1"/>
    </xf>
    <xf numFmtId="14" fontId="19" fillId="7" borderId="15" xfId="0" applyNumberFormat="1" applyFont="1" applyFill="1" applyBorder="1" applyAlignment="1">
      <alignment horizontal="center" vertical="center" wrapText="1"/>
    </xf>
    <xf numFmtId="14" fontId="14" fillId="0" borderId="15" xfId="0" applyNumberFormat="1" applyFont="1" applyFill="1" applyBorder="1" applyAlignment="1">
      <alignment horizontal="center" wrapText="1"/>
    </xf>
    <xf numFmtId="14" fontId="14" fillId="17" borderId="15" xfId="0" applyNumberFormat="1" applyFont="1" applyFill="1" applyBorder="1" applyAlignment="1">
      <alignment horizontal="center" vertical="center" wrapText="1"/>
    </xf>
    <xf numFmtId="14" fontId="14" fillId="8" borderId="15" xfId="0" applyNumberFormat="1" applyFont="1" applyFill="1" applyBorder="1" applyAlignment="1">
      <alignment horizontal="center" vertical="center" wrapText="1"/>
    </xf>
    <xf numFmtId="14" fontId="37" fillId="0" borderId="15" xfId="0" applyNumberFormat="1" applyFont="1" applyFill="1" applyBorder="1" applyAlignment="1">
      <alignment horizontal="center" vertical="center" wrapText="1"/>
    </xf>
    <xf numFmtId="14" fontId="19" fillId="8" borderId="15" xfId="0" applyNumberFormat="1" applyFont="1" applyFill="1" applyBorder="1" applyAlignment="1">
      <alignment horizontal="center" vertical="center" wrapText="1"/>
    </xf>
    <xf numFmtId="14" fontId="19" fillId="8" borderId="15" xfId="0" applyNumberFormat="1" applyFont="1" applyFill="1" applyBorder="1" applyAlignment="1">
      <alignment horizontal="center" vertical="center"/>
    </xf>
    <xf numFmtId="14" fontId="19" fillId="0" borderId="15" xfId="0" applyNumberFormat="1" applyFont="1" applyFill="1" applyBorder="1" applyAlignment="1">
      <alignment horizontal="center" vertical="center"/>
    </xf>
    <xf numFmtId="14" fontId="14" fillId="6" borderId="15" xfId="0" applyNumberFormat="1" applyFont="1" applyFill="1" applyBorder="1" applyAlignment="1">
      <alignment horizontal="center" vertical="center"/>
    </xf>
    <xf numFmtId="14" fontId="14" fillId="7" borderId="15" xfId="0" applyNumberFormat="1" applyFont="1" applyFill="1" applyBorder="1" applyAlignment="1">
      <alignment horizontal="center" vertical="center"/>
    </xf>
    <xf numFmtId="14" fontId="22" fillId="7" borderId="15" xfId="0" applyNumberFormat="1" applyFont="1" applyFill="1" applyBorder="1" applyAlignment="1">
      <alignment horizontal="center" vertical="center"/>
    </xf>
    <xf numFmtId="14" fontId="0" fillId="9" borderId="15" xfId="0" applyNumberFormat="1" applyFill="1" applyBorder="1"/>
    <xf numFmtId="14" fontId="0" fillId="0" borderId="15" xfId="0" applyNumberFormat="1" applyFill="1" applyBorder="1"/>
    <xf numFmtId="14" fontId="22" fillId="7" borderId="15" xfId="0" applyNumberFormat="1" applyFont="1" applyFill="1" applyBorder="1" applyAlignment="1">
      <alignment horizontal="center" vertical="center" wrapText="1"/>
    </xf>
    <xf numFmtId="14" fontId="19" fillId="5" borderId="15" xfId="0" applyNumberFormat="1" applyFont="1" applyFill="1" applyBorder="1" applyAlignment="1">
      <alignment horizontal="center" vertical="center"/>
    </xf>
    <xf numFmtId="14" fontId="14" fillId="5" borderId="15" xfId="0" applyNumberFormat="1" applyFont="1" applyFill="1" applyBorder="1" applyAlignment="1">
      <alignment horizontal="center"/>
    </xf>
    <xf numFmtId="14" fontId="14" fillId="2" borderId="15" xfId="0" applyNumberFormat="1" applyFont="1" applyFill="1" applyBorder="1" applyAlignment="1">
      <alignment horizontal="center" vertical="center"/>
    </xf>
    <xf numFmtId="14" fontId="19" fillId="17" borderId="3" xfId="0" applyNumberFormat="1" applyFont="1" applyFill="1" applyBorder="1" applyAlignment="1">
      <alignment horizontal="center" wrapText="1"/>
    </xf>
    <xf numFmtId="164" fontId="14" fillId="20" borderId="3" xfId="0" applyNumberFormat="1" applyFont="1" applyFill="1" applyBorder="1" applyAlignment="1">
      <alignment horizontal="center" vertical="center" wrapText="1"/>
    </xf>
    <xf numFmtId="0" fontId="0" fillId="2" borderId="66" xfId="0" applyFill="1" applyBorder="1"/>
    <xf numFmtId="164" fontId="0" fillId="2" borderId="66" xfId="0" applyNumberFormat="1" applyFill="1" applyBorder="1"/>
    <xf numFmtId="0" fontId="0" fillId="2" borderId="68" xfId="0" applyFill="1" applyBorder="1"/>
    <xf numFmtId="164" fontId="0" fillId="2" borderId="68" xfId="0" applyNumberFormat="1" applyFill="1" applyBorder="1"/>
    <xf numFmtId="0" fontId="0" fillId="2" borderId="33" xfId="0" applyFill="1" applyBorder="1"/>
    <xf numFmtId="164" fontId="14" fillId="0" borderId="17" xfId="0" applyNumberFormat="1" applyFont="1" applyFill="1" applyBorder="1" applyAlignment="1">
      <alignment horizontal="left" wrapText="1"/>
    </xf>
    <xf numFmtId="0" fontId="14" fillId="0" borderId="17" xfId="0" applyFont="1" applyFill="1" applyBorder="1" applyAlignment="1">
      <alignment horizontal="center" wrapText="1"/>
    </xf>
    <xf numFmtId="0" fontId="0" fillId="3" borderId="17" xfId="0" applyFill="1" applyBorder="1" applyAlignment="1">
      <alignment horizontal="center" wrapText="1"/>
    </xf>
    <xf numFmtId="0" fontId="14" fillId="0" borderId="17" xfId="0" applyFont="1" applyFill="1" applyBorder="1"/>
    <xf numFmtId="0" fontId="0" fillId="0" borderId="17" xfId="0" applyFill="1" applyBorder="1"/>
    <xf numFmtId="1" fontId="0" fillId="0" borderId="17" xfId="0" applyNumberFormat="1" applyFill="1" applyBorder="1" applyAlignment="1">
      <alignment horizontal="center"/>
    </xf>
    <xf numFmtId="0" fontId="0" fillId="0" borderId="18" xfId="0" applyFill="1" applyBorder="1"/>
    <xf numFmtId="1" fontId="14" fillId="0" borderId="28" xfId="0" applyNumberFormat="1" applyFont="1" applyFill="1" applyBorder="1" applyAlignment="1">
      <alignment horizontal="center" wrapText="1"/>
    </xf>
    <xf numFmtId="1" fontId="14" fillId="0" borderId="28" xfId="0" applyNumberFormat="1" applyFont="1" applyFill="1" applyBorder="1" applyAlignment="1">
      <alignment horizontal="left" wrapText="1"/>
    </xf>
    <xf numFmtId="0" fontId="14" fillId="0" borderId="28" xfId="0" applyFont="1" applyFill="1" applyBorder="1"/>
    <xf numFmtId="0" fontId="0" fillId="6" borderId="68" xfId="0" applyFill="1" applyBorder="1"/>
    <xf numFmtId="0" fontId="0" fillId="7" borderId="71" xfId="0" applyFill="1" applyBorder="1"/>
    <xf numFmtId="0" fontId="0" fillId="7" borderId="68" xfId="0" applyFill="1" applyBorder="1"/>
    <xf numFmtId="164" fontId="0" fillId="7" borderId="68" xfId="0" applyNumberFormat="1" applyFill="1" applyBorder="1"/>
    <xf numFmtId="0" fontId="12" fillId="9" borderId="68" xfId="0" applyFont="1" applyFill="1" applyBorder="1"/>
    <xf numFmtId="164" fontId="0" fillId="17" borderId="68" xfId="0" applyNumberFormat="1" applyFill="1" applyBorder="1"/>
    <xf numFmtId="0" fontId="0" fillId="17" borderId="68" xfId="0" applyFill="1" applyBorder="1"/>
    <xf numFmtId="0" fontId="0" fillId="5" borderId="68" xfId="0" applyFill="1" applyBorder="1"/>
    <xf numFmtId="0" fontId="0" fillId="16" borderId="68" xfId="0" applyFill="1" applyBorder="1"/>
    <xf numFmtId="0" fontId="0" fillId="16" borderId="66" xfId="0" applyFill="1" applyBorder="1"/>
    <xf numFmtId="164" fontId="14" fillId="16" borderId="5" xfId="0" applyNumberFormat="1" applyFont="1" applyFill="1" applyBorder="1" applyAlignment="1">
      <alignment horizontal="left" wrapText="1"/>
    </xf>
    <xf numFmtId="164" fontId="0" fillId="16" borderId="5" xfId="0" applyNumberFormat="1" applyFill="1" applyBorder="1" applyAlignment="1">
      <alignment wrapText="1"/>
    </xf>
    <xf numFmtId="164" fontId="14" fillId="16" borderId="5" xfId="0" applyNumberFormat="1" applyFont="1" applyFill="1" applyBorder="1"/>
    <xf numFmtId="164" fontId="0" fillId="16" borderId="5" xfId="0" applyNumberFormat="1" applyFill="1" applyBorder="1"/>
    <xf numFmtId="164" fontId="0" fillId="16" borderId="29" xfId="0" applyNumberFormat="1" applyFill="1" applyBorder="1"/>
    <xf numFmtId="14" fontId="14" fillId="16" borderId="13" xfId="0" applyNumberFormat="1" applyFont="1" applyFill="1" applyBorder="1" applyAlignment="1">
      <alignment horizontal="center" vertical="center" wrapText="1"/>
    </xf>
    <xf numFmtId="14" fontId="14" fillId="16" borderId="3" xfId="0" applyNumberFormat="1" applyFont="1" applyFill="1" applyBorder="1" applyAlignment="1">
      <alignment horizontal="center" vertical="center" wrapText="1"/>
    </xf>
    <xf numFmtId="14" fontId="14" fillId="16" borderId="15" xfId="0" applyNumberFormat="1" applyFont="1" applyFill="1" applyBorder="1" applyAlignment="1">
      <alignment horizontal="center" vertical="center" wrapText="1"/>
    </xf>
    <xf numFmtId="164" fontId="0" fillId="18" borderId="68" xfId="0" applyNumberFormat="1" applyFill="1" applyBorder="1"/>
    <xf numFmtId="164" fontId="14" fillId="13" borderId="3" xfId="0" applyNumberFormat="1" applyFont="1" applyFill="1" applyBorder="1" applyAlignment="1">
      <alignment horizontal="center" vertical="center" wrapText="1"/>
    </xf>
    <xf numFmtId="1" fontId="18" fillId="0" borderId="0" xfId="0" applyNumberFormat="1" applyFont="1" applyFill="1" applyBorder="1" applyAlignment="1">
      <alignment horizontal="center"/>
    </xf>
    <xf numFmtId="1" fontId="0" fillId="0" borderId="51" xfId="0" applyNumberFormat="1" applyFill="1" applyBorder="1" applyAlignment="1">
      <alignment horizontal="center"/>
    </xf>
    <xf numFmtId="1" fontId="0" fillId="0" borderId="52" xfId="0" applyNumberFormat="1" applyFill="1" applyBorder="1" applyAlignment="1">
      <alignment horizontal="center"/>
    </xf>
    <xf numFmtId="1" fontId="0" fillId="0" borderId="53" xfId="0" applyNumberFormat="1" applyFill="1" applyBorder="1" applyAlignment="1">
      <alignment horizontal="center"/>
    </xf>
    <xf numFmtId="164" fontId="22" fillId="7" borderId="16" xfId="0" applyNumberFormat="1" applyFont="1" applyFill="1" applyBorder="1" applyAlignment="1">
      <alignment horizontal="center" vertical="center"/>
    </xf>
    <xf numFmtId="0" fontId="0" fillId="7" borderId="1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0" xfId="0" applyFill="1"/>
    <xf numFmtId="164" fontId="0" fillId="7" borderId="0" xfId="0" applyNumberFormat="1" applyFill="1" applyBorder="1"/>
    <xf numFmtId="0" fontId="0" fillId="7" borderId="7" xfId="0" applyFill="1" applyBorder="1"/>
    <xf numFmtId="0" fontId="0" fillId="7" borderId="15" xfId="0" applyFill="1" applyBorder="1"/>
    <xf numFmtId="0" fontId="0" fillId="7" borderId="13" xfId="0" applyFill="1" applyBorder="1"/>
    <xf numFmtId="0" fontId="0" fillId="7" borderId="16" xfId="0" applyFill="1" applyBorder="1"/>
    <xf numFmtId="164" fontId="0" fillId="7" borderId="16" xfId="0" applyNumberFormat="1" applyFill="1" applyBorder="1" applyAlignment="1">
      <alignment horizontal="center"/>
    </xf>
    <xf numFmtId="0" fontId="0" fillId="9" borderId="3" xfId="0" applyFill="1" applyBorder="1" applyAlignment="1">
      <alignment wrapText="1"/>
    </xf>
    <xf numFmtId="164" fontId="0" fillId="0" borderId="0" xfId="0" applyNumberFormat="1" applyFill="1" applyBorder="1" applyAlignment="1">
      <alignment wrapText="1"/>
    </xf>
    <xf numFmtId="164" fontId="14" fillId="2" borderId="15" xfId="0" applyNumberFormat="1" applyFont="1" applyFill="1" applyBorder="1" applyAlignment="1">
      <alignment horizontal="center" vertical="center" wrapText="1"/>
    </xf>
    <xf numFmtId="164" fontId="14" fillId="0" borderId="30" xfId="0" applyNumberFormat="1" applyFont="1" applyBorder="1" applyAlignment="1">
      <alignment horizontal="center" vertical="center" wrapText="1"/>
    </xf>
    <xf numFmtId="0" fontId="18" fillId="0" borderId="5" xfId="0" applyFont="1" applyFill="1" applyBorder="1" applyAlignment="1">
      <alignment wrapText="1"/>
    </xf>
    <xf numFmtId="0" fontId="41" fillId="0" borderId="0" xfId="0" applyFont="1" applyFill="1" applyAlignment="1">
      <alignment wrapText="1"/>
    </xf>
    <xf numFmtId="0" fontId="0" fillId="0" borderId="9" xfId="0" applyFill="1" applyBorder="1" applyAlignment="1">
      <alignment wrapText="1"/>
    </xf>
    <xf numFmtId="0" fontId="0" fillId="0" borderId="5" xfId="0" applyFont="1" applyFill="1" applyBorder="1" applyAlignment="1">
      <alignment wrapText="1"/>
    </xf>
    <xf numFmtId="0" fontId="15" fillId="0" borderId="4" xfId="0" applyFont="1" applyFill="1" applyBorder="1" applyAlignment="1">
      <alignment wrapText="1"/>
    </xf>
    <xf numFmtId="0" fontId="15" fillId="0" borderId="1" xfId="0" applyFont="1" applyFill="1" applyBorder="1"/>
    <xf numFmtId="164" fontId="22" fillId="0" borderId="5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164" fontId="19" fillId="17" borderId="16" xfId="0" applyNumberFormat="1" applyFont="1" applyFill="1" applyBorder="1" applyAlignment="1">
      <alignment horizontal="center" vertical="center" wrapText="1"/>
    </xf>
    <xf numFmtId="164" fontId="0" fillId="9" borderId="3" xfId="0" applyNumberFormat="1" applyFill="1" applyBorder="1" applyAlignment="1">
      <alignment wrapText="1"/>
    </xf>
    <xf numFmtId="164" fontId="19" fillId="4" borderId="16" xfId="0" applyNumberFormat="1" applyFont="1" applyFill="1" applyBorder="1" applyAlignment="1">
      <alignment horizontal="center" vertical="center" wrapText="1"/>
    </xf>
    <xf numFmtId="164" fontId="14" fillId="4" borderId="16" xfId="0" applyNumberFormat="1" applyFont="1" applyFill="1" applyBorder="1" applyAlignment="1">
      <alignment horizontal="center" vertical="center" wrapText="1"/>
    </xf>
    <xf numFmtId="164" fontId="14" fillId="8" borderId="16" xfId="0" applyNumberFormat="1" applyFont="1" applyFill="1" applyBorder="1" applyAlignment="1">
      <alignment horizontal="center" vertical="center" wrapText="1"/>
    </xf>
    <xf numFmtId="0" fontId="0" fillId="8" borderId="16" xfId="0" applyFill="1" applyBorder="1" applyAlignment="1">
      <alignment wrapText="1"/>
    </xf>
    <xf numFmtId="0" fontId="0" fillId="0" borderId="16" xfId="0" applyFill="1" applyBorder="1" applyAlignment="1">
      <alignment wrapText="1"/>
    </xf>
    <xf numFmtId="164" fontId="14" fillId="2" borderId="16" xfId="0" applyNumberFormat="1" applyFont="1" applyFill="1" applyBorder="1" applyAlignment="1">
      <alignment horizontal="center" vertical="center" wrapText="1"/>
    </xf>
    <xf numFmtId="164" fontId="14" fillId="0" borderId="38" xfId="0" applyNumberFormat="1" applyFont="1" applyBorder="1" applyAlignment="1">
      <alignment horizontal="center" vertical="center" wrapText="1"/>
    </xf>
    <xf numFmtId="164" fontId="22" fillId="3" borderId="16" xfId="0" applyNumberFormat="1" applyFont="1" applyFill="1" applyBorder="1" applyAlignment="1">
      <alignment horizontal="center"/>
    </xf>
    <xf numFmtId="0" fontId="15" fillId="0" borderId="0" xfId="0" applyFont="1" applyFill="1" applyAlignment="1">
      <alignment wrapText="1"/>
    </xf>
    <xf numFmtId="164" fontId="19" fillId="5" borderId="3" xfId="0" applyNumberFormat="1" applyFont="1" applyFill="1" applyBorder="1" applyAlignment="1">
      <alignment horizontal="center"/>
    </xf>
    <xf numFmtId="164" fontId="19" fillId="5" borderId="3" xfId="0" applyNumberFormat="1" applyFont="1" applyFill="1" applyBorder="1" applyAlignment="1">
      <alignment horizontal="center" wrapText="1"/>
    </xf>
    <xf numFmtId="0" fontId="14" fillId="7" borderId="62" xfId="0" applyFont="1" applyFill="1" applyBorder="1"/>
    <xf numFmtId="164" fontId="14" fillId="7" borderId="73" xfId="0" applyNumberFormat="1" applyFont="1" applyFill="1" applyBorder="1" applyAlignment="1">
      <alignment horizontal="center" vertical="center"/>
    </xf>
    <xf numFmtId="164" fontId="14" fillId="7" borderId="73" xfId="0" applyNumberFormat="1" applyFont="1" applyFill="1" applyBorder="1" applyAlignment="1">
      <alignment horizontal="center" vertical="center" wrapText="1"/>
    </xf>
    <xf numFmtId="164" fontId="14" fillId="7" borderId="73" xfId="0" applyNumberFormat="1" applyFont="1" applyFill="1" applyBorder="1" applyAlignment="1">
      <alignment horizontal="center"/>
    </xf>
    <xf numFmtId="164" fontId="14" fillId="7" borderId="18" xfId="0" applyNumberFormat="1" applyFont="1" applyFill="1" applyBorder="1" applyAlignment="1">
      <alignment horizontal="center" wrapText="1"/>
    </xf>
    <xf numFmtId="0" fontId="0" fillId="0" borderId="41" xfId="0" applyFill="1" applyBorder="1" applyAlignment="1">
      <alignment horizontal="center"/>
    </xf>
    <xf numFmtId="0" fontId="0" fillId="0" borderId="40" xfId="0" applyFill="1" applyBorder="1" applyAlignment="1">
      <alignment horizontal="center" wrapText="1"/>
    </xf>
    <xf numFmtId="0" fontId="14" fillId="0" borderId="70" xfId="0" applyFont="1" applyFill="1" applyBorder="1"/>
    <xf numFmtId="0" fontId="14" fillId="0" borderId="9" xfId="0" applyFont="1" applyFill="1" applyBorder="1"/>
    <xf numFmtId="0" fontId="0" fillId="0" borderId="41" xfId="0" applyFill="1" applyBorder="1"/>
    <xf numFmtId="164" fontId="0" fillId="0" borderId="22" xfId="0" applyNumberFormat="1" applyFill="1" applyBorder="1" applyAlignment="1">
      <alignment wrapText="1"/>
    </xf>
    <xf numFmtId="0" fontId="15" fillId="0" borderId="22" xfId="0" applyFont="1" applyFill="1" applyBorder="1" applyAlignment="1">
      <alignment wrapText="1"/>
    </xf>
    <xf numFmtId="0" fontId="0" fillId="0" borderId="22" xfId="0" applyFill="1" applyBorder="1" applyAlignment="1">
      <alignment wrapText="1"/>
    </xf>
    <xf numFmtId="0" fontId="14" fillId="8" borderId="14" xfId="0" applyFont="1" applyFill="1" applyBorder="1"/>
    <xf numFmtId="0" fontId="14" fillId="8" borderId="21" xfId="0" applyFont="1" applyFill="1" applyBorder="1"/>
    <xf numFmtId="164" fontId="0" fillId="8" borderId="4" xfId="0" applyNumberFormat="1" applyFont="1" applyFill="1" applyBorder="1" applyAlignment="1">
      <alignment horizontal="center" vertical="center"/>
    </xf>
    <xf numFmtId="164" fontId="0" fillId="8" borderId="21" xfId="0" applyNumberFormat="1" applyFont="1" applyFill="1" applyBorder="1" applyAlignment="1">
      <alignment horizontal="center" vertical="center"/>
    </xf>
    <xf numFmtId="164" fontId="14" fillId="8" borderId="4" xfId="0" applyNumberFormat="1" applyFont="1" applyFill="1" applyBorder="1" applyAlignment="1">
      <alignment horizontal="center" vertical="center"/>
    </xf>
    <xf numFmtId="164" fontId="14" fillId="8" borderId="21" xfId="0" applyNumberFormat="1" applyFont="1" applyFill="1" applyBorder="1" applyAlignment="1">
      <alignment horizontal="center" vertical="center"/>
    </xf>
    <xf numFmtId="164" fontId="14" fillId="8" borderId="21" xfId="0" applyNumberFormat="1" applyFont="1" applyFill="1" applyBorder="1" applyAlignment="1">
      <alignment horizontal="center" vertical="center" wrapText="1"/>
    </xf>
    <xf numFmtId="164" fontId="14" fillId="8" borderId="14" xfId="0" applyNumberFormat="1" applyFont="1" applyFill="1" applyBorder="1" applyAlignment="1">
      <alignment horizontal="center" vertical="center"/>
    </xf>
    <xf numFmtId="164" fontId="14" fillId="8" borderId="4" xfId="0" applyNumberFormat="1" applyFont="1" applyFill="1" applyBorder="1" applyAlignment="1">
      <alignment horizontal="center" vertical="center" wrapText="1"/>
    </xf>
    <xf numFmtId="164" fontId="22" fillId="8" borderId="4" xfId="0" applyNumberFormat="1" applyFont="1" applyFill="1" applyBorder="1" applyAlignment="1">
      <alignment horizontal="center" vertical="center"/>
    </xf>
    <xf numFmtId="164" fontId="22" fillId="8" borderId="11" xfId="0" applyNumberFormat="1" applyFont="1" applyFill="1" applyBorder="1" applyAlignment="1">
      <alignment horizontal="center" vertical="center" wrapText="1"/>
    </xf>
    <xf numFmtId="164" fontId="14" fillId="8" borderId="11" xfId="0" applyNumberFormat="1" applyFont="1" applyFill="1" applyBorder="1" applyAlignment="1">
      <alignment horizontal="center" vertical="center"/>
    </xf>
    <xf numFmtId="164" fontId="22" fillId="8" borderId="4" xfId="0" applyNumberFormat="1" applyFont="1" applyFill="1" applyBorder="1" applyAlignment="1">
      <alignment horizontal="center" vertical="center" wrapText="1"/>
    </xf>
    <xf numFmtId="164" fontId="22" fillId="8" borderId="16" xfId="0" applyNumberFormat="1" applyFont="1" applyFill="1" applyBorder="1" applyAlignment="1">
      <alignment horizontal="center" vertical="center"/>
    </xf>
    <xf numFmtId="0" fontId="48" fillId="0" borderId="0" xfId="0" applyFont="1" applyFill="1"/>
    <xf numFmtId="1" fontId="0" fillId="3" borderId="0" xfId="0" applyNumberFormat="1" applyFill="1"/>
    <xf numFmtId="164" fontId="0" fillId="9" borderId="15" xfId="0" applyNumberFormat="1" applyFill="1" applyBorder="1" applyAlignment="1">
      <alignment wrapText="1"/>
    </xf>
    <xf numFmtId="0" fontId="0" fillId="0" borderId="15" xfId="0" applyFill="1" applyBorder="1" applyAlignment="1">
      <alignment wrapText="1"/>
    </xf>
    <xf numFmtId="0" fontId="19" fillId="8" borderId="24" xfId="0" applyFont="1" applyFill="1" applyBorder="1"/>
    <xf numFmtId="164" fontId="19" fillId="8" borderId="19" xfId="0" applyNumberFormat="1" applyFont="1" applyFill="1" applyBorder="1" applyAlignment="1">
      <alignment horizontal="center" vertical="center" wrapText="1"/>
    </xf>
    <xf numFmtId="164" fontId="19" fillId="8" borderId="0" xfId="0" applyNumberFormat="1" applyFont="1" applyFill="1" applyBorder="1" applyAlignment="1">
      <alignment horizontal="center" vertical="center" wrapText="1"/>
    </xf>
    <xf numFmtId="164" fontId="19" fillId="8" borderId="6" xfId="0" applyNumberFormat="1" applyFont="1" applyFill="1" applyBorder="1" applyAlignment="1">
      <alignment horizontal="center" vertical="center" wrapText="1"/>
    </xf>
    <xf numFmtId="164" fontId="19" fillId="8" borderId="27" xfId="0" applyNumberFormat="1" applyFont="1" applyFill="1" applyBorder="1" applyAlignment="1">
      <alignment horizontal="center" vertical="center" wrapText="1"/>
    </xf>
    <xf numFmtId="164" fontId="19" fillId="8" borderId="42" xfId="0" applyNumberFormat="1" applyFont="1" applyFill="1" applyBorder="1" applyAlignment="1">
      <alignment horizontal="center" vertical="center" wrapText="1"/>
    </xf>
    <xf numFmtId="164" fontId="19" fillId="8" borderId="24" xfId="0" applyNumberFormat="1" applyFont="1" applyFill="1" applyBorder="1" applyAlignment="1">
      <alignment horizontal="center" vertical="center" wrapText="1"/>
    </xf>
    <xf numFmtId="164" fontId="19" fillId="8" borderId="23" xfId="0" applyNumberFormat="1" applyFont="1" applyFill="1" applyBorder="1" applyAlignment="1">
      <alignment horizontal="center" vertical="center" wrapText="1"/>
    </xf>
    <xf numFmtId="0" fontId="18" fillId="8" borderId="15" xfId="0" applyFont="1" applyFill="1" applyBorder="1"/>
    <xf numFmtId="164" fontId="18" fillId="8" borderId="15" xfId="0" applyNumberFormat="1" applyFont="1" applyFill="1" applyBorder="1"/>
    <xf numFmtId="164" fontId="18" fillId="8" borderId="15" xfId="0" applyNumberFormat="1" applyFont="1" applyFill="1" applyBorder="1" applyAlignment="1">
      <alignment wrapText="1"/>
    </xf>
    <xf numFmtId="0" fontId="18" fillId="9" borderId="0" xfId="0" applyFont="1" applyFill="1" applyBorder="1"/>
    <xf numFmtId="0" fontId="18" fillId="0" borderId="29" xfId="0" applyFont="1" applyFill="1" applyBorder="1"/>
    <xf numFmtId="164" fontId="19" fillId="18" borderId="16" xfId="0" applyNumberFormat="1" applyFont="1" applyFill="1" applyBorder="1" applyAlignment="1">
      <alignment horizontal="center" vertical="center" wrapText="1"/>
    </xf>
    <xf numFmtId="164" fontId="14" fillId="15" borderId="16" xfId="0" applyNumberFormat="1" applyFont="1" applyFill="1" applyBorder="1" applyAlignment="1">
      <alignment horizontal="center" wrapText="1"/>
    </xf>
    <xf numFmtId="164" fontId="14" fillId="8" borderId="57" xfId="0" applyNumberFormat="1" applyFont="1" applyFill="1" applyBorder="1" applyAlignment="1">
      <alignment horizontal="center" vertical="center"/>
    </xf>
    <xf numFmtId="164" fontId="14" fillId="15" borderId="13" xfId="0" applyNumberFormat="1" applyFont="1" applyFill="1" applyBorder="1" applyAlignment="1">
      <alignment horizontal="center" vertical="center"/>
    </xf>
    <xf numFmtId="164" fontId="18" fillId="8" borderId="13" xfId="0" applyNumberFormat="1" applyFont="1" applyFill="1" applyBorder="1" applyAlignment="1">
      <alignment horizontal="center"/>
    </xf>
    <xf numFmtId="164" fontId="13" fillId="9" borderId="13" xfId="0" applyNumberFormat="1" applyFont="1" applyFill="1" applyBorder="1" applyAlignment="1">
      <alignment horizontal="center" vertical="center" wrapText="1"/>
    </xf>
    <xf numFmtId="164" fontId="14" fillId="8" borderId="36" xfId="0" applyNumberFormat="1" applyFont="1" applyFill="1" applyBorder="1" applyAlignment="1">
      <alignment horizontal="center" vertical="center"/>
    </xf>
    <xf numFmtId="164" fontId="14" fillId="15" borderId="3" xfId="0" applyNumberFormat="1" applyFont="1" applyFill="1" applyBorder="1" applyAlignment="1">
      <alignment horizontal="center" vertical="center"/>
    </xf>
    <xf numFmtId="0" fontId="18" fillId="8" borderId="3" xfId="0" applyFont="1" applyFill="1" applyBorder="1"/>
    <xf numFmtId="0" fontId="18" fillId="0" borderId="3" xfId="0" applyFont="1" applyFill="1" applyBorder="1"/>
    <xf numFmtId="164" fontId="13" fillId="9" borderId="3" xfId="0" applyNumberFormat="1" applyFont="1" applyFill="1" applyBorder="1" applyAlignment="1">
      <alignment horizontal="center" vertical="center" wrapText="1"/>
    </xf>
    <xf numFmtId="164" fontId="14" fillId="8" borderId="45" xfId="0" applyNumberFormat="1" applyFont="1" applyFill="1" applyBorder="1" applyAlignment="1">
      <alignment horizontal="center" vertical="center"/>
    </xf>
    <xf numFmtId="164" fontId="14" fillId="15" borderId="15" xfId="0" applyNumberFormat="1" applyFont="1" applyFill="1" applyBorder="1" applyAlignment="1">
      <alignment horizontal="center" vertical="center"/>
    </xf>
    <xf numFmtId="164" fontId="14" fillId="15" borderId="15" xfId="0" applyNumberFormat="1" applyFont="1" applyFill="1" applyBorder="1" applyAlignment="1">
      <alignment horizontal="center" wrapText="1"/>
    </xf>
    <xf numFmtId="0" fontId="18" fillId="0" borderId="15" xfId="0" applyFont="1" applyFill="1" applyBorder="1"/>
    <xf numFmtId="164" fontId="13" fillId="9" borderId="15" xfId="0" applyNumberFormat="1" applyFont="1" applyFill="1" applyBorder="1" applyAlignment="1">
      <alignment horizontal="center" vertical="center" wrapText="1"/>
    </xf>
    <xf numFmtId="164" fontId="18" fillId="8" borderId="3" xfId="0" applyNumberFormat="1" applyFont="1" applyFill="1" applyBorder="1" applyAlignment="1">
      <alignment horizontal="center"/>
    </xf>
    <xf numFmtId="164" fontId="13" fillId="0" borderId="15" xfId="0" applyNumberFormat="1" applyFont="1" applyFill="1" applyBorder="1" applyAlignment="1">
      <alignment horizontal="center" vertical="center" wrapText="1"/>
    </xf>
    <xf numFmtId="164" fontId="14" fillId="8" borderId="45" xfId="0" applyNumberFormat="1" applyFont="1" applyFill="1" applyBorder="1" applyAlignment="1">
      <alignment horizontal="center" vertical="center" wrapText="1"/>
    </xf>
    <xf numFmtId="164" fontId="14" fillId="15" borderId="15" xfId="0" applyNumberFormat="1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wrapText="1"/>
    </xf>
    <xf numFmtId="0" fontId="0" fillId="0" borderId="26" xfId="0" applyFill="1" applyBorder="1" applyAlignment="1">
      <alignment wrapText="1"/>
    </xf>
    <xf numFmtId="164" fontId="14" fillId="8" borderId="44" xfId="0" applyNumberFormat="1" applyFont="1" applyFill="1" applyBorder="1" applyAlignment="1">
      <alignment horizontal="center" vertical="center"/>
    </xf>
    <xf numFmtId="164" fontId="14" fillId="15" borderId="16" xfId="0" applyNumberFormat="1" applyFont="1" applyFill="1" applyBorder="1" applyAlignment="1">
      <alignment horizontal="center" vertical="center"/>
    </xf>
    <xf numFmtId="0" fontId="0" fillId="9" borderId="16" xfId="0" applyFill="1" applyBorder="1"/>
    <xf numFmtId="0" fontId="18" fillId="8" borderId="16" xfId="0" applyFont="1" applyFill="1" applyBorder="1"/>
    <xf numFmtId="164" fontId="14" fillId="8" borderId="16" xfId="0" applyNumberFormat="1" applyFont="1" applyFill="1" applyBorder="1" applyAlignment="1">
      <alignment horizontal="center" wrapText="1"/>
    </xf>
    <xf numFmtId="0" fontId="18" fillId="0" borderId="16" xfId="0" applyFont="1" applyFill="1" applyBorder="1"/>
    <xf numFmtId="164" fontId="13" fillId="9" borderId="16" xfId="0" applyNumberFormat="1" applyFont="1" applyFill="1" applyBorder="1" applyAlignment="1">
      <alignment horizontal="center" vertical="center" wrapText="1"/>
    </xf>
    <xf numFmtId="164" fontId="14" fillId="8" borderId="36" xfId="0" applyNumberFormat="1" applyFont="1" applyFill="1" applyBorder="1" applyAlignment="1">
      <alignment horizontal="center" vertical="center" wrapText="1"/>
    </xf>
    <xf numFmtId="164" fontId="14" fillId="15" borderId="3" xfId="0" applyNumberFormat="1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wrapText="1"/>
    </xf>
    <xf numFmtId="0" fontId="18" fillId="0" borderId="3" xfId="0" applyFont="1" applyFill="1" applyBorder="1" applyAlignment="1">
      <alignment wrapText="1"/>
    </xf>
    <xf numFmtId="0" fontId="19" fillId="0" borderId="24" xfId="0" applyFont="1" applyFill="1" applyBorder="1"/>
    <xf numFmtId="164" fontId="19" fillId="0" borderId="19" xfId="0" applyNumberFormat="1" applyFont="1" applyFill="1" applyBorder="1" applyAlignment="1">
      <alignment horizontal="center" vertical="center" wrapText="1"/>
    </xf>
    <xf numFmtId="164" fontId="19" fillId="0" borderId="0" xfId="0" applyNumberFormat="1" applyFont="1" applyFill="1" applyBorder="1" applyAlignment="1">
      <alignment horizontal="center" vertical="center" wrapText="1"/>
    </xf>
    <xf numFmtId="164" fontId="19" fillId="0" borderId="27" xfId="0" applyNumberFormat="1" applyFont="1" applyFill="1" applyBorder="1" applyAlignment="1">
      <alignment horizontal="center" vertical="center" wrapText="1"/>
    </xf>
    <xf numFmtId="164" fontId="19" fillId="0" borderId="42" xfId="0" applyNumberFormat="1" applyFont="1" applyFill="1" applyBorder="1" applyAlignment="1">
      <alignment horizontal="center" vertical="center" wrapText="1"/>
    </xf>
    <xf numFmtId="164" fontId="18" fillId="0" borderId="13" xfId="0" applyNumberFormat="1" applyFont="1" applyFill="1" applyBorder="1" applyAlignment="1">
      <alignment horizontal="center"/>
    </xf>
    <xf numFmtId="164" fontId="18" fillId="0" borderId="3" xfId="0" applyNumberFormat="1" applyFont="1" applyFill="1" applyBorder="1" applyAlignment="1">
      <alignment horizontal="center"/>
    </xf>
    <xf numFmtId="164" fontId="18" fillId="0" borderId="15" xfId="0" applyNumberFormat="1" applyFont="1" applyFill="1" applyBorder="1" applyAlignment="1">
      <alignment wrapText="1"/>
    </xf>
    <xf numFmtId="164" fontId="22" fillId="8" borderId="15" xfId="0" applyNumberFormat="1" applyFont="1" applyFill="1" applyBorder="1" applyAlignment="1">
      <alignment horizontal="center" vertical="center" wrapText="1"/>
    </xf>
    <xf numFmtId="164" fontId="22" fillId="8" borderId="16" xfId="0" applyNumberFormat="1" applyFont="1" applyFill="1" applyBorder="1" applyAlignment="1">
      <alignment horizontal="center" vertical="center" wrapText="1"/>
    </xf>
    <xf numFmtId="164" fontId="0" fillId="17" borderId="25" xfId="0" applyNumberFormat="1" applyFill="1" applyBorder="1" applyAlignment="1">
      <alignment horizontal="center"/>
    </xf>
    <xf numFmtId="0" fontId="0" fillId="17" borderId="25" xfId="0" applyFill="1" applyBorder="1"/>
    <xf numFmtId="164" fontId="14" fillId="17" borderId="48" xfId="0" applyNumberFormat="1" applyFont="1" applyFill="1" applyBorder="1" applyAlignment="1">
      <alignment horizontal="center" wrapText="1"/>
    </xf>
    <xf numFmtId="164" fontId="14" fillId="17" borderId="32" xfId="0" applyNumberFormat="1" applyFont="1" applyFill="1" applyBorder="1" applyAlignment="1">
      <alignment horizontal="center" wrapText="1"/>
    </xf>
    <xf numFmtId="164" fontId="0" fillId="17" borderId="32" xfId="0" applyNumberFormat="1" applyFill="1" applyBorder="1" applyAlignment="1">
      <alignment horizontal="center"/>
    </xf>
    <xf numFmtId="164" fontId="0" fillId="17" borderId="34" xfId="0" applyNumberFormat="1" applyFill="1" applyBorder="1" applyAlignment="1">
      <alignment horizontal="center"/>
    </xf>
    <xf numFmtId="164" fontId="0" fillId="17" borderId="30" xfId="0" applyNumberFormat="1" applyFill="1" applyBorder="1" applyAlignment="1">
      <alignment horizontal="center"/>
    </xf>
    <xf numFmtId="164" fontId="0" fillId="17" borderId="38" xfId="0" applyNumberFormat="1" applyFill="1" applyBorder="1" applyAlignment="1">
      <alignment horizontal="center"/>
    </xf>
    <xf numFmtId="164" fontId="0" fillId="17" borderId="38" xfId="0" applyNumberFormat="1" applyFill="1" applyBorder="1" applyAlignment="1">
      <alignment horizontal="center" wrapText="1"/>
    </xf>
    <xf numFmtId="164" fontId="0" fillId="17" borderId="25" xfId="0" applyNumberFormat="1" applyFill="1" applyBorder="1" applyAlignment="1">
      <alignment horizontal="center" wrapText="1"/>
    </xf>
    <xf numFmtId="164" fontId="0" fillId="17" borderId="39" xfId="0" applyNumberFormat="1" applyFill="1" applyBorder="1" applyAlignment="1">
      <alignment horizontal="center" wrapText="1"/>
    </xf>
    <xf numFmtId="164" fontId="0" fillId="17" borderId="58" xfId="0" applyNumberFormat="1" applyFill="1" applyBorder="1" applyAlignment="1">
      <alignment horizontal="center"/>
    </xf>
    <xf numFmtId="164" fontId="0" fillId="17" borderId="34" xfId="0" applyNumberFormat="1" applyFill="1" applyBorder="1" applyAlignment="1">
      <alignment horizontal="center" wrapText="1"/>
    </xf>
    <xf numFmtId="164" fontId="14" fillId="17" borderId="34" xfId="0" applyNumberFormat="1" applyFont="1" applyFill="1" applyBorder="1" applyAlignment="1">
      <alignment horizontal="center" wrapText="1"/>
    </xf>
    <xf numFmtId="164" fontId="14" fillId="17" borderId="58" xfId="0" applyNumberFormat="1" applyFont="1" applyFill="1" applyBorder="1" applyAlignment="1">
      <alignment horizontal="center"/>
    </xf>
    <xf numFmtId="164" fontId="14" fillId="17" borderId="33" xfId="0" applyNumberFormat="1" applyFont="1" applyFill="1" applyBorder="1" applyAlignment="1">
      <alignment horizontal="center" wrapText="1"/>
    </xf>
    <xf numFmtId="164" fontId="14" fillId="17" borderId="58" xfId="0" applyNumberFormat="1" applyFont="1" applyFill="1" applyBorder="1" applyAlignment="1">
      <alignment horizontal="center" wrapText="1"/>
    </xf>
    <xf numFmtId="164" fontId="22" fillId="17" borderId="58" xfId="0" applyNumberFormat="1" applyFont="1" applyFill="1" applyBorder="1" applyAlignment="1">
      <alignment horizontal="center"/>
    </xf>
    <xf numFmtId="164" fontId="14" fillId="17" borderId="30" xfId="0" applyNumberFormat="1" applyFont="1" applyFill="1" applyBorder="1" applyAlignment="1">
      <alignment horizontal="center" wrapText="1"/>
    </xf>
    <xf numFmtId="164" fontId="14" fillId="17" borderId="39" xfId="0" applyNumberFormat="1" applyFont="1" applyFill="1" applyBorder="1" applyAlignment="1">
      <alignment horizontal="center" wrapText="1"/>
    </xf>
    <xf numFmtId="164" fontId="14" fillId="17" borderId="25" xfId="0" applyNumberFormat="1" applyFont="1" applyFill="1" applyBorder="1" applyAlignment="1">
      <alignment horizontal="center" wrapText="1"/>
    </xf>
    <xf numFmtId="0" fontId="0" fillId="17" borderId="30" xfId="0" applyFill="1" applyBorder="1"/>
    <xf numFmtId="164" fontId="0" fillId="17" borderId="48" xfId="0" applyNumberFormat="1" applyFill="1" applyBorder="1" applyAlignment="1">
      <alignment horizontal="center"/>
    </xf>
    <xf numFmtId="164" fontId="0" fillId="17" borderId="39" xfId="0" applyNumberFormat="1" applyFill="1" applyBorder="1" applyAlignment="1">
      <alignment horizontal="center"/>
    </xf>
    <xf numFmtId="0" fontId="0" fillId="17" borderId="38" xfId="0" applyFill="1" applyBorder="1" applyAlignment="1">
      <alignment horizontal="center"/>
    </xf>
    <xf numFmtId="0" fontId="0" fillId="17" borderId="30" xfId="0" applyFill="1" applyBorder="1" applyAlignment="1">
      <alignment horizontal="center"/>
    </xf>
    <xf numFmtId="0" fontId="0" fillId="17" borderId="33" xfId="0" applyFill="1" applyBorder="1"/>
    <xf numFmtId="0" fontId="0" fillId="17" borderId="34" xfId="0" applyFill="1" applyBorder="1"/>
    <xf numFmtId="164" fontId="49" fillId="7" borderId="16" xfId="0" applyNumberFormat="1" applyFont="1" applyFill="1" applyBorder="1" applyAlignment="1">
      <alignment horizontal="center" vertical="center" wrapText="1"/>
    </xf>
    <xf numFmtId="14" fontId="13" fillId="9" borderId="26" xfId="0" applyNumberFormat="1" applyFont="1" applyFill="1" applyBorder="1" applyAlignment="1">
      <alignment horizontal="center" wrapText="1"/>
    </xf>
    <xf numFmtId="164" fontId="14" fillId="7" borderId="25" xfId="0" applyNumberFormat="1" applyFont="1" applyFill="1" applyBorder="1" applyAlignment="1">
      <alignment horizontal="center"/>
    </xf>
    <xf numFmtId="0" fontId="14" fillId="9" borderId="23" xfId="0" applyFont="1" applyFill="1" applyBorder="1"/>
    <xf numFmtId="0" fontId="0" fillId="9" borderId="74" xfId="0" applyFill="1" applyBorder="1"/>
    <xf numFmtId="0" fontId="0" fillId="9" borderId="61" xfId="0" applyFill="1" applyBorder="1"/>
    <xf numFmtId="164" fontId="33" fillId="9" borderId="24" xfId="0" applyNumberFormat="1" applyFont="1" applyFill="1" applyBorder="1" applyAlignment="1">
      <alignment horizontal="center"/>
    </xf>
    <xf numFmtId="164" fontId="33" fillId="9" borderId="61" xfId="0" applyNumberFormat="1" applyFont="1" applyFill="1" applyBorder="1" applyAlignment="1">
      <alignment horizontal="center"/>
    </xf>
    <xf numFmtId="0" fontId="14" fillId="9" borderId="22" xfId="0" applyFont="1" applyFill="1" applyBorder="1"/>
    <xf numFmtId="0" fontId="0" fillId="9" borderId="9" xfId="0" applyFill="1" applyBorder="1"/>
    <xf numFmtId="0" fontId="0" fillId="9" borderId="35" xfId="0" applyFill="1" applyBorder="1"/>
    <xf numFmtId="164" fontId="19" fillId="9" borderId="43" xfId="0" applyNumberFormat="1" applyFont="1" applyFill="1" applyBorder="1" applyAlignment="1">
      <alignment horizontal="center"/>
    </xf>
    <xf numFmtId="164" fontId="19" fillId="9" borderId="9" xfId="0" applyNumberFormat="1" applyFont="1" applyFill="1" applyBorder="1" applyAlignment="1">
      <alignment horizontal="center"/>
    </xf>
    <xf numFmtId="164" fontId="19" fillId="9" borderId="35" xfId="0" applyNumberFormat="1" applyFont="1" applyFill="1" applyBorder="1" applyAlignment="1">
      <alignment horizontal="center"/>
    </xf>
    <xf numFmtId="164" fontId="33" fillId="9" borderId="26" xfId="0" applyNumberFormat="1" applyFont="1" applyFill="1" applyBorder="1" applyAlignment="1">
      <alignment horizontal="center"/>
    </xf>
    <xf numFmtId="164" fontId="33" fillId="9" borderId="35" xfId="0" applyNumberFormat="1" applyFont="1" applyFill="1" applyBorder="1" applyAlignment="1">
      <alignment horizontal="center"/>
    </xf>
    <xf numFmtId="0" fontId="14" fillId="15" borderId="36" xfId="0" applyFont="1" applyFill="1" applyBorder="1"/>
    <xf numFmtId="1" fontId="14" fillId="0" borderId="17" xfId="0" applyNumberFormat="1" applyFont="1" applyFill="1" applyBorder="1" applyAlignment="1">
      <alignment horizontal="center" wrapText="1"/>
    </xf>
    <xf numFmtId="166" fontId="0" fillId="0" borderId="17" xfId="0" applyNumberFormat="1" applyFill="1" applyBorder="1" applyAlignment="1">
      <alignment horizontal="center"/>
    </xf>
    <xf numFmtId="0" fontId="0" fillId="9" borderId="55" xfId="0" applyFill="1" applyBorder="1"/>
    <xf numFmtId="0" fontId="0" fillId="9" borderId="56" xfId="0" applyFill="1" applyBorder="1"/>
    <xf numFmtId="164" fontId="19" fillId="9" borderId="54" xfId="0" applyNumberFormat="1" applyFont="1" applyFill="1" applyBorder="1" applyAlignment="1">
      <alignment horizontal="center"/>
    </xf>
    <xf numFmtId="164" fontId="19" fillId="9" borderId="55" xfId="0" applyNumberFormat="1" applyFont="1" applyFill="1" applyBorder="1" applyAlignment="1">
      <alignment horizontal="center"/>
    </xf>
    <xf numFmtId="164" fontId="19" fillId="9" borderId="56" xfId="0" applyNumberFormat="1" applyFont="1" applyFill="1" applyBorder="1" applyAlignment="1">
      <alignment horizontal="center"/>
    </xf>
    <xf numFmtId="164" fontId="19" fillId="15" borderId="54" xfId="0" applyNumberFormat="1" applyFont="1" applyFill="1" applyBorder="1" applyAlignment="1">
      <alignment horizontal="center"/>
    </xf>
    <xf numFmtId="164" fontId="14" fillId="15" borderId="56" xfId="0" applyNumberFormat="1" applyFont="1" applyFill="1" applyBorder="1" applyAlignment="1">
      <alignment horizontal="center"/>
    </xf>
    <xf numFmtId="164" fontId="19" fillId="15" borderId="36" xfId="0" applyNumberFormat="1" applyFont="1" applyFill="1" applyBorder="1" applyAlignment="1">
      <alignment horizontal="center" wrapText="1"/>
    </xf>
    <xf numFmtId="166" fontId="33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wrapText="1"/>
    </xf>
    <xf numFmtId="0" fontId="33" fillId="0" borderId="0" xfId="0" applyFont="1" applyFill="1" applyBorder="1"/>
    <xf numFmtId="0" fontId="33" fillId="0" borderId="0" xfId="0" applyFont="1" applyFill="1" applyBorder="1" applyAlignment="1">
      <alignment wrapText="1"/>
    </xf>
    <xf numFmtId="164" fontId="35" fillId="10" borderId="16" xfId="0" applyNumberFormat="1" applyFont="1" applyFill="1" applyBorder="1" applyAlignment="1">
      <alignment horizontal="center" wrapText="1"/>
    </xf>
    <xf numFmtId="166" fontId="32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wrapText="1"/>
    </xf>
    <xf numFmtId="0" fontId="32" fillId="0" borderId="0" xfId="0" applyFont="1" applyFill="1" applyBorder="1"/>
    <xf numFmtId="0" fontId="24" fillId="0" borderId="0" xfId="0" applyFont="1" applyFill="1" applyBorder="1"/>
    <xf numFmtId="0" fontId="32" fillId="0" borderId="0" xfId="0" applyFont="1" applyFill="1" applyBorder="1" applyAlignment="1">
      <alignment wrapText="1"/>
    </xf>
    <xf numFmtId="164" fontId="18" fillId="15" borderId="3" xfId="0" applyNumberFormat="1" applyFont="1" applyFill="1" applyBorder="1" applyAlignment="1">
      <alignment horizontal="center" wrapText="1"/>
    </xf>
    <xf numFmtId="164" fontId="18" fillId="14" borderId="3" xfId="0" applyNumberFormat="1" applyFont="1" applyFill="1" applyBorder="1" applyAlignment="1">
      <alignment horizontal="center" wrapText="1"/>
    </xf>
    <xf numFmtId="166" fontId="0" fillId="16" borderId="0" xfId="0" applyNumberFormat="1" applyFill="1" applyBorder="1" applyAlignment="1">
      <alignment horizontal="center"/>
    </xf>
    <xf numFmtId="164" fontId="18" fillId="16" borderId="3" xfId="0" applyNumberFormat="1" applyFont="1" applyFill="1" applyBorder="1" applyAlignment="1">
      <alignment horizontal="center" wrapText="1"/>
    </xf>
    <xf numFmtId="164" fontId="14" fillId="0" borderId="28" xfId="0" applyNumberFormat="1" applyFont="1" applyFill="1" applyBorder="1" applyAlignment="1">
      <alignment horizontal="center" wrapText="1"/>
    </xf>
    <xf numFmtId="166" fontId="0" fillId="0" borderId="28" xfId="0" applyNumberFormat="1" applyFill="1" applyBorder="1" applyAlignment="1">
      <alignment horizontal="center"/>
    </xf>
    <xf numFmtId="0" fontId="0" fillId="9" borderId="32" xfId="0" applyFill="1" applyBorder="1"/>
    <xf numFmtId="164" fontId="33" fillId="10" borderId="33" xfId="0" applyNumberFormat="1" applyFont="1" applyFill="1" applyBorder="1" applyAlignment="1">
      <alignment horizontal="center"/>
    </xf>
    <xf numFmtId="164" fontId="33" fillId="10" borderId="48" xfId="0" applyNumberFormat="1" applyFont="1" applyFill="1" applyBorder="1" applyAlignment="1">
      <alignment horizontal="center" wrapText="1"/>
    </xf>
    <xf numFmtId="164" fontId="33" fillId="10" borderId="38" xfId="0" applyNumberFormat="1" applyFont="1" applyFill="1" applyBorder="1" applyAlignment="1">
      <alignment horizontal="center" wrapText="1"/>
    </xf>
    <xf numFmtId="164" fontId="15" fillId="0" borderId="1" xfId="0" applyNumberFormat="1" applyFont="1" applyFill="1" applyBorder="1" applyAlignment="1">
      <alignment horizontal="center" wrapText="1"/>
    </xf>
    <xf numFmtId="164" fontId="0" fillId="0" borderId="44" xfId="0" applyNumberFormat="1" applyFill="1" applyBorder="1" applyAlignment="1">
      <alignment horizontal="center"/>
    </xf>
    <xf numFmtId="0" fontId="0" fillId="7" borderId="12" xfId="0" applyFill="1" applyBorder="1"/>
    <xf numFmtId="0" fontId="0" fillId="7" borderId="18" xfId="0" applyFill="1" applyBorder="1"/>
    <xf numFmtId="0" fontId="0" fillId="0" borderId="44" xfId="0" applyFill="1" applyBorder="1"/>
    <xf numFmtId="0" fontId="0" fillId="0" borderId="0" xfId="0" applyFill="1" applyBorder="1" applyAlignment="1">
      <alignment horizontal="center" wrapText="1"/>
    </xf>
    <xf numFmtId="0" fontId="0" fillId="0" borderId="19" xfId="0" applyBorder="1" applyAlignment="1"/>
    <xf numFmtId="0" fontId="0" fillId="0" borderId="28" xfId="0" applyBorder="1" applyAlignment="1"/>
    <xf numFmtId="0" fontId="0" fillId="0" borderId="28" xfId="0" applyFill="1" applyBorder="1" applyAlignment="1">
      <alignment horizontal="center" wrapText="1"/>
    </xf>
    <xf numFmtId="0" fontId="0" fillId="0" borderId="7" xfId="0" applyBorder="1" applyAlignment="1"/>
    <xf numFmtId="0" fontId="0" fillId="0" borderId="0" xfId="0" applyAlignment="1"/>
    <xf numFmtId="0" fontId="0" fillId="0" borderId="0" xfId="0" applyBorder="1" applyAlignment="1"/>
    <xf numFmtId="0" fontId="0" fillId="7" borderId="21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164" fontId="19" fillId="17" borderId="3" xfId="0" applyNumberFormat="1" applyFont="1" applyFill="1" applyBorder="1" applyAlignment="1">
      <alignment horizontal="center" wrapText="1"/>
    </xf>
    <xf numFmtId="164" fontId="18" fillId="9" borderId="3" xfId="0" applyNumberFormat="1" applyFont="1" applyFill="1" applyBorder="1"/>
    <xf numFmtId="1" fontId="0" fillId="0" borderId="5" xfId="0" applyNumberFormat="1" applyFill="1" applyBorder="1" applyAlignment="1">
      <alignment horizontal="left"/>
    </xf>
    <xf numFmtId="0" fontId="0" fillId="21" borderId="5" xfId="0" applyFill="1" applyBorder="1"/>
    <xf numFmtId="1" fontId="0" fillId="21" borderId="5" xfId="0" applyNumberFormat="1" applyFill="1" applyBorder="1"/>
    <xf numFmtId="165" fontId="0" fillId="21" borderId="5" xfId="0" applyNumberFormat="1" applyFill="1" applyBorder="1" applyAlignment="1">
      <alignment horizontal="left"/>
    </xf>
    <xf numFmtId="165" fontId="0" fillId="21" borderId="5" xfId="0" applyNumberFormat="1" applyFill="1" applyBorder="1" applyAlignment="1">
      <alignment horizontal="center"/>
    </xf>
    <xf numFmtId="0" fontId="0" fillId="21" borderId="5" xfId="0" applyFill="1" applyBorder="1" applyAlignment="1">
      <alignment horizontal="center"/>
    </xf>
    <xf numFmtId="0" fontId="0" fillId="21" borderId="5" xfId="0" applyFill="1" applyBorder="1" applyAlignment="1">
      <alignment horizontal="center" wrapText="1"/>
    </xf>
    <xf numFmtId="0" fontId="14" fillId="21" borderId="5" xfId="0" applyFont="1" applyFill="1" applyBorder="1"/>
    <xf numFmtId="0" fontId="0" fillId="21" borderId="5" xfId="0" applyFill="1" applyBorder="1" applyAlignment="1">
      <alignment wrapText="1"/>
    </xf>
    <xf numFmtId="164" fontId="0" fillId="21" borderId="5" xfId="0" applyNumberFormat="1" applyFill="1" applyBorder="1"/>
    <xf numFmtId="1" fontId="0" fillId="21" borderId="5" xfId="0" applyNumberFormat="1" applyFill="1" applyBorder="1" applyAlignment="1">
      <alignment horizontal="left"/>
    </xf>
    <xf numFmtId="1" fontId="0" fillId="21" borderId="5" xfId="0" applyNumberFormat="1" applyFill="1" applyBorder="1" applyAlignment="1">
      <alignment horizontal="center"/>
    </xf>
    <xf numFmtId="165" fontId="0" fillId="21" borderId="5" xfId="0" applyNumberFormat="1" applyFill="1" applyBorder="1"/>
    <xf numFmtId="1" fontId="14" fillId="21" borderId="5" xfId="0" applyNumberFormat="1" applyFont="1" applyFill="1" applyBorder="1" applyAlignment="1">
      <alignment horizontal="center" wrapText="1"/>
    </xf>
    <xf numFmtId="0" fontId="14" fillId="21" borderId="0" xfId="0" applyFont="1" applyFill="1"/>
    <xf numFmtId="0" fontId="0" fillId="21" borderId="0" xfId="0" applyFill="1"/>
    <xf numFmtId="1" fontId="0" fillId="21" borderId="0" xfId="0" applyNumberFormat="1" applyFill="1"/>
    <xf numFmtId="1" fontId="0" fillId="21" borderId="0" xfId="0" applyNumberFormat="1" applyFill="1" applyAlignment="1">
      <alignment horizontal="left"/>
    </xf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center" wrapText="1"/>
    </xf>
    <xf numFmtId="0" fontId="0" fillId="21" borderId="0" xfId="0" applyFill="1" applyAlignment="1">
      <alignment wrapText="1"/>
    </xf>
    <xf numFmtId="0" fontId="14" fillId="21" borderId="0" xfId="0" applyFont="1" applyFill="1" applyBorder="1"/>
    <xf numFmtId="1" fontId="14" fillId="21" borderId="0" xfId="0" applyNumberFormat="1" applyFont="1" applyFill="1" applyBorder="1" applyAlignment="1">
      <alignment horizontal="center" wrapText="1"/>
    </xf>
    <xf numFmtId="164" fontId="14" fillId="21" borderId="0" xfId="0" applyNumberFormat="1" applyFont="1" applyFill="1" applyBorder="1" applyAlignment="1">
      <alignment horizontal="center" wrapText="1"/>
    </xf>
    <xf numFmtId="166" fontId="14" fillId="21" borderId="0" xfId="0" applyNumberFormat="1" applyFont="1" applyFill="1" applyAlignment="1">
      <alignment horizontal="center"/>
    </xf>
    <xf numFmtId="0" fontId="14" fillId="21" borderId="0" xfId="0" applyFont="1" applyFill="1" applyAlignment="1">
      <alignment horizontal="center"/>
    </xf>
    <xf numFmtId="0" fontId="14" fillId="21" borderId="0" xfId="0" applyFont="1" applyFill="1" applyAlignment="1">
      <alignment horizontal="center" wrapText="1"/>
    </xf>
    <xf numFmtId="0" fontId="14" fillId="21" borderId="0" xfId="0" applyFont="1" applyFill="1" applyAlignment="1">
      <alignment wrapText="1"/>
    </xf>
    <xf numFmtId="0" fontId="50" fillId="0" borderId="0" xfId="0" applyFont="1"/>
    <xf numFmtId="1" fontId="50" fillId="0" borderId="0" xfId="0" applyNumberFormat="1" applyFont="1"/>
    <xf numFmtId="1" fontId="50" fillId="0" borderId="0" xfId="0" applyNumberFormat="1" applyFont="1" applyAlignment="1">
      <alignment horizontal="left"/>
    </xf>
    <xf numFmtId="0" fontId="50" fillId="0" borderId="0" xfId="0" applyFont="1" applyFill="1" applyAlignment="1">
      <alignment horizontal="center"/>
    </xf>
    <xf numFmtId="0" fontId="50" fillId="0" borderId="0" xfId="0" applyFont="1" applyFill="1" applyAlignment="1">
      <alignment horizontal="center" wrapText="1"/>
    </xf>
    <xf numFmtId="0" fontId="50" fillId="0" borderId="0" xfId="0" applyFont="1" applyFill="1"/>
    <xf numFmtId="0" fontId="50" fillId="0" borderId="0" xfId="0" applyFont="1" applyFill="1" applyAlignment="1">
      <alignment wrapText="1"/>
    </xf>
    <xf numFmtId="14" fontId="50" fillId="0" borderId="0" xfId="0" applyNumberFormat="1" applyFont="1" applyFill="1"/>
    <xf numFmtId="164" fontId="18" fillId="0" borderId="15" xfId="0" applyNumberFormat="1" applyFont="1" applyFill="1" applyBorder="1" applyAlignment="1">
      <alignment horizontal="center"/>
    </xf>
    <xf numFmtId="164" fontId="18" fillId="0" borderId="15" xfId="0" applyNumberFormat="1" applyFont="1" applyFill="1" applyBorder="1" applyAlignment="1">
      <alignment horizontal="center" wrapText="1"/>
    </xf>
    <xf numFmtId="164" fontId="18" fillId="0" borderId="16" xfId="0" applyNumberFormat="1" applyFont="1" applyFill="1" applyBorder="1" applyAlignment="1">
      <alignment horizontal="center"/>
    </xf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center"/>
    </xf>
    <xf numFmtId="164" fontId="14" fillId="15" borderId="46" xfId="0" applyNumberFormat="1" applyFont="1" applyFill="1" applyBorder="1" applyAlignment="1">
      <alignment horizontal="center"/>
    </xf>
    <xf numFmtId="164" fontId="0" fillId="14" borderId="66" xfId="0" applyNumberFormat="1" applyFont="1" applyFill="1" applyBorder="1" applyAlignment="1">
      <alignment horizontal="center"/>
    </xf>
    <xf numFmtId="164" fontId="24" fillId="14" borderId="66" xfId="0" applyNumberFormat="1" applyFont="1" applyFill="1" applyBorder="1" applyAlignment="1">
      <alignment horizontal="center"/>
    </xf>
    <xf numFmtId="164" fontId="0" fillId="0" borderId="66" xfId="0" quotePrefix="1" applyNumberFormat="1" applyFill="1" applyBorder="1" applyAlignment="1">
      <alignment horizontal="center"/>
    </xf>
    <xf numFmtId="164" fontId="18" fillId="0" borderId="66" xfId="0" applyNumberFormat="1" applyFont="1" applyFill="1" applyBorder="1" applyAlignment="1">
      <alignment horizontal="center"/>
    </xf>
    <xf numFmtId="164" fontId="19" fillId="15" borderId="66" xfId="0" applyNumberFormat="1" applyFont="1" applyFill="1" applyBorder="1" applyAlignment="1">
      <alignment horizontal="center"/>
    </xf>
    <xf numFmtId="164" fontId="35" fillId="10" borderId="66" xfId="0" applyNumberFormat="1" applyFont="1" applyFill="1" applyBorder="1" applyAlignment="1">
      <alignment horizontal="center"/>
    </xf>
    <xf numFmtId="164" fontId="18" fillId="10" borderId="66" xfId="0" applyNumberFormat="1" applyFont="1" applyFill="1" applyBorder="1" applyAlignment="1">
      <alignment horizontal="center"/>
    </xf>
    <xf numFmtId="164" fontId="19" fillId="10" borderId="80" xfId="0" applyNumberFormat="1" applyFont="1" applyFill="1" applyBorder="1" applyAlignment="1">
      <alignment horizontal="center"/>
    </xf>
    <xf numFmtId="164" fontId="0" fillId="16" borderId="26" xfId="0" applyNumberFormat="1" applyFill="1" applyBorder="1" applyAlignment="1">
      <alignment horizontal="center" wrapText="1"/>
    </xf>
    <xf numFmtId="164" fontId="0" fillId="16" borderId="15" xfId="0" applyNumberFormat="1" applyFill="1" applyBorder="1" applyAlignment="1">
      <alignment horizontal="center" wrapText="1"/>
    </xf>
    <xf numFmtId="164" fontId="0" fillId="14" borderId="15" xfId="0" applyNumberFormat="1" applyFont="1" applyFill="1" applyBorder="1" applyAlignment="1">
      <alignment horizontal="center" wrapText="1"/>
    </xf>
    <xf numFmtId="164" fontId="32" fillId="14" borderId="15" xfId="0" applyNumberFormat="1" applyFont="1" applyFill="1" applyBorder="1" applyAlignment="1">
      <alignment horizontal="center" wrapText="1"/>
    </xf>
    <xf numFmtId="164" fontId="0" fillId="14" borderId="15" xfId="0" applyNumberFormat="1" applyFill="1" applyBorder="1" applyAlignment="1">
      <alignment horizontal="center" wrapText="1"/>
    </xf>
    <xf numFmtId="164" fontId="33" fillId="9" borderId="0" xfId="0" applyNumberFormat="1" applyFont="1" applyFill="1" applyBorder="1" applyAlignment="1">
      <alignment horizontal="center" wrapText="1"/>
    </xf>
    <xf numFmtId="164" fontId="19" fillId="17" borderId="15" xfId="0" applyNumberFormat="1" applyFont="1" applyFill="1" applyBorder="1" applyAlignment="1">
      <alignment horizontal="center" wrapText="1"/>
    </xf>
    <xf numFmtId="164" fontId="32" fillId="10" borderId="15" xfId="0" applyNumberFormat="1" applyFont="1" applyFill="1" applyBorder="1" applyAlignment="1">
      <alignment horizontal="center" wrapText="1"/>
    </xf>
    <xf numFmtId="164" fontId="0" fillId="15" borderId="15" xfId="0" applyNumberFormat="1" applyFill="1" applyBorder="1" applyAlignment="1">
      <alignment horizontal="center" wrapText="1"/>
    </xf>
    <xf numFmtId="164" fontId="0" fillId="0" borderId="15" xfId="0" quotePrefix="1" applyNumberFormat="1" applyFill="1" applyBorder="1" applyAlignment="1">
      <alignment horizontal="center" wrapText="1"/>
    </xf>
    <xf numFmtId="164" fontId="22" fillId="14" borderId="15" xfId="0" applyNumberFormat="1" applyFont="1" applyFill="1" applyBorder="1" applyAlignment="1">
      <alignment horizontal="center" wrapText="1"/>
    </xf>
    <xf numFmtId="164" fontId="19" fillId="15" borderId="45" xfId="0" applyNumberFormat="1" applyFont="1" applyFill="1" applyBorder="1" applyAlignment="1">
      <alignment horizontal="center" wrapText="1"/>
    </xf>
    <xf numFmtId="164" fontId="35" fillId="10" borderId="15" xfId="0" applyNumberFormat="1" applyFont="1" applyFill="1" applyBorder="1" applyAlignment="1">
      <alignment horizontal="center" wrapText="1"/>
    </xf>
    <xf numFmtId="164" fontId="18" fillId="15" borderId="15" xfId="0" applyNumberFormat="1" applyFont="1" applyFill="1" applyBorder="1" applyAlignment="1">
      <alignment horizontal="center" wrapText="1"/>
    </xf>
    <xf numFmtId="164" fontId="18" fillId="14" borderId="15" xfId="0" applyNumberFormat="1" applyFont="1" applyFill="1" applyBorder="1" applyAlignment="1">
      <alignment horizontal="center" wrapText="1"/>
    </xf>
    <xf numFmtId="164" fontId="18" fillId="16" borderId="15" xfId="0" applyNumberFormat="1" applyFont="1" applyFill="1" applyBorder="1" applyAlignment="1">
      <alignment horizontal="center" wrapText="1"/>
    </xf>
    <xf numFmtId="164" fontId="19" fillId="15" borderId="15" xfId="0" applyNumberFormat="1" applyFont="1" applyFill="1" applyBorder="1" applyAlignment="1">
      <alignment horizontal="center" wrapText="1"/>
    </xf>
    <xf numFmtId="164" fontId="33" fillId="10" borderId="30" xfId="0" applyNumberFormat="1" applyFont="1" applyFill="1" applyBorder="1" applyAlignment="1">
      <alignment horizontal="center" wrapText="1"/>
    </xf>
    <xf numFmtId="164" fontId="19" fillId="15" borderId="59" xfId="0" applyNumberFormat="1" applyFont="1" applyFill="1" applyBorder="1" applyAlignment="1">
      <alignment horizontal="center" wrapText="1"/>
    </xf>
    <xf numFmtId="164" fontId="18" fillId="10" borderId="66" xfId="0" applyNumberFormat="1" applyFont="1" applyFill="1" applyBorder="1" applyAlignment="1">
      <alignment horizontal="center" wrapText="1"/>
    </xf>
    <xf numFmtId="164" fontId="19" fillId="15" borderId="66" xfId="0" applyNumberFormat="1" applyFont="1" applyFill="1" applyBorder="1" applyAlignment="1">
      <alignment horizontal="center" wrapText="1"/>
    </xf>
    <xf numFmtId="164" fontId="19" fillId="10" borderId="48" xfId="0" applyNumberFormat="1" applyFont="1" applyFill="1" applyBorder="1" applyAlignment="1">
      <alignment horizontal="center" wrapText="1"/>
    </xf>
    <xf numFmtId="164" fontId="14" fillId="9" borderId="31" xfId="0" applyNumberFormat="1" applyFont="1" applyFill="1" applyBorder="1" applyAlignment="1">
      <alignment horizontal="center"/>
    </xf>
    <xf numFmtId="164" fontId="14" fillId="9" borderId="28" xfId="0" applyNumberFormat="1" applyFont="1" applyFill="1" applyBorder="1" applyAlignment="1">
      <alignment horizontal="center"/>
    </xf>
    <xf numFmtId="164" fontId="14" fillId="9" borderId="10" xfId="0" applyNumberFormat="1" applyFont="1" applyFill="1" applyBorder="1" applyAlignment="1">
      <alignment horizontal="center"/>
    </xf>
    <xf numFmtId="1" fontId="0" fillId="9" borderId="26" xfId="0" applyNumberFormat="1" applyFill="1" applyBorder="1"/>
    <xf numFmtId="1" fontId="0" fillId="9" borderId="7" xfId="0" applyNumberFormat="1" applyFill="1" applyBorder="1"/>
    <xf numFmtId="0" fontId="0" fillId="9" borderId="3" xfId="0" applyFill="1" applyBorder="1" applyAlignment="1">
      <alignment horizontal="center" vertical="center"/>
    </xf>
    <xf numFmtId="0" fontId="0" fillId="9" borderId="13" xfId="0" applyFill="1" applyBorder="1" applyAlignment="1">
      <alignment horizontal="center" vertical="center"/>
    </xf>
    <xf numFmtId="0" fontId="0" fillId="9" borderId="16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0" fontId="0" fillId="9" borderId="13" xfId="0" applyFont="1" applyFill="1" applyBorder="1" applyAlignment="1">
      <alignment horizontal="center" vertical="center"/>
    </xf>
    <xf numFmtId="0" fontId="0" fillId="9" borderId="3" xfId="0" applyFont="1" applyFill="1" applyBorder="1" applyAlignment="1">
      <alignment horizontal="center" vertical="center"/>
    </xf>
    <xf numFmtId="0" fontId="0" fillId="9" borderId="15" xfId="0" applyFont="1" applyFill="1" applyBorder="1" applyAlignment="1">
      <alignment horizontal="center" vertical="center"/>
    </xf>
    <xf numFmtId="0" fontId="0" fillId="9" borderId="3" xfId="0" applyFont="1" applyFill="1" applyBorder="1" applyAlignment="1">
      <alignment horizontal="center" vertical="center" wrapText="1"/>
    </xf>
    <xf numFmtId="0" fontId="14" fillId="9" borderId="3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 wrapText="1"/>
    </xf>
    <xf numFmtId="0" fontId="14" fillId="9" borderId="13" xfId="0" applyFont="1" applyFill="1" applyBorder="1" applyAlignment="1">
      <alignment horizontal="center" vertical="center"/>
    </xf>
    <xf numFmtId="0" fontId="0" fillId="9" borderId="23" xfId="0" applyFill="1" applyBorder="1"/>
    <xf numFmtId="164" fontId="14" fillId="9" borderId="19" xfId="0" applyNumberFormat="1" applyFont="1" applyFill="1" applyBorder="1" applyAlignment="1">
      <alignment horizontal="center"/>
    </xf>
    <xf numFmtId="164" fontId="14" fillId="9" borderId="0" xfId="0" applyNumberFormat="1" applyFont="1" applyFill="1" applyBorder="1" applyAlignment="1">
      <alignment horizontal="center" vertical="center"/>
    </xf>
    <xf numFmtId="164" fontId="14" fillId="9" borderId="6" xfId="0" applyNumberFormat="1" applyFont="1" applyFill="1" applyBorder="1" applyAlignment="1">
      <alignment horizontal="center" vertical="center"/>
    </xf>
    <xf numFmtId="164" fontId="14" fillId="9" borderId="7" xfId="0" applyNumberFormat="1" applyFont="1" applyFill="1" applyBorder="1" applyAlignment="1">
      <alignment horizontal="center" vertical="center" wrapText="1"/>
    </xf>
    <xf numFmtId="164" fontId="14" fillId="9" borderId="23" xfId="0" applyNumberFormat="1" applyFont="1" applyFill="1" applyBorder="1" applyAlignment="1">
      <alignment horizontal="center" vertical="center"/>
    </xf>
    <xf numFmtId="164" fontId="14" fillId="9" borderId="27" xfId="0" applyNumberFormat="1" applyFont="1" applyFill="1" applyBorder="1" applyAlignment="1">
      <alignment horizontal="center" vertical="center"/>
    </xf>
    <xf numFmtId="164" fontId="14" fillId="9" borderId="42" xfId="0" applyNumberFormat="1" applyFont="1" applyFill="1" applyBorder="1" applyAlignment="1">
      <alignment horizontal="center" vertical="center"/>
    </xf>
    <xf numFmtId="164" fontId="0" fillId="9" borderId="27" xfId="0" applyNumberFormat="1" applyFont="1" applyFill="1" applyBorder="1" applyAlignment="1">
      <alignment horizontal="center" vertical="center"/>
    </xf>
    <xf numFmtId="164" fontId="0" fillId="9" borderId="23" xfId="0" applyNumberFormat="1" applyFont="1" applyFill="1" applyBorder="1" applyAlignment="1">
      <alignment horizontal="center" vertical="center"/>
    </xf>
    <xf numFmtId="164" fontId="0" fillId="9" borderId="24" xfId="0" applyNumberFormat="1" applyFont="1" applyFill="1" applyBorder="1" applyAlignment="1">
      <alignment horizontal="center" wrapText="1"/>
    </xf>
    <xf numFmtId="164" fontId="0" fillId="9" borderId="24" xfId="0" applyNumberFormat="1" applyFont="1" applyFill="1" applyBorder="1" applyAlignment="1">
      <alignment horizontal="center" vertical="center"/>
    </xf>
    <xf numFmtId="164" fontId="0" fillId="9" borderId="23" xfId="0" applyNumberFormat="1" applyFont="1" applyFill="1" applyBorder="1" applyAlignment="1">
      <alignment horizontal="center" vertical="center" wrapText="1"/>
    </xf>
    <xf numFmtId="164" fontId="14" fillId="9" borderId="23" xfId="0" applyNumberFormat="1" applyFont="1" applyFill="1" applyBorder="1" applyAlignment="1">
      <alignment horizontal="center" vertical="center" wrapText="1"/>
    </xf>
    <xf numFmtId="164" fontId="14" fillId="9" borderId="27" xfId="0" applyNumberFormat="1" applyFont="1" applyFill="1" applyBorder="1" applyAlignment="1">
      <alignment horizontal="center" vertical="center" wrapText="1"/>
    </xf>
    <xf numFmtId="164" fontId="14" fillId="9" borderId="24" xfId="0" applyNumberFormat="1" applyFont="1" applyFill="1" applyBorder="1" applyAlignment="1">
      <alignment horizontal="center" vertical="center" wrapText="1"/>
    </xf>
    <xf numFmtId="0" fontId="0" fillId="2" borderId="6" xfId="0" applyFill="1" applyBorder="1"/>
    <xf numFmtId="164" fontId="14" fillId="2" borderId="19" xfId="0" applyNumberFormat="1" applyFont="1" applyFill="1" applyBorder="1" applyAlignment="1">
      <alignment horizontal="center"/>
    </xf>
    <xf numFmtId="164" fontId="14" fillId="2" borderId="0" xfId="0" applyNumberFormat="1" applyFont="1" applyFill="1" applyBorder="1" applyAlignment="1">
      <alignment horizontal="center" vertical="center"/>
    </xf>
    <xf numFmtId="164" fontId="14" fillId="2" borderId="6" xfId="0" applyNumberFormat="1" applyFont="1" applyFill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 wrapText="1"/>
    </xf>
    <xf numFmtId="164" fontId="14" fillId="2" borderId="7" xfId="0" applyNumberFormat="1" applyFont="1" applyFill="1" applyBorder="1" applyAlignment="1">
      <alignment horizontal="center" vertical="center"/>
    </xf>
    <xf numFmtId="164" fontId="14" fillId="2" borderId="19" xfId="0" applyNumberFormat="1" applyFont="1" applyFill="1" applyBorder="1" applyAlignment="1">
      <alignment horizontal="center" vertical="center"/>
    </xf>
    <xf numFmtId="164" fontId="0" fillId="2" borderId="7" xfId="0" applyNumberFormat="1" applyFont="1" applyFill="1" applyBorder="1" applyAlignment="1">
      <alignment horizontal="center" vertical="center"/>
    </xf>
    <xf numFmtId="164" fontId="0" fillId="2" borderId="6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Border="1" applyAlignment="1">
      <alignment horizontal="center" wrapText="1"/>
    </xf>
    <xf numFmtId="164" fontId="0" fillId="2" borderId="0" xfId="0" applyNumberFormat="1" applyFont="1" applyFill="1" applyBorder="1" applyAlignment="1">
      <alignment horizontal="center" vertical="center"/>
    </xf>
    <xf numFmtId="164" fontId="0" fillId="2" borderId="6" xfId="0" applyNumberFormat="1" applyFont="1" applyFill="1" applyBorder="1" applyAlignment="1">
      <alignment horizontal="center" vertical="center" wrapText="1"/>
    </xf>
    <xf numFmtId="164" fontId="14" fillId="2" borderId="6" xfId="0" applyNumberFormat="1" applyFont="1" applyFill="1" applyBorder="1" applyAlignment="1">
      <alignment horizontal="center" vertical="center" wrapText="1"/>
    </xf>
    <xf numFmtId="164" fontId="14" fillId="2" borderId="0" xfId="0" applyNumberFormat="1" applyFont="1" applyFill="1" applyBorder="1" applyAlignment="1">
      <alignment horizontal="center" vertical="center" wrapText="1"/>
    </xf>
    <xf numFmtId="164" fontId="14" fillId="2" borderId="23" xfId="0" applyNumberFormat="1" applyFont="1" applyFill="1" applyBorder="1" applyAlignment="1">
      <alignment horizontal="center" vertical="center" wrapText="1"/>
    </xf>
    <xf numFmtId="164" fontId="14" fillId="2" borderId="27" xfId="0" applyNumberFormat="1" applyFont="1" applyFill="1" applyBorder="1" applyAlignment="1">
      <alignment horizontal="center" vertical="center" wrapText="1"/>
    </xf>
    <xf numFmtId="164" fontId="0" fillId="22" borderId="3" xfId="0" applyNumberFormat="1" applyFill="1" applyBorder="1"/>
    <xf numFmtId="164" fontId="0" fillId="22" borderId="18" xfId="0" applyNumberFormat="1" applyFill="1" applyBorder="1" applyAlignment="1">
      <alignment wrapText="1"/>
    </xf>
    <xf numFmtId="164" fontId="0" fillId="22" borderId="17" xfId="0" applyNumberFormat="1" applyFill="1" applyBorder="1" applyAlignment="1">
      <alignment wrapText="1"/>
    </xf>
    <xf numFmtId="164" fontId="0" fillId="22" borderId="47" xfId="0" applyNumberFormat="1" applyFill="1" applyBorder="1" applyAlignment="1">
      <alignment wrapText="1"/>
    </xf>
    <xf numFmtId="164" fontId="14" fillId="22" borderId="13" xfId="0" applyNumberFormat="1" applyFont="1" applyFill="1" applyBorder="1" applyAlignment="1">
      <alignment horizontal="center" vertical="center" wrapText="1"/>
    </xf>
    <xf numFmtId="164" fontId="15" fillId="22" borderId="6" xfId="0" applyNumberFormat="1" applyFont="1" applyFill="1" applyBorder="1" applyAlignment="1">
      <alignment horizontal="center" vertical="center" wrapText="1"/>
    </xf>
    <xf numFmtId="164" fontId="0" fillId="22" borderId="6" xfId="0" applyNumberFormat="1" applyFill="1" applyBorder="1" applyAlignment="1">
      <alignment horizontal="center" vertical="center" wrapText="1"/>
    </xf>
    <xf numFmtId="164" fontId="15" fillId="22" borderId="7" xfId="0" applyNumberFormat="1" applyFont="1" applyFill="1" applyBorder="1" applyAlignment="1">
      <alignment horizontal="center" vertical="center" wrapText="1"/>
    </xf>
    <xf numFmtId="164" fontId="0" fillId="22" borderId="3" xfId="0" applyNumberFormat="1" applyFill="1" applyBorder="1" applyAlignment="1">
      <alignment horizontal="center" vertical="center" wrapText="1"/>
    </xf>
    <xf numFmtId="164" fontId="0" fillId="22" borderId="16" xfId="0" applyNumberFormat="1" applyFill="1" applyBorder="1" applyAlignment="1">
      <alignment horizontal="center" vertical="center" wrapText="1"/>
    </xf>
    <xf numFmtId="164" fontId="0" fillId="22" borderId="15" xfId="0" applyNumberFormat="1" applyFill="1" applyBorder="1" applyAlignment="1">
      <alignment horizontal="center" vertical="center" wrapText="1"/>
    </xf>
    <xf numFmtId="164" fontId="0" fillId="22" borderId="13" xfId="0" applyNumberFormat="1" applyFont="1" applyFill="1" applyBorder="1" applyAlignment="1">
      <alignment horizontal="center" vertical="center" wrapText="1"/>
    </xf>
    <xf numFmtId="164" fontId="0" fillId="22" borderId="3" xfId="0" applyNumberFormat="1" applyFont="1" applyFill="1" applyBorder="1" applyAlignment="1">
      <alignment horizontal="center" vertical="center" wrapText="1"/>
    </xf>
    <xf numFmtId="164" fontId="0" fillId="22" borderId="15" xfId="0" applyNumberFormat="1" applyFont="1" applyFill="1" applyBorder="1" applyAlignment="1">
      <alignment horizontal="center" wrapText="1"/>
    </xf>
    <xf numFmtId="164" fontId="22" fillId="22" borderId="15" xfId="0" applyNumberFormat="1" applyFont="1" applyFill="1" applyBorder="1" applyAlignment="1">
      <alignment horizontal="center" vertical="center" wrapText="1"/>
    </xf>
    <xf numFmtId="164" fontId="22" fillId="22" borderId="3" xfId="0" applyNumberFormat="1" applyFont="1" applyFill="1" applyBorder="1" applyAlignment="1">
      <alignment horizontal="center" vertical="center" wrapText="1"/>
    </xf>
    <xf numFmtId="164" fontId="14" fillId="22" borderId="3" xfId="0" applyNumberFormat="1" applyFont="1" applyFill="1" applyBorder="1" applyAlignment="1">
      <alignment horizontal="center" vertical="center" wrapText="1"/>
    </xf>
    <xf numFmtId="164" fontId="19" fillId="22" borderId="3" xfId="0" applyNumberFormat="1" applyFont="1" applyFill="1" applyBorder="1" applyAlignment="1">
      <alignment horizontal="center" vertical="center" wrapText="1"/>
    </xf>
    <xf numFmtId="164" fontId="19" fillId="22" borderId="13" xfId="0" applyNumberFormat="1" applyFont="1" applyFill="1" applyBorder="1" applyAlignment="1">
      <alignment horizontal="center" vertical="center" wrapText="1"/>
    </xf>
    <xf numFmtId="164" fontId="19" fillId="22" borderId="15" xfId="0" applyNumberFormat="1" applyFont="1" applyFill="1" applyBorder="1" applyAlignment="1">
      <alignment horizontal="center" vertical="center" wrapText="1"/>
    </xf>
    <xf numFmtId="164" fontId="0" fillId="22" borderId="0" xfId="0" applyNumberFormat="1" applyFill="1"/>
    <xf numFmtId="164" fontId="20" fillId="22" borderId="15" xfId="0" applyNumberFormat="1" applyFont="1" applyFill="1" applyBorder="1" applyAlignment="1">
      <alignment horizontal="center" vertical="center" wrapText="1"/>
    </xf>
    <xf numFmtId="164" fontId="20" fillId="22" borderId="3" xfId="0" applyNumberFormat="1" applyFont="1" applyFill="1" applyBorder="1" applyAlignment="1">
      <alignment horizontal="center" vertical="center" wrapText="1"/>
    </xf>
    <xf numFmtId="164" fontId="22" fillId="22" borderId="13" xfId="0" applyNumberFormat="1" applyFont="1" applyFill="1" applyBorder="1" applyAlignment="1">
      <alignment horizontal="center" vertical="center" wrapText="1"/>
    </xf>
    <xf numFmtId="0" fontId="22" fillId="22" borderId="15" xfId="0" applyFont="1" applyFill="1" applyBorder="1"/>
    <xf numFmtId="164" fontId="22" fillId="22" borderId="16" xfId="0" applyNumberFormat="1" applyFont="1" applyFill="1" applyBorder="1" applyAlignment="1">
      <alignment horizontal="center" vertical="center" wrapText="1"/>
    </xf>
    <xf numFmtId="0" fontId="15" fillId="22" borderId="5" xfId="0" applyFont="1" applyFill="1" applyBorder="1"/>
    <xf numFmtId="164" fontId="14" fillId="14" borderId="23" xfId="0" applyNumberFormat="1" applyFont="1" applyFill="1" applyBorder="1" applyAlignment="1">
      <alignment horizontal="center"/>
    </xf>
    <xf numFmtId="164" fontId="15" fillId="7" borderId="16" xfId="0" applyNumberFormat="1" applyFont="1" applyFill="1" applyBorder="1" applyAlignment="1">
      <alignment horizontal="center"/>
    </xf>
    <xf numFmtId="164" fontId="0" fillId="0" borderId="16" xfId="0" applyNumberFormat="1" applyFill="1" applyBorder="1"/>
    <xf numFmtId="164" fontId="14" fillId="0" borderId="23" xfId="0" applyNumberFormat="1" applyFont="1" applyFill="1" applyBorder="1" applyAlignment="1">
      <alignment horizontal="center"/>
    </xf>
    <xf numFmtId="0" fontId="0" fillId="0" borderId="0" xfId="0" applyFill="1" applyAlignment="1">
      <alignment vertical="center"/>
    </xf>
    <xf numFmtId="164" fontId="22" fillId="0" borderId="13" xfId="0" applyNumberFormat="1" applyFont="1" applyFill="1" applyBorder="1" applyAlignment="1">
      <alignment horizontal="center"/>
    </xf>
    <xf numFmtId="0" fontId="18" fillId="23" borderId="16" xfId="0" applyFont="1" applyFill="1" applyBorder="1"/>
    <xf numFmtId="0" fontId="18" fillId="23" borderId="3" xfId="0" applyFont="1" applyFill="1" applyBorder="1"/>
    <xf numFmtId="0" fontId="0" fillId="8" borderId="0" xfId="0" applyFill="1"/>
    <xf numFmtId="164" fontId="14" fillId="8" borderId="5" xfId="0" applyNumberFormat="1" applyFont="1" applyFill="1" applyBorder="1" applyAlignment="1">
      <alignment horizontal="center"/>
    </xf>
    <xf numFmtId="0" fontId="0" fillId="0" borderId="52" xfId="0" applyFill="1" applyBorder="1"/>
    <xf numFmtId="164" fontId="14" fillId="0" borderId="52" xfId="0" applyNumberFormat="1" applyFont="1" applyFill="1" applyBorder="1" applyAlignment="1">
      <alignment horizontal="center" wrapText="1"/>
    </xf>
    <xf numFmtId="164" fontId="0" fillId="0" borderId="52" xfId="0" applyNumberFormat="1" applyFill="1" applyBorder="1" applyAlignment="1">
      <alignment horizontal="center"/>
    </xf>
    <xf numFmtId="164" fontId="14" fillId="0" borderId="52" xfId="0" applyNumberFormat="1" applyFont="1" applyFill="1" applyBorder="1" applyAlignment="1">
      <alignment horizontal="center"/>
    </xf>
    <xf numFmtId="164" fontId="14" fillId="9" borderId="52" xfId="0" applyNumberFormat="1" applyFont="1" applyFill="1" applyBorder="1" applyAlignment="1">
      <alignment horizontal="center"/>
    </xf>
    <xf numFmtId="164" fontId="14" fillId="0" borderId="53" xfId="0" applyNumberFormat="1" applyFont="1" applyFill="1" applyBorder="1" applyAlignment="1">
      <alignment horizontal="center"/>
    </xf>
    <xf numFmtId="164" fontId="14" fillId="8" borderId="29" xfId="0" applyNumberFormat="1" applyFont="1" applyFill="1" applyBorder="1" applyAlignment="1">
      <alignment horizontal="center"/>
    </xf>
    <xf numFmtId="164" fontId="19" fillId="8" borderId="13" xfId="0" applyNumberFormat="1" applyFont="1" applyFill="1" applyBorder="1" applyAlignment="1">
      <alignment horizontal="center"/>
    </xf>
    <xf numFmtId="164" fontId="14" fillId="17" borderId="13" xfId="0" applyNumberFormat="1" applyFont="1" applyFill="1" applyBorder="1" applyAlignment="1">
      <alignment horizontal="center"/>
    </xf>
    <xf numFmtId="164" fontId="14" fillId="12" borderId="13" xfId="0" applyNumberFormat="1" applyFont="1" applyFill="1" applyBorder="1" applyAlignment="1">
      <alignment horizontal="center"/>
    </xf>
    <xf numFmtId="164" fontId="14" fillId="14" borderId="27" xfId="0" applyNumberFormat="1" applyFont="1" applyFill="1" applyBorder="1" applyAlignment="1">
      <alignment horizontal="center"/>
    </xf>
    <xf numFmtId="164" fontId="14" fillId="14" borderId="24" xfId="0" applyNumberFormat="1" applyFont="1" applyFill="1" applyBorder="1" applyAlignment="1">
      <alignment horizontal="center"/>
    </xf>
    <xf numFmtId="164" fontId="0" fillId="17" borderId="3" xfId="0" applyNumberFormat="1" applyFill="1" applyBorder="1"/>
    <xf numFmtId="164" fontId="0" fillId="17" borderId="18" xfId="0" applyNumberFormat="1" applyFill="1" applyBorder="1" applyAlignment="1">
      <alignment wrapText="1"/>
    </xf>
    <xf numFmtId="164" fontId="0" fillId="17" borderId="17" xfId="0" applyNumberFormat="1" applyFill="1" applyBorder="1" applyAlignment="1">
      <alignment wrapText="1"/>
    </xf>
    <xf numFmtId="164" fontId="0" fillId="17" borderId="12" xfId="0" applyNumberFormat="1" applyFill="1" applyBorder="1" applyAlignment="1">
      <alignment wrapText="1"/>
    </xf>
    <xf numFmtId="164" fontId="15" fillId="17" borderId="17" xfId="0" applyNumberFormat="1" applyFont="1" applyFill="1" applyBorder="1" applyAlignment="1">
      <alignment wrapText="1"/>
    </xf>
    <xf numFmtId="164" fontId="14" fillId="17" borderId="7" xfId="0" applyNumberFormat="1" applyFont="1" applyFill="1" applyBorder="1" applyAlignment="1">
      <alignment horizontal="center" vertical="center" wrapText="1"/>
    </xf>
    <xf numFmtId="164" fontId="0" fillId="17" borderId="47" xfId="0" applyNumberFormat="1" applyFill="1" applyBorder="1" applyAlignment="1">
      <alignment horizontal="center" vertical="center" wrapText="1"/>
    </xf>
    <xf numFmtId="164" fontId="0" fillId="17" borderId="17" xfId="0" applyNumberFormat="1" applyFill="1" applyBorder="1" applyAlignment="1">
      <alignment horizontal="center" vertical="center" wrapText="1"/>
    </xf>
    <xf numFmtId="164" fontId="0" fillId="17" borderId="12" xfId="0" applyNumberFormat="1" applyFill="1" applyBorder="1" applyAlignment="1">
      <alignment horizontal="center" vertical="center" wrapText="1"/>
    </xf>
    <xf numFmtId="164" fontId="0" fillId="17" borderId="6" xfId="0" applyNumberFormat="1" applyFill="1" applyBorder="1" applyAlignment="1">
      <alignment horizontal="center" vertical="center" wrapText="1"/>
    </xf>
    <xf numFmtId="164" fontId="0" fillId="17" borderId="19" xfId="0" applyNumberFormat="1" applyFill="1" applyBorder="1" applyAlignment="1">
      <alignment horizontal="center" vertical="center" wrapText="1"/>
    </xf>
    <xf numFmtId="164" fontId="0" fillId="17" borderId="0" xfId="0" applyNumberFormat="1" applyFill="1" applyBorder="1" applyAlignment="1">
      <alignment horizontal="center" vertical="center" wrapText="1"/>
    </xf>
    <xf numFmtId="0" fontId="51" fillId="0" borderId="0" xfId="0" applyFont="1" applyFill="1" applyBorder="1" applyAlignment="1"/>
    <xf numFmtId="0" fontId="13" fillId="0" borderId="0" xfId="0" applyFont="1" applyFill="1" applyBorder="1"/>
    <xf numFmtId="164" fontId="12" fillId="0" borderId="0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 wrapText="1"/>
    </xf>
    <xf numFmtId="0" fontId="13" fillId="9" borderId="60" xfId="0" applyFont="1" applyFill="1" applyBorder="1"/>
    <xf numFmtId="0" fontId="0" fillId="0" borderId="74" xfId="0" applyFill="1" applyBorder="1"/>
    <xf numFmtId="164" fontId="14" fillId="0" borderId="74" xfId="0" applyNumberFormat="1" applyFont="1" applyFill="1" applyBorder="1" applyAlignment="1">
      <alignment horizontal="center"/>
    </xf>
    <xf numFmtId="164" fontId="14" fillId="0" borderId="74" xfId="0" applyNumberFormat="1" applyFont="1" applyFill="1" applyBorder="1" applyAlignment="1">
      <alignment horizontal="left"/>
    </xf>
    <xf numFmtId="0" fontId="0" fillId="0" borderId="74" xfId="0" applyFill="1" applyBorder="1" applyAlignment="1">
      <alignment horizontal="center"/>
    </xf>
    <xf numFmtId="0" fontId="0" fillId="0" borderId="74" xfId="0" applyFill="1" applyBorder="1" applyAlignment="1">
      <alignment horizontal="center" wrapText="1"/>
    </xf>
    <xf numFmtId="0" fontId="14" fillId="0" borderId="74" xfId="0" applyFont="1" applyFill="1" applyBorder="1"/>
    <xf numFmtId="0" fontId="0" fillId="0" borderId="74" xfId="0" applyFill="1" applyBorder="1" applyAlignment="1">
      <alignment wrapText="1"/>
    </xf>
    <xf numFmtId="1" fontId="0" fillId="0" borderId="74" xfId="0" applyNumberFormat="1" applyFill="1" applyBorder="1"/>
    <xf numFmtId="1" fontId="0" fillId="0" borderId="74" xfId="0" applyNumberFormat="1" applyFill="1" applyBorder="1" applyAlignment="1">
      <alignment horizontal="center"/>
    </xf>
    <xf numFmtId="1" fontId="0" fillId="0" borderId="61" xfId="0" applyNumberFormat="1" applyFill="1" applyBorder="1"/>
    <xf numFmtId="164" fontId="12" fillId="9" borderId="27" xfId="0" applyNumberFormat="1" applyFont="1" applyFill="1" applyBorder="1" applyAlignment="1">
      <alignment horizontal="center"/>
    </xf>
    <xf numFmtId="164" fontId="12" fillId="9" borderId="23" xfId="0" applyNumberFormat="1" applyFont="1" applyFill="1" applyBorder="1" applyAlignment="1">
      <alignment horizontal="center" wrapText="1"/>
    </xf>
    <xf numFmtId="164" fontId="12" fillId="9" borderId="42" xfId="0" applyNumberFormat="1" applyFont="1" applyFill="1" applyBorder="1" applyAlignment="1">
      <alignment horizontal="center" wrapText="1"/>
    </xf>
    <xf numFmtId="164" fontId="12" fillId="9" borderId="24" xfId="0" applyNumberFormat="1" applyFont="1" applyFill="1" applyBorder="1" applyAlignment="1">
      <alignment horizontal="center"/>
    </xf>
    <xf numFmtId="164" fontId="12" fillId="9" borderId="24" xfId="0" applyNumberFormat="1" applyFont="1" applyFill="1" applyBorder="1" applyAlignment="1">
      <alignment horizontal="center" wrapText="1"/>
    </xf>
    <xf numFmtId="164" fontId="14" fillId="3" borderId="0" xfId="0" applyNumberFormat="1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164" fontId="14" fillId="0" borderId="21" xfId="0" applyNumberFormat="1" applyFont="1" applyFill="1" applyBorder="1" applyAlignment="1">
      <alignment horizontal="center" wrapText="1"/>
    </xf>
    <xf numFmtId="0" fontId="0" fillId="3" borderId="21" xfId="0" applyFill="1" applyBorder="1" applyAlignment="1">
      <alignment horizontal="center" wrapText="1"/>
    </xf>
    <xf numFmtId="0" fontId="0" fillId="2" borderId="11" xfId="0" applyFill="1" applyBorder="1"/>
    <xf numFmtId="0" fontId="0" fillId="7" borderId="40" xfId="0" applyFill="1" applyBorder="1"/>
    <xf numFmtId="0" fontId="14" fillId="6" borderId="16" xfId="0" applyFont="1" applyFill="1" applyBorder="1"/>
    <xf numFmtId="164" fontId="0" fillId="9" borderId="16" xfId="0" applyNumberFormat="1" applyFont="1" applyFill="1" applyBorder="1"/>
    <xf numFmtId="164" fontId="0" fillId="9" borderId="16" xfId="0" applyNumberFormat="1" applyFill="1" applyBorder="1"/>
    <xf numFmtId="164" fontId="0" fillId="0" borderId="16" xfId="0" applyNumberFormat="1" applyFont="1" applyFill="1" applyBorder="1"/>
    <xf numFmtId="164" fontId="14" fillId="0" borderId="42" xfId="0" applyNumberFormat="1" applyFont="1" applyFill="1" applyBorder="1"/>
    <xf numFmtId="164" fontId="14" fillId="0" borderId="16" xfId="0" applyNumberFormat="1" applyFont="1" applyFill="1" applyBorder="1"/>
    <xf numFmtId="164" fontId="44" fillId="17" borderId="40" xfId="0" applyNumberFormat="1" applyFont="1" applyFill="1" applyBorder="1"/>
    <xf numFmtId="164" fontId="14" fillId="18" borderId="16" xfId="0" applyNumberFormat="1" applyFont="1" applyFill="1" applyBorder="1"/>
    <xf numFmtId="164" fontId="0" fillId="7" borderId="16" xfId="0" applyNumberFormat="1" applyFill="1" applyBorder="1"/>
    <xf numFmtId="164" fontId="0" fillId="17" borderId="16" xfId="0" applyNumberFormat="1" applyFill="1" applyBorder="1"/>
    <xf numFmtId="0" fontId="0" fillId="0" borderId="16" xfId="0" applyFont="1" applyFill="1" applyBorder="1"/>
    <xf numFmtId="0" fontId="14" fillId="18" borderId="16" xfId="0" applyFont="1" applyFill="1" applyBorder="1"/>
    <xf numFmtId="164" fontId="0" fillId="22" borderId="16" xfId="0" applyNumberFormat="1" applyFill="1" applyBorder="1"/>
    <xf numFmtId="164" fontId="14" fillId="17" borderId="16" xfId="0" applyNumberFormat="1" applyFont="1" applyFill="1" applyBorder="1"/>
    <xf numFmtId="0" fontId="0" fillId="9" borderId="42" xfId="0" applyFill="1" applyBorder="1"/>
    <xf numFmtId="0" fontId="0" fillId="2" borderId="19" xfId="0" applyFill="1" applyBorder="1"/>
    <xf numFmtId="0" fontId="0" fillId="7" borderId="19" xfId="0" applyFill="1" applyBorder="1"/>
    <xf numFmtId="0" fontId="0" fillId="8" borderId="19" xfId="0" applyFill="1" applyBorder="1"/>
    <xf numFmtId="0" fontId="33" fillId="0" borderId="19" xfId="0" applyFont="1" applyFill="1" applyBorder="1"/>
    <xf numFmtId="0" fontId="14" fillId="8" borderId="44" xfId="0" applyFont="1" applyFill="1" applyBorder="1"/>
    <xf numFmtId="0" fontId="0" fillId="3" borderId="16" xfId="0" applyFont="1" applyFill="1" applyBorder="1"/>
    <xf numFmtId="0" fontId="14" fillId="16" borderId="16" xfId="0" applyFont="1" applyFill="1" applyBorder="1"/>
    <xf numFmtId="0" fontId="18" fillId="9" borderId="16" xfId="0" applyFont="1" applyFill="1" applyBorder="1"/>
    <xf numFmtId="0" fontId="0" fillId="19" borderId="16" xfId="0" applyFill="1" applyBorder="1"/>
    <xf numFmtId="0" fontId="0" fillId="5" borderId="16" xfId="0" applyFill="1" applyBorder="1"/>
    <xf numFmtId="0" fontId="0" fillId="2" borderId="16" xfId="0" applyFill="1" applyBorder="1"/>
    <xf numFmtId="0" fontId="0" fillId="2" borderId="42" xfId="0" applyFill="1" applyBorder="1"/>
    <xf numFmtId="0" fontId="0" fillId="2" borderId="38" xfId="0" applyFill="1" applyBorder="1"/>
    <xf numFmtId="164" fontId="18" fillId="0" borderId="0" xfId="0" applyNumberFormat="1" applyFont="1" applyFill="1" applyBorder="1" applyAlignment="1">
      <alignment horizontal="center" wrapText="1"/>
    </xf>
    <xf numFmtId="164" fontId="12" fillId="0" borderId="5" xfId="0" applyNumberFormat="1" applyFont="1" applyFill="1" applyBorder="1" applyAlignment="1">
      <alignment horizontal="center"/>
    </xf>
    <xf numFmtId="164" fontId="12" fillId="0" borderId="5" xfId="0" applyNumberFormat="1" applyFont="1" applyFill="1" applyBorder="1" applyAlignment="1">
      <alignment horizontal="center" wrapText="1"/>
    </xf>
    <xf numFmtId="0" fontId="0" fillId="15" borderId="5" xfId="0" applyFill="1" applyBorder="1"/>
    <xf numFmtId="164" fontId="14" fillId="15" borderId="5" xfId="0" applyNumberFormat="1" applyFont="1" applyFill="1" applyBorder="1" applyAlignment="1">
      <alignment horizontal="left"/>
    </xf>
    <xf numFmtId="0" fontId="0" fillId="15" borderId="5" xfId="0" applyFill="1" applyBorder="1" applyAlignment="1">
      <alignment wrapText="1"/>
    </xf>
    <xf numFmtId="1" fontId="0" fillId="15" borderId="5" xfId="0" applyNumberFormat="1" applyFill="1" applyBorder="1"/>
    <xf numFmtId="1" fontId="0" fillId="15" borderId="5" xfId="0" applyNumberFormat="1" applyFill="1" applyBorder="1" applyAlignment="1">
      <alignment horizontal="center"/>
    </xf>
    <xf numFmtId="164" fontId="12" fillId="15" borderId="5" xfId="0" applyNumberFormat="1" applyFont="1" applyFill="1" applyBorder="1" applyAlignment="1">
      <alignment horizontal="center"/>
    </xf>
    <xf numFmtId="164" fontId="12" fillId="15" borderId="5" xfId="0" applyNumberFormat="1" applyFont="1" applyFill="1" applyBorder="1" applyAlignment="1">
      <alignment horizontal="center" wrapText="1"/>
    </xf>
    <xf numFmtId="164" fontId="12" fillId="17" borderId="5" xfId="0" applyNumberFormat="1" applyFont="1" applyFill="1" applyBorder="1" applyAlignment="1">
      <alignment horizontal="center"/>
    </xf>
    <xf numFmtId="164" fontId="12" fillId="17" borderId="5" xfId="0" applyNumberFormat="1" applyFont="1" applyFill="1" applyBorder="1" applyAlignment="1">
      <alignment horizontal="center" wrapText="1"/>
    </xf>
    <xf numFmtId="164" fontId="18" fillId="17" borderId="5" xfId="0" applyNumberFormat="1" applyFont="1" applyFill="1" applyBorder="1" applyAlignment="1">
      <alignment horizontal="center" wrapText="1"/>
    </xf>
    <xf numFmtId="164" fontId="14" fillId="12" borderId="5" xfId="0" applyNumberFormat="1" applyFont="1" applyFill="1" applyBorder="1" applyAlignment="1">
      <alignment horizontal="left"/>
    </xf>
    <xf numFmtId="0" fontId="0" fillId="12" borderId="5" xfId="0" applyFill="1" applyBorder="1" applyAlignment="1">
      <alignment horizontal="center"/>
    </xf>
    <xf numFmtId="0" fontId="0" fillId="12" borderId="5" xfId="0" applyFill="1" applyBorder="1" applyAlignment="1">
      <alignment horizontal="center" wrapText="1"/>
    </xf>
    <xf numFmtId="0" fontId="14" fillId="12" borderId="5" xfId="0" applyFont="1" applyFill="1" applyBorder="1"/>
    <xf numFmtId="0" fontId="0" fillId="12" borderId="5" xfId="0" applyFill="1" applyBorder="1" applyAlignment="1">
      <alignment wrapText="1"/>
    </xf>
    <xf numFmtId="1" fontId="0" fillId="12" borderId="5" xfId="0" applyNumberFormat="1" applyFill="1" applyBorder="1"/>
    <xf numFmtId="1" fontId="0" fillId="12" borderId="5" xfId="0" applyNumberFormat="1" applyFill="1" applyBorder="1" applyAlignment="1">
      <alignment horizontal="center"/>
    </xf>
    <xf numFmtId="164" fontId="12" fillId="12" borderId="5" xfId="0" applyNumberFormat="1" applyFont="1" applyFill="1" applyBorder="1" applyAlignment="1">
      <alignment horizontal="center"/>
    </xf>
    <xf numFmtId="164" fontId="12" fillId="12" borderId="5" xfId="0" applyNumberFormat="1" applyFont="1" applyFill="1" applyBorder="1" applyAlignment="1">
      <alignment horizontal="center" wrapText="1"/>
    </xf>
    <xf numFmtId="164" fontId="18" fillId="12" borderId="5" xfId="0" applyNumberFormat="1" applyFont="1" applyFill="1" applyBorder="1" applyAlignment="1">
      <alignment horizontal="center" wrapText="1"/>
    </xf>
    <xf numFmtId="0" fontId="19" fillId="0" borderId="54" xfId="0" applyFont="1" applyFill="1" applyBorder="1"/>
    <xf numFmtId="164" fontId="14" fillId="0" borderId="55" xfId="0" applyNumberFormat="1" applyFont="1" applyFill="1" applyBorder="1" applyAlignment="1">
      <alignment horizontal="left"/>
    </xf>
    <xf numFmtId="0" fontId="0" fillId="0" borderId="55" xfId="0" applyFill="1" applyBorder="1" applyAlignment="1">
      <alignment horizontal="center"/>
    </xf>
    <xf numFmtId="0" fontId="0" fillId="0" borderId="55" xfId="0" applyFill="1" applyBorder="1" applyAlignment="1">
      <alignment horizontal="center" wrapText="1"/>
    </xf>
    <xf numFmtId="0" fontId="14" fillId="0" borderId="55" xfId="0" applyFont="1" applyFill="1" applyBorder="1"/>
    <xf numFmtId="0" fontId="0" fillId="0" borderId="55" xfId="0" applyFill="1" applyBorder="1" applyAlignment="1">
      <alignment wrapText="1"/>
    </xf>
    <xf numFmtId="1" fontId="0" fillId="0" borderId="55" xfId="0" applyNumberFormat="1" applyFill="1" applyBorder="1"/>
    <xf numFmtId="1" fontId="0" fillId="0" borderId="55" xfId="0" applyNumberFormat="1" applyFill="1" applyBorder="1" applyAlignment="1">
      <alignment horizontal="center"/>
    </xf>
    <xf numFmtId="164" fontId="12" fillId="0" borderId="55" xfId="0" applyNumberFormat="1" applyFont="1" applyFill="1" applyBorder="1" applyAlignment="1">
      <alignment horizontal="center"/>
    </xf>
    <xf numFmtId="164" fontId="12" fillId="0" borderId="55" xfId="0" applyNumberFormat="1" applyFont="1" applyFill="1" applyBorder="1" applyAlignment="1">
      <alignment horizontal="center" wrapText="1"/>
    </xf>
    <xf numFmtId="164" fontId="18" fillId="0" borderId="55" xfId="0" applyNumberFormat="1" applyFont="1" applyFill="1" applyBorder="1" applyAlignment="1">
      <alignment horizontal="center" wrapText="1"/>
    </xf>
    <xf numFmtId="0" fontId="19" fillId="15" borderId="1" xfId="0" applyFont="1" applyFill="1" applyBorder="1"/>
    <xf numFmtId="0" fontId="19" fillId="0" borderId="1" xfId="0" applyFont="1" applyFill="1" applyBorder="1"/>
    <xf numFmtId="0" fontId="19" fillId="17" borderId="1" xfId="0" applyFont="1" applyFill="1" applyBorder="1"/>
    <xf numFmtId="0" fontId="19" fillId="12" borderId="1" xfId="0" applyFont="1" applyFill="1" applyBorder="1"/>
    <xf numFmtId="0" fontId="19" fillId="8" borderId="58" xfId="0" applyFont="1" applyFill="1" applyBorder="1"/>
    <xf numFmtId="0" fontId="0" fillId="8" borderId="32" xfId="0" applyFill="1" applyBorder="1"/>
    <xf numFmtId="164" fontId="14" fillId="8" borderId="32" xfId="0" applyNumberFormat="1" applyFont="1" applyFill="1" applyBorder="1" applyAlignment="1">
      <alignment horizontal="center"/>
    </xf>
    <xf numFmtId="164" fontId="14" fillId="8" borderId="32" xfId="0" applyNumberFormat="1" applyFont="1" applyFill="1" applyBorder="1" applyAlignment="1">
      <alignment horizontal="left"/>
    </xf>
    <xf numFmtId="0" fontId="0" fillId="8" borderId="32" xfId="0" applyFill="1" applyBorder="1" applyAlignment="1">
      <alignment horizontal="center"/>
    </xf>
    <xf numFmtId="0" fontId="0" fillId="8" borderId="32" xfId="0" applyFill="1" applyBorder="1" applyAlignment="1">
      <alignment horizontal="center" wrapText="1"/>
    </xf>
    <xf numFmtId="0" fontId="14" fillId="8" borderId="32" xfId="0" applyFont="1" applyFill="1" applyBorder="1"/>
    <xf numFmtId="0" fontId="0" fillId="8" borderId="32" xfId="0" applyFill="1" applyBorder="1" applyAlignment="1">
      <alignment wrapText="1"/>
    </xf>
    <xf numFmtId="1" fontId="0" fillId="8" borderId="32" xfId="0" applyNumberFormat="1" applyFill="1" applyBorder="1"/>
    <xf numFmtId="1" fontId="0" fillId="8" borderId="32" xfId="0" applyNumberFormat="1" applyFill="1" applyBorder="1" applyAlignment="1">
      <alignment horizontal="center"/>
    </xf>
    <xf numFmtId="164" fontId="12" fillId="8" borderId="32" xfId="0" applyNumberFormat="1" applyFont="1" applyFill="1" applyBorder="1" applyAlignment="1">
      <alignment horizontal="center"/>
    </xf>
    <xf numFmtId="164" fontId="12" fillId="8" borderId="32" xfId="0" applyNumberFormat="1" applyFont="1" applyFill="1" applyBorder="1" applyAlignment="1">
      <alignment horizontal="center" wrapText="1"/>
    </xf>
    <xf numFmtId="164" fontId="18" fillId="8" borderId="32" xfId="0" applyNumberFormat="1" applyFont="1" applyFill="1" applyBorder="1" applyAlignment="1">
      <alignment horizontal="center" wrapText="1"/>
    </xf>
    <xf numFmtId="164" fontId="18" fillId="0" borderId="56" xfId="0" applyNumberFormat="1" applyFont="1" applyFill="1" applyBorder="1" applyAlignment="1">
      <alignment horizontal="center" wrapText="1"/>
    </xf>
    <xf numFmtId="164" fontId="18" fillId="15" borderId="29" xfId="0" applyNumberFormat="1" applyFont="1" applyFill="1" applyBorder="1" applyAlignment="1">
      <alignment horizontal="center" wrapText="1"/>
    </xf>
    <xf numFmtId="164" fontId="18" fillId="17" borderId="29" xfId="0" applyNumberFormat="1" applyFont="1" applyFill="1" applyBorder="1" applyAlignment="1">
      <alignment horizontal="center" wrapText="1"/>
    </xf>
    <xf numFmtId="164" fontId="18" fillId="12" borderId="29" xfId="0" applyNumberFormat="1" applyFont="1" applyFill="1" applyBorder="1" applyAlignment="1">
      <alignment horizontal="center" wrapText="1"/>
    </xf>
    <xf numFmtId="164" fontId="18" fillId="8" borderId="34" xfId="0" applyNumberFormat="1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 textRotation="90"/>
    </xf>
    <xf numFmtId="0" fontId="0" fillId="0" borderId="0" xfId="0" applyFill="1" applyBorder="1" applyAlignment="1">
      <alignment textRotation="90"/>
    </xf>
    <xf numFmtId="0" fontId="0" fillId="7" borderId="16" xfId="0" applyFont="1" applyFill="1" applyBorder="1"/>
    <xf numFmtId="14" fontId="0" fillId="0" borderId="0" xfId="0" applyNumberFormat="1" applyFill="1"/>
    <xf numFmtId="0" fontId="0" fillId="7" borderId="1" xfId="0" applyFill="1" applyBorder="1"/>
    <xf numFmtId="164" fontId="14" fillId="7" borderId="5" xfId="0" applyNumberFormat="1" applyFont="1" applyFill="1" applyBorder="1" applyAlignment="1">
      <alignment horizontal="center"/>
    </xf>
    <xf numFmtId="164" fontId="14" fillId="7" borderId="13" xfId="0" applyNumberFormat="1" applyFont="1" applyFill="1" applyBorder="1" applyAlignment="1">
      <alignment horizontal="center" wrapText="1"/>
    </xf>
    <xf numFmtId="164" fontId="0" fillId="7" borderId="13" xfId="0" applyNumberFormat="1" applyFill="1" applyBorder="1" applyAlignment="1">
      <alignment horizontal="center"/>
    </xf>
    <xf numFmtId="164" fontId="0" fillId="7" borderId="3" xfId="0" applyNumberFormat="1" applyFill="1" applyBorder="1" applyAlignment="1">
      <alignment horizontal="center"/>
    </xf>
    <xf numFmtId="164" fontId="0" fillId="7" borderId="3" xfId="0" applyNumberFormat="1" applyFill="1" applyBorder="1" applyAlignment="1">
      <alignment horizontal="center" wrapText="1"/>
    </xf>
    <xf numFmtId="164" fontId="18" fillId="7" borderId="3" xfId="0" applyNumberFormat="1" applyFont="1" applyFill="1" applyBorder="1" applyAlignment="1">
      <alignment horizontal="center" wrapText="1"/>
    </xf>
    <xf numFmtId="164" fontId="0" fillId="7" borderId="15" xfId="0" applyNumberFormat="1" applyFill="1" applyBorder="1" applyAlignment="1">
      <alignment horizontal="center"/>
    </xf>
    <xf numFmtId="164" fontId="0" fillId="7" borderId="16" xfId="0" applyNumberFormat="1" applyFill="1" applyBorder="1" applyAlignment="1">
      <alignment horizontal="center"/>
    </xf>
    <xf numFmtId="164" fontId="0" fillId="7" borderId="15" xfId="0" applyNumberFormat="1" applyFill="1" applyBorder="1" applyAlignment="1">
      <alignment horizontal="center" wrapText="1"/>
    </xf>
    <xf numFmtId="164" fontId="0" fillId="7" borderId="16" xfId="0" applyNumberFormat="1" applyFill="1" applyBorder="1" applyAlignment="1">
      <alignment horizontal="center" wrapText="1"/>
    </xf>
    <xf numFmtId="164" fontId="14" fillId="7" borderId="29" xfId="0" applyNumberFormat="1" applyFont="1" applyFill="1" applyBorder="1" applyAlignment="1">
      <alignment horizontal="center" vertical="center" wrapText="1"/>
    </xf>
    <xf numFmtId="164" fontId="13" fillId="9" borderId="16" xfId="0" applyNumberFormat="1" applyFont="1" applyFill="1" applyBorder="1" applyAlignment="1">
      <alignment horizontal="center" wrapText="1"/>
    </xf>
    <xf numFmtId="164" fontId="19" fillId="7" borderId="16" xfId="0" applyNumberFormat="1" applyFont="1" applyFill="1" applyBorder="1" applyAlignment="1">
      <alignment horizontal="center" wrapText="1"/>
    </xf>
    <xf numFmtId="164" fontId="37" fillId="0" borderId="16" xfId="0" applyNumberFormat="1" applyFont="1" applyFill="1" applyBorder="1" applyAlignment="1">
      <alignment horizontal="center" vertical="center" wrapText="1"/>
    </xf>
    <xf numFmtId="164" fontId="63" fillId="0" borderId="3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26" fillId="0" borderId="0" xfId="0" applyFont="1" applyBorder="1" applyAlignment="1"/>
    <xf numFmtId="0" fontId="15" fillId="0" borderId="0" xfId="0" applyFont="1" applyFill="1" applyBorder="1" applyAlignment="1">
      <alignment wrapText="1"/>
    </xf>
    <xf numFmtId="0" fontId="26" fillId="0" borderId="0" xfId="0" applyFont="1" applyFill="1" applyBorder="1" applyAlignment="1"/>
    <xf numFmtId="0" fontId="14" fillId="0" borderId="12" xfId="0" applyFont="1" applyFill="1" applyBorder="1"/>
    <xf numFmtId="164" fontId="14" fillId="0" borderId="17" xfId="0" applyNumberFormat="1" applyFont="1" applyFill="1" applyBorder="1" applyAlignment="1">
      <alignment horizontal="center" vertical="center"/>
    </xf>
    <xf numFmtId="164" fontId="14" fillId="0" borderId="17" xfId="0" applyNumberFormat="1" applyFont="1" applyFill="1" applyBorder="1" applyAlignment="1">
      <alignment horizontal="center" vertical="center" wrapText="1"/>
    </xf>
    <xf numFmtId="164" fontId="14" fillId="0" borderId="18" xfId="0" applyNumberFormat="1" applyFont="1" applyFill="1" applyBorder="1" applyAlignment="1">
      <alignment horizontal="center" wrapText="1"/>
    </xf>
    <xf numFmtId="0" fontId="14" fillId="8" borderId="12" xfId="0" applyFont="1" applyFill="1" applyBorder="1"/>
    <xf numFmtId="0" fontId="14" fillId="8" borderId="17" xfId="0" applyFont="1" applyFill="1" applyBorder="1"/>
    <xf numFmtId="164" fontId="14" fillId="8" borderId="17" xfId="0" applyNumberFormat="1" applyFont="1" applyFill="1" applyBorder="1" applyAlignment="1">
      <alignment horizontal="center" vertical="center"/>
    </xf>
    <xf numFmtId="164" fontId="14" fillId="8" borderId="17" xfId="0" applyNumberFormat="1" applyFont="1" applyFill="1" applyBorder="1" applyAlignment="1">
      <alignment horizontal="center" vertical="center" wrapText="1"/>
    </xf>
    <xf numFmtId="164" fontId="14" fillId="8" borderId="17" xfId="0" applyNumberFormat="1" applyFont="1" applyFill="1" applyBorder="1" applyAlignment="1">
      <alignment horizontal="center"/>
    </xf>
    <xf numFmtId="164" fontId="14" fillId="8" borderId="47" xfId="0" applyNumberFormat="1" applyFont="1" applyFill="1" applyBorder="1" applyAlignment="1">
      <alignment horizontal="center"/>
    </xf>
    <xf numFmtId="164" fontId="14" fillId="8" borderId="18" xfId="0" applyNumberFormat="1" applyFont="1" applyFill="1" applyBorder="1" applyAlignment="1">
      <alignment horizontal="center" wrapText="1"/>
    </xf>
    <xf numFmtId="164" fontId="14" fillId="8" borderId="18" xfId="0" applyNumberFormat="1" applyFont="1" applyFill="1" applyBorder="1" applyAlignment="1">
      <alignment horizontal="center"/>
    </xf>
    <xf numFmtId="164" fontId="14" fillId="8" borderId="47" xfId="0" applyNumberFormat="1" applyFont="1" applyFill="1" applyBorder="1" applyAlignment="1">
      <alignment horizontal="center" wrapText="1"/>
    </xf>
    <xf numFmtId="164" fontId="14" fillId="8" borderId="12" xfId="0" applyNumberFormat="1" applyFont="1" applyFill="1" applyBorder="1" applyAlignment="1">
      <alignment horizontal="center"/>
    </xf>
    <xf numFmtId="164" fontId="14" fillId="8" borderId="17" xfId="0" applyNumberFormat="1" applyFont="1" applyFill="1" applyBorder="1" applyAlignment="1">
      <alignment horizontal="center" wrapText="1"/>
    </xf>
    <xf numFmtId="0" fontId="14" fillId="15" borderId="14" xfId="0" applyFont="1" applyFill="1" applyBorder="1"/>
    <xf numFmtId="0" fontId="14" fillId="15" borderId="21" xfId="0" applyFont="1" applyFill="1" applyBorder="1"/>
    <xf numFmtId="164" fontId="14" fillId="15" borderId="4" xfId="0" applyNumberFormat="1" applyFont="1" applyFill="1" applyBorder="1" applyAlignment="1">
      <alignment horizontal="center"/>
    </xf>
    <xf numFmtId="164" fontId="14" fillId="15" borderId="11" xfId="0" applyNumberFormat="1" applyFont="1" applyFill="1" applyBorder="1" applyAlignment="1">
      <alignment horizontal="center" wrapText="1"/>
    </xf>
    <xf numFmtId="164" fontId="14" fillId="15" borderId="11" xfId="0" applyNumberFormat="1" applyFont="1" applyFill="1" applyBorder="1" applyAlignment="1">
      <alignment horizontal="center"/>
    </xf>
    <xf numFmtId="164" fontId="14" fillId="15" borderId="4" xfId="0" applyNumberFormat="1" applyFont="1" applyFill="1" applyBorder="1" applyAlignment="1">
      <alignment horizontal="center" wrapText="1"/>
    </xf>
    <xf numFmtId="164" fontId="14" fillId="15" borderId="14" xfId="0" applyNumberFormat="1" applyFont="1" applyFill="1" applyBorder="1" applyAlignment="1">
      <alignment horizontal="center"/>
    </xf>
    <xf numFmtId="164" fontId="14" fillId="15" borderId="21" xfId="0" applyNumberFormat="1" applyFont="1" applyFill="1" applyBorder="1" applyAlignment="1">
      <alignment horizontal="center" wrapText="1"/>
    </xf>
    <xf numFmtId="0" fontId="1" fillId="0" borderId="12" xfId="0" applyFont="1" applyFill="1" applyBorder="1"/>
    <xf numFmtId="164" fontId="1" fillId="0" borderId="47" xfId="0" applyNumberFormat="1" applyFont="1" applyFill="1" applyBorder="1" applyAlignment="1">
      <alignment horizontal="center"/>
    </xf>
    <xf numFmtId="0" fontId="1" fillId="0" borderId="17" xfId="0" applyFont="1" applyFill="1" applyBorder="1"/>
    <xf numFmtId="164" fontId="1" fillId="0" borderId="17" xfId="0" applyNumberFormat="1" applyFont="1" applyFill="1" applyBorder="1" applyAlignment="1">
      <alignment horizontal="center" vertical="center"/>
    </xf>
    <xf numFmtId="164" fontId="1" fillId="0" borderId="17" xfId="0" applyNumberFormat="1" applyFont="1" applyFill="1" applyBorder="1" applyAlignment="1">
      <alignment horizontal="center" vertical="center" wrapText="1"/>
    </xf>
    <xf numFmtId="164" fontId="1" fillId="0" borderId="17" xfId="0" applyNumberFormat="1" applyFont="1" applyFill="1" applyBorder="1" applyAlignment="1">
      <alignment horizontal="center"/>
    </xf>
    <xf numFmtId="164" fontId="1" fillId="0" borderId="18" xfId="0" applyNumberFormat="1" applyFont="1" applyFill="1" applyBorder="1" applyAlignment="1">
      <alignment horizontal="center" wrapText="1"/>
    </xf>
    <xf numFmtId="164" fontId="1" fillId="0" borderId="18" xfId="0" applyNumberFormat="1" applyFont="1" applyFill="1" applyBorder="1" applyAlignment="1">
      <alignment horizontal="center"/>
    </xf>
    <xf numFmtId="0" fontId="14" fillId="24" borderId="12" xfId="0" applyFont="1" applyFill="1" applyBorder="1"/>
    <xf numFmtId="0" fontId="14" fillId="24" borderId="17" xfId="0" applyFont="1" applyFill="1" applyBorder="1"/>
    <xf numFmtId="164" fontId="14" fillId="24" borderId="17" xfId="0" applyNumberFormat="1" applyFont="1" applyFill="1" applyBorder="1" applyAlignment="1">
      <alignment horizontal="center" vertical="center"/>
    </xf>
    <xf numFmtId="164" fontId="14" fillId="24" borderId="17" xfId="0" applyNumberFormat="1" applyFont="1" applyFill="1" applyBorder="1" applyAlignment="1">
      <alignment horizontal="center" vertical="center" wrapText="1"/>
    </xf>
    <xf numFmtId="164" fontId="14" fillId="24" borderId="17" xfId="0" applyNumberFormat="1" applyFont="1" applyFill="1" applyBorder="1" applyAlignment="1">
      <alignment horizontal="center"/>
    </xf>
    <xf numFmtId="164" fontId="14" fillId="24" borderId="47" xfId="0" applyNumberFormat="1" applyFont="1" applyFill="1" applyBorder="1" applyAlignment="1">
      <alignment horizontal="center"/>
    </xf>
    <xf numFmtId="164" fontId="14" fillId="24" borderId="18" xfId="0" applyNumberFormat="1" applyFont="1" applyFill="1" applyBorder="1" applyAlignment="1">
      <alignment horizontal="center" wrapText="1"/>
    </xf>
    <xf numFmtId="164" fontId="14" fillId="24" borderId="18" xfId="0" applyNumberFormat="1" applyFont="1" applyFill="1" applyBorder="1" applyAlignment="1">
      <alignment horizontal="center"/>
    </xf>
    <xf numFmtId="0" fontId="14" fillId="12" borderId="12" xfId="0" applyFont="1" applyFill="1" applyBorder="1"/>
    <xf numFmtId="0" fontId="14" fillId="12" borderId="17" xfId="0" applyFont="1" applyFill="1" applyBorder="1"/>
    <xf numFmtId="164" fontId="14" fillId="12" borderId="17" xfId="0" applyNumberFormat="1" applyFont="1" applyFill="1" applyBorder="1" applyAlignment="1">
      <alignment horizontal="center" vertical="center"/>
    </xf>
    <xf numFmtId="164" fontId="14" fillId="12" borderId="17" xfId="0" applyNumberFormat="1" applyFont="1" applyFill="1" applyBorder="1" applyAlignment="1">
      <alignment horizontal="center" vertical="center" wrapText="1"/>
    </xf>
    <xf numFmtId="164" fontId="14" fillId="12" borderId="17" xfId="0" applyNumberFormat="1" applyFont="1" applyFill="1" applyBorder="1" applyAlignment="1">
      <alignment horizontal="center"/>
    </xf>
    <xf numFmtId="164" fontId="14" fillId="12" borderId="47" xfId="0" applyNumberFormat="1" applyFont="1" applyFill="1" applyBorder="1" applyAlignment="1">
      <alignment horizontal="center"/>
    </xf>
    <xf numFmtId="164" fontId="14" fillId="12" borderId="18" xfId="0" applyNumberFormat="1" applyFont="1" applyFill="1" applyBorder="1" applyAlignment="1">
      <alignment horizontal="center" wrapText="1"/>
    </xf>
    <xf numFmtId="164" fontId="14" fillId="12" borderId="18" xfId="0" applyNumberFormat="1" applyFont="1" applyFill="1" applyBorder="1" applyAlignment="1">
      <alignment horizontal="center"/>
    </xf>
    <xf numFmtId="164" fontId="14" fillId="12" borderId="47" xfId="0" applyNumberFormat="1" applyFont="1" applyFill="1" applyBorder="1" applyAlignment="1">
      <alignment horizontal="center" wrapText="1"/>
    </xf>
    <xf numFmtId="164" fontId="14" fillId="12" borderId="12" xfId="0" applyNumberFormat="1" applyFont="1" applyFill="1" applyBorder="1" applyAlignment="1">
      <alignment horizontal="center"/>
    </xf>
    <xf numFmtId="164" fontId="14" fillId="12" borderId="17" xfId="0" applyNumberFormat="1" applyFont="1" applyFill="1" applyBorder="1" applyAlignment="1">
      <alignment horizontal="center" wrapText="1"/>
    </xf>
    <xf numFmtId="0" fontId="1" fillId="12" borderId="12" xfId="0" applyFont="1" applyFill="1" applyBorder="1"/>
    <xf numFmtId="164" fontId="1" fillId="12" borderId="47" xfId="0" applyNumberFormat="1" applyFont="1" applyFill="1" applyBorder="1" applyAlignment="1">
      <alignment horizontal="center"/>
    </xf>
    <xf numFmtId="0" fontId="14" fillId="15" borderId="12" xfId="0" applyFont="1" applyFill="1" applyBorder="1"/>
    <xf numFmtId="0" fontId="14" fillId="15" borderId="17" xfId="0" applyFont="1" applyFill="1" applyBorder="1"/>
    <xf numFmtId="164" fontId="14" fillId="15" borderId="17" xfId="0" applyNumberFormat="1" applyFont="1" applyFill="1" applyBorder="1" applyAlignment="1">
      <alignment horizontal="center" vertical="center"/>
    </xf>
    <xf numFmtId="164" fontId="14" fillId="15" borderId="17" xfId="0" applyNumberFormat="1" applyFont="1" applyFill="1" applyBorder="1" applyAlignment="1">
      <alignment horizontal="center" vertical="center" wrapText="1"/>
    </xf>
    <xf numFmtId="164" fontId="14" fillId="15" borderId="17" xfId="0" applyNumberFormat="1" applyFont="1" applyFill="1" applyBorder="1" applyAlignment="1">
      <alignment horizontal="center"/>
    </xf>
    <xf numFmtId="164" fontId="14" fillId="15" borderId="47" xfId="0" applyNumberFormat="1" applyFont="1" applyFill="1" applyBorder="1" applyAlignment="1">
      <alignment horizontal="center"/>
    </xf>
    <xf numFmtId="164" fontId="14" fillId="15" borderId="18" xfId="0" applyNumberFormat="1" applyFont="1" applyFill="1" applyBorder="1" applyAlignment="1">
      <alignment horizontal="center" wrapText="1"/>
    </xf>
    <xf numFmtId="164" fontId="14" fillId="15" borderId="18" xfId="0" applyNumberFormat="1" applyFont="1" applyFill="1" applyBorder="1" applyAlignment="1">
      <alignment horizontal="center"/>
    </xf>
    <xf numFmtId="164" fontId="14" fillId="15" borderId="47" xfId="0" applyNumberFormat="1" applyFont="1" applyFill="1" applyBorder="1" applyAlignment="1">
      <alignment horizontal="center" wrapText="1"/>
    </xf>
    <xf numFmtId="164" fontId="14" fillId="15" borderId="17" xfId="0" applyNumberFormat="1" applyFont="1" applyFill="1" applyBorder="1" applyAlignment="1">
      <alignment horizontal="center" wrapText="1"/>
    </xf>
    <xf numFmtId="0" fontId="0" fillId="0" borderId="0" xfId="0" applyBorder="1" applyAlignment="1"/>
    <xf numFmtId="0" fontId="0" fillId="0" borderId="0" xfId="0"/>
    <xf numFmtId="164" fontId="0" fillId="0" borderId="17" xfId="0" applyNumberFormat="1" applyFont="1" applyFill="1" applyBorder="1" applyAlignment="1">
      <alignment horizontal="center" vertical="center"/>
    </xf>
    <xf numFmtId="164" fontId="14" fillId="0" borderId="47" xfId="0" applyNumberFormat="1" applyFont="1" applyFill="1" applyBorder="1" applyAlignment="1">
      <alignment horizontal="center" vertical="center"/>
    </xf>
    <xf numFmtId="164" fontId="22" fillId="0" borderId="47" xfId="0" applyNumberFormat="1" applyFont="1" applyFill="1" applyBorder="1" applyAlignment="1">
      <alignment horizontal="center" vertical="center"/>
    </xf>
    <xf numFmtId="164" fontId="22" fillId="0" borderId="18" xfId="0" applyNumberFormat="1" applyFont="1" applyFill="1" applyBorder="1" applyAlignment="1">
      <alignment horizontal="center" vertical="center" wrapText="1"/>
    </xf>
    <xf numFmtId="164" fontId="14" fillId="0" borderId="18" xfId="0" applyNumberFormat="1" applyFont="1" applyFill="1" applyBorder="1" applyAlignment="1">
      <alignment horizontal="center" vertical="center"/>
    </xf>
    <xf numFmtId="164" fontId="14" fillId="0" borderId="12" xfId="0" applyNumberFormat="1" applyFont="1" applyFill="1" applyBorder="1" applyAlignment="1">
      <alignment horizontal="center" vertical="center"/>
    </xf>
    <xf numFmtId="164" fontId="22" fillId="0" borderId="47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1" fontId="0" fillId="0" borderId="0" xfId="0" applyNumberFormat="1" applyFont="1" applyFill="1"/>
    <xf numFmtId="0" fontId="0" fillId="3" borderId="0" xfId="0" applyFont="1" applyFill="1"/>
    <xf numFmtId="164" fontId="0" fillId="0" borderId="0" xfId="0" applyNumberFormat="1" applyFont="1" applyFill="1" applyAlignment="1">
      <alignment horizontal="center"/>
    </xf>
    <xf numFmtId="0" fontId="0" fillId="7" borderId="0" xfId="0" applyFont="1" applyFill="1"/>
    <xf numFmtId="0" fontId="0" fillId="9" borderId="3" xfId="0" applyFont="1" applyFill="1" applyBorder="1"/>
    <xf numFmtId="164" fontId="0" fillId="0" borderId="13" xfId="0" applyNumberFormat="1" applyFont="1" applyFill="1" applyBorder="1"/>
    <xf numFmtId="0" fontId="0" fillId="9" borderId="13" xfId="0" applyFont="1" applyFill="1" applyBorder="1"/>
    <xf numFmtId="0" fontId="0" fillId="0" borderId="13" xfId="0" applyFont="1" applyFill="1" applyBorder="1" applyAlignment="1">
      <alignment wrapText="1"/>
    </xf>
    <xf numFmtId="0" fontId="0" fillId="0" borderId="4" xfId="0" applyFont="1" applyFill="1" applyBorder="1" applyAlignment="1">
      <alignment wrapText="1"/>
    </xf>
    <xf numFmtId="0" fontId="0" fillId="0" borderId="4" xfId="0" applyFont="1" applyFill="1" applyBorder="1"/>
    <xf numFmtId="0" fontId="0" fillId="0" borderId="0" xfId="0" applyFont="1" applyFill="1" applyBorder="1"/>
    <xf numFmtId="164" fontId="0" fillId="8" borderId="44" xfId="0" applyNumberFormat="1" applyFont="1" applyFill="1" applyBorder="1" applyAlignment="1">
      <alignment horizontal="center"/>
    </xf>
    <xf numFmtId="164" fontId="0" fillId="0" borderId="16" xfId="0" applyNumberFormat="1" applyFont="1" applyFill="1" applyBorder="1" applyAlignment="1">
      <alignment horizontal="center"/>
    </xf>
    <xf numFmtId="164" fontId="0" fillId="17" borderId="16" xfId="0" applyNumberFormat="1" applyFont="1" applyFill="1" applyBorder="1" applyAlignment="1">
      <alignment horizontal="center"/>
    </xf>
    <xf numFmtId="164" fontId="0" fillId="8" borderId="16" xfId="0" applyNumberFormat="1" applyFont="1" applyFill="1" applyBorder="1" applyAlignment="1">
      <alignment horizontal="center"/>
    </xf>
    <xf numFmtId="164" fontId="0" fillId="16" borderId="16" xfId="0" applyNumberFormat="1" applyFont="1" applyFill="1" applyBorder="1" applyAlignment="1">
      <alignment horizontal="center"/>
    </xf>
    <xf numFmtId="0" fontId="0" fillId="3" borderId="0" xfId="0" applyFont="1" applyFill="1" applyBorder="1"/>
    <xf numFmtId="164" fontId="0" fillId="7" borderId="16" xfId="0" applyNumberFormat="1" applyFont="1" applyFill="1" applyBorder="1" applyAlignment="1">
      <alignment horizontal="center"/>
    </xf>
    <xf numFmtId="0" fontId="0" fillId="8" borderId="16" xfId="0" applyFont="1" applyFill="1" applyBorder="1"/>
    <xf numFmtId="164" fontId="0" fillId="8" borderId="16" xfId="0" applyNumberFormat="1" applyFont="1" applyFill="1" applyBorder="1"/>
    <xf numFmtId="0" fontId="0" fillId="0" borderId="21" xfId="0" applyFont="1" applyFill="1" applyBorder="1" applyAlignment="1">
      <alignment wrapText="1"/>
    </xf>
    <xf numFmtId="0" fontId="0" fillId="0" borderId="11" xfId="0" applyFont="1" applyFill="1" applyBorder="1" applyAlignment="1">
      <alignment wrapText="1"/>
    </xf>
    <xf numFmtId="0" fontId="0" fillId="0" borderId="13" xfId="0" applyFont="1" applyFill="1" applyBorder="1"/>
    <xf numFmtId="0" fontId="0" fillId="0" borderId="15" xfId="0" applyFont="1" applyFill="1" applyBorder="1" applyAlignment="1">
      <alignment wrapText="1"/>
    </xf>
    <xf numFmtId="164" fontId="0" fillId="9" borderId="15" xfId="0" applyNumberFormat="1" applyFont="1" applyFill="1" applyBorder="1" applyAlignment="1">
      <alignment wrapText="1"/>
    </xf>
    <xf numFmtId="0" fontId="0" fillId="0" borderId="70" xfId="0" applyFont="1" applyFill="1" applyBorder="1"/>
    <xf numFmtId="0" fontId="0" fillId="0" borderId="26" xfId="0" applyFont="1" applyFill="1" applyBorder="1"/>
    <xf numFmtId="0" fontId="0" fillId="0" borderId="22" xfId="0" applyFont="1" applyFill="1" applyBorder="1"/>
    <xf numFmtId="0" fontId="0" fillId="0" borderId="15" xfId="0" applyFont="1" applyFill="1" applyBorder="1"/>
    <xf numFmtId="0" fontId="0" fillId="0" borderId="6" xfId="0" applyFont="1" applyFill="1" applyBorder="1"/>
    <xf numFmtId="0" fontId="0" fillId="0" borderId="0" xfId="0" applyFont="1" applyFill="1" applyBorder="1" applyAlignment="1">
      <alignment wrapText="1"/>
    </xf>
    <xf numFmtId="164" fontId="0" fillId="8" borderId="47" xfId="0" applyNumberFormat="1" applyFont="1" applyFill="1" applyBorder="1" applyAlignment="1">
      <alignment horizontal="center"/>
    </xf>
    <xf numFmtId="164" fontId="0" fillId="8" borderId="0" xfId="0" applyNumberFormat="1" applyFont="1" applyFill="1" applyAlignment="1">
      <alignment horizontal="center"/>
    </xf>
    <xf numFmtId="164" fontId="0" fillId="0" borderId="4" xfId="0" applyNumberFormat="1" applyFont="1" applyBorder="1" applyAlignment="1">
      <alignment horizontal="center"/>
    </xf>
    <xf numFmtId="164" fontId="0" fillId="0" borderId="21" xfId="0" applyNumberFormat="1" applyFont="1" applyBorder="1" applyAlignment="1">
      <alignment horizontal="center"/>
    </xf>
    <xf numFmtId="164" fontId="0" fillId="12" borderId="6" xfId="0" applyNumberFormat="1" applyFont="1" applyFill="1" applyBorder="1" applyAlignment="1">
      <alignment horizontal="center"/>
    </xf>
    <xf numFmtId="164" fontId="0" fillId="12" borderId="0" xfId="0" applyNumberFormat="1" applyFont="1" applyFill="1" applyAlignment="1">
      <alignment horizontal="center"/>
    </xf>
    <xf numFmtId="0" fontId="0" fillId="12" borderId="0" xfId="0" applyFont="1" applyFill="1" applyAlignment="1">
      <alignment horizontal="center"/>
    </xf>
    <xf numFmtId="164" fontId="0" fillId="12" borderId="4" xfId="0" applyNumberFormat="1" applyFont="1" applyFill="1" applyBorder="1" applyAlignment="1">
      <alignment horizontal="center"/>
    </xf>
    <xf numFmtId="164" fontId="0" fillId="12" borderId="21" xfId="0" applyNumberFormat="1" applyFont="1" applyFill="1" applyBorder="1" applyAlignment="1">
      <alignment horizontal="center"/>
    </xf>
    <xf numFmtId="164" fontId="0" fillId="24" borderId="4" xfId="0" applyNumberFormat="1" applyFont="1" applyFill="1" applyBorder="1" applyAlignment="1">
      <alignment horizontal="center"/>
    </xf>
    <xf numFmtId="164" fontId="0" fillId="8" borderId="6" xfId="0" applyNumberFormat="1" applyFont="1" applyFill="1" applyBorder="1" applyAlignment="1">
      <alignment horizontal="center"/>
    </xf>
    <xf numFmtId="0" fontId="0" fillId="8" borderId="0" xfId="0" applyFont="1" applyFill="1" applyAlignment="1">
      <alignment horizontal="center"/>
    </xf>
    <xf numFmtId="164" fontId="0" fillId="0" borderId="6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164" fontId="0" fillId="25" borderId="4" xfId="0" applyNumberFormat="1" applyFont="1" applyFill="1" applyBorder="1" applyAlignment="1">
      <alignment horizontal="center"/>
    </xf>
    <xf numFmtId="164" fontId="0" fillId="25" borderId="21" xfId="0" applyNumberFormat="1" applyFont="1" applyFill="1" applyBorder="1" applyAlignment="1">
      <alignment horizontal="center"/>
    </xf>
    <xf numFmtId="0" fontId="0" fillId="25" borderId="11" xfId="0" applyFont="1" applyFill="1" applyBorder="1" applyAlignment="1">
      <alignment horizontal="center"/>
    </xf>
    <xf numFmtId="0" fontId="0" fillId="25" borderId="4" xfId="0" applyFont="1" applyFill="1" applyBorder="1"/>
    <xf numFmtId="1" fontId="0" fillId="0" borderId="0" xfId="0" applyNumberFormat="1" applyFont="1" applyFill="1" applyBorder="1"/>
    <xf numFmtId="164" fontId="0" fillId="16" borderId="5" xfId="0" applyNumberFormat="1" applyFont="1" applyFill="1" applyBorder="1" applyAlignment="1">
      <alignment horizontal="center"/>
    </xf>
    <xf numFmtId="164" fontId="0" fillId="16" borderId="68" xfId="0" applyNumberFormat="1" applyFont="1" applyFill="1" applyBorder="1" applyAlignment="1">
      <alignment horizontal="center"/>
    </xf>
    <xf numFmtId="164" fontId="0" fillId="16" borderId="66" xfId="0" applyNumberFormat="1" applyFont="1" applyFill="1" applyBorder="1" applyAlignment="1">
      <alignment horizontal="center"/>
    </xf>
    <xf numFmtId="164" fontId="0" fillId="17" borderId="5" xfId="0" applyNumberFormat="1" applyFont="1" applyFill="1" applyBorder="1" applyAlignment="1">
      <alignment horizontal="center"/>
    </xf>
    <xf numFmtId="164" fontId="0" fillId="17" borderId="68" xfId="0" applyNumberFormat="1" applyFont="1" applyFill="1" applyBorder="1" applyAlignment="1">
      <alignment horizontal="center"/>
    </xf>
    <xf numFmtId="164" fontId="0" fillId="17" borderId="66" xfId="0" applyNumberFormat="1" applyFont="1" applyFill="1" applyBorder="1" applyAlignment="1">
      <alignment horizontal="center"/>
    </xf>
    <xf numFmtId="0" fontId="0" fillId="22" borderId="0" xfId="0" applyFont="1" applyFill="1"/>
    <xf numFmtId="0" fontId="0" fillId="9" borderId="0" xfId="0" applyFont="1" applyFill="1"/>
    <xf numFmtId="0" fontId="0" fillId="0" borderId="0" xfId="0" applyFont="1"/>
    <xf numFmtId="0" fontId="0" fillId="0" borderId="21" xfId="0" applyFont="1" applyFill="1" applyBorder="1"/>
    <xf numFmtId="164" fontId="0" fillId="16" borderId="59" xfId="0" applyNumberFormat="1" applyFont="1" applyFill="1" applyBorder="1" applyAlignment="1">
      <alignment horizontal="center"/>
    </xf>
    <xf numFmtId="164" fontId="0" fillId="16" borderId="55" xfId="0" applyNumberFormat="1" applyFont="1" applyFill="1" applyBorder="1" applyAlignment="1">
      <alignment horizontal="center"/>
    </xf>
    <xf numFmtId="164" fontId="0" fillId="16" borderId="56" xfId="0" applyNumberFormat="1" applyFont="1" applyFill="1" applyBorder="1" applyAlignment="1">
      <alignment horizontal="center"/>
    </xf>
    <xf numFmtId="164" fontId="0" fillId="16" borderId="29" xfId="0" applyNumberFormat="1" applyFont="1" applyFill="1" applyBorder="1" applyAlignment="1">
      <alignment horizontal="center"/>
    </xf>
    <xf numFmtId="164" fontId="0" fillId="15" borderId="66" xfId="0" applyNumberFormat="1" applyFont="1" applyFill="1" applyBorder="1" applyAlignment="1">
      <alignment horizontal="center"/>
    </xf>
    <xf numFmtId="164" fontId="0" fillId="15" borderId="5" xfId="0" applyNumberFormat="1" applyFont="1" applyFill="1" applyBorder="1" applyAlignment="1">
      <alignment horizontal="center"/>
    </xf>
    <xf numFmtId="164" fontId="0" fillId="15" borderId="29" xfId="0" applyNumberFormat="1" applyFont="1" applyFill="1" applyBorder="1" applyAlignment="1">
      <alignment horizontal="center"/>
    </xf>
    <xf numFmtId="164" fontId="0" fillId="0" borderId="66" xfId="0" quotePrefix="1" applyNumberFormat="1" applyFont="1" applyFill="1" applyBorder="1" applyAlignment="1">
      <alignment horizontal="center"/>
    </xf>
    <xf numFmtId="164" fontId="0" fillId="0" borderId="5" xfId="0" quotePrefix="1" applyNumberFormat="1" applyFont="1" applyFill="1" applyBorder="1" applyAlignment="1">
      <alignment horizontal="center"/>
    </xf>
    <xf numFmtId="164" fontId="0" fillId="0" borderId="29" xfId="0" quotePrefix="1" applyNumberFormat="1" applyFont="1" applyFill="1" applyBorder="1" applyAlignment="1">
      <alignment horizontal="center"/>
    </xf>
    <xf numFmtId="164" fontId="0" fillId="10" borderId="5" xfId="0" applyNumberFormat="1" applyFont="1" applyFill="1" applyBorder="1" applyAlignment="1">
      <alignment horizontal="center"/>
    </xf>
    <xf numFmtId="164" fontId="0" fillId="10" borderId="29" xfId="0" applyNumberFormat="1" applyFont="1" applyFill="1" applyBorder="1" applyAlignment="1">
      <alignment horizontal="center"/>
    </xf>
    <xf numFmtId="0" fontId="0" fillId="2" borderId="0" xfId="0" applyFont="1" applyFill="1" applyBorder="1"/>
    <xf numFmtId="0" fontId="0" fillId="0" borderId="9" xfId="0" applyFont="1" applyFill="1" applyBorder="1"/>
    <xf numFmtId="164" fontId="0" fillId="16" borderId="26" xfId="0" applyNumberFormat="1" applyFont="1" applyFill="1" applyBorder="1" applyAlignment="1">
      <alignment horizontal="center" wrapText="1"/>
    </xf>
    <xf numFmtId="164" fontId="0" fillId="16" borderId="67" xfId="0" applyNumberFormat="1" applyFont="1" applyFill="1" applyBorder="1" applyAlignment="1">
      <alignment horizontal="center" wrapText="1"/>
    </xf>
    <xf numFmtId="164" fontId="0" fillId="16" borderId="43" xfId="0" applyNumberFormat="1" applyFont="1" applyFill="1" applyBorder="1" applyAlignment="1">
      <alignment horizontal="center" wrapText="1"/>
    </xf>
    <xf numFmtId="164" fontId="0" fillId="16" borderId="68" xfId="0" applyNumberFormat="1" applyFont="1" applyFill="1" applyBorder="1" applyAlignment="1">
      <alignment horizontal="center" wrapText="1"/>
    </xf>
    <xf numFmtId="164" fontId="0" fillId="16" borderId="1" xfId="0" applyNumberFormat="1" applyFont="1" applyFill="1" applyBorder="1" applyAlignment="1">
      <alignment horizontal="center" wrapText="1"/>
    </xf>
    <xf numFmtId="164" fontId="0" fillId="15" borderId="29" xfId="0" applyNumberFormat="1" applyFont="1" applyFill="1" applyBorder="1" applyAlignment="1">
      <alignment horizontal="center" wrapText="1"/>
    </xf>
    <xf numFmtId="164" fontId="0" fillId="15" borderId="54" xfId="0" applyNumberFormat="1" applyFont="1" applyFill="1" applyBorder="1" applyAlignment="1">
      <alignment horizontal="center" wrapText="1"/>
    </xf>
    <xf numFmtId="164" fontId="0" fillId="15" borderId="71" xfId="0" applyNumberFormat="1" applyFont="1" applyFill="1" applyBorder="1" applyAlignment="1">
      <alignment horizontal="center" wrapText="1"/>
    </xf>
    <xf numFmtId="164" fontId="0" fillId="0" borderId="15" xfId="0" quotePrefix="1" applyNumberFormat="1" applyFont="1" applyFill="1" applyBorder="1" applyAlignment="1">
      <alignment horizontal="center" wrapText="1"/>
    </xf>
    <xf numFmtId="164" fontId="0" fillId="0" borderId="1" xfId="0" quotePrefix="1" applyNumberFormat="1" applyFont="1" applyFill="1" applyBorder="1" applyAlignment="1">
      <alignment horizontal="center" wrapText="1"/>
    </xf>
    <xf numFmtId="164" fontId="0" fillId="0" borderId="68" xfId="0" quotePrefix="1" applyNumberFormat="1" applyFont="1" applyFill="1" applyBorder="1" applyAlignment="1">
      <alignment horizontal="center" wrapText="1"/>
    </xf>
    <xf numFmtId="164" fontId="0" fillId="0" borderId="29" xfId="0" quotePrefix="1" applyNumberFormat="1" applyFont="1" applyFill="1" applyBorder="1" applyAlignment="1">
      <alignment horizontal="center" wrapText="1"/>
    </xf>
    <xf numFmtId="164" fontId="0" fillId="15" borderId="68" xfId="0" applyNumberFormat="1" applyFont="1" applyFill="1" applyBorder="1" applyAlignment="1">
      <alignment horizontal="center" wrapText="1"/>
    </xf>
    <xf numFmtId="164" fontId="0" fillId="10" borderId="5" xfId="0" applyNumberFormat="1" applyFont="1" applyFill="1" applyBorder="1" applyAlignment="1">
      <alignment horizontal="center" wrapText="1"/>
    </xf>
    <xf numFmtId="164" fontId="0" fillId="10" borderId="68" xfId="0" applyNumberFormat="1" applyFont="1" applyFill="1" applyBorder="1" applyAlignment="1">
      <alignment horizontal="center" wrapText="1"/>
    </xf>
    <xf numFmtId="164" fontId="0" fillId="7" borderId="11" xfId="0" applyNumberFormat="1" applyFont="1" applyFill="1" applyBorder="1" applyAlignment="1">
      <alignment horizontal="center"/>
    </xf>
    <xf numFmtId="0" fontId="0" fillId="7" borderId="12" xfId="0" applyFont="1" applyFill="1" applyBorder="1"/>
    <xf numFmtId="0" fontId="0" fillId="7" borderId="18" xfId="0" applyFont="1" applyFill="1" applyBorder="1"/>
    <xf numFmtId="0" fontId="0" fillId="7" borderId="11" xfId="0" applyFont="1" applyFill="1" applyBorder="1"/>
    <xf numFmtId="0" fontId="0" fillId="0" borderId="36" xfId="0" applyFont="1" applyFill="1" applyBorder="1"/>
    <xf numFmtId="0" fontId="0" fillId="0" borderId="44" xfId="0" applyFont="1" applyFill="1" applyBorder="1"/>
    <xf numFmtId="164" fontId="0" fillId="0" borderId="44" xfId="0" applyNumberFormat="1" applyFont="1" applyFill="1" applyBorder="1" applyAlignment="1">
      <alignment horizontal="center"/>
    </xf>
    <xf numFmtId="164" fontId="0" fillId="18" borderId="13" xfId="0" applyNumberFormat="1" applyFont="1" applyFill="1" applyBorder="1" applyAlignment="1">
      <alignment horizontal="center"/>
    </xf>
    <xf numFmtId="0" fontId="0" fillId="18" borderId="3" xfId="0" applyFont="1" applyFill="1" applyBorder="1"/>
    <xf numFmtId="0" fontId="0" fillId="18" borderId="16" xfId="0" applyFont="1" applyFill="1" applyBorder="1"/>
    <xf numFmtId="164" fontId="0" fillId="18" borderId="16" xfId="0" applyNumberFormat="1" applyFont="1" applyFill="1" applyBorder="1" applyAlignment="1">
      <alignment horizontal="center"/>
    </xf>
    <xf numFmtId="164" fontId="0" fillId="17" borderId="25" xfId="0" applyNumberFormat="1" applyFont="1" applyFill="1" applyBorder="1" applyAlignment="1">
      <alignment horizontal="center"/>
    </xf>
    <xf numFmtId="164" fontId="0" fillId="17" borderId="39" xfId="0" applyNumberFormat="1" applyFont="1" applyFill="1" applyBorder="1" applyAlignment="1">
      <alignment horizontal="center"/>
    </xf>
    <xf numFmtId="0" fontId="0" fillId="19" borderId="25" xfId="0" applyFont="1" applyFill="1" applyBorder="1"/>
    <xf numFmtId="0" fontId="0" fillId="19" borderId="38" xfId="0" applyFont="1" applyFill="1" applyBorder="1"/>
    <xf numFmtId="164" fontId="0" fillId="17" borderId="38" xfId="0" applyNumberFormat="1" applyFont="1" applyFill="1" applyBorder="1" applyAlignment="1">
      <alignment horizontal="center"/>
    </xf>
    <xf numFmtId="0" fontId="65" fillId="0" borderId="0" xfId="0" applyFont="1" applyFill="1"/>
    <xf numFmtId="164" fontId="65" fillId="7" borderId="4" xfId="0" applyNumberFormat="1" applyFont="1" applyFill="1" applyBorder="1" applyAlignment="1">
      <alignment horizontal="center"/>
    </xf>
    <xf numFmtId="164" fontId="65" fillId="7" borderId="21" xfId="0" applyNumberFormat="1" applyFont="1" applyFill="1" applyBorder="1" applyAlignment="1">
      <alignment horizontal="center"/>
    </xf>
    <xf numFmtId="164" fontId="65" fillId="7" borderId="4" xfId="0" applyNumberFormat="1" applyFont="1" applyFill="1" applyBorder="1" applyAlignment="1">
      <alignment horizontal="center" wrapText="1"/>
    </xf>
    <xf numFmtId="164" fontId="65" fillId="7" borderId="11" xfId="0" applyNumberFormat="1" applyFont="1" applyFill="1" applyBorder="1" applyAlignment="1">
      <alignment horizontal="center" wrapText="1"/>
    </xf>
    <xf numFmtId="164" fontId="66" fillId="9" borderId="36" xfId="0" applyNumberFormat="1" applyFont="1" applyFill="1" applyBorder="1" applyAlignment="1">
      <alignment horizontal="center" wrapText="1"/>
    </xf>
    <xf numFmtId="164" fontId="66" fillId="9" borderId="57" xfId="0" applyNumberFormat="1" applyFont="1" applyFill="1" applyBorder="1" applyAlignment="1">
      <alignment horizontal="center" wrapText="1"/>
    </xf>
    <xf numFmtId="164" fontId="67" fillId="2" borderId="3" xfId="0" applyNumberFormat="1" applyFont="1" applyFill="1" applyBorder="1" applyAlignment="1">
      <alignment horizontal="center"/>
    </xf>
    <xf numFmtId="164" fontId="67" fillId="2" borderId="13" xfId="0" applyNumberFormat="1" applyFont="1" applyFill="1" applyBorder="1" applyAlignment="1">
      <alignment horizontal="center"/>
    </xf>
    <xf numFmtId="164" fontId="65" fillId="17" borderId="3" xfId="0" applyNumberFormat="1" applyFont="1" applyFill="1" applyBorder="1" applyAlignment="1">
      <alignment horizontal="center" wrapText="1"/>
    </xf>
    <xf numFmtId="164" fontId="65" fillId="17" borderId="13" xfId="0" applyNumberFormat="1" applyFont="1" applyFill="1" applyBorder="1" applyAlignment="1">
      <alignment horizontal="center" wrapText="1"/>
    </xf>
    <xf numFmtId="164" fontId="68" fillId="17" borderId="3" xfId="0" applyNumberFormat="1" applyFont="1" applyFill="1" applyBorder="1" applyAlignment="1">
      <alignment horizontal="center" wrapText="1"/>
    </xf>
    <xf numFmtId="164" fontId="67" fillId="18" borderId="3" xfId="0" applyNumberFormat="1" applyFont="1" applyFill="1" applyBorder="1" applyAlignment="1">
      <alignment horizontal="center" vertical="center" wrapText="1"/>
    </xf>
    <xf numFmtId="164" fontId="68" fillId="18" borderId="13" xfId="0" applyNumberFormat="1" applyFont="1" applyFill="1" applyBorder="1" applyAlignment="1">
      <alignment horizontal="center" vertical="center" wrapText="1"/>
    </xf>
    <xf numFmtId="164" fontId="68" fillId="18" borderId="3" xfId="0" applyNumberFormat="1" applyFont="1" applyFill="1" applyBorder="1" applyAlignment="1">
      <alignment horizontal="center" vertical="center" wrapText="1"/>
    </xf>
    <xf numFmtId="164" fontId="65" fillId="7" borderId="3" xfId="0" applyNumberFormat="1" applyFont="1" applyFill="1" applyBorder="1" applyAlignment="1">
      <alignment horizontal="center" vertical="center" wrapText="1"/>
    </xf>
    <xf numFmtId="164" fontId="68" fillId="7" borderId="3" xfId="0" applyNumberFormat="1" applyFont="1" applyFill="1" applyBorder="1" applyAlignment="1">
      <alignment horizontal="center" vertical="center" wrapText="1"/>
    </xf>
    <xf numFmtId="164" fontId="65" fillId="7" borderId="13" xfId="0" applyNumberFormat="1" applyFont="1" applyFill="1" applyBorder="1" applyAlignment="1">
      <alignment horizontal="center" vertical="center" wrapText="1"/>
    </xf>
    <xf numFmtId="164" fontId="65" fillId="17" borderId="3" xfId="0" applyNumberFormat="1" applyFont="1" applyFill="1" applyBorder="1" applyAlignment="1">
      <alignment horizontal="center" vertical="center" wrapText="1"/>
    </xf>
    <xf numFmtId="164" fontId="68" fillId="17" borderId="3" xfId="0" applyNumberFormat="1" applyFont="1" applyFill="1" applyBorder="1" applyAlignment="1">
      <alignment horizontal="center" vertical="center" wrapText="1"/>
    </xf>
    <xf numFmtId="164" fontId="65" fillId="17" borderId="13" xfId="0" applyNumberFormat="1" applyFont="1" applyFill="1" applyBorder="1" applyAlignment="1">
      <alignment horizontal="center" vertical="center" wrapText="1"/>
    </xf>
    <xf numFmtId="164" fontId="65" fillId="0" borderId="3" xfId="0" applyNumberFormat="1" applyFont="1" applyFill="1" applyBorder="1" applyAlignment="1">
      <alignment horizontal="center" vertical="center" wrapText="1"/>
    </xf>
    <xf numFmtId="164" fontId="65" fillId="0" borderId="13" xfId="0" applyNumberFormat="1" applyFont="1" applyFill="1" applyBorder="1" applyAlignment="1">
      <alignment horizontal="center" vertical="center" wrapText="1"/>
    </xf>
    <xf numFmtId="164" fontId="65" fillId="0" borderId="3" xfId="0" applyNumberFormat="1" applyFont="1" applyFill="1" applyBorder="1" applyAlignment="1">
      <alignment horizontal="center"/>
    </xf>
    <xf numFmtId="164" fontId="65" fillId="0" borderId="13" xfId="0" applyNumberFormat="1" applyFont="1" applyFill="1" applyBorder="1" applyAlignment="1">
      <alignment horizontal="center"/>
    </xf>
    <xf numFmtId="164" fontId="65" fillId="0" borderId="3" xfId="0" applyNumberFormat="1" applyFont="1" applyFill="1" applyBorder="1" applyAlignment="1">
      <alignment horizontal="center" vertical="center"/>
    </xf>
    <xf numFmtId="164" fontId="65" fillId="0" borderId="13" xfId="0" applyNumberFormat="1" applyFont="1" applyFill="1" applyBorder="1" applyAlignment="1">
      <alignment horizontal="center" vertical="center"/>
    </xf>
    <xf numFmtId="164" fontId="65" fillId="18" borderId="3" xfId="0" applyNumberFormat="1" applyFont="1" applyFill="1" applyBorder="1" applyAlignment="1">
      <alignment horizontal="center" vertical="center" wrapText="1"/>
    </xf>
    <xf numFmtId="164" fontId="65" fillId="18" borderId="13" xfId="0" applyNumberFormat="1" applyFont="1" applyFill="1" applyBorder="1" applyAlignment="1">
      <alignment horizontal="center" vertical="center" wrapText="1"/>
    </xf>
    <xf numFmtId="164" fontId="67" fillId="7" borderId="3" xfId="0" applyNumberFormat="1" applyFont="1" applyFill="1" applyBorder="1" applyAlignment="1">
      <alignment horizontal="center" wrapText="1"/>
    </xf>
    <xf numFmtId="164" fontId="68" fillId="7" borderId="3" xfId="0" applyNumberFormat="1" applyFont="1" applyFill="1" applyBorder="1" applyAlignment="1">
      <alignment horizontal="center" wrapText="1"/>
    </xf>
    <xf numFmtId="164" fontId="67" fillId="7" borderId="13" xfId="0" applyNumberFormat="1" applyFont="1" applyFill="1" applyBorder="1" applyAlignment="1">
      <alignment horizontal="center" wrapText="1"/>
    </xf>
    <xf numFmtId="164" fontId="67" fillId="0" borderId="3" xfId="0" applyNumberFormat="1" applyFont="1" applyFill="1" applyBorder="1" applyAlignment="1">
      <alignment horizontal="center" vertical="center" wrapText="1"/>
    </xf>
    <xf numFmtId="164" fontId="67" fillId="0" borderId="13" xfId="0" applyNumberFormat="1" applyFont="1" applyFill="1" applyBorder="1" applyAlignment="1">
      <alignment horizontal="center" vertical="center" wrapText="1"/>
    </xf>
    <xf numFmtId="164" fontId="67" fillId="22" borderId="3" xfId="0" applyNumberFormat="1" applyFont="1" applyFill="1" applyBorder="1" applyAlignment="1">
      <alignment horizontal="center" vertical="center" wrapText="1"/>
    </xf>
    <xf numFmtId="164" fontId="67" fillId="22" borderId="13" xfId="0" applyNumberFormat="1" applyFont="1" applyFill="1" applyBorder="1" applyAlignment="1">
      <alignment horizontal="center" vertical="center" wrapText="1"/>
    </xf>
    <xf numFmtId="164" fontId="65" fillId="0" borderId="3" xfId="0" applyNumberFormat="1" applyFont="1" applyFill="1" applyBorder="1" applyAlignment="1">
      <alignment horizontal="center" wrapText="1"/>
    </xf>
    <xf numFmtId="164" fontId="65" fillId="0" borderId="13" xfId="0" applyNumberFormat="1" applyFont="1" applyFill="1" applyBorder="1" applyAlignment="1">
      <alignment horizontal="center" wrapText="1"/>
    </xf>
    <xf numFmtId="164" fontId="65" fillId="9" borderId="3" xfId="0" applyNumberFormat="1" applyFont="1" applyFill="1" applyBorder="1" applyAlignment="1">
      <alignment horizontal="center" vertical="center" wrapText="1"/>
    </xf>
    <xf numFmtId="164" fontId="65" fillId="9" borderId="13" xfId="0" applyNumberFormat="1" applyFont="1" applyFill="1" applyBorder="1" applyAlignment="1">
      <alignment horizontal="center" vertical="center" wrapText="1"/>
    </xf>
    <xf numFmtId="164" fontId="65" fillId="2" borderId="3" xfId="0" applyNumberFormat="1" applyFont="1" applyFill="1" applyBorder="1" applyAlignment="1">
      <alignment horizontal="center" vertical="center" wrapText="1"/>
    </xf>
    <xf numFmtId="164" fontId="65" fillId="2" borderId="13" xfId="0" applyNumberFormat="1" applyFont="1" applyFill="1" applyBorder="1" applyAlignment="1">
      <alignment horizontal="center" vertical="center" wrapText="1"/>
    </xf>
    <xf numFmtId="164" fontId="65" fillId="8" borderId="3" xfId="0" applyNumberFormat="1" applyFont="1" applyFill="1" applyBorder="1" applyAlignment="1">
      <alignment horizontal="center" vertical="center" wrapText="1"/>
    </xf>
    <xf numFmtId="164" fontId="65" fillId="8" borderId="13" xfId="0" applyNumberFormat="1" applyFont="1" applyFill="1" applyBorder="1" applyAlignment="1">
      <alignment horizontal="center" vertical="center" wrapText="1"/>
    </xf>
    <xf numFmtId="164" fontId="69" fillId="0" borderId="3" xfId="0" applyNumberFormat="1" applyFont="1" applyFill="1" applyBorder="1" applyAlignment="1">
      <alignment horizontal="center" vertical="center" wrapText="1"/>
    </xf>
    <xf numFmtId="164" fontId="69" fillId="0" borderId="13" xfId="0" applyNumberFormat="1" applyFont="1" applyFill="1" applyBorder="1" applyAlignment="1">
      <alignment horizontal="center" vertical="center" wrapText="1"/>
    </xf>
    <xf numFmtId="164" fontId="67" fillId="8" borderId="3" xfId="0" applyNumberFormat="1" applyFont="1" applyFill="1" applyBorder="1" applyAlignment="1">
      <alignment horizontal="center" vertical="center" wrapText="1"/>
    </xf>
    <xf numFmtId="164" fontId="68" fillId="8" borderId="3" xfId="0" applyNumberFormat="1" applyFont="1" applyFill="1" applyBorder="1" applyAlignment="1">
      <alignment horizontal="center" vertical="center" wrapText="1"/>
    </xf>
    <xf numFmtId="164" fontId="67" fillId="8" borderId="13" xfId="0" applyNumberFormat="1" applyFont="1" applyFill="1" applyBorder="1" applyAlignment="1">
      <alignment horizontal="center" vertical="center" wrapText="1"/>
    </xf>
    <xf numFmtId="164" fontId="67" fillId="7" borderId="3" xfId="0" applyNumberFormat="1" applyFont="1" applyFill="1" applyBorder="1" applyAlignment="1">
      <alignment horizontal="center" vertical="center"/>
    </xf>
    <xf numFmtId="164" fontId="67" fillId="7" borderId="13" xfId="0" applyNumberFormat="1" applyFont="1" applyFill="1" applyBorder="1" applyAlignment="1">
      <alignment horizontal="center" vertical="center"/>
    </xf>
    <xf numFmtId="164" fontId="67" fillId="3" borderId="3" xfId="0" applyNumberFormat="1" applyFont="1" applyFill="1" applyBorder="1" applyAlignment="1">
      <alignment horizontal="center" vertical="center" wrapText="1"/>
    </xf>
    <xf numFmtId="164" fontId="67" fillId="3" borderId="13" xfId="0" applyNumberFormat="1" applyFont="1" applyFill="1" applyBorder="1" applyAlignment="1">
      <alignment horizontal="center" vertical="center" wrapText="1"/>
    </xf>
    <xf numFmtId="164" fontId="67" fillId="17" borderId="3" xfId="0" applyNumberFormat="1" applyFont="1" applyFill="1" applyBorder="1" applyAlignment="1">
      <alignment horizontal="center" vertical="center" wrapText="1"/>
    </xf>
    <xf numFmtId="164" fontId="67" fillId="17" borderId="13" xfId="0" applyNumberFormat="1" applyFont="1" applyFill="1" applyBorder="1" applyAlignment="1">
      <alignment horizontal="center" vertical="center" wrapText="1"/>
    </xf>
    <xf numFmtId="164" fontId="67" fillId="0" borderId="3" xfId="0" applyNumberFormat="1" applyFont="1" applyFill="1" applyBorder="1" applyAlignment="1">
      <alignment horizontal="center" vertical="center"/>
    </xf>
    <xf numFmtId="164" fontId="67" fillId="0" borderId="13" xfId="0" applyNumberFormat="1" applyFont="1" applyFill="1" applyBorder="1" applyAlignment="1">
      <alignment horizontal="center" vertical="center"/>
    </xf>
    <xf numFmtId="164" fontId="65" fillId="6" borderId="3" xfId="0" applyNumberFormat="1" applyFont="1" applyFill="1" applyBorder="1" applyAlignment="1">
      <alignment horizontal="center" vertical="center"/>
    </xf>
    <xf numFmtId="164" fontId="65" fillId="6" borderId="13" xfId="0" applyNumberFormat="1" applyFont="1" applyFill="1" applyBorder="1" applyAlignment="1">
      <alignment horizontal="center" vertical="center"/>
    </xf>
    <xf numFmtId="164" fontId="65" fillId="7" borderId="3" xfId="0" applyNumberFormat="1" applyFont="1" applyFill="1" applyBorder="1" applyAlignment="1">
      <alignment horizontal="center" vertical="center"/>
    </xf>
    <xf numFmtId="164" fontId="65" fillId="7" borderId="13" xfId="0" applyNumberFormat="1" applyFont="1" applyFill="1" applyBorder="1" applyAlignment="1">
      <alignment horizontal="center" vertical="center"/>
    </xf>
    <xf numFmtId="164" fontId="65" fillId="16" borderId="3" xfId="0" applyNumberFormat="1" applyFont="1" applyFill="1" applyBorder="1" applyAlignment="1">
      <alignment horizontal="center" vertical="center" wrapText="1"/>
    </xf>
    <xf numFmtId="164" fontId="65" fillId="16" borderId="13" xfId="0" applyNumberFormat="1" applyFont="1" applyFill="1" applyBorder="1" applyAlignment="1">
      <alignment horizontal="center" vertical="center" wrapText="1"/>
    </xf>
    <xf numFmtId="164" fontId="65" fillId="16" borderId="3" xfId="0" applyNumberFormat="1" applyFont="1" applyFill="1" applyBorder="1" applyAlignment="1">
      <alignment horizontal="center" vertical="center"/>
    </xf>
    <xf numFmtId="164" fontId="65" fillId="16" borderId="13" xfId="0" applyNumberFormat="1" applyFont="1" applyFill="1" applyBorder="1" applyAlignment="1">
      <alignment horizontal="center" vertical="center"/>
    </xf>
    <xf numFmtId="164" fontId="67" fillId="7" borderId="3" xfId="0" applyNumberFormat="1" applyFont="1" applyFill="1" applyBorder="1" applyAlignment="1">
      <alignment horizontal="center" vertical="center" wrapText="1"/>
    </xf>
    <xf numFmtId="164" fontId="67" fillId="7" borderId="13" xfId="0" applyNumberFormat="1" applyFont="1" applyFill="1" applyBorder="1" applyAlignment="1">
      <alignment horizontal="center" vertical="center" wrapText="1"/>
    </xf>
    <xf numFmtId="164" fontId="67" fillId="19" borderId="3" xfId="0" applyNumberFormat="1" applyFont="1" applyFill="1" applyBorder="1" applyAlignment="1">
      <alignment horizontal="center" vertical="center" wrapText="1"/>
    </xf>
    <xf numFmtId="164" fontId="67" fillId="19" borderId="13" xfId="0" applyNumberFormat="1" applyFont="1" applyFill="1" applyBorder="1" applyAlignment="1">
      <alignment horizontal="center" vertical="center" wrapText="1"/>
    </xf>
    <xf numFmtId="164" fontId="67" fillId="5" borderId="3" xfId="0" applyNumberFormat="1" applyFont="1" applyFill="1" applyBorder="1" applyAlignment="1">
      <alignment horizontal="center" vertical="center"/>
    </xf>
    <xf numFmtId="164" fontId="67" fillId="5" borderId="13" xfId="0" applyNumberFormat="1" applyFont="1" applyFill="1" applyBorder="1" applyAlignment="1">
      <alignment horizontal="center" vertical="center"/>
    </xf>
    <xf numFmtId="164" fontId="67" fillId="5" borderId="3" xfId="0" applyNumberFormat="1" applyFont="1" applyFill="1" applyBorder="1" applyAlignment="1">
      <alignment horizontal="center"/>
    </xf>
    <xf numFmtId="164" fontId="67" fillId="5" borderId="13" xfId="0" applyNumberFormat="1" applyFont="1" applyFill="1" applyBorder="1" applyAlignment="1">
      <alignment horizontal="center"/>
    </xf>
    <xf numFmtId="164" fontId="68" fillId="5" borderId="3" xfId="0" applyNumberFormat="1" applyFont="1" applyFill="1" applyBorder="1" applyAlignment="1">
      <alignment horizontal="center"/>
    </xf>
    <xf numFmtId="164" fontId="65" fillId="2" borderId="3" xfId="0" applyNumberFormat="1" applyFont="1" applyFill="1" applyBorder="1" applyAlignment="1">
      <alignment horizontal="center" vertical="center"/>
    </xf>
    <xf numFmtId="164" fontId="65" fillId="2" borderId="13" xfId="0" applyNumberFormat="1" applyFont="1" applyFill="1" applyBorder="1" applyAlignment="1">
      <alignment horizontal="center" vertical="center"/>
    </xf>
    <xf numFmtId="164" fontId="68" fillId="0" borderId="13" xfId="0" applyNumberFormat="1" applyFont="1" applyFill="1" applyBorder="1" applyAlignment="1">
      <alignment horizontal="center"/>
    </xf>
    <xf numFmtId="164" fontId="68" fillId="0" borderId="3" xfId="0" applyNumberFormat="1" applyFont="1" applyFill="1" applyBorder="1" applyAlignment="1">
      <alignment horizontal="center"/>
    </xf>
    <xf numFmtId="164" fontId="65" fillId="0" borderId="25" xfId="0" applyNumberFormat="1" applyFont="1" applyFill="1" applyBorder="1" applyAlignment="1">
      <alignment horizontal="center" vertical="center"/>
    </xf>
    <xf numFmtId="164" fontId="65" fillId="0" borderId="6" xfId="0" applyNumberFormat="1" applyFont="1" applyFill="1" applyBorder="1" applyAlignment="1">
      <alignment horizontal="center" vertical="center"/>
    </xf>
    <xf numFmtId="164" fontId="65" fillId="0" borderId="25" xfId="0" applyNumberFormat="1" applyFont="1" applyFill="1" applyBorder="1" applyAlignment="1">
      <alignment horizontal="center" vertical="center" wrapText="1"/>
    </xf>
    <xf numFmtId="164" fontId="65" fillId="0" borderId="39" xfId="0" applyNumberFormat="1" applyFont="1" applyFill="1" applyBorder="1" applyAlignment="1">
      <alignment horizontal="center" vertical="center" wrapText="1"/>
    </xf>
    <xf numFmtId="164" fontId="65" fillId="0" borderId="38" xfId="0" applyNumberFormat="1" applyFont="1" applyFill="1" applyBorder="1" applyAlignment="1">
      <alignment horizontal="center" vertical="center"/>
    </xf>
    <xf numFmtId="0" fontId="70" fillId="0" borderId="4" xfId="0" applyFont="1" applyFill="1" applyBorder="1" applyAlignment="1">
      <alignment wrapText="1"/>
    </xf>
    <xf numFmtId="0" fontId="70" fillId="0" borderId="11" xfId="0" applyFont="1" applyFill="1" applyBorder="1" applyAlignment="1">
      <alignment wrapText="1"/>
    </xf>
    <xf numFmtId="164" fontId="70" fillId="8" borderId="44" xfId="0" applyNumberFormat="1" applyFont="1" applyFill="1" applyBorder="1" applyAlignment="1">
      <alignment horizontal="center"/>
    </xf>
    <xf numFmtId="164" fontId="70" fillId="16" borderId="16" xfId="0" applyNumberFormat="1" applyFont="1" applyFill="1" applyBorder="1" applyAlignment="1">
      <alignment horizontal="center"/>
    </xf>
    <xf numFmtId="164" fontId="71" fillId="9" borderId="42" xfId="0" applyNumberFormat="1" applyFont="1" applyFill="1" applyBorder="1" applyAlignment="1">
      <alignment horizontal="center" wrapText="1"/>
    </xf>
    <xf numFmtId="164" fontId="71" fillId="0" borderId="0" xfId="0" applyNumberFormat="1" applyFont="1" applyFill="1" applyBorder="1" applyAlignment="1">
      <alignment horizontal="center" wrapText="1"/>
    </xf>
    <xf numFmtId="164" fontId="65" fillId="7" borderId="47" xfId="0" applyNumberFormat="1" applyFont="1" applyFill="1" applyBorder="1" applyAlignment="1">
      <alignment horizontal="center"/>
    </xf>
    <xf numFmtId="164" fontId="65" fillId="7" borderId="12" xfId="0" applyNumberFormat="1" applyFont="1" applyFill="1" applyBorder="1" applyAlignment="1">
      <alignment horizontal="center"/>
    </xf>
    <xf numFmtId="164" fontId="65" fillId="7" borderId="17" xfId="0" applyNumberFormat="1" applyFont="1" applyFill="1" applyBorder="1" applyAlignment="1">
      <alignment horizontal="center"/>
    </xf>
    <xf numFmtId="164" fontId="72" fillId="0" borderId="36" xfId="0" applyNumberFormat="1" applyFont="1" applyFill="1" applyBorder="1" applyAlignment="1">
      <alignment horizontal="center" wrapText="1"/>
    </xf>
    <xf numFmtId="164" fontId="72" fillId="15" borderId="3" xfId="0" applyNumberFormat="1" applyFont="1" applyFill="1" applyBorder="1" applyAlignment="1">
      <alignment horizontal="center" wrapText="1"/>
    </xf>
    <xf numFmtId="164" fontId="72" fillId="0" borderId="3" xfId="0" applyNumberFormat="1" applyFont="1" applyFill="1" applyBorder="1" applyAlignment="1">
      <alignment horizontal="center" wrapText="1"/>
    </xf>
    <xf numFmtId="164" fontId="72" fillId="17" borderId="3" xfId="0" applyNumberFormat="1" applyFont="1" applyFill="1" applyBorder="1" applyAlignment="1">
      <alignment horizontal="center" wrapText="1"/>
    </xf>
    <xf numFmtId="164" fontId="72" fillId="12" borderId="3" xfId="0" applyNumberFormat="1" applyFont="1" applyFill="1" applyBorder="1" applyAlignment="1">
      <alignment horizontal="center" wrapText="1"/>
    </xf>
    <xf numFmtId="164" fontId="72" fillId="8" borderId="25" xfId="0" applyNumberFormat="1" applyFont="1" applyFill="1" applyBorder="1" applyAlignment="1">
      <alignment horizontal="center" wrapText="1"/>
    </xf>
    <xf numFmtId="164" fontId="72" fillId="0" borderId="0" xfId="0" applyNumberFormat="1" applyFont="1" applyFill="1" applyBorder="1" applyAlignment="1">
      <alignment horizontal="center" wrapText="1"/>
    </xf>
    <xf numFmtId="0" fontId="68" fillId="18" borderId="0" xfId="0" applyFont="1" applyFill="1" applyBorder="1" applyAlignment="1">
      <alignment horizontal="center" wrapText="1"/>
    </xf>
    <xf numFmtId="164" fontId="67" fillId="7" borderId="16" xfId="0" applyNumberFormat="1" applyFont="1" applyFill="1" applyBorder="1" applyAlignment="1">
      <alignment horizontal="center" vertical="center"/>
    </xf>
    <xf numFmtId="164" fontId="70" fillId="7" borderId="16" xfId="0" applyNumberFormat="1" applyFont="1" applyFill="1" applyBorder="1" applyAlignment="1">
      <alignment horizontal="center"/>
    </xf>
    <xf numFmtId="164" fontId="65" fillId="0" borderId="16" xfId="0" applyNumberFormat="1" applyFont="1" applyFill="1" applyBorder="1" applyAlignment="1">
      <alignment horizontal="center" vertical="center"/>
    </xf>
    <xf numFmtId="164" fontId="67" fillId="0" borderId="16" xfId="0" applyNumberFormat="1" applyFont="1" applyFill="1" applyBorder="1" applyAlignment="1">
      <alignment horizontal="center" vertical="center"/>
    </xf>
    <xf numFmtId="164" fontId="67" fillId="4" borderId="16" xfId="0" applyNumberFormat="1" applyFont="1" applyFill="1" applyBorder="1" applyAlignment="1">
      <alignment horizontal="center" vertical="center"/>
    </xf>
    <xf numFmtId="164" fontId="65" fillId="4" borderId="16" xfId="0" applyNumberFormat="1" applyFont="1" applyFill="1" applyBorder="1" applyAlignment="1">
      <alignment horizontal="center" vertical="center"/>
    </xf>
    <xf numFmtId="164" fontId="68" fillId="7" borderId="16" xfId="0" applyNumberFormat="1" applyFont="1" applyFill="1" applyBorder="1" applyAlignment="1">
      <alignment horizontal="center" vertical="center"/>
    </xf>
    <xf numFmtId="164" fontId="65" fillId="7" borderId="16" xfId="0" applyNumberFormat="1" applyFont="1" applyFill="1" applyBorder="1" applyAlignment="1">
      <alignment horizontal="center" vertical="center"/>
    </xf>
    <xf numFmtId="164" fontId="65" fillId="8" borderId="16" xfId="0" applyNumberFormat="1" applyFont="1" applyFill="1" applyBorder="1" applyAlignment="1">
      <alignment horizontal="center" vertical="center"/>
    </xf>
    <xf numFmtId="164" fontId="68" fillId="8" borderId="16" xfId="0" applyNumberFormat="1" applyFont="1" applyFill="1" applyBorder="1" applyAlignment="1">
      <alignment horizontal="center" vertical="center"/>
    </xf>
    <xf numFmtId="164" fontId="70" fillId="3" borderId="16" xfId="0" applyNumberFormat="1" applyFont="1" applyFill="1" applyBorder="1" applyAlignment="1">
      <alignment horizontal="center" vertical="center" wrapText="1"/>
    </xf>
    <xf numFmtId="164" fontId="67" fillId="8" borderId="16" xfId="0" applyNumberFormat="1" applyFont="1" applyFill="1" applyBorder="1" applyAlignment="1">
      <alignment horizontal="center" vertical="center" wrapText="1"/>
    </xf>
    <xf numFmtId="164" fontId="68" fillId="8" borderId="16" xfId="0" applyNumberFormat="1" applyFont="1" applyFill="1" applyBorder="1" applyAlignment="1">
      <alignment horizontal="center" vertical="center" wrapText="1"/>
    </xf>
    <xf numFmtId="164" fontId="67" fillId="18" borderId="16" xfId="0" applyNumberFormat="1" applyFont="1" applyFill="1" applyBorder="1" applyAlignment="1">
      <alignment horizontal="center" vertical="center" wrapText="1"/>
    </xf>
    <xf numFmtId="164" fontId="65" fillId="5" borderId="16" xfId="0" applyNumberFormat="1" applyFont="1" applyFill="1" applyBorder="1" applyAlignment="1">
      <alignment horizontal="center" vertical="center" wrapText="1"/>
    </xf>
    <xf numFmtId="164" fontId="68" fillId="5" borderId="16" xfId="0" applyNumberFormat="1" applyFont="1" applyFill="1" applyBorder="1" applyAlignment="1">
      <alignment horizontal="center" vertical="center" wrapText="1"/>
    </xf>
    <xf numFmtId="164" fontId="65" fillId="17" borderId="16" xfId="0" applyNumberFormat="1" applyFont="1" applyFill="1" applyBorder="1" applyAlignment="1">
      <alignment horizontal="center" vertical="center" wrapText="1"/>
    </xf>
    <xf numFmtId="164" fontId="65" fillId="7" borderId="16" xfId="0" applyNumberFormat="1" applyFont="1" applyFill="1" applyBorder="1" applyAlignment="1">
      <alignment horizontal="center" vertical="center" wrapText="1"/>
    </xf>
    <xf numFmtId="164" fontId="67" fillId="17" borderId="16" xfId="0" applyNumberFormat="1" applyFont="1" applyFill="1" applyBorder="1" applyAlignment="1">
      <alignment horizontal="center" vertical="center" wrapText="1"/>
    </xf>
    <xf numFmtId="164" fontId="68" fillId="0" borderId="16" xfId="0" applyNumberFormat="1" applyFont="1" applyFill="1" applyBorder="1" applyAlignment="1">
      <alignment horizontal="center" vertical="center"/>
    </xf>
    <xf numFmtId="164" fontId="67" fillId="7" borderId="16" xfId="0" applyNumberFormat="1" applyFont="1" applyFill="1" applyBorder="1" applyAlignment="1">
      <alignment horizontal="center" vertical="center" wrapText="1"/>
    </xf>
    <xf numFmtId="164" fontId="68" fillId="7" borderId="16" xfId="0" applyNumberFormat="1" applyFont="1" applyFill="1" applyBorder="1" applyAlignment="1">
      <alignment horizontal="center" vertical="center" wrapText="1"/>
    </xf>
    <xf numFmtId="164" fontId="65" fillId="0" borderId="16" xfId="0" applyNumberFormat="1" applyFont="1" applyFill="1" applyBorder="1" applyAlignment="1">
      <alignment horizontal="center" wrapText="1"/>
    </xf>
    <xf numFmtId="164" fontId="65" fillId="0" borderId="16" xfId="0" applyNumberFormat="1" applyFont="1" applyFill="1" applyBorder="1" applyAlignment="1">
      <alignment horizontal="center" vertical="center" wrapText="1"/>
    </xf>
    <xf numFmtId="164" fontId="67" fillId="0" borderId="16" xfId="0" applyNumberFormat="1" applyFont="1" applyFill="1" applyBorder="1" applyAlignment="1">
      <alignment horizontal="center" vertical="center" wrapText="1"/>
    </xf>
    <xf numFmtId="164" fontId="65" fillId="2" borderId="16" xfId="0" applyNumberFormat="1" applyFont="1" applyFill="1" applyBorder="1" applyAlignment="1">
      <alignment horizontal="center" vertical="center"/>
    </xf>
    <xf numFmtId="164" fontId="65" fillId="18" borderId="16" xfId="0" applyNumberFormat="1" applyFont="1" applyFill="1" applyBorder="1" applyAlignment="1">
      <alignment horizontal="center" vertical="center" wrapText="1"/>
    </xf>
    <xf numFmtId="164" fontId="67" fillId="8" borderId="16" xfId="0" applyNumberFormat="1" applyFont="1" applyFill="1" applyBorder="1" applyAlignment="1">
      <alignment horizontal="center" vertical="center"/>
    </xf>
    <xf numFmtId="164" fontId="65" fillId="0" borderId="38" xfId="0" applyNumberFormat="1" applyFont="1" applyBorder="1" applyAlignment="1">
      <alignment horizontal="center" vertical="center"/>
    </xf>
    <xf numFmtId="164" fontId="65" fillId="8" borderId="36" xfId="0" applyNumberFormat="1" applyFont="1" applyFill="1" applyBorder="1" applyAlignment="1">
      <alignment horizontal="center" vertical="center"/>
    </xf>
    <xf numFmtId="164" fontId="65" fillId="8" borderId="57" xfId="0" applyNumberFormat="1" applyFont="1" applyFill="1" applyBorder="1" applyAlignment="1">
      <alignment horizontal="center" vertical="center"/>
    </xf>
    <xf numFmtId="164" fontId="65" fillId="8" borderId="45" xfId="0" applyNumberFormat="1" applyFont="1" applyFill="1" applyBorder="1" applyAlignment="1">
      <alignment horizontal="center" vertical="center" wrapText="1"/>
    </xf>
    <xf numFmtId="164" fontId="67" fillId="0" borderId="15" xfId="0" applyNumberFormat="1" applyFont="1" applyFill="1" applyBorder="1" applyAlignment="1">
      <alignment horizontal="center" vertical="center" wrapText="1"/>
    </xf>
    <xf numFmtId="164" fontId="65" fillId="0" borderId="15" xfId="0" applyNumberFormat="1" applyFont="1" applyFill="1" applyBorder="1" applyAlignment="1">
      <alignment horizontal="center" vertical="center" wrapText="1"/>
    </xf>
    <xf numFmtId="164" fontId="65" fillId="0" borderId="15" xfId="0" applyNumberFormat="1" applyFont="1" applyFill="1" applyBorder="1" applyAlignment="1">
      <alignment horizontal="center" wrapText="1"/>
    </xf>
    <xf numFmtId="164" fontId="65" fillId="17" borderId="15" xfId="0" applyNumberFormat="1" applyFont="1" applyFill="1" applyBorder="1" applyAlignment="1">
      <alignment horizontal="center" wrapText="1"/>
    </xf>
    <xf numFmtId="164" fontId="68" fillId="7" borderId="13" xfId="0" applyNumberFormat="1" applyFont="1" applyFill="1" applyBorder="1" applyAlignment="1">
      <alignment horizontal="center" vertical="center" wrapText="1"/>
    </xf>
    <xf numFmtId="164" fontId="67" fillId="7" borderId="15" xfId="0" applyNumberFormat="1" applyFont="1" applyFill="1" applyBorder="1" applyAlignment="1">
      <alignment horizontal="center" vertical="center" wrapText="1"/>
    </xf>
    <xf numFmtId="164" fontId="65" fillId="7" borderId="15" xfId="0" applyNumberFormat="1" applyFont="1" applyFill="1" applyBorder="1" applyAlignment="1">
      <alignment horizontal="center" vertical="center" wrapText="1"/>
    </xf>
    <xf numFmtId="164" fontId="65" fillId="5" borderId="3" xfId="0" applyNumberFormat="1" applyFont="1" applyFill="1" applyBorder="1" applyAlignment="1">
      <alignment horizontal="center" vertical="center" wrapText="1"/>
    </xf>
    <xf numFmtId="164" fontId="65" fillId="5" borderId="13" xfId="0" applyNumberFormat="1" applyFont="1" applyFill="1" applyBorder="1" applyAlignment="1">
      <alignment horizontal="center" vertical="center" wrapText="1"/>
    </xf>
    <xf numFmtId="164" fontId="65" fillId="5" borderId="15" xfId="0" applyNumberFormat="1" applyFont="1" applyFill="1" applyBorder="1" applyAlignment="1">
      <alignment horizontal="center" vertical="center" wrapText="1"/>
    </xf>
    <xf numFmtId="164" fontId="65" fillId="8" borderId="15" xfId="0" applyNumberFormat="1" applyFont="1" applyFill="1" applyBorder="1" applyAlignment="1">
      <alignment horizontal="center" vertical="center" wrapText="1"/>
    </xf>
    <xf numFmtId="164" fontId="65" fillId="18" borderId="15" xfId="0" applyNumberFormat="1" applyFont="1" applyFill="1" applyBorder="1" applyAlignment="1">
      <alignment horizontal="center" vertical="center" wrapText="1"/>
    </xf>
    <xf numFmtId="164" fontId="65" fillId="4" borderId="3" xfId="0" applyNumberFormat="1" applyFont="1" applyFill="1" applyBorder="1" applyAlignment="1">
      <alignment horizontal="center" vertical="center"/>
    </xf>
    <xf numFmtId="164" fontId="65" fillId="4" borderId="13" xfId="0" applyNumberFormat="1" applyFont="1" applyFill="1" applyBorder="1" applyAlignment="1">
      <alignment horizontal="center" vertical="center"/>
    </xf>
    <xf numFmtId="164" fontId="65" fillId="4" borderId="15" xfId="0" applyNumberFormat="1" applyFont="1" applyFill="1" applyBorder="1" applyAlignment="1">
      <alignment horizontal="center" vertical="center" wrapText="1"/>
    </xf>
    <xf numFmtId="164" fontId="65" fillId="15" borderId="3" xfId="0" applyNumberFormat="1" applyFont="1" applyFill="1" applyBorder="1" applyAlignment="1">
      <alignment horizontal="center" vertical="center"/>
    </xf>
    <xf numFmtId="164" fontId="65" fillId="15" borderId="13" xfId="0" applyNumberFormat="1" applyFont="1" applyFill="1" applyBorder="1" applyAlignment="1">
      <alignment horizontal="center" vertical="center"/>
    </xf>
    <xf numFmtId="164" fontId="65" fillId="15" borderId="15" xfId="0" applyNumberFormat="1" applyFont="1" applyFill="1" applyBorder="1" applyAlignment="1">
      <alignment horizontal="center" vertical="center" wrapText="1"/>
    </xf>
    <xf numFmtId="164" fontId="68" fillId="0" borderId="3" xfId="0" applyNumberFormat="1" applyFont="1" applyFill="1" applyBorder="1" applyAlignment="1">
      <alignment horizontal="center" vertical="center" wrapText="1"/>
    </xf>
    <xf numFmtId="164" fontId="68" fillId="0" borderId="13" xfId="0" applyNumberFormat="1" applyFont="1" applyFill="1" applyBorder="1" applyAlignment="1">
      <alignment horizontal="center" vertical="center" wrapText="1"/>
    </xf>
    <xf numFmtId="164" fontId="65" fillId="3" borderId="15" xfId="0" applyNumberFormat="1" applyFont="1" applyFill="1" applyBorder="1" applyAlignment="1">
      <alignment horizontal="center" vertical="center" wrapText="1"/>
    </xf>
    <xf numFmtId="164" fontId="68" fillId="22" borderId="3" xfId="0" applyNumberFormat="1" applyFont="1" applyFill="1" applyBorder="1" applyAlignment="1">
      <alignment horizontal="center" vertical="center" wrapText="1"/>
    </xf>
    <xf numFmtId="164" fontId="68" fillId="22" borderId="13" xfId="0" applyNumberFormat="1" applyFont="1" applyFill="1" applyBorder="1" applyAlignment="1">
      <alignment horizontal="center" vertical="center" wrapText="1"/>
    </xf>
    <xf numFmtId="164" fontId="68" fillId="22" borderId="15" xfId="0" applyNumberFormat="1" applyFont="1" applyFill="1" applyBorder="1" applyAlignment="1">
      <alignment horizontal="center" vertical="center" wrapText="1"/>
    </xf>
    <xf numFmtId="164" fontId="67" fillId="18" borderId="15" xfId="0" applyNumberFormat="1" applyFont="1" applyFill="1" applyBorder="1" applyAlignment="1">
      <alignment horizontal="center" vertical="center" wrapText="1"/>
    </xf>
    <xf numFmtId="164" fontId="68" fillId="17" borderId="13" xfId="0" applyNumberFormat="1" applyFont="1" applyFill="1" applyBorder="1" applyAlignment="1">
      <alignment horizontal="center" vertical="center" wrapText="1"/>
    </xf>
    <xf numFmtId="164" fontId="67" fillId="17" borderId="15" xfId="0" applyNumberFormat="1" applyFont="1" applyFill="1" applyBorder="1" applyAlignment="1">
      <alignment horizontal="center" vertical="center" wrapText="1"/>
    </xf>
    <xf numFmtId="164" fontId="72" fillId="0" borderId="3" xfId="0" applyNumberFormat="1" applyFont="1" applyFill="1" applyBorder="1" applyAlignment="1">
      <alignment horizontal="center"/>
    </xf>
    <xf numFmtId="164" fontId="72" fillId="0" borderId="13" xfId="0" applyNumberFormat="1" applyFont="1" applyFill="1" applyBorder="1" applyAlignment="1">
      <alignment horizontal="center"/>
    </xf>
    <xf numFmtId="164" fontId="72" fillId="0" borderId="15" xfId="0" applyNumberFormat="1" applyFont="1" applyFill="1" applyBorder="1" applyAlignment="1">
      <alignment wrapText="1"/>
    </xf>
    <xf numFmtId="164" fontId="72" fillId="23" borderId="13" xfId="0" applyNumberFormat="1" applyFont="1" applyFill="1" applyBorder="1" applyAlignment="1">
      <alignment horizontal="center"/>
    </xf>
    <xf numFmtId="164" fontId="72" fillId="23" borderId="3" xfId="0" applyNumberFormat="1" applyFont="1" applyFill="1" applyBorder="1" applyAlignment="1">
      <alignment horizontal="center"/>
    </xf>
    <xf numFmtId="164" fontId="72" fillId="23" borderId="15" xfId="0" applyNumberFormat="1" applyFont="1" applyFill="1" applyBorder="1" applyAlignment="1">
      <alignment wrapText="1"/>
    </xf>
    <xf numFmtId="164" fontId="72" fillId="8" borderId="3" xfId="0" applyNumberFormat="1" applyFont="1" applyFill="1" applyBorder="1" applyAlignment="1">
      <alignment horizontal="center"/>
    </xf>
    <xf numFmtId="164" fontId="65" fillId="15" borderId="3" xfId="0" applyNumberFormat="1" applyFont="1" applyFill="1" applyBorder="1" applyAlignment="1">
      <alignment horizontal="center" wrapText="1"/>
    </xf>
    <xf numFmtId="164" fontId="65" fillId="15" borderId="13" xfId="0" applyNumberFormat="1" applyFont="1" applyFill="1" applyBorder="1" applyAlignment="1">
      <alignment horizontal="center" wrapText="1"/>
    </xf>
    <xf numFmtId="164" fontId="65" fillId="15" borderId="15" xfId="0" applyNumberFormat="1" applyFont="1" applyFill="1" applyBorder="1" applyAlignment="1">
      <alignment horizontal="center" wrapText="1"/>
    </xf>
    <xf numFmtId="164" fontId="65" fillId="8" borderId="3" xfId="0" applyNumberFormat="1" applyFont="1" applyFill="1" applyBorder="1" applyAlignment="1">
      <alignment horizontal="center" wrapText="1"/>
    </xf>
    <xf numFmtId="164" fontId="65" fillId="8" borderId="13" xfId="0" applyNumberFormat="1" applyFont="1" applyFill="1" applyBorder="1" applyAlignment="1">
      <alignment horizontal="center" wrapText="1"/>
    </xf>
    <xf numFmtId="164" fontId="65" fillId="8" borderId="15" xfId="0" applyNumberFormat="1" applyFont="1" applyFill="1" applyBorder="1" applyAlignment="1">
      <alignment horizontal="center" wrapText="1"/>
    </xf>
    <xf numFmtId="0" fontId="72" fillId="0" borderId="15" xfId="0" applyFont="1" applyFill="1" applyBorder="1"/>
    <xf numFmtId="0" fontId="72" fillId="0" borderId="3" xfId="0" applyFont="1" applyFill="1" applyBorder="1"/>
    <xf numFmtId="0" fontId="72" fillId="0" borderId="5" xfId="0" applyFont="1" applyFill="1" applyBorder="1"/>
    <xf numFmtId="164" fontId="67" fillId="16" borderId="15" xfId="0" applyNumberFormat="1" applyFont="1" applyFill="1" applyBorder="1" applyAlignment="1">
      <alignment horizontal="center" vertical="center" wrapText="1"/>
    </xf>
    <xf numFmtId="164" fontId="67" fillId="16" borderId="3" xfId="0" applyNumberFormat="1" applyFont="1" applyFill="1" applyBorder="1" applyAlignment="1">
      <alignment horizontal="center" vertical="center" wrapText="1"/>
    </xf>
    <xf numFmtId="164" fontId="67" fillId="19" borderId="15" xfId="0" applyNumberFormat="1" applyFont="1" applyFill="1" applyBorder="1" applyAlignment="1">
      <alignment horizontal="center" vertical="center" wrapText="1"/>
    </xf>
    <xf numFmtId="164" fontId="66" fillId="9" borderId="15" xfId="0" applyNumberFormat="1" applyFont="1" applyFill="1" applyBorder="1" applyAlignment="1">
      <alignment horizontal="center" vertical="center" wrapText="1"/>
    </xf>
    <xf numFmtId="164" fontId="66" fillId="9" borderId="3" xfId="0" applyNumberFormat="1" applyFont="1" applyFill="1" applyBorder="1" applyAlignment="1">
      <alignment horizontal="center" vertical="center" wrapText="1"/>
    </xf>
    <xf numFmtId="164" fontId="67" fillId="0" borderId="30" xfId="0" applyNumberFormat="1" applyFont="1" applyFill="1" applyBorder="1" applyAlignment="1">
      <alignment horizontal="center" vertical="center" wrapText="1"/>
    </xf>
    <xf numFmtId="164" fontId="67" fillId="0" borderId="25" xfId="0" applyNumberFormat="1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wrapText="1"/>
    </xf>
    <xf numFmtId="164" fontId="65" fillId="8" borderId="47" xfId="0" applyNumberFormat="1" applyFont="1" applyFill="1" applyBorder="1" applyAlignment="1">
      <alignment horizontal="center"/>
    </xf>
    <xf numFmtId="164" fontId="65" fillId="8" borderId="18" xfId="0" applyNumberFormat="1" applyFont="1" applyFill="1" applyBorder="1" applyAlignment="1">
      <alignment horizontal="center"/>
    </xf>
    <xf numFmtId="164" fontId="73" fillId="0" borderId="47" xfId="0" applyNumberFormat="1" applyFont="1" applyFill="1" applyBorder="1" applyAlignment="1">
      <alignment horizontal="center"/>
    </xf>
    <xf numFmtId="164" fontId="73" fillId="12" borderId="47" xfId="0" applyNumberFormat="1" applyFont="1" applyFill="1" applyBorder="1" applyAlignment="1">
      <alignment horizontal="center"/>
    </xf>
    <xf numFmtId="164" fontId="65" fillId="12" borderId="47" xfId="0" applyNumberFormat="1" applyFont="1" applyFill="1" applyBorder="1" applyAlignment="1">
      <alignment horizontal="center"/>
    </xf>
    <xf numFmtId="164" fontId="65" fillId="24" borderId="47" xfId="0" applyNumberFormat="1" applyFont="1" applyFill="1" applyBorder="1" applyAlignment="1">
      <alignment horizontal="center"/>
    </xf>
    <xf numFmtId="164" fontId="65" fillId="0" borderId="47" xfId="0" applyNumberFormat="1" applyFont="1" applyFill="1" applyBorder="1" applyAlignment="1">
      <alignment horizontal="center" vertical="center"/>
    </xf>
    <xf numFmtId="164" fontId="68" fillId="12" borderId="47" xfId="0" applyNumberFormat="1" applyFont="1" applyFill="1" applyBorder="1" applyAlignment="1">
      <alignment horizontal="center"/>
    </xf>
    <xf numFmtId="164" fontId="65" fillId="0" borderId="47" xfId="0" applyNumberFormat="1" applyFont="1" applyFill="1" applyBorder="1" applyAlignment="1">
      <alignment horizontal="center"/>
    </xf>
    <xf numFmtId="164" fontId="65" fillId="0" borderId="4" xfId="0" applyNumberFormat="1" applyFont="1" applyFill="1" applyBorder="1" applyAlignment="1">
      <alignment horizontal="center"/>
    </xf>
    <xf numFmtId="164" fontId="65" fillId="15" borderId="4" xfId="0" applyNumberFormat="1" applyFont="1" applyFill="1" applyBorder="1" applyAlignment="1">
      <alignment horizontal="center"/>
    </xf>
    <xf numFmtId="164" fontId="65" fillId="25" borderId="47" xfId="0" applyNumberFormat="1" applyFont="1" applyFill="1" applyBorder="1" applyAlignment="1">
      <alignment horizontal="center"/>
    </xf>
    <xf numFmtId="164" fontId="65" fillId="15" borderId="47" xfId="0" applyNumberFormat="1" applyFont="1" applyFill="1" applyBorder="1" applyAlignment="1">
      <alignment horizontal="center"/>
    </xf>
    <xf numFmtId="164" fontId="65" fillId="25" borderId="4" xfId="0" applyNumberFormat="1" applyFont="1" applyFill="1" applyBorder="1" applyAlignment="1">
      <alignment horizontal="center"/>
    </xf>
    <xf numFmtId="164" fontId="65" fillId="0" borderId="0" xfId="0" applyNumberFormat="1" applyFont="1" applyFill="1" applyBorder="1" applyAlignment="1">
      <alignment horizontal="center"/>
    </xf>
    <xf numFmtId="0" fontId="65" fillId="3" borderId="0" xfId="0" applyFont="1" applyFill="1"/>
    <xf numFmtId="164" fontId="65" fillId="15" borderId="55" xfId="0" applyNumberFormat="1" applyFont="1" applyFill="1" applyBorder="1" applyAlignment="1">
      <alignment horizontal="center"/>
    </xf>
    <xf numFmtId="164" fontId="65" fillId="15" borderId="71" xfId="0" applyNumberFormat="1" applyFont="1" applyFill="1" applyBorder="1" applyAlignment="1">
      <alignment horizontal="center"/>
    </xf>
    <xf numFmtId="164" fontId="65" fillId="15" borderId="59" xfId="0" applyNumberFormat="1" applyFont="1" applyFill="1" applyBorder="1" applyAlignment="1">
      <alignment horizontal="center"/>
    </xf>
    <xf numFmtId="164" fontId="66" fillId="9" borderId="5" xfId="0" applyNumberFormat="1" applyFont="1" applyFill="1" applyBorder="1" applyAlignment="1">
      <alignment horizontal="center"/>
    </xf>
    <xf numFmtId="164" fontId="66" fillId="9" borderId="68" xfId="0" applyNumberFormat="1" applyFont="1" applyFill="1" applyBorder="1" applyAlignment="1">
      <alignment horizontal="center"/>
    </xf>
    <xf numFmtId="164" fontId="66" fillId="9" borderId="66" xfId="0" applyNumberFormat="1" applyFont="1" applyFill="1" applyBorder="1" applyAlignment="1">
      <alignment horizontal="center"/>
    </xf>
    <xf numFmtId="164" fontId="65" fillId="16" borderId="5" xfId="0" applyNumberFormat="1" applyFont="1" applyFill="1" applyBorder="1" applyAlignment="1">
      <alignment horizontal="center"/>
    </xf>
    <xf numFmtId="164" fontId="65" fillId="16" borderId="68" xfId="0" applyNumberFormat="1" applyFont="1" applyFill="1" applyBorder="1" applyAlignment="1">
      <alignment horizontal="center"/>
    </xf>
    <xf numFmtId="164" fontId="65" fillId="16" borderId="66" xfId="0" applyNumberFormat="1" applyFont="1" applyFill="1" applyBorder="1" applyAlignment="1">
      <alignment horizontal="center"/>
    </xf>
    <xf numFmtId="164" fontId="65" fillId="17" borderId="5" xfId="0" applyNumberFormat="1" applyFont="1" applyFill="1" applyBorder="1" applyAlignment="1">
      <alignment horizontal="center"/>
    </xf>
    <xf numFmtId="164" fontId="65" fillId="17" borderId="68" xfId="0" applyNumberFormat="1" applyFont="1" applyFill="1" applyBorder="1" applyAlignment="1">
      <alignment horizontal="center"/>
    </xf>
    <xf numFmtId="164" fontId="65" fillId="17" borderId="66" xfId="0" applyNumberFormat="1" applyFont="1" applyFill="1" applyBorder="1" applyAlignment="1">
      <alignment horizontal="center"/>
    </xf>
    <xf numFmtId="164" fontId="65" fillId="0" borderId="5" xfId="0" applyNumberFormat="1" applyFont="1" applyFill="1" applyBorder="1" applyAlignment="1">
      <alignment horizontal="center"/>
    </xf>
    <xf numFmtId="164" fontId="65" fillId="0" borderId="68" xfId="0" applyNumberFormat="1" applyFont="1" applyFill="1" applyBorder="1" applyAlignment="1">
      <alignment horizontal="center"/>
    </xf>
    <xf numFmtId="164" fontId="65" fillId="0" borderId="66" xfId="0" applyNumberFormat="1" applyFont="1" applyFill="1" applyBorder="1" applyAlignment="1">
      <alignment horizontal="center"/>
    </xf>
    <xf numFmtId="164" fontId="74" fillId="9" borderId="5" xfId="0" applyNumberFormat="1" applyFont="1" applyFill="1" applyBorder="1" applyAlignment="1">
      <alignment horizontal="center"/>
    </xf>
    <xf numFmtId="164" fontId="74" fillId="9" borderId="68" xfId="0" applyNumberFormat="1" applyFont="1" applyFill="1" applyBorder="1" applyAlignment="1">
      <alignment horizontal="center"/>
    </xf>
    <xf numFmtId="164" fontId="74" fillId="9" borderId="66" xfId="0" applyNumberFormat="1" applyFont="1" applyFill="1" applyBorder="1" applyAlignment="1">
      <alignment horizontal="center"/>
    </xf>
    <xf numFmtId="0" fontId="75" fillId="0" borderId="0" xfId="0" applyFont="1" applyFill="1"/>
    <xf numFmtId="164" fontId="75" fillId="10" borderId="5" xfId="0" applyNumberFormat="1" applyFont="1" applyFill="1" applyBorder="1" applyAlignment="1">
      <alignment horizontal="center"/>
    </xf>
    <xf numFmtId="164" fontId="75" fillId="10" borderId="68" xfId="0" applyNumberFormat="1" applyFont="1" applyFill="1" applyBorder="1" applyAlignment="1">
      <alignment horizontal="center"/>
    </xf>
    <xf numFmtId="164" fontId="75" fillId="10" borderId="66" xfId="0" applyNumberFormat="1" applyFont="1" applyFill="1" applyBorder="1" applyAlignment="1">
      <alignment horizontal="center"/>
    </xf>
    <xf numFmtId="164" fontId="65" fillId="10" borderId="32" xfId="0" applyNumberFormat="1" applyFont="1" applyFill="1" applyBorder="1" applyAlignment="1">
      <alignment horizontal="center"/>
    </xf>
    <xf numFmtId="164" fontId="65" fillId="10" borderId="33" xfId="0" applyNumberFormat="1" applyFont="1" applyFill="1" applyBorder="1" applyAlignment="1">
      <alignment horizontal="center"/>
    </xf>
    <xf numFmtId="164" fontId="65" fillId="10" borderId="48" xfId="0" applyNumberFormat="1" applyFont="1" applyFill="1" applyBorder="1" applyAlignment="1">
      <alignment horizontal="center"/>
    </xf>
    <xf numFmtId="164" fontId="65" fillId="7" borderId="11" xfId="0" applyNumberFormat="1" applyFont="1" applyFill="1" applyBorder="1" applyAlignment="1">
      <alignment horizontal="center"/>
    </xf>
    <xf numFmtId="164" fontId="65" fillId="7" borderId="18" xfId="0" applyNumberFormat="1" applyFont="1" applyFill="1" applyBorder="1" applyAlignment="1">
      <alignment horizontal="center" wrapText="1"/>
    </xf>
    <xf numFmtId="164" fontId="65" fillId="7" borderId="17" xfId="0" applyNumberFormat="1" applyFont="1" applyFill="1" applyBorder="1" applyAlignment="1">
      <alignment horizontal="center" wrapText="1"/>
    </xf>
    <xf numFmtId="164" fontId="65" fillId="0" borderId="15" xfId="0" applyNumberFormat="1" applyFont="1" applyFill="1" applyBorder="1" applyAlignment="1">
      <alignment horizontal="center"/>
    </xf>
    <xf numFmtId="164" fontId="65" fillId="0" borderId="6" xfId="0" applyNumberFormat="1" applyFont="1" applyFill="1" applyBorder="1" applyAlignment="1">
      <alignment horizontal="center"/>
    </xf>
    <xf numFmtId="164" fontId="65" fillId="0" borderId="19" xfId="0" applyNumberFormat="1" applyFont="1" applyFill="1" applyBorder="1" applyAlignment="1">
      <alignment horizontal="center"/>
    </xf>
    <xf numFmtId="164" fontId="65" fillId="8" borderId="15" xfId="0" applyNumberFormat="1" applyFont="1" applyFill="1" applyBorder="1" applyAlignment="1">
      <alignment horizontal="center"/>
    </xf>
    <xf numFmtId="164" fontId="65" fillId="8" borderId="3" xfId="0" applyNumberFormat="1" applyFont="1" applyFill="1" applyBorder="1" applyAlignment="1">
      <alignment horizontal="center"/>
    </xf>
    <xf numFmtId="164" fontId="65" fillId="8" borderId="16" xfId="0" applyNumberFormat="1" applyFont="1" applyFill="1" applyBorder="1" applyAlignment="1">
      <alignment horizontal="center"/>
    </xf>
    <xf numFmtId="164" fontId="65" fillId="0" borderId="16" xfId="0" applyNumberFormat="1" applyFont="1" applyFill="1" applyBorder="1" applyAlignment="1">
      <alignment horizontal="center"/>
    </xf>
    <xf numFmtId="164" fontId="67" fillId="0" borderId="15" xfId="0" applyNumberFormat="1" applyFont="1" applyFill="1" applyBorder="1" applyAlignment="1">
      <alignment horizontal="center"/>
    </xf>
    <xf numFmtId="164" fontId="67" fillId="0" borderId="3" xfId="0" applyNumberFormat="1" applyFont="1" applyFill="1" applyBorder="1" applyAlignment="1">
      <alignment horizontal="center"/>
    </xf>
    <xf numFmtId="164" fontId="67" fillId="0" borderId="16" xfId="0" applyNumberFormat="1" applyFont="1" applyFill="1" applyBorder="1" applyAlignment="1">
      <alignment horizontal="center"/>
    </xf>
    <xf numFmtId="164" fontId="67" fillId="8" borderId="15" xfId="0" applyNumberFormat="1" applyFont="1" applyFill="1" applyBorder="1" applyAlignment="1">
      <alignment horizontal="center"/>
    </xf>
    <xf numFmtId="164" fontId="67" fillId="8" borderId="3" xfId="0" applyNumberFormat="1" applyFont="1" applyFill="1" applyBorder="1" applyAlignment="1">
      <alignment horizontal="center"/>
    </xf>
    <xf numFmtId="164" fontId="67" fillId="8" borderId="16" xfId="0" applyNumberFormat="1" applyFont="1" applyFill="1" applyBorder="1" applyAlignment="1">
      <alignment horizontal="center"/>
    </xf>
    <xf numFmtId="164" fontId="65" fillId="17" borderId="15" xfId="0" applyNumberFormat="1" applyFont="1" applyFill="1" applyBorder="1" applyAlignment="1">
      <alignment horizontal="center"/>
    </xf>
    <xf numFmtId="164" fontId="65" fillId="17" borderId="3" xfId="0" applyNumberFormat="1" applyFont="1" applyFill="1" applyBorder="1" applyAlignment="1">
      <alignment horizontal="center"/>
    </xf>
    <xf numFmtId="164" fontId="65" fillId="17" borderId="16" xfId="0" applyNumberFormat="1" applyFont="1" applyFill="1" applyBorder="1" applyAlignment="1">
      <alignment horizontal="center"/>
    </xf>
    <xf numFmtId="164" fontId="65" fillId="12" borderId="15" xfId="0" applyNumberFormat="1" applyFont="1" applyFill="1" applyBorder="1" applyAlignment="1">
      <alignment horizontal="center"/>
    </xf>
    <xf numFmtId="164" fontId="65" fillId="12" borderId="3" xfId="0" applyNumberFormat="1" applyFont="1" applyFill="1" applyBorder="1" applyAlignment="1">
      <alignment horizontal="center"/>
    </xf>
    <xf numFmtId="164" fontId="65" fillId="14" borderId="24" xfId="0" applyNumberFormat="1" applyFont="1" applyFill="1" applyBorder="1" applyAlignment="1">
      <alignment horizontal="center"/>
    </xf>
    <xf numFmtId="164" fontId="65" fillId="14" borderId="23" xfId="0" applyNumberFormat="1" applyFont="1" applyFill="1" applyBorder="1" applyAlignment="1">
      <alignment horizontal="center"/>
    </xf>
    <xf numFmtId="164" fontId="65" fillId="14" borderId="25" xfId="0" applyNumberFormat="1" applyFont="1" applyFill="1" applyBorder="1" applyAlignment="1">
      <alignment horizontal="center"/>
    </xf>
    <xf numFmtId="164" fontId="65" fillId="15" borderId="46" xfId="0" applyNumberFormat="1" applyFont="1" applyFill="1" applyBorder="1" applyAlignment="1">
      <alignment horizontal="center"/>
    </xf>
    <xf numFmtId="164" fontId="65" fillId="15" borderId="73" xfId="0" applyNumberFormat="1" applyFont="1" applyFill="1" applyBorder="1" applyAlignment="1">
      <alignment horizontal="center"/>
    </xf>
    <xf numFmtId="164" fontId="65" fillId="15" borderId="63" xfId="0" applyNumberFormat="1" applyFont="1" applyFill="1" applyBorder="1" applyAlignment="1">
      <alignment horizontal="center"/>
    </xf>
    <xf numFmtId="164" fontId="69" fillId="14" borderId="66" xfId="0" applyNumberFormat="1" applyFont="1" applyFill="1" applyBorder="1" applyAlignment="1">
      <alignment horizontal="center"/>
    </xf>
    <xf numFmtId="164" fontId="69" fillId="14" borderId="5" xfId="0" applyNumberFormat="1" applyFont="1" applyFill="1" applyBorder="1" applyAlignment="1">
      <alignment horizontal="center"/>
    </xf>
    <xf numFmtId="164" fontId="69" fillId="14" borderId="29" xfId="0" applyNumberFormat="1" applyFont="1" applyFill="1" applyBorder="1" applyAlignment="1">
      <alignment horizontal="center"/>
    </xf>
    <xf numFmtId="164" fontId="70" fillId="0" borderId="29" xfId="0" applyNumberFormat="1" applyFont="1" applyFill="1" applyBorder="1" applyAlignment="1">
      <alignment horizontal="center"/>
    </xf>
    <xf numFmtId="164" fontId="72" fillId="0" borderId="5" xfId="0" applyNumberFormat="1" applyFont="1" applyFill="1" applyBorder="1" applyAlignment="1">
      <alignment horizontal="center"/>
    </xf>
    <xf numFmtId="164" fontId="72" fillId="0" borderId="66" xfId="0" applyNumberFormat="1" applyFont="1" applyFill="1" applyBorder="1" applyAlignment="1">
      <alignment horizontal="center"/>
    </xf>
    <xf numFmtId="164" fontId="67" fillId="14" borderId="66" xfId="0" applyNumberFormat="1" applyFont="1" applyFill="1" applyBorder="1" applyAlignment="1">
      <alignment horizontal="center"/>
    </xf>
    <xf numFmtId="164" fontId="65" fillId="14" borderId="5" xfId="0" applyNumberFormat="1" applyFont="1" applyFill="1" applyBorder="1" applyAlignment="1">
      <alignment horizontal="center"/>
    </xf>
    <xf numFmtId="164" fontId="65" fillId="14" borderId="29" xfId="0" applyNumberFormat="1" applyFont="1" applyFill="1" applyBorder="1" applyAlignment="1">
      <alignment horizontal="center"/>
    </xf>
    <xf numFmtId="164" fontId="67" fillId="15" borderId="66" xfId="0" applyNumberFormat="1" applyFont="1" applyFill="1" applyBorder="1" applyAlignment="1">
      <alignment horizontal="center"/>
    </xf>
    <xf numFmtId="164" fontId="65" fillId="15" borderId="5" xfId="0" applyNumberFormat="1" applyFont="1" applyFill="1" applyBorder="1" applyAlignment="1">
      <alignment horizontal="center"/>
    </xf>
    <xf numFmtId="164" fontId="65" fillId="15" borderId="29" xfId="0" applyNumberFormat="1" applyFont="1" applyFill="1" applyBorder="1" applyAlignment="1">
      <alignment horizontal="center"/>
    </xf>
    <xf numFmtId="164" fontId="76" fillId="10" borderId="66" xfId="0" applyNumberFormat="1" applyFont="1" applyFill="1" applyBorder="1" applyAlignment="1">
      <alignment horizontal="center"/>
    </xf>
    <xf numFmtId="164" fontId="76" fillId="10" borderId="5" xfId="0" applyNumberFormat="1" applyFont="1" applyFill="1" applyBorder="1" applyAlignment="1">
      <alignment horizontal="center"/>
    </xf>
    <xf numFmtId="164" fontId="76" fillId="10" borderId="29" xfId="0" applyNumberFormat="1" applyFont="1" applyFill="1" applyBorder="1" applyAlignment="1">
      <alignment horizontal="center"/>
    </xf>
    <xf numFmtId="164" fontId="72" fillId="15" borderId="66" xfId="0" applyNumberFormat="1" applyFont="1" applyFill="1" applyBorder="1" applyAlignment="1">
      <alignment horizontal="center"/>
    </xf>
    <xf numFmtId="164" fontId="72" fillId="14" borderId="66" xfId="0" applyNumberFormat="1" applyFont="1" applyFill="1" applyBorder="1" applyAlignment="1">
      <alignment horizontal="center"/>
    </xf>
    <xf numFmtId="164" fontId="75" fillId="10" borderId="29" xfId="0" applyNumberFormat="1" applyFont="1" applyFill="1" applyBorder="1" applyAlignment="1">
      <alignment horizontal="center"/>
    </xf>
    <xf numFmtId="164" fontId="72" fillId="10" borderId="66" xfId="0" applyNumberFormat="1" applyFont="1" applyFill="1" applyBorder="1" applyAlignment="1">
      <alignment horizontal="center"/>
    </xf>
    <xf numFmtId="164" fontId="67" fillId="10" borderId="80" xfId="0" applyNumberFormat="1" applyFont="1" applyFill="1" applyBorder="1" applyAlignment="1">
      <alignment horizontal="center"/>
    </xf>
    <xf numFmtId="164" fontId="65" fillId="10" borderId="74" xfId="0" applyNumberFormat="1" applyFont="1" applyFill="1" applyBorder="1" applyAlignment="1">
      <alignment horizontal="center"/>
    </xf>
    <xf numFmtId="164" fontId="65" fillId="10" borderId="61" xfId="0" applyNumberFormat="1" applyFont="1" applyFill="1" applyBorder="1" applyAlignment="1">
      <alignment horizontal="center"/>
    </xf>
    <xf numFmtId="0" fontId="70" fillId="0" borderId="0" xfId="0" applyFont="1" applyFill="1"/>
    <xf numFmtId="164" fontId="66" fillId="9" borderId="3" xfId="0" applyNumberFormat="1" applyFont="1" applyFill="1" applyBorder="1" applyAlignment="1">
      <alignment horizontal="center" wrapText="1"/>
    </xf>
    <xf numFmtId="164" fontId="66" fillId="9" borderId="13" xfId="0" applyNumberFormat="1" applyFont="1" applyFill="1" applyBorder="1" applyAlignment="1">
      <alignment horizontal="center" wrapText="1"/>
    </xf>
    <xf numFmtId="164" fontId="67" fillId="17" borderId="3" xfId="0" applyNumberFormat="1" applyFont="1" applyFill="1" applyBorder="1" applyAlignment="1">
      <alignment horizontal="center" wrapText="1"/>
    </xf>
    <xf numFmtId="164" fontId="67" fillId="17" borderId="13" xfId="0" applyNumberFormat="1" applyFont="1" applyFill="1" applyBorder="1" applyAlignment="1">
      <alignment horizontal="center" wrapText="1"/>
    </xf>
    <xf numFmtId="164" fontId="67" fillId="18" borderId="13" xfId="0" applyNumberFormat="1" applyFont="1" applyFill="1" applyBorder="1" applyAlignment="1">
      <alignment horizontal="center" vertical="center" wrapText="1"/>
    </xf>
    <xf numFmtId="164" fontId="67" fillId="8" borderId="3" xfId="0" applyNumberFormat="1" applyFont="1" applyFill="1" applyBorder="1" applyAlignment="1">
      <alignment horizontal="center" vertical="center"/>
    </xf>
    <xf numFmtId="164" fontId="67" fillId="8" borderId="13" xfId="0" applyNumberFormat="1" applyFont="1" applyFill="1" applyBorder="1" applyAlignment="1">
      <alignment horizontal="center" vertical="center"/>
    </xf>
    <xf numFmtId="164" fontId="72" fillId="9" borderId="3" xfId="0" applyNumberFormat="1" applyFont="1" applyFill="1" applyBorder="1"/>
    <xf numFmtId="164" fontId="72" fillId="9" borderId="13" xfId="0" applyNumberFormat="1" applyFont="1" applyFill="1" applyBorder="1"/>
    <xf numFmtId="164" fontId="72" fillId="0" borderId="3" xfId="0" applyNumberFormat="1" applyFont="1" applyFill="1" applyBorder="1"/>
    <xf numFmtId="164" fontId="72" fillId="0" borderId="13" xfId="0" applyNumberFormat="1" applyFont="1" applyFill="1" applyBorder="1"/>
    <xf numFmtId="164" fontId="65" fillId="5" borderId="3" xfId="0" applyNumberFormat="1" applyFont="1" applyFill="1" applyBorder="1" applyAlignment="1">
      <alignment horizontal="center"/>
    </xf>
    <xf numFmtId="164" fontId="65" fillId="5" borderId="13" xfId="0" applyNumberFormat="1" applyFont="1" applyFill="1" applyBorder="1" applyAlignment="1">
      <alignment horizontal="center"/>
    </xf>
    <xf numFmtId="164" fontId="68" fillId="0" borderId="3" xfId="0" applyNumberFormat="1" applyFont="1" applyFill="1" applyBorder="1" applyAlignment="1">
      <alignment horizontal="center" vertical="center"/>
    </xf>
    <xf numFmtId="0" fontId="65" fillId="0" borderId="3" xfId="0" applyFont="1" applyFill="1" applyBorder="1"/>
    <xf numFmtId="164" fontId="65" fillId="0" borderId="39" xfId="0" applyNumberFormat="1" applyFont="1" applyFill="1" applyBorder="1" applyAlignment="1">
      <alignment horizontal="center" vertical="center"/>
    </xf>
    <xf numFmtId="0" fontId="70" fillId="0" borderId="0" xfId="0" applyFont="1" applyFill="1" applyAlignment="1">
      <alignment wrapText="1"/>
    </xf>
    <xf numFmtId="164" fontId="65" fillId="15" borderId="21" xfId="0" applyNumberFormat="1" applyFont="1" applyFill="1" applyBorder="1" applyAlignment="1">
      <alignment horizontal="center"/>
    </xf>
    <xf numFmtId="164" fontId="65" fillId="15" borderId="64" xfId="0" applyNumberFormat="1" applyFont="1" applyFill="1" applyBorder="1" applyAlignment="1">
      <alignment horizontal="center"/>
    </xf>
    <xf numFmtId="164" fontId="65" fillId="15" borderId="2" xfId="0" applyNumberFormat="1" applyFont="1" applyFill="1" applyBorder="1" applyAlignment="1">
      <alignment horizontal="center"/>
    </xf>
    <xf numFmtId="164" fontId="75" fillId="14" borderId="15" xfId="0" applyNumberFormat="1" applyFont="1" applyFill="1" applyBorder="1" applyAlignment="1">
      <alignment horizontal="center" wrapText="1"/>
    </xf>
    <xf numFmtId="164" fontId="75" fillId="14" borderId="68" xfId="0" applyNumberFormat="1" applyFont="1" applyFill="1" applyBorder="1" applyAlignment="1">
      <alignment horizontal="center" wrapText="1"/>
    </xf>
    <xf numFmtId="164" fontId="75" fillId="14" borderId="1" xfId="0" applyNumberFormat="1" applyFont="1" applyFill="1" applyBorder="1" applyAlignment="1">
      <alignment horizontal="center" wrapText="1"/>
    </xf>
    <xf numFmtId="164" fontId="75" fillId="9" borderId="0" xfId="0" applyNumberFormat="1" applyFont="1" applyFill="1" applyBorder="1" applyAlignment="1">
      <alignment horizontal="center" wrapText="1"/>
    </xf>
    <xf numFmtId="164" fontId="75" fillId="0" borderId="53" xfId="0" applyNumberFormat="1" applyFont="1" applyFill="1" applyBorder="1" applyAlignment="1">
      <alignment horizontal="center" wrapText="1"/>
    </xf>
    <xf numFmtId="164" fontId="75" fillId="0" borderId="51" xfId="0" applyNumberFormat="1" applyFont="1" applyFill="1" applyBorder="1" applyAlignment="1">
      <alignment horizontal="center" wrapText="1"/>
    </xf>
    <xf numFmtId="164" fontId="75" fillId="0" borderId="78" xfId="0" applyNumberFormat="1" applyFont="1" applyFill="1" applyBorder="1" applyAlignment="1">
      <alignment horizontal="center" wrapText="1"/>
    </xf>
    <xf numFmtId="164" fontId="68" fillId="17" borderId="68" xfId="0" applyNumberFormat="1" applyFont="1" applyFill="1" applyBorder="1" applyAlignment="1">
      <alignment horizontal="center" wrapText="1"/>
    </xf>
    <xf numFmtId="164" fontId="68" fillId="17" borderId="1" xfId="0" applyNumberFormat="1" applyFont="1" applyFill="1" applyBorder="1" applyAlignment="1">
      <alignment horizontal="center" wrapText="1"/>
    </xf>
    <xf numFmtId="164" fontId="65" fillId="17" borderId="68" xfId="0" applyNumberFormat="1" applyFont="1" applyFill="1" applyBorder="1" applyAlignment="1">
      <alignment horizontal="center" wrapText="1"/>
    </xf>
    <xf numFmtId="164" fontId="65" fillId="17" borderId="1" xfId="0" applyNumberFormat="1" applyFont="1" applyFill="1" applyBorder="1" applyAlignment="1">
      <alignment horizontal="center" wrapText="1"/>
    </xf>
    <xf numFmtId="164" fontId="67" fillId="17" borderId="15" xfId="0" applyNumberFormat="1" applyFont="1" applyFill="1" applyBorder="1" applyAlignment="1">
      <alignment horizontal="center" wrapText="1"/>
    </xf>
    <xf numFmtId="164" fontId="67" fillId="17" borderId="68" xfId="0" applyNumberFormat="1" applyFont="1" applyFill="1" applyBorder="1" applyAlignment="1">
      <alignment horizontal="center" wrapText="1"/>
    </xf>
    <xf numFmtId="164" fontId="75" fillId="10" borderId="15" xfId="0" applyNumberFormat="1" applyFont="1" applyFill="1" applyBorder="1" applyAlignment="1">
      <alignment horizontal="center" wrapText="1"/>
    </xf>
    <xf numFmtId="164" fontId="75" fillId="10" borderId="68" xfId="0" applyNumberFormat="1" applyFont="1" applyFill="1" applyBorder="1" applyAlignment="1">
      <alignment horizontal="center" wrapText="1"/>
    </xf>
    <xf numFmtId="164" fontId="75" fillId="10" borderId="1" xfId="0" applyNumberFormat="1" applyFont="1" applyFill="1" applyBorder="1" applyAlignment="1">
      <alignment horizontal="center" wrapText="1"/>
    </xf>
    <xf numFmtId="164" fontId="72" fillId="16" borderId="1" xfId="0" applyNumberFormat="1" applyFont="1" applyFill="1" applyBorder="1" applyAlignment="1">
      <alignment horizontal="center" wrapText="1"/>
    </xf>
    <xf numFmtId="164" fontId="65" fillId="10" borderId="15" xfId="0" applyNumberFormat="1" applyFont="1" applyFill="1" applyBorder="1" applyAlignment="1">
      <alignment horizontal="center" wrapText="1"/>
    </xf>
    <xf numFmtId="164" fontId="65" fillId="10" borderId="68" xfId="0" applyNumberFormat="1" applyFont="1" applyFill="1" applyBorder="1" applyAlignment="1">
      <alignment horizontal="center" wrapText="1"/>
    </xf>
    <xf numFmtId="164" fontId="65" fillId="10" borderId="1" xfId="0" applyNumberFormat="1" applyFont="1" applyFill="1" applyBorder="1" applyAlignment="1">
      <alignment horizontal="center" wrapText="1"/>
    </xf>
    <xf numFmtId="164" fontId="72" fillId="0" borderId="15" xfId="0" applyNumberFormat="1" applyFont="1" applyFill="1" applyBorder="1" applyAlignment="1">
      <alignment horizontal="center" wrapText="1"/>
    </xf>
    <xf numFmtId="164" fontId="72" fillId="0" borderId="68" xfId="0" applyNumberFormat="1" applyFont="1" applyFill="1" applyBorder="1" applyAlignment="1">
      <alignment horizontal="center" wrapText="1"/>
    </xf>
    <xf numFmtId="164" fontId="72" fillId="0" borderId="1" xfId="0" applyNumberFormat="1" applyFont="1" applyFill="1" applyBorder="1" applyAlignment="1">
      <alignment horizontal="center" wrapText="1"/>
    </xf>
    <xf numFmtId="164" fontId="68" fillId="14" borderId="15" xfId="0" applyNumberFormat="1" applyFont="1" applyFill="1" applyBorder="1" applyAlignment="1">
      <alignment horizontal="center" wrapText="1"/>
    </xf>
    <xf numFmtId="164" fontId="67" fillId="0" borderId="29" xfId="0" applyNumberFormat="1" applyFont="1" applyFill="1" applyBorder="1" applyAlignment="1">
      <alignment horizontal="center" wrapText="1"/>
    </xf>
    <xf numFmtId="164" fontId="67" fillId="0" borderId="1" xfId="0" applyNumberFormat="1" applyFont="1" applyFill="1" applyBorder="1" applyAlignment="1">
      <alignment horizontal="center" wrapText="1"/>
    </xf>
    <xf numFmtId="164" fontId="68" fillId="0" borderId="68" xfId="0" applyNumberFormat="1" applyFont="1" applyFill="1" applyBorder="1" applyAlignment="1">
      <alignment horizontal="center" wrapText="1"/>
    </xf>
    <xf numFmtId="164" fontId="72" fillId="0" borderId="29" xfId="0" applyNumberFormat="1" applyFont="1" applyFill="1" applyBorder="1" applyAlignment="1">
      <alignment horizontal="center" wrapText="1"/>
    </xf>
    <xf numFmtId="164" fontId="72" fillId="0" borderId="58" xfId="0" applyNumberFormat="1" applyFont="1" applyFill="1" applyBorder="1" applyAlignment="1">
      <alignment horizontal="center" wrapText="1"/>
    </xf>
    <xf numFmtId="164" fontId="67" fillId="15" borderId="45" xfId="0" applyNumberFormat="1" applyFont="1" applyFill="1" applyBorder="1" applyAlignment="1">
      <alignment horizontal="center" wrapText="1"/>
    </xf>
    <xf numFmtId="164" fontId="65" fillId="15" borderId="71" xfId="0" applyNumberFormat="1" applyFont="1" applyFill="1" applyBorder="1" applyAlignment="1">
      <alignment horizontal="center" wrapText="1"/>
    </xf>
    <xf numFmtId="164" fontId="67" fillId="15" borderId="54" xfId="0" applyNumberFormat="1" applyFont="1" applyFill="1" applyBorder="1" applyAlignment="1">
      <alignment horizontal="center" wrapText="1"/>
    </xf>
    <xf numFmtId="164" fontId="76" fillId="10" borderId="15" xfId="0" applyNumberFormat="1" applyFont="1" applyFill="1" applyBorder="1" applyAlignment="1">
      <alignment horizontal="center" wrapText="1"/>
    </xf>
    <xf numFmtId="164" fontId="76" fillId="10" borderId="68" xfId="0" applyNumberFormat="1" applyFont="1" applyFill="1" applyBorder="1" applyAlignment="1">
      <alignment horizontal="center" wrapText="1"/>
    </xf>
    <xf numFmtId="164" fontId="76" fillId="10" borderId="1" xfId="0" applyNumberFormat="1" applyFont="1" applyFill="1" applyBorder="1" applyAlignment="1">
      <alignment horizontal="center" wrapText="1"/>
    </xf>
    <xf numFmtId="164" fontId="72" fillId="15" borderId="15" xfId="0" applyNumberFormat="1" applyFont="1" applyFill="1" applyBorder="1" applyAlignment="1">
      <alignment horizontal="center" wrapText="1"/>
    </xf>
    <xf numFmtId="164" fontId="72" fillId="15" borderId="1" xfId="0" applyNumberFormat="1" applyFont="1" applyFill="1" applyBorder="1" applyAlignment="1">
      <alignment horizontal="center" wrapText="1"/>
    </xf>
    <xf numFmtId="164" fontId="72" fillId="14" borderId="15" xfId="0" applyNumberFormat="1" applyFont="1" applyFill="1" applyBorder="1" applyAlignment="1">
      <alignment horizontal="center" wrapText="1"/>
    </xf>
    <xf numFmtId="164" fontId="72" fillId="14" borderId="1" xfId="0" applyNumberFormat="1" applyFont="1" applyFill="1" applyBorder="1" applyAlignment="1">
      <alignment horizontal="center" wrapText="1"/>
    </xf>
    <xf numFmtId="164" fontId="72" fillId="16" borderId="15" xfId="0" applyNumberFormat="1" applyFont="1" applyFill="1" applyBorder="1" applyAlignment="1">
      <alignment horizontal="center" wrapText="1"/>
    </xf>
    <xf numFmtId="164" fontId="67" fillId="15" borderId="15" xfId="0" applyNumberFormat="1" applyFont="1" applyFill="1" applyBorder="1" applyAlignment="1">
      <alignment horizontal="center" wrapText="1"/>
    </xf>
    <xf numFmtId="164" fontId="65" fillId="15" borderId="68" xfId="0" applyNumberFormat="1" applyFont="1" applyFill="1" applyBorder="1" applyAlignment="1">
      <alignment horizontal="center" wrapText="1"/>
    </xf>
    <xf numFmtId="164" fontId="67" fillId="15" borderId="1" xfId="0" applyNumberFormat="1" applyFont="1" applyFill="1" applyBorder="1" applyAlignment="1">
      <alignment horizontal="center" wrapText="1"/>
    </xf>
    <xf numFmtId="164" fontId="75" fillId="10" borderId="30" xfId="0" applyNumberFormat="1" applyFont="1" applyFill="1" applyBorder="1" applyAlignment="1">
      <alignment horizontal="center" wrapText="1"/>
    </xf>
    <xf numFmtId="164" fontId="75" fillId="10" borderId="33" xfId="0" applyNumberFormat="1" applyFont="1" applyFill="1" applyBorder="1" applyAlignment="1">
      <alignment horizontal="center" wrapText="1"/>
    </xf>
    <xf numFmtId="164" fontId="75" fillId="10" borderId="58" xfId="0" applyNumberFormat="1" applyFont="1" applyFill="1" applyBorder="1" applyAlignment="1">
      <alignment horizontal="center" wrapText="1"/>
    </xf>
    <xf numFmtId="164" fontId="67" fillId="15" borderId="59" xfId="0" applyNumberFormat="1" applyFont="1" applyFill="1" applyBorder="1" applyAlignment="1">
      <alignment horizontal="center" wrapText="1"/>
    </xf>
    <xf numFmtId="164" fontId="65" fillId="15" borderId="55" xfId="0" applyNumberFormat="1" applyFont="1" applyFill="1" applyBorder="1" applyAlignment="1">
      <alignment horizontal="center" wrapText="1"/>
    </xf>
    <xf numFmtId="164" fontId="72" fillId="0" borderId="66" xfId="0" applyNumberFormat="1" applyFont="1" applyFill="1" applyBorder="1" applyAlignment="1">
      <alignment horizontal="center" wrapText="1"/>
    </xf>
    <xf numFmtId="164" fontId="72" fillId="10" borderId="66" xfId="0" applyNumberFormat="1" applyFont="1" applyFill="1" applyBorder="1" applyAlignment="1">
      <alignment horizontal="center" wrapText="1"/>
    </xf>
    <xf numFmtId="164" fontId="67" fillId="15" borderId="66" xfId="0" applyNumberFormat="1" applyFont="1" applyFill="1" applyBorder="1" applyAlignment="1">
      <alignment horizontal="center" wrapText="1"/>
    </xf>
    <xf numFmtId="164" fontId="65" fillId="15" borderId="5" xfId="0" applyNumberFormat="1" applyFont="1" applyFill="1" applyBorder="1" applyAlignment="1">
      <alignment horizontal="center" wrapText="1"/>
    </xf>
    <xf numFmtId="164" fontId="67" fillId="0" borderId="66" xfId="0" applyNumberFormat="1" applyFont="1" applyFill="1" applyBorder="1" applyAlignment="1">
      <alignment horizontal="center" wrapText="1"/>
    </xf>
    <xf numFmtId="164" fontId="65" fillId="0" borderId="5" xfId="0" applyNumberFormat="1" applyFont="1" applyFill="1" applyBorder="1" applyAlignment="1">
      <alignment horizontal="center" wrapText="1"/>
    </xf>
    <xf numFmtId="164" fontId="65" fillId="0" borderId="68" xfId="0" applyNumberFormat="1" applyFont="1" applyFill="1" applyBorder="1" applyAlignment="1">
      <alignment horizontal="center" wrapText="1"/>
    </xf>
    <xf numFmtId="164" fontId="67" fillId="10" borderId="48" xfId="0" applyNumberFormat="1" applyFont="1" applyFill="1" applyBorder="1" applyAlignment="1">
      <alignment horizontal="center" wrapText="1"/>
    </xf>
    <xf numFmtId="164" fontId="65" fillId="10" borderId="32" xfId="0" applyNumberFormat="1" applyFont="1" applyFill="1" applyBorder="1" applyAlignment="1">
      <alignment horizontal="center" wrapText="1"/>
    </xf>
    <xf numFmtId="164" fontId="65" fillId="10" borderId="33" xfId="0" applyNumberFormat="1" applyFont="1" applyFill="1" applyBorder="1" applyAlignment="1">
      <alignment horizontal="center" wrapText="1"/>
    </xf>
    <xf numFmtId="164" fontId="75" fillId="0" borderId="13" xfId="0" applyNumberFormat="1" applyFont="1" applyFill="1" applyBorder="1" applyAlignment="1">
      <alignment horizontal="center"/>
    </xf>
    <xf numFmtId="164" fontId="75" fillId="0" borderId="3" xfId="0" applyNumberFormat="1" applyFont="1" applyFill="1" applyBorder="1" applyAlignment="1">
      <alignment horizontal="center"/>
    </xf>
    <xf numFmtId="164" fontId="75" fillId="0" borderId="15" xfId="0" applyNumberFormat="1" applyFont="1" applyFill="1" applyBorder="1" applyAlignment="1">
      <alignment horizontal="center"/>
    </xf>
    <xf numFmtId="164" fontId="75" fillId="0" borderId="16" xfId="0" applyNumberFormat="1" applyFont="1" applyFill="1" applyBorder="1" applyAlignment="1">
      <alignment horizontal="center"/>
    </xf>
    <xf numFmtId="164" fontId="77" fillId="12" borderId="47" xfId="0" applyNumberFormat="1" applyFont="1" applyFill="1" applyBorder="1" applyAlignment="1">
      <alignment horizontal="center"/>
    </xf>
    <xf numFmtId="164" fontId="77" fillId="0" borderId="47" xfId="0" applyNumberFormat="1" applyFont="1" applyFill="1" applyBorder="1" applyAlignment="1">
      <alignment horizontal="center"/>
    </xf>
    <xf numFmtId="164" fontId="77" fillId="15" borderId="47" xfId="0" applyNumberFormat="1" applyFont="1" applyFill="1" applyBorder="1" applyAlignment="1">
      <alignment horizontal="center"/>
    </xf>
    <xf numFmtId="0" fontId="64" fillId="26" borderId="10" xfId="0" applyFont="1" applyFill="1" applyBorder="1"/>
    <xf numFmtId="0" fontId="0" fillId="26" borderId="0" xfId="0" applyFill="1"/>
    <xf numFmtId="164" fontId="14" fillId="26" borderId="21" xfId="0" applyNumberFormat="1" applyFont="1" applyFill="1" applyBorder="1" applyAlignment="1">
      <alignment horizontal="center" vertical="center"/>
    </xf>
    <xf numFmtId="164" fontId="14" fillId="26" borderId="21" xfId="0" applyNumberFormat="1" applyFont="1" applyFill="1" applyBorder="1" applyAlignment="1">
      <alignment horizontal="center" vertical="center" wrapText="1"/>
    </xf>
    <xf numFmtId="164" fontId="14" fillId="26" borderId="21" xfId="0" applyNumberFormat="1" applyFont="1" applyFill="1" applyBorder="1" applyAlignment="1">
      <alignment horizontal="center"/>
    </xf>
    <xf numFmtId="164" fontId="14" fillId="26" borderId="4" xfId="0" applyNumberFormat="1" applyFont="1" applyFill="1" applyBorder="1" applyAlignment="1">
      <alignment horizontal="center"/>
    </xf>
    <xf numFmtId="164" fontId="14" fillId="26" borderId="11" xfId="0" applyNumberFormat="1" applyFont="1" applyFill="1" applyBorder="1" applyAlignment="1">
      <alignment horizontal="center" wrapText="1"/>
    </xf>
    <xf numFmtId="164" fontId="14" fillId="26" borderId="11" xfId="0" applyNumberFormat="1" applyFont="1" applyFill="1" applyBorder="1" applyAlignment="1">
      <alignment horizontal="center"/>
    </xf>
    <xf numFmtId="164" fontId="14" fillId="26" borderId="4" xfId="0" applyNumberFormat="1" applyFont="1" applyFill="1" applyBorder="1" applyAlignment="1">
      <alignment horizontal="center" wrapText="1"/>
    </xf>
    <xf numFmtId="164" fontId="14" fillId="26" borderId="14" xfId="0" applyNumberFormat="1" applyFont="1" applyFill="1" applyBorder="1" applyAlignment="1">
      <alignment horizontal="center"/>
    </xf>
    <xf numFmtId="164" fontId="14" fillId="26" borderId="21" xfId="0" applyNumberFormat="1" applyFont="1" applyFill="1" applyBorder="1" applyAlignment="1">
      <alignment horizontal="center" wrapText="1"/>
    </xf>
    <xf numFmtId="164" fontId="0" fillId="26" borderId="4" xfId="0" applyNumberFormat="1" applyFont="1" applyFill="1" applyBorder="1" applyAlignment="1">
      <alignment horizontal="center"/>
    </xf>
    <xf numFmtId="164" fontId="0" fillId="26" borderId="21" xfId="0" applyNumberFormat="1" applyFont="1" applyFill="1" applyBorder="1" applyAlignment="1">
      <alignment horizontal="center"/>
    </xf>
    <xf numFmtId="0" fontId="0" fillId="26" borderId="11" xfId="0" applyFont="1" applyFill="1" applyBorder="1" applyAlignment="1">
      <alignment horizontal="center"/>
    </xf>
    <xf numFmtId="164" fontId="65" fillId="26" borderId="47" xfId="0" applyNumberFormat="1" applyFont="1" applyFill="1" applyBorder="1" applyAlignment="1">
      <alignment horizontal="center"/>
    </xf>
    <xf numFmtId="164" fontId="65" fillId="26" borderId="4" xfId="0" applyNumberFormat="1" applyFont="1" applyFill="1" applyBorder="1" applyAlignment="1">
      <alignment horizontal="center"/>
    </xf>
    <xf numFmtId="0" fontId="14" fillId="27" borderId="12" xfId="0" applyFont="1" applyFill="1" applyBorder="1"/>
    <xf numFmtId="0" fontId="14" fillId="27" borderId="17" xfId="0" applyFont="1" applyFill="1" applyBorder="1"/>
    <xf numFmtId="164" fontId="14" fillId="27" borderId="17" xfId="0" applyNumberFormat="1" applyFont="1" applyFill="1" applyBorder="1" applyAlignment="1">
      <alignment horizontal="center" vertical="center"/>
    </xf>
    <xf numFmtId="164" fontId="14" fillId="27" borderId="17" xfId="0" applyNumberFormat="1" applyFont="1" applyFill="1" applyBorder="1" applyAlignment="1">
      <alignment horizontal="center" vertical="center" wrapText="1"/>
    </xf>
    <xf numFmtId="164" fontId="14" fillId="27" borderId="17" xfId="0" applyNumberFormat="1" applyFont="1" applyFill="1" applyBorder="1" applyAlignment="1">
      <alignment horizontal="center"/>
    </xf>
    <xf numFmtId="164" fontId="14" fillId="27" borderId="47" xfId="0" applyNumberFormat="1" applyFont="1" applyFill="1" applyBorder="1" applyAlignment="1">
      <alignment horizontal="center"/>
    </xf>
    <xf numFmtId="164" fontId="14" fillId="27" borderId="18" xfId="0" applyNumberFormat="1" applyFont="1" applyFill="1" applyBorder="1" applyAlignment="1">
      <alignment horizontal="center" wrapText="1"/>
    </xf>
    <xf numFmtId="164" fontId="14" fillId="27" borderId="18" xfId="0" applyNumberFormat="1" applyFont="1" applyFill="1" applyBorder="1" applyAlignment="1">
      <alignment horizontal="center"/>
    </xf>
    <xf numFmtId="164" fontId="14" fillId="27" borderId="47" xfId="0" applyNumberFormat="1" applyFont="1" applyFill="1" applyBorder="1" applyAlignment="1">
      <alignment horizontal="center" wrapText="1"/>
    </xf>
    <xf numFmtId="164" fontId="14" fillId="27" borderId="12" xfId="0" applyNumberFormat="1" applyFont="1" applyFill="1" applyBorder="1" applyAlignment="1">
      <alignment horizontal="center"/>
    </xf>
    <xf numFmtId="164" fontId="14" fillId="27" borderId="17" xfId="0" applyNumberFormat="1" applyFont="1" applyFill="1" applyBorder="1" applyAlignment="1">
      <alignment horizontal="center" wrapText="1"/>
    </xf>
    <xf numFmtId="164" fontId="0" fillId="27" borderId="4" xfId="0" applyNumberFormat="1" applyFont="1" applyFill="1" applyBorder="1" applyAlignment="1">
      <alignment horizontal="center"/>
    </xf>
    <xf numFmtId="164" fontId="0" fillId="27" borderId="21" xfId="0" applyNumberFormat="1" applyFont="1" applyFill="1" applyBorder="1" applyAlignment="1">
      <alignment horizontal="center"/>
    </xf>
    <xf numFmtId="0" fontId="0" fillId="27" borderId="11" xfId="0" applyFont="1" applyFill="1" applyBorder="1" applyAlignment="1">
      <alignment horizontal="center"/>
    </xf>
    <xf numFmtId="164" fontId="65" fillId="27" borderId="47" xfId="0" applyNumberFormat="1" applyFont="1" applyFill="1" applyBorder="1" applyAlignment="1">
      <alignment horizontal="center"/>
    </xf>
    <xf numFmtId="0" fontId="14" fillId="28" borderId="12" xfId="0" applyFont="1" applyFill="1" applyBorder="1"/>
    <xf numFmtId="0" fontId="14" fillId="28" borderId="17" xfId="0" applyFont="1" applyFill="1" applyBorder="1"/>
    <xf numFmtId="164" fontId="14" fillId="28" borderId="17" xfId="0" applyNumberFormat="1" applyFont="1" applyFill="1" applyBorder="1" applyAlignment="1">
      <alignment horizontal="center" vertical="center"/>
    </xf>
    <xf numFmtId="164" fontId="14" fillId="28" borderId="17" xfId="0" applyNumberFormat="1" applyFont="1" applyFill="1" applyBorder="1" applyAlignment="1">
      <alignment horizontal="center" vertical="center" wrapText="1"/>
    </xf>
    <xf numFmtId="164" fontId="14" fillId="28" borderId="17" xfId="0" applyNumberFormat="1" applyFont="1" applyFill="1" applyBorder="1" applyAlignment="1">
      <alignment horizontal="center"/>
    </xf>
    <xf numFmtId="164" fontId="14" fillId="28" borderId="47" xfId="0" applyNumberFormat="1" applyFont="1" applyFill="1" applyBorder="1" applyAlignment="1">
      <alignment horizontal="center"/>
    </xf>
    <xf numFmtId="164" fontId="14" fillId="28" borderId="18" xfId="0" applyNumberFormat="1" applyFont="1" applyFill="1" applyBorder="1" applyAlignment="1">
      <alignment horizontal="center" wrapText="1"/>
    </xf>
    <xf numFmtId="164" fontId="14" fillId="28" borderId="18" xfId="0" applyNumberFormat="1" applyFont="1" applyFill="1" applyBorder="1" applyAlignment="1">
      <alignment horizontal="center"/>
    </xf>
    <xf numFmtId="164" fontId="14" fillId="28" borderId="47" xfId="0" applyNumberFormat="1" applyFont="1" applyFill="1" applyBorder="1" applyAlignment="1">
      <alignment horizontal="center" wrapText="1"/>
    </xf>
    <xf numFmtId="164" fontId="14" fillId="28" borderId="12" xfId="0" applyNumberFormat="1" applyFont="1" applyFill="1" applyBorder="1" applyAlignment="1">
      <alignment horizontal="center"/>
    </xf>
    <xf numFmtId="164" fontId="14" fillId="28" borderId="17" xfId="0" applyNumberFormat="1" applyFont="1" applyFill="1" applyBorder="1" applyAlignment="1">
      <alignment horizontal="center" wrapText="1"/>
    </xf>
    <xf numFmtId="164" fontId="0" fillId="28" borderId="4" xfId="0" applyNumberFormat="1" applyFont="1" applyFill="1" applyBorder="1" applyAlignment="1">
      <alignment horizontal="center"/>
    </xf>
    <xf numFmtId="164" fontId="0" fillId="28" borderId="21" xfId="0" applyNumberFormat="1" applyFont="1" applyFill="1" applyBorder="1" applyAlignment="1">
      <alignment horizontal="center"/>
    </xf>
    <xf numFmtId="0" fontId="0" fillId="28" borderId="11" xfId="0" applyFont="1" applyFill="1" applyBorder="1" applyAlignment="1">
      <alignment horizontal="center"/>
    </xf>
    <xf numFmtId="164" fontId="65" fillId="28" borderId="47" xfId="0" applyNumberFormat="1" applyFont="1" applyFill="1" applyBorder="1" applyAlignment="1">
      <alignment horizontal="center"/>
    </xf>
    <xf numFmtId="0" fontId="0" fillId="0" borderId="28" xfId="0" applyBorder="1" applyAlignment="1"/>
    <xf numFmtId="0" fontId="0" fillId="0" borderId="0" xfId="0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0" xfId="0"/>
    <xf numFmtId="0" fontId="0" fillId="0" borderId="0" xfId="0" applyFill="1" applyBorder="1" applyAlignment="1">
      <alignment horizontal="center" wrapText="1"/>
    </xf>
    <xf numFmtId="0" fontId="0" fillId="0" borderId="28" xfId="0" applyFill="1" applyBorder="1" applyAlignment="1">
      <alignment horizontal="center" wrapText="1"/>
    </xf>
    <xf numFmtId="164" fontId="14" fillId="7" borderId="14" xfId="0" applyNumberFormat="1" applyFont="1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164" fontId="65" fillId="7" borderId="14" xfId="0" applyNumberFormat="1" applyFont="1" applyFill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1" fontId="80" fillId="0" borderId="0" xfId="0" applyNumberFormat="1" applyFont="1" applyFill="1" applyBorder="1" applyAlignment="1">
      <alignment horizontal="center" wrapText="1"/>
    </xf>
    <xf numFmtId="0" fontId="19" fillId="29" borderId="1" xfId="0" applyFont="1" applyFill="1" applyBorder="1"/>
    <xf numFmtId="0" fontId="0" fillId="29" borderId="5" xfId="0" applyFill="1" applyBorder="1"/>
    <xf numFmtId="164" fontId="14" fillId="29" borderId="5" xfId="0" applyNumberFormat="1" applyFont="1" applyFill="1" applyBorder="1" applyAlignment="1">
      <alignment horizontal="center"/>
    </xf>
    <xf numFmtId="164" fontId="14" fillId="29" borderId="5" xfId="0" applyNumberFormat="1" applyFont="1" applyFill="1" applyBorder="1" applyAlignment="1">
      <alignment horizontal="left"/>
    </xf>
    <xf numFmtId="0" fontId="0" fillId="29" borderId="5" xfId="0" applyFill="1" applyBorder="1" applyAlignment="1">
      <alignment horizontal="center"/>
    </xf>
    <xf numFmtId="0" fontId="0" fillId="29" borderId="5" xfId="0" applyFill="1" applyBorder="1" applyAlignment="1">
      <alignment horizontal="center" wrapText="1"/>
    </xf>
    <xf numFmtId="0" fontId="14" fillId="29" borderId="5" xfId="0" applyFont="1" applyFill="1" applyBorder="1"/>
    <xf numFmtId="0" fontId="0" fillId="29" borderId="5" xfId="0" applyFill="1" applyBorder="1" applyAlignment="1">
      <alignment wrapText="1"/>
    </xf>
    <xf numFmtId="1" fontId="0" fillId="29" borderId="5" xfId="0" applyNumberFormat="1" applyFill="1" applyBorder="1"/>
    <xf numFmtId="1" fontId="0" fillId="29" borderId="5" xfId="0" applyNumberFormat="1" applyFill="1" applyBorder="1" applyAlignment="1">
      <alignment horizontal="center"/>
    </xf>
    <xf numFmtId="164" fontId="12" fillId="29" borderId="5" xfId="0" applyNumberFormat="1" applyFont="1" applyFill="1" applyBorder="1" applyAlignment="1">
      <alignment horizontal="center"/>
    </xf>
    <xf numFmtId="164" fontId="12" fillId="29" borderId="5" xfId="0" applyNumberFormat="1" applyFont="1" applyFill="1" applyBorder="1" applyAlignment="1">
      <alignment horizontal="center" wrapText="1"/>
    </xf>
    <xf numFmtId="164" fontId="18" fillId="29" borderId="5" xfId="0" applyNumberFormat="1" applyFont="1" applyFill="1" applyBorder="1" applyAlignment="1">
      <alignment horizontal="center" wrapText="1"/>
    </xf>
    <xf numFmtId="164" fontId="18" fillId="29" borderId="29" xfId="0" applyNumberFormat="1" applyFont="1" applyFill="1" applyBorder="1" applyAlignment="1">
      <alignment horizontal="center" wrapText="1"/>
    </xf>
    <xf numFmtId="164" fontId="72" fillId="29" borderId="3" xfId="0" applyNumberFormat="1" applyFont="1" applyFill="1" applyBorder="1" applyAlignment="1">
      <alignment horizontal="center" wrapText="1"/>
    </xf>
    <xf numFmtId="1" fontId="72" fillId="15" borderId="6" xfId="0" applyNumberFormat="1" applyFont="1" applyFill="1" applyBorder="1" applyAlignment="1">
      <alignment horizontal="center" wrapText="1"/>
    </xf>
    <xf numFmtId="2" fontId="72" fillId="15" borderId="6" xfId="0" applyNumberFormat="1" applyFont="1" applyFill="1" applyBorder="1" applyAlignment="1">
      <alignment horizontal="center" wrapText="1"/>
    </xf>
    <xf numFmtId="0" fontId="19" fillId="8" borderId="60" xfId="0" applyFont="1" applyFill="1" applyBorder="1"/>
    <xf numFmtId="0" fontId="0" fillId="8" borderId="74" xfId="0" applyFill="1" applyBorder="1"/>
    <xf numFmtId="164" fontId="14" fillId="8" borderId="74" xfId="0" applyNumberFormat="1" applyFont="1" applyFill="1" applyBorder="1" applyAlignment="1">
      <alignment horizontal="center"/>
    </xf>
    <xf numFmtId="164" fontId="14" fillId="8" borderId="74" xfId="0" applyNumberFormat="1" applyFont="1" applyFill="1" applyBorder="1" applyAlignment="1">
      <alignment horizontal="left"/>
    </xf>
    <xf numFmtId="0" fontId="0" fillId="8" borderId="74" xfId="0" applyFill="1" applyBorder="1" applyAlignment="1">
      <alignment horizontal="center"/>
    </xf>
    <xf numFmtId="0" fontId="0" fillId="8" borderId="74" xfId="0" applyFill="1" applyBorder="1" applyAlignment="1">
      <alignment horizontal="center" wrapText="1"/>
    </xf>
    <xf numFmtId="0" fontId="14" fillId="8" borderId="74" xfId="0" applyFont="1" applyFill="1" applyBorder="1"/>
    <xf numFmtId="0" fontId="0" fillId="8" borderId="74" xfId="0" applyFill="1" applyBorder="1" applyAlignment="1">
      <alignment wrapText="1"/>
    </xf>
    <xf numFmtId="1" fontId="0" fillId="8" borderId="74" xfId="0" applyNumberFormat="1" applyFill="1" applyBorder="1"/>
    <xf numFmtId="1" fontId="0" fillId="8" borderId="74" xfId="0" applyNumberFormat="1" applyFill="1" applyBorder="1" applyAlignment="1">
      <alignment horizontal="center"/>
    </xf>
    <xf numFmtId="164" fontId="12" fillId="8" borderId="74" xfId="0" applyNumberFormat="1" applyFont="1" applyFill="1" applyBorder="1" applyAlignment="1">
      <alignment horizontal="center"/>
    </xf>
    <xf numFmtId="164" fontId="12" fillId="8" borderId="74" xfId="0" applyNumberFormat="1" applyFont="1" applyFill="1" applyBorder="1" applyAlignment="1">
      <alignment horizontal="center" wrapText="1"/>
    </xf>
    <xf numFmtId="164" fontId="18" fillId="8" borderId="74" xfId="0" applyNumberFormat="1" applyFont="1" applyFill="1" applyBorder="1" applyAlignment="1">
      <alignment horizontal="center" wrapText="1"/>
    </xf>
    <xf numFmtId="164" fontId="18" fillId="8" borderId="61" xfId="0" applyNumberFormat="1" applyFont="1" applyFill="1" applyBorder="1" applyAlignment="1">
      <alignment horizontal="center" wrapText="1"/>
    </xf>
    <xf numFmtId="164" fontId="72" fillId="8" borderId="23" xfId="0" applyNumberFormat="1" applyFont="1" applyFill="1" applyBorder="1" applyAlignment="1">
      <alignment horizontal="center" wrapText="1"/>
    </xf>
    <xf numFmtId="0" fontId="19" fillId="0" borderId="5" xfId="0" applyFont="1" applyFill="1" applyBorder="1"/>
    <xf numFmtId="1" fontId="72" fillId="0" borderId="25" xfId="0" applyNumberFormat="1" applyFont="1" applyFill="1" applyBorder="1" applyAlignment="1">
      <alignment horizontal="center" wrapText="1"/>
    </xf>
    <xf numFmtId="164" fontId="72" fillId="0" borderId="23" xfId="0" applyNumberFormat="1" applyFont="1" applyFill="1" applyBorder="1" applyAlignment="1">
      <alignment horizontal="center" wrapText="1"/>
    </xf>
    <xf numFmtId="164" fontId="79" fillId="0" borderId="3" xfId="0" applyNumberFormat="1" applyFont="1" applyFill="1" applyBorder="1" applyAlignment="1">
      <alignment horizontal="center" wrapText="1"/>
    </xf>
    <xf numFmtId="164" fontId="79" fillId="8" borderId="23" xfId="0" applyNumberFormat="1" applyFont="1" applyFill="1" applyBorder="1" applyAlignment="1">
      <alignment horizontal="center" wrapText="1"/>
    </xf>
    <xf numFmtId="164" fontId="79" fillId="0" borderId="23" xfId="0" applyNumberFormat="1" applyFont="1" applyFill="1" applyBorder="1" applyAlignment="1">
      <alignment horizontal="center" wrapText="1"/>
    </xf>
    <xf numFmtId="1" fontId="79" fillId="0" borderId="25" xfId="0" applyNumberFormat="1" applyFont="1" applyFill="1" applyBorder="1" applyAlignment="1">
      <alignment horizontal="center" wrapText="1"/>
    </xf>
    <xf numFmtId="164" fontId="79" fillId="0" borderId="36" xfId="0" applyNumberFormat="1" applyFont="1" applyFill="1" applyBorder="1" applyAlignment="1">
      <alignment horizontal="center" wrapText="1"/>
    </xf>
    <xf numFmtId="164" fontId="79" fillId="15" borderId="3" xfId="0" applyNumberFormat="1" applyFont="1" applyFill="1" applyBorder="1" applyAlignment="1">
      <alignment horizontal="center" wrapText="1"/>
    </xf>
    <xf numFmtId="164" fontId="79" fillId="29" borderId="3" xfId="0" applyNumberFormat="1" applyFont="1" applyFill="1" applyBorder="1" applyAlignment="1">
      <alignment horizontal="center" wrapText="1"/>
    </xf>
    <xf numFmtId="0" fontId="19" fillId="30" borderId="0" xfId="0" applyFont="1" applyFill="1" applyBorder="1" applyAlignment="1">
      <alignment vertical="top" wrapText="1"/>
    </xf>
    <xf numFmtId="164" fontId="78" fillId="0" borderId="3" xfId="0" applyNumberFormat="1" applyFont="1" applyFill="1" applyBorder="1" applyAlignment="1">
      <alignment horizontal="center" wrapText="1"/>
    </xf>
    <xf numFmtId="164" fontId="72" fillId="0" borderId="14" xfId="0" applyNumberFormat="1" applyFont="1" applyFill="1" applyBorder="1" applyAlignment="1">
      <alignment horizontal="center" wrapText="1"/>
    </xf>
    <xf numFmtId="164" fontId="72" fillId="0" borderId="4" xfId="0" applyNumberFormat="1" applyFont="1" applyFill="1" applyBorder="1" applyAlignment="1">
      <alignment horizontal="center" wrapText="1"/>
    </xf>
    <xf numFmtId="164" fontId="79" fillId="0" borderId="4" xfId="0" applyNumberFormat="1" applyFont="1" applyFill="1" applyBorder="1" applyAlignment="1">
      <alignment horizontal="center" wrapText="1"/>
    </xf>
    <xf numFmtId="164" fontId="80" fillId="31" borderId="0" xfId="0" applyNumberFormat="1" applyFont="1" applyFill="1" applyBorder="1" applyAlignment="1">
      <alignment horizontal="center" wrapText="1"/>
    </xf>
    <xf numFmtId="1" fontId="0" fillId="0" borderId="0" xfId="0" applyNumberFormat="1" applyFill="1" applyAlignment="1">
      <alignment wrapText="1"/>
    </xf>
    <xf numFmtId="164" fontId="0" fillId="0" borderId="0" xfId="0" applyNumberFormat="1" applyFont="1" applyFill="1" applyAlignment="1">
      <alignment wrapText="1"/>
    </xf>
    <xf numFmtId="164" fontId="14" fillId="0" borderId="0" xfId="0" applyNumberFormat="1" applyFont="1" applyFill="1" applyAlignment="1">
      <alignment wrapText="1"/>
    </xf>
    <xf numFmtId="164" fontId="0" fillId="0" borderId="0" xfId="0" applyNumberFormat="1" applyFill="1" applyAlignment="1">
      <alignment wrapText="1"/>
    </xf>
    <xf numFmtId="164" fontId="0" fillId="22" borderId="0" xfId="0" applyNumberFormat="1" applyFill="1" applyAlignment="1">
      <alignment wrapText="1"/>
    </xf>
    <xf numFmtId="0" fontId="0" fillId="2" borderId="0" xfId="0" applyFill="1" applyAlignment="1">
      <alignment wrapText="1"/>
    </xf>
    <xf numFmtId="0" fontId="0" fillId="7" borderId="0" xfId="0" applyFill="1" applyAlignment="1">
      <alignment wrapText="1"/>
    </xf>
    <xf numFmtId="0" fontId="0" fillId="0" borderId="0" xfId="0" applyAlignment="1">
      <alignment wrapText="1"/>
    </xf>
    <xf numFmtId="0" fontId="15" fillId="22" borderId="5" xfId="0" applyFont="1" applyFill="1" applyBorder="1" applyAlignment="1">
      <alignment wrapText="1"/>
    </xf>
    <xf numFmtId="1" fontId="0" fillId="0" borderId="0" xfId="0" applyNumberFormat="1" applyFill="1" applyBorder="1" applyAlignment="1">
      <alignment wrapText="1"/>
    </xf>
    <xf numFmtId="0" fontId="0" fillId="8" borderId="0" xfId="0" applyFill="1" applyAlignment="1">
      <alignment wrapText="1"/>
    </xf>
    <xf numFmtId="164" fontId="0" fillId="9" borderId="16" xfId="0" applyNumberFormat="1" applyFont="1" applyFill="1" applyBorder="1" applyAlignment="1">
      <alignment wrapText="1"/>
    </xf>
    <xf numFmtId="164" fontId="19" fillId="2" borderId="16" xfId="0" applyNumberFormat="1" applyFont="1" applyFill="1" applyBorder="1" applyAlignment="1">
      <alignment horizontal="center" wrapText="1"/>
    </xf>
    <xf numFmtId="164" fontId="18" fillId="9" borderId="16" xfId="0" applyNumberFormat="1" applyFont="1" applyFill="1" applyBorder="1" applyAlignment="1">
      <alignment wrapText="1"/>
    </xf>
    <xf numFmtId="164" fontId="18" fillId="0" borderId="16" xfId="0" applyNumberFormat="1" applyFont="1" applyFill="1" applyBorder="1" applyAlignment="1">
      <alignment wrapText="1"/>
    </xf>
    <xf numFmtId="164" fontId="19" fillId="5" borderId="16" xfId="0" applyNumberFormat="1" applyFont="1" applyFill="1" applyBorder="1" applyAlignment="1">
      <alignment horizontal="center" vertical="center" wrapText="1"/>
    </xf>
    <xf numFmtId="164" fontId="0" fillId="9" borderId="16" xfId="0" applyNumberFormat="1" applyFill="1" applyBorder="1" applyAlignment="1">
      <alignment wrapText="1"/>
    </xf>
    <xf numFmtId="164" fontId="14" fillId="0" borderId="38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ill="1" applyBorder="1" applyAlignment="1">
      <alignment horizontal="left"/>
    </xf>
    <xf numFmtId="164" fontId="64" fillId="7" borderId="16" xfId="0" applyNumberFormat="1" applyFont="1" applyFill="1" applyBorder="1" applyAlignment="1">
      <alignment horizontal="center" vertical="center"/>
    </xf>
    <xf numFmtId="164" fontId="77" fillId="7" borderId="16" xfId="0" applyNumberFormat="1" applyFont="1" applyFill="1" applyBorder="1" applyAlignment="1">
      <alignment horizontal="center" vertical="center"/>
    </xf>
    <xf numFmtId="164" fontId="77" fillId="7" borderId="3" xfId="0" applyNumberFormat="1" applyFont="1" applyFill="1" applyBorder="1" applyAlignment="1">
      <alignment horizontal="center" vertical="center" wrapText="1"/>
    </xf>
    <xf numFmtId="0" fontId="0" fillId="0" borderId="0" xfId="0"/>
    <xf numFmtId="0" fontId="14" fillId="25" borderId="12" xfId="0" applyFont="1" applyFill="1" applyBorder="1"/>
    <xf numFmtId="164" fontId="77" fillId="2" borderId="16" xfId="0" applyNumberFormat="1" applyFont="1" applyFill="1" applyBorder="1" applyAlignment="1">
      <alignment horizontal="center" vertical="center"/>
    </xf>
    <xf numFmtId="164" fontId="77" fillId="7" borderId="16" xfId="0" applyNumberFormat="1" applyFont="1" applyFill="1" applyBorder="1" applyAlignment="1">
      <alignment horizontal="center" vertical="center" wrapText="1"/>
    </xf>
    <xf numFmtId="164" fontId="64" fillId="7" borderId="3" xfId="0" applyNumberFormat="1" applyFont="1" applyFill="1" applyBorder="1" applyAlignment="1">
      <alignment horizontal="center" vertical="center" wrapText="1"/>
    </xf>
    <xf numFmtId="164" fontId="64" fillId="0" borderId="3" xfId="0" applyNumberFormat="1" applyFont="1" applyFill="1" applyBorder="1" applyAlignment="1">
      <alignment horizontal="center" vertical="center" wrapText="1"/>
    </xf>
    <xf numFmtId="164" fontId="64" fillId="7" borderId="16" xfId="0" applyNumberFormat="1" applyFont="1" applyFill="1" applyBorder="1" applyAlignment="1">
      <alignment horizontal="center" vertical="center" wrapText="1"/>
    </xf>
    <xf numFmtId="164" fontId="77" fillId="7" borderId="3" xfId="0" applyNumberFormat="1" applyFont="1" applyFill="1" applyBorder="1" applyAlignment="1">
      <alignment horizontal="center" wrapText="1"/>
    </xf>
    <xf numFmtId="164" fontId="77" fillId="0" borderId="3" xfId="0" applyNumberFormat="1" applyFont="1" applyFill="1" applyBorder="1" applyAlignment="1">
      <alignment horizontal="center" vertical="center" wrapText="1"/>
    </xf>
    <xf numFmtId="164" fontId="77" fillId="22" borderId="3" xfId="0" applyNumberFormat="1" applyFont="1" applyFill="1" applyBorder="1" applyAlignment="1">
      <alignment horizontal="center" vertical="center" wrapText="1"/>
    </xf>
    <xf numFmtId="164" fontId="67" fillId="2" borderId="3" xfId="0" applyNumberFormat="1" applyFont="1" applyFill="1" applyBorder="1" applyAlignment="1">
      <alignment horizontal="center" wrapText="1"/>
    </xf>
    <xf numFmtId="164" fontId="65" fillId="6" borderId="3" xfId="0" applyNumberFormat="1" applyFont="1" applyFill="1" applyBorder="1" applyAlignment="1">
      <alignment horizontal="center" vertical="center" wrapText="1"/>
    </xf>
    <xf numFmtId="164" fontId="67" fillId="5" borderId="3" xfId="0" applyNumberFormat="1" applyFont="1" applyFill="1" applyBorder="1" applyAlignment="1">
      <alignment horizontal="center" vertical="center" wrapText="1"/>
    </xf>
    <xf numFmtId="164" fontId="67" fillId="5" borderId="3" xfId="0" applyNumberFormat="1" applyFont="1" applyFill="1" applyBorder="1" applyAlignment="1">
      <alignment horizontal="center" wrapText="1"/>
    </xf>
    <xf numFmtId="164" fontId="64" fillId="7" borderId="3" xfId="0" applyNumberFormat="1" applyFont="1" applyFill="1" applyBorder="1" applyAlignment="1">
      <alignment horizontal="center" wrapText="1"/>
    </xf>
    <xf numFmtId="164" fontId="64" fillId="22" borderId="3" xfId="0" applyNumberFormat="1" applyFont="1" applyFill="1" applyBorder="1" applyAlignment="1">
      <alignment horizontal="center" vertical="center" wrapText="1"/>
    </xf>
    <xf numFmtId="0" fontId="0" fillId="31" borderId="0" xfId="0" applyFill="1"/>
    <xf numFmtId="164" fontId="67" fillId="26" borderId="3" xfId="0" applyNumberFormat="1" applyFont="1" applyFill="1" applyBorder="1" applyAlignment="1">
      <alignment horizontal="center"/>
    </xf>
    <xf numFmtId="164" fontId="67" fillId="26" borderId="13" xfId="0" applyNumberFormat="1" applyFont="1" applyFill="1" applyBorder="1" applyAlignment="1">
      <alignment horizontal="center"/>
    </xf>
    <xf numFmtId="164" fontId="67" fillId="26" borderId="3" xfId="0" applyNumberFormat="1" applyFont="1" applyFill="1" applyBorder="1" applyAlignment="1">
      <alignment horizontal="center" wrapText="1"/>
    </xf>
    <xf numFmtId="164" fontId="72" fillId="0" borderId="0" xfId="0" applyNumberFormat="1" applyFont="1" applyFill="1"/>
    <xf numFmtId="164" fontId="72" fillId="26" borderId="3" xfId="0" applyNumberFormat="1" applyFont="1" applyFill="1" applyBorder="1"/>
    <xf numFmtId="164" fontId="72" fillId="26" borderId="13" xfId="0" applyNumberFormat="1" applyFont="1" applyFill="1" applyBorder="1"/>
    <xf numFmtId="164" fontId="77" fillId="18" borderId="3" xfId="0" applyNumberFormat="1" applyFont="1" applyFill="1" applyBorder="1" applyAlignment="1">
      <alignment horizontal="center" vertical="center" wrapText="1"/>
    </xf>
    <xf numFmtId="0" fontId="77" fillId="0" borderId="4" xfId="0" applyFont="1" applyFill="1" applyBorder="1" applyAlignment="1">
      <alignment wrapText="1"/>
    </xf>
    <xf numFmtId="0" fontId="68" fillId="0" borderId="11" xfId="0" applyFont="1" applyFill="1" applyBorder="1" applyAlignment="1">
      <alignment wrapText="1"/>
    </xf>
    <xf numFmtId="164" fontId="0" fillId="28" borderId="15" xfId="0" applyNumberFormat="1" applyFont="1" applyFill="1" applyBorder="1" applyAlignment="1">
      <alignment horizontal="center" vertical="center"/>
    </xf>
    <xf numFmtId="164" fontId="0" fillId="28" borderId="3" xfId="0" applyNumberFormat="1" applyFont="1" applyFill="1" applyBorder="1" applyAlignment="1">
      <alignment horizontal="center" vertical="center"/>
    </xf>
    <xf numFmtId="164" fontId="0" fillId="28" borderId="3" xfId="0" applyNumberFormat="1" applyFont="1" applyFill="1" applyBorder="1" applyAlignment="1">
      <alignment horizontal="center" vertical="center" wrapText="1"/>
    </xf>
    <xf numFmtId="164" fontId="67" fillId="32" borderId="3" xfId="0" applyNumberFormat="1" applyFont="1" applyFill="1" applyBorder="1" applyAlignment="1">
      <alignment horizontal="center" vertical="center" wrapText="1"/>
    </xf>
    <xf numFmtId="0" fontId="0" fillId="32" borderId="0" xfId="0" applyFill="1"/>
    <xf numFmtId="164" fontId="0" fillId="33" borderId="15" xfId="0" applyNumberFormat="1" applyFont="1" applyFill="1" applyBorder="1" applyAlignment="1">
      <alignment horizontal="center" vertical="center"/>
    </xf>
    <xf numFmtId="164" fontId="0" fillId="33" borderId="3" xfId="0" applyNumberFormat="1" applyFont="1" applyFill="1" applyBorder="1" applyAlignment="1">
      <alignment horizontal="center" vertical="center"/>
    </xf>
    <xf numFmtId="164" fontId="0" fillId="33" borderId="3" xfId="0" applyNumberFormat="1" applyFont="1" applyFill="1" applyBorder="1" applyAlignment="1">
      <alignment horizontal="center" vertical="center" wrapText="1"/>
    </xf>
    <xf numFmtId="164" fontId="64" fillId="28" borderId="15" xfId="0" applyNumberFormat="1" applyFont="1" applyFill="1" applyBorder="1" applyAlignment="1">
      <alignment horizontal="center" vertical="center"/>
    </xf>
    <xf numFmtId="164" fontId="64" fillId="28" borderId="3" xfId="0" applyNumberFormat="1" applyFont="1" applyFill="1" applyBorder="1" applyAlignment="1">
      <alignment horizontal="center" vertical="center"/>
    </xf>
    <xf numFmtId="164" fontId="64" fillId="28" borderId="3" xfId="0" applyNumberFormat="1" applyFont="1" applyFill="1" applyBorder="1" applyAlignment="1">
      <alignment horizontal="center" vertical="center" wrapText="1"/>
    </xf>
    <xf numFmtId="164" fontId="64" fillId="33" borderId="15" xfId="0" applyNumberFormat="1" applyFont="1" applyFill="1" applyBorder="1" applyAlignment="1">
      <alignment horizontal="center" vertical="center"/>
    </xf>
    <xf numFmtId="164" fontId="64" fillId="33" borderId="3" xfId="0" applyNumberFormat="1" applyFont="1" applyFill="1" applyBorder="1" applyAlignment="1">
      <alignment horizontal="center" vertical="center"/>
    </xf>
    <xf numFmtId="164" fontId="64" fillId="33" borderId="3" xfId="0" applyNumberFormat="1" applyFont="1" applyFill="1" applyBorder="1" applyAlignment="1">
      <alignment horizontal="center" vertical="center" wrapText="1"/>
    </xf>
    <xf numFmtId="0" fontId="64" fillId="0" borderId="0" xfId="0" applyFont="1" applyFill="1"/>
    <xf numFmtId="164" fontId="64" fillId="0" borderId="13" xfId="0" applyNumberFormat="1" applyFont="1" applyFill="1" applyBorder="1" applyAlignment="1">
      <alignment horizontal="center" vertical="center" wrapText="1"/>
    </xf>
    <xf numFmtId="164" fontId="64" fillId="32" borderId="15" xfId="0" applyNumberFormat="1" applyFont="1" applyFill="1" applyBorder="1" applyAlignment="1">
      <alignment horizontal="center" vertical="center"/>
    </xf>
    <xf numFmtId="164" fontId="64" fillId="32" borderId="3" xfId="0" applyNumberFormat="1" applyFont="1" applyFill="1" applyBorder="1" applyAlignment="1">
      <alignment horizontal="center" vertical="center"/>
    </xf>
    <xf numFmtId="164" fontId="64" fillId="32" borderId="3" xfId="0" applyNumberFormat="1" applyFont="1" applyFill="1" applyBorder="1" applyAlignment="1">
      <alignment horizontal="center" vertical="center" wrapText="1"/>
    </xf>
    <xf numFmtId="164" fontId="83" fillId="32" borderId="15" xfId="0" applyNumberFormat="1" applyFont="1" applyFill="1" applyBorder="1" applyAlignment="1">
      <alignment horizontal="center" vertical="center"/>
    </xf>
    <xf numFmtId="164" fontId="83" fillId="32" borderId="3" xfId="0" applyNumberFormat="1" applyFont="1" applyFill="1" applyBorder="1" applyAlignment="1">
      <alignment horizontal="center" vertical="center"/>
    </xf>
    <xf numFmtId="164" fontId="83" fillId="32" borderId="3" xfId="0" applyNumberFormat="1" applyFont="1" applyFill="1" applyBorder="1" applyAlignment="1">
      <alignment horizontal="center" vertical="center" wrapText="1"/>
    </xf>
    <xf numFmtId="0" fontId="84" fillId="0" borderId="0" xfId="0" applyFont="1" applyFill="1"/>
    <xf numFmtId="164" fontId="0" fillId="28" borderId="13" xfId="0" applyNumberFormat="1" applyFont="1" applyFill="1" applyBorder="1" applyAlignment="1">
      <alignment horizontal="center" vertical="center"/>
    </xf>
    <xf numFmtId="164" fontId="64" fillId="28" borderId="13" xfId="0" applyNumberFormat="1" applyFont="1" applyFill="1" applyBorder="1" applyAlignment="1">
      <alignment horizontal="center" vertical="center"/>
    </xf>
    <xf numFmtId="164" fontId="0" fillId="33" borderId="13" xfId="0" applyNumberFormat="1" applyFont="1" applyFill="1" applyBorder="1" applyAlignment="1">
      <alignment horizontal="center" vertical="center"/>
    </xf>
    <xf numFmtId="164" fontId="64" fillId="33" borderId="13" xfId="0" applyNumberFormat="1" applyFont="1" applyFill="1" applyBorder="1" applyAlignment="1">
      <alignment horizontal="center" vertical="center"/>
    </xf>
    <xf numFmtId="164" fontId="83" fillId="32" borderId="13" xfId="0" applyNumberFormat="1" applyFont="1" applyFill="1" applyBorder="1" applyAlignment="1">
      <alignment horizontal="center" vertical="center"/>
    </xf>
    <xf numFmtId="164" fontId="64" fillId="32" borderId="13" xfId="0" applyNumberFormat="1" applyFont="1" applyFill="1" applyBorder="1" applyAlignment="1">
      <alignment horizontal="center" vertical="center"/>
    </xf>
    <xf numFmtId="164" fontId="0" fillId="7" borderId="13" xfId="0" applyNumberFormat="1" applyFont="1" applyFill="1" applyBorder="1" applyAlignment="1">
      <alignment horizontal="center" vertical="center"/>
    </xf>
    <xf numFmtId="164" fontId="65" fillId="0" borderId="38" xfId="0" applyNumberFormat="1" applyFont="1" applyFill="1" applyBorder="1" applyAlignment="1">
      <alignment horizontal="center" vertical="center" wrapText="1"/>
    </xf>
    <xf numFmtId="0" fontId="0" fillId="28" borderId="3" xfId="0" applyFont="1" applyFill="1" applyBorder="1"/>
    <xf numFmtId="0" fontId="64" fillId="28" borderId="3" xfId="0" applyFont="1" applyFill="1" applyBorder="1"/>
    <xf numFmtId="0" fontId="0" fillId="33" borderId="3" xfId="0" applyFont="1" applyFill="1" applyBorder="1"/>
    <xf numFmtId="0" fontId="64" fillId="33" borderId="3" xfId="0" applyFont="1" applyFill="1" applyBorder="1"/>
    <xf numFmtId="0" fontId="83" fillId="32" borderId="3" xfId="0" applyFont="1" applyFill="1" applyBorder="1"/>
    <xf numFmtId="0" fontId="64" fillId="32" borderId="3" xfId="0" applyFont="1" applyFill="1" applyBorder="1"/>
    <xf numFmtId="164" fontId="67" fillId="0" borderId="47" xfId="0" applyNumberFormat="1" applyFont="1" applyFill="1" applyBorder="1" applyAlignment="1">
      <alignment horizontal="center"/>
    </xf>
    <xf numFmtId="164" fontId="67" fillId="15" borderId="47" xfId="0" applyNumberFormat="1" applyFont="1" applyFill="1" applyBorder="1" applyAlignment="1">
      <alignment horizontal="center"/>
    </xf>
    <xf numFmtId="164" fontId="72" fillId="0" borderId="22" xfId="0" applyNumberFormat="1" applyFont="1" applyFill="1" applyBorder="1" applyAlignment="1">
      <alignment horizontal="center" wrapText="1"/>
    </xf>
    <xf numFmtId="0" fontId="19" fillId="26" borderId="66" xfId="0" applyFont="1" applyFill="1" applyBorder="1"/>
    <xf numFmtId="0" fontId="64" fillId="26" borderId="66" xfId="0" applyFont="1" applyFill="1" applyBorder="1"/>
    <xf numFmtId="0" fontId="19" fillId="0" borderId="70" xfId="0" applyFont="1" applyFill="1" applyBorder="1"/>
    <xf numFmtId="0" fontId="19" fillId="15" borderId="66" xfId="0" applyFont="1" applyFill="1" applyBorder="1"/>
    <xf numFmtId="0" fontId="19" fillId="0" borderId="66" xfId="0" applyFont="1" applyFill="1" applyBorder="1"/>
    <xf numFmtId="0" fontId="19" fillId="29" borderId="66" xfId="0" applyFont="1" applyFill="1" applyBorder="1"/>
    <xf numFmtId="0" fontId="19" fillId="8" borderId="80" xfId="0" applyFont="1" applyFill="1" applyBorder="1"/>
    <xf numFmtId="164" fontId="72" fillId="0" borderId="26" xfId="0" applyNumberFormat="1" applyFont="1" applyFill="1" applyBorder="1" applyAlignment="1">
      <alignment horizontal="center" wrapText="1"/>
    </xf>
    <xf numFmtId="164" fontId="72" fillId="29" borderId="15" xfId="0" applyNumberFormat="1" applyFont="1" applyFill="1" applyBorder="1" applyAlignment="1">
      <alignment horizontal="center" wrapText="1"/>
    </xf>
    <xf numFmtId="164" fontId="72" fillId="8" borderId="24" xfId="0" applyNumberFormat="1" applyFont="1" applyFill="1" applyBorder="1" applyAlignment="1">
      <alignment horizontal="center" wrapText="1"/>
    </xf>
    <xf numFmtId="164" fontId="72" fillId="0" borderId="24" xfId="0" applyNumberFormat="1" applyFont="1" applyFill="1" applyBorder="1" applyAlignment="1">
      <alignment horizontal="center" wrapText="1"/>
    </xf>
    <xf numFmtId="1" fontId="72" fillId="0" borderId="30" xfId="0" applyNumberFormat="1" applyFont="1" applyFill="1" applyBorder="1" applyAlignment="1">
      <alignment horizontal="center" wrapText="1"/>
    </xf>
    <xf numFmtId="164" fontId="78" fillId="0" borderId="15" xfId="0" applyNumberFormat="1" applyFont="1" applyFill="1" applyBorder="1" applyAlignment="1">
      <alignment horizontal="center" wrapText="1"/>
    </xf>
    <xf numFmtId="164" fontId="73" fillId="26" borderId="22" xfId="0" applyNumberFormat="1" applyFont="1" applyFill="1" applyBorder="1" applyAlignment="1">
      <alignment horizontal="center"/>
    </xf>
    <xf numFmtId="164" fontId="73" fillId="26" borderId="26" xfId="0" applyNumberFormat="1" applyFont="1" applyFill="1" applyBorder="1" applyAlignment="1">
      <alignment horizontal="center"/>
    </xf>
    <xf numFmtId="164" fontId="73" fillId="26" borderId="3" xfId="0" applyNumberFormat="1" applyFont="1" applyFill="1" applyBorder="1" applyAlignment="1">
      <alignment horizontal="center"/>
    </xf>
    <xf numFmtId="164" fontId="73" fillId="26" borderId="15" xfId="0" applyNumberFormat="1" applyFont="1" applyFill="1" applyBorder="1" applyAlignment="1">
      <alignment horizontal="center"/>
    </xf>
    <xf numFmtId="0" fontId="19" fillId="26" borderId="70" xfId="0" applyFont="1" applyFill="1" applyBorder="1"/>
    <xf numFmtId="164" fontId="73" fillId="0" borderId="22" xfId="0" applyNumberFormat="1" applyFont="1" applyFill="1" applyBorder="1" applyAlignment="1">
      <alignment horizontal="center" wrapText="1"/>
    </xf>
    <xf numFmtId="164" fontId="73" fillId="0" borderId="22" xfId="0" applyNumberFormat="1" applyFont="1" applyFill="1" applyBorder="1" applyAlignment="1">
      <alignment horizontal="center"/>
    </xf>
    <xf numFmtId="164" fontId="73" fillId="0" borderId="26" xfId="0" applyNumberFormat="1" applyFont="1" applyFill="1" applyBorder="1" applyAlignment="1">
      <alignment horizontal="center"/>
    </xf>
    <xf numFmtId="164" fontId="73" fillId="0" borderId="26" xfId="0" applyNumberFormat="1" applyFont="1" applyFill="1" applyBorder="1" applyAlignment="1">
      <alignment horizontal="center" wrapText="1"/>
    </xf>
    <xf numFmtId="164" fontId="73" fillId="0" borderId="3" xfId="0" applyNumberFormat="1" applyFont="1" applyFill="1" applyBorder="1" applyAlignment="1">
      <alignment horizontal="center"/>
    </xf>
    <xf numFmtId="164" fontId="73" fillId="0" borderId="15" xfId="0" applyNumberFormat="1" applyFont="1" applyFill="1" applyBorder="1" applyAlignment="1">
      <alignment horizontal="center"/>
    </xf>
    <xf numFmtId="0" fontId="64" fillId="0" borderId="66" xfId="0" applyFont="1" applyFill="1" applyBorder="1"/>
    <xf numFmtId="0" fontId="0" fillId="35" borderId="3" xfId="0" applyFont="1" applyFill="1" applyBorder="1"/>
    <xf numFmtId="164" fontId="65" fillId="35" borderId="3" xfId="0" applyNumberFormat="1" applyFont="1" applyFill="1" applyBorder="1" applyAlignment="1">
      <alignment horizontal="center" vertical="center" wrapText="1"/>
    </xf>
    <xf numFmtId="164" fontId="72" fillId="35" borderId="3" xfId="0" applyNumberFormat="1" applyFont="1" applyFill="1" applyBorder="1" applyAlignment="1">
      <alignment horizontal="center"/>
    </xf>
    <xf numFmtId="0" fontId="0" fillId="35" borderId="0" xfId="0" applyFont="1" applyFill="1"/>
    <xf numFmtId="164" fontId="65" fillId="35" borderId="16" xfId="0" applyNumberFormat="1" applyFont="1" applyFill="1" applyBorder="1" applyAlignment="1">
      <alignment horizontal="center" vertical="center"/>
    </xf>
    <xf numFmtId="164" fontId="67" fillId="35" borderId="16" xfId="0" applyNumberFormat="1" applyFont="1" applyFill="1" applyBorder="1" applyAlignment="1">
      <alignment horizontal="center" vertical="center"/>
    </xf>
    <xf numFmtId="0" fontId="0" fillId="35" borderId="0" xfId="0" applyFill="1"/>
    <xf numFmtId="164" fontId="67" fillId="35" borderId="3" xfId="0" applyNumberFormat="1" applyFont="1" applyFill="1" applyBorder="1" applyAlignment="1">
      <alignment horizontal="center"/>
    </xf>
    <xf numFmtId="164" fontId="73" fillId="0" borderId="36" xfId="0" applyNumberFormat="1" applyFont="1" applyFill="1" applyBorder="1" applyAlignment="1">
      <alignment horizontal="center"/>
    </xf>
    <xf numFmtId="164" fontId="73" fillId="0" borderId="36" xfId="0" applyNumberFormat="1" applyFont="1" applyFill="1" applyBorder="1" applyAlignment="1">
      <alignment horizontal="center" wrapText="1"/>
    </xf>
    <xf numFmtId="164" fontId="65" fillId="0" borderId="22" xfId="0" applyNumberFormat="1" applyFont="1" applyFill="1" applyBorder="1" applyAlignment="1">
      <alignment horizontal="center"/>
    </xf>
    <xf numFmtId="0" fontId="0" fillId="0" borderId="51" xfId="0" applyFill="1" applyBorder="1"/>
    <xf numFmtId="0" fontId="0" fillId="8" borderId="66" xfId="0" applyFill="1" applyBorder="1"/>
    <xf numFmtId="0" fontId="0" fillId="17" borderId="66" xfId="0" applyFill="1" applyBorder="1"/>
    <xf numFmtId="0" fontId="0" fillId="12" borderId="66" xfId="0" applyFill="1" applyBorder="1"/>
    <xf numFmtId="0" fontId="0" fillId="14" borderId="48" xfId="0" applyFill="1" applyBorder="1"/>
    <xf numFmtId="0" fontId="0" fillId="2" borderId="37" xfId="0" applyFill="1" applyBorder="1"/>
    <xf numFmtId="0" fontId="0" fillId="17" borderId="42" xfId="0" applyFill="1" applyBorder="1"/>
    <xf numFmtId="164" fontId="0" fillId="17" borderId="23" xfId="0" applyNumberFormat="1" applyFont="1" applyFill="1" applyBorder="1" applyAlignment="1">
      <alignment horizontal="center"/>
    </xf>
    <xf numFmtId="0" fontId="0" fillId="19" borderId="23" xfId="0" applyFont="1" applyFill="1" applyBorder="1"/>
    <xf numFmtId="164" fontId="0" fillId="17" borderId="42" xfId="0" applyNumberFormat="1" applyFont="1" applyFill="1" applyBorder="1" applyAlignment="1">
      <alignment horizontal="center"/>
    </xf>
    <xf numFmtId="0" fontId="0" fillId="25" borderId="3" xfId="0" applyFont="1" applyFill="1" applyBorder="1"/>
    <xf numFmtId="0" fontId="0" fillId="25" borderId="25" xfId="0" applyFont="1" applyFill="1" applyBorder="1"/>
    <xf numFmtId="164" fontId="0" fillId="25" borderId="5" xfId="0" applyNumberFormat="1" applyFill="1" applyBorder="1" applyAlignment="1">
      <alignment horizontal="center"/>
    </xf>
    <xf numFmtId="164" fontId="64" fillId="25" borderId="4" xfId="0" applyNumberFormat="1" applyFont="1" applyFill="1" applyBorder="1" applyAlignment="1">
      <alignment horizontal="center"/>
    </xf>
    <xf numFmtId="0" fontId="0" fillId="25" borderId="11" xfId="0" applyFill="1" applyBorder="1" applyAlignment="1"/>
    <xf numFmtId="0" fontId="0" fillId="25" borderId="4" xfId="0" applyFill="1" applyBorder="1" applyAlignment="1">
      <alignment horizontal="center"/>
    </xf>
    <xf numFmtId="164" fontId="64" fillId="36" borderId="4" xfId="0" applyNumberFormat="1" applyFont="1" applyFill="1" applyBorder="1" applyAlignment="1">
      <alignment horizontal="center"/>
    </xf>
    <xf numFmtId="0" fontId="88" fillId="36" borderId="0" xfId="0" applyFont="1" applyFill="1" applyBorder="1" applyAlignment="1">
      <alignment horizontal="center"/>
    </xf>
    <xf numFmtId="0" fontId="86" fillId="0" borderId="0" xfId="0" applyFont="1" applyFill="1" applyBorder="1" applyAlignment="1">
      <alignment horizontal="center"/>
    </xf>
    <xf numFmtId="164" fontId="72" fillId="0" borderId="3" xfId="0" applyNumberFormat="1" applyFont="1" applyFill="1" applyBorder="1" applyAlignment="1">
      <alignment wrapText="1"/>
    </xf>
    <xf numFmtId="0" fontId="72" fillId="0" borderId="0" xfId="0" applyFont="1" applyFill="1"/>
    <xf numFmtId="0" fontId="19" fillId="37" borderId="3" xfId="0" applyFont="1" applyFill="1" applyBorder="1"/>
    <xf numFmtId="164" fontId="67" fillId="37" borderId="3" xfId="0" applyNumberFormat="1" applyFont="1" applyFill="1" applyBorder="1" applyAlignment="1">
      <alignment horizontal="center" vertical="center" wrapText="1"/>
    </xf>
    <xf numFmtId="164" fontId="67" fillId="37" borderId="13" xfId="0" applyNumberFormat="1" applyFont="1" applyFill="1" applyBorder="1" applyAlignment="1">
      <alignment horizontal="center" vertical="center" wrapText="1"/>
    </xf>
    <xf numFmtId="0" fontId="72" fillId="37" borderId="0" xfId="0" applyFont="1" applyFill="1"/>
    <xf numFmtId="164" fontId="67" fillId="37" borderId="3" xfId="0" applyNumberFormat="1" applyFont="1" applyFill="1" applyBorder="1" applyAlignment="1">
      <alignment horizontal="center" vertical="center"/>
    </xf>
    <xf numFmtId="164" fontId="67" fillId="37" borderId="13" xfId="0" applyNumberFormat="1" applyFont="1" applyFill="1" applyBorder="1" applyAlignment="1">
      <alignment horizontal="center" vertical="center"/>
    </xf>
    <xf numFmtId="0" fontId="19" fillId="37" borderId="0" xfId="0" applyFont="1" applyFill="1"/>
    <xf numFmtId="164" fontId="64" fillId="0" borderId="6" xfId="0" applyNumberFormat="1" applyFont="1" applyFill="1" applyBorder="1" applyAlignment="1">
      <alignment horizontal="center"/>
    </xf>
    <xf numFmtId="164" fontId="64" fillId="7" borderId="13" xfId="0" applyNumberFormat="1" applyFont="1" applyFill="1" applyBorder="1" applyAlignment="1">
      <alignment horizontal="center" wrapText="1"/>
    </xf>
    <xf numFmtId="164" fontId="64" fillId="22" borderId="13" xfId="0" applyNumberFormat="1" applyFont="1" applyFill="1" applyBorder="1" applyAlignment="1">
      <alignment horizontal="center" vertical="center" wrapText="1"/>
    </xf>
    <xf numFmtId="164" fontId="67" fillId="32" borderId="13" xfId="0" applyNumberFormat="1" applyFont="1" applyFill="1" applyBorder="1" applyAlignment="1">
      <alignment horizontal="center" vertical="center" wrapText="1"/>
    </xf>
    <xf numFmtId="164" fontId="67" fillId="0" borderId="13" xfId="0" applyNumberFormat="1" applyFont="1" applyFill="1" applyBorder="1" applyAlignment="1">
      <alignment horizontal="center"/>
    </xf>
    <xf numFmtId="0" fontId="70" fillId="0" borderId="14" xfId="0" applyFont="1" applyFill="1" applyBorder="1" applyAlignment="1">
      <alignment wrapText="1"/>
    </xf>
    <xf numFmtId="164" fontId="66" fillId="9" borderId="45" xfId="0" applyNumberFormat="1" applyFont="1" applyFill="1" applyBorder="1" applyAlignment="1">
      <alignment horizontal="center" wrapText="1"/>
    </xf>
    <xf numFmtId="164" fontId="0" fillId="9" borderId="15" xfId="0" applyNumberFormat="1" applyFont="1" applyFill="1" applyBorder="1"/>
    <xf numFmtId="164" fontId="67" fillId="26" borderId="15" xfId="0" applyNumberFormat="1" applyFont="1" applyFill="1" applyBorder="1" applyAlignment="1">
      <alignment horizontal="center"/>
    </xf>
    <xf numFmtId="164" fontId="67" fillId="2" borderId="15" xfId="0" applyNumberFormat="1" applyFont="1" applyFill="1" applyBorder="1" applyAlignment="1">
      <alignment horizontal="center"/>
    </xf>
    <xf numFmtId="164" fontId="65" fillId="17" borderId="15" xfId="0" applyNumberFormat="1" applyFont="1" applyFill="1" applyBorder="1" applyAlignment="1">
      <alignment horizontal="center" vertical="center" wrapText="1"/>
    </xf>
    <xf numFmtId="164" fontId="65" fillId="0" borderId="15" xfId="0" applyNumberFormat="1" applyFont="1" applyFill="1" applyBorder="1" applyAlignment="1">
      <alignment horizontal="center" vertical="center"/>
    </xf>
    <xf numFmtId="164" fontId="64" fillId="7" borderId="15" xfId="0" applyNumberFormat="1" applyFont="1" applyFill="1" applyBorder="1" applyAlignment="1">
      <alignment horizontal="center" wrapText="1"/>
    </xf>
    <xf numFmtId="164" fontId="64" fillId="0" borderId="15" xfId="0" applyNumberFormat="1" applyFont="1" applyFill="1" applyBorder="1" applyAlignment="1">
      <alignment horizontal="center" vertical="center" wrapText="1"/>
    </xf>
    <xf numFmtId="164" fontId="64" fillId="22" borderId="15" xfId="0" applyNumberFormat="1" applyFont="1" applyFill="1" applyBorder="1" applyAlignment="1">
      <alignment horizontal="center" vertical="center" wrapText="1"/>
    </xf>
    <xf numFmtId="164" fontId="65" fillId="9" borderId="15" xfId="0" applyNumberFormat="1" applyFont="1" applyFill="1" applyBorder="1" applyAlignment="1">
      <alignment horizontal="center" vertical="center" wrapText="1"/>
    </xf>
    <xf numFmtId="164" fontId="69" fillId="0" borderId="15" xfId="0" applyNumberFormat="1" applyFont="1" applyFill="1" applyBorder="1" applyAlignment="1">
      <alignment horizontal="center" vertical="center" wrapText="1"/>
    </xf>
    <xf numFmtId="164" fontId="67" fillId="8" borderId="15" xfId="0" applyNumberFormat="1" applyFont="1" applyFill="1" applyBorder="1" applyAlignment="1">
      <alignment horizontal="center" vertical="center" wrapText="1"/>
    </xf>
    <xf numFmtId="164" fontId="67" fillId="7" borderId="15" xfId="0" applyNumberFormat="1" applyFont="1" applyFill="1" applyBorder="1" applyAlignment="1">
      <alignment horizontal="center" vertical="center"/>
    </xf>
    <xf numFmtId="164" fontId="67" fillId="3" borderId="15" xfId="0" applyNumberFormat="1" applyFont="1" applyFill="1" applyBorder="1" applyAlignment="1">
      <alignment horizontal="center" vertical="center" wrapText="1"/>
    </xf>
    <xf numFmtId="164" fontId="67" fillId="0" borderId="15" xfId="0" applyNumberFormat="1" applyFont="1" applyFill="1" applyBorder="1" applyAlignment="1">
      <alignment horizontal="center" vertical="center"/>
    </xf>
    <xf numFmtId="164" fontId="65" fillId="6" borderId="15" xfId="0" applyNumberFormat="1" applyFont="1" applyFill="1" applyBorder="1" applyAlignment="1">
      <alignment horizontal="center" vertical="center"/>
    </xf>
    <xf numFmtId="164" fontId="65" fillId="7" borderId="15" xfId="0" applyNumberFormat="1" applyFont="1" applyFill="1" applyBorder="1" applyAlignment="1">
      <alignment horizontal="center" vertical="center"/>
    </xf>
    <xf numFmtId="164" fontId="67" fillId="37" borderId="15" xfId="0" applyNumberFormat="1" applyFont="1" applyFill="1" applyBorder="1" applyAlignment="1">
      <alignment horizontal="center" vertical="center" wrapText="1"/>
    </xf>
    <xf numFmtId="164" fontId="67" fillId="37" borderId="15" xfId="0" applyNumberFormat="1" applyFont="1" applyFill="1" applyBorder="1" applyAlignment="1">
      <alignment horizontal="center" vertical="center"/>
    </xf>
    <xf numFmtId="0" fontId="0" fillId="9" borderId="15" xfId="0" applyFont="1" applyFill="1" applyBorder="1"/>
    <xf numFmtId="164" fontId="65" fillId="16" borderId="15" xfId="0" applyNumberFormat="1" applyFont="1" applyFill="1" applyBorder="1" applyAlignment="1">
      <alignment horizontal="center" vertical="center" wrapText="1"/>
    </xf>
    <xf numFmtId="164" fontId="67" fillId="32" borderId="15" xfId="0" applyNumberFormat="1" applyFont="1" applyFill="1" applyBorder="1" applyAlignment="1">
      <alignment horizontal="center" vertical="center" wrapText="1"/>
    </xf>
    <xf numFmtId="164" fontId="67" fillId="5" borderId="15" xfId="0" applyNumberFormat="1" applyFont="1" applyFill="1" applyBorder="1" applyAlignment="1">
      <alignment horizontal="center" vertical="center"/>
    </xf>
    <xf numFmtId="164" fontId="67" fillId="5" borderId="15" xfId="0" applyNumberFormat="1" applyFont="1" applyFill="1" applyBorder="1" applyAlignment="1">
      <alignment horizontal="center"/>
    </xf>
    <xf numFmtId="164" fontId="67" fillId="0" borderId="42" xfId="0" applyNumberFormat="1" applyFont="1" applyFill="1" applyBorder="1" applyAlignment="1">
      <alignment horizontal="center" vertical="center"/>
    </xf>
    <xf numFmtId="164" fontId="65" fillId="7" borderId="14" xfId="0" applyNumberFormat="1" applyFont="1" applyFill="1" applyBorder="1" applyAlignment="1">
      <alignment horizontal="center"/>
    </xf>
    <xf numFmtId="0" fontId="0" fillId="0" borderId="0" xfId="0"/>
    <xf numFmtId="0" fontId="0" fillId="35" borderId="6" xfId="0" applyFill="1" applyBorder="1"/>
    <xf numFmtId="164" fontId="65" fillId="35" borderId="13" xfId="0" applyNumberFormat="1" applyFont="1" applyFill="1" applyBorder="1" applyAlignment="1">
      <alignment horizontal="center" vertical="center" wrapText="1"/>
    </xf>
    <xf numFmtId="164" fontId="65" fillId="35" borderId="15" xfId="0" applyNumberFormat="1" applyFont="1" applyFill="1" applyBorder="1" applyAlignment="1">
      <alignment horizontal="center" vertical="center" wrapText="1"/>
    </xf>
    <xf numFmtId="164" fontId="65" fillId="36" borderId="3" xfId="0" applyNumberFormat="1" applyFont="1" applyFill="1" applyBorder="1" applyAlignment="1">
      <alignment horizontal="center" vertical="center" wrapText="1"/>
    </xf>
    <xf numFmtId="164" fontId="65" fillId="36" borderId="13" xfId="0" applyNumberFormat="1" applyFont="1" applyFill="1" applyBorder="1" applyAlignment="1">
      <alignment horizontal="center" vertical="center" wrapText="1"/>
    </xf>
    <xf numFmtId="164" fontId="65" fillId="36" borderId="15" xfId="0" applyNumberFormat="1" applyFont="1" applyFill="1" applyBorder="1" applyAlignment="1">
      <alignment horizontal="center" vertical="center" wrapText="1"/>
    </xf>
    <xf numFmtId="0" fontId="0" fillId="36" borderId="0" xfId="0" applyFill="1"/>
    <xf numFmtId="164" fontId="77" fillId="36" borderId="3" xfId="0" applyNumberFormat="1" applyFont="1" applyFill="1" applyBorder="1" applyAlignment="1">
      <alignment horizontal="center" vertical="center" wrapText="1"/>
    </xf>
    <xf numFmtId="0" fontId="0" fillId="36" borderId="3" xfId="0" applyFont="1" applyFill="1" applyBorder="1"/>
    <xf numFmtId="164" fontId="0" fillId="36" borderId="3" xfId="0" applyNumberFormat="1" applyFont="1" applyFill="1" applyBorder="1"/>
    <xf numFmtId="164" fontId="0" fillId="36" borderId="3" xfId="0" applyNumberFormat="1" applyFont="1" applyFill="1" applyBorder="1" applyAlignment="1">
      <alignment wrapText="1"/>
    </xf>
    <xf numFmtId="164" fontId="64" fillId="36" borderId="3" xfId="0" applyNumberFormat="1" applyFont="1" applyFill="1" applyBorder="1" applyAlignment="1">
      <alignment horizontal="center"/>
    </xf>
    <xf numFmtId="164" fontId="64" fillId="9" borderId="3" xfId="0" applyNumberFormat="1" applyFont="1" applyFill="1" applyBorder="1"/>
    <xf numFmtId="164" fontId="67" fillId="26" borderId="3" xfId="0" applyNumberFormat="1" applyFont="1" applyFill="1" applyBorder="1"/>
    <xf numFmtId="164" fontId="64" fillId="9" borderId="3" xfId="0" applyNumberFormat="1" applyFont="1" applyFill="1" applyBorder="1" applyAlignment="1">
      <alignment horizontal="center" wrapText="1"/>
    </xf>
    <xf numFmtId="164" fontId="64" fillId="0" borderId="3" xfId="0" applyNumberFormat="1" applyFont="1" applyFill="1" applyBorder="1" applyAlignment="1">
      <alignment horizontal="center" wrapText="1"/>
    </xf>
    <xf numFmtId="164" fontId="64" fillId="36" borderId="3" xfId="0" applyNumberFormat="1" applyFont="1" applyFill="1" applyBorder="1" applyAlignment="1">
      <alignment horizontal="center" wrapText="1"/>
    </xf>
    <xf numFmtId="164" fontId="67" fillId="0" borderId="3" xfId="0" applyNumberFormat="1" applyFont="1" applyFill="1" applyBorder="1" applyAlignment="1">
      <alignment horizontal="center" wrapText="1"/>
    </xf>
    <xf numFmtId="0" fontId="64" fillId="0" borderId="4" xfId="0" applyFont="1" applyFill="1" applyBorder="1"/>
    <xf numFmtId="0" fontId="64" fillId="0" borderId="0" xfId="0" applyFont="1" applyFill="1" applyBorder="1"/>
    <xf numFmtId="164" fontId="67" fillId="0" borderId="36" xfId="0" applyNumberFormat="1" applyFont="1" applyFill="1" applyBorder="1" applyAlignment="1">
      <alignment horizontal="center" wrapText="1"/>
    </xf>
    <xf numFmtId="164" fontId="67" fillId="15" borderId="3" xfId="0" applyNumberFormat="1" applyFont="1" applyFill="1" applyBorder="1" applyAlignment="1">
      <alignment horizontal="center" wrapText="1"/>
    </xf>
    <xf numFmtId="164" fontId="67" fillId="12" borderId="3" xfId="0" applyNumberFormat="1" applyFont="1" applyFill="1" applyBorder="1" applyAlignment="1">
      <alignment horizontal="center" wrapText="1"/>
    </xf>
    <xf numFmtId="164" fontId="67" fillId="8" borderId="25" xfId="0" applyNumberFormat="1" applyFont="1" applyFill="1" applyBorder="1" applyAlignment="1">
      <alignment horizontal="center" wrapText="1"/>
    </xf>
    <xf numFmtId="164" fontId="65" fillId="26" borderId="22" xfId="0" applyNumberFormat="1" applyFont="1" applyFill="1" applyBorder="1" applyAlignment="1">
      <alignment horizontal="center"/>
    </xf>
    <xf numFmtId="164" fontId="67" fillId="0" borderId="22" xfId="0" applyNumberFormat="1" applyFont="1" applyFill="1" applyBorder="1" applyAlignment="1">
      <alignment horizontal="center" wrapText="1"/>
    </xf>
    <xf numFmtId="164" fontId="65" fillId="26" borderId="3" xfId="0" applyNumberFormat="1" applyFont="1" applyFill="1" applyBorder="1" applyAlignment="1">
      <alignment horizontal="center"/>
    </xf>
    <xf numFmtId="164" fontId="67" fillId="29" borderId="3" xfId="0" applyNumberFormat="1" applyFont="1" applyFill="1" applyBorder="1" applyAlignment="1">
      <alignment horizontal="center" wrapText="1"/>
    </xf>
    <xf numFmtId="164" fontId="67" fillId="8" borderId="23" xfId="0" applyNumberFormat="1" applyFont="1" applyFill="1" applyBorder="1" applyAlignment="1">
      <alignment horizontal="center" wrapText="1"/>
    </xf>
    <xf numFmtId="164" fontId="67" fillId="0" borderId="23" xfId="0" applyNumberFormat="1" applyFont="1" applyFill="1" applyBorder="1" applyAlignment="1">
      <alignment horizontal="center" wrapText="1"/>
    </xf>
    <xf numFmtId="1" fontId="67" fillId="0" borderId="25" xfId="0" applyNumberFormat="1" applyFont="1" applyFill="1" applyBorder="1" applyAlignment="1">
      <alignment horizontal="center" wrapText="1"/>
    </xf>
    <xf numFmtId="0" fontId="64" fillId="0" borderId="10" xfId="0" applyFont="1" applyFill="1" applyBorder="1"/>
    <xf numFmtId="164" fontId="64" fillId="0" borderId="40" xfId="0" applyNumberFormat="1" applyFont="1" applyFill="1" applyBorder="1" applyAlignment="1">
      <alignment horizontal="center"/>
    </xf>
    <xf numFmtId="164" fontId="64" fillId="0" borderId="16" xfId="0" applyNumberFormat="1" applyFont="1" applyFill="1" applyBorder="1" applyAlignment="1">
      <alignment horizontal="center"/>
    </xf>
    <xf numFmtId="164" fontId="64" fillId="7" borderId="16" xfId="0" applyNumberFormat="1" applyFont="1" applyFill="1" applyBorder="1" applyAlignment="1">
      <alignment horizontal="center"/>
    </xf>
    <xf numFmtId="0" fontId="64" fillId="8" borderId="16" xfId="0" applyFont="1" applyFill="1" applyBorder="1"/>
    <xf numFmtId="0" fontId="64" fillId="0" borderId="16" xfId="0" applyFont="1" applyFill="1" applyBorder="1"/>
    <xf numFmtId="0" fontId="64" fillId="0" borderId="5" xfId="0" applyFont="1" applyFill="1" applyBorder="1"/>
    <xf numFmtId="0" fontId="64" fillId="9" borderId="3" xfId="0" applyFont="1" applyFill="1" applyBorder="1"/>
    <xf numFmtId="164" fontId="67" fillId="0" borderId="5" xfId="0" applyNumberFormat="1" applyFont="1" applyFill="1" applyBorder="1"/>
    <xf numFmtId="0" fontId="91" fillId="0" borderId="0" xfId="0" applyFont="1" applyFill="1"/>
    <xf numFmtId="0" fontId="64" fillId="9" borderId="0" xfId="0" applyFont="1" applyFill="1"/>
    <xf numFmtId="0" fontId="64" fillId="3" borderId="0" xfId="0" applyFont="1" applyFill="1"/>
    <xf numFmtId="0" fontId="64" fillId="4" borderId="0" xfId="0" applyFont="1" applyFill="1"/>
    <xf numFmtId="0" fontId="64" fillId="2" borderId="0" xfId="0" applyFont="1" applyFill="1" applyBorder="1"/>
    <xf numFmtId="0" fontId="64" fillId="0" borderId="9" xfId="0" applyFont="1" applyFill="1" applyBorder="1"/>
    <xf numFmtId="0" fontId="64" fillId="9" borderId="5" xfId="0" applyFont="1" applyFill="1" applyBorder="1"/>
    <xf numFmtId="0" fontId="19" fillId="9" borderId="5" xfId="0" applyFont="1" applyFill="1" applyBorder="1"/>
    <xf numFmtId="164" fontId="64" fillId="36" borderId="13" xfId="0" applyNumberFormat="1" applyFont="1" applyFill="1" applyBorder="1" applyAlignment="1">
      <alignment horizontal="center"/>
    </xf>
    <xf numFmtId="164" fontId="64" fillId="36" borderId="15" xfId="0" applyNumberFormat="1" applyFont="1" applyFill="1" applyBorder="1" applyAlignment="1">
      <alignment horizontal="center"/>
    </xf>
    <xf numFmtId="164" fontId="64" fillId="35" borderId="3" xfId="0" applyNumberFormat="1" applyFont="1" applyFill="1" applyBorder="1" applyAlignment="1">
      <alignment horizontal="center" vertical="center"/>
    </xf>
    <xf numFmtId="164" fontId="64" fillId="35" borderId="13" xfId="0" applyNumberFormat="1" applyFont="1" applyFill="1" applyBorder="1" applyAlignment="1">
      <alignment horizontal="center" vertical="center"/>
    </xf>
    <xf numFmtId="164" fontId="64" fillId="35" borderId="3" xfId="0" applyNumberFormat="1" applyFont="1" applyFill="1" applyBorder="1" applyAlignment="1">
      <alignment horizontal="center" vertical="center" wrapText="1"/>
    </xf>
    <xf numFmtId="164" fontId="64" fillId="35" borderId="15" xfId="0" applyNumberFormat="1" applyFont="1" applyFill="1" applyBorder="1" applyAlignment="1">
      <alignment horizontal="center" vertical="center"/>
    </xf>
    <xf numFmtId="164" fontId="65" fillId="36" borderId="3" xfId="0" applyNumberFormat="1" applyFont="1" applyFill="1" applyBorder="1" applyAlignment="1">
      <alignment horizontal="center" vertical="center"/>
    </xf>
    <xf numFmtId="164" fontId="65" fillId="36" borderId="13" xfId="0" applyNumberFormat="1" applyFont="1" applyFill="1" applyBorder="1" applyAlignment="1">
      <alignment horizontal="center" vertical="center"/>
    </xf>
    <xf numFmtId="164" fontId="65" fillId="36" borderId="16" xfId="0" applyNumberFormat="1" applyFont="1" applyFill="1" applyBorder="1" applyAlignment="1">
      <alignment horizontal="center" vertical="center"/>
    </xf>
    <xf numFmtId="164" fontId="64" fillId="0" borderId="3" xfId="0" applyNumberFormat="1" applyFont="1" applyFill="1" applyBorder="1" applyAlignment="1">
      <alignment horizontal="center"/>
    </xf>
    <xf numFmtId="164" fontId="65" fillId="36" borderId="15" xfId="0" applyNumberFormat="1" applyFont="1" applyFill="1" applyBorder="1" applyAlignment="1">
      <alignment horizontal="center" vertical="center"/>
    </xf>
    <xf numFmtId="164" fontId="64" fillId="0" borderId="15" xfId="0" applyNumberFormat="1" applyFont="1" applyFill="1" applyBorder="1" applyAlignment="1">
      <alignment horizontal="center"/>
    </xf>
    <xf numFmtId="164" fontId="72" fillId="26" borderId="15" xfId="0" applyNumberFormat="1" applyFont="1" applyFill="1" applyBorder="1"/>
    <xf numFmtId="164" fontId="64" fillId="36" borderId="21" xfId="0" applyNumberFormat="1" applyFont="1" applyFill="1" applyBorder="1" applyAlignment="1">
      <alignment horizontal="center"/>
    </xf>
    <xf numFmtId="164" fontId="77" fillId="36" borderId="15" xfId="0" applyNumberFormat="1" applyFont="1" applyFill="1" applyBorder="1" applyAlignment="1">
      <alignment horizontal="center" vertical="center" wrapText="1"/>
    </xf>
    <xf numFmtId="0" fontId="64" fillId="0" borderId="6" xfId="0" applyFont="1" applyFill="1" applyBorder="1"/>
    <xf numFmtId="0" fontId="0" fillId="11" borderId="8" xfId="0" applyFill="1" applyBorder="1" applyAlignment="1"/>
    <xf numFmtId="0" fontId="13" fillId="9" borderId="47" xfId="0" applyFont="1" applyFill="1" applyBorder="1"/>
    <xf numFmtId="164" fontId="82" fillId="26" borderId="23" xfId="0" applyNumberFormat="1" applyFont="1" applyFill="1" applyBorder="1"/>
    <xf numFmtId="164" fontId="81" fillId="26" borderId="23" xfId="0" applyNumberFormat="1" applyFont="1" applyFill="1" applyBorder="1"/>
    <xf numFmtId="164" fontId="14" fillId="0" borderId="3" xfId="0" applyNumberFormat="1" applyFont="1" applyFill="1" applyBorder="1"/>
    <xf numFmtId="0" fontId="89" fillId="36" borderId="3" xfId="0" applyFont="1" applyFill="1" applyBorder="1"/>
    <xf numFmtId="0" fontId="14" fillId="8" borderId="3" xfId="0" applyFont="1" applyFill="1" applyBorder="1"/>
    <xf numFmtId="0" fontId="0" fillId="7" borderId="3" xfId="0" applyFont="1" applyFill="1" applyBorder="1"/>
    <xf numFmtId="0" fontId="90" fillId="36" borderId="3" xfId="0" applyFont="1" applyFill="1" applyBorder="1"/>
    <xf numFmtId="0" fontId="0" fillId="32" borderId="3" xfId="0" applyFont="1" applyFill="1" applyBorder="1"/>
    <xf numFmtId="164" fontId="0" fillId="2" borderId="10" xfId="0" applyNumberFormat="1" applyFill="1" applyBorder="1" applyAlignment="1">
      <alignment horizontal="left"/>
    </xf>
    <xf numFmtId="0" fontId="0" fillId="3" borderId="47" xfId="0" applyFill="1" applyBorder="1"/>
    <xf numFmtId="0" fontId="14" fillId="6" borderId="19" xfId="0" applyFont="1" applyFill="1" applyBorder="1"/>
    <xf numFmtId="0" fontId="0" fillId="36" borderId="5" xfId="0" applyFill="1" applyBorder="1"/>
    <xf numFmtId="0" fontId="89" fillId="7" borderId="1" xfId="0" applyFont="1" applyFill="1" applyBorder="1"/>
    <xf numFmtId="164" fontId="77" fillId="36" borderId="16" xfId="0" applyNumberFormat="1" applyFont="1" applyFill="1" applyBorder="1" applyAlignment="1">
      <alignment horizontal="center" vertical="center"/>
    </xf>
    <xf numFmtId="164" fontId="64" fillId="0" borderId="16" xfId="0" applyNumberFormat="1" applyFont="1" applyFill="1" applyBorder="1"/>
    <xf numFmtId="0" fontId="92" fillId="0" borderId="0" xfId="0" applyFont="1" applyFill="1" applyBorder="1" applyAlignment="1">
      <alignment horizontal="center"/>
    </xf>
    <xf numFmtId="164" fontId="77" fillId="0" borderId="16" xfId="0" applyNumberFormat="1" applyFont="1" applyFill="1" applyBorder="1" applyAlignment="1">
      <alignment horizontal="center" vertical="center"/>
    </xf>
    <xf numFmtId="164" fontId="77" fillId="8" borderId="16" xfId="0" applyNumberFormat="1" applyFont="1" applyFill="1" applyBorder="1" applyAlignment="1">
      <alignment horizontal="center" vertical="center"/>
    </xf>
    <xf numFmtId="0" fontId="19" fillId="35" borderId="24" xfId="0" applyFont="1" applyFill="1" applyBorder="1"/>
    <xf numFmtId="0" fontId="72" fillId="35" borderId="0" xfId="0" applyFont="1" applyFill="1" applyBorder="1"/>
    <xf numFmtId="0" fontId="18" fillId="35" borderId="0" xfId="0" applyFont="1" applyFill="1" applyBorder="1"/>
    <xf numFmtId="0" fontId="0" fillId="35" borderId="0" xfId="0" applyFill="1" applyBorder="1"/>
    <xf numFmtId="0" fontId="0" fillId="36" borderId="26" xfId="0" applyFill="1" applyBorder="1"/>
    <xf numFmtId="164" fontId="67" fillId="36" borderId="3" xfId="0" applyNumberFormat="1" applyFont="1" applyFill="1" applyBorder="1" applyAlignment="1">
      <alignment horizontal="center" vertical="center" wrapText="1"/>
    </xf>
    <xf numFmtId="164" fontId="0" fillId="0" borderId="14" xfId="0" applyNumberFormat="1" applyFill="1" applyBorder="1"/>
    <xf numFmtId="164" fontId="0" fillId="36" borderId="3" xfId="0" applyNumberFormat="1" applyFill="1" applyBorder="1"/>
    <xf numFmtId="164" fontId="67" fillId="36" borderId="3" xfId="0" applyNumberFormat="1" applyFont="1" applyFill="1" applyBorder="1" applyAlignment="1">
      <alignment horizontal="center" wrapText="1"/>
    </xf>
    <xf numFmtId="164" fontId="77" fillId="36" borderId="3" xfId="0" applyNumberFormat="1" applyFont="1" applyFill="1" applyBorder="1" applyAlignment="1">
      <alignment horizontal="center" wrapText="1"/>
    </xf>
    <xf numFmtId="164" fontId="67" fillId="36" borderId="13" xfId="0" applyNumberFormat="1" applyFont="1" applyFill="1" applyBorder="1" applyAlignment="1">
      <alignment horizontal="center" wrapText="1"/>
    </xf>
    <xf numFmtId="164" fontId="67" fillId="36" borderId="15" xfId="0" applyNumberFormat="1" applyFont="1" applyFill="1" applyBorder="1" applyAlignment="1">
      <alignment horizontal="center" wrapText="1"/>
    </xf>
    <xf numFmtId="164" fontId="77" fillId="36" borderId="15" xfId="0" applyNumberFormat="1" applyFont="1" applyFill="1" applyBorder="1" applyAlignment="1">
      <alignment horizontal="center" wrapText="1"/>
    </xf>
    <xf numFmtId="164" fontId="0" fillId="36" borderId="0" xfId="0" applyNumberFormat="1" applyFill="1"/>
    <xf numFmtId="164" fontId="65" fillId="0" borderId="7" xfId="0" applyNumberFormat="1" applyFont="1" applyFill="1" applyBorder="1" applyAlignment="1">
      <alignment horizontal="center"/>
    </xf>
    <xf numFmtId="164" fontId="65" fillId="0" borderId="41" xfId="0" applyNumberFormat="1" applyFont="1" applyFill="1" applyBorder="1" applyAlignment="1">
      <alignment horizontal="center"/>
    </xf>
    <xf numFmtId="164" fontId="65" fillId="8" borderId="13" xfId="0" applyNumberFormat="1" applyFont="1" applyFill="1" applyBorder="1" applyAlignment="1">
      <alignment horizontal="center"/>
    </xf>
    <xf numFmtId="164" fontId="67" fillId="8" borderId="13" xfId="0" applyNumberFormat="1" applyFont="1" applyFill="1" applyBorder="1" applyAlignment="1">
      <alignment horizontal="center"/>
    </xf>
    <xf numFmtId="164" fontId="65" fillId="17" borderId="13" xfId="0" applyNumberFormat="1" applyFont="1" applyFill="1" applyBorder="1" applyAlignment="1">
      <alignment horizontal="center"/>
    </xf>
    <xf numFmtId="164" fontId="65" fillId="12" borderId="13" xfId="0" applyNumberFormat="1" applyFont="1" applyFill="1" applyBorder="1" applyAlignment="1">
      <alignment horizontal="center"/>
    </xf>
    <xf numFmtId="164" fontId="65" fillId="14" borderId="27" xfId="0" applyNumberFormat="1" applyFont="1" applyFill="1" applyBorder="1" applyAlignment="1">
      <alignment horizontal="center"/>
    </xf>
    <xf numFmtId="0" fontId="0" fillId="0" borderId="14" xfId="0" applyFont="1" applyFill="1" applyBorder="1"/>
    <xf numFmtId="164" fontId="64" fillId="0" borderId="36" xfId="0" applyNumberFormat="1" applyFont="1" applyFill="1" applyBorder="1" applyAlignment="1">
      <alignment horizontal="center"/>
    </xf>
    <xf numFmtId="164" fontId="64" fillId="0" borderId="22" xfId="0" applyNumberFormat="1" applyFont="1" applyFill="1" applyBorder="1" applyAlignment="1">
      <alignment horizontal="center"/>
    </xf>
    <xf numFmtId="164" fontId="64" fillId="18" borderId="3" xfId="0" applyNumberFormat="1" applyFont="1" applyFill="1" applyBorder="1" applyAlignment="1">
      <alignment horizontal="center"/>
    </xf>
    <xf numFmtId="164" fontId="64" fillId="8" borderId="3" xfId="0" applyNumberFormat="1" applyFont="1" applyFill="1" applyBorder="1" applyAlignment="1">
      <alignment horizontal="center"/>
    </xf>
    <xf numFmtId="164" fontId="69" fillId="0" borderId="13" xfId="0" applyNumberFormat="1" applyFont="1" applyFill="1" applyBorder="1" applyAlignment="1">
      <alignment horizontal="center"/>
    </xf>
    <xf numFmtId="164" fontId="64" fillId="17" borderId="23" xfId="0" applyNumberFormat="1" applyFont="1" applyFill="1" applyBorder="1" applyAlignment="1">
      <alignment horizontal="center"/>
    </xf>
    <xf numFmtId="0" fontId="0" fillId="36" borderId="47" xfId="0" applyFill="1" applyBorder="1"/>
    <xf numFmtId="164" fontId="64" fillId="0" borderId="41" xfId="0" applyNumberFormat="1" applyFont="1" applyFill="1" applyBorder="1" applyAlignment="1">
      <alignment horizontal="center"/>
    </xf>
    <xf numFmtId="164" fontId="64" fillId="0" borderId="13" xfId="0" applyNumberFormat="1" applyFont="1" applyFill="1" applyBorder="1" applyAlignment="1">
      <alignment horizontal="center"/>
    </xf>
    <xf numFmtId="164" fontId="64" fillId="18" borderId="13" xfId="0" applyNumberFormat="1" applyFont="1" applyFill="1" applyBorder="1" applyAlignment="1">
      <alignment horizontal="center"/>
    </xf>
    <xf numFmtId="164" fontId="64" fillId="8" borderId="13" xfId="0" applyNumberFormat="1" applyFont="1" applyFill="1" applyBorder="1" applyAlignment="1">
      <alignment horizontal="center"/>
    </xf>
    <xf numFmtId="164" fontId="64" fillId="17" borderId="27" xfId="0" applyNumberFormat="1" applyFont="1" applyFill="1" applyBorder="1" applyAlignment="1">
      <alignment horizontal="center"/>
    </xf>
    <xf numFmtId="164" fontId="77" fillId="25" borderId="29" xfId="0" applyNumberFormat="1" applyFont="1" applyFill="1" applyBorder="1" applyAlignment="1">
      <alignment horizontal="center"/>
    </xf>
    <xf numFmtId="164" fontId="0" fillId="18" borderId="15" xfId="0" applyNumberFormat="1" applyFont="1" applyFill="1" applyBorder="1" applyAlignment="1">
      <alignment horizontal="center"/>
    </xf>
    <xf numFmtId="164" fontId="0" fillId="8" borderId="15" xfId="0" applyNumberFormat="1" applyFont="1" applyFill="1" applyBorder="1" applyAlignment="1">
      <alignment horizontal="center"/>
    </xf>
    <xf numFmtId="164" fontId="0" fillId="17" borderId="24" xfId="0" applyNumberFormat="1" applyFont="1" applyFill="1" applyBorder="1" applyAlignment="1">
      <alignment horizontal="center"/>
    </xf>
    <xf numFmtId="0" fontId="0" fillId="25" borderId="15" xfId="0" applyFont="1" applyFill="1" applyBorder="1"/>
    <xf numFmtId="0" fontId="0" fillId="36" borderId="17" xfId="0" applyFill="1" applyBorder="1"/>
    <xf numFmtId="0" fontId="0" fillId="25" borderId="30" xfId="0" applyFont="1" applyFill="1" applyBorder="1"/>
    <xf numFmtId="164" fontId="64" fillId="25" borderId="34" xfId="0" applyNumberFormat="1" applyFont="1" applyFill="1" applyBorder="1" applyAlignment="1">
      <alignment horizontal="center"/>
    </xf>
    <xf numFmtId="164" fontId="64" fillId="25" borderId="32" xfId="0" applyNumberFormat="1" applyFont="1" applyFill="1" applyBorder="1" applyAlignment="1">
      <alignment horizontal="center"/>
    </xf>
    <xf numFmtId="1" fontId="0" fillId="31" borderId="0" xfId="0" applyNumberFormat="1" applyFont="1" applyFill="1"/>
    <xf numFmtId="165" fontId="0" fillId="31" borderId="0" xfId="0" applyNumberFormat="1" applyFont="1" applyFill="1"/>
    <xf numFmtId="164" fontId="77" fillId="7" borderId="13" xfId="0" applyNumberFormat="1" applyFont="1" applyFill="1" applyBorder="1" applyAlignment="1">
      <alignment horizontal="center" vertical="center" wrapText="1"/>
    </xf>
    <xf numFmtId="164" fontId="77" fillId="18" borderId="16" xfId="0" applyNumberFormat="1" applyFont="1" applyFill="1" applyBorder="1" applyAlignment="1">
      <alignment horizontal="center" vertical="center" wrapText="1"/>
    </xf>
    <xf numFmtId="0" fontId="78" fillId="0" borderId="4" xfId="0" applyFont="1" applyFill="1" applyBorder="1"/>
    <xf numFmtId="164" fontId="0" fillId="25" borderId="66" xfId="0" applyNumberFormat="1" applyFont="1" applyFill="1" applyBorder="1"/>
    <xf numFmtId="164" fontId="0" fillId="25" borderId="48" xfId="0" applyNumberFormat="1" applyFont="1" applyFill="1" applyBorder="1"/>
    <xf numFmtId="0" fontId="0" fillId="25" borderId="66" xfId="0" applyFill="1" applyBorder="1"/>
    <xf numFmtId="164" fontId="77" fillId="25" borderId="5" xfId="0" applyNumberFormat="1" applyFont="1" applyFill="1" applyBorder="1" applyAlignment="1">
      <alignment horizontal="center"/>
    </xf>
    <xf numFmtId="0" fontId="0" fillId="0" borderId="0" xfId="0"/>
    <xf numFmtId="164" fontId="64" fillId="36" borderId="21" xfId="0" applyNumberFormat="1" applyFont="1" applyFill="1" applyBorder="1" applyAlignment="1">
      <alignment horizontal="center"/>
    </xf>
    <xf numFmtId="164" fontId="65" fillId="7" borderId="14" xfId="0" applyNumberFormat="1" applyFont="1" applyFill="1" applyBorder="1" applyAlignment="1">
      <alignment horizontal="center"/>
    </xf>
    <xf numFmtId="0" fontId="0" fillId="30" borderId="0" xfId="0" applyFill="1"/>
    <xf numFmtId="164" fontId="77" fillId="32" borderId="3" xfId="0" applyNumberFormat="1" applyFont="1" applyFill="1" applyBorder="1" applyAlignment="1">
      <alignment horizontal="center" vertical="center"/>
    </xf>
    <xf numFmtId="164" fontId="65" fillId="0" borderId="19" xfId="0" applyNumberFormat="1" applyFont="1" applyFill="1" applyBorder="1" applyAlignment="1">
      <alignment horizontal="center" vertical="center"/>
    </xf>
    <xf numFmtId="0" fontId="64" fillId="0" borderId="4" xfId="0" applyFont="1" applyFill="1" applyBorder="1" applyAlignment="1">
      <alignment wrapText="1"/>
    </xf>
    <xf numFmtId="164" fontId="0" fillId="25" borderId="15" xfId="0" applyNumberFormat="1" applyFont="1" applyFill="1" applyBorder="1"/>
    <xf numFmtId="164" fontId="0" fillId="25" borderId="30" xfId="0" applyNumberFormat="1" applyFont="1" applyFill="1" applyBorder="1"/>
    <xf numFmtId="164" fontId="69" fillId="0" borderId="3" xfId="0" applyNumberFormat="1" applyFont="1" applyFill="1" applyBorder="1" applyAlignment="1">
      <alignment horizontal="center"/>
    </xf>
    <xf numFmtId="164" fontId="77" fillId="25" borderId="3" xfId="0" applyNumberFormat="1" applyFont="1" applyFill="1" applyBorder="1" applyAlignment="1">
      <alignment horizontal="center"/>
    </xf>
    <xf numFmtId="164" fontId="64" fillId="25" borderId="25" xfId="0" applyNumberFormat="1" applyFont="1" applyFill="1" applyBorder="1" applyAlignment="1">
      <alignment horizontal="center"/>
    </xf>
    <xf numFmtId="0" fontId="0" fillId="36" borderId="4" xfId="0" applyFill="1" applyBorder="1"/>
    <xf numFmtId="0" fontId="0" fillId="36" borderId="21" xfId="0" applyFill="1" applyBorder="1"/>
    <xf numFmtId="164" fontId="0" fillId="25" borderId="3" xfId="0" applyNumberFormat="1" applyFont="1" applyFill="1" applyBorder="1"/>
    <xf numFmtId="164" fontId="0" fillId="25" borderId="25" xfId="0" applyNumberFormat="1" applyFont="1" applyFill="1" applyBorder="1"/>
    <xf numFmtId="164" fontId="64" fillId="36" borderId="21" xfId="0" applyNumberFormat="1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/>
    <xf numFmtId="164" fontId="65" fillId="7" borderId="14" xfId="0" applyNumberFormat="1" applyFont="1" applyFill="1" applyBorder="1" applyAlignment="1">
      <alignment horizontal="center"/>
    </xf>
    <xf numFmtId="164" fontId="77" fillId="5" borderId="16" xfId="0" applyNumberFormat="1" applyFont="1" applyFill="1" applyBorder="1" applyAlignment="1">
      <alignment horizontal="center" vertical="center" wrapText="1"/>
    </xf>
    <xf numFmtId="164" fontId="64" fillId="36" borderId="14" xfId="0" applyNumberFormat="1" applyFont="1" applyFill="1" applyBorder="1" applyAlignment="1">
      <alignment horizontal="center"/>
    </xf>
    <xf numFmtId="164" fontId="64" fillId="36" borderId="21" xfId="0" applyNumberFormat="1" applyFont="1" applyFill="1" applyBorder="1" applyAlignment="1">
      <alignment horizontal="center"/>
    </xf>
    <xf numFmtId="164" fontId="64" fillId="36" borderId="11" xfId="0" applyNumberFormat="1" applyFont="1" applyFill="1" applyBorder="1" applyAlignment="1">
      <alignment horizontal="center"/>
    </xf>
    <xf numFmtId="164" fontId="67" fillId="0" borderId="24" xfId="0" applyNumberFormat="1" applyFont="1" applyFill="1" applyBorder="1" applyAlignment="1">
      <alignment horizontal="center" vertical="center" textRotation="90" wrapText="1"/>
    </xf>
    <xf numFmtId="0" fontId="73" fillId="0" borderId="0" xfId="0" applyFont="1" applyAlignment="1">
      <alignment textRotation="90"/>
    </xf>
    <xf numFmtId="0" fontId="73" fillId="0" borderId="28" xfId="0" applyFont="1" applyBorder="1" applyAlignment="1">
      <alignment textRotation="90"/>
    </xf>
    <xf numFmtId="0" fontId="65" fillId="0" borderId="47" xfId="0" applyFont="1" applyBorder="1" applyAlignment="1">
      <alignment horizontal="center" vertical="center" textRotation="90" wrapText="1"/>
    </xf>
    <xf numFmtId="0" fontId="73" fillId="0" borderId="6" xfId="0" applyFont="1" applyBorder="1" applyAlignment="1"/>
    <xf numFmtId="0" fontId="73" fillId="0" borderId="10" xfId="0" applyFont="1" applyBorder="1" applyAlignment="1"/>
    <xf numFmtId="0" fontId="16" fillId="0" borderId="47" xfId="0" applyFont="1" applyBorder="1" applyAlignment="1">
      <alignment horizontal="center" vertical="center" textRotation="90" wrapText="1"/>
    </xf>
    <xf numFmtId="0" fontId="0" fillId="0" borderId="6" xfId="0" applyBorder="1" applyAlignment="1"/>
    <xf numFmtId="0" fontId="0" fillId="0" borderId="10" xfId="0" applyBorder="1" applyAlignment="1"/>
    <xf numFmtId="0" fontId="53" fillId="11" borderId="7" xfId="0" applyFont="1" applyFill="1" applyBorder="1" applyAlignment="1">
      <alignment horizontal="center" vertical="center" textRotation="90" wrapText="1"/>
    </xf>
    <xf numFmtId="0" fontId="53" fillId="11" borderId="6" xfId="0" applyFont="1" applyFill="1" applyBorder="1" applyAlignment="1">
      <alignment horizontal="center" vertical="center" textRotation="90" wrapText="1"/>
    </xf>
    <xf numFmtId="0" fontId="0" fillId="0" borderId="7" xfId="0" applyBorder="1" applyAlignment="1"/>
    <xf numFmtId="0" fontId="0" fillId="0" borderId="8" xfId="0" applyBorder="1" applyAlignment="1"/>
    <xf numFmtId="0" fontId="16" fillId="0" borderId="17" xfId="0" applyFont="1" applyBorder="1" applyAlignment="1">
      <alignment horizontal="center" vertical="center" textRotation="90" wrapText="1"/>
    </xf>
    <xf numFmtId="0" fontId="0" fillId="0" borderId="0" xfId="0" applyAlignment="1"/>
    <xf numFmtId="0" fontId="53" fillId="11" borderId="17" xfId="0" applyFont="1" applyFill="1" applyBorder="1" applyAlignment="1">
      <alignment horizontal="center" vertical="center" textRotation="90" wrapText="1"/>
    </xf>
    <xf numFmtId="0" fontId="0" fillId="0" borderId="0" xfId="0" applyBorder="1" applyAlignment="1"/>
    <xf numFmtId="0" fontId="0" fillId="0" borderId="19" xfId="0" applyBorder="1" applyAlignment="1"/>
    <xf numFmtId="0" fontId="54" fillId="11" borderId="47" xfId="0" applyFont="1" applyFill="1" applyBorder="1" applyAlignment="1">
      <alignment horizontal="center" vertical="center" textRotation="90"/>
    </xf>
    <xf numFmtId="0" fontId="54" fillId="11" borderId="6" xfId="0" applyFont="1" applyFill="1" applyBorder="1" applyAlignment="1">
      <alignment horizontal="center" vertical="center" textRotation="90"/>
    </xf>
    <xf numFmtId="0" fontId="17" fillId="11" borderId="47" xfId="0" applyFont="1" applyFill="1" applyBorder="1" applyAlignment="1">
      <alignment horizontal="center" vertical="center" textRotation="90" wrapText="1"/>
    </xf>
    <xf numFmtId="0" fontId="55" fillId="0" borderId="47" xfId="0" applyFont="1" applyBorder="1" applyAlignment="1">
      <alignment horizontal="center" vertical="center" textRotation="90" wrapText="1"/>
    </xf>
    <xf numFmtId="0" fontId="26" fillId="0" borderId="6" xfId="0" applyFont="1" applyBorder="1" applyAlignment="1"/>
    <xf numFmtId="0" fontId="26" fillId="0" borderId="10" xfId="0" applyFont="1" applyBorder="1" applyAlignment="1"/>
    <xf numFmtId="0" fontId="51" fillId="0" borderId="47" xfId="0" applyFont="1" applyFill="1" applyBorder="1" applyAlignment="1">
      <alignment horizontal="center" vertical="center" textRotation="90"/>
    </xf>
    <xf numFmtId="0" fontId="51" fillId="0" borderId="6" xfId="0" applyFont="1" applyFill="1" applyBorder="1" applyAlignment="1">
      <alignment horizontal="center" vertical="center" textRotation="90"/>
    </xf>
    <xf numFmtId="0" fontId="51" fillId="0" borderId="6" xfId="0" applyFont="1" applyBorder="1" applyAlignment="1"/>
    <xf numFmtId="0" fontId="51" fillId="0" borderId="10" xfId="0" applyFont="1" applyBorder="1" applyAlignment="1"/>
    <xf numFmtId="0" fontId="52" fillId="2" borderId="47" xfId="0" applyFont="1" applyFill="1" applyBorder="1" applyAlignment="1">
      <alignment horizontal="center" vertical="center" textRotation="90" wrapText="1"/>
    </xf>
    <xf numFmtId="0" fontId="52" fillId="2" borderId="6" xfId="0" applyFont="1" applyFill="1" applyBorder="1" applyAlignment="1">
      <alignment horizontal="center" vertical="center" textRotation="90" wrapText="1"/>
    </xf>
    <xf numFmtId="0" fontId="25" fillId="0" borderId="6" xfId="0" applyFont="1" applyBorder="1" applyAlignment="1">
      <alignment vertical="center" textRotation="90" wrapText="1"/>
    </xf>
    <xf numFmtId="0" fontId="25" fillId="0" borderId="10" xfId="0" applyFont="1" applyBorder="1" applyAlignment="1">
      <alignment vertical="center" textRotation="90" wrapText="1"/>
    </xf>
    <xf numFmtId="0" fontId="0" fillId="11" borderId="12" xfId="0" applyFill="1" applyBorder="1" applyAlignment="1">
      <alignment textRotation="90"/>
    </xf>
    <xf numFmtId="0" fontId="0" fillId="11" borderId="7" xfId="0" applyFill="1" applyBorder="1" applyAlignment="1">
      <alignment textRotation="90"/>
    </xf>
    <xf numFmtId="0" fontId="0" fillId="11" borderId="8" xfId="0" applyFill="1" applyBorder="1" applyAlignment="1">
      <alignment textRotation="90"/>
    </xf>
    <xf numFmtId="0" fontId="0" fillId="23" borderId="47" xfId="0" applyFill="1" applyBorder="1" applyAlignment="1">
      <alignment horizontal="center"/>
    </xf>
    <xf numFmtId="0" fontId="0" fillId="0" borderId="0" xfId="0"/>
    <xf numFmtId="0" fontId="0" fillId="0" borderId="6" xfId="0" applyBorder="1" applyAlignment="1">
      <alignment horizontal="center" vertical="center" textRotation="90"/>
    </xf>
    <xf numFmtId="0" fontId="0" fillId="0" borderId="10" xfId="0" applyBorder="1" applyAlignment="1">
      <alignment horizontal="center" vertical="center" textRotation="90"/>
    </xf>
    <xf numFmtId="0" fontId="61" fillId="9" borderId="17" xfId="0" applyFont="1" applyFill="1" applyBorder="1" applyAlignment="1">
      <alignment horizontal="center" vertical="center" textRotation="90" wrapText="1"/>
    </xf>
    <xf numFmtId="0" fontId="61" fillId="9" borderId="0" xfId="0" applyFont="1" applyFill="1" applyBorder="1" applyAlignment="1">
      <alignment horizontal="center" vertical="center" textRotation="90" wrapText="1"/>
    </xf>
    <xf numFmtId="0" fontId="0" fillId="0" borderId="0" xfId="0" applyBorder="1" applyAlignment="1">
      <alignment vertical="center"/>
    </xf>
    <xf numFmtId="0" fontId="0" fillId="0" borderId="28" xfId="0" applyBorder="1" applyAlignment="1">
      <alignment vertical="center"/>
    </xf>
    <xf numFmtId="0" fontId="87" fillId="0" borderId="47" xfId="0" applyFont="1" applyFill="1" applyBorder="1" applyAlignment="1">
      <alignment horizontal="center" vertical="center" textRotation="90"/>
    </xf>
    <xf numFmtId="0" fontId="87" fillId="0" borderId="6" xfId="0" applyFont="1" applyFill="1" applyBorder="1" applyAlignment="1">
      <alignment horizontal="center" vertical="center" textRotation="90"/>
    </xf>
    <xf numFmtId="0" fontId="64" fillId="0" borderId="6" xfId="0" applyFont="1" applyBorder="1" applyAlignment="1">
      <alignment horizontal="center" vertical="center" textRotation="90"/>
    </xf>
    <xf numFmtId="0" fontId="64" fillId="0" borderId="10" xfId="0" applyFont="1" applyBorder="1" applyAlignment="1">
      <alignment horizontal="center" vertical="center" textRotation="90"/>
    </xf>
    <xf numFmtId="0" fontId="0" fillId="34" borderId="47" xfId="0" applyFill="1" applyBorder="1" applyAlignment="1"/>
    <xf numFmtId="0" fontId="0" fillId="34" borderId="6" xfId="0" applyFill="1" applyBorder="1" applyAlignment="1"/>
    <xf numFmtId="0" fontId="0" fillId="34" borderId="10" xfId="0" applyFill="1" applyBorder="1" applyAlignment="1"/>
    <xf numFmtId="0" fontId="17" fillId="11" borderId="47" xfId="0" applyFont="1" applyFill="1" applyBorder="1" applyAlignment="1">
      <alignment horizontal="center" vertical="center" textRotation="90"/>
    </xf>
    <xf numFmtId="0" fontId="17" fillId="11" borderId="6" xfId="0" applyFont="1" applyFill="1" applyBorder="1" applyAlignment="1">
      <alignment horizontal="center" vertical="center" textRotation="90"/>
    </xf>
    <xf numFmtId="0" fontId="17" fillId="11" borderId="10" xfId="0" applyFont="1" applyFill="1" applyBorder="1" applyAlignment="1">
      <alignment horizontal="center" vertical="center" textRotation="90"/>
    </xf>
    <xf numFmtId="0" fontId="58" fillId="0" borderId="0" xfId="0" applyFont="1" applyBorder="1" applyAlignment="1">
      <alignment horizontal="center" vertical="center" textRotation="90" wrapText="1"/>
    </xf>
    <xf numFmtId="0" fontId="25" fillId="0" borderId="0" xfId="0" applyFont="1" applyAlignment="1"/>
    <xf numFmtId="0" fontId="56" fillId="9" borderId="19" xfId="0" applyFont="1" applyFill="1" applyBorder="1" applyAlignment="1">
      <alignment horizontal="center" vertical="center" textRotation="90" wrapText="1"/>
    </xf>
    <xf numFmtId="0" fontId="47" fillId="9" borderId="19" xfId="0" applyFont="1" applyFill="1" applyBorder="1" applyAlignment="1">
      <alignment horizontal="center" vertical="center" textRotation="90" wrapText="1"/>
    </xf>
    <xf numFmtId="0" fontId="25" fillId="0" borderId="12" xfId="0" applyFont="1" applyBorder="1" applyAlignment="1">
      <alignment horizontal="center" vertical="center" textRotation="90" wrapText="1"/>
    </xf>
    <xf numFmtId="0" fontId="0" fillId="0" borderId="7" xfId="0" applyBorder="1" applyAlignment="1">
      <alignment horizontal="center" vertical="center" textRotation="90" wrapText="1"/>
    </xf>
    <xf numFmtId="0" fontId="0" fillId="0" borderId="8" xfId="0" applyBorder="1" applyAlignment="1">
      <alignment horizontal="center" vertical="center" textRotation="90" wrapText="1"/>
    </xf>
    <xf numFmtId="0" fontId="59" fillId="2" borderId="0" xfId="0" applyFont="1" applyFill="1" applyBorder="1" applyAlignment="1">
      <alignment horizontal="center" vertical="center" textRotation="90" wrapText="1"/>
    </xf>
    <xf numFmtId="0" fontId="60" fillId="0" borderId="0" xfId="0" applyFont="1" applyAlignment="1">
      <alignment horizontal="center" vertical="center" textRotation="90" wrapText="1"/>
    </xf>
    <xf numFmtId="0" fontId="25" fillId="0" borderId="6" xfId="0" applyFont="1" applyBorder="1" applyAlignment="1">
      <alignment horizontal="center" vertical="center" textRotation="90" wrapText="1"/>
    </xf>
    <xf numFmtId="0" fontId="25" fillId="0" borderId="10" xfId="0" applyFont="1" applyBorder="1" applyAlignment="1">
      <alignment horizontal="center" vertical="center" textRotation="90" wrapText="1"/>
    </xf>
    <xf numFmtId="0" fontId="62" fillId="9" borderId="17" xfId="0" applyFont="1" applyFill="1" applyBorder="1" applyAlignment="1">
      <alignment horizontal="center" vertical="center" textRotation="90" wrapText="1"/>
    </xf>
    <xf numFmtId="0" fontId="12" fillId="9" borderId="0" xfId="0" applyFont="1" applyFill="1" applyBorder="1" applyAlignment="1">
      <alignment horizontal="center" vertical="center" textRotation="90" wrapText="1"/>
    </xf>
    <xf numFmtId="0" fontId="12" fillId="9" borderId="28" xfId="0" applyFont="1" applyFill="1" applyBorder="1" applyAlignment="1">
      <alignment horizontal="center" vertical="center" textRotation="90" wrapText="1"/>
    </xf>
    <xf numFmtId="0" fontId="53" fillId="11" borderId="19" xfId="0" applyFont="1" applyFill="1" applyBorder="1" applyAlignment="1">
      <alignment horizontal="center" vertical="center" textRotation="90" wrapText="1"/>
    </xf>
    <xf numFmtId="0" fontId="52" fillId="7" borderId="12" xfId="0" applyFont="1" applyFill="1" applyBorder="1" applyAlignment="1">
      <alignment horizontal="center" vertical="center" textRotation="90" wrapText="1"/>
    </xf>
    <xf numFmtId="0" fontId="52" fillId="7" borderId="7" xfId="0" applyFont="1" applyFill="1" applyBorder="1" applyAlignment="1">
      <alignment horizontal="center" vertical="center" textRotation="90" wrapText="1"/>
    </xf>
    <xf numFmtId="0" fontId="25" fillId="7" borderId="7" xfId="0" applyFont="1" applyFill="1" applyBorder="1" applyAlignment="1">
      <alignment horizontal="center" vertical="center" textRotation="90" wrapText="1"/>
    </xf>
    <xf numFmtId="0" fontId="25" fillId="7" borderId="8" xfId="0" applyFont="1" applyFill="1" applyBorder="1" applyAlignment="1">
      <alignment horizontal="center" vertical="center" textRotation="90" wrapText="1"/>
    </xf>
    <xf numFmtId="0" fontId="55" fillId="0" borderId="47" xfId="0" applyFont="1" applyFill="1" applyBorder="1" applyAlignment="1">
      <alignment horizontal="center" vertical="center" textRotation="90" wrapText="1"/>
    </xf>
    <xf numFmtId="0" fontId="55" fillId="0" borderId="6" xfId="0" applyFont="1" applyFill="1" applyBorder="1" applyAlignment="1">
      <alignment horizontal="center" vertical="center" textRotation="90" wrapText="1"/>
    </xf>
    <xf numFmtId="0" fontId="26" fillId="0" borderId="6" xfId="0" applyFont="1" applyFill="1" applyBorder="1" applyAlignment="1">
      <alignment horizontal="center" vertical="center" textRotation="90" wrapText="1"/>
    </xf>
    <xf numFmtId="0" fontId="26" fillId="0" borderId="10" xfId="0" applyFont="1" applyFill="1" applyBorder="1" applyAlignment="1">
      <alignment horizontal="center" vertical="center" textRotation="90" wrapText="1"/>
    </xf>
    <xf numFmtId="0" fontId="16" fillId="0" borderId="6" xfId="0" applyFont="1" applyBorder="1" applyAlignment="1">
      <alignment horizontal="center" vertical="center" textRotation="90" wrapText="1"/>
    </xf>
    <xf numFmtId="0" fontId="0" fillId="0" borderId="6" xfId="0" applyBorder="1" applyAlignment="1">
      <alignment wrapText="1"/>
    </xf>
    <xf numFmtId="0" fontId="0" fillId="0" borderId="10" xfId="0" applyBorder="1" applyAlignment="1">
      <alignment wrapText="1"/>
    </xf>
    <xf numFmtId="0" fontId="53" fillId="11" borderId="47" xfId="0" applyFont="1" applyFill="1" applyBorder="1" applyAlignment="1">
      <alignment horizontal="center" vertical="center" textRotation="90" wrapText="1"/>
    </xf>
    <xf numFmtId="0" fontId="57" fillId="3" borderId="47" xfId="0" applyFont="1" applyFill="1" applyBorder="1" applyAlignment="1">
      <alignment horizontal="center" vertical="center" textRotation="90" wrapText="1"/>
    </xf>
    <xf numFmtId="0" fontId="57" fillId="3" borderId="6" xfId="0" applyFont="1" applyFill="1" applyBorder="1" applyAlignment="1">
      <alignment horizontal="center" vertical="center" textRotation="90" wrapText="1"/>
    </xf>
    <xf numFmtId="0" fontId="27" fillId="0" borderId="6" xfId="0" applyFont="1" applyBorder="1" applyAlignment="1">
      <alignment horizontal="center" vertical="center" textRotation="90" wrapText="1"/>
    </xf>
    <xf numFmtId="0" fontId="27" fillId="0" borderId="10" xfId="0" applyFont="1" applyBorder="1" applyAlignment="1">
      <alignment horizontal="center" vertical="center" textRotation="90" wrapText="1"/>
    </xf>
    <xf numFmtId="0" fontId="59" fillId="3" borderId="47" xfId="0" applyFont="1" applyFill="1" applyBorder="1" applyAlignment="1">
      <alignment horizontal="center" vertical="center" textRotation="90" wrapText="1"/>
    </xf>
    <xf numFmtId="0" fontId="59" fillId="3" borderId="6" xfId="0" applyFont="1" applyFill="1" applyBorder="1" applyAlignment="1">
      <alignment horizontal="center" vertical="center" textRotation="90" wrapText="1"/>
    </xf>
    <xf numFmtId="0" fontId="60" fillId="0" borderId="6" xfId="0" applyFont="1" applyBorder="1" applyAlignment="1">
      <alignment horizontal="center" vertical="center" textRotation="90" wrapText="1"/>
    </xf>
    <xf numFmtId="0" fontId="60" fillId="0" borderId="10" xfId="0" applyFont="1" applyBorder="1" applyAlignment="1">
      <alignment horizontal="center" vertical="center" textRotation="90" wrapText="1"/>
    </xf>
    <xf numFmtId="0" fontId="52" fillId="3" borderId="12" xfId="0" applyFont="1" applyFill="1" applyBorder="1" applyAlignment="1">
      <alignment horizontal="center" vertical="center" textRotation="90" wrapText="1"/>
    </xf>
    <xf numFmtId="0" fontId="52" fillId="3" borderId="7" xfId="0" applyFont="1" applyFill="1" applyBorder="1" applyAlignment="1">
      <alignment horizontal="center" vertical="center" textRotation="90" wrapText="1"/>
    </xf>
    <xf numFmtId="0" fontId="25" fillId="0" borderId="7" xfId="0" applyFont="1" applyBorder="1" applyAlignment="1">
      <alignment horizontal="center" vertical="center" textRotation="90" wrapText="1"/>
    </xf>
    <xf numFmtId="0" fontId="25" fillId="0" borderId="8" xfId="0" applyFont="1" applyBorder="1" applyAlignment="1">
      <alignment horizontal="center" vertical="center" textRotation="90" wrapText="1"/>
    </xf>
    <xf numFmtId="0" fontId="55" fillId="0" borderId="7" xfId="0" applyFont="1" applyFill="1" applyBorder="1" applyAlignment="1">
      <alignment horizontal="center" vertical="center" textRotation="90" wrapText="1"/>
    </xf>
    <xf numFmtId="0" fontId="16" fillId="0" borderId="18" xfId="0" applyFont="1" applyBorder="1" applyAlignment="1">
      <alignment horizontal="center" vertical="center" textRotation="90" wrapText="1"/>
    </xf>
    <xf numFmtId="0" fontId="0" fillId="11" borderId="6" xfId="0" applyFill="1" applyBorder="1" applyAlignment="1">
      <alignment horizontal="center" vertical="center" textRotation="90"/>
    </xf>
    <xf numFmtId="0" fontId="0" fillId="11" borderId="10" xfId="0" applyFill="1" applyBorder="1" applyAlignment="1">
      <alignment horizontal="center" vertical="center" textRotation="90"/>
    </xf>
    <xf numFmtId="0" fontId="17" fillId="0" borderId="14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164" fontId="32" fillId="0" borderId="14" xfId="0" applyNumberFormat="1" applyFont="1" applyBorder="1" applyAlignment="1">
      <alignment horizontal="center" wrapText="1"/>
    </xf>
    <xf numFmtId="164" fontId="32" fillId="0" borderId="21" xfId="0" applyNumberFormat="1" applyFont="1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164" fontId="32" fillId="0" borderId="0" xfId="0" applyNumberFormat="1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164" fontId="24" fillId="15" borderId="12" xfId="0" applyNumberFormat="1" applyFont="1" applyFill="1" applyBorder="1" applyAlignment="1">
      <alignment horizontal="center" wrapText="1"/>
    </xf>
    <xf numFmtId="164" fontId="24" fillId="15" borderId="17" xfId="0" applyNumberFormat="1" applyFont="1" applyFill="1" applyBorder="1" applyAlignment="1">
      <alignment horizontal="center" wrapText="1"/>
    </xf>
    <xf numFmtId="0" fontId="14" fillId="15" borderId="18" xfId="0" applyFont="1" applyFill="1" applyBorder="1" applyAlignment="1">
      <alignment horizontal="center" wrapText="1"/>
    </xf>
    <xf numFmtId="0" fontId="14" fillId="15" borderId="17" xfId="0" applyFont="1" applyFill="1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164" fontId="24" fillId="15" borderId="14" xfId="0" applyNumberFormat="1" applyFont="1" applyFill="1" applyBorder="1" applyAlignment="1">
      <alignment horizontal="center" wrapText="1"/>
    </xf>
    <xf numFmtId="164" fontId="24" fillId="15" borderId="21" xfId="0" applyNumberFormat="1" applyFont="1" applyFill="1" applyBorder="1" applyAlignment="1">
      <alignment horizontal="center" wrapText="1"/>
    </xf>
    <xf numFmtId="0" fontId="14" fillId="15" borderId="21" xfId="0" applyFont="1" applyFill="1" applyBorder="1" applyAlignment="1">
      <alignment horizontal="center" wrapText="1"/>
    </xf>
    <xf numFmtId="0" fontId="0" fillId="0" borderId="11" xfId="0" applyBorder="1" applyAlignment="1"/>
    <xf numFmtId="0" fontId="0" fillId="15" borderId="11" xfId="0" applyFill="1" applyBorder="1" applyAlignment="1">
      <alignment horizontal="center" wrapText="1"/>
    </xf>
    <xf numFmtId="164" fontId="0" fillId="10" borderId="14" xfId="0" applyNumberFormat="1" applyFill="1" applyBorder="1" applyAlignment="1">
      <alignment horizontal="center"/>
    </xf>
    <xf numFmtId="0" fontId="0" fillId="10" borderId="14" xfId="0" applyFill="1" applyBorder="1" applyAlignment="1">
      <alignment horizontal="center" wrapText="1"/>
    </xf>
    <xf numFmtId="0" fontId="0" fillId="10" borderId="11" xfId="0" applyFill="1" applyBorder="1" applyAlignment="1">
      <alignment wrapText="1"/>
    </xf>
    <xf numFmtId="164" fontId="14" fillId="10" borderId="8" xfId="0" applyNumberFormat="1" applyFont="1" applyFill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0" fillId="0" borderId="12" xfId="0" applyFill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0" borderId="31" xfId="0" applyBorder="1" applyAlignment="1">
      <alignment vertical="center" wrapText="1"/>
    </xf>
    <xf numFmtId="0" fontId="0" fillId="0" borderId="28" xfId="0" applyFill="1" applyBorder="1" applyAlignment="1">
      <alignment horizontal="center" wrapText="1"/>
    </xf>
    <xf numFmtId="0" fontId="0" fillId="0" borderId="28" xfId="0" applyBorder="1" applyAlignment="1">
      <alignment horizontal="center"/>
    </xf>
    <xf numFmtId="164" fontId="0" fillId="10" borderId="28" xfId="0" applyNumberFormat="1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164" fontId="14" fillId="10" borderId="21" xfId="0" applyNumberFormat="1" applyFont="1" applyFill="1" applyBorder="1" applyAlignment="1">
      <alignment horizontal="center" wrapText="1"/>
    </xf>
    <xf numFmtId="0" fontId="0" fillId="10" borderId="11" xfId="0" applyFill="1" applyBorder="1" applyAlignment="1">
      <alignment horizontal="center" wrapText="1"/>
    </xf>
    <xf numFmtId="0" fontId="0" fillId="0" borderId="28" xfId="0" applyFill="1" applyBorder="1" applyAlignment="1"/>
    <xf numFmtId="0" fontId="0" fillId="0" borderId="28" xfId="0" applyBorder="1" applyAlignment="1"/>
    <xf numFmtId="0" fontId="26" fillId="0" borderId="7" xfId="0" applyFont="1" applyFill="1" applyBorder="1" applyAlignment="1">
      <alignment horizontal="center" vertical="center" textRotation="90" wrapText="1"/>
    </xf>
    <xf numFmtId="164" fontId="24" fillId="9" borderId="12" xfId="0" applyNumberFormat="1" applyFont="1" applyFill="1" applyBorder="1" applyAlignment="1">
      <alignment horizontal="center" wrapText="1"/>
    </xf>
    <xf numFmtId="164" fontId="24" fillId="9" borderId="17" xfId="0" applyNumberFormat="1" applyFont="1" applyFill="1" applyBorder="1" applyAlignment="1">
      <alignment horizontal="center" wrapText="1"/>
    </xf>
    <xf numFmtId="0" fontId="14" fillId="9" borderId="18" xfId="0" applyFont="1" applyFill="1" applyBorder="1" applyAlignment="1">
      <alignment horizontal="center" wrapText="1"/>
    </xf>
    <xf numFmtId="164" fontId="14" fillId="7" borderId="14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 wrapText="1"/>
    </xf>
    <xf numFmtId="0" fontId="0" fillId="0" borderId="21" xfId="0" applyBorder="1" applyAlignment="1"/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0" fillId="7" borderId="21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164" fontId="65" fillId="7" borderId="14" xfId="0" applyNumberFormat="1" applyFont="1" applyFill="1" applyBorder="1" applyAlignment="1">
      <alignment horizontal="center"/>
    </xf>
    <xf numFmtId="0" fontId="0" fillId="7" borderId="21" xfId="0" applyFont="1" applyFill="1" applyBorder="1" applyAlignment="1">
      <alignment horizontal="center"/>
    </xf>
    <xf numFmtId="0" fontId="0" fillId="7" borderId="11" xfId="0" applyFont="1" applyFill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51" fillId="0" borderId="17" xfId="0" applyFont="1" applyFill="1" applyBorder="1" applyAlignment="1">
      <alignment horizontal="center" vertical="center" textRotation="90"/>
    </xf>
    <xf numFmtId="0" fontId="0" fillId="0" borderId="0" xfId="0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0" fillId="11" borderId="17" xfId="0" applyFill="1" applyBorder="1" applyAlignment="1">
      <alignment textRotation="90"/>
    </xf>
    <xf numFmtId="0" fontId="0" fillId="11" borderId="0" xfId="0" applyFill="1" applyBorder="1" applyAlignment="1">
      <alignment textRotation="90"/>
    </xf>
    <xf numFmtId="0" fontId="0" fillId="0" borderId="0" xfId="0" applyAlignment="1">
      <alignment textRotation="90"/>
    </xf>
    <xf numFmtId="0" fontId="68" fillId="18" borderId="17" xfId="0" applyFont="1" applyFill="1" applyBorder="1" applyAlignment="1">
      <alignment horizontal="center" vertical="center"/>
    </xf>
    <xf numFmtId="0" fontId="14" fillId="33" borderId="1" xfId="0" applyFont="1" applyFill="1" applyBorder="1"/>
    <xf numFmtId="164" fontId="67" fillId="33" borderId="42" xfId="0" applyNumberFormat="1" applyFont="1" applyFill="1" applyBorder="1" applyAlignment="1">
      <alignment horizontal="center" vertical="center"/>
    </xf>
    <xf numFmtId="164" fontId="77" fillId="33" borderId="42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99"/>
      <color rgb="FF00FFFF"/>
      <color rgb="FFFFFFCC"/>
      <color rgb="FFCCFFCC"/>
      <color rgb="FFCCFFFF"/>
      <color rgb="FF00FF00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1122"/>
  <sheetViews>
    <sheetView topLeftCell="A21" zoomScale="75" zoomScaleNormal="75" zoomScaleSheetLayoutView="70" workbookViewId="0">
      <pane xSplit="3" ySplit="3" topLeftCell="M246" activePane="bottomRight" state="frozen"/>
      <selection activeCell="A21" sqref="A21"/>
      <selection pane="topRight" activeCell="D21" sqref="D21"/>
      <selection pane="bottomLeft" activeCell="A24" sqref="A24"/>
      <selection pane="bottomRight" activeCell="U260" sqref="U260"/>
    </sheetView>
  </sheetViews>
  <sheetFormatPr defaultColWidth="15.7109375" defaultRowHeight="15" x14ac:dyDescent="0.25"/>
  <cols>
    <col min="1" max="2" width="7.7109375" customWidth="1"/>
    <col min="3" max="3" width="60.7109375" customWidth="1"/>
    <col min="4" max="17" width="15.7109375" style="15" customWidth="1"/>
    <col min="18" max="18" width="15.7109375" style="15"/>
    <col min="19" max="19" width="15.7109375" style="4385"/>
    <col min="20" max="16384" width="15.7109375" style="15"/>
  </cols>
  <sheetData>
    <row r="1" spans="3:21" ht="15.75" hidden="1" thickBot="1" x14ac:dyDescent="0.3"/>
    <row r="2" spans="3:21" ht="15.75" hidden="1" thickBot="1" x14ac:dyDescent="0.3">
      <c r="C2" t="s">
        <v>842</v>
      </c>
    </row>
    <row r="3" spans="3:21" ht="15.75" hidden="1" thickBot="1" x14ac:dyDescent="0.3">
      <c r="J3" s="15">
        <f>J241-J248</f>
        <v>14</v>
      </c>
      <c r="S3" s="15"/>
    </row>
    <row r="4" spans="3:21" ht="15.75" hidden="1" thickBot="1" x14ac:dyDescent="0.3">
      <c r="T4" s="4361" t="s">
        <v>845</v>
      </c>
      <c r="U4" s="15" t="s">
        <v>1067</v>
      </c>
    </row>
    <row r="5" spans="3:21" ht="15.75" hidden="1" thickBot="1" x14ac:dyDescent="0.3">
      <c r="T5" s="4361"/>
    </row>
    <row r="6" spans="3:21" ht="15.75" hidden="1" thickBot="1" x14ac:dyDescent="0.3">
      <c r="C6" t="s">
        <v>100</v>
      </c>
      <c r="D6" s="3749"/>
      <c r="E6" s="3749">
        <f>E135-E39</f>
        <v>164</v>
      </c>
      <c r="F6" s="3749"/>
      <c r="G6" s="3749"/>
      <c r="H6" s="3749">
        <f t="shared" ref="H6:R6" si="0">H135-H39</f>
        <v>181</v>
      </c>
      <c r="I6" s="3749">
        <f t="shared" si="0"/>
        <v>184</v>
      </c>
      <c r="J6" s="3749">
        <f t="shared" si="0"/>
        <v>158</v>
      </c>
      <c r="K6" s="3749">
        <f t="shared" si="0"/>
        <v>130</v>
      </c>
      <c r="L6" s="3749">
        <f t="shared" si="0"/>
        <v>156</v>
      </c>
      <c r="M6" s="3749">
        <f t="shared" si="0"/>
        <v>159</v>
      </c>
      <c r="N6" s="3749">
        <f t="shared" si="0"/>
        <v>162</v>
      </c>
      <c r="O6" s="3749">
        <f t="shared" si="0"/>
        <v>150</v>
      </c>
      <c r="P6" s="3749">
        <f t="shared" si="0"/>
        <v>153</v>
      </c>
      <c r="Q6" s="3749">
        <f t="shared" si="0"/>
        <v>148</v>
      </c>
      <c r="R6" s="3749">
        <f t="shared" si="0"/>
        <v>165</v>
      </c>
      <c r="S6" s="3749"/>
      <c r="T6" s="4635">
        <f>AVERAGE(H6:R6)</f>
        <v>158.72727272727272</v>
      </c>
      <c r="U6" s="29">
        <v>163.83333333333334</v>
      </c>
    </row>
    <row r="7" spans="3:21" ht="15.75" hidden="1" thickBot="1" x14ac:dyDescent="0.3">
      <c r="C7" t="s">
        <v>739</v>
      </c>
      <c r="D7" s="3750"/>
      <c r="E7" s="3750">
        <f t="shared" ref="E7:J7" si="1">E6/7</f>
        <v>23.428571428571427</v>
      </c>
      <c r="F7" s="3750"/>
      <c r="G7" s="3750"/>
      <c r="H7" s="3750">
        <f t="shared" ref="H7" si="2">H6/7</f>
        <v>25.857142857142858</v>
      </c>
      <c r="I7" s="3750">
        <f t="shared" si="1"/>
        <v>26.285714285714285</v>
      </c>
      <c r="J7" s="3750">
        <f t="shared" si="1"/>
        <v>22.571428571428573</v>
      </c>
      <c r="K7" s="3750">
        <f t="shared" ref="K7:R7" si="3">K6/7</f>
        <v>18.571428571428573</v>
      </c>
      <c r="L7" s="3750">
        <f t="shared" si="3"/>
        <v>22.285714285714285</v>
      </c>
      <c r="M7" s="3750">
        <f t="shared" si="3"/>
        <v>22.714285714285715</v>
      </c>
      <c r="N7" s="3750">
        <f t="shared" si="3"/>
        <v>23.142857142857142</v>
      </c>
      <c r="O7" s="3750">
        <f t="shared" si="3"/>
        <v>21.428571428571427</v>
      </c>
      <c r="P7" s="3750">
        <f t="shared" si="3"/>
        <v>21.857142857142858</v>
      </c>
      <c r="Q7" s="3750">
        <f t="shared" si="3"/>
        <v>21.142857142857142</v>
      </c>
      <c r="R7" s="3750">
        <f t="shared" si="3"/>
        <v>23.571428571428573</v>
      </c>
      <c r="S7" s="3750"/>
      <c r="T7" s="4636">
        <f t="shared" ref="T7:T19" si="4">AVERAGE(I7:R7)</f>
        <v>22.357142857142858</v>
      </c>
      <c r="U7" s="29">
        <v>23.404761904761905</v>
      </c>
    </row>
    <row r="8" spans="3:21" ht="15.75" hidden="1" thickBot="1" x14ac:dyDescent="0.3">
      <c r="C8" t="s">
        <v>744</v>
      </c>
      <c r="D8" s="3749"/>
      <c r="E8" s="3749">
        <f>E135-E54</f>
        <v>147</v>
      </c>
      <c r="F8" s="3749"/>
      <c r="G8" s="3749"/>
      <c r="H8" s="3749">
        <f t="shared" ref="H8:R8" si="5">H135-H54</f>
        <v>164</v>
      </c>
      <c r="I8" s="3749">
        <f t="shared" si="5"/>
        <v>167</v>
      </c>
      <c r="J8" s="3749">
        <f t="shared" si="5"/>
        <v>148</v>
      </c>
      <c r="K8" s="3749">
        <f t="shared" si="5"/>
        <v>113</v>
      </c>
      <c r="L8" s="3749">
        <f t="shared" si="5"/>
        <v>139</v>
      </c>
      <c r="M8" s="3749">
        <f t="shared" si="5"/>
        <v>142</v>
      </c>
      <c r="N8" s="3749">
        <f t="shared" si="5"/>
        <v>145</v>
      </c>
      <c r="O8" s="3749">
        <f t="shared" si="5"/>
        <v>133</v>
      </c>
      <c r="P8" s="3749">
        <f t="shared" si="5"/>
        <v>133</v>
      </c>
      <c r="Q8" s="3749">
        <f t="shared" si="5"/>
        <v>131</v>
      </c>
      <c r="R8" s="3749">
        <f t="shared" si="5"/>
        <v>148</v>
      </c>
      <c r="S8" s="3749"/>
      <c r="T8" s="4635">
        <f>AVERAGE(H8:R8)</f>
        <v>142.09090909090909</v>
      </c>
      <c r="U8" s="29">
        <v>147.91666666666666</v>
      </c>
    </row>
    <row r="9" spans="3:21" ht="15.75" hidden="1" thickBot="1" x14ac:dyDescent="0.3">
      <c r="C9" t="s">
        <v>745</v>
      </c>
      <c r="D9" s="3750"/>
      <c r="E9" s="3750">
        <f t="shared" ref="E9:J9" si="6">E8/7</f>
        <v>21</v>
      </c>
      <c r="F9" s="3750"/>
      <c r="G9" s="3750"/>
      <c r="H9" s="3750">
        <f t="shared" ref="H9" si="7">H8/7</f>
        <v>23.428571428571427</v>
      </c>
      <c r="I9" s="3750">
        <f t="shared" si="6"/>
        <v>23.857142857142858</v>
      </c>
      <c r="J9" s="3750">
        <f t="shared" si="6"/>
        <v>21.142857142857142</v>
      </c>
      <c r="K9" s="3750">
        <f t="shared" ref="K9:R9" si="8">K8/7</f>
        <v>16.142857142857142</v>
      </c>
      <c r="L9" s="3750">
        <f t="shared" si="8"/>
        <v>19.857142857142858</v>
      </c>
      <c r="M9" s="3750">
        <f t="shared" si="8"/>
        <v>20.285714285714285</v>
      </c>
      <c r="N9" s="3750">
        <f t="shared" si="8"/>
        <v>20.714285714285715</v>
      </c>
      <c r="O9" s="3750">
        <f t="shared" si="8"/>
        <v>19</v>
      </c>
      <c r="P9" s="3750">
        <f t="shared" si="8"/>
        <v>19</v>
      </c>
      <c r="Q9" s="3750">
        <f t="shared" si="8"/>
        <v>18.714285714285715</v>
      </c>
      <c r="R9" s="3750">
        <f t="shared" si="8"/>
        <v>21.142857142857142</v>
      </c>
      <c r="S9" s="3750"/>
      <c r="T9" s="4635">
        <f t="shared" si="4"/>
        <v>19.985714285714288</v>
      </c>
      <c r="U9" s="29">
        <v>21.13095238095238</v>
      </c>
    </row>
    <row r="10" spans="3:21" ht="15.75" hidden="1" thickBot="1" x14ac:dyDescent="0.3">
      <c r="C10" t="s">
        <v>746</v>
      </c>
      <c r="D10" s="3749"/>
      <c r="E10" s="3749">
        <f>E135-E118</f>
        <v>98</v>
      </c>
      <c r="F10" s="3749"/>
      <c r="G10" s="3749"/>
      <c r="H10" s="3749">
        <f t="shared" ref="H10:R10" si="9">H135-H118</f>
        <v>122</v>
      </c>
      <c r="I10" s="3749">
        <f t="shared" si="9"/>
        <v>118</v>
      </c>
      <c r="J10" s="3749">
        <f t="shared" si="9"/>
        <v>92</v>
      </c>
      <c r="K10" s="3749">
        <f t="shared" si="9"/>
        <v>64</v>
      </c>
      <c r="L10" s="3749">
        <f t="shared" si="9"/>
        <v>97</v>
      </c>
      <c r="M10" s="3749">
        <f t="shared" si="9"/>
        <v>93</v>
      </c>
      <c r="N10" s="3749">
        <f t="shared" si="9"/>
        <v>89</v>
      </c>
      <c r="O10" s="3749">
        <f t="shared" si="9"/>
        <v>91</v>
      </c>
      <c r="P10" s="3749">
        <f t="shared" si="9"/>
        <v>94</v>
      </c>
      <c r="Q10" s="3749">
        <f t="shared" si="9"/>
        <v>89</v>
      </c>
      <c r="R10" s="3749">
        <f t="shared" si="9"/>
        <v>92</v>
      </c>
      <c r="S10" s="3749"/>
      <c r="T10" s="4635">
        <f>AVERAGE(H10:R10)</f>
        <v>94.63636363636364</v>
      </c>
      <c r="U10" s="29">
        <v>100.66666666666667</v>
      </c>
    </row>
    <row r="11" spans="3:21" ht="15.75" hidden="1" thickBot="1" x14ac:dyDescent="0.3">
      <c r="C11" t="s">
        <v>747</v>
      </c>
      <c r="D11" s="3750"/>
      <c r="E11" s="3750">
        <f t="shared" ref="E11:J11" si="10">E10/7</f>
        <v>14</v>
      </c>
      <c r="F11" s="3750"/>
      <c r="G11" s="3750"/>
      <c r="H11" s="3750">
        <f t="shared" ref="H11" si="11">H10/7</f>
        <v>17.428571428571427</v>
      </c>
      <c r="I11" s="3750">
        <f t="shared" si="10"/>
        <v>16.857142857142858</v>
      </c>
      <c r="J11" s="3750">
        <f t="shared" si="10"/>
        <v>13.142857142857142</v>
      </c>
      <c r="K11" s="3750">
        <f t="shared" ref="K11:R11" si="12">K10/7</f>
        <v>9.1428571428571423</v>
      </c>
      <c r="L11" s="3750">
        <f t="shared" si="12"/>
        <v>13.857142857142858</v>
      </c>
      <c r="M11" s="3750">
        <f t="shared" si="12"/>
        <v>13.285714285714286</v>
      </c>
      <c r="N11" s="3750">
        <f t="shared" si="12"/>
        <v>12.714285714285714</v>
      </c>
      <c r="O11" s="3750">
        <f t="shared" si="12"/>
        <v>13</v>
      </c>
      <c r="P11" s="3750">
        <f t="shared" si="12"/>
        <v>13.428571428571429</v>
      </c>
      <c r="Q11" s="3750">
        <f t="shared" si="12"/>
        <v>12.714285714285714</v>
      </c>
      <c r="R11" s="3750">
        <f t="shared" si="12"/>
        <v>13.142857142857142</v>
      </c>
      <c r="S11" s="3750"/>
      <c r="T11" s="4635">
        <f t="shared" si="4"/>
        <v>13.128571428571428</v>
      </c>
      <c r="U11" s="29">
        <v>14.380952380952381</v>
      </c>
    </row>
    <row r="12" spans="3:21" ht="15.75" hidden="1" thickBot="1" x14ac:dyDescent="0.3">
      <c r="C12" t="s">
        <v>740</v>
      </c>
      <c r="D12" s="3749"/>
      <c r="E12" s="3749">
        <f>E135-E69</f>
        <v>114</v>
      </c>
      <c r="F12" s="3749"/>
      <c r="G12" s="3749"/>
      <c r="H12" s="3749">
        <f t="shared" ref="H12:R12" si="13">H135-H69</f>
        <v>138</v>
      </c>
      <c r="I12" s="3749">
        <f t="shared" si="13"/>
        <v>134</v>
      </c>
      <c r="J12" s="3749">
        <f t="shared" si="13"/>
        <v>108</v>
      </c>
      <c r="K12" s="3749">
        <f t="shared" si="13"/>
        <v>80</v>
      </c>
      <c r="L12" s="3749">
        <f t="shared" si="13"/>
        <v>113</v>
      </c>
      <c r="M12" s="3749">
        <f t="shared" si="13"/>
        <v>109</v>
      </c>
      <c r="N12" s="3749">
        <f t="shared" si="13"/>
        <v>105</v>
      </c>
      <c r="O12" s="3749">
        <f t="shared" si="13"/>
        <v>107</v>
      </c>
      <c r="P12" s="3749">
        <f t="shared" si="13"/>
        <v>110</v>
      </c>
      <c r="Q12" s="3749">
        <f t="shared" si="13"/>
        <v>105</v>
      </c>
      <c r="R12" s="3749">
        <f t="shared" si="13"/>
        <v>108</v>
      </c>
      <c r="S12" s="3749"/>
      <c r="T12" s="4635">
        <f>AVERAGE(H12:R12)</f>
        <v>110.63636363636364</v>
      </c>
      <c r="U12" s="29">
        <v>116.91666666666667</v>
      </c>
    </row>
    <row r="13" spans="3:21" ht="15.75" hidden="1" thickBot="1" x14ac:dyDescent="0.3">
      <c r="C13" t="s">
        <v>741</v>
      </c>
      <c r="D13" s="3750"/>
      <c r="E13" s="3750">
        <f t="shared" ref="E13:J13" si="14">E12/7</f>
        <v>16.285714285714285</v>
      </c>
      <c r="F13" s="3750"/>
      <c r="G13" s="3750"/>
      <c r="H13" s="3750">
        <f t="shared" ref="H13" si="15">H12/7</f>
        <v>19.714285714285715</v>
      </c>
      <c r="I13" s="3750">
        <f t="shared" si="14"/>
        <v>19.142857142857142</v>
      </c>
      <c r="J13" s="3750">
        <f t="shared" si="14"/>
        <v>15.428571428571429</v>
      </c>
      <c r="K13" s="3750">
        <f t="shared" ref="K13:R13" si="16">K12/7</f>
        <v>11.428571428571429</v>
      </c>
      <c r="L13" s="3750">
        <f t="shared" si="16"/>
        <v>16.142857142857142</v>
      </c>
      <c r="M13" s="3750">
        <f t="shared" si="16"/>
        <v>15.571428571428571</v>
      </c>
      <c r="N13" s="3750">
        <f t="shared" si="16"/>
        <v>15</v>
      </c>
      <c r="O13" s="3750">
        <f t="shared" si="16"/>
        <v>15.285714285714286</v>
      </c>
      <c r="P13" s="3750">
        <f t="shared" si="16"/>
        <v>15.714285714285714</v>
      </c>
      <c r="Q13" s="3750">
        <f t="shared" si="16"/>
        <v>15</v>
      </c>
      <c r="R13" s="3750">
        <f t="shared" si="16"/>
        <v>15.428571428571429</v>
      </c>
      <c r="S13" s="3750"/>
      <c r="T13" s="4635">
        <f t="shared" si="4"/>
        <v>15.414285714285715</v>
      </c>
      <c r="U13" s="29">
        <v>16.702380952380953</v>
      </c>
    </row>
    <row r="14" spans="3:21" ht="15.75" hidden="1" thickBot="1" x14ac:dyDescent="0.3">
      <c r="C14" t="s">
        <v>743</v>
      </c>
      <c r="D14" s="3749"/>
      <c r="E14" s="3749">
        <f>E135-E79</f>
        <v>112</v>
      </c>
      <c r="F14" s="3749"/>
      <c r="G14" s="3749"/>
      <c r="H14" s="3749">
        <f t="shared" ref="H14:R14" si="17">H135-H79</f>
        <v>136</v>
      </c>
      <c r="I14" s="3749">
        <f t="shared" si="17"/>
        <v>132</v>
      </c>
      <c r="J14" s="3749">
        <f t="shared" si="17"/>
        <v>106</v>
      </c>
      <c r="K14" s="3749">
        <f t="shared" si="17"/>
        <v>78</v>
      </c>
      <c r="L14" s="3749">
        <f t="shared" si="17"/>
        <v>111</v>
      </c>
      <c r="M14" s="3749">
        <f t="shared" si="17"/>
        <v>107</v>
      </c>
      <c r="N14" s="3749">
        <f t="shared" si="17"/>
        <v>103</v>
      </c>
      <c r="O14" s="3749">
        <f t="shared" si="17"/>
        <v>105</v>
      </c>
      <c r="P14" s="3749">
        <f t="shared" si="17"/>
        <v>108</v>
      </c>
      <c r="Q14" s="3749">
        <f t="shared" si="17"/>
        <v>103</v>
      </c>
      <c r="R14" s="3749">
        <f t="shared" si="17"/>
        <v>106</v>
      </c>
      <c r="S14" s="3749"/>
      <c r="T14" s="4635">
        <f>AVERAGE(H14:R14)</f>
        <v>108.63636363636364</v>
      </c>
      <c r="U14" s="29">
        <v>114.91666666666667</v>
      </c>
    </row>
    <row r="15" spans="3:21" ht="15.75" hidden="1" thickBot="1" x14ac:dyDescent="0.3">
      <c r="C15" t="s">
        <v>742</v>
      </c>
      <c r="D15" s="3750"/>
      <c r="E15" s="3750">
        <f t="shared" ref="E15:J15" si="18">E14/7</f>
        <v>16</v>
      </c>
      <c r="F15" s="3750"/>
      <c r="G15" s="3750"/>
      <c r="H15" s="3750">
        <f t="shared" ref="H15" si="19">H14/7</f>
        <v>19.428571428571427</v>
      </c>
      <c r="I15" s="3750">
        <f t="shared" si="18"/>
        <v>18.857142857142858</v>
      </c>
      <c r="J15" s="3750">
        <f t="shared" si="18"/>
        <v>15.142857142857142</v>
      </c>
      <c r="K15" s="3750">
        <f t="shared" ref="K15:R15" si="20">K14/7</f>
        <v>11.142857142857142</v>
      </c>
      <c r="L15" s="3750">
        <f t="shared" si="20"/>
        <v>15.857142857142858</v>
      </c>
      <c r="M15" s="3750">
        <f t="shared" si="20"/>
        <v>15.285714285714286</v>
      </c>
      <c r="N15" s="3750">
        <f t="shared" si="20"/>
        <v>14.714285714285714</v>
      </c>
      <c r="O15" s="3750">
        <f t="shared" si="20"/>
        <v>15</v>
      </c>
      <c r="P15" s="3750">
        <f t="shared" si="20"/>
        <v>15.428571428571429</v>
      </c>
      <c r="Q15" s="3750">
        <f t="shared" si="20"/>
        <v>14.714285714285714</v>
      </c>
      <c r="R15" s="3750">
        <f t="shared" si="20"/>
        <v>15.142857142857142</v>
      </c>
      <c r="S15" s="3750"/>
      <c r="T15" s="4635">
        <f t="shared" si="4"/>
        <v>15.128571428571428</v>
      </c>
      <c r="U15" s="29">
        <v>16.416666666666668</v>
      </c>
    </row>
    <row r="16" spans="3:21" ht="15.75" hidden="1" thickBot="1" x14ac:dyDescent="0.3">
      <c r="C16" t="s">
        <v>771</v>
      </c>
      <c r="D16" s="3749"/>
      <c r="E16" s="3749">
        <f>E135-E127</f>
        <v>91</v>
      </c>
      <c r="F16" s="3749"/>
      <c r="G16" s="3749"/>
      <c r="H16" s="3749">
        <f t="shared" ref="H16:R16" si="21">H135-H127</f>
        <v>115</v>
      </c>
      <c r="I16" s="3749">
        <f t="shared" si="21"/>
        <v>111</v>
      </c>
      <c r="J16" s="3749">
        <f t="shared" si="21"/>
        <v>85</v>
      </c>
      <c r="K16" s="3749">
        <f t="shared" si="21"/>
        <v>54</v>
      </c>
      <c r="L16" s="3749">
        <f t="shared" si="21"/>
        <v>85</v>
      </c>
      <c r="M16" s="3749">
        <f t="shared" si="21"/>
        <v>85</v>
      </c>
      <c r="N16" s="3749">
        <f t="shared" si="21"/>
        <v>85</v>
      </c>
      <c r="O16" s="3749">
        <f t="shared" si="21"/>
        <v>85</v>
      </c>
      <c r="P16" s="3749">
        <f t="shared" si="21"/>
        <v>85</v>
      </c>
      <c r="Q16" s="3749">
        <f t="shared" si="21"/>
        <v>85</v>
      </c>
      <c r="R16" s="3749">
        <f t="shared" si="21"/>
        <v>85</v>
      </c>
      <c r="S16" s="3749"/>
      <c r="T16" s="4635">
        <f>AVERAGE(H16:R16)</f>
        <v>87.272727272727266</v>
      </c>
      <c r="U16" s="29">
        <v>93.916666666666671</v>
      </c>
    </row>
    <row r="17" spans="1:27" ht="15.75" hidden="1" customHeight="1" x14ac:dyDescent="0.25">
      <c r="C17" t="s">
        <v>770</v>
      </c>
      <c r="D17" s="3750"/>
      <c r="E17" s="3750">
        <f t="shared" ref="E17:J17" si="22">E16/7</f>
        <v>13</v>
      </c>
      <c r="F17" s="3750"/>
      <c r="G17" s="3750"/>
      <c r="H17" s="3750">
        <f t="shared" ref="H17" si="23">H16/7</f>
        <v>16.428571428571427</v>
      </c>
      <c r="I17" s="3750">
        <f t="shared" si="22"/>
        <v>15.857142857142858</v>
      </c>
      <c r="J17" s="3750">
        <f t="shared" si="22"/>
        <v>12.142857142857142</v>
      </c>
      <c r="K17" s="3750">
        <f t="shared" ref="K17:R17" si="24">K16/7</f>
        <v>7.7142857142857144</v>
      </c>
      <c r="L17" s="3750">
        <f t="shared" si="24"/>
        <v>12.142857142857142</v>
      </c>
      <c r="M17" s="3750">
        <f t="shared" si="24"/>
        <v>12.142857142857142</v>
      </c>
      <c r="N17" s="3750">
        <f t="shared" si="24"/>
        <v>12.142857142857142</v>
      </c>
      <c r="O17" s="3750">
        <f t="shared" si="24"/>
        <v>12.142857142857142</v>
      </c>
      <c r="P17" s="3750">
        <f t="shared" si="24"/>
        <v>12.142857142857142</v>
      </c>
      <c r="Q17" s="3750">
        <f t="shared" si="24"/>
        <v>12.142857142857142</v>
      </c>
      <c r="R17" s="3750">
        <f t="shared" si="24"/>
        <v>12.142857142857142</v>
      </c>
      <c r="S17" s="3750"/>
      <c r="T17" s="4635">
        <f t="shared" si="4"/>
        <v>12.071428571428569</v>
      </c>
      <c r="U17" s="29">
        <v>13.416666666666668</v>
      </c>
    </row>
    <row r="18" spans="1:27" ht="15.75" hidden="1" customHeight="1" x14ac:dyDescent="0.25">
      <c r="A18" s="4507"/>
      <c r="B18" s="4507"/>
      <c r="C18" s="4507" t="s">
        <v>1068</v>
      </c>
      <c r="D18" s="3750"/>
      <c r="E18" s="3750"/>
      <c r="F18" s="3750"/>
      <c r="G18" s="3750"/>
      <c r="H18" s="3750"/>
      <c r="I18" s="3750"/>
      <c r="J18" s="3750"/>
      <c r="K18" s="3750">
        <f>K135-K32</f>
        <v>144</v>
      </c>
      <c r="L18" s="3750"/>
      <c r="M18" s="3750"/>
      <c r="N18" s="3750"/>
      <c r="O18" s="3750"/>
      <c r="P18" s="3750"/>
      <c r="Q18" s="3750">
        <f>Q135-Q32</f>
        <v>162</v>
      </c>
      <c r="R18" s="3750"/>
      <c r="S18" s="3750"/>
      <c r="T18" s="4635">
        <f t="shared" si="4"/>
        <v>153</v>
      </c>
      <c r="U18" s="29"/>
    </row>
    <row r="19" spans="1:27" ht="15.75" hidden="1" customHeight="1" x14ac:dyDescent="0.25">
      <c r="A19" s="4345"/>
      <c r="B19" s="4345"/>
      <c r="C19" s="4345"/>
      <c r="D19" s="3750"/>
      <c r="E19" s="3750"/>
      <c r="F19" s="3750"/>
      <c r="G19" s="3750"/>
      <c r="H19" s="3750"/>
      <c r="I19" s="3750"/>
      <c r="J19" s="3750"/>
      <c r="K19" s="29">
        <f>K18/7</f>
        <v>20.571428571428573</v>
      </c>
      <c r="L19" s="3750"/>
      <c r="M19" s="29"/>
      <c r="N19" s="29"/>
      <c r="Q19" s="29">
        <f>Q18/7</f>
        <v>23.142857142857142</v>
      </c>
      <c r="T19" s="4635">
        <f t="shared" si="4"/>
        <v>21.857142857142858</v>
      </c>
      <c r="U19" s="29"/>
    </row>
    <row r="20" spans="1:27" ht="15.75" hidden="1" customHeight="1" thickBot="1" x14ac:dyDescent="0.3">
      <c r="B20" s="927"/>
      <c r="C20" s="927"/>
      <c r="F20" s="15" t="s">
        <v>983</v>
      </c>
      <c r="K20" s="4514"/>
    </row>
    <row r="21" spans="1:27" ht="15" customHeight="1" thickBot="1" x14ac:dyDescent="0.3">
      <c r="A21" s="4674" t="s">
        <v>558</v>
      </c>
      <c r="B21" s="4677"/>
      <c r="C21" s="4"/>
      <c r="D21" s="177">
        <v>2021</v>
      </c>
      <c r="E21" s="177"/>
      <c r="F21" s="1" t="s">
        <v>976</v>
      </c>
      <c r="K21" s="4647" t="s">
        <v>1066</v>
      </c>
      <c r="R21" s="15">
        <v>2022</v>
      </c>
      <c r="S21" s="4385" t="s">
        <v>1039</v>
      </c>
      <c r="T21" s="4361" t="s">
        <v>1077</v>
      </c>
    </row>
    <row r="22" spans="1:27" ht="30" customHeight="1" thickBot="1" x14ac:dyDescent="0.3">
      <c r="A22" s="4675"/>
      <c r="B22" s="4678"/>
      <c r="C22" s="1964" t="s">
        <v>3</v>
      </c>
      <c r="D22" s="3858">
        <v>43860</v>
      </c>
      <c r="E22" s="3856" t="s">
        <v>1030</v>
      </c>
      <c r="F22" s="3859">
        <v>43889</v>
      </c>
      <c r="G22" s="3856">
        <v>43920</v>
      </c>
      <c r="H22" s="3856" t="s">
        <v>1031</v>
      </c>
      <c r="I22" s="3856">
        <v>43951</v>
      </c>
      <c r="J22" s="4506">
        <v>43981</v>
      </c>
      <c r="K22" s="3856">
        <v>44012</v>
      </c>
      <c r="L22" s="3857">
        <v>44407</v>
      </c>
      <c r="M22" s="3856">
        <v>44438</v>
      </c>
      <c r="N22" s="3857">
        <v>44469</v>
      </c>
      <c r="O22" s="4463">
        <v>44499</v>
      </c>
      <c r="P22" s="4569">
        <v>44530</v>
      </c>
      <c r="Q22" s="4463">
        <v>44560</v>
      </c>
      <c r="R22" s="4569">
        <v>44591</v>
      </c>
      <c r="S22" s="4463">
        <v>44620</v>
      </c>
      <c r="T22" s="3856">
        <v>43920</v>
      </c>
      <c r="U22" s="3856">
        <v>43951</v>
      </c>
      <c r="V22" s="4646">
        <v>43981</v>
      </c>
      <c r="W22" s="3856">
        <v>44012</v>
      </c>
      <c r="X22" s="3857">
        <v>44407</v>
      </c>
      <c r="Y22" s="3856">
        <v>44438</v>
      </c>
      <c r="Z22" s="3857">
        <v>44469</v>
      </c>
      <c r="AA22" s="4463">
        <v>44499</v>
      </c>
    </row>
    <row r="23" spans="1:27" s="39" customFormat="1" ht="30" hidden="1" customHeight="1" thickBot="1" x14ac:dyDescent="0.3">
      <c r="A23" s="4675"/>
      <c r="B23" s="4678"/>
      <c r="C23" s="4584" t="s">
        <v>92</v>
      </c>
      <c r="K23" s="1144"/>
      <c r="M23" s="1144"/>
      <c r="O23" s="1144"/>
      <c r="Q23" s="1144"/>
      <c r="S23" s="4475"/>
    </row>
    <row r="24" spans="1:27" s="173" customFormat="1" ht="30" customHeight="1" x14ac:dyDescent="0.25">
      <c r="A24" s="4675"/>
      <c r="B24" s="4677"/>
      <c r="C24" s="4573" t="s">
        <v>480</v>
      </c>
      <c r="D24" s="3860">
        <f t="shared" ref="D24" si="25">D31-7</f>
        <v>43992</v>
      </c>
      <c r="E24" s="3860">
        <f t="shared" ref="E24" si="26">E31-7</f>
        <v>44006</v>
      </c>
      <c r="F24" s="3860" t="s">
        <v>454</v>
      </c>
      <c r="G24" s="3860">
        <f t="shared" ref="G24:I24" si="27">G31-7</f>
        <v>44034</v>
      </c>
      <c r="H24" s="3860">
        <f t="shared" si="27"/>
        <v>44041</v>
      </c>
      <c r="I24" s="3860">
        <f t="shared" si="27"/>
        <v>44062</v>
      </c>
      <c r="J24" s="3861">
        <f t="shared" ref="J24:U24" si="28">J31-7</f>
        <v>44118</v>
      </c>
      <c r="K24" s="3860">
        <f t="shared" si="28"/>
        <v>44146</v>
      </c>
      <c r="L24" s="4481">
        <f t="shared" si="28"/>
        <v>44181</v>
      </c>
      <c r="M24" s="3860">
        <f t="shared" si="28"/>
        <v>44209</v>
      </c>
      <c r="N24" s="4481">
        <f t="shared" si="28"/>
        <v>44237</v>
      </c>
      <c r="O24" s="3860">
        <f t="shared" si="28"/>
        <v>44279</v>
      </c>
      <c r="P24" s="4481">
        <f t="shared" si="28"/>
        <v>44307</v>
      </c>
      <c r="Q24" s="3860">
        <f t="shared" si="28"/>
        <v>44342</v>
      </c>
      <c r="R24" s="4481">
        <f>R31-7</f>
        <v>44356</v>
      </c>
      <c r="S24" s="3860" t="s">
        <v>454</v>
      </c>
      <c r="T24" s="4481">
        <f t="shared" si="28"/>
        <v>44419</v>
      </c>
      <c r="U24" s="4481">
        <f t="shared" si="28"/>
        <v>44447</v>
      </c>
      <c r="V24" s="3860">
        <f t="shared" ref="V24:AA24" si="29">V31-7</f>
        <v>44475</v>
      </c>
      <c r="W24" s="3860">
        <f t="shared" si="29"/>
        <v>44524</v>
      </c>
      <c r="X24" s="3860">
        <f t="shared" si="29"/>
        <v>44552</v>
      </c>
      <c r="Y24" s="3860">
        <f t="shared" si="29"/>
        <v>44587</v>
      </c>
      <c r="Z24" s="3860">
        <f t="shared" si="29"/>
        <v>44615</v>
      </c>
      <c r="AA24" s="3860">
        <f t="shared" si="29"/>
        <v>44643</v>
      </c>
    </row>
    <row r="25" spans="1:27" s="442" customFormat="1" ht="30" hidden="1" customHeight="1" x14ac:dyDescent="0.25">
      <c r="A25" s="4675"/>
      <c r="B25" s="4677"/>
      <c r="C25" s="534" t="s">
        <v>111</v>
      </c>
      <c r="D25" s="534"/>
      <c r="E25" s="534"/>
      <c r="F25" s="534"/>
      <c r="G25" s="534"/>
      <c r="H25" s="534"/>
      <c r="I25" s="534"/>
      <c r="J25" s="1623"/>
      <c r="K25" s="534"/>
      <c r="L25" s="4482"/>
      <c r="M25" s="534"/>
      <c r="N25" s="4482"/>
      <c r="O25" s="534"/>
      <c r="P25" s="4482"/>
      <c r="Q25" s="534"/>
      <c r="R25" s="4482"/>
      <c r="S25" s="4520"/>
      <c r="T25" s="534"/>
      <c r="U25" s="534"/>
      <c r="V25" s="534"/>
      <c r="W25" s="534"/>
      <c r="X25" s="534"/>
      <c r="Y25" s="534"/>
      <c r="Z25" s="534"/>
      <c r="AA25" s="534"/>
    </row>
    <row r="26" spans="1:27" s="442" customFormat="1" ht="30" hidden="1" customHeight="1" x14ac:dyDescent="0.25">
      <c r="A26" s="4675"/>
      <c r="B26" s="4677"/>
      <c r="C26" s="535" t="s">
        <v>144</v>
      </c>
      <c r="D26" s="534"/>
      <c r="E26" s="534"/>
      <c r="F26" s="534"/>
      <c r="G26" s="534"/>
      <c r="H26" s="534"/>
      <c r="I26" s="534"/>
      <c r="J26" s="1623"/>
      <c r="K26" s="534"/>
      <c r="L26" s="4482"/>
      <c r="M26" s="534"/>
      <c r="N26" s="4482"/>
      <c r="O26" s="534"/>
      <c r="P26" s="4482"/>
      <c r="Q26" s="534"/>
      <c r="R26" s="4482"/>
      <c r="S26" s="4520"/>
      <c r="T26" s="534"/>
      <c r="U26" s="534"/>
      <c r="V26" s="534"/>
      <c r="W26" s="534"/>
      <c r="X26" s="534"/>
      <c r="Y26" s="534"/>
      <c r="Z26" s="534"/>
      <c r="AA26" s="534"/>
    </row>
    <row r="27" spans="1:27" s="1048" customFormat="1" ht="30" hidden="1" customHeight="1" x14ac:dyDescent="0.25">
      <c r="A27" s="4675"/>
      <c r="B27" s="4677"/>
      <c r="C27" s="1050" t="s">
        <v>334</v>
      </c>
      <c r="D27" s="534"/>
      <c r="E27" s="534"/>
      <c r="F27" s="534"/>
      <c r="G27" s="534"/>
      <c r="H27" s="534"/>
      <c r="I27" s="534"/>
      <c r="J27" s="1623"/>
      <c r="K27" s="534"/>
      <c r="L27" s="4482"/>
      <c r="M27" s="534"/>
      <c r="N27" s="4482"/>
      <c r="O27" s="534"/>
      <c r="P27" s="4482"/>
      <c r="Q27" s="534"/>
      <c r="R27" s="4482"/>
      <c r="S27" s="4520"/>
      <c r="T27" s="534"/>
      <c r="U27" s="534"/>
      <c r="V27" s="534"/>
      <c r="W27" s="534"/>
      <c r="X27" s="534"/>
      <c r="Y27" s="534"/>
      <c r="Z27" s="534"/>
      <c r="AA27" s="534"/>
    </row>
    <row r="28" spans="1:27" s="4365" customFormat="1" ht="30" customHeight="1" x14ac:dyDescent="0.25">
      <c r="A28" s="4675"/>
      <c r="B28" s="4677"/>
      <c r="C28" s="4574" t="s">
        <v>991</v>
      </c>
      <c r="D28" s="4366"/>
      <c r="E28" s="4366"/>
      <c r="F28" s="4366"/>
      <c r="G28" s="4366"/>
      <c r="H28" s="4366"/>
      <c r="I28" s="4366"/>
      <c r="J28" s="4367"/>
      <c r="K28" s="4362">
        <f>K32-63</f>
        <v>44124</v>
      </c>
      <c r="L28" s="4483"/>
      <c r="M28" s="4366"/>
      <c r="N28" s="4568"/>
      <c r="O28" s="4362">
        <f>O32-63</f>
        <v>44257</v>
      </c>
      <c r="P28" s="4362">
        <f>P32-63</f>
        <v>44285</v>
      </c>
      <c r="Q28" s="4362">
        <f>Q32-63</f>
        <v>44320</v>
      </c>
      <c r="R28" s="4568"/>
      <c r="S28" s="4521"/>
      <c r="T28" s="4362"/>
      <c r="U28" s="4362"/>
      <c r="V28" s="4362">
        <f t="shared" ref="V28:X28" si="30">V32-63</f>
        <v>44453</v>
      </c>
      <c r="W28" s="4362">
        <f t="shared" si="30"/>
        <v>44502</v>
      </c>
      <c r="X28" s="4362">
        <f t="shared" si="30"/>
        <v>44530</v>
      </c>
      <c r="Y28" s="4362"/>
      <c r="Z28" s="4362"/>
      <c r="AA28" s="4362"/>
    </row>
    <row r="29" spans="1:27" s="4365" customFormat="1" ht="30" customHeight="1" x14ac:dyDescent="0.25">
      <c r="A29" s="4675"/>
      <c r="B29" s="4677"/>
      <c r="C29" s="4574" t="s">
        <v>990</v>
      </c>
      <c r="D29" s="4366"/>
      <c r="E29" s="4366"/>
      <c r="F29" s="4366"/>
      <c r="G29" s="4366"/>
      <c r="H29" s="4366"/>
      <c r="I29" s="4366"/>
      <c r="J29" s="4367"/>
      <c r="K29" s="4362">
        <f>K30-35</f>
        <v>44148</v>
      </c>
      <c r="L29" s="4483"/>
      <c r="M29" s="4366"/>
      <c r="N29" s="4568"/>
      <c r="O29" s="4362">
        <f>O30-35</f>
        <v>44281</v>
      </c>
      <c r="P29" s="4362">
        <f>P30-35</f>
        <v>44309</v>
      </c>
      <c r="Q29" s="4362">
        <f>Q30-35</f>
        <v>44344</v>
      </c>
      <c r="R29" s="4568"/>
      <c r="S29" s="4521"/>
      <c r="T29" s="4362"/>
      <c r="U29" s="4362"/>
      <c r="V29" s="4362">
        <f t="shared" ref="V29:X29" si="31">V30-35</f>
        <v>44477</v>
      </c>
      <c r="W29" s="4362">
        <f t="shared" si="31"/>
        <v>44526</v>
      </c>
      <c r="X29" s="4362">
        <f t="shared" si="31"/>
        <v>44554</v>
      </c>
      <c r="Y29" s="4362"/>
      <c r="Z29" s="4362"/>
      <c r="AA29" s="4362"/>
    </row>
    <row r="30" spans="1:27" s="4365" customFormat="1" ht="30" customHeight="1" x14ac:dyDescent="0.25">
      <c r="A30" s="4675"/>
      <c r="B30" s="4677"/>
      <c r="C30" s="4574" t="s">
        <v>989</v>
      </c>
      <c r="D30" s="4366"/>
      <c r="E30" s="4366"/>
      <c r="F30" s="4366"/>
      <c r="G30" s="4366"/>
      <c r="H30" s="4366"/>
      <c r="I30" s="4366"/>
      <c r="J30" s="4367"/>
      <c r="K30" s="4362">
        <f>K32-4</f>
        <v>44183</v>
      </c>
      <c r="L30" s="4483"/>
      <c r="M30" s="4366"/>
      <c r="N30" s="4568"/>
      <c r="O30" s="4362">
        <f>O32-4</f>
        <v>44316</v>
      </c>
      <c r="P30" s="4362">
        <f>P32-4</f>
        <v>44344</v>
      </c>
      <c r="Q30" s="4362">
        <f>Q32-4</f>
        <v>44379</v>
      </c>
      <c r="R30" s="4568"/>
      <c r="S30" s="4521"/>
      <c r="T30" s="4362"/>
      <c r="U30" s="4362"/>
      <c r="V30" s="4362">
        <f t="shared" ref="V30:X30" si="32">V32-4</f>
        <v>44512</v>
      </c>
      <c r="W30" s="4362">
        <f t="shared" si="32"/>
        <v>44561</v>
      </c>
      <c r="X30" s="4362">
        <f t="shared" si="32"/>
        <v>44589</v>
      </c>
      <c r="Y30" s="4362"/>
      <c r="Z30" s="4362"/>
      <c r="AA30" s="4362"/>
    </row>
    <row r="31" spans="1:27" s="1048" customFormat="1" ht="30" customHeight="1" x14ac:dyDescent="0.25">
      <c r="A31" s="4675"/>
      <c r="B31" s="4677"/>
      <c r="C31" s="2585" t="s">
        <v>590</v>
      </c>
      <c r="D31" s="3862">
        <f>D39-48</f>
        <v>43999</v>
      </c>
      <c r="E31" s="3862">
        <f t="shared" ref="E31" si="33">D31+14</f>
        <v>44013</v>
      </c>
      <c r="F31" s="4355" t="s">
        <v>454</v>
      </c>
      <c r="G31" s="3862">
        <f t="shared" ref="G31:I31" si="34">G39-48</f>
        <v>44041</v>
      </c>
      <c r="H31" s="3862">
        <f t="shared" ref="H31:H67" si="35">G31+7</f>
        <v>44048</v>
      </c>
      <c r="I31" s="3862">
        <f t="shared" si="34"/>
        <v>44069</v>
      </c>
      <c r="J31" s="3863">
        <f t="shared" ref="J31:U31" si="36">J39-48</f>
        <v>44125</v>
      </c>
      <c r="K31" s="3862">
        <f t="shared" si="36"/>
        <v>44153</v>
      </c>
      <c r="L31" s="4484">
        <f t="shared" si="36"/>
        <v>44188</v>
      </c>
      <c r="M31" s="3862">
        <f t="shared" si="36"/>
        <v>44216</v>
      </c>
      <c r="N31" s="4484">
        <f t="shared" si="36"/>
        <v>44244</v>
      </c>
      <c r="O31" s="3862">
        <f t="shared" ref="O31:P31" si="37">O39-48</f>
        <v>44286</v>
      </c>
      <c r="P31" s="3862">
        <f t="shared" si="37"/>
        <v>44314</v>
      </c>
      <c r="Q31" s="3862">
        <f t="shared" si="36"/>
        <v>44349</v>
      </c>
      <c r="R31" s="4484">
        <f t="shared" si="36"/>
        <v>44363</v>
      </c>
      <c r="S31" s="4355" t="s">
        <v>454</v>
      </c>
      <c r="T31" s="4484">
        <f t="shared" si="36"/>
        <v>44426</v>
      </c>
      <c r="U31" s="4484">
        <f t="shared" si="36"/>
        <v>44454</v>
      </c>
      <c r="V31" s="3862">
        <f t="shared" ref="V31:AA31" si="38">V39-48</f>
        <v>44482</v>
      </c>
      <c r="W31" s="3862">
        <f t="shared" si="38"/>
        <v>44531</v>
      </c>
      <c r="X31" s="3862">
        <f t="shared" si="38"/>
        <v>44559</v>
      </c>
      <c r="Y31" s="3862">
        <f t="shared" si="38"/>
        <v>44594</v>
      </c>
      <c r="Z31" s="3862">
        <f t="shared" si="38"/>
        <v>44622</v>
      </c>
      <c r="AA31" s="3862">
        <f t="shared" si="38"/>
        <v>44650</v>
      </c>
    </row>
    <row r="32" spans="1:27" s="1048" customFormat="1" ht="30" customHeight="1" x14ac:dyDescent="0.25">
      <c r="A32" s="4675"/>
      <c r="B32" s="4677"/>
      <c r="C32" s="4575" t="s">
        <v>985</v>
      </c>
      <c r="D32" s="4362"/>
      <c r="E32" s="4362"/>
      <c r="F32" s="4364"/>
      <c r="G32" s="4362"/>
      <c r="H32" s="4362">
        <f t="shared" si="35"/>
        <v>7</v>
      </c>
      <c r="I32" s="4362"/>
      <c r="J32" s="4363"/>
      <c r="K32" s="4362">
        <f>K39-14</f>
        <v>44187</v>
      </c>
      <c r="L32" s="4483"/>
      <c r="M32" s="4362"/>
      <c r="N32" s="4483"/>
      <c r="O32" s="4362">
        <f>O39-14</f>
        <v>44320</v>
      </c>
      <c r="P32" s="4362">
        <f>P39-14</f>
        <v>44348</v>
      </c>
      <c r="Q32" s="4362">
        <f>Q39-14</f>
        <v>44383</v>
      </c>
      <c r="R32" s="4483"/>
      <c r="S32" s="4364"/>
      <c r="T32" s="4362"/>
      <c r="U32" s="4362"/>
      <c r="V32" s="4362">
        <f t="shared" ref="V32:X32" si="39">V39-14</f>
        <v>44516</v>
      </c>
      <c r="W32" s="4362">
        <f t="shared" si="39"/>
        <v>44565</v>
      </c>
      <c r="X32" s="4362">
        <f t="shared" si="39"/>
        <v>44593</v>
      </c>
      <c r="Y32" s="4362"/>
      <c r="Z32" s="4362"/>
      <c r="AA32" s="4362"/>
    </row>
    <row r="33" spans="1:27" s="1048" customFormat="1" ht="30" customHeight="1" x14ac:dyDescent="0.25">
      <c r="A33" s="4675"/>
      <c r="B33" s="4677"/>
      <c r="C33" s="4575" t="s">
        <v>986</v>
      </c>
      <c r="D33" s="4362"/>
      <c r="E33" s="4362"/>
      <c r="F33" s="4364"/>
      <c r="G33" s="4362"/>
      <c r="H33" s="4362">
        <f t="shared" si="35"/>
        <v>7</v>
      </c>
      <c r="I33" s="4362"/>
      <c r="J33" s="4363"/>
      <c r="K33" s="4362">
        <f>K32+6</f>
        <v>44193</v>
      </c>
      <c r="L33" s="4483"/>
      <c r="M33" s="4362"/>
      <c r="N33" s="4483"/>
      <c r="O33" s="4362">
        <f>O32+6</f>
        <v>44326</v>
      </c>
      <c r="P33" s="4362">
        <f>P32+6</f>
        <v>44354</v>
      </c>
      <c r="Q33" s="4362">
        <f>Q32+6</f>
        <v>44389</v>
      </c>
      <c r="R33" s="4483"/>
      <c r="S33" s="4364"/>
      <c r="T33" s="4362"/>
      <c r="U33" s="4362"/>
      <c r="V33" s="4362">
        <f t="shared" ref="V33:X33" si="40">V32+6</f>
        <v>44522</v>
      </c>
      <c r="W33" s="4362">
        <f t="shared" si="40"/>
        <v>44571</v>
      </c>
      <c r="X33" s="4362">
        <f t="shared" si="40"/>
        <v>44599</v>
      </c>
      <c r="Y33" s="4362"/>
      <c r="Z33" s="4362"/>
      <c r="AA33" s="4362"/>
    </row>
    <row r="34" spans="1:27" s="1048" customFormat="1" ht="30" customHeight="1" x14ac:dyDescent="0.25">
      <c r="A34" s="4675"/>
      <c r="B34" s="4677"/>
      <c r="C34" s="4575" t="s">
        <v>987</v>
      </c>
      <c r="D34" s="4362"/>
      <c r="E34" s="4362"/>
      <c r="F34" s="4364"/>
      <c r="G34" s="4362"/>
      <c r="H34" s="4362">
        <f t="shared" si="35"/>
        <v>7</v>
      </c>
      <c r="I34" s="4362"/>
      <c r="J34" s="4363"/>
      <c r="K34" s="4362">
        <f>K33+7</f>
        <v>44200</v>
      </c>
      <c r="L34" s="4483"/>
      <c r="M34" s="4362"/>
      <c r="N34" s="4483"/>
      <c r="O34" s="4362">
        <f>O33+7</f>
        <v>44333</v>
      </c>
      <c r="P34" s="4362">
        <f>P33+7</f>
        <v>44361</v>
      </c>
      <c r="Q34" s="4362">
        <f>Q33+7</f>
        <v>44396</v>
      </c>
      <c r="R34" s="4483"/>
      <c r="S34" s="4364"/>
      <c r="T34" s="4362"/>
      <c r="U34" s="4362"/>
      <c r="V34" s="4362">
        <f t="shared" ref="V34:X34" si="41">V33+7</f>
        <v>44529</v>
      </c>
      <c r="W34" s="4362">
        <f t="shared" si="41"/>
        <v>44578</v>
      </c>
      <c r="X34" s="4362">
        <f t="shared" si="41"/>
        <v>44606</v>
      </c>
      <c r="Y34" s="4362"/>
      <c r="Z34" s="4362"/>
      <c r="AA34" s="4362"/>
    </row>
    <row r="35" spans="1:27" s="1048" customFormat="1" ht="30" customHeight="1" x14ac:dyDescent="0.25">
      <c r="A35" s="4675"/>
      <c r="B35" s="4677"/>
      <c r="C35" s="4575" t="s">
        <v>988</v>
      </c>
      <c r="D35" s="4362"/>
      <c r="E35" s="4362"/>
      <c r="F35" s="4364"/>
      <c r="G35" s="4362"/>
      <c r="H35" s="4362">
        <f t="shared" si="35"/>
        <v>7</v>
      </c>
      <c r="I35" s="4362"/>
      <c r="J35" s="4363"/>
      <c r="K35" s="4362">
        <f>K34+4</f>
        <v>44204</v>
      </c>
      <c r="L35" s="4483"/>
      <c r="M35" s="4362"/>
      <c r="N35" s="4483"/>
      <c r="O35" s="4362">
        <f>O34+4</f>
        <v>44337</v>
      </c>
      <c r="P35" s="4362">
        <f>P34+4</f>
        <v>44365</v>
      </c>
      <c r="Q35" s="4362">
        <f>Q34+4</f>
        <v>44400</v>
      </c>
      <c r="R35" s="4483"/>
      <c r="S35" s="4364"/>
      <c r="T35" s="4362"/>
      <c r="U35" s="4362"/>
      <c r="V35" s="4362">
        <f t="shared" ref="V35:X35" si="42">V34+4</f>
        <v>44533</v>
      </c>
      <c r="W35" s="4362">
        <f t="shared" si="42"/>
        <v>44582</v>
      </c>
      <c r="X35" s="4362">
        <f t="shared" si="42"/>
        <v>44610</v>
      </c>
      <c r="Y35" s="4362"/>
      <c r="Z35" s="4362"/>
      <c r="AA35" s="4362"/>
    </row>
    <row r="36" spans="1:27" s="1048" customFormat="1" ht="30" customHeight="1" x14ac:dyDescent="0.25">
      <c r="A36" s="4675"/>
      <c r="B36" s="4677"/>
      <c r="C36" s="4575" t="s">
        <v>992</v>
      </c>
      <c r="D36" s="4362"/>
      <c r="E36" s="4362"/>
      <c r="F36" s="4364"/>
      <c r="G36" s="4362"/>
      <c r="H36" s="4362">
        <f t="shared" si="35"/>
        <v>7</v>
      </c>
      <c r="I36" s="4362"/>
      <c r="J36" s="4363"/>
      <c r="K36" s="4362">
        <f>K34+28</f>
        <v>44228</v>
      </c>
      <c r="L36" s="4483"/>
      <c r="M36" s="4362"/>
      <c r="N36" s="4483"/>
      <c r="O36" s="4362">
        <f>O34+28</f>
        <v>44361</v>
      </c>
      <c r="P36" s="4362">
        <f>P34+28</f>
        <v>44389</v>
      </c>
      <c r="Q36" s="4362">
        <f>Q34+28</f>
        <v>44424</v>
      </c>
      <c r="R36" s="4483"/>
      <c r="S36" s="4364"/>
      <c r="T36" s="4362"/>
      <c r="U36" s="4362"/>
      <c r="V36" s="4362">
        <f t="shared" ref="V36:X36" si="43">V34+28</f>
        <v>44557</v>
      </c>
      <c r="W36" s="4362">
        <f t="shared" si="43"/>
        <v>44606</v>
      </c>
      <c r="X36" s="4362">
        <f t="shared" si="43"/>
        <v>44634</v>
      </c>
      <c r="Y36" s="4362"/>
      <c r="Z36" s="4362"/>
      <c r="AA36" s="4362"/>
    </row>
    <row r="37" spans="1:27" s="1048" customFormat="1" ht="30" customHeight="1" x14ac:dyDescent="0.25">
      <c r="A37" s="4675"/>
      <c r="B37" s="4677"/>
      <c r="C37" s="4576" t="s">
        <v>599</v>
      </c>
      <c r="D37" s="3862">
        <f>D31+14</f>
        <v>44013</v>
      </c>
      <c r="E37" s="3862">
        <f t="shared" ref="E37:E54" si="44">D37+14</f>
        <v>44027</v>
      </c>
      <c r="F37" s="4355" t="s">
        <v>454</v>
      </c>
      <c r="G37" s="3862">
        <f t="shared" ref="G37:I37" si="45">G31+14</f>
        <v>44055</v>
      </c>
      <c r="H37" s="3862">
        <f t="shared" si="35"/>
        <v>44062</v>
      </c>
      <c r="I37" s="3862">
        <f t="shared" si="45"/>
        <v>44083</v>
      </c>
      <c r="J37" s="3863">
        <f t="shared" ref="J37:K37" si="46">J31+14</f>
        <v>44139</v>
      </c>
      <c r="K37" s="3862">
        <f t="shared" si="46"/>
        <v>44167</v>
      </c>
      <c r="L37" s="4484">
        <f t="shared" ref="L37:R37" si="47">L31+14</f>
        <v>44202</v>
      </c>
      <c r="M37" s="3862">
        <f t="shared" si="47"/>
        <v>44230</v>
      </c>
      <c r="N37" s="4484">
        <f t="shared" si="47"/>
        <v>44258</v>
      </c>
      <c r="O37" s="3862">
        <f t="shared" si="47"/>
        <v>44300</v>
      </c>
      <c r="P37" s="4484">
        <f t="shared" si="47"/>
        <v>44328</v>
      </c>
      <c r="Q37" s="3862">
        <f t="shared" si="47"/>
        <v>44363</v>
      </c>
      <c r="R37" s="4484">
        <f t="shared" si="47"/>
        <v>44377</v>
      </c>
      <c r="S37" s="4355" t="s">
        <v>454</v>
      </c>
      <c r="T37" s="3862">
        <f t="shared" ref="T37:AA37" si="48">T31+14</f>
        <v>44440</v>
      </c>
      <c r="U37" s="3862">
        <f t="shared" si="48"/>
        <v>44468</v>
      </c>
      <c r="V37" s="3862">
        <f t="shared" si="48"/>
        <v>44496</v>
      </c>
      <c r="W37" s="3862">
        <f t="shared" si="48"/>
        <v>44545</v>
      </c>
      <c r="X37" s="3862">
        <f t="shared" si="48"/>
        <v>44573</v>
      </c>
      <c r="Y37" s="3862">
        <f t="shared" si="48"/>
        <v>44608</v>
      </c>
      <c r="Z37" s="3862">
        <f t="shared" si="48"/>
        <v>44636</v>
      </c>
      <c r="AA37" s="3862">
        <f t="shared" si="48"/>
        <v>44664</v>
      </c>
    </row>
    <row r="38" spans="1:27" s="1048" customFormat="1" ht="30" customHeight="1" x14ac:dyDescent="0.25">
      <c r="A38" s="4675"/>
      <c r="B38" s="4677"/>
      <c r="C38" s="2716" t="s">
        <v>598</v>
      </c>
      <c r="D38" s="3864">
        <f>D39-21</f>
        <v>44026</v>
      </c>
      <c r="E38" s="3864">
        <f t="shared" si="44"/>
        <v>44040</v>
      </c>
      <c r="F38" s="3864" t="s">
        <v>454</v>
      </c>
      <c r="G38" s="3864">
        <f t="shared" ref="G38:L38" si="49">G39-21</f>
        <v>44068</v>
      </c>
      <c r="H38" s="3864">
        <f t="shared" si="35"/>
        <v>44075</v>
      </c>
      <c r="I38" s="3864">
        <f t="shared" si="49"/>
        <v>44096</v>
      </c>
      <c r="J38" s="3865">
        <f t="shared" si="49"/>
        <v>44152</v>
      </c>
      <c r="K38" s="3864">
        <f t="shared" si="49"/>
        <v>44180</v>
      </c>
      <c r="L38" s="3990">
        <f t="shared" si="49"/>
        <v>44215</v>
      </c>
      <c r="M38" s="3864">
        <f t="shared" ref="M38:AA38" si="50">M39-21</f>
        <v>44243</v>
      </c>
      <c r="N38" s="3990">
        <f t="shared" si="50"/>
        <v>44271</v>
      </c>
      <c r="O38" s="3864">
        <f t="shared" si="50"/>
        <v>44313</v>
      </c>
      <c r="P38" s="3990">
        <f t="shared" si="50"/>
        <v>44341</v>
      </c>
      <c r="Q38" s="3864">
        <f t="shared" si="50"/>
        <v>44376</v>
      </c>
      <c r="R38" s="3990">
        <f t="shared" si="50"/>
        <v>44390</v>
      </c>
      <c r="S38" s="3864" t="s">
        <v>454</v>
      </c>
      <c r="T38" s="3864">
        <f t="shared" si="50"/>
        <v>44453</v>
      </c>
      <c r="U38" s="3864">
        <f t="shared" si="50"/>
        <v>44481</v>
      </c>
      <c r="V38" s="3864">
        <f t="shared" si="50"/>
        <v>44509</v>
      </c>
      <c r="W38" s="3864">
        <f t="shared" si="50"/>
        <v>44558</v>
      </c>
      <c r="X38" s="3864">
        <f t="shared" si="50"/>
        <v>44586</v>
      </c>
      <c r="Y38" s="3864">
        <f t="shared" si="50"/>
        <v>44621</v>
      </c>
      <c r="Z38" s="3864">
        <f t="shared" si="50"/>
        <v>44649</v>
      </c>
      <c r="AA38" s="3864">
        <f t="shared" si="50"/>
        <v>44677</v>
      </c>
    </row>
    <row r="39" spans="1:27" s="716" customFormat="1" ht="30" customHeight="1" x14ac:dyDescent="0.25">
      <c r="A39" s="4675"/>
      <c r="B39" s="4677"/>
      <c r="C39" s="1873" t="s">
        <v>606</v>
      </c>
      <c r="D39" s="3867">
        <f>D40-6</f>
        <v>44047</v>
      </c>
      <c r="E39" s="3867">
        <f t="shared" si="44"/>
        <v>44061</v>
      </c>
      <c r="F39" s="4368">
        <v>44068</v>
      </c>
      <c r="G39" s="3867">
        <f t="shared" ref="G39:I39" si="51">G40-6</f>
        <v>44089</v>
      </c>
      <c r="H39" s="3867">
        <f t="shared" si="35"/>
        <v>44096</v>
      </c>
      <c r="I39" s="3867">
        <f t="shared" si="51"/>
        <v>44117</v>
      </c>
      <c r="J39" s="4133">
        <f>J40-6</f>
        <v>44173</v>
      </c>
      <c r="K39" s="3867">
        <f>K40-6</f>
        <v>44201</v>
      </c>
      <c r="L39" s="4011">
        <f t="shared" ref="L39:AA39" si="52">L40-6</f>
        <v>44236</v>
      </c>
      <c r="M39" s="3867">
        <f t="shared" si="52"/>
        <v>44264</v>
      </c>
      <c r="N39" s="4011">
        <f t="shared" si="52"/>
        <v>44292</v>
      </c>
      <c r="O39" s="3867">
        <f t="shared" si="52"/>
        <v>44334</v>
      </c>
      <c r="P39" s="4011">
        <f t="shared" si="52"/>
        <v>44362</v>
      </c>
      <c r="Q39" s="3867">
        <f t="shared" si="52"/>
        <v>44397</v>
      </c>
      <c r="R39" s="4011">
        <f t="shared" si="52"/>
        <v>44411</v>
      </c>
      <c r="S39" s="4368">
        <f>R39+7</f>
        <v>44418</v>
      </c>
      <c r="T39" s="3867">
        <f t="shared" si="52"/>
        <v>44474</v>
      </c>
      <c r="U39" s="3867">
        <f t="shared" si="52"/>
        <v>44502</v>
      </c>
      <c r="V39" s="3867">
        <f t="shared" si="52"/>
        <v>44530</v>
      </c>
      <c r="W39" s="3867">
        <f t="shared" si="52"/>
        <v>44579</v>
      </c>
      <c r="X39" s="3867">
        <f t="shared" si="52"/>
        <v>44607</v>
      </c>
      <c r="Y39" s="3867">
        <f t="shared" si="52"/>
        <v>44642</v>
      </c>
      <c r="Z39" s="3867">
        <f t="shared" si="52"/>
        <v>44670</v>
      </c>
      <c r="AA39" s="3867">
        <f t="shared" si="52"/>
        <v>44698</v>
      </c>
    </row>
    <row r="40" spans="1:27" s="117" customFormat="1" ht="30" customHeight="1" x14ac:dyDescent="0.25">
      <c r="A40" s="4675"/>
      <c r="B40" s="4677"/>
      <c r="C40" s="1827" t="s">
        <v>84</v>
      </c>
      <c r="D40" s="3870">
        <f>D50-7</f>
        <v>44053</v>
      </c>
      <c r="E40" s="3870">
        <f>D40+14</f>
        <v>44067</v>
      </c>
      <c r="F40" s="3870" t="s">
        <v>454</v>
      </c>
      <c r="G40" s="3870">
        <f t="shared" ref="G40:I40" si="53">G50-7</f>
        <v>44095</v>
      </c>
      <c r="H40" s="3870">
        <f t="shared" si="35"/>
        <v>44102</v>
      </c>
      <c r="I40" s="3870">
        <f t="shared" si="53"/>
        <v>44123</v>
      </c>
      <c r="J40" s="4637">
        <f>J50</f>
        <v>44179</v>
      </c>
      <c r="K40" s="4597">
        <f>K50-7</f>
        <v>44207</v>
      </c>
      <c r="L40" s="3993">
        <f t="shared" ref="L40:R40" si="54">L50-7</f>
        <v>44242</v>
      </c>
      <c r="M40" s="3870">
        <f t="shared" si="54"/>
        <v>44270</v>
      </c>
      <c r="N40" s="3993">
        <f t="shared" si="54"/>
        <v>44298</v>
      </c>
      <c r="O40" s="3870">
        <f t="shared" si="54"/>
        <v>44340</v>
      </c>
      <c r="P40" s="3993">
        <f t="shared" si="54"/>
        <v>44368</v>
      </c>
      <c r="Q40" s="3870">
        <f t="shared" si="54"/>
        <v>44403</v>
      </c>
      <c r="R40" s="3993">
        <f t="shared" si="54"/>
        <v>44417</v>
      </c>
      <c r="S40" s="3870" t="s">
        <v>454</v>
      </c>
      <c r="T40" s="3870">
        <f t="shared" ref="T40:AA40" si="55">T50-7</f>
        <v>44480</v>
      </c>
      <c r="U40" s="3870">
        <f t="shared" si="55"/>
        <v>44508</v>
      </c>
      <c r="V40" s="3870">
        <f t="shared" si="55"/>
        <v>44536</v>
      </c>
      <c r="W40" s="3870">
        <f t="shared" si="55"/>
        <v>44585</v>
      </c>
      <c r="X40" s="3870">
        <f t="shared" si="55"/>
        <v>44613</v>
      </c>
      <c r="Y40" s="3870">
        <f t="shared" si="55"/>
        <v>44648</v>
      </c>
      <c r="Z40" s="3870">
        <f t="shared" si="55"/>
        <v>44676</v>
      </c>
      <c r="AA40" s="3870">
        <f t="shared" si="55"/>
        <v>44704</v>
      </c>
    </row>
    <row r="41" spans="1:27" s="117" customFormat="1" ht="30" hidden="1" customHeight="1" x14ac:dyDescent="0.25">
      <c r="A41" s="4675"/>
      <c r="B41" s="4677"/>
      <c r="C41" s="3532" t="s">
        <v>884</v>
      </c>
      <c r="D41" s="3873">
        <f t="shared" ref="D41" si="56">D39+8</f>
        <v>44055</v>
      </c>
      <c r="E41" s="3873">
        <f t="shared" si="44"/>
        <v>44069</v>
      </c>
      <c r="F41" s="3873" t="s">
        <v>454</v>
      </c>
      <c r="G41" s="3873">
        <f t="shared" ref="G41:I41" si="57">G39+8</f>
        <v>44097</v>
      </c>
      <c r="H41" s="3873">
        <f t="shared" si="35"/>
        <v>44104</v>
      </c>
      <c r="I41" s="3873">
        <f t="shared" si="57"/>
        <v>44125</v>
      </c>
      <c r="J41" s="3875">
        <f t="shared" ref="J41:K41" si="58">J39+8</f>
        <v>44181</v>
      </c>
      <c r="K41" s="3873">
        <f t="shared" si="58"/>
        <v>44209</v>
      </c>
      <c r="L41" s="4485">
        <f t="shared" ref="L41:R41" si="59">L39+8</f>
        <v>44244</v>
      </c>
      <c r="M41" s="3873">
        <f t="shared" si="59"/>
        <v>44272</v>
      </c>
      <c r="N41" s="4485">
        <f t="shared" si="59"/>
        <v>44300</v>
      </c>
      <c r="O41" s="3873">
        <f t="shared" si="59"/>
        <v>44342</v>
      </c>
      <c r="P41" s="4485">
        <f t="shared" si="59"/>
        <v>44370</v>
      </c>
      <c r="Q41" s="3873">
        <f t="shared" si="59"/>
        <v>44405</v>
      </c>
      <c r="R41" s="4485">
        <f t="shared" si="59"/>
        <v>44419</v>
      </c>
      <c r="S41" s="3873" t="s">
        <v>454</v>
      </c>
      <c r="T41" s="3873">
        <f t="shared" ref="T41:AA41" si="60">T39+8</f>
        <v>44482</v>
      </c>
      <c r="U41" s="3873">
        <f t="shared" si="60"/>
        <v>44510</v>
      </c>
      <c r="V41" s="3873">
        <f t="shared" si="60"/>
        <v>44538</v>
      </c>
      <c r="W41" s="3873">
        <f t="shared" si="60"/>
        <v>44587</v>
      </c>
      <c r="X41" s="3873">
        <f t="shared" si="60"/>
        <v>44615</v>
      </c>
      <c r="Y41" s="3873">
        <f t="shared" si="60"/>
        <v>44650</v>
      </c>
      <c r="Z41" s="3873">
        <f t="shared" si="60"/>
        <v>44678</v>
      </c>
      <c r="AA41" s="3873">
        <f t="shared" si="60"/>
        <v>44706</v>
      </c>
    </row>
    <row r="42" spans="1:27" s="117" customFormat="1" ht="30" customHeight="1" x14ac:dyDescent="0.25">
      <c r="A42" s="4675"/>
      <c r="B42" s="4677"/>
      <c r="C42" s="1827" t="s">
        <v>611</v>
      </c>
      <c r="D42" s="3870">
        <f t="shared" ref="D42" si="61">D40+1</f>
        <v>44054</v>
      </c>
      <c r="E42" s="3870">
        <f t="shared" si="44"/>
        <v>44068</v>
      </c>
      <c r="F42" s="3870" t="s">
        <v>454</v>
      </c>
      <c r="G42" s="3870">
        <f t="shared" ref="G42:I42" si="62">G40+1</f>
        <v>44096</v>
      </c>
      <c r="H42" s="3870">
        <f t="shared" si="35"/>
        <v>44103</v>
      </c>
      <c r="I42" s="3870">
        <f t="shared" si="62"/>
        <v>44124</v>
      </c>
      <c r="J42" s="3872">
        <f t="shared" ref="J42:K42" si="63">J40+1</f>
        <v>44180</v>
      </c>
      <c r="K42" s="3870">
        <f t="shared" si="63"/>
        <v>44208</v>
      </c>
      <c r="L42" s="3993">
        <f t="shared" ref="L42:R42" si="64">L40+1</f>
        <v>44243</v>
      </c>
      <c r="M42" s="3870">
        <f t="shared" si="64"/>
        <v>44271</v>
      </c>
      <c r="N42" s="3993">
        <f t="shared" si="64"/>
        <v>44299</v>
      </c>
      <c r="O42" s="3870">
        <f t="shared" si="64"/>
        <v>44341</v>
      </c>
      <c r="P42" s="3993">
        <f t="shared" si="64"/>
        <v>44369</v>
      </c>
      <c r="Q42" s="3870">
        <f t="shared" si="64"/>
        <v>44404</v>
      </c>
      <c r="R42" s="3993">
        <f t="shared" si="64"/>
        <v>44418</v>
      </c>
      <c r="S42" s="3870" t="s">
        <v>454</v>
      </c>
      <c r="T42" s="3870">
        <f t="shared" ref="T42:AA42" si="65">T40+1</f>
        <v>44481</v>
      </c>
      <c r="U42" s="3870">
        <f t="shared" si="65"/>
        <v>44509</v>
      </c>
      <c r="V42" s="3870">
        <f t="shared" si="65"/>
        <v>44537</v>
      </c>
      <c r="W42" s="3870">
        <f t="shared" si="65"/>
        <v>44586</v>
      </c>
      <c r="X42" s="3870">
        <f t="shared" si="65"/>
        <v>44614</v>
      </c>
      <c r="Y42" s="3870">
        <f t="shared" si="65"/>
        <v>44649</v>
      </c>
      <c r="Z42" s="3870">
        <f t="shared" si="65"/>
        <v>44677</v>
      </c>
      <c r="AA42" s="3870">
        <f t="shared" si="65"/>
        <v>44705</v>
      </c>
    </row>
    <row r="43" spans="1:27" s="117" customFormat="1" ht="30" customHeight="1" x14ac:dyDescent="0.25">
      <c r="A43" s="4675"/>
      <c r="B43" s="4677"/>
      <c r="C43" s="537" t="s">
        <v>189</v>
      </c>
      <c r="D43" s="3876">
        <f t="shared" ref="D43" si="66">D40+2</f>
        <v>44055</v>
      </c>
      <c r="E43" s="3876">
        <f t="shared" si="44"/>
        <v>44069</v>
      </c>
      <c r="F43" s="3876" t="s">
        <v>454</v>
      </c>
      <c r="G43" s="3876">
        <f t="shared" ref="G43:I43" si="67">G40+2</f>
        <v>44097</v>
      </c>
      <c r="H43" s="3876">
        <f t="shared" si="35"/>
        <v>44104</v>
      </c>
      <c r="I43" s="3876">
        <f t="shared" si="67"/>
        <v>44125</v>
      </c>
      <c r="J43" s="3877">
        <f t="shared" ref="J43:K43" si="68">J40+2</f>
        <v>44181</v>
      </c>
      <c r="K43" s="3876">
        <f t="shared" si="68"/>
        <v>44209</v>
      </c>
      <c r="L43" s="3988">
        <f t="shared" ref="L43:R43" si="69">L40+2</f>
        <v>44244</v>
      </c>
      <c r="M43" s="3876">
        <f t="shared" si="69"/>
        <v>44272</v>
      </c>
      <c r="N43" s="3988">
        <f t="shared" si="69"/>
        <v>44300</v>
      </c>
      <c r="O43" s="3876">
        <f t="shared" si="69"/>
        <v>44342</v>
      </c>
      <c r="P43" s="3988">
        <f t="shared" si="69"/>
        <v>44370</v>
      </c>
      <c r="Q43" s="3876">
        <f t="shared" si="69"/>
        <v>44405</v>
      </c>
      <c r="R43" s="3988">
        <f t="shared" si="69"/>
        <v>44419</v>
      </c>
      <c r="S43" s="3876" t="s">
        <v>454</v>
      </c>
      <c r="T43" s="3876">
        <f t="shared" ref="T43:AA43" si="70">T40+2</f>
        <v>44482</v>
      </c>
      <c r="U43" s="3876">
        <f t="shared" si="70"/>
        <v>44510</v>
      </c>
      <c r="V43" s="3876">
        <f t="shared" si="70"/>
        <v>44538</v>
      </c>
      <c r="W43" s="3876">
        <f t="shared" si="70"/>
        <v>44587</v>
      </c>
      <c r="X43" s="3876">
        <f t="shared" si="70"/>
        <v>44615</v>
      </c>
      <c r="Y43" s="3876">
        <f t="shared" si="70"/>
        <v>44650</v>
      </c>
      <c r="Z43" s="3876">
        <f t="shared" si="70"/>
        <v>44678</v>
      </c>
      <c r="AA43" s="3876">
        <f t="shared" si="70"/>
        <v>44706</v>
      </c>
    </row>
    <row r="44" spans="1:27" ht="30" customHeight="1" x14ac:dyDescent="0.25">
      <c r="A44" s="4675"/>
      <c r="B44" s="4677"/>
      <c r="C44" s="538" t="s">
        <v>153</v>
      </c>
      <c r="D44" s="3878">
        <f t="shared" ref="D44" si="71">D40+4</f>
        <v>44057</v>
      </c>
      <c r="E44" s="3878">
        <f t="shared" si="44"/>
        <v>44071</v>
      </c>
      <c r="F44" s="3891" t="s">
        <v>454</v>
      </c>
      <c r="G44" s="3878">
        <f t="shared" ref="G44:I44" si="72">G40+4</f>
        <v>44099</v>
      </c>
      <c r="H44" s="3878">
        <f t="shared" si="35"/>
        <v>44106</v>
      </c>
      <c r="I44" s="3878">
        <f t="shared" si="72"/>
        <v>44127</v>
      </c>
      <c r="J44" s="3879">
        <f t="shared" ref="J44:K44" si="73">J40+4</f>
        <v>44183</v>
      </c>
      <c r="K44" s="3878">
        <f t="shared" si="73"/>
        <v>44211</v>
      </c>
      <c r="L44" s="4082">
        <f t="shared" ref="L44:R44" si="74">L40+4</f>
        <v>44246</v>
      </c>
      <c r="M44" s="3878">
        <f t="shared" si="74"/>
        <v>44274</v>
      </c>
      <c r="N44" s="4082">
        <f t="shared" si="74"/>
        <v>44302</v>
      </c>
      <c r="O44" s="3878">
        <f t="shared" si="74"/>
        <v>44344</v>
      </c>
      <c r="P44" s="4082">
        <f t="shared" si="74"/>
        <v>44372</v>
      </c>
      <c r="Q44" s="3878">
        <f t="shared" si="74"/>
        <v>44407</v>
      </c>
      <c r="R44" s="4082">
        <f t="shared" si="74"/>
        <v>44421</v>
      </c>
      <c r="S44" s="3891" t="s">
        <v>454</v>
      </c>
      <c r="T44" s="3878">
        <f t="shared" ref="T44:AA44" si="75">T40+4</f>
        <v>44484</v>
      </c>
      <c r="U44" s="3878">
        <f t="shared" si="75"/>
        <v>44512</v>
      </c>
      <c r="V44" s="3878">
        <f t="shared" si="75"/>
        <v>44540</v>
      </c>
      <c r="W44" s="3878">
        <f t="shared" si="75"/>
        <v>44589</v>
      </c>
      <c r="X44" s="3878">
        <f t="shared" si="75"/>
        <v>44617</v>
      </c>
      <c r="Y44" s="3878">
        <f t="shared" si="75"/>
        <v>44652</v>
      </c>
      <c r="Z44" s="3878">
        <f t="shared" si="75"/>
        <v>44680</v>
      </c>
      <c r="AA44" s="3878">
        <f t="shared" si="75"/>
        <v>44708</v>
      </c>
    </row>
    <row r="45" spans="1:27" ht="30" customHeight="1" x14ac:dyDescent="0.25">
      <c r="A45" s="4675"/>
      <c r="B45" s="4677"/>
      <c r="C45" s="538" t="s">
        <v>154</v>
      </c>
      <c r="D45" s="3878">
        <f t="shared" ref="D45" si="76">D44+4</f>
        <v>44061</v>
      </c>
      <c r="E45" s="3878">
        <f t="shared" si="44"/>
        <v>44075</v>
      </c>
      <c r="F45" s="3891" t="s">
        <v>454</v>
      </c>
      <c r="G45" s="3878">
        <f t="shared" ref="G45:I45" si="77">G44+4</f>
        <v>44103</v>
      </c>
      <c r="H45" s="3878">
        <f t="shared" si="35"/>
        <v>44110</v>
      </c>
      <c r="I45" s="3878">
        <f t="shared" si="77"/>
        <v>44131</v>
      </c>
      <c r="J45" s="3879">
        <f t="shared" ref="J45:K45" si="78">J44+4</f>
        <v>44187</v>
      </c>
      <c r="K45" s="3878">
        <f t="shared" si="78"/>
        <v>44215</v>
      </c>
      <c r="L45" s="4082">
        <f t="shared" ref="L45:R45" si="79">L44+4</f>
        <v>44250</v>
      </c>
      <c r="M45" s="3878">
        <f t="shared" si="79"/>
        <v>44278</v>
      </c>
      <c r="N45" s="4082">
        <f t="shared" si="79"/>
        <v>44306</v>
      </c>
      <c r="O45" s="3878">
        <f t="shared" si="79"/>
        <v>44348</v>
      </c>
      <c r="P45" s="4082">
        <f t="shared" si="79"/>
        <v>44376</v>
      </c>
      <c r="Q45" s="3878">
        <f t="shared" si="79"/>
        <v>44411</v>
      </c>
      <c r="R45" s="4082">
        <f t="shared" si="79"/>
        <v>44425</v>
      </c>
      <c r="S45" s="3891" t="s">
        <v>454</v>
      </c>
      <c r="T45" s="3878">
        <f t="shared" ref="T45:AA45" si="80">T44+4</f>
        <v>44488</v>
      </c>
      <c r="U45" s="3878">
        <f t="shared" si="80"/>
        <v>44516</v>
      </c>
      <c r="V45" s="3878">
        <f t="shared" si="80"/>
        <v>44544</v>
      </c>
      <c r="W45" s="3878">
        <f t="shared" si="80"/>
        <v>44593</v>
      </c>
      <c r="X45" s="3878">
        <f t="shared" si="80"/>
        <v>44621</v>
      </c>
      <c r="Y45" s="3878">
        <f t="shared" si="80"/>
        <v>44656</v>
      </c>
      <c r="Z45" s="3878">
        <f t="shared" si="80"/>
        <v>44684</v>
      </c>
      <c r="AA45" s="3878">
        <f t="shared" si="80"/>
        <v>44712</v>
      </c>
    </row>
    <row r="46" spans="1:27" ht="30" customHeight="1" x14ac:dyDescent="0.25">
      <c r="A46" s="4675"/>
      <c r="B46" s="4677"/>
      <c r="C46" s="538" t="s">
        <v>151</v>
      </c>
      <c r="D46" s="3880">
        <f t="shared" ref="D46" si="81">D44</f>
        <v>44057</v>
      </c>
      <c r="E46" s="3880">
        <f t="shared" si="44"/>
        <v>44071</v>
      </c>
      <c r="F46" s="3876" t="s">
        <v>454</v>
      </c>
      <c r="G46" s="3880">
        <f t="shared" ref="G46:I46" si="82">G44</f>
        <v>44099</v>
      </c>
      <c r="H46" s="3880">
        <f t="shared" si="35"/>
        <v>44106</v>
      </c>
      <c r="I46" s="3880">
        <f t="shared" si="82"/>
        <v>44127</v>
      </c>
      <c r="J46" s="3881">
        <f t="shared" ref="J46:K46" si="83">J44</f>
        <v>44183</v>
      </c>
      <c r="K46" s="3880">
        <f t="shared" si="83"/>
        <v>44211</v>
      </c>
      <c r="L46" s="4486">
        <f t="shared" ref="L46:R46" si="84">L44</f>
        <v>44246</v>
      </c>
      <c r="M46" s="3880">
        <f t="shared" si="84"/>
        <v>44274</v>
      </c>
      <c r="N46" s="4486">
        <f t="shared" si="84"/>
        <v>44302</v>
      </c>
      <c r="O46" s="3880">
        <f t="shared" si="84"/>
        <v>44344</v>
      </c>
      <c r="P46" s="4486">
        <f t="shared" si="84"/>
        <v>44372</v>
      </c>
      <c r="Q46" s="3880">
        <f t="shared" si="84"/>
        <v>44407</v>
      </c>
      <c r="R46" s="4486">
        <f t="shared" si="84"/>
        <v>44421</v>
      </c>
      <c r="S46" s="3876" t="s">
        <v>454</v>
      </c>
      <c r="T46" s="3880">
        <f t="shared" ref="T46:AA46" si="85">T44</f>
        <v>44484</v>
      </c>
      <c r="U46" s="3880">
        <f t="shared" si="85"/>
        <v>44512</v>
      </c>
      <c r="V46" s="3880">
        <f t="shared" si="85"/>
        <v>44540</v>
      </c>
      <c r="W46" s="3880">
        <f t="shared" si="85"/>
        <v>44589</v>
      </c>
      <c r="X46" s="3880">
        <f t="shared" si="85"/>
        <v>44617</v>
      </c>
      <c r="Y46" s="3880">
        <f t="shared" si="85"/>
        <v>44652</v>
      </c>
      <c r="Z46" s="3880">
        <f t="shared" si="85"/>
        <v>44680</v>
      </c>
      <c r="AA46" s="3880">
        <f t="shared" si="85"/>
        <v>44708</v>
      </c>
    </row>
    <row r="47" spans="1:27" ht="30" customHeight="1" x14ac:dyDescent="0.25">
      <c r="A47" s="4675"/>
      <c r="B47" s="4677"/>
      <c r="C47" s="538" t="s">
        <v>150</v>
      </c>
      <c r="D47" s="3880">
        <f t="shared" ref="D47" si="86">D45</f>
        <v>44061</v>
      </c>
      <c r="E47" s="3880">
        <f t="shared" si="44"/>
        <v>44075</v>
      </c>
      <c r="F47" s="3876" t="s">
        <v>454</v>
      </c>
      <c r="G47" s="3880">
        <f t="shared" ref="G47:I47" si="87">G45</f>
        <v>44103</v>
      </c>
      <c r="H47" s="3880">
        <f t="shared" si="35"/>
        <v>44110</v>
      </c>
      <c r="I47" s="3880">
        <f t="shared" si="87"/>
        <v>44131</v>
      </c>
      <c r="J47" s="3881">
        <f t="shared" ref="J47:K47" si="88">J45</f>
        <v>44187</v>
      </c>
      <c r="K47" s="3880">
        <f t="shared" si="88"/>
        <v>44215</v>
      </c>
      <c r="L47" s="4486">
        <f t="shared" ref="L47:R47" si="89">L45</f>
        <v>44250</v>
      </c>
      <c r="M47" s="3880">
        <f t="shared" si="89"/>
        <v>44278</v>
      </c>
      <c r="N47" s="4486">
        <f t="shared" si="89"/>
        <v>44306</v>
      </c>
      <c r="O47" s="3880">
        <f t="shared" si="89"/>
        <v>44348</v>
      </c>
      <c r="P47" s="4486">
        <f t="shared" si="89"/>
        <v>44376</v>
      </c>
      <c r="Q47" s="3880">
        <f t="shared" si="89"/>
        <v>44411</v>
      </c>
      <c r="R47" s="4486">
        <f t="shared" si="89"/>
        <v>44425</v>
      </c>
      <c r="S47" s="3876" t="s">
        <v>454</v>
      </c>
      <c r="T47" s="3880">
        <f t="shared" ref="T47:AA47" si="90">T45</f>
        <v>44488</v>
      </c>
      <c r="U47" s="3880">
        <f t="shared" si="90"/>
        <v>44516</v>
      </c>
      <c r="V47" s="3880">
        <f t="shared" si="90"/>
        <v>44544</v>
      </c>
      <c r="W47" s="3880">
        <f t="shared" si="90"/>
        <v>44593</v>
      </c>
      <c r="X47" s="3880">
        <f t="shared" si="90"/>
        <v>44621</v>
      </c>
      <c r="Y47" s="3880">
        <f t="shared" si="90"/>
        <v>44656</v>
      </c>
      <c r="Z47" s="3880">
        <f t="shared" si="90"/>
        <v>44684</v>
      </c>
      <c r="AA47" s="3880">
        <f t="shared" si="90"/>
        <v>44712</v>
      </c>
    </row>
    <row r="48" spans="1:27" s="717" customFormat="1" ht="30" customHeight="1" x14ac:dyDescent="0.25">
      <c r="A48" s="4675"/>
      <c r="B48" s="4677"/>
      <c r="C48" s="1865" t="s">
        <v>145</v>
      </c>
      <c r="D48" s="3882">
        <f t="shared" ref="D48" si="91">D40+2</f>
        <v>44055</v>
      </c>
      <c r="E48" s="3882">
        <f t="shared" si="44"/>
        <v>44069</v>
      </c>
      <c r="F48" s="3882" t="s">
        <v>454</v>
      </c>
      <c r="G48" s="3882">
        <f t="shared" ref="G48:I48" si="92">G40+2</f>
        <v>44097</v>
      </c>
      <c r="H48" s="3882">
        <f t="shared" si="35"/>
        <v>44104</v>
      </c>
      <c r="I48" s="3882">
        <f t="shared" si="92"/>
        <v>44125</v>
      </c>
      <c r="J48" s="3883">
        <f t="shared" ref="J48:K48" si="93">J40+2</f>
        <v>44181</v>
      </c>
      <c r="K48" s="3882">
        <f t="shared" si="93"/>
        <v>44209</v>
      </c>
      <c r="L48" s="3998">
        <f t="shared" ref="L48:R48" si="94">L40+2</f>
        <v>44244</v>
      </c>
      <c r="M48" s="3882">
        <f t="shared" si="94"/>
        <v>44272</v>
      </c>
      <c r="N48" s="3998">
        <f t="shared" si="94"/>
        <v>44300</v>
      </c>
      <c r="O48" s="3882">
        <f t="shared" si="94"/>
        <v>44342</v>
      </c>
      <c r="P48" s="3998">
        <f t="shared" si="94"/>
        <v>44370</v>
      </c>
      <c r="Q48" s="3882">
        <f t="shared" si="94"/>
        <v>44405</v>
      </c>
      <c r="R48" s="3998">
        <f t="shared" si="94"/>
        <v>44419</v>
      </c>
      <c r="S48" s="3882">
        <f>R48+7</f>
        <v>44426</v>
      </c>
      <c r="T48" s="3882">
        <f t="shared" ref="T48:AA48" si="95">T40+2</f>
        <v>44482</v>
      </c>
      <c r="U48" s="3882">
        <f t="shared" si="95"/>
        <v>44510</v>
      </c>
      <c r="V48" s="3882">
        <f t="shared" si="95"/>
        <v>44538</v>
      </c>
      <c r="W48" s="3882">
        <f t="shared" si="95"/>
        <v>44587</v>
      </c>
      <c r="X48" s="3882">
        <f t="shared" si="95"/>
        <v>44615</v>
      </c>
      <c r="Y48" s="3882">
        <f t="shared" si="95"/>
        <v>44650</v>
      </c>
      <c r="Z48" s="3882">
        <f t="shared" si="95"/>
        <v>44678</v>
      </c>
      <c r="AA48" s="3882">
        <f t="shared" si="95"/>
        <v>44706</v>
      </c>
    </row>
    <row r="49" spans="1:27" s="717" customFormat="1" ht="45" hidden="1" customHeight="1" x14ac:dyDescent="0.25">
      <c r="A49" s="4675"/>
      <c r="B49" s="4677"/>
      <c r="C49" s="532"/>
      <c r="D49" s="3876"/>
      <c r="E49" s="3876">
        <f t="shared" si="44"/>
        <v>14</v>
      </c>
      <c r="F49" s="3876" t="s">
        <v>454</v>
      </c>
      <c r="G49" s="3876"/>
      <c r="H49" s="3876">
        <f t="shared" si="35"/>
        <v>7</v>
      </c>
      <c r="I49" s="3876"/>
      <c r="J49" s="3877"/>
      <c r="K49" s="3876"/>
      <c r="L49" s="3988"/>
      <c r="M49" s="3876"/>
      <c r="N49" s="3988"/>
      <c r="O49" s="3876"/>
      <c r="P49" s="3988"/>
      <c r="Q49" s="3876"/>
      <c r="R49" s="3988"/>
      <c r="S49" s="3876" t="s">
        <v>454</v>
      </c>
      <c r="T49" s="3876"/>
      <c r="U49" s="3876"/>
      <c r="V49" s="3876"/>
      <c r="W49" s="3876"/>
      <c r="X49" s="3876"/>
      <c r="Y49" s="3876"/>
      <c r="Z49" s="3876"/>
      <c r="AA49" s="3876"/>
    </row>
    <row r="50" spans="1:27" s="117" customFormat="1" ht="30" customHeight="1" x14ac:dyDescent="0.25">
      <c r="A50" s="4675"/>
      <c r="B50" s="4677"/>
      <c r="C50" s="1827" t="s">
        <v>202</v>
      </c>
      <c r="D50" s="4352">
        <f>D54-4</f>
        <v>44060</v>
      </c>
      <c r="E50" s="3884">
        <f t="shared" si="44"/>
        <v>44074</v>
      </c>
      <c r="F50" s="4352">
        <v>43701</v>
      </c>
      <c r="G50" s="4359">
        <f>G54-4</f>
        <v>44102</v>
      </c>
      <c r="H50" s="3884">
        <f t="shared" si="35"/>
        <v>44109</v>
      </c>
      <c r="I50" s="4359">
        <f>I54-4</f>
        <v>44130</v>
      </c>
      <c r="J50" s="4476">
        <f>J54-4</f>
        <v>44179</v>
      </c>
      <c r="K50" s="4359">
        <f t="shared" ref="K50" si="96">K54-4</f>
        <v>44214</v>
      </c>
      <c r="L50" s="4487">
        <f t="shared" ref="L50:R50" si="97">L54-4</f>
        <v>44249</v>
      </c>
      <c r="M50" s="4359">
        <f t="shared" si="97"/>
        <v>44277</v>
      </c>
      <c r="N50" s="4487">
        <f t="shared" si="97"/>
        <v>44305</v>
      </c>
      <c r="O50" s="4359">
        <f t="shared" si="97"/>
        <v>44347</v>
      </c>
      <c r="P50" s="4487">
        <f>P54-7</f>
        <v>44375</v>
      </c>
      <c r="Q50" s="4359">
        <f t="shared" si="97"/>
        <v>44410</v>
      </c>
      <c r="R50" s="4487">
        <f t="shared" si="97"/>
        <v>44424</v>
      </c>
      <c r="S50" s="4352">
        <f>R50+7</f>
        <v>44431</v>
      </c>
      <c r="T50" s="4359">
        <f t="shared" ref="T50:AA50" si="98">T54-4</f>
        <v>44487</v>
      </c>
      <c r="U50" s="4359">
        <f t="shared" si="98"/>
        <v>44515</v>
      </c>
      <c r="V50" s="4359">
        <f t="shared" si="98"/>
        <v>44543</v>
      </c>
      <c r="W50" s="4359">
        <f t="shared" si="98"/>
        <v>44592</v>
      </c>
      <c r="X50" s="4359">
        <f t="shared" si="98"/>
        <v>44620</v>
      </c>
      <c r="Y50" s="4359">
        <f t="shared" si="98"/>
        <v>44655</v>
      </c>
      <c r="Z50" s="4359">
        <f t="shared" si="98"/>
        <v>44683</v>
      </c>
      <c r="AA50" s="4359">
        <f t="shared" si="98"/>
        <v>44711</v>
      </c>
    </row>
    <row r="51" spans="1:27" s="117" customFormat="1" ht="30" hidden="1" customHeight="1" x14ac:dyDescent="0.25">
      <c r="A51" s="4675"/>
      <c r="B51" s="4677"/>
      <c r="C51" s="536" t="s">
        <v>600</v>
      </c>
      <c r="D51" s="4353">
        <f t="shared" ref="D51" si="99">D54</f>
        <v>44064</v>
      </c>
      <c r="E51" s="3887">
        <f t="shared" si="44"/>
        <v>44078</v>
      </c>
      <c r="F51" s="4353" t="s">
        <v>454</v>
      </c>
      <c r="G51" s="4350">
        <f t="shared" ref="G51:I51" si="100">G54</f>
        <v>44106</v>
      </c>
      <c r="H51" s="3887">
        <f t="shared" si="35"/>
        <v>44113</v>
      </c>
      <c r="I51" s="4350">
        <f t="shared" si="100"/>
        <v>44134</v>
      </c>
      <c r="J51" s="4386">
        <f t="shared" ref="J51:K51" si="101">J54</f>
        <v>44183</v>
      </c>
      <c r="K51" s="4350">
        <f t="shared" si="101"/>
        <v>44218</v>
      </c>
      <c r="L51" s="4488">
        <f t="shared" ref="L51:R51" si="102">L54</f>
        <v>44253</v>
      </c>
      <c r="M51" s="4350">
        <f t="shared" si="102"/>
        <v>44281</v>
      </c>
      <c r="N51" s="4488">
        <f t="shared" si="102"/>
        <v>44309</v>
      </c>
      <c r="O51" s="4350">
        <f t="shared" si="102"/>
        <v>44351</v>
      </c>
      <c r="P51" s="4488">
        <f t="shared" si="102"/>
        <v>44382</v>
      </c>
      <c r="Q51" s="4350">
        <f t="shared" si="102"/>
        <v>44414</v>
      </c>
      <c r="R51" s="4488">
        <f t="shared" si="102"/>
        <v>44428</v>
      </c>
      <c r="S51" s="4353" t="s">
        <v>454</v>
      </c>
      <c r="T51" s="4350">
        <f t="shared" ref="T51:AA51" si="103">T54</f>
        <v>44491</v>
      </c>
      <c r="U51" s="4350">
        <f t="shared" si="103"/>
        <v>44519</v>
      </c>
      <c r="V51" s="4350">
        <f t="shared" si="103"/>
        <v>44547</v>
      </c>
      <c r="W51" s="4350">
        <f t="shared" si="103"/>
        <v>44596</v>
      </c>
      <c r="X51" s="4350">
        <f t="shared" si="103"/>
        <v>44624</v>
      </c>
      <c r="Y51" s="4350">
        <f t="shared" si="103"/>
        <v>44659</v>
      </c>
      <c r="Z51" s="4350">
        <f t="shared" si="103"/>
        <v>44687</v>
      </c>
      <c r="AA51" s="4350">
        <f t="shared" si="103"/>
        <v>44715</v>
      </c>
    </row>
    <row r="52" spans="1:27" s="3503" customFormat="1" ht="30" hidden="1" customHeight="1" x14ac:dyDescent="0.25">
      <c r="A52" s="4675"/>
      <c r="B52" s="4677"/>
      <c r="C52" s="3483" t="s">
        <v>850</v>
      </c>
      <c r="D52" s="4354"/>
      <c r="E52" s="3889">
        <f t="shared" si="44"/>
        <v>14</v>
      </c>
      <c r="F52" s="4354" t="s">
        <v>454</v>
      </c>
      <c r="G52" s="4360"/>
      <c r="H52" s="3889">
        <f t="shared" si="35"/>
        <v>7</v>
      </c>
      <c r="I52" s="4360"/>
      <c r="J52" s="4477"/>
      <c r="K52" s="4360"/>
      <c r="L52" s="4489"/>
      <c r="M52" s="4360"/>
      <c r="N52" s="4489"/>
      <c r="O52" s="4360"/>
      <c r="P52" s="4489"/>
      <c r="Q52" s="4360"/>
      <c r="R52" s="4489"/>
      <c r="S52" s="4354" t="s">
        <v>454</v>
      </c>
      <c r="T52" s="4360"/>
      <c r="U52" s="4360"/>
      <c r="V52" s="4360"/>
      <c r="W52" s="4360"/>
      <c r="X52" s="4360"/>
      <c r="Y52" s="4360"/>
      <c r="Z52" s="4360"/>
      <c r="AA52" s="4360"/>
    </row>
    <row r="53" spans="1:27" s="3503" customFormat="1" ht="30" hidden="1" customHeight="1" x14ac:dyDescent="0.25">
      <c r="A53" s="4675"/>
      <c r="B53" s="4677"/>
      <c r="C53" s="3483" t="s">
        <v>152</v>
      </c>
      <c r="D53" s="4354"/>
      <c r="E53" s="3889">
        <f t="shared" si="44"/>
        <v>14</v>
      </c>
      <c r="F53" s="4354" t="s">
        <v>454</v>
      </c>
      <c r="G53" s="4360"/>
      <c r="H53" s="3889">
        <f t="shared" si="35"/>
        <v>7</v>
      </c>
      <c r="I53" s="4360"/>
      <c r="J53" s="4477"/>
      <c r="K53" s="4360"/>
      <c r="L53" s="4489"/>
      <c r="M53" s="4360"/>
      <c r="N53" s="4489"/>
      <c r="O53" s="4360"/>
      <c r="P53" s="4489"/>
      <c r="Q53" s="4360"/>
      <c r="R53" s="4489"/>
      <c r="S53" s="4354" t="s">
        <v>454</v>
      </c>
      <c r="T53" s="4360"/>
      <c r="U53" s="4360"/>
      <c r="V53" s="4360"/>
      <c r="W53" s="4360"/>
      <c r="X53" s="4360"/>
      <c r="Y53" s="4360"/>
      <c r="Z53" s="4360"/>
      <c r="AA53" s="4360"/>
    </row>
    <row r="54" spans="1:27" s="4605" customFormat="1" ht="30" customHeight="1" x14ac:dyDescent="0.25">
      <c r="A54" s="4675"/>
      <c r="B54" s="4677"/>
      <c r="C54" s="4599" t="s">
        <v>201</v>
      </c>
      <c r="D54" s="4601">
        <f>D57-27</f>
        <v>44064</v>
      </c>
      <c r="E54" s="4600">
        <f t="shared" si="44"/>
        <v>44078</v>
      </c>
      <c r="F54" s="4601">
        <v>43705</v>
      </c>
      <c r="G54" s="4524">
        <f t="shared" ref="G54" si="104">G57-20</f>
        <v>44106</v>
      </c>
      <c r="H54" s="4600">
        <f t="shared" si="35"/>
        <v>44113</v>
      </c>
      <c r="I54" s="4601">
        <f>I59-27</f>
        <v>44134</v>
      </c>
      <c r="J54" s="4602">
        <f>J59-34</f>
        <v>44183</v>
      </c>
      <c r="K54" s="4600">
        <f>K66-26</f>
        <v>44218</v>
      </c>
      <c r="L54" s="4603">
        <f>L66-19</f>
        <v>44253</v>
      </c>
      <c r="M54" s="4601">
        <f>M66-26</f>
        <v>44281</v>
      </c>
      <c r="N54" s="4604">
        <f>N66-33</f>
        <v>44309</v>
      </c>
      <c r="O54" s="4600">
        <f>O66-19</f>
        <v>44351</v>
      </c>
      <c r="P54" s="4604">
        <f>P66-16</f>
        <v>44382</v>
      </c>
      <c r="Q54" s="4600">
        <f>Q66-19</f>
        <v>44414</v>
      </c>
      <c r="R54" s="4604">
        <f>R66-33</f>
        <v>44428</v>
      </c>
      <c r="S54" s="4601">
        <f>R54+7</f>
        <v>44435</v>
      </c>
      <c r="T54" s="4600">
        <f t="shared" ref="T54:AA54" si="105">T66-19</f>
        <v>44491</v>
      </c>
      <c r="U54" s="4600">
        <f t="shared" si="105"/>
        <v>44519</v>
      </c>
      <c r="V54" s="4601">
        <f>V66-33</f>
        <v>44547</v>
      </c>
      <c r="W54" s="4600">
        <f t="shared" si="105"/>
        <v>44596</v>
      </c>
      <c r="X54" s="4600">
        <f t="shared" si="105"/>
        <v>44624</v>
      </c>
      <c r="Y54" s="4600">
        <f t="shared" si="105"/>
        <v>44659</v>
      </c>
      <c r="Z54" s="4600">
        <f t="shared" si="105"/>
        <v>44687</v>
      </c>
      <c r="AA54" s="4600">
        <f t="shared" si="105"/>
        <v>44715</v>
      </c>
    </row>
    <row r="55" spans="1:27" s="117" customFormat="1" ht="30" customHeight="1" x14ac:dyDescent="0.25">
      <c r="A55" s="4675"/>
      <c r="B55" s="4677"/>
      <c r="C55" s="536" t="s">
        <v>80</v>
      </c>
      <c r="D55" s="3891">
        <f>D54+14</f>
        <v>44078</v>
      </c>
      <c r="E55" s="3891">
        <f t="shared" ref="E55" si="106">D55+14</f>
        <v>44092</v>
      </c>
      <c r="F55" s="3891" t="s">
        <v>454</v>
      </c>
      <c r="G55" s="3891">
        <f t="shared" ref="G55" si="107">G54+14</f>
        <v>44120</v>
      </c>
      <c r="H55" s="3891">
        <f t="shared" si="35"/>
        <v>44127</v>
      </c>
      <c r="I55" s="3891">
        <f>I54+14</f>
        <v>44148</v>
      </c>
      <c r="J55" s="3892">
        <f t="shared" ref="J55:K55" si="108">J54+14</f>
        <v>44197</v>
      </c>
      <c r="K55" s="3891">
        <f t="shared" si="108"/>
        <v>44232</v>
      </c>
      <c r="L55" s="3989">
        <f t="shared" ref="L55:R55" si="109">L54+14</f>
        <v>44267</v>
      </c>
      <c r="M55" s="3891">
        <f t="shared" si="109"/>
        <v>44295</v>
      </c>
      <c r="N55" s="3989">
        <f t="shared" si="109"/>
        <v>44323</v>
      </c>
      <c r="O55" s="3891">
        <f t="shared" si="109"/>
        <v>44365</v>
      </c>
      <c r="P55" s="3989">
        <f t="shared" si="109"/>
        <v>44396</v>
      </c>
      <c r="Q55" s="3891">
        <f t="shared" si="109"/>
        <v>44428</v>
      </c>
      <c r="R55" s="3989">
        <f t="shared" si="109"/>
        <v>44442</v>
      </c>
      <c r="S55" s="3891" t="s">
        <v>454</v>
      </c>
      <c r="T55" s="3891">
        <f t="shared" ref="T55:AA55" si="110">T54+14</f>
        <v>44505</v>
      </c>
      <c r="U55" s="3891">
        <f t="shared" si="110"/>
        <v>44533</v>
      </c>
      <c r="V55" s="3891">
        <f t="shared" si="110"/>
        <v>44561</v>
      </c>
      <c r="W55" s="3891">
        <f t="shared" si="110"/>
        <v>44610</v>
      </c>
      <c r="X55" s="3891">
        <f t="shared" si="110"/>
        <v>44638</v>
      </c>
      <c r="Y55" s="3891">
        <f t="shared" si="110"/>
        <v>44673</v>
      </c>
      <c r="Z55" s="3891">
        <f t="shared" si="110"/>
        <v>44701</v>
      </c>
      <c r="AA55" s="3891">
        <f t="shared" si="110"/>
        <v>44729</v>
      </c>
    </row>
    <row r="56" spans="1:27" s="117" customFormat="1" ht="30" customHeight="1" x14ac:dyDescent="0.25">
      <c r="A56" s="4675"/>
      <c r="B56" s="4677"/>
      <c r="C56" s="536" t="s">
        <v>86</v>
      </c>
      <c r="D56" s="3876">
        <f>D55+5</f>
        <v>44083</v>
      </c>
      <c r="E56" s="3876">
        <f>D56+14</f>
        <v>44097</v>
      </c>
      <c r="F56" s="3876" t="s">
        <v>454</v>
      </c>
      <c r="G56" s="3876">
        <f t="shared" ref="G56" si="111">G55+5</f>
        <v>44125</v>
      </c>
      <c r="H56" s="3876">
        <f t="shared" si="35"/>
        <v>44132</v>
      </c>
      <c r="I56" s="3876">
        <f>I55+5</f>
        <v>44153</v>
      </c>
      <c r="J56" s="3877">
        <f t="shared" ref="J56:K56" si="112">J55+5</f>
        <v>44202</v>
      </c>
      <c r="K56" s="3876">
        <f t="shared" si="112"/>
        <v>44237</v>
      </c>
      <c r="L56" s="3988">
        <f t="shared" ref="L56:R56" si="113">L55+5</f>
        <v>44272</v>
      </c>
      <c r="M56" s="3876">
        <f t="shared" si="113"/>
        <v>44300</v>
      </c>
      <c r="N56" s="3988">
        <f t="shared" si="113"/>
        <v>44328</v>
      </c>
      <c r="O56" s="3876">
        <f t="shared" si="113"/>
        <v>44370</v>
      </c>
      <c r="P56" s="3988">
        <f t="shared" si="113"/>
        <v>44401</v>
      </c>
      <c r="Q56" s="3876">
        <f t="shared" si="113"/>
        <v>44433</v>
      </c>
      <c r="R56" s="3988">
        <f t="shared" si="113"/>
        <v>44447</v>
      </c>
      <c r="S56" s="3876" t="s">
        <v>454</v>
      </c>
      <c r="T56" s="3876">
        <f t="shared" ref="T56:AA56" si="114">T55+5</f>
        <v>44510</v>
      </c>
      <c r="U56" s="3876">
        <f t="shared" si="114"/>
        <v>44538</v>
      </c>
      <c r="V56" s="3876">
        <f t="shared" si="114"/>
        <v>44566</v>
      </c>
      <c r="W56" s="3876">
        <f t="shared" si="114"/>
        <v>44615</v>
      </c>
      <c r="X56" s="3876">
        <f t="shared" si="114"/>
        <v>44643</v>
      </c>
      <c r="Y56" s="3876">
        <f t="shared" si="114"/>
        <v>44678</v>
      </c>
      <c r="Z56" s="3876">
        <f t="shared" si="114"/>
        <v>44706</v>
      </c>
      <c r="AA56" s="3876">
        <f t="shared" si="114"/>
        <v>44734</v>
      </c>
    </row>
    <row r="57" spans="1:27" s="117" customFormat="1" ht="30" customHeight="1" x14ac:dyDescent="0.25">
      <c r="A57" s="4675"/>
      <c r="B57" s="4677"/>
      <c r="C57" s="536" t="s">
        <v>85</v>
      </c>
      <c r="D57" s="3876">
        <f>D59</f>
        <v>44091</v>
      </c>
      <c r="E57" s="3876">
        <f>D57+14</f>
        <v>44105</v>
      </c>
      <c r="F57" s="3876" t="s">
        <v>454</v>
      </c>
      <c r="G57" s="3876">
        <f t="shared" ref="G57" si="115">G59</f>
        <v>44126</v>
      </c>
      <c r="H57" s="3876">
        <f t="shared" si="35"/>
        <v>44133</v>
      </c>
      <c r="I57" s="3876">
        <f>I59</f>
        <v>44161</v>
      </c>
      <c r="J57" s="3877">
        <f t="shared" ref="J57:K57" si="116">J59</f>
        <v>44217</v>
      </c>
      <c r="K57" s="3876">
        <f t="shared" si="116"/>
        <v>44245</v>
      </c>
      <c r="L57" s="3988">
        <f t="shared" ref="L57:R57" si="117">L59</f>
        <v>44273</v>
      </c>
      <c r="M57" s="3876">
        <f t="shared" si="117"/>
        <v>44308</v>
      </c>
      <c r="N57" s="3988">
        <f t="shared" si="117"/>
        <v>44343</v>
      </c>
      <c r="O57" s="3876">
        <f t="shared" si="117"/>
        <v>44371</v>
      </c>
      <c r="P57" s="3988">
        <f t="shared" si="117"/>
        <v>44399</v>
      </c>
      <c r="Q57" s="3876">
        <f t="shared" si="117"/>
        <v>44434</v>
      </c>
      <c r="R57" s="3988">
        <f t="shared" si="117"/>
        <v>44462</v>
      </c>
      <c r="S57" s="3876" t="s">
        <v>454</v>
      </c>
      <c r="T57" s="3876">
        <f t="shared" ref="T57:AA57" si="118">T59</f>
        <v>44511</v>
      </c>
      <c r="U57" s="3876">
        <f t="shared" si="118"/>
        <v>44539</v>
      </c>
      <c r="V57" s="3876">
        <f t="shared" si="118"/>
        <v>44581</v>
      </c>
      <c r="W57" s="3876">
        <f t="shared" si="118"/>
        <v>44616</v>
      </c>
      <c r="X57" s="3876">
        <f t="shared" si="118"/>
        <v>44644</v>
      </c>
      <c r="Y57" s="3876">
        <f t="shared" si="118"/>
        <v>44679</v>
      </c>
      <c r="Z57" s="3876">
        <f t="shared" si="118"/>
        <v>44707</v>
      </c>
      <c r="AA57" s="3876">
        <f t="shared" si="118"/>
        <v>44735</v>
      </c>
    </row>
    <row r="58" spans="1:27" s="117" customFormat="1" ht="30" customHeight="1" x14ac:dyDescent="0.25">
      <c r="A58" s="4675"/>
      <c r="B58" s="4677"/>
      <c r="C58" s="1631" t="s">
        <v>572</v>
      </c>
      <c r="D58" s="3873">
        <f>D69-17</f>
        <v>44080</v>
      </c>
      <c r="E58" s="3873">
        <f>D58+14</f>
        <v>44094</v>
      </c>
      <c r="F58" s="3873" t="s">
        <v>454</v>
      </c>
      <c r="G58" s="3873">
        <f t="shared" ref="G58:I58" si="119">G69-17</f>
        <v>44115</v>
      </c>
      <c r="H58" s="3873">
        <f t="shared" si="35"/>
        <v>44122</v>
      </c>
      <c r="I58" s="3873">
        <f t="shared" si="119"/>
        <v>44150</v>
      </c>
      <c r="J58" s="3875">
        <f t="shared" ref="J58:K58" si="120">J69-17</f>
        <v>44206</v>
      </c>
      <c r="K58" s="3873">
        <f t="shared" si="120"/>
        <v>44234</v>
      </c>
      <c r="L58" s="4485">
        <f t="shared" ref="L58:R58" si="121">L69-17</f>
        <v>44262</v>
      </c>
      <c r="M58" s="3873">
        <f t="shared" si="121"/>
        <v>44297</v>
      </c>
      <c r="N58" s="4485">
        <f t="shared" si="121"/>
        <v>44332</v>
      </c>
      <c r="O58" s="3873">
        <f t="shared" si="121"/>
        <v>44360</v>
      </c>
      <c r="P58" s="4485">
        <f t="shared" si="121"/>
        <v>44388</v>
      </c>
      <c r="Q58" s="3873">
        <f t="shared" si="121"/>
        <v>44423</v>
      </c>
      <c r="R58" s="4485">
        <f t="shared" si="121"/>
        <v>44451</v>
      </c>
      <c r="S58" s="3873" t="s">
        <v>454</v>
      </c>
      <c r="T58" s="3873">
        <f t="shared" ref="T58:AA58" si="122">T69-17</f>
        <v>44500</v>
      </c>
      <c r="U58" s="3873">
        <f t="shared" si="122"/>
        <v>44528</v>
      </c>
      <c r="V58" s="3873">
        <f t="shared" si="122"/>
        <v>44570</v>
      </c>
      <c r="W58" s="3873">
        <f t="shared" si="122"/>
        <v>44605</v>
      </c>
      <c r="X58" s="3873">
        <f t="shared" si="122"/>
        <v>44633</v>
      </c>
      <c r="Y58" s="3873">
        <f t="shared" si="122"/>
        <v>44668</v>
      </c>
      <c r="Z58" s="3873">
        <f t="shared" si="122"/>
        <v>44696</v>
      </c>
      <c r="AA58" s="3873">
        <f t="shared" si="122"/>
        <v>44724</v>
      </c>
    </row>
    <row r="59" spans="1:27" s="117" customFormat="1" ht="33" hidden="1" customHeight="1" x14ac:dyDescent="0.25">
      <c r="A59" s="4675"/>
      <c r="B59" s="4677"/>
      <c r="C59" s="536" t="s">
        <v>203</v>
      </c>
      <c r="D59" s="3876">
        <f t="shared" ref="D59" si="123">D69-6</f>
        <v>44091</v>
      </c>
      <c r="E59" s="3876">
        <f t="shared" ref="E59" si="124">D59+14</f>
        <v>44105</v>
      </c>
      <c r="F59" s="3876" t="s">
        <v>454</v>
      </c>
      <c r="G59" s="3876">
        <f t="shared" ref="G59:I59" si="125">G69-6</f>
        <v>44126</v>
      </c>
      <c r="H59" s="3876">
        <f t="shared" si="35"/>
        <v>44133</v>
      </c>
      <c r="I59" s="3876">
        <f t="shared" si="125"/>
        <v>44161</v>
      </c>
      <c r="J59" s="3877">
        <f t="shared" ref="J59:K59" si="126">J69-6</f>
        <v>44217</v>
      </c>
      <c r="K59" s="3876">
        <f t="shared" si="126"/>
        <v>44245</v>
      </c>
      <c r="L59" s="3988">
        <f t="shared" ref="L59:R59" si="127">L69-6</f>
        <v>44273</v>
      </c>
      <c r="M59" s="3876">
        <f t="shared" si="127"/>
        <v>44308</v>
      </c>
      <c r="N59" s="3988">
        <f t="shared" si="127"/>
        <v>44343</v>
      </c>
      <c r="O59" s="3876">
        <f t="shared" si="127"/>
        <v>44371</v>
      </c>
      <c r="P59" s="3988">
        <f t="shared" si="127"/>
        <v>44399</v>
      </c>
      <c r="Q59" s="3876">
        <f t="shared" si="127"/>
        <v>44434</v>
      </c>
      <c r="R59" s="3988">
        <f t="shared" si="127"/>
        <v>44462</v>
      </c>
      <c r="S59" s="3876" t="s">
        <v>454</v>
      </c>
      <c r="T59" s="3876">
        <f t="shared" ref="T59:AA59" si="128">T69-6</f>
        <v>44511</v>
      </c>
      <c r="U59" s="3876">
        <f t="shared" si="128"/>
        <v>44539</v>
      </c>
      <c r="V59" s="3876">
        <f t="shared" si="128"/>
        <v>44581</v>
      </c>
      <c r="W59" s="3876">
        <f t="shared" si="128"/>
        <v>44616</v>
      </c>
      <c r="X59" s="3876">
        <f t="shared" si="128"/>
        <v>44644</v>
      </c>
      <c r="Y59" s="3876">
        <f t="shared" si="128"/>
        <v>44679</v>
      </c>
      <c r="Z59" s="3876">
        <f t="shared" si="128"/>
        <v>44707</v>
      </c>
      <c r="AA59" s="3876">
        <f t="shared" si="128"/>
        <v>44735</v>
      </c>
    </row>
    <row r="60" spans="1:27" s="487" customFormat="1" ht="30" hidden="1" customHeight="1" x14ac:dyDescent="0.25">
      <c r="A60" s="4675"/>
      <c r="B60" s="4679"/>
      <c r="C60" s="539" t="s">
        <v>28</v>
      </c>
      <c r="D60" s="3893"/>
      <c r="E60" s="3893">
        <f t="shared" ref="E60" si="129">D60+14</f>
        <v>14</v>
      </c>
      <c r="F60" s="3893" t="s">
        <v>454</v>
      </c>
      <c r="G60" s="3893"/>
      <c r="H60" s="3893">
        <f t="shared" si="35"/>
        <v>7</v>
      </c>
      <c r="I60" s="3893"/>
      <c r="J60" s="3894"/>
      <c r="K60" s="3893"/>
      <c r="L60" s="4490"/>
      <c r="M60" s="3893"/>
      <c r="N60" s="4490"/>
      <c r="O60" s="3893"/>
      <c r="P60" s="4490"/>
      <c r="Q60" s="3893"/>
      <c r="R60" s="4490"/>
      <c r="S60" s="3893" t="s">
        <v>454</v>
      </c>
      <c r="T60" s="3893"/>
      <c r="U60" s="3893"/>
      <c r="V60" s="3893"/>
      <c r="W60" s="3893"/>
      <c r="X60" s="3893"/>
      <c r="Y60" s="3893"/>
      <c r="Z60" s="3893"/>
      <c r="AA60" s="3893"/>
    </row>
    <row r="61" spans="1:27" s="487" customFormat="1" ht="30" hidden="1" customHeight="1" x14ac:dyDescent="0.25">
      <c r="A61" s="4675"/>
      <c r="B61" s="4679"/>
      <c r="C61" s="3451" t="s">
        <v>10</v>
      </c>
      <c r="D61" s="3893"/>
      <c r="E61" s="3893">
        <f t="shared" ref="E61" si="130">D61+14</f>
        <v>14</v>
      </c>
      <c r="F61" s="3893" t="s">
        <v>454</v>
      </c>
      <c r="G61" s="3893"/>
      <c r="H61" s="3893">
        <f t="shared" si="35"/>
        <v>7</v>
      </c>
      <c r="I61" s="3893"/>
      <c r="J61" s="3894"/>
      <c r="K61" s="3893"/>
      <c r="L61" s="4490"/>
      <c r="M61" s="3893"/>
      <c r="N61" s="4490"/>
      <c r="O61" s="3893"/>
      <c r="P61" s="4490"/>
      <c r="Q61" s="3893"/>
      <c r="R61" s="4490"/>
      <c r="S61" s="3893" t="s">
        <v>454</v>
      </c>
      <c r="T61" s="3893"/>
      <c r="U61" s="3893"/>
      <c r="V61" s="3893"/>
      <c r="W61" s="3893"/>
      <c r="X61" s="3893"/>
      <c r="Y61" s="3893"/>
      <c r="Z61" s="3893"/>
      <c r="AA61" s="3893"/>
    </row>
    <row r="62" spans="1:27" s="4442" customFormat="1" ht="30" hidden="1" customHeight="1" x14ac:dyDescent="0.25">
      <c r="A62" s="4675"/>
      <c r="B62" s="4679"/>
      <c r="C62" s="4508" t="s">
        <v>849</v>
      </c>
      <c r="D62" s="4437"/>
      <c r="E62" s="4437">
        <f t="shared" ref="E62" si="131">D62+14</f>
        <v>14</v>
      </c>
      <c r="F62" s="4437" t="s">
        <v>454</v>
      </c>
      <c r="G62" s="4437"/>
      <c r="H62" s="4437">
        <f t="shared" si="35"/>
        <v>7</v>
      </c>
      <c r="I62" s="4437"/>
      <c r="J62" s="4509"/>
      <c r="K62" s="4437"/>
      <c r="L62" s="4510"/>
      <c r="M62" s="4437"/>
      <c r="N62" s="4510"/>
      <c r="O62" s="4437"/>
      <c r="P62" s="4510"/>
      <c r="Q62" s="4437"/>
      <c r="R62" s="4510"/>
      <c r="S62" s="4437" t="s">
        <v>454</v>
      </c>
      <c r="T62" s="4437"/>
      <c r="U62" s="4437"/>
      <c r="V62" s="4437"/>
      <c r="W62" s="4437"/>
      <c r="X62" s="4437"/>
      <c r="Y62" s="4437"/>
      <c r="Z62" s="4437"/>
      <c r="AA62" s="4437"/>
    </row>
    <row r="63" spans="1:27" s="4514" customFormat="1" ht="30" customHeight="1" x14ac:dyDescent="0.25">
      <c r="A63" s="4675"/>
      <c r="B63" s="4679"/>
      <c r="C63" s="4577" t="s">
        <v>1050</v>
      </c>
      <c r="D63" s="4511"/>
      <c r="E63" s="4511"/>
      <c r="F63" s="4511"/>
      <c r="G63" s="4511"/>
      <c r="H63" s="4511"/>
      <c r="I63" s="4511">
        <f>I64-7</f>
        <v>44144</v>
      </c>
      <c r="J63" s="4512">
        <f t="shared" ref="J63:Y64" si="132">J64-7</f>
        <v>44200</v>
      </c>
      <c r="K63" s="4511">
        <f t="shared" si="132"/>
        <v>44228</v>
      </c>
      <c r="L63" s="4513">
        <f t="shared" si="132"/>
        <v>44256</v>
      </c>
      <c r="M63" s="4511">
        <f t="shared" si="132"/>
        <v>44291</v>
      </c>
      <c r="N63" s="4513">
        <f t="shared" si="132"/>
        <v>44326</v>
      </c>
      <c r="O63" s="4511">
        <f t="shared" si="132"/>
        <v>44354</v>
      </c>
      <c r="P63" s="4513">
        <f t="shared" si="132"/>
        <v>44382</v>
      </c>
      <c r="Q63" s="4511">
        <f t="shared" si="132"/>
        <v>44417</v>
      </c>
      <c r="R63" s="4513">
        <f t="shared" si="132"/>
        <v>44438</v>
      </c>
      <c r="S63" s="4515">
        <f>R63+7</f>
        <v>44445</v>
      </c>
      <c r="T63" s="4511">
        <f t="shared" si="132"/>
        <v>44494</v>
      </c>
      <c r="U63" s="4511">
        <f t="shared" si="132"/>
        <v>44522</v>
      </c>
      <c r="V63" s="4511">
        <f t="shared" si="132"/>
        <v>44564</v>
      </c>
      <c r="W63" s="4511">
        <f t="shared" si="132"/>
        <v>44599</v>
      </c>
      <c r="X63" s="4511">
        <f t="shared" si="132"/>
        <v>44627</v>
      </c>
      <c r="Y63" s="4511">
        <f t="shared" si="132"/>
        <v>44662</v>
      </c>
      <c r="Z63" s="4511">
        <f t="shared" ref="T63:AA64" si="133">Z64-7</f>
        <v>44690</v>
      </c>
      <c r="AA63" s="4511">
        <f t="shared" si="133"/>
        <v>44718</v>
      </c>
    </row>
    <row r="64" spans="1:27" s="4514" customFormat="1" ht="30" customHeight="1" x14ac:dyDescent="0.25">
      <c r="A64" s="4675"/>
      <c r="B64" s="4679"/>
      <c r="C64" s="4577" t="s">
        <v>1051</v>
      </c>
      <c r="D64" s="4511"/>
      <c r="E64" s="4511"/>
      <c r="F64" s="4511"/>
      <c r="G64" s="4511"/>
      <c r="H64" s="4511"/>
      <c r="I64" s="4511">
        <f>I65-7</f>
        <v>44151</v>
      </c>
      <c r="J64" s="4512">
        <f t="shared" si="132"/>
        <v>44207</v>
      </c>
      <c r="K64" s="4511">
        <f t="shared" si="132"/>
        <v>44235</v>
      </c>
      <c r="L64" s="4513">
        <f t="shared" si="132"/>
        <v>44263</v>
      </c>
      <c r="M64" s="4511">
        <f t="shared" si="132"/>
        <v>44298</v>
      </c>
      <c r="N64" s="4513">
        <f t="shared" si="132"/>
        <v>44333</v>
      </c>
      <c r="O64" s="4511">
        <f t="shared" si="132"/>
        <v>44361</v>
      </c>
      <c r="P64" s="4513">
        <f t="shared" si="132"/>
        <v>44389</v>
      </c>
      <c r="Q64" s="4511">
        <f t="shared" si="132"/>
        <v>44424</v>
      </c>
      <c r="R64" s="4513">
        <f t="shared" si="132"/>
        <v>44445</v>
      </c>
      <c r="S64" s="4515">
        <f t="shared" ref="S64:S65" si="134">R64+7</f>
        <v>44452</v>
      </c>
      <c r="T64" s="4511">
        <f t="shared" si="133"/>
        <v>44501</v>
      </c>
      <c r="U64" s="4511">
        <f t="shared" si="133"/>
        <v>44529</v>
      </c>
      <c r="V64" s="4511">
        <f t="shared" si="133"/>
        <v>44571</v>
      </c>
      <c r="W64" s="4511">
        <f t="shared" si="133"/>
        <v>44606</v>
      </c>
      <c r="X64" s="4511">
        <f t="shared" si="133"/>
        <v>44634</v>
      </c>
      <c r="Y64" s="4511">
        <f t="shared" si="133"/>
        <v>44669</v>
      </c>
      <c r="Z64" s="4511">
        <f t="shared" si="133"/>
        <v>44697</v>
      </c>
      <c r="AA64" s="4511">
        <f t="shared" si="133"/>
        <v>44725</v>
      </c>
    </row>
    <row r="65" spans="1:48" s="4514" customFormat="1" ht="30" customHeight="1" x14ac:dyDescent="0.25">
      <c r="A65" s="4675"/>
      <c r="B65" s="4679"/>
      <c r="C65" s="4577" t="s">
        <v>1052</v>
      </c>
      <c r="D65" s="4511"/>
      <c r="E65" s="4511"/>
      <c r="F65" s="4511"/>
      <c r="G65" s="4511"/>
      <c r="H65" s="4511"/>
      <c r="I65" s="4511">
        <f>I66-2</f>
        <v>44158</v>
      </c>
      <c r="J65" s="4512">
        <f t="shared" ref="J65:P65" si="135">J66-2</f>
        <v>44214</v>
      </c>
      <c r="K65" s="4511">
        <f t="shared" si="135"/>
        <v>44242</v>
      </c>
      <c r="L65" s="4513">
        <f t="shared" si="135"/>
        <v>44270</v>
      </c>
      <c r="M65" s="4511">
        <f t="shared" si="135"/>
        <v>44305</v>
      </c>
      <c r="N65" s="4513">
        <f t="shared" si="135"/>
        <v>44340</v>
      </c>
      <c r="O65" s="4511">
        <f t="shared" si="135"/>
        <v>44368</v>
      </c>
      <c r="P65" s="4513">
        <f t="shared" si="135"/>
        <v>44396</v>
      </c>
      <c r="Q65" s="4511">
        <f>Q66-2</f>
        <v>44431</v>
      </c>
      <c r="R65" s="4570">
        <f>R66-9</f>
        <v>44452</v>
      </c>
      <c r="S65" s="4515">
        <f t="shared" si="134"/>
        <v>44459</v>
      </c>
      <c r="T65" s="4511">
        <f t="shared" ref="T65:AA65" si="136">T66-2</f>
        <v>44508</v>
      </c>
      <c r="U65" s="4511">
        <f t="shared" si="136"/>
        <v>44536</v>
      </c>
      <c r="V65" s="4511">
        <f t="shared" si="136"/>
        <v>44578</v>
      </c>
      <c r="W65" s="4511">
        <f t="shared" si="136"/>
        <v>44613</v>
      </c>
      <c r="X65" s="4511">
        <f t="shared" si="136"/>
        <v>44641</v>
      </c>
      <c r="Y65" s="4511">
        <f t="shared" si="136"/>
        <v>44676</v>
      </c>
      <c r="Z65" s="4511">
        <f t="shared" si="136"/>
        <v>44704</v>
      </c>
      <c r="AA65" s="4511">
        <f t="shared" si="136"/>
        <v>44732</v>
      </c>
    </row>
    <row r="66" spans="1:48" ht="30" customHeight="1" x14ac:dyDescent="0.25">
      <c r="A66" s="4675"/>
      <c r="B66" s="4679"/>
      <c r="C66" s="538" t="s">
        <v>1053</v>
      </c>
      <c r="D66" s="3876">
        <f>D69-7</f>
        <v>44090</v>
      </c>
      <c r="E66" s="3876">
        <f t="shared" ref="E66" si="137">D66+14</f>
        <v>44104</v>
      </c>
      <c r="F66" s="3876" t="s">
        <v>454</v>
      </c>
      <c r="G66" s="3876">
        <f t="shared" ref="G66:I66" si="138">G69-7</f>
        <v>44125</v>
      </c>
      <c r="H66" s="3876">
        <f t="shared" si="35"/>
        <v>44132</v>
      </c>
      <c r="I66" s="3876">
        <f t="shared" si="138"/>
        <v>44160</v>
      </c>
      <c r="J66" s="3877">
        <f t="shared" ref="J66" si="139">J69-7</f>
        <v>44216</v>
      </c>
      <c r="K66" s="3876">
        <f>K69-7</f>
        <v>44244</v>
      </c>
      <c r="L66" s="3988">
        <f t="shared" ref="L66:R66" si="140">L69-7</f>
        <v>44272</v>
      </c>
      <c r="M66" s="3876">
        <f t="shared" si="140"/>
        <v>44307</v>
      </c>
      <c r="N66" s="3988">
        <f t="shared" si="140"/>
        <v>44342</v>
      </c>
      <c r="O66" s="3876">
        <f t="shared" si="140"/>
        <v>44370</v>
      </c>
      <c r="P66" s="3988">
        <f t="shared" si="140"/>
        <v>44398</v>
      </c>
      <c r="Q66" s="3876">
        <f>Q69-7</f>
        <v>44433</v>
      </c>
      <c r="R66" s="3988">
        <f t="shared" si="140"/>
        <v>44461</v>
      </c>
      <c r="S66" s="3876" t="s">
        <v>454</v>
      </c>
      <c r="T66" s="3876">
        <f t="shared" ref="T66:AA66" si="141">T69-7</f>
        <v>44510</v>
      </c>
      <c r="U66" s="3876">
        <f t="shared" si="141"/>
        <v>44538</v>
      </c>
      <c r="V66" s="3876">
        <f t="shared" si="141"/>
        <v>44580</v>
      </c>
      <c r="W66" s="3876">
        <f t="shared" si="141"/>
        <v>44615</v>
      </c>
      <c r="X66" s="3876">
        <f t="shared" si="141"/>
        <v>44643</v>
      </c>
      <c r="Y66" s="3876">
        <f t="shared" si="141"/>
        <v>44678</v>
      </c>
      <c r="Z66" s="3876">
        <f t="shared" si="141"/>
        <v>44706</v>
      </c>
      <c r="AA66" s="3876">
        <f t="shared" si="141"/>
        <v>44734</v>
      </c>
    </row>
    <row r="67" spans="1:48" ht="30" customHeight="1" x14ac:dyDescent="0.25">
      <c r="A67" s="4675"/>
      <c r="B67" s="4679"/>
      <c r="C67" s="2051" t="s">
        <v>613</v>
      </c>
      <c r="D67" s="3897">
        <f t="shared" ref="D67" si="142">D69-2</f>
        <v>44095</v>
      </c>
      <c r="E67" s="3897">
        <f t="shared" ref="E67" si="143">D67+14</f>
        <v>44109</v>
      </c>
      <c r="F67" s="3897" t="s">
        <v>454</v>
      </c>
      <c r="G67" s="3897">
        <f t="shared" ref="G67:I67" si="144">G69-2</f>
        <v>44130</v>
      </c>
      <c r="H67" s="3897">
        <f t="shared" si="35"/>
        <v>44137</v>
      </c>
      <c r="I67" s="3897">
        <f t="shared" si="144"/>
        <v>44165</v>
      </c>
      <c r="J67" s="3898">
        <f t="shared" ref="J67:K67" si="145">J69-2</f>
        <v>44221</v>
      </c>
      <c r="K67" s="3897">
        <f t="shared" si="145"/>
        <v>44249</v>
      </c>
      <c r="L67" s="3997">
        <f t="shared" ref="L67:R67" si="146">L69-2</f>
        <v>44277</v>
      </c>
      <c r="M67" s="3897">
        <f t="shared" si="146"/>
        <v>44312</v>
      </c>
      <c r="N67" s="3997">
        <f t="shared" si="146"/>
        <v>44347</v>
      </c>
      <c r="O67" s="3897">
        <f t="shared" si="146"/>
        <v>44375</v>
      </c>
      <c r="P67" s="3997">
        <f t="shared" si="146"/>
        <v>44403</v>
      </c>
      <c r="Q67" s="3897">
        <f t="shared" si="146"/>
        <v>44438</v>
      </c>
      <c r="R67" s="3997">
        <f t="shared" si="146"/>
        <v>44466</v>
      </c>
      <c r="S67" s="3897" t="s">
        <v>454</v>
      </c>
      <c r="T67" s="3897">
        <f t="shared" ref="T67:AA67" si="147">T69-2</f>
        <v>44515</v>
      </c>
      <c r="U67" s="3897">
        <f t="shared" si="147"/>
        <v>44543</v>
      </c>
      <c r="V67" s="3897">
        <f t="shared" si="147"/>
        <v>44585</v>
      </c>
      <c r="W67" s="3897">
        <f t="shared" si="147"/>
        <v>44620</v>
      </c>
      <c r="X67" s="3897">
        <f t="shared" si="147"/>
        <v>44648</v>
      </c>
      <c r="Y67" s="3897">
        <f t="shared" si="147"/>
        <v>44683</v>
      </c>
      <c r="Z67" s="3897">
        <f t="shared" si="147"/>
        <v>44711</v>
      </c>
      <c r="AA67" s="3897">
        <f t="shared" si="147"/>
        <v>44739</v>
      </c>
    </row>
    <row r="68" spans="1:48" ht="30" hidden="1" customHeight="1" thickBot="1" x14ac:dyDescent="0.25">
      <c r="A68" s="4675"/>
      <c r="B68" s="4679"/>
      <c r="C68" s="2844" t="s">
        <v>538</v>
      </c>
      <c r="D68" s="3899" t="e">
        <f>#REF!</f>
        <v>#REF!</v>
      </c>
      <c r="E68" s="3899" t="e">
        <f t="shared" ref="E68" si="148">D68+14</f>
        <v>#REF!</v>
      </c>
      <c r="F68" s="3899" t="s">
        <v>454</v>
      </c>
      <c r="G68" s="3899" t="e">
        <f>#REF!</f>
        <v>#REF!</v>
      </c>
      <c r="H68" s="3899" t="e">
        <f t="shared" ref="H68" si="149">G68+14</f>
        <v>#REF!</v>
      </c>
      <c r="I68" s="3899" t="e">
        <f>#REF!</f>
        <v>#REF!</v>
      </c>
      <c r="J68" s="3900" t="e">
        <f>#REF!</f>
        <v>#REF!</v>
      </c>
      <c r="K68" s="3899" t="e">
        <f>#REF!</f>
        <v>#REF!</v>
      </c>
      <c r="L68" s="4491" t="e">
        <f>#REF!</f>
        <v>#REF!</v>
      </c>
      <c r="M68" s="3899" t="e">
        <f>#REF!</f>
        <v>#REF!</v>
      </c>
      <c r="N68" s="4491" t="e">
        <f>#REF!</f>
        <v>#REF!</v>
      </c>
      <c r="O68" s="3899" t="e">
        <f>#REF!</f>
        <v>#REF!</v>
      </c>
      <c r="P68" s="4491" t="e">
        <f>#REF!</f>
        <v>#REF!</v>
      </c>
      <c r="Q68" s="3899" t="e">
        <f>#REF!</f>
        <v>#REF!</v>
      </c>
      <c r="R68" s="4491" t="e">
        <f>#REF!</f>
        <v>#REF!</v>
      </c>
      <c r="S68" s="3899" t="s">
        <v>454</v>
      </c>
      <c r="T68" s="3899" t="e">
        <f>#REF!</f>
        <v>#REF!</v>
      </c>
      <c r="U68" s="3899" t="e">
        <f>#REF!</f>
        <v>#REF!</v>
      </c>
      <c r="V68" s="3899" t="e">
        <f>#REF!</f>
        <v>#REF!</v>
      </c>
      <c r="W68" s="3899" t="e">
        <f>#REF!</f>
        <v>#REF!</v>
      </c>
      <c r="X68" s="3899" t="e">
        <f>#REF!</f>
        <v>#REF!</v>
      </c>
      <c r="Y68" s="3899" t="e">
        <f>#REF!</f>
        <v>#REF!</v>
      </c>
      <c r="Z68" s="3899" t="e">
        <f>#REF!</f>
        <v>#REF!</v>
      </c>
      <c r="AA68" s="3899" t="e">
        <f>#REF!</f>
        <v>#REF!</v>
      </c>
    </row>
    <row r="69" spans="1:48" s="718" customFormat="1" ht="30" customHeight="1" x14ac:dyDescent="0.25">
      <c r="A69" s="4675"/>
      <c r="B69" s="4679"/>
      <c r="C69" s="4578" t="s">
        <v>905</v>
      </c>
      <c r="D69" s="3901">
        <f t="shared" ref="D69" si="150">D79-2</f>
        <v>44097</v>
      </c>
      <c r="E69" s="3901">
        <f t="shared" ref="E69" si="151">D69+14</f>
        <v>44111</v>
      </c>
      <c r="F69" s="3901" t="s">
        <v>454</v>
      </c>
      <c r="G69" s="3901">
        <f t="shared" ref="G69:I69" si="152">G79-2</f>
        <v>44132</v>
      </c>
      <c r="H69" s="3901">
        <f>G69+7</f>
        <v>44139</v>
      </c>
      <c r="I69" s="3901">
        <f t="shared" si="152"/>
        <v>44167</v>
      </c>
      <c r="J69" s="3903">
        <f t="shared" ref="J69" si="153">J79-2</f>
        <v>44223</v>
      </c>
      <c r="K69" s="3901">
        <f>K70-1</f>
        <v>44251</v>
      </c>
      <c r="L69" s="4492">
        <f t="shared" ref="L69:R69" si="154">L70-1</f>
        <v>44279</v>
      </c>
      <c r="M69" s="3901">
        <f t="shared" si="154"/>
        <v>44314</v>
      </c>
      <c r="N69" s="4492">
        <f t="shared" si="154"/>
        <v>44349</v>
      </c>
      <c r="O69" s="3901">
        <f t="shared" si="154"/>
        <v>44377</v>
      </c>
      <c r="P69" s="4492">
        <f t="shared" si="154"/>
        <v>44405</v>
      </c>
      <c r="Q69" s="3901">
        <f>Q70-1</f>
        <v>44440</v>
      </c>
      <c r="R69" s="4492">
        <f t="shared" si="154"/>
        <v>44468</v>
      </c>
      <c r="S69" s="3901" t="s">
        <v>454</v>
      </c>
      <c r="T69" s="3901">
        <f t="shared" ref="T69:AA69" si="155">T70-1</f>
        <v>44517</v>
      </c>
      <c r="U69" s="3901">
        <f t="shared" si="155"/>
        <v>44545</v>
      </c>
      <c r="V69" s="3901">
        <f t="shared" si="155"/>
        <v>44587</v>
      </c>
      <c r="W69" s="3901">
        <f t="shared" si="155"/>
        <v>44622</v>
      </c>
      <c r="X69" s="3901">
        <f t="shared" si="155"/>
        <v>44650</v>
      </c>
      <c r="Y69" s="3901">
        <f t="shared" si="155"/>
        <v>44685</v>
      </c>
      <c r="Z69" s="3901">
        <f t="shared" si="155"/>
        <v>44713</v>
      </c>
      <c r="AA69" s="3901">
        <f t="shared" si="155"/>
        <v>44741</v>
      </c>
    </row>
    <row r="70" spans="1:48" s="3150" customFormat="1" ht="30" customHeight="1" x14ac:dyDescent="0.25">
      <c r="A70" s="4675"/>
      <c r="B70" s="4679"/>
      <c r="C70" s="4579" t="s">
        <v>906</v>
      </c>
      <c r="D70" s="3904">
        <f>D69+1</f>
        <v>44098</v>
      </c>
      <c r="E70" s="3904">
        <f t="shared" ref="E70" si="156">D70+14</f>
        <v>44112</v>
      </c>
      <c r="F70" s="3920" t="s">
        <v>454</v>
      </c>
      <c r="G70" s="3904">
        <f>G69+1</f>
        <v>44133</v>
      </c>
      <c r="H70" s="3904">
        <f t="shared" ref="H70:H139" si="157">G70+7</f>
        <v>44140</v>
      </c>
      <c r="I70" s="3904">
        <f>I69+1</f>
        <v>44168</v>
      </c>
      <c r="J70" s="3905">
        <f>J69+1</f>
        <v>44224</v>
      </c>
      <c r="K70" s="3904">
        <f>K79-1</f>
        <v>44252</v>
      </c>
      <c r="L70" s="4493">
        <f t="shared" ref="L70:R70" si="158">L79-1</f>
        <v>44280</v>
      </c>
      <c r="M70" s="3904">
        <f t="shared" si="158"/>
        <v>44315</v>
      </c>
      <c r="N70" s="4493">
        <f t="shared" si="158"/>
        <v>44350</v>
      </c>
      <c r="O70" s="3904">
        <f t="shared" si="158"/>
        <v>44378</v>
      </c>
      <c r="P70" s="4493">
        <f t="shared" si="158"/>
        <v>44406</v>
      </c>
      <c r="Q70" s="3904">
        <f t="shared" si="158"/>
        <v>44441</v>
      </c>
      <c r="R70" s="4493">
        <f t="shared" si="158"/>
        <v>44469</v>
      </c>
      <c r="S70" s="3920" t="s">
        <v>454</v>
      </c>
      <c r="T70" s="3904">
        <f t="shared" ref="T70:AA70" si="159">T79-1</f>
        <v>44518</v>
      </c>
      <c r="U70" s="3904">
        <f t="shared" si="159"/>
        <v>44546</v>
      </c>
      <c r="V70" s="3904">
        <f t="shared" si="159"/>
        <v>44588</v>
      </c>
      <c r="W70" s="3904">
        <f t="shared" si="159"/>
        <v>44623</v>
      </c>
      <c r="X70" s="3904">
        <f t="shared" si="159"/>
        <v>44651</v>
      </c>
      <c r="Y70" s="3904">
        <f t="shared" si="159"/>
        <v>44686</v>
      </c>
      <c r="Z70" s="3904">
        <f t="shared" si="159"/>
        <v>44714</v>
      </c>
      <c r="AA70" s="3904">
        <f t="shared" si="159"/>
        <v>44742</v>
      </c>
    </row>
    <row r="71" spans="1:48" ht="30" hidden="1" customHeight="1" x14ac:dyDescent="0.25">
      <c r="A71" s="4675"/>
      <c r="B71" s="4679"/>
      <c r="C71" s="565" t="s">
        <v>197</v>
      </c>
      <c r="D71" s="3906"/>
      <c r="E71" s="3906">
        <f t="shared" ref="E71" si="160">D71+14</f>
        <v>14</v>
      </c>
      <c r="F71" s="3906" t="s">
        <v>454</v>
      </c>
      <c r="G71" s="3906"/>
      <c r="H71" s="3906">
        <f t="shared" si="157"/>
        <v>7</v>
      </c>
      <c r="I71" s="3906"/>
      <c r="J71" s="3907"/>
      <c r="K71" s="3906"/>
      <c r="L71" s="4494"/>
      <c r="M71" s="3906"/>
      <c r="N71" s="4494"/>
      <c r="O71" s="3906"/>
      <c r="P71" s="4494"/>
      <c r="Q71" s="3906"/>
      <c r="R71" s="4494"/>
      <c r="S71" s="3906" t="s">
        <v>454</v>
      </c>
      <c r="T71" s="3906"/>
      <c r="U71" s="3906"/>
      <c r="V71" s="3906"/>
      <c r="W71" s="3906"/>
      <c r="X71" s="3906"/>
      <c r="Y71" s="3906"/>
      <c r="Z71" s="3906"/>
      <c r="AA71" s="3906"/>
    </row>
    <row r="72" spans="1:48" ht="30" customHeight="1" x14ac:dyDescent="0.25">
      <c r="A72" s="4675"/>
      <c r="B72" s="4679"/>
      <c r="C72" s="1286" t="s">
        <v>656</v>
      </c>
      <c r="D72" s="3908" t="s">
        <v>107</v>
      </c>
      <c r="E72" s="3908" t="s">
        <v>107</v>
      </c>
      <c r="F72" s="3908" t="s">
        <v>454</v>
      </c>
      <c r="G72" s="3908" t="s">
        <v>107</v>
      </c>
      <c r="H72" s="3908" t="s">
        <v>107</v>
      </c>
      <c r="I72" s="3908">
        <v>44169</v>
      </c>
      <c r="J72" s="3909" t="s">
        <v>107</v>
      </c>
      <c r="K72" s="3908">
        <f>K96-14</f>
        <v>44259</v>
      </c>
      <c r="L72" s="4013">
        <f t="shared" ref="L72:R72" si="161">L96-14</f>
        <v>44287</v>
      </c>
      <c r="M72" s="3908">
        <f t="shared" si="161"/>
        <v>44322</v>
      </c>
      <c r="N72" s="4013">
        <f t="shared" si="161"/>
        <v>44357</v>
      </c>
      <c r="O72" s="3908">
        <f t="shared" si="161"/>
        <v>44385</v>
      </c>
      <c r="P72" s="4013">
        <f t="shared" si="161"/>
        <v>44413</v>
      </c>
      <c r="Q72" s="3908">
        <f t="shared" si="161"/>
        <v>44448</v>
      </c>
      <c r="R72" s="4013">
        <f t="shared" si="161"/>
        <v>44476</v>
      </c>
      <c r="S72" s="3908" t="s">
        <v>454</v>
      </c>
      <c r="T72" s="3908">
        <f t="shared" ref="T72:AA72" si="162">T96-14</f>
        <v>44525</v>
      </c>
      <c r="U72" s="3908">
        <f t="shared" si="162"/>
        <v>44553</v>
      </c>
      <c r="V72" s="3908">
        <f t="shared" si="162"/>
        <v>44595</v>
      </c>
      <c r="W72" s="3908">
        <f t="shared" si="162"/>
        <v>44630</v>
      </c>
      <c r="X72" s="3908">
        <f t="shared" si="162"/>
        <v>44658</v>
      </c>
      <c r="Y72" s="3908">
        <f t="shared" si="162"/>
        <v>44693</v>
      </c>
      <c r="Z72" s="3908">
        <f t="shared" si="162"/>
        <v>44721</v>
      </c>
      <c r="AA72" s="3908">
        <f t="shared" si="162"/>
        <v>44749</v>
      </c>
    </row>
    <row r="73" spans="1:48" ht="30" customHeight="1" x14ac:dyDescent="0.25">
      <c r="A73" s="4675"/>
      <c r="B73" s="4679"/>
      <c r="C73" s="537" t="s">
        <v>189</v>
      </c>
      <c r="D73" s="3910">
        <f>D69+7</f>
        <v>44104</v>
      </c>
      <c r="E73" s="3910">
        <f t="shared" ref="E73" si="163">D73+14</f>
        <v>44118</v>
      </c>
      <c r="F73" s="3887" t="s">
        <v>454</v>
      </c>
      <c r="G73" s="3910">
        <f>G69+7</f>
        <v>44139</v>
      </c>
      <c r="H73" s="3910">
        <f t="shared" si="157"/>
        <v>44146</v>
      </c>
      <c r="I73" s="3910">
        <f>I69+7</f>
        <v>44174</v>
      </c>
      <c r="J73" s="3911">
        <f>J69+7</f>
        <v>44230</v>
      </c>
      <c r="K73" s="3910">
        <f>K69+7</f>
        <v>44258</v>
      </c>
      <c r="L73" s="4495">
        <f t="shared" ref="L73:R73" si="164">L69+7</f>
        <v>44286</v>
      </c>
      <c r="M73" s="3910">
        <f t="shared" si="164"/>
        <v>44321</v>
      </c>
      <c r="N73" s="4495">
        <f t="shared" si="164"/>
        <v>44356</v>
      </c>
      <c r="O73" s="3910">
        <f t="shared" si="164"/>
        <v>44384</v>
      </c>
      <c r="P73" s="4495">
        <f t="shared" si="164"/>
        <v>44412</v>
      </c>
      <c r="Q73" s="3910">
        <f t="shared" si="164"/>
        <v>44447</v>
      </c>
      <c r="R73" s="4495">
        <f t="shared" si="164"/>
        <v>44475</v>
      </c>
      <c r="S73" s="3887" t="s">
        <v>454</v>
      </c>
      <c r="T73" s="3910">
        <f t="shared" ref="T73:AA73" si="165">T69+7</f>
        <v>44524</v>
      </c>
      <c r="U73" s="3910">
        <f t="shared" si="165"/>
        <v>44552</v>
      </c>
      <c r="V73" s="3910">
        <f t="shared" si="165"/>
        <v>44594</v>
      </c>
      <c r="W73" s="3910">
        <f t="shared" si="165"/>
        <v>44629</v>
      </c>
      <c r="X73" s="3910">
        <f t="shared" si="165"/>
        <v>44657</v>
      </c>
      <c r="Y73" s="3910">
        <f t="shared" si="165"/>
        <v>44692</v>
      </c>
      <c r="Z73" s="3910">
        <f t="shared" si="165"/>
        <v>44720</v>
      </c>
      <c r="AA73" s="3910">
        <f t="shared" si="165"/>
        <v>44748</v>
      </c>
    </row>
    <row r="74" spans="1:48" ht="30" customHeight="1" x14ac:dyDescent="0.25">
      <c r="A74" s="4675"/>
      <c r="B74" s="4679"/>
      <c r="C74" s="538" t="s">
        <v>219</v>
      </c>
      <c r="D74" s="3878">
        <f t="shared" ref="D74" si="166">D73+2</f>
        <v>44106</v>
      </c>
      <c r="E74" s="3878">
        <f t="shared" ref="E74" si="167">D74+14</f>
        <v>44120</v>
      </c>
      <c r="F74" s="3891" t="s">
        <v>454</v>
      </c>
      <c r="G74" s="3878">
        <f t="shared" ref="G74:I74" si="168">G73+2</f>
        <v>44141</v>
      </c>
      <c r="H74" s="3878">
        <f t="shared" si="157"/>
        <v>44148</v>
      </c>
      <c r="I74" s="3878">
        <f t="shared" si="168"/>
        <v>44176</v>
      </c>
      <c r="J74" s="3879">
        <f t="shared" ref="J74:K74" si="169">J73+2</f>
        <v>44232</v>
      </c>
      <c r="K74" s="3878">
        <f t="shared" si="169"/>
        <v>44260</v>
      </c>
      <c r="L74" s="4082">
        <f t="shared" ref="L74:R74" si="170">L73+2</f>
        <v>44288</v>
      </c>
      <c r="M74" s="3878">
        <f t="shared" si="170"/>
        <v>44323</v>
      </c>
      <c r="N74" s="4082">
        <f t="shared" si="170"/>
        <v>44358</v>
      </c>
      <c r="O74" s="3878">
        <f t="shared" si="170"/>
        <v>44386</v>
      </c>
      <c r="P74" s="4082">
        <f t="shared" si="170"/>
        <v>44414</v>
      </c>
      <c r="Q74" s="3878">
        <f t="shared" si="170"/>
        <v>44449</v>
      </c>
      <c r="R74" s="4082">
        <f t="shared" si="170"/>
        <v>44477</v>
      </c>
      <c r="S74" s="3891" t="s">
        <v>454</v>
      </c>
      <c r="T74" s="3878">
        <f t="shared" ref="T74:AA74" si="171">T73+2</f>
        <v>44526</v>
      </c>
      <c r="U74" s="3878">
        <f t="shared" si="171"/>
        <v>44554</v>
      </c>
      <c r="V74" s="3878">
        <f t="shared" si="171"/>
        <v>44596</v>
      </c>
      <c r="W74" s="3878">
        <f t="shared" si="171"/>
        <v>44631</v>
      </c>
      <c r="X74" s="3878">
        <f t="shared" si="171"/>
        <v>44659</v>
      </c>
      <c r="Y74" s="3878">
        <f t="shared" si="171"/>
        <v>44694</v>
      </c>
      <c r="Z74" s="3878">
        <f t="shared" si="171"/>
        <v>44722</v>
      </c>
      <c r="AA74" s="3878">
        <f t="shared" si="171"/>
        <v>44750</v>
      </c>
    </row>
    <row r="75" spans="1:48" ht="30" customHeight="1" x14ac:dyDescent="0.25">
      <c r="A75" s="4675"/>
      <c r="B75" s="4679"/>
      <c r="C75" s="538" t="s">
        <v>220</v>
      </c>
      <c r="D75" s="3880">
        <f t="shared" ref="D75" si="172">D74</f>
        <v>44106</v>
      </c>
      <c r="E75" s="3880">
        <f t="shared" ref="E75" si="173">D75+14</f>
        <v>44120</v>
      </c>
      <c r="F75" s="3876" t="s">
        <v>454</v>
      </c>
      <c r="G75" s="3880">
        <f t="shared" ref="G75:I75" si="174">G74</f>
        <v>44141</v>
      </c>
      <c r="H75" s="3880">
        <f t="shared" si="157"/>
        <v>44148</v>
      </c>
      <c r="I75" s="3880">
        <f t="shared" si="174"/>
        <v>44176</v>
      </c>
      <c r="J75" s="3881">
        <f t="shared" ref="J75:K75" si="175">J74</f>
        <v>44232</v>
      </c>
      <c r="K75" s="3880">
        <f t="shared" si="175"/>
        <v>44260</v>
      </c>
      <c r="L75" s="4486">
        <f t="shared" ref="L75:R75" si="176">L74</f>
        <v>44288</v>
      </c>
      <c r="M75" s="3880">
        <f t="shared" si="176"/>
        <v>44323</v>
      </c>
      <c r="N75" s="4486">
        <f t="shared" si="176"/>
        <v>44358</v>
      </c>
      <c r="O75" s="3880">
        <f t="shared" si="176"/>
        <v>44386</v>
      </c>
      <c r="P75" s="4486">
        <f t="shared" si="176"/>
        <v>44414</v>
      </c>
      <c r="Q75" s="3880">
        <f t="shared" si="176"/>
        <v>44449</v>
      </c>
      <c r="R75" s="4486">
        <f t="shared" si="176"/>
        <v>44477</v>
      </c>
      <c r="S75" s="3876" t="s">
        <v>454</v>
      </c>
      <c r="T75" s="3880">
        <f t="shared" ref="T75:AA75" si="177">T74</f>
        <v>44526</v>
      </c>
      <c r="U75" s="3880">
        <f t="shared" si="177"/>
        <v>44554</v>
      </c>
      <c r="V75" s="3880">
        <f t="shared" si="177"/>
        <v>44596</v>
      </c>
      <c r="W75" s="3880">
        <f t="shared" si="177"/>
        <v>44631</v>
      </c>
      <c r="X75" s="3880">
        <f t="shared" si="177"/>
        <v>44659</v>
      </c>
      <c r="Y75" s="3880">
        <f t="shared" si="177"/>
        <v>44694</v>
      </c>
      <c r="Z75" s="3880">
        <f t="shared" si="177"/>
        <v>44722</v>
      </c>
      <c r="AA75" s="3880">
        <f t="shared" si="177"/>
        <v>44750</v>
      </c>
    </row>
    <row r="76" spans="1:48" ht="30" hidden="1" customHeight="1" x14ac:dyDescent="0.25">
      <c r="A76" s="4675"/>
      <c r="B76" s="4679"/>
      <c r="C76" s="1806" t="s">
        <v>536</v>
      </c>
      <c r="D76" s="3870">
        <f t="shared" ref="D76" si="178">D70+10</f>
        <v>44108</v>
      </c>
      <c r="E76" s="3870">
        <f t="shared" ref="E76" si="179">D76+14</f>
        <v>44122</v>
      </c>
      <c r="F76" s="3870" t="s">
        <v>454</v>
      </c>
      <c r="G76" s="3870">
        <f t="shared" ref="G76:I76" si="180">G70+10</f>
        <v>44143</v>
      </c>
      <c r="H76" s="3870">
        <f t="shared" si="157"/>
        <v>44150</v>
      </c>
      <c r="I76" s="3870">
        <f t="shared" si="180"/>
        <v>44178</v>
      </c>
      <c r="J76" s="3872">
        <f t="shared" ref="J76:K76" si="181">J70+10</f>
        <v>44234</v>
      </c>
      <c r="K76" s="3870">
        <f t="shared" si="181"/>
        <v>44262</v>
      </c>
      <c r="L76" s="3993">
        <f t="shared" ref="L76:R76" si="182">L70+10</f>
        <v>44290</v>
      </c>
      <c r="M76" s="3870">
        <f t="shared" si="182"/>
        <v>44325</v>
      </c>
      <c r="N76" s="3993">
        <f t="shared" si="182"/>
        <v>44360</v>
      </c>
      <c r="O76" s="3870">
        <f t="shared" si="182"/>
        <v>44388</v>
      </c>
      <c r="P76" s="3993">
        <f t="shared" si="182"/>
        <v>44416</v>
      </c>
      <c r="Q76" s="3870">
        <f t="shared" si="182"/>
        <v>44451</v>
      </c>
      <c r="R76" s="3993">
        <f t="shared" si="182"/>
        <v>44479</v>
      </c>
      <c r="S76" s="3870" t="s">
        <v>454</v>
      </c>
      <c r="T76" s="3870">
        <f t="shared" ref="T76:AA76" si="183">T70+10</f>
        <v>44528</v>
      </c>
      <c r="U76" s="3870">
        <f t="shared" si="183"/>
        <v>44556</v>
      </c>
      <c r="V76" s="3870">
        <f t="shared" si="183"/>
        <v>44598</v>
      </c>
      <c r="W76" s="3870">
        <f t="shared" si="183"/>
        <v>44633</v>
      </c>
      <c r="X76" s="3870">
        <f t="shared" si="183"/>
        <v>44661</v>
      </c>
      <c r="Y76" s="3870">
        <f t="shared" si="183"/>
        <v>44696</v>
      </c>
      <c r="Z76" s="3870">
        <f t="shared" si="183"/>
        <v>44724</v>
      </c>
      <c r="AA76" s="3870">
        <f t="shared" si="183"/>
        <v>44752</v>
      </c>
    </row>
    <row r="77" spans="1:48" ht="30" customHeight="1" x14ac:dyDescent="0.25">
      <c r="A77" s="4675"/>
      <c r="B77" s="4679"/>
      <c r="C77" s="543" t="s">
        <v>146</v>
      </c>
      <c r="D77" s="3912">
        <f t="shared" ref="D77" si="184">D97</f>
        <v>44103</v>
      </c>
      <c r="E77" s="3912">
        <f t="shared" ref="E77" si="185">D77+14</f>
        <v>44117</v>
      </c>
      <c r="F77" s="4356" t="s">
        <v>454</v>
      </c>
      <c r="G77" s="3912">
        <f t="shared" ref="G77:I77" si="186">G97</f>
        <v>44138</v>
      </c>
      <c r="H77" s="3912">
        <f t="shared" si="157"/>
        <v>44145</v>
      </c>
      <c r="I77" s="3912">
        <f t="shared" si="186"/>
        <v>44173</v>
      </c>
      <c r="J77" s="3913">
        <f t="shared" ref="J77:K77" si="187">J97</f>
        <v>44229</v>
      </c>
      <c r="K77" s="3912">
        <f t="shared" si="187"/>
        <v>44260</v>
      </c>
      <c r="L77" s="4496">
        <f t="shared" ref="L77:R77" si="188">L97</f>
        <v>44290</v>
      </c>
      <c r="M77" s="3912">
        <f t="shared" si="188"/>
        <v>44321</v>
      </c>
      <c r="N77" s="4496">
        <f t="shared" si="188"/>
        <v>44352</v>
      </c>
      <c r="O77" s="3912">
        <f t="shared" si="188"/>
        <v>44382</v>
      </c>
      <c r="P77" s="4496">
        <f t="shared" si="188"/>
        <v>44413</v>
      </c>
      <c r="Q77" s="3912">
        <f t="shared" si="188"/>
        <v>44443</v>
      </c>
      <c r="R77" s="4496">
        <f t="shared" si="188"/>
        <v>44474</v>
      </c>
      <c r="S77" s="4356" t="s">
        <v>454</v>
      </c>
      <c r="T77" s="3912">
        <f t="shared" ref="T77:AA77" si="189">T97</f>
        <v>44533</v>
      </c>
      <c r="U77" s="3912">
        <f t="shared" si="189"/>
        <v>44564</v>
      </c>
      <c r="V77" s="3912">
        <f t="shared" si="189"/>
        <v>44594</v>
      </c>
      <c r="W77" s="3912">
        <f t="shared" si="189"/>
        <v>44625</v>
      </c>
      <c r="X77" s="3912">
        <f t="shared" si="189"/>
        <v>44655</v>
      </c>
      <c r="Y77" s="3912">
        <f t="shared" si="189"/>
        <v>44686</v>
      </c>
      <c r="Z77" s="3912">
        <f t="shared" si="189"/>
        <v>44717</v>
      </c>
      <c r="AA77" s="3912">
        <f t="shared" si="189"/>
        <v>44747</v>
      </c>
    </row>
    <row r="78" spans="1:48" ht="30" hidden="1" customHeight="1" x14ac:dyDescent="0.25">
      <c r="A78" s="4675"/>
      <c r="B78" s="4679"/>
      <c r="C78" s="1806" t="s">
        <v>196</v>
      </c>
      <c r="D78" s="3914">
        <f t="shared" ref="D78" si="190">D76+4</f>
        <v>44112</v>
      </c>
      <c r="E78" s="3914">
        <f t="shared" ref="E78" si="191">D78+14</f>
        <v>44126</v>
      </c>
      <c r="F78" s="3870" t="s">
        <v>454</v>
      </c>
      <c r="G78" s="3914">
        <f t="shared" ref="G78:I78" si="192">G76+4</f>
        <v>44147</v>
      </c>
      <c r="H78" s="3914">
        <f t="shared" si="157"/>
        <v>44154</v>
      </c>
      <c r="I78" s="3914">
        <f t="shared" si="192"/>
        <v>44182</v>
      </c>
      <c r="J78" s="3915">
        <f t="shared" ref="J78:K78" si="193">J76+4</f>
        <v>44238</v>
      </c>
      <c r="K78" s="3914">
        <f t="shared" si="193"/>
        <v>44266</v>
      </c>
      <c r="L78" s="4497">
        <f t="shared" ref="L78:R78" si="194">L76+4</f>
        <v>44294</v>
      </c>
      <c r="M78" s="3914">
        <f t="shared" si="194"/>
        <v>44329</v>
      </c>
      <c r="N78" s="4497">
        <f t="shared" si="194"/>
        <v>44364</v>
      </c>
      <c r="O78" s="3914">
        <f t="shared" si="194"/>
        <v>44392</v>
      </c>
      <c r="P78" s="4497">
        <f t="shared" si="194"/>
        <v>44420</v>
      </c>
      <c r="Q78" s="3914">
        <f t="shared" si="194"/>
        <v>44455</v>
      </c>
      <c r="R78" s="4497">
        <f t="shared" si="194"/>
        <v>44483</v>
      </c>
      <c r="S78" s="3870" t="s">
        <v>454</v>
      </c>
      <c r="T78" s="3914">
        <f t="shared" ref="T78:AA78" si="195">T76+4</f>
        <v>44532</v>
      </c>
      <c r="U78" s="3914">
        <f t="shared" si="195"/>
        <v>44560</v>
      </c>
      <c r="V78" s="3914">
        <f t="shared" si="195"/>
        <v>44602</v>
      </c>
      <c r="W78" s="3914">
        <f t="shared" si="195"/>
        <v>44637</v>
      </c>
      <c r="X78" s="3914">
        <f t="shared" si="195"/>
        <v>44665</v>
      </c>
      <c r="Y78" s="3914">
        <f t="shared" si="195"/>
        <v>44700</v>
      </c>
      <c r="Z78" s="3914">
        <f t="shared" si="195"/>
        <v>44728</v>
      </c>
      <c r="AA78" s="3914">
        <f t="shared" si="195"/>
        <v>44756</v>
      </c>
    </row>
    <row r="79" spans="1:48" customFormat="1" ht="30" customHeight="1" x14ac:dyDescent="0.25">
      <c r="A79" s="4675"/>
      <c r="B79" s="4679"/>
      <c r="C79" s="4579" t="s">
        <v>907</v>
      </c>
      <c r="D79" s="1896">
        <f t="shared" ref="D79" si="196">D98-4</f>
        <v>44099</v>
      </c>
      <c r="E79" s="1896">
        <f t="shared" ref="E79" si="197">D79+14</f>
        <v>44113</v>
      </c>
      <c r="F79" s="1852" t="s">
        <v>454</v>
      </c>
      <c r="G79" s="1896">
        <f t="shared" ref="G79:I79" si="198">G98-4</f>
        <v>44134</v>
      </c>
      <c r="H79" s="1896">
        <f t="shared" si="157"/>
        <v>44141</v>
      </c>
      <c r="I79" s="1896">
        <f t="shared" si="198"/>
        <v>44169</v>
      </c>
      <c r="J79" s="4400">
        <f t="shared" ref="J79" si="199">J98-4</f>
        <v>44225</v>
      </c>
      <c r="K79" s="1896">
        <f>K80-5</f>
        <v>44253</v>
      </c>
      <c r="L79" s="1897">
        <f t="shared" ref="L79:AA79" si="200">L80-5</f>
        <v>44281</v>
      </c>
      <c r="M79" s="1896">
        <f t="shared" si="200"/>
        <v>44316</v>
      </c>
      <c r="N79" s="1897">
        <f t="shared" si="200"/>
        <v>44351</v>
      </c>
      <c r="O79" s="1896">
        <f t="shared" si="200"/>
        <v>44379</v>
      </c>
      <c r="P79" s="1897">
        <f t="shared" si="200"/>
        <v>44407</v>
      </c>
      <c r="Q79" s="1896">
        <f t="shared" si="200"/>
        <v>44442</v>
      </c>
      <c r="R79" s="1897">
        <f t="shared" si="200"/>
        <v>44470</v>
      </c>
      <c r="S79" s="4349" t="s">
        <v>454</v>
      </c>
      <c r="T79" s="1896">
        <f t="shared" si="200"/>
        <v>44519</v>
      </c>
      <c r="U79" s="1896">
        <f t="shared" si="200"/>
        <v>44547</v>
      </c>
      <c r="V79" s="1896">
        <f t="shared" si="200"/>
        <v>44589</v>
      </c>
      <c r="W79" s="1896">
        <f t="shared" si="200"/>
        <v>44624</v>
      </c>
      <c r="X79" s="1896">
        <f t="shared" si="200"/>
        <v>44652</v>
      </c>
      <c r="Y79" s="1896">
        <f t="shared" si="200"/>
        <v>44687</v>
      </c>
      <c r="Z79" s="1896">
        <f t="shared" si="200"/>
        <v>44715</v>
      </c>
      <c r="AA79" s="1896">
        <f t="shared" si="200"/>
        <v>44743</v>
      </c>
      <c r="AB79" s="4644" t="s">
        <v>723</v>
      </c>
      <c r="AV79" t="s">
        <v>723</v>
      </c>
    </row>
    <row r="80" spans="1:48" ht="30" customHeight="1" x14ac:dyDescent="0.25">
      <c r="A80" s="4675"/>
      <c r="B80" s="4679"/>
      <c r="C80" s="4402" t="s">
        <v>999</v>
      </c>
      <c r="D80" s="4372">
        <f t="shared" ref="D80" si="201">D79+5</f>
        <v>44104</v>
      </c>
      <c r="E80" s="4372">
        <f t="shared" ref="E80" si="202">D80+14</f>
        <v>44118</v>
      </c>
      <c r="F80" s="4373" t="s">
        <v>454</v>
      </c>
      <c r="G80" s="4372">
        <f t="shared" ref="G80" si="203">G79+5</f>
        <v>44139</v>
      </c>
      <c r="H80" s="4372">
        <f t="shared" si="157"/>
        <v>44146</v>
      </c>
      <c r="I80" s="4372">
        <f t="shared" ref="I80" si="204">I79+5</f>
        <v>44174</v>
      </c>
      <c r="J80" s="4394">
        <f t="shared" ref="J80" si="205">J79+5</f>
        <v>44230</v>
      </c>
      <c r="K80" s="4372">
        <f>K81-1</f>
        <v>44258</v>
      </c>
      <c r="L80" s="4371">
        <f t="shared" ref="L80:AA80" si="206">L81-1</f>
        <v>44286</v>
      </c>
      <c r="M80" s="4372">
        <f t="shared" si="206"/>
        <v>44321</v>
      </c>
      <c r="N80" s="4371">
        <f t="shared" si="206"/>
        <v>44356</v>
      </c>
      <c r="O80" s="4372">
        <f t="shared" si="206"/>
        <v>44384</v>
      </c>
      <c r="P80" s="4371">
        <f t="shared" si="206"/>
        <v>44412</v>
      </c>
      <c r="Q80" s="4372">
        <f t="shared" si="206"/>
        <v>44447</v>
      </c>
      <c r="R80" s="4371">
        <f t="shared" si="206"/>
        <v>44475</v>
      </c>
      <c r="S80" s="4381" t="s">
        <v>454</v>
      </c>
      <c r="T80" s="4372">
        <f t="shared" si="206"/>
        <v>44524</v>
      </c>
      <c r="U80" s="4372">
        <f t="shared" si="206"/>
        <v>44552</v>
      </c>
      <c r="V80" s="4372">
        <f t="shared" si="206"/>
        <v>44594</v>
      </c>
      <c r="W80" s="4372">
        <f t="shared" si="206"/>
        <v>44629</v>
      </c>
      <c r="X80" s="4372">
        <f t="shared" si="206"/>
        <v>44657</v>
      </c>
      <c r="Y80" s="4372">
        <f t="shared" si="206"/>
        <v>44692</v>
      </c>
      <c r="Z80" s="4372">
        <f t="shared" si="206"/>
        <v>44720</v>
      </c>
      <c r="AA80" s="4372">
        <f t="shared" si="206"/>
        <v>44748</v>
      </c>
      <c r="AB80" s="15" t="s">
        <v>997</v>
      </c>
    </row>
    <row r="81" spans="1:28" ht="30" customHeight="1" x14ac:dyDescent="0.25">
      <c r="A81" s="4675"/>
      <c r="B81" s="4679"/>
      <c r="C81" s="4402" t="s">
        <v>1014</v>
      </c>
      <c r="D81" s="4372">
        <f t="shared" ref="D81" si="207">D80+1</f>
        <v>44105</v>
      </c>
      <c r="E81" s="4372">
        <f t="shared" ref="E81" si="208">D81+14</f>
        <v>44119</v>
      </c>
      <c r="F81" s="4373" t="s">
        <v>454</v>
      </c>
      <c r="G81" s="4372">
        <f t="shared" ref="G81" si="209">G80+1</f>
        <v>44140</v>
      </c>
      <c r="H81" s="4372">
        <f t="shared" si="157"/>
        <v>44147</v>
      </c>
      <c r="I81" s="4372">
        <f t="shared" ref="I81" si="210">I80+1</f>
        <v>44175</v>
      </c>
      <c r="J81" s="4394">
        <f t="shared" ref="J81" si="211">J80+1</f>
        <v>44231</v>
      </c>
      <c r="K81" s="4372">
        <f>K82-5</f>
        <v>44259</v>
      </c>
      <c r="L81" s="4371">
        <f t="shared" ref="L81:AA81" si="212">L82-5</f>
        <v>44287</v>
      </c>
      <c r="M81" s="4372">
        <f t="shared" si="212"/>
        <v>44322</v>
      </c>
      <c r="N81" s="4371">
        <f t="shared" si="212"/>
        <v>44357</v>
      </c>
      <c r="O81" s="4372">
        <f t="shared" si="212"/>
        <v>44385</v>
      </c>
      <c r="P81" s="4371">
        <f t="shared" si="212"/>
        <v>44413</v>
      </c>
      <c r="Q81" s="4372">
        <f t="shared" si="212"/>
        <v>44448</v>
      </c>
      <c r="R81" s="4371">
        <f t="shared" si="212"/>
        <v>44476</v>
      </c>
      <c r="S81" s="4381" t="s">
        <v>454</v>
      </c>
      <c r="T81" s="4372">
        <f t="shared" si="212"/>
        <v>44525</v>
      </c>
      <c r="U81" s="4372">
        <f t="shared" si="212"/>
        <v>44553</v>
      </c>
      <c r="V81" s="4372">
        <f t="shared" si="212"/>
        <v>44595</v>
      </c>
      <c r="W81" s="4372">
        <f t="shared" si="212"/>
        <v>44630</v>
      </c>
      <c r="X81" s="4372">
        <f t="shared" si="212"/>
        <v>44658</v>
      </c>
      <c r="Y81" s="4372">
        <f t="shared" si="212"/>
        <v>44693</v>
      </c>
      <c r="Z81" s="4372">
        <f t="shared" si="212"/>
        <v>44721</v>
      </c>
      <c r="AA81" s="4372">
        <f t="shared" si="212"/>
        <v>44749</v>
      </c>
      <c r="AB81" s="15" t="s">
        <v>421</v>
      </c>
    </row>
    <row r="82" spans="1:28" ht="30" customHeight="1" x14ac:dyDescent="0.25">
      <c r="A82" s="4675"/>
      <c r="B82" s="4679"/>
      <c r="C82" s="4403" t="s">
        <v>996</v>
      </c>
      <c r="D82" s="4380">
        <f t="shared" ref="D82" si="213">D81+5</f>
        <v>44110</v>
      </c>
      <c r="E82" s="4380">
        <f t="shared" ref="E82" si="214">D82+14</f>
        <v>44124</v>
      </c>
      <c r="F82" s="4381" t="s">
        <v>454</v>
      </c>
      <c r="G82" s="4380">
        <f t="shared" ref="G82" si="215">G81+5</f>
        <v>44145</v>
      </c>
      <c r="H82" s="4380">
        <f t="shared" si="157"/>
        <v>44152</v>
      </c>
      <c r="I82" s="4380">
        <f t="shared" ref="I82" si="216">I81+5</f>
        <v>44180</v>
      </c>
      <c r="J82" s="4395">
        <f t="shared" ref="J82" si="217">J81+5</f>
        <v>44236</v>
      </c>
      <c r="K82" s="4380">
        <f>K85-1</f>
        <v>44264</v>
      </c>
      <c r="L82" s="4379">
        <f t="shared" ref="L82:R82" si="218">L85-1</f>
        <v>44292</v>
      </c>
      <c r="M82" s="4380">
        <f t="shared" si="218"/>
        <v>44327</v>
      </c>
      <c r="N82" s="4379">
        <f t="shared" si="218"/>
        <v>44362</v>
      </c>
      <c r="O82" s="4380">
        <f t="shared" si="218"/>
        <v>44390</v>
      </c>
      <c r="P82" s="4379">
        <f t="shared" si="218"/>
        <v>44418</v>
      </c>
      <c r="Q82" s="4380">
        <f t="shared" si="218"/>
        <v>44453</v>
      </c>
      <c r="R82" s="4379">
        <f t="shared" si="218"/>
        <v>44481</v>
      </c>
      <c r="S82" s="4381" t="s">
        <v>454</v>
      </c>
      <c r="T82" s="4380">
        <f t="shared" ref="T82:AA82" si="219">T85-1</f>
        <v>44530</v>
      </c>
      <c r="U82" s="4380">
        <f t="shared" si="219"/>
        <v>44558</v>
      </c>
      <c r="V82" s="4380">
        <f t="shared" si="219"/>
        <v>44600</v>
      </c>
      <c r="W82" s="4380">
        <f t="shared" si="219"/>
        <v>44635</v>
      </c>
      <c r="X82" s="4380">
        <f t="shared" si="219"/>
        <v>44663</v>
      </c>
      <c r="Y82" s="4380">
        <f t="shared" si="219"/>
        <v>44698</v>
      </c>
      <c r="Z82" s="4380">
        <f t="shared" si="219"/>
        <v>44726</v>
      </c>
      <c r="AA82" s="4380">
        <f t="shared" si="219"/>
        <v>44754</v>
      </c>
      <c r="AB82" s="15" t="s">
        <v>998</v>
      </c>
    </row>
    <row r="83" spans="1:28" ht="30" customHeight="1" x14ac:dyDescent="0.25">
      <c r="A83" s="4675"/>
      <c r="B83" s="4679"/>
      <c r="C83" s="4404" t="s">
        <v>1006</v>
      </c>
      <c r="D83" s="4377">
        <f t="shared" ref="D83" si="220">D79+6</f>
        <v>44105</v>
      </c>
      <c r="E83" s="4377">
        <f t="shared" ref="E83" si="221">D83+14</f>
        <v>44119</v>
      </c>
      <c r="F83" s="4378" t="s">
        <v>454</v>
      </c>
      <c r="G83" s="4377">
        <f t="shared" ref="G83:J83" si="222">G79+6</f>
        <v>44140</v>
      </c>
      <c r="H83" s="4377">
        <f t="shared" si="157"/>
        <v>44147</v>
      </c>
      <c r="I83" s="4377">
        <f t="shared" si="222"/>
        <v>44175</v>
      </c>
      <c r="J83" s="4396">
        <f t="shared" si="222"/>
        <v>44231</v>
      </c>
      <c r="K83" s="4377">
        <f>K84-1</f>
        <v>44259</v>
      </c>
      <c r="L83" s="4376">
        <f t="shared" ref="L83:AA83" si="223">L84-1</f>
        <v>44287</v>
      </c>
      <c r="M83" s="4377">
        <f t="shared" si="223"/>
        <v>44322</v>
      </c>
      <c r="N83" s="4376">
        <f t="shared" si="223"/>
        <v>44357</v>
      </c>
      <c r="O83" s="4377">
        <f t="shared" si="223"/>
        <v>44385</v>
      </c>
      <c r="P83" s="4376">
        <f t="shared" si="223"/>
        <v>44413</v>
      </c>
      <c r="Q83" s="4377">
        <f t="shared" si="223"/>
        <v>44448</v>
      </c>
      <c r="R83" s="4376">
        <f t="shared" si="223"/>
        <v>44476</v>
      </c>
      <c r="S83" s="4384" t="s">
        <v>454</v>
      </c>
      <c r="T83" s="4377">
        <f t="shared" si="223"/>
        <v>44525</v>
      </c>
      <c r="U83" s="4377">
        <f t="shared" si="223"/>
        <v>44553</v>
      </c>
      <c r="V83" s="4377">
        <f t="shared" si="223"/>
        <v>44595</v>
      </c>
      <c r="W83" s="4377">
        <f t="shared" si="223"/>
        <v>44630</v>
      </c>
      <c r="X83" s="4377">
        <f t="shared" si="223"/>
        <v>44658</v>
      </c>
      <c r="Y83" s="4377">
        <f t="shared" si="223"/>
        <v>44693</v>
      </c>
      <c r="Z83" s="4377">
        <f t="shared" si="223"/>
        <v>44721</v>
      </c>
      <c r="AA83" s="4377">
        <f t="shared" si="223"/>
        <v>44749</v>
      </c>
      <c r="AB83" s="15" t="s">
        <v>1000</v>
      </c>
    </row>
    <row r="84" spans="1:28" ht="30" customHeight="1" x14ac:dyDescent="0.25">
      <c r="A84" s="4675"/>
      <c r="B84" s="4679"/>
      <c r="C84" s="4404" t="s">
        <v>1007</v>
      </c>
      <c r="D84" s="4377">
        <f t="shared" ref="D84" si="224">D83+1</f>
        <v>44106</v>
      </c>
      <c r="E84" s="4377">
        <f t="shared" ref="E84" si="225">D84+14</f>
        <v>44120</v>
      </c>
      <c r="F84" s="4378" t="s">
        <v>454</v>
      </c>
      <c r="G84" s="4377">
        <f t="shared" ref="G84" si="226">G83+1</f>
        <v>44141</v>
      </c>
      <c r="H84" s="4377">
        <f t="shared" si="157"/>
        <v>44148</v>
      </c>
      <c r="I84" s="4377">
        <f t="shared" ref="I84" si="227">I83+1</f>
        <v>44176</v>
      </c>
      <c r="J84" s="4396">
        <f t="shared" ref="J84" si="228">J83+1</f>
        <v>44232</v>
      </c>
      <c r="K84" s="4377">
        <f>K85-5</f>
        <v>44260</v>
      </c>
      <c r="L84" s="4376">
        <f t="shared" ref="L84:AA84" si="229">L85-5</f>
        <v>44288</v>
      </c>
      <c r="M84" s="4377">
        <f t="shared" si="229"/>
        <v>44323</v>
      </c>
      <c r="N84" s="4376">
        <f t="shared" si="229"/>
        <v>44358</v>
      </c>
      <c r="O84" s="4377">
        <f t="shared" si="229"/>
        <v>44386</v>
      </c>
      <c r="P84" s="4376">
        <f t="shared" si="229"/>
        <v>44414</v>
      </c>
      <c r="Q84" s="4377">
        <f t="shared" si="229"/>
        <v>44449</v>
      </c>
      <c r="R84" s="4376">
        <f t="shared" si="229"/>
        <v>44477</v>
      </c>
      <c r="S84" s="4384" t="s">
        <v>454</v>
      </c>
      <c r="T84" s="4377">
        <f t="shared" si="229"/>
        <v>44526</v>
      </c>
      <c r="U84" s="4377">
        <f t="shared" si="229"/>
        <v>44554</v>
      </c>
      <c r="V84" s="4377">
        <f t="shared" si="229"/>
        <v>44596</v>
      </c>
      <c r="W84" s="4377">
        <f t="shared" si="229"/>
        <v>44631</v>
      </c>
      <c r="X84" s="4377">
        <f t="shared" si="229"/>
        <v>44659</v>
      </c>
      <c r="Y84" s="4377">
        <f t="shared" si="229"/>
        <v>44694</v>
      </c>
      <c r="Z84" s="4377">
        <f t="shared" si="229"/>
        <v>44722</v>
      </c>
      <c r="AA84" s="4377">
        <f t="shared" si="229"/>
        <v>44750</v>
      </c>
      <c r="AB84" s="15" t="s">
        <v>418</v>
      </c>
    </row>
    <row r="85" spans="1:28" ht="30" customHeight="1" x14ac:dyDescent="0.25">
      <c r="A85" s="4675"/>
      <c r="B85" s="4679"/>
      <c r="C85" s="4405" t="s">
        <v>1010</v>
      </c>
      <c r="D85" s="4383">
        <f t="shared" ref="D85" si="230">D84+5</f>
        <v>44111</v>
      </c>
      <c r="E85" s="4383">
        <f t="shared" ref="E85" si="231">D85+14</f>
        <v>44125</v>
      </c>
      <c r="F85" s="4384" t="s">
        <v>454</v>
      </c>
      <c r="G85" s="4383">
        <f t="shared" ref="G85" si="232">G84+5</f>
        <v>44146</v>
      </c>
      <c r="H85" s="4383">
        <f t="shared" si="157"/>
        <v>44153</v>
      </c>
      <c r="I85" s="4383">
        <f t="shared" ref="I85" si="233">I84+5</f>
        <v>44181</v>
      </c>
      <c r="J85" s="4397">
        <f t="shared" ref="J85" si="234">J84+5</f>
        <v>44237</v>
      </c>
      <c r="K85" s="4383">
        <f>K88-1</f>
        <v>44265</v>
      </c>
      <c r="L85" s="4382">
        <f t="shared" ref="L85:R85" si="235">L88-1</f>
        <v>44293</v>
      </c>
      <c r="M85" s="4383">
        <f t="shared" si="235"/>
        <v>44328</v>
      </c>
      <c r="N85" s="4382">
        <f t="shared" si="235"/>
        <v>44363</v>
      </c>
      <c r="O85" s="4383">
        <f t="shared" si="235"/>
        <v>44391</v>
      </c>
      <c r="P85" s="4382">
        <f t="shared" si="235"/>
        <v>44419</v>
      </c>
      <c r="Q85" s="4383">
        <f t="shared" si="235"/>
        <v>44454</v>
      </c>
      <c r="R85" s="4382">
        <f t="shared" si="235"/>
        <v>44482</v>
      </c>
      <c r="S85" s="4384" t="s">
        <v>454</v>
      </c>
      <c r="T85" s="4383">
        <f t="shared" ref="T85:AA85" si="236">T88-1</f>
        <v>44531</v>
      </c>
      <c r="U85" s="4383">
        <f t="shared" si="236"/>
        <v>44559</v>
      </c>
      <c r="V85" s="4383">
        <f t="shared" si="236"/>
        <v>44601</v>
      </c>
      <c r="W85" s="4383">
        <f t="shared" si="236"/>
        <v>44636</v>
      </c>
      <c r="X85" s="4383">
        <f t="shared" si="236"/>
        <v>44664</v>
      </c>
      <c r="Y85" s="4383">
        <f t="shared" si="236"/>
        <v>44699</v>
      </c>
      <c r="Z85" s="4383">
        <f t="shared" si="236"/>
        <v>44727</v>
      </c>
      <c r="AA85" s="4383">
        <f t="shared" si="236"/>
        <v>44755</v>
      </c>
      <c r="AB85" s="15" t="s">
        <v>997</v>
      </c>
    </row>
    <row r="86" spans="1:28" ht="30" customHeight="1" x14ac:dyDescent="0.25">
      <c r="A86" s="4675"/>
      <c r="B86" s="4679"/>
      <c r="C86" s="4402" t="s">
        <v>1015</v>
      </c>
      <c r="D86" s="4372">
        <f t="shared" ref="D86" si="237">D79+7</f>
        <v>44106</v>
      </c>
      <c r="E86" s="4372">
        <f t="shared" ref="E86" si="238">D86+14</f>
        <v>44120</v>
      </c>
      <c r="F86" s="4373" t="s">
        <v>454</v>
      </c>
      <c r="G86" s="4372">
        <f t="shared" ref="G86:J86" si="239">G79+7</f>
        <v>44141</v>
      </c>
      <c r="H86" s="4372">
        <f t="shared" si="157"/>
        <v>44148</v>
      </c>
      <c r="I86" s="4372">
        <f t="shared" si="239"/>
        <v>44176</v>
      </c>
      <c r="J86" s="4394">
        <f t="shared" si="239"/>
        <v>44232</v>
      </c>
      <c r="K86" s="4372">
        <f>K87-3</f>
        <v>44260</v>
      </c>
      <c r="L86" s="4371">
        <f t="shared" ref="L86:AA87" si="240">L87-3</f>
        <v>44288</v>
      </c>
      <c r="M86" s="4372">
        <f t="shared" si="240"/>
        <v>44323</v>
      </c>
      <c r="N86" s="4371">
        <f t="shared" si="240"/>
        <v>44358</v>
      </c>
      <c r="O86" s="4372">
        <f t="shared" si="240"/>
        <v>44386</v>
      </c>
      <c r="P86" s="4371">
        <f t="shared" si="240"/>
        <v>44414</v>
      </c>
      <c r="Q86" s="4372">
        <f t="shared" si="240"/>
        <v>44449</v>
      </c>
      <c r="R86" s="4371">
        <f t="shared" si="240"/>
        <v>44477</v>
      </c>
      <c r="S86" s="4381" t="s">
        <v>454</v>
      </c>
      <c r="T86" s="4372">
        <f t="shared" si="240"/>
        <v>44526</v>
      </c>
      <c r="U86" s="4372">
        <f t="shared" si="240"/>
        <v>44554</v>
      </c>
      <c r="V86" s="4372">
        <f t="shared" si="240"/>
        <v>44596</v>
      </c>
      <c r="W86" s="4372">
        <f t="shared" si="240"/>
        <v>44631</v>
      </c>
      <c r="X86" s="4372">
        <f t="shared" si="240"/>
        <v>44659</v>
      </c>
      <c r="Y86" s="4372">
        <f t="shared" si="240"/>
        <v>44694</v>
      </c>
      <c r="Z86" s="4372">
        <f t="shared" si="240"/>
        <v>44722</v>
      </c>
      <c r="AA86" s="4372">
        <f t="shared" si="240"/>
        <v>44750</v>
      </c>
      <c r="AB86" s="15" t="s">
        <v>1001</v>
      </c>
    </row>
    <row r="87" spans="1:28" ht="30" customHeight="1" x14ac:dyDescent="0.25">
      <c r="A87" s="4675"/>
      <c r="B87" s="4679"/>
      <c r="C87" s="4402" t="s">
        <v>1016</v>
      </c>
      <c r="D87" s="4372">
        <f t="shared" ref="D87:D88" si="241">D86+3</f>
        <v>44109</v>
      </c>
      <c r="E87" s="4372">
        <f t="shared" ref="E87" si="242">D87+14</f>
        <v>44123</v>
      </c>
      <c r="F87" s="4373" t="s">
        <v>454</v>
      </c>
      <c r="G87" s="4372">
        <f t="shared" ref="G87:G88" si="243">G86+3</f>
        <v>44144</v>
      </c>
      <c r="H87" s="4372">
        <f t="shared" si="157"/>
        <v>44151</v>
      </c>
      <c r="I87" s="4372">
        <f t="shared" ref="I87:I88" si="244">I86+3</f>
        <v>44179</v>
      </c>
      <c r="J87" s="4394">
        <f t="shared" ref="J87:J88" si="245">J86+3</f>
        <v>44235</v>
      </c>
      <c r="K87" s="4372">
        <f>K88-3</f>
        <v>44263</v>
      </c>
      <c r="L87" s="4371">
        <f t="shared" si="240"/>
        <v>44291</v>
      </c>
      <c r="M87" s="4372">
        <f t="shared" si="240"/>
        <v>44326</v>
      </c>
      <c r="N87" s="4371">
        <f t="shared" si="240"/>
        <v>44361</v>
      </c>
      <c r="O87" s="4372">
        <f t="shared" si="240"/>
        <v>44389</v>
      </c>
      <c r="P87" s="4371">
        <f t="shared" si="240"/>
        <v>44417</v>
      </c>
      <c r="Q87" s="4372">
        <f t="shared" si="240"/>
        <v>44452</v>
      </c>
      <c r="R87" s="4371">
        <f t="shared" si="240"/>
        <v>44480</v>
      </c>
      <c r="S87" s="4381" t="s">
        <v>454</v>
      </c>
      <c r="T87" s="4372">
        <f t="shared" si="240"/>
        <v>44529</v>
      </c>
      <c r="U87" s="4372">
        <f t="shared" si="240"/>
        <v>44557</v>
      </c>
      <c r="V87" s="4372">
        <f t="shared" si="240"/>
        <v>44599</v>
      </c>
      <c r="W87" s="4372">
        <f t="shared" si="240"/>
        <v>44634</v>
      </c>
      <c r="X87" s="4372">
        <f t="shared" si="240"/>
        <v>44662</v>
      </c>
      <c r="Y87" s="4372">
        <f t="shared" si="240"/>
        <v>44697</v>
      </c>
      <c r="Z87" s="4372">
        <f t="shared" si="240"/>
        <v>44725</v>
      </c>
      <c r="AA87" s="4372">
        <f t="shared" si="240"/>
        <v>44753</v>
      </c>
      <c r="AB87" s="15" t="s">
        <v>419</v>
      </c>
    </row>
    <row r="88" spans="1:28" ht="30" customHeight="1" x14ac:dyDescent="0.25">
      <c r="A88" s="4675"/>
      <c r="B88" s="4679"/>
      <c r="C88" s="4403" t="s">
        <v>1017</v>
      </c>
      <c r="D88" s="4380">
        <f t="shared" si="241"/>
        <v>44112</v>
      </c>
      <c r="E88" s="4380">
        <f t="shared" ref="E88" si="246">D88+14</f>
        <v>44126</v>
      </c>
      <c r="F88" s="4381" t="s">
        <v>454</v>
      </c>
      <c r="G88" s="4380">
        <f t="shared" si="243"/>
        <v>44147</v>
      </c>
      <c r="H88" s="4380">
        <f t="shared" si="157"/>
        <v>44154</v>
      </c>
      <c r="I88" s="4380">
        <f t="shared" si="244"/>
        <v>44182</v>
      </c>
      <c r="J88" s="4395">
        <f t="shared" si="245"/>
        <v>44238</v>
      </c>
      <c r="K88" s="4380">
        <f>K91-4</f>
        <v>44266</v>
      </c>
      <c r="L88" s="4379">
        <f t="shared" ref="L88:R88" si="247">L91-4</f>
        <v>44294</v>
      </c>
      <c r="M88" s="4380">
        <f t="shared" si="247"/>
        <v>44329</v>
      </c>
      <c r="N88" s="4379">
        <f t="shared" si="247"/>
        <v>44364</v>
      </c>
      <c r="O88" s="4380">
        <f t="shared" si="247"/>
        <v>44392</v>
      </c>
      <c r="P88" s="4379">
        <f t="shared" si="247"/>
        <v>44420</v>
      </c>
      <c r="Q88" s="4380">
        <f t="shared" si="247"/>
        <v>44455</v>
      </c>
      <c r="R88" s="4379">
        <f t="shared" si="247"/>
        <v>44483</v>
      </c>
      <c r="S88" s="4381" t="s">
        <v>454</v>
      </c>
      <c r="T88" s="4380">
        <f t="shared" ref="T88:AA88" si="248">T91-4</f>
        <v>44532</v>
      </c>
      <c r="U88" s="4380">
        <f t="shared" si="248"/>
        <v>44560</v>
      </c>
      <c r="V88" s="4380">
        <f t="shared" si="248"/>
        <v>44602</v>
      </c>
      <c r="W88" s="4380">
        <f t="shared" si="248"/>
        <v>44637</v>
      </c>
      <c r="X88" s="4380">
        <f t="shared" si="248"/>
        <v>44665</v>
      </c>
      <c r="Y88" s="4380">
        <f t="shared" si="248"/>
        <v>44700</v>
      </c>
      <c r="Z88" s="4380">
        <f t="shared" si="248"/>
        <v>44728</v>
      </c>
      <c r="AA88" s="4380">
        <f t="shared" si="248"/>
        <v>44756</v>
      </c>
      <c r="AB88" s="15" t="s">
        <v>1000</v>
      </c>
    </row>
    <row r="89" spans="1:28" ht="30" customHeight="1" x14ac:dyDescent="0.25">
      <c r="A89" s="4675"/>
      <c r="B89" s="4679"/>
      <c r="C89" s="4404" t="s">
        <v>1002</v>
      </c>
      <c r="D89" s="4377">
        <f t="shared" ref="D89" si="249">D79+11</f>
        <v>44110</v>
      </c>
      <c r="E89" s="4377">
        <f t="shared" ref="E89" si="250">D89+14</f>
        <v>44124</v>
      </c>
      <c r="F89" s="4378" t="s">
        <v>454</v>
      </c>
      <c r="G89" s="4377">
        <f t="shared" ref="G89:J89" si="251">G79+11</f>
        <v>44145</v>
      </c>
      <c r="H89" s="4377">
        <f t="shared" si="157"/>
        <v>44152</v>
      </c>
      <c r="I89" s="4377">
        <f t="shared" si="251"/>
        <v>44180</v>
      </c>
      <c r="J89" s="4396">
        <f t="shared" si="251"/>
        <v>44236</v>
      </c>
      <c r="K89" s="4377">
        <f>K90-1</f>
        <v>44264</v>
      </c>
      <c r="L89" s="4376">
        <f t="shared" ref="L89:AA89" si="252">L90-1</f>
        <v>44292</v>
      </c>
      <c r="M89" s="4377">
        <f t="shared" si="252"/>
        <v>44327</v>
      </c>
      <c r="N89" s="4376">
        <f t="shared" si="252"/>
        <v>44362</v>
      </c>
      <c r="O89" s="4377">
        <f t="shared" si="252"/>
        <v>44390</v>
      </c>
      <c r="P89" s="4376">
        <f t="shared" si="252"/>
        <v>44418</v>
      </c>
      <c r="Q89" s="4377">
        <f t="shared" si="252"/>
        <v>44453</v>
      </c>
      <c r="R89" s="4376">
        <f t="shared" si="252"/>
        <v>44481</v>
      </c>
      <c r="S89" s="4384" t="s">
        <v>454</v>
      </c>
      <c r="T89" s="4377">
        <f t="shared" si="252"/>
        <v>44530</v>
      </c>
      <c r="U89" s="4377">
        <f t="shared" si="252"/>
        <v>44558</v>
      </c>
      <c r="V89" s="4377">
        <f t="shared" si="252"/>
        <v>44600</v>
      </c>
      <c r="W89" s="4377">
        <f t="shared" si="252"/>
        <v>44635</v>
      </c>
      <c r="X89" s="4377">
        <f t="shared" si="252"/>
        <v>44663</v>
      </c>
      <c r="Y89" s="4377">
        <f t="shared" si="252"/>
        <v>44698</v>
      </c>
      <c r="Z89" s="4377">
        <f t="shared" si="252"/>
        <v>44726</v>
      </c>
      <c r="AA89" s="4377">
        <f t="shared" si="252"/>
        <v>44754</v>
      </c>
      <c r="AB89" s="15" t="s">
        <v>998</v>
      </c>
    </row>
    <row r="90" spans="1:28" ht="30" customHeight="1" x14ac:dyDescent="0.25">
      <c r="A90" s="4675"/>
      <c r="B90" s="4679"/>
      <c r="C90" s="4404" t="s">
        <v>1009</v>
      </c>
      <c r="D90" s="4377">
        <f t="shared" ref="D90" si="253">D89+1</f>
        <v>44111</v>
      </c>
      <c r="E90" s="4377">
        <f t="shared" ref="E90" si="254">D90+14</f>
        <v>44125</v>
      </c>
      <c r="F90" s="4378" t="s">
        <v>454</v>
      </c>
      <c r="G90" s="4377">
        <f t="shared" ref="G90" si="255">G89+1</f>
        <v>44146</v>
      </c>
      <c r="H90" s="4377">
        <f t="shared" si="157"/>
        <v>44153</v>
      </c>
      <c r="I90" s="4377">
        <f t="shared" ref="I90" si="256">I89+1</f>
        <v>44181</v>
      </c>
      <c r="J90" s="4396">
        <f t="shared" ref="J90" si="257">J89+1</f>
        <v>44237</v>
      </c>
      <c r="K90" s="4377">
        <f>K91-5</f>
        <v>44265</v>
      </c>
      <c r="L90" s="4376">
        <f t="shared" ref="L90:AA90" si="258">L91-5</f>
        <v>44293</v>
      </c>
      <c r="M90" s="4377">
        <f t="shared" si="258"/>
        <v>44328</v>
      </c>
      <c r="N90" s="4376">
        <f t="shared" si="258"/>
        <v>44363</v>
      </c>
      <c r="O90" s="4377">
        <f t="shared" si="258"/>
        <v>44391</v>
      </c>
      <c r="P90" s="4376">
        <f t="shared" si="258"/>
        <v>44419</v>
      </c>
      <c r="Q90" s="4377">
        <f t="shared" si="258"/>
        <v>44454</v>
      </c>
      <c r="R90" s="4376">
        <f t="shared" si="258"/>
        <v>44482</v>
      </c>
      <c r="S90" s="4384" t="s">
        <v>454</v>
      </c>
      <c r="T90" s="4377">
        <f t="shared" si="258"/>
        <v>44531</v>
      </c>
      <c r="U90" s="4377">
        <f t="shared" si="258"/>
        <v>44559</v>
      </c>
      <c r="V90" s="4377">
        <f t="shared" si="258"/>
        <v>44601</v>
      </c>
      <c r="W90" s="4377">
        <f t="shared" si="258"/>
        <v>44636</v>
      </c>
      <c r="X90" s="4377">
        <f t="shared" si="258"/>
        <v>44664</v>
      </c>
      <c r="Y90" s="4377">
        <f t="shared" si="258"/>
        <v>44699</v>
      </c>
      <c r="Z90" s="4377">
        <f t="shared" si="258"/>
        <v>44727</v>
      </c>
      <c r="AA90" s="4377">
        <f t="shared" si="258"/>
        <v>44755</v>
      </c>
      <c r="AB90" s="15" t="s">
        <v>997</v>
      </c>
    </row>
    <row r="91" spans="1:28" ht="30" customHeight="1" x14ac:dyDescent="0.25">
      <c r="A91" s="4675"/>
      <c r="B91" s="4679"/>
      <c r="C91" s="4405" t="s">
        <v>1008</v>
      </c>
      <c r="D91" s="4383">
        <f t="shared" ref="D91" si="259">D90+5</f>
        <v>44116</v>
      </c>
      <c r="E91" s="4383">
        <f t="shared" ref="E91" si="260">D91+14</f>
        <v>44130</v>
      </c>
      <c r="F91" s="4384" t="s">
        <v>454</v>
      </c>
      <c r="G91" s="4383">
        <f t="shared" ref="G91" si="261">G90+5</f>
        <v>44151</v>
      </c>
      <c r="H91" s="4383">
        <f t="shared" si="157"/>
        <v>44158</v>
      </c>
      <c r="I91" s="4383">
        <f t="shared" ref="I91" si="262">I90+5</f>
        <v>44186</v>
      </c>
      <c r="J91" s="4397">
        <f t="shared" ref="J91" si="263">J90+5</f>
        <v>44242</v>
      </c>
      <c r="K91" s="4383">
        <f>K94-1</f>
        <v>44270</v>
      </c>
      <c r="L91" s="4382">
        <f t="shared" ref="L91:R91" si="264">L94-1</f>
        <v>44298</v>
      </c>
      <c r="M91" s="4383">
        <f t="shared" si="264"/>
        <v>44333</v>
      </c>
      <c r="N91" s="4382">
        <f t="shared" si="264"/>
        <v>44368</v>
      </c>
      <c r="O91" s="4383">
        <f t="shared" si="264"/>
        <v>44396</v>
      </c>
      <c r="P91" s="4382">
        <f t="shared" si="264"/>
        <v>44424</v>
      </c>
      <c r="Q91" s="4383">
        <f t="shared" si="264"/>
        <v>44459</v>
      </c>
      <c r="R91" s="4382">
        <f t="shared" si="264"/>
        <v>44487</v>
      </c>
      <c r="S91" s="4384" t="s">
        <v>454</v>
      </c>
      <c r="T91" s="4383">
        <f t="shared" ref="T91:AA91" si="265">T94-1</f>
        <v>44536</v>
      </c>
      <c r="U91" s="4383">
        <f t="shared" si="265"/>
        <v>44564</v>
      </c>
      <c r="V91" s="4383">
        <f t="shared" si="265"/>
        <v>44606</v>
      </c>
      <c r="W91" s="4383">
        <f t="shared" si="265"/>
        <v>44641</v>
      </c>
      <c r="X91" s="4383">
        <f t="shared" si="265"/>
        <v>44669</v>
      </c>
      <c r="Y91" s="4383">
        <f t="shared" si="265"/>
        <v>44704</v>
      </c>
      <c r="Z91" s="4383">
        <f t="shared" si="265"/>
        <v>44732</v>
      </c>
      <c r="AA91" s="4383">
        <f t="shared" si="265"/>
        <v>44760</v>
      </c>
      <c r="AB91" s="15" t="s">
        <v>1003</v>
      </c>
    </row>
    <row r="92" spans="1:28" ht="30" customHeight="1" x14ac:dyDescent="0.25">
      <c r="A92" s="4675"/>
      <c r="B92" s="4679"/>
      <c r="C92" s="4402" t="s">
        <v>1011</v>
      </c>
      <c r="D92" s="4372">
        <f t="shared" ref="D92" si="266">D79+12</f>
        <v>44111</v>
      </c>
      <c r="E92" s="4372">
        <f t="shared" ref="E92" si="267">D92+14</f>
        <v>44125</v>
      </c>
      <c r="F92" s="4373" t="s">
        <v>454</v>
      </c>
      <c r="G92" s="4372">
        <f t="shared" ref="G92:J92" si="268">G79+12</f>
        <v>44146</v>
      </c>
      <c r="H92" s="4372">
        <f t="shared" si="157"/>
        <v>44153</v>
      </c>
      <c r="I92" s="4372">
        <f t="shared" si="268"/>
        <v>44181</v>
      </c>
      <c r="J92" s="4394">
        <f t="shared" si="268"/>
        <v>44237</v>
      </c>
      <c r="K92" s="4372">
        <f>K93-1</f>
        <v>44265</v>
      </c>
      <c r="L92" s="4371">
        <f t="shared" ref="L92:AA92" si="269">L93-1</f>
        <v>44293</v>
      </c>
      <c r="M92" s="4372">
        <f t="shared" si="269"/>
        <v>44328</v>
      </c>
      <c r="N92" s="4371">
        <f t="shared" si="269"/>
        <v>44363</v>
      </c>
      <c r="O92" s="4372">
        <f t="shared" si="269"/>
        <v>44391</v>
      </c>
      <c r="P92" s="4371">
        <f t="shared" si="269"/>
        <v>44419</v>
      </c>
      <c r="Q92" s="4372">
        <f t="shared" si="269"/>
        <v>44454</v>
      </c>
      <c r="R92" s="4371">
        <f t="shared" si="269"/>
        <v>44482</v>
      </c>
      <c r="S92" s="4381" t="s">
        <v>454</v>
      </c>
      <c r="T92" s="4372">
        <f t="shared" si="269"/>
        <v>44531</v>
      </c>
      <c r="U92" s="4372">
        <f t="shared" si="269"/>
        <v>44559</v>
      </c>
      <c r="V92" s="4372">
        <f t="shared" si="269"/>
        <v>44601</v>
      </c>
      <c r="W92" s="4372">
        <f t="shared" si="269"/>
        <v>44636</v>
      </c>
      <c r="X92" s="4372">
        <f t="shared" si="269"/>
        <v>44664</v>
      </c>
      <c r="Y92" s="4372">
        <f t="shared" si="269"/>
        <v>44699</v>
      </c>
      <c r="Z92" s="4372">
        <f t="shared" si="269"/>
        <v>44727</v>
      </c>
      <c r="AA92" s="4372">
        <f t="shared" si="269"/>
        <v>44755</v>
      </c>
      <c r="AB92" s="15" t="s">
        <v>997</v>
      </c>
    </row>
    <row r="93" spans="1:28" ht="30" customHeight="1" x14ac:dyDescent="0.25">
      <c r="A93" s="4675"/>
      <c r="B93" s="4679"/>
      <c r="C93" s="4402" t="s">
        <v>1012</v>
      </c>
      <c r="D93" s="4372">
        <f t="shared" ref="D93" si="270">D92+1</f>
        <v>44112</v>
      </c>
      <c r="E93" s="4372">
        <f t="shared" ref="E93" si="271">D93+14</f>
        <v>44126</v>
      </c>
      <c r="F93" s="4373" t="s">
        <v>454</v>
      </c>
      <c r="G93" s="4372">
        <f t="shared" ref="G93" si="272">G92+1</f>
        <v>44147</v>
      </c>
      <c r="H93" s="4372">
        <f t="shared" si="157"/>
        <v>44154</v>
      </c>
      <c r="I93" s="4372">
        <f t="shared" ref="I93" si="273">I92+1</f>
        <v>44182</v>
      </c>
      <c r="J93" s="4394">
        <f t="shared" ref="J93" si="274">J92+1</f>
        <v>44238</v>
      </c>
      <c r="K93" s="4372">
        <f>K94-5</f>
        <v>44266</v>
      </c>
      <c r="L93" s="4371">
        <f t="shared" ref="L93:AA93" si="275">L94-5</f>
        <v>44294</v>
      </c>
      <c r="M93" s="4372">
        <f t="shared" si="275"/>
        <v>44329</v>
      </c>
      <c r="N93" s="4371">
        <f t="shared" si="275"/>
        <v>44364</v>
      </c>
      <c r="O93" s="4372">
        <f t="shared" si="275"/>
        <v>44392</v>
      </c>
      <c r="P93" s="4371">
        <f t="shared" si="275"/>
        <v>44420</v>
      </c>
      <c r="Q93" s="4372">
        <f t="shared" si="275"/>
        <v>44455</v>
      </c>
      <c r="R93" s="4371">
        <f t="shared" si="275"/>
        <v>44483</v>
      </c>
      <c r="S93" s="4381" t="s">
        <v>454</v>
      </c>
      <c r="T93" s="4372">
        <f t="shared" si="275"/>
        <v>44532</v>
      </c>
      <c r="U93" s="4372">
        <f t="shared" si="275"/>
        <v>44560</v>
      </c>
      <c r="V93" s="4372">
        <f t="shared" si="275"/>
        <v>44602</v>
      </c>
      <c r="W93" s="4372">
        <f t="shared" si="275"/>
        <v>44637</v>
      </c>
      <c r="X93" s="4372">
        <f t="shared" si="275"/>
        <v>44665</v>
      </c>
      <c r="Y93" s="4372">
        <f t="shared" si="275"/>
        <v>44700</v>
      </c>
      <c r="Z93" s="4372">
        <f t="shared" si="275"/>
        <v>44728</v>
      </c>
      <c r="AA93" s="4372">
        <f t="shared" si="275"/>
        <v>44756</v>
      </c>
      <c r="AB93" s="15" t="s">
        <v>421</v>
      </c>
    </row>
    <row r="94" spans="1:28" ht="30" customHeight="1" x14ac:dyDescent="0.25">
      <c r="A94" s="4675"/>
      <c r="B94" s="4679"/>
      <c r="C94" s="4403" t="s">
        <v>1013</v>
      </c>
      <c r="D94" s="4380">
        <f t="shared" ref="D94" si="276">D93+5</f>
        <v>44117</v>
      </c>
      <c r="E94" s="4380">
        <f t="shared" ref="E94" si="277">D94+14</f>
        <v>44131</v>
      </c>
      <c r="F94" s="4381" t="s">
        <v>454</v>
      </c>
      <c r="G94" s="4380">
        <f t="shared" ref="G94" si="278">G93+5</f>
        <v>44152</v>
      </c>
      <c r="H94" s="4380">
        <f t="shared" si="157"/>
        <v>44159</v>
      </c>
      <c r="I94" s="4380">
        <f t="shared" ref="I94" si="279">I93+5</f>
        <v>44187</v>
      </c>
      <c r="J94" s="4395">
        <f t="shared" ref="J94" si="280">J93+5</f>
        <v>44243</v>
      </c>
      <c r="K94" s="4380">
        <f>K96-2</f>
        <v>44271</v>
      </c>
      <c r="L94" s="4379">
        <f t="shared" ref="L94:R94" si="281">L96-2</f>
        <v>44299</v>
      </c>
      <c r="M94" s="4380">
        <f t="shared" si="281"/>
        <v>44334</v>
      </c>
      <c r="N94" s="4379">
        <f t="shared" si="281"/>
        <v>44369</v>
      </c>
      <c r="O94" s="4380">
        <f t="shared" si="281"/>
        <v>44397</v>
      </c>
      <c r="P94" s="4379">
        <f t="shared" si="281"/>
        <v>44425</v>
      </c>
      <c r="Q94" s="4380">
        <f t="shared" si="281"/>
        <v>44460</v>
      </c>
      <c r="R94" s="4379">
        <f t="shared" si="281"/>
        <v>44488</v>
      </c>
      <c r="S94" s="4381" t="s">
        <v>454</v>
      </c>
      <c r="T94" s="4380">
        <f t="shared" ref="T94:AA94" si="282">T96-2</f>
        <v>44537</v>
      </c>
      <c r="U94" s="4380">
        <f t="shared" si="282"/>
        <v>44565</v>
      </c>
      <c r="V94" s="4380">
        <f t="shared" si="282"/>
        <v>44607</v>
      </c>
      <c r="W94" s="4380">
        <f t="shared" si="282"/>
        <v>44642</v>
      </c>
      <c r="X94" s="4380">
        <f t="shared" si="282"/>
        <v>44670</v>
      </c>
      <c r="Y94" s="4380">
        <f t="shared" si="282"/>
        <v>44705</v>
      </c>
      <c r="Z94" s="4380">
        <f t="shared" si="282"/>
        <v>44733</v>
      </c>
      <c r="AA94" s="4380">
        <f t="shared" si="282"/>
        <v>44761</v>
      </c>
      <c r="AB94" s="15" t="s">
        <v>420</v>
      </c>
    </row>
    <row r="95" spans="1:28" s="4393" customFormat="1" ht="30" hidden="1" customHeight="1" x14ac:dyDescent="0.25">
      <c r="A95" s="4675"/>
      <c r="B95" s="4679"/>
      <c r="C95" s="4406" t="s">
        <v>1005</v>
      </c>
      <c r="D95" s="4391">
        <f t="shared" ref="D95" si="283">D94+2</f>
        <v>44119</v>
      </c>
      <c r="E95" s="4391">
        <f t="shared" ref="E95" si="284">D95+14</f>
        <v>44133</v>
      </c>
      <c r="F95" s="4392" t="s">
        <v>454</v>
      </c>
      <c r="G95" s="4391">
        <f t="shared" ref="G95" si="285">G94+2</f>
        <v>44154</v>
      </c>
      <c r="H95" s="4391">
        <f t="shared" si="157"/>
        <v>44161</v>
      </c>
      <c r="I95" s="4391">
        <f t="shared" ref="I95" si="286">I94+2</f>
        <v>44189</v>
      </c>
      <c r="J95" s="4398">
        <f t="shared" ref="J95" si="287">J94+2</f>
        <v>44245</v>
      </c>
      <c r="K95" s="4391">
        <f>K94+2</f>
        <v>44273</v>
      </c>
      <c r="L95" s="4390">
        <f t="shared" ref="L95:R95" si="288">L94+2</f>
        <v>44301</v>
      </c>
      <c r="M95" s="4391">
        <f t="shared" si="288"/>
        <v>44336</v>
      </c>
      <c r="N95" s="4390">
        <f t="shared" si="288"/>
        <v>44371</v>
      </c>
      <c r="O95" s="4391">
        <f t="shared" si="288"/>
        <v>44399</v>
      </c>
      <c r="P95" s="4390">
        <f t="shared" si="288"/>
        <v>44427</v>
      </c>
      <c r="Q95" s="4391">
        <f t="shared" si="288"/>
        <v>44462</v>
      </c>
      <c r="R95" s="4390">
        <f t="shared" si="288"/>
        <v>44490</v>
      </c>
      <c r="S95" s="4392" t="s">
        <v>454</v>
      </c>
      <c r="T95" s="4391">
        <f t="shared" ref="T95:AA95" si="289">T94+2</f>
        <v>44539</v>
      </c>
      <c r="U95" s="4391">
        <f t="shared" si="289"/>
        <v>44567</v>
      </c>
      <c r="V95" s="4391">
        <f t="shared" si="289"/>
        <v>44609</v>
      </c>
      <c r="W95" s="4391">
        <f t="shared" si="289"/>
        <v>44644</v>
      </c>
      <c r="X95" s="4391">
        <f t="shared" si="289"/>
        <v>44672</v>
      </c>
      <c r="Y95" s="4391">
        <f t="shared" si="289"/>
        <v>44707</v>
      </c>
      <c r="Z95" s="4391">
        <f t="shared" si="289"/>
        <v>44735</v>
      </c>
      <c r="AA95" s="4391">
        <f t="shared" si="289"/>
        <v>44763</v>
      </c>
      <c r="AB95" s="4393" t="s">
        <v>421</v>
      </c>
    </row>
    <row r="96" spans="1:28" ht="30" customHeight="1" x14ac:dyDescent="0.25">
      <c r="A96" s="4675"/>
      <c r="B96" s="4679"/>
      <c r="C96" s="4407" t="s">
        <v>1004</v>
      </c>
      <c r="D96" s="4388">
        <f>D134-81</f>
        <v>44120</v>
      </c>
      <c r="E96" s="4388">
        <f t="shared" ref="E96" si="290">D96+14</f>
        <v>44134</v>
      </c>
      <c r="F96" s="4389"/>
      <c r="G96" s="4388">
        <f>G134-105</f>
        <v>44155</v>
      </c>
      <c r="H96" s="4388">
        <f t="shared" si="157"/>
        <v>44162</v>
      </c>
      <c r="I96" s="4388">
        <f>I134-101</f>
        <v>44190</v>
      </c>
      <c r="J96" s="4399">
        <f>J134-75</f>
        <v>44246</v>
      </c>
      <c r="K96" s="4388">
        <f>K134-79</f>
        <v>44273</v>
      </c>
      <c r="L96" s="4387">
        <f>L134-81</f>
        <v>44301</v>
      </c>
      <c r="M96" s="4388">
        <f>M134-77</f>
        <v>44336</v>
      </c>
      <c r="N96" s="4387">
        <f>N134-73</f>
        <v>44371</v>
      </c>
      <c r="O96" s="4388">
        <f>O134-75</f>
        <v>44399</v>
      </c>
      <c r="P96" s="4387">
        <f>P134-78</f>
        <v>44427</v>
      </c>
      <c r="Q96" s="4388">
        <f>Q134-73</f>
        <v>44462</v>
      </c>
      <c r="R96" s="4387">
        <f>R134-76</f>
        <v>44490</v>
      </c>
      <c r="S96" s="4389" t="s">
        <v>454</v>
      </c>
      <c r="T96" s="4648">
        <f>T134-86</f>
        <v>44539</v>
      </c>
      <c r="U96" s="4648">
        <f>U134-89</f>
        <v>44567</v>
      </c>
      <c r="V96" s="4388">
        <f>V134-77</f>
        <v>44609</v>
      </c>
      <c r="W96" s="4388">
        <f t="shared" ref="W96" si="291">W134-73</f>
        <v>44644</v>
      </c>
      <c r="X96" s="4388">
        <f>X134-75</f>
        <v>44672</v>
      </c>
      <c r="Y96" s="4388">
        <f>Y134-71</f>
        <v>44707</v>
      </c>
      <c r="Z96" s="4388">
        <f>Z134-74</f>
        <v>44735</v>
      </c>
      <c r="AA96" s="4388">
        <f>AA134-76</f>
        <v>44763</v>
      </c>
      <c r="AB96" s="15" t="s">
        <v>421</v>
      </c>
    </row>
    <row r="97" spans="1:48" s="4471" customFormat="1" ht="30" hidden="1" customHeight="1" x14ac:dyDescent="0.25">
      <c r="A97" s="4675"/>
      <c r="B97" s="4679"/>
      <c r="C97" s="4468" t="s">
        <v>626</v>
      </c>
      <c r="D97" s="4469">
        <f t="shared" ref="D97:AA97" si="292">D98</f>
        <v>44103</v>
      </c>
      <c r="E97" s="4469"/>
      <c r="F97" s="4469" t="s">
        <v>454</v>
      </c>
      <c r="G97" s="4469">
        <f t="shared" si="292"/>
        <v>44138</v>
      </c>
      <c r="H97" s="4469">
        <f t="shared" si="157"/>
        <v>44145</v>
      </c>
      <c r="I97" s="4469">
        <f t="shared" si="292"/>
        <v>44173</v>
      </c>
      <c r="J97" s="4470">
        <f t="shared" si="292"/>
        <v>44229</v>
      </c>
      <c r="K97" s="4469">
        <f t="shared" si="292"/>
        <v>44260</v>
      </c>
      <c r="L97" s="4498">
        <f t="shared" si="292"/>
        <v>44290</v>
      </c>
      <c r="M97" s="4469">
        <f t="shared" si="292"/>
        <v>44321</v>
      </c>
      <c r="N97" s="4498">
        <f t="shared" si="292"/>
        <v>44352</v>
      </c>
      <c r="O97" s="4469">
        <f t="shared" si="292"/>
        <v>44382</v>
      </c>
      <c r="P97" s="4498">
        <f t="shared" si="292"/>
        <v>44413</v>
      </c>
      <c r="Q97" s="4469">
        <f t="shared" si="292"/>
        <v>44443</v>
      </c>
      <c r="R97" s="4498">
        <f t="shared" si="292"/>
        <v>44474</v>
      </c>
      <c r="S97" s="4469" t="s">
        <v>454</v>
      </c>
      <c r="T97" s="4469">
        <f t="shared" si="292"/>
        <v>44533</v>
      </c>
      <c r="U97" s="4469">
        <f t="shared" si="292"/>
        <v>44564</v>
      </c>
      <c r="V97" s="4469">
        <f t="shared" si="292"/>
        <v>44594</v>
      </c>
      <c r="W97" s="4469">
        <f t="shared" si="292"/>
        <v>44625</v>
      </c>
      <c r="X97" s="4469">
        <f t="shared" si="292"/>
        <v>44655</v>
      </c>
      <c r="Y97" s="4469">
        <f t="shared" si="292"/>
        <v>44686</v>
      </c>
      <c r="Z97" s="4469">
        <f t="shared" si="292"/>
        <v>44717</v>
      </c>
      <c r="AA97" s="4469">
        <f t="shared" si="292"/>
        <v>44747</v>
      </c>
      <c r="AB97" s="4471" t="s">
        <v>721</v>
      </c>
    </row>
    <row r="98" spans="1:48" s="4471" customFormat="1" ht="30" hidden="1" customHeight="1" x14ac:dyDescent="0.25">
      <c r="A98" s="4675"/>
      <c r="B98" s="4679"/>
      <c r="C98" s="4468" t="s">
        <v>911</v>
      </c>
      <c r="D98" s="4472">
        <f t="shared" ref="D98:AA98" si="293">D99</f>
        <v>44103</v>
      </c>
      <c r="E98" s="4472"/>
      <c r="F98" s="4469" t="s">
        <v>454</v>
      </c>
      <c r="G98" s="4472">
        <f t="shared" si="293"/>
        <v>44138</v>
      </c>
      <c r="H98" s="4472">
        <f t="shared" si="157"/>
        <v>44145</v>
      </c>
      <c r="I98" s="4472">
        <f t="shared" si="293"/>
        <v>44173</v>
      </c>
      <c r="J98" s="4473">
        <f t="shared" si="293"/>
        <v>44229</v>
      </c>
      <c r="K98" s="4472">
        <f t="shared" si="293"/>
        <v>44260</v>
      </c>
      <c r="L98" s="4499">
        <f t="shared" si="293"/>
        <v>44290</v>
      </c>
      <c r="M98" s="4472">
        <f t="shared" si="293"/>
        <v>44321</v>
      </c>
      <c r="N98" s="4499">
        <f t="shared" si="293"/>
        <v>44352</v>
      </c>
      <c r="O98" s="4472">
        <f t="shared" si="293"/>
        <v>44382</v>
      </c>
      <c r="P98" s="4499">
        <f t="shared" si="293"/>
        <v>44413</v>
      </c>
      <c r="Q98" s="4472">
        <f t="shared" si="293"/>
        <v>44443</v>
      </c>
      <c r="R98" s="4499">
        <f t="shared" si="293"/>
        <v>44474</v>
      </c>
      <c r="S98" s="4469" t="s">
        <v>454</v>
      </c>
      <c r="T98" s="4472">
        <f t="shared" si="293"/>
        <v>44533</v>
      </c>
      <c r="U98" s="4472">
        <f t="shared" si="293"/>
        <v>44564</v>
      </c>
      <c r="V98" s="4472">
        <f t="shared" si="293"/>
        <v>44594</v>
      </c>
      <c r="W98" s="4472">
        <f t="shared" si="293"/>
        <v>44625</v>
      </c>
      <c r="X98" s="4472">
        <f t="shared" si="293"/>
        <v>44655</v>
      </c>
      <c r="Y98" s="4472">
        <f t="shared" si="293"/>
        <v>44686</v>
      </c>
      <c r="Z98" s="4472">
        <f t="shared" si="293"/>
        <v>44717</v>
      </c>
      <c r="AA98" s="4472">
        <f t="shared" si="293"/>
        <v>44747</v>
      </c>
      <c r="AB98" s="4471" t="s">
        <v>721</v>
      </c>
      <c r="AV98" s="4471" t="s">
        <v>721</v>
      </c>
    </row>
    <row r="99" spans="1:48" s="4471" customFormat="1" ht="30" hidden="1" customHeight="1" x14ac:dyDescent="0.25">
      <c r="A99" s="4675"/>
      <c r="B99" s="4679"/>
      <c r="C99" s="4468" t="s">
        <v>908</v>
      </c>
      <c r="D99" s="4472">
        <f t="shared" ref="D99" si="294">D101-1</f>
        <v>44103</v>
      </c>
      <c r="E99" s="4472"/>
      <c r="F99" s="4469" t="s">
        <v>454</v>
      </c>
      <c r="G99" s="4472">
        <f t="shared" ref="G99:I99" si="295">G101-1</f>
        <v>44138</v>
      </c>
      <c r="H99" s="4472">
        <f t="shared" si="157"/>
        <v>44145</v>
      </c>
      <c r="I99" s="4472">
        <f t="shared" si="295"/>
        <v>44173</v>
      </c>
      <c r="J99" s="4473">
        <f t="shared" ref="J99:R99" si="296">J101-1</f>
        <v>44229</v>
      </c>
      <c r="K99" s="4472">
        <f t="shared" si="296"/>
        <v>44260</v>
      </c>
      <c r="L99" s="4499">
        <f t="shared" si="296"/>
        <v>44290</v>
      </c>
      <c r="M99" s="4472">
        <f t="shared" si="296"/>
        <v>44321</v>
      </c>
      <c r="N99" s="4499">
        <f t="shared" si="296"/>
        <v>44352</v>
      </c>
      <c r="O99" s="4472">
        <f t="shared" si="296"/>
        <v>44382</v>
      </c>
      <c r="P99" s="4499">
        <f t="shared" si="296"/>
        <v>44413</v>
      </c>
      <c r="Q99" s="4472">
        <f t="shared" si="296"/>
        <v>44443</v>
      </c>
      <c r="R99" s="4499">
        <f t="shared" si="296"/>
        <v>44474</v>
      </c>
      <c r="S99" s="4469" t="s">
        <v>454</v>
      </c>
      <c r="T99" s="4472">
        <f t="shared" ref="T99:AA99" si="297">T101-1</f>
        <v>44533</v>
      </c>
      <c r="U99" s="4472">
        <f t="shared" si="297"/>
        <v>44564</v>
      </c>
      <c r="V99" s="4472">
        <f t="shared" si="297"/>
        <v>44594</v>
      </c>
      <c r="W99" s="4472">
        <f t="shared" si="297"/>
        <v>44625</v>
      </c>
      <c r="X99" s="4472">
        <f t="shared" si="297"/>
        <v>44655</v>
      </c>
      <c r="Y99" s="4472">
        <f t="shared" si="297"/>
        <v>44686</v>
      </c>
      <c r="Z99" s="4472">
        <f t="shared" si="297"/>
        <v>44717</v>
      </c>
      <c r="AA99" s="4472">
        <f t="shared" si="297"/>
        <v>44747</v>
      </c>
      <c r="AB99" s="4471" t="s">
        <v>721</v>
      </c>
      <c r="AV99" s="4471" t="s">
        <v>721</v>
      </c>
    </row>
    <row r="100" spans="1:48" s="4471" customFormat="1" ht="30" hidden="1" customHeight="1" x14ac:dyDescent="0.25">
      <c r="A100" s="4675"/>
      <c r="B100" s="4679"/>
      <c r="C100" s="4468" t="s">
        <v>631</v>
      </c>
      <c r="D100" s="4472">
        <f t="shared" ref="D100:AA100" si="298">D101</f>
        <v>44104</v>
      </c>
      <c r="E100" s="4472"/>
      <c r="F100" s="4469" t="s">
        <v>454</v>
      </c>
      <c r="G100" s="4472">
        <f t="shared" si="298"/>
        <v>44139</v>
      </c>
      <c r="H100" s="4472">
        <f t="shared" si="157"/>
        <v>44146</v>
      </c>
      <c r="I100" s="4472">
        <f t="shared" si="298"/>
        <v>44174</v>
      </c>
      <c r="J100" s="4473">
        <f t="shared" si="298"/>
        <v>44230</v>
      </c>
      <c r="K100" s="4472">
        <f t="shared" si="298"/>
        <v>44261</v>
      </c>
      <c r="L100" s="4499">
        <f t="shared" si="298"/>
        <v>44291</v>
      </c>
      <c r="M100" s="4472">
        <f t="shared" si="298"/>
        <v>44322</v>
      </c>
      <c r="N100" s="4499">
        <f t="shared" si="298"/>
        <v>44353</v>
      </c>
      <c r="O100" s="4472">
        <f t="shared" si="298"/>
        <v>44383</v>
      </c>
      <c r="P100" s="4499">
        <f t="shared" si="298"/>
        <v>44414</v>
      </c>
      <c r="Q100" s="4472">
        <f t="shared" si="298"/>
        <v>44444</v>
      </c>
      <c r="R100" s="4499">
        <f t="shared" si="298"/>
        <v>44475</v>
      </c>
      <c r="S100" s="4469" t="s">
        <v>454</v>
      </c>
      <c r="T100" s="4472">
        <f t="shared" si="298"/>
        <v>44534</v>
      </c>
      <c r="U100" s="4472">
        <f t="shared" si="298"/>
        <v>44565</v>
      </c>
      <c r="V100" s="4472">
        <f t="shared" si="298"/>
        <v>44595</v>
      </c>
      <c r="W100" s="4472">
        <f t="shared" si="298"/>
        <v>44626</v>
      </c>
      <c r="X100" s="4472">
        <f t="shared" si="298"/>
        <v>44656</v>
      </c>
      <c r="Y100" s="4472">
        <f t="shared" si="298"/>
        <v>44687</v>
      </c>
      <c r="Z100" s="4472">
        <f t="shared" si="298"/>
        <v>44718</v>
      </c>
      <c r="AA100" s="4472">
        <f t="shared" si="298"/>
        <v>44748</v>
      </c>
    </row>
    <row r="101" spans="1:48" s="4474" customFormat="1" ht="30" hidden="1" customHeight="1" x14ac:dyDescent="0.25">
      <c r="A101" s="4675"/>
      <c r="B101" s="4679"/>
      <c r="C101" s="4468" t="s">
        <v>912</v>
      </c>
      <c r="D101" s="4469">
        <f t="shared" ref="D101" si="299">D113-1</f>
        <v>44104</v>
      </c>
      <c r="E101" s="4469"/>
      <c r="F101" s="4469" t="s">
        <v>454</v>
      </c>
      <c r="G101" s="4469">
        <f t="shared" ref="G101:I101" si="300">G113-1</f>
        <v>44139</v>
      </c>
      <c r="H101" s="4469">
        <f t="shared" si="157"/>
        <v>44146</v>
      </c>
      <c r="I101" s="4469">
        <f t="shared" si="300"/>
        <v>44174</v>
      </c>
      <c r="J101" s="4470">
        <f t="shared" ref="J101:R101" si="301">J113-1</f>
        <v>44230</v>
      </c>
      <c r="K101" s="4469">
        <f t="shared" si="301"/>
        <v>44261</v>
      </c>
      <c r="L101" s="4498">
        <f t="shared" si="301"/>
        <v>44291</v>
      </c>
      <c r="M101" s="4469">
        <f t="shared" si="301"/>
        <v>44322</v>
      </c>
      <c r="N101" s="4498">
        <f t="shared" si="301"/>
        <v>44353</v>
      </c>
      <c r="O101" s="4469">
        <f t="shared" si="301"/>
        <v>44383</v>
      </c>
      <c r="P101" s="4498">
        <f t="shared" si="301"/>
        <v>44414</v>
      </c>
      <c r="Q101" s="4469">
        <f t="shared" si="301"/>
        <v>44444</v>
      </c>
      <c r="R101" s="4498">
        <f t="shared" si="301"/>
        <v>44475</v>
      </c>
      <c r="S101" s="4469" t="s">
        <v>454</v>
      </c>
      <c r="T101" s="4469">
        <f t="shared" ref="T101:AA101" si="302">T113-1</f>
        <v>44534</v>
      </c>
      <c r="U101" s="4469">
        <f t="shared" si="302"/>
        <v>44565</v>
      </c>
      <c r="V101" s="4469">
        <f t="shared" si="302"/>
        <v>44595</v>
      </c>
      <c r="W101" s="4469">
        <f t="shared" si="302"/>
        <v>44626</v>
      </c>
      <c r="X101" s="4469">
        <f t="shared" si="302"/>
        <v>44656</v>
      </c>
      <c r="Y101" s="4469">
        <f t="shared" si="302"/>
        <v>44687</v>
      </c>
      <c r="Z101" s="4469">
        <f t="shared" si="302"/>
        <v>44718</v>
      </c>
      <c r="AA101" s="4469">
        <f t="shared" si="302"/>
        <v>44748</v>
      </c>
      <c r="AB101" s="4474" t="s">
        <v>725</v>
      </c>
      <c r="AV101" s="4474" t="s">
        <v>725</v>
      </c>
    </row>
    <row r="102" spans="1:48" s="487" customFormat="1" ht="30" hidden="1" customHeight="1" x14ac:dyDescent="0.25">
      <c r="A102" s="4675"/>
      <c r="B102" s="4679"/>
      <c r="C102" s="539" t="s">
        <v>62</v>
      </c>
      <c r="D102" s="3754"/>
      <c r="E102" s="3754"/>
      <c r="F102" s="438" t="s">
        <v>454</v>
      </c>
      <c r="G102" s="3754"/>
      <c r="H102" s="534">
        <f t="shared" si="157"/>
        <v>7</v>
      </c>
      <c r="I102" s="3754"/>
      <c r="J102" s="3756"/>
      <c r="K102" s="3754"/>
      <c r="L102" s="4500"/>
      <c r="M102" s="3754"/>
      <c r="N102" s="4500"/>
      <c r="O102" s="3754"/>
      <c r="P102" s="4500"/>
      <c r="Q102" s="3754"/>
      <c r="R102" s="4500"/>
      <c r="S102" s="4522" t="s">
        <v>454</v>
      </c>
      <c r="T102" s="3754"/>
      <c r="U102" s="3754"/>
      <c r="V102" s="3754"/>
      <c r="W102" s="3754"/>
      <c r="X102" s="3754"/>
      <c r="Y102" s="3754"/>
      <c r="Z102" s="3754"/>
      <c r="AA102" s="3754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</row>
    <row r="103" spans="1:48" s="487" customFormat="1" ht="30" hidden="1" customHeight="1" x14ac:dyDescent="0.25">
      <c r="A103" s="4675"/>
      <c r="B103" s="4679"/>
      <c r="C103" s="540" t="s">
        <v>79</v>
      </c>
      <c r="D103" s="3754"/>
      <c r="E103" s="3754"/>
      <c r="F103" s="438" t="s">
        <v>454</v>
      </c>
      <c r="G103" s="3754"/>
      <c r="H103" s="534">
        <f t="shared" si="157"/>
        <v>7</v>
      </c>
      <c r="I103" s="3754"/>
      <c r="J103" s="3756"/>
      <c r="K103" s="3754"/>
      <c r="L103" s="4500"/>
      <c r="M103" s="3754"/>
      <c r="N103" s="4500"/>
      <c r="O103" s="3754"/>
      <c r="P103" s="4500"/>
      <c r="Q103" s="3754"/>
      <c r="R103" s="4500"/>
      <c r="S103" s="4522" t="s">
        <v>454</v>
      </c>
      <c r="T103" s="3754"/>
      <c r="U103" s="3754"/>
      <c r="V103" s="3754"/>
      <c r="W103" s="3754"/>
      <c r="X103" s="3754"/>
      <c r="Y103" s="3754"/>
      <c r="Z103" s="3754"/>
      <c r="AA103" s="3754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</row>
    <row r="104" spans="1:48" s="487" customFormat="1" ht="30" hidden="1" customHeight="1" x14ac:dyDescent="0.25">
      <c r="A104" s="4675"/>
      <c r="B104" s="4679"/>
      <c r="C104" s="539" t="s">
        <v>56</v>
      </c>
      <c r="D104" s="3754"/>
      <c r="E104" s="3754"/>
      <c r="F104" s="438" t="s">
        <v>454</v>
      </c>
      <c r="G104" s="3754"/>
      <c r="H104" s="534">
        <f t="shared" si="157"/>
        <v>7</v>
      </c>
      <c r="I104" s="3754"/>
      <c r="J104" s="3756"/>
      <c r="K104" s="3754"/>
      <c r="L104" s="4500"/>
      <c r="M104" s="3754"/>
      <c r="N104" s="4500"/>
      <c r="O104" s="3754"/>
      <c r="P104" s="4500"/>
      <c r="Q104" s="3754"/>
      <c r="R104" s="4500"/>
      <c r="S104" s="4522" t="s">
        <v>454</v>
      </c>
      <c r="T104" s="3754"/>
      <c r="U104" s="3754"/>
      <c r="V104" s="3754"/>
      <c r="W104" s="3754"/>
      <c r="X104" s="3754"/>
      <c r="Y104" s="3754"/>
      <c r="Z104" s="3754"/>
      <c r="AA104" s="3754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</row>
    <row r="105" spans="1:48" s="487" customFormat="1" ht="30" hidden="1" customHeight="1" x14ac:dyDescent="0.25">
      <c r="A105" s="4675"/>
      <c r="B105" s="4679"/>
      <c r="C105" s="539" t="s">
        <v>57</v>
      </c>
      <c r="D105" s="3754"/>
      <c r="E105" s="3754"/>
      <c r="F105" s="438" t="s">
        <v>454</v>
      </c>
      <c r="G105" s="3754"/>
      <c r="H105" s="534">
        <f t="shared" si="157"/>
        <v>7</v>
      </c>
      <c r="I105" s="3754"/>
      <c r="J105" s="3756"/>
      <c r="K105" s="3754"/>
      <c r="L105" s="4500"/>
      <c r="M105" s="3754"/>
      <c r="N105" s="4500"/>
      <c r="O105" s="3754"/>
      <c r="P105" s="4500"/>
      <c r="Q105" s="3754"/>
      <c r="R105" s="4500"/>
      <c r="S105" s="4522" t="s">
        <v>454</v>
      </c>
      <c r="T105" s="3754"/>
      <c r="U105" s="3754"/>
      <c r="V105" s="3754"/>
      <c r="W105" s="3754"/>
      <c r="X105" s="3754"/>
      <c r="Y105" s="3754"/>
      <c r="Z105" s="3754"/>
      <c r="AA105" s="3754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</row>
    <row r="106" spans="1:48" ht="30" hidden="1" customHeight="1" x14ac:dyDescent="0.25">
      <c r="A106" s="4675"/>
      <c r="B106" s="4679"/>
      <c r="C106" s="538" t="s">
        <v>71</v>
      </c>
      <c r="D106" s="537"/>
      <c r="E106" s="537"/>
      <c r="F106" s="2611" t="s">
        <v>454</v>
      </c>
      <c r="G106" s="537"/>
      <c r="H106" s="1050">
        <f t="shared" si="157"/>
        <v>7</v>
      </c>
      <c r="I106" s="537"/>
      <c r="J106" s="3772"/>
      <c r="K106" s="537"/>
      <c r="L106" s="3778"/>
      <c r="M106" s="537"/>
      <c r="N106" s="3778"/>
      <c r="O106" s="537"/>
      <c r="P106" s="3778"/>
      <c r="Q106" s="537"/>
      <c r="R106" s="3778"/>
      <c r="S106" s="4523" t="s">
        <v>454</v>
      </c>
      <c r="T106" s="537"/>
      <c r="U106" s="537"/>
      <c r="V106" s="537"/>
      <c r="W106" s="537"/>
      <c r="X106" s="537"/>
      <c r="Y106" s="537"/>
      <c r="Z106" s="537"/>
      <c r="AA106" s="537"/>
    </row>
    <row r="107" spans="1:48" ht="30" hidden="1" customHeight="1" x14ac:dyDescent="0.25">
      <c r="A107" s="4675"/>
      <c r="B107" s="4679"/>
      <c r="C107" s="538" t="s">
        <v>72</v>
      </c>
      <c r="D107" s="537"/>
      <c r="E107" s="537"/>
      <c r="F107" s="2611" t="s">
        <v>454</v>
      </c>
      <c r="G107" s="537"/>
      <c r="H107" s="1050">
        <f t="shared" si="157"/>
        <v>7</v>
      </c>
      <c r="I107" s="537"/>
      <c r="J107" s="3772"/>
      <c r="K107" s="537"/>
      <c r="L107" s="3778"/>
      <c r="M107" s="537"/>
      <c r="N107" s="3778"/>
      <c r="O107" s="537"/>
      <c r="P107" s="3778"/>
      <c r="Q107" s="537"/>
      <c r="R107" s="3778"/>
      <c r="S107" s="4523" t="s">
        <v>454</v>
      </c>
      <c r="T107" s="537"/>
      <c r="U107" s="537"/>
      <c r="V107" s="537"/>
      <c r="W107" s="537"/>
      <c r="X107" s="537"/>
      <c r="Y107" s="537"/>
      <c r="Z107" s="537"/>
      <c r="AA107" s="537"/>
    </row>
    <row r="108" spans="1:48" ht="30" hidden="1" customHeight="1" x14ac:dyDescent="0.25">
      <c r="A108" s="4675"/>
      <c r="B108" s="4679"/>
      <c r="C108" s="532" t="s">
        <v>34</v>
      </c>
      <c r="D108" s="537"/>
      <c r="E108" s="537"/>
      <c r="F108" s="2611" t="s">
        <v>454</v>
      </c>
      <c r="G108" s="537"/>
      <c r="H108" s="1050">
        <f t="shared" si="157"/>
        <v>7</v>
      </c>
      <c r="I108" s="537"/>
      <c r="J108" s="3772"/>
      <c r="K108" s="537"/>
      <c r="L108" s="3778"/>
      <c r="M108" s="537"/>
      <c r="N108" s="3778"/>
      <c r="O108" s="537"/>
      <c r="P108" s="3778"/>
      <c r="Q108" s="537"/>
      <c r="R108" s="3778"/>
      <c r="S108" s="4523" t="s">
        <v>454</v>
      </c>
      <c r="T108" s="537"/>
      <c r="U108" s="537"/>
      <c r="V108" s="537"/>
      <c r="W108" s="537"/>
      <c r="X108" s="537"/>
      <c r="Y108" s="537"/>
      <c r="Z108" s="537"/>
      <c r="AA108" s="537"/>
    </row>
    <row r="109" spans="1:48" ht="30" hidden="1" customHeight="1" x14ac:dyDescent="0.25">
      <c r="A109" s="4675"/>
      <c r="B109" s="4679"/>
      <c r="C109" s="538" t="s">
        <v>16</v>
      </c>
      <c r="D109" s="537"/>
      <c r="E109" s="537"/>
      <c r="F109" s="2611" t="s">
        <v>454</v>
      </c>
      <c r="G109" s="537"/>
      <c r="H109" s="1050">
        <f t="shared" si="157"/>
        <v>7</v>
      </c>
      <c r="I109" s="537"/>
      <c r="J109" s="3772"/>
      <c r="K109" s="537"/>
      <c r="L109" s="3778"/>
      <c r="M109" s="537"/>
      <c r="N109" s="3778"/>
      <c r="O109" s="537"/>
      <c r="P109" s="3778"/>
      <c r="Q109" s="537"/>
      <c r="R109" s="3778"/>
      <c r="S109" s="4523" t="s">
        <v>454</v>
      </c>
      <c r="T109" s="537"/>
      <c r="U109" s="537"/>
      <c r="V109" s="537"/>
      <c r="W109" s="537"/>
      <c r="X109" s="537"/>
      <c r="Y109" s="537"/>
      <c r="Z109" s="537"/>
      <c r="AA109" s="537"/>
    </row>
    <row r="110" spans="1:48" ht="30" hidden="1" customHeight="1" x14ac:dyDescent="0.25">
      <c r="A110" s="4675"/>
      <c r="B110" s="4679"/>
      <c r="C110" s="538" t="s">
        <v>12</v>
      </c>
      <c r="D110" s="537"/>
      <c r="E110" s="537"/>
      <c r="F110" s="2611" t="s">
        <v>454</v>
      </c>
      <c r="G110" s="537"/>
      <c r="H110" s="1050">
        <f t="shared" si="157"/>
        <v>7</v>
      </c>
      <c r="I110" s="537"/>
      <c r="J110" s="3772"/>
      <c r="K110" s="537"/>
      <c r="L110" s="3778"/>
      <c r="M110" s="537"/>
      <c r="N110" s="3778"/>
      <c r="O110" s="537"/>
      <c r="P110" s="3778"/>
      <c r="Q110" s="537"/>
      <c r="R110" s="3778"/>
      <c r="S110" s="4523" t="s">
        <v>454</v>
      </c>
      <c r="T110" s="537"/>
      <c r="U110" s="537"/>
      <c r="V110" s="537"/>
      <c r="W110" s="537"/>
      <c r="X110" s="537"/>
      <c r="Y110" s="537"/>
      <c r="Z110" s="537"/>
      <c r="AA110" s="537"/>
    </row>
    <row r="111" spans="1:48" ht="30" hidden="1" customHeight="1" x14ac:dyDescent="0.25">
      <c r="A111" s="4675"/>
      <c r="B111" s="4679"/>
      <c r="C111" s="538"/>
      <c r="D111" s="537"/>
      <c r="E111" s="537"/>
      <c r="F111" s="2611" t="s">
        <v>454</v>
      </c>
      <c r="G111" s="537"/>
      <c r="H111" s="1050">
        <f t="shared" si="157"/>
        <v>7</v>
      </c>
      <c r="I111" s="537"/>
      <c r="J111" s="3772"/>
      <c r="K111" s="537"/>
      <c r="L111" s="3778"/>
      <c r="M111" s="537"/>
      <c r="N111" s="3778"/>
      <c r="O111" s="537"/>
      <c r="P111" s="3778"/>
      <c r="Q111" s="537"/>
      <c r="R111" s="3778"/>
      <c r="S111" s="4523" t="s">
        <v>454</v>
      </c>
      <c r="T111" s="537"/>
      <c r="U111" s="537"/>
      <c r="V111" s="537"/>
      <c r="W111" s="537"/>
      <c r="X111" s="537"/>
      <c r="Y111" s="537"/>
      <c r="Z111" s="537"/>
      <c r="AA111" s="537"/>
    </row>
    <row r="112" spans="1:48" ht="30" hidden="1" customHeight="1" x14ac:dyDescent="0.25">
      <c r="A112" s="4675"/>
      <c r="B112" s="4679"/>
      <c r="C112" s="538"/>
      <c r="D112" s="537"/>
      <c r="E112" s="537"/>
      <c r="F112" s="2611" t="s">
        <v>454</v>
      </c>
      <c r="G112" s="537"/>
      <c r="H112" s="1050">
        <f t="shared" si="157"/>
        <v>7</v>
      </c>
      <c r="I112" s="537"/>
      <c r="J112" s="3772"/>
      <c r="K112" s="537"/>
      <c r="L112" s="3778"/>
      <c r="M112" s="537"/>
      <c r="N112" s="3778"/>
      <c r="O112" s="537"/>
      <c r="P112" s="3778"/>
      <c r="Q112" s="537"/>
      <c r="R112" s="3778"/>
      <c r="S112" s="4523" t="s">
        <v>454</v>
      </c>
      <c r="T112" s="537"/>
      <c r="U112" s="537"/>
      <c r="V112" s="537"/>
      <c r="W112" s="537"/>
      <c r="X112" s="537"/>
      <c r="Y112" s="537"/>
      <c r="Z112" s="537"/>
      <c r="AA112" s="537"/>
    </row>
    <row r="113" spans="1:48" ht="30" hidden="1" customHeight="1" x14ac:dyDescent="0.25">
      <c r="A113" s="4675"/>
      <c r="B113" s="4679"/>
      <c r="C113" s="1900" t="s">
        <v>909</v>
      </c>
      <c r="D113" s="3916">
        <f t="shared" ref="D113:AA113" si="303">D114-1</f>
        <v>44105</v>
      </c>
      <c r="E113" s="3916"/>
      <c r="F113" s="3916" t="s">
        <v>454</v>
      </c>
      <c r="G113" s="3916">
        <f t="shared" si="303"/>
        <v>44140</v>
      </c>
      <c r="H113" s="3916">
        <f t="shared" si="157"/>
        <v>44147</v>
      </c>
      <c r="I113" s="3916">
        <f t="shared" si="303"/>
        <v>44175</v>
      </c>
      <c r="J113" s="3917">
        <f t="shared" si="303"/>
        <v>44231</v>
      </c>
      <c r="K113" s="3916">
        <f t="shared" si="303"/>
        <v>44262</v>
      </c>
      <c r="L113" s="4501">
        <f t="shared" si="303"/>
        <v>44292</v>
      </c>
      <c r="M113" s="3916">
        <f t="shared" si="303"/>
        <v>44323</v>
      </c>
      <c r="N113" s="4501">
        <f t="shared" si="303"/>
        <v>44354</v>
      </c>
      <c r="O113" s="3916">
        <f t="shared" si="303"/>
        <v>44384</v>
      </c>
      <c r="P113" s="4501">
        <f t="shared" si="303"/>
        <v>44415</v>
      </c>
      <c r="Q113" s="3916">
        <f t="shared" si="303"/>
        <v>44445</v>
      </c>
      <c r="R113" s="4501">
        <f t="shared" si="303"/>
        <v>44476</v>
      </c>
      <c r="S113" s="3916" t="s">
        <v>454</v>
      </c>
      <c r="T113" s="3916">
        <f t="shared" si="303"/>
        <v>44535</v>
      </c>
      <c r="U113" s="3916">
        <f t="shared" si="303"/>
        <v>44566</v>
      </c>
      <c r="V113" s="3916">
        <f t="shared" si="303"/>
        <v>44596</v>
      </c>
      <c r="W113" s="3916">
        <f t="shared" si="303"/>
        <v>44627</v>
      </c>
      <c r="X113" s="3916">
        <f t="shared" si="303"/>
        <v>44657</v>
      </c>
      <c r="Y113" s="3916">
        <f t="shared" si="303"/>
        <v>44688</v>
      </c>
      <c r="Z113" s="3916">
        <f t="shared" si="303"/>
        <v>44719</v>
      </c>
      <c r="AA113" s="3916">
        <f t="shared" si="303"/>
        <v>44749</v>
      </c>
      <c r="AB113" s="15" t="s">
        <v>722</v>
      </c>
      <c r="AV113" s="15" t="s">
        <v>722</v>
      </c>
    </row>
    <row r="114" spans="1:48" ht="30" hidden="1" customHeight="1" x14ac:dyDescent="0.25">
      <c r="A114" s="4675"/>
      <c r="B114" s="4679"/>
      <c r="C114" s="1900" t="s">
        <v>910</v>
      </c>
      <c r="D114" s="3916">
        <f t="shared" ref="D114" si="304">D120-4</f>
        <v>44106</v>
      </c>
      <c r="E114" s="3916"/>
      <c r="F114" s="3916" t="s">
        <v>454</v>
      </c>
      <c r="G114" s="3916">
        <f t="shared" ref="G114:I114" si="305">G120-4</f>
        <v>44141</v>
      </c>
      <c r="H114" s="3916">
        <f t="shared" si="157"/>
        <v>44148</v>
      </c>
      <c r="I114" s="3916">
        <f t="shared" si="305"/>
        <v>44176</v>
      </c>
      <c r="J114" s="3917">
        <f t="shared" ref="J114:R114" si="306">J120-4</f>
        <v>44232</v>
      </c>
      <c r="K114" s="3916">
        <f t="shared" si="306"/>
        <v>44263</v>
      </c>
      <c r="L114" s="4501">
        <f t="shared" si="306"/>
        <v>44293</v>
      </c>
      <c r="M114" s="3916">
        <f t="shared" si="306"/>
        <v>44324</v>
      </c>
      <c r="N114" s="4501">
        <f t="shared" si="306"/>
        <v>44355</v>
      </c>
      <c r="O114" s="3916">
        <f t="shared" si="306"/>
        <v>44385</v>
      </c>
      <c r="P114" s="4501">
        <f t="shared" si="306"/>
        <v>44416</v>
      </c>
      <c r="Q114" s="3916">
        <f t="shared" si="306"/>
        <v>44446</v>
      </c>
      <c r="R114" s="4501">
        <f t="shared" si="306"/>
        <v>44477</v>
      </c>
      <c r="S114" s="3916" t="s">
        <v>454</v>
      </c>
      <c r="T114" s="3916">
        <f t="shared" ref="T114:AA114" si="307">T120-4</f>
        <v>44536</v>
      </c>
      <c r="U114" s="3916">
        <f t="shared" si="307"/>
        <v>44567</v>
      </c>
      <c r="V114" s="3916">
        <f t="shared" si="307"/>
        <v>44597</v>
      </c>
      <c r="W114" s="3916">
        <f t="shared" si="307"/>
        <v>44628</v>
      </c>
      <c r="X114" s="3916">
        <f t="shared" si="307"/>
        <v>44658</v>
      </c>
      <c r="Y114" s="3916">
        <f t="shared" si="307"/>
        <v>44689</v>
      </c>
      <c r="Z114" s="3916">
        <f t="shared" si="307"/>
        <v>44720</v>
      </c>
      <c r="AA114" s="3916">
        <f t="shared" si="307"/>
        <v>44750</v>
      </c>
      <c r="AB114" s="15" t="s">
        <v>723</v>
      </c>
      <c r="AV114" s="15" t="s">
        <v>723</v>
      </c>
    </row>
    <row r="115" spans="1:48" s="4514" customFormat="1" ht="30" customHeight="1" x14ac:dyDescent="0.25">
      <c r="A115" s="4675"/>
      <c r="B115" s="4679"/>
      <c r="C115" s="4580" t="s">
        <v>1054</v>
      </c>
      <c r="D115" s="4511"/>
      <c r="E115" s="4511"/>
      <c r="F115" s="4511"/>
      <c r="G115" s="4511"/>
      <c r="H115" s="4511"/>
      <c r="I115" s="4511">
        <f>I69+5</f>
        <v>44172</v>
      </c>
      <c r="J115" s="4512">
        <f t="shared" ref="J115:R115" si="308">J69+5</f>
        <v>44228</v>
      </c>
      <c r="K115" s="4511">
        <f t="shared" si="308"/>
        <v>44256</v>
      </c>
      <c r="L115" s="4513">
        <f t="shared" si="308"/>
        <v>44284</v>
      </c>
      <c r="M115" s="4511">
        <f t="shared" si="308"/>
        <v>44319</v>
      </c>
      <c r="N115" s="4513">
        <f t="shared" si="308"/>
        <v>44354</v>
      </c>
      <c r="O115" s="4511">
        <f t="shared" si="308"/>
        <v>44382</v>
      </c>
      <c r="P115" s="4513">
        <f t="shared" si="308"/>
        <v>44410</v>
      </c>
      <c r="Q115" s="4511">
        <f t="shared" si="308"/>
        <v>44445</v>
      </c>
      <c r="R115" s="4513">
        <f t="shared" si="308"/>
        <v>44473</v>
      </c>
      <c r="S115" s="4511" t="s">
        <v>454</v>
      </c>
      <c r="T115" s="4511">
        <f t="shared" ref="T115:AA115" si="309">T69+5</f>
        <v>44522</v>
      </c>
      <c r="U115" s="4511">
        <f t="shared" si="309"/>
        <v>44550</v>
      </c>
      <c r="V115" s="4511">
        <f t="shared" si="309"/>
        <v>44592</v>
      </c>
      <c r="W115" s="4511">
        <f t="shared" si="309"/>
        <v>44627</v>
      </c>
      <c r="X115" s="4511">
        <f t="shared" si="309"/>
        <v>44655</v>
      </c>
      <c r="Y115" s="4511">
        <f t="shared" si="309"/>
        <v>44690</v>
      </c>
      <c r="Z115" s="4511">
        <f t="shared" si="309"/>
        <v>44718</v>
      </c>
      <c r="AA115" s="4511">
        <f t="shared" si="309"/>
        <v>44746</v>
      </c>
    </row>
    <row r="116" spans="1:48" s="4514" customFormat="1" ht="30" customHeight="1" x14ac:dyDescent="0.25">
      <c r="A116" s="4675"/>
      <c r="B116" s="4679"/>
      <c r="C116" s="4580" t="s">
        <v>1055</v>
      </c>
      <c r="D116" s="4511"/>
      <c r="E116" s="4511"/>
      <c r="F116" s="4511"/>
      <c r="G116" s="4511"/>
      <c r="H116" s="4511"/>
      <c r="I116" s="4511">
        <f>I117</f>
        <v>44179</v>
      </c>
      <c r="J116" s="4512">
        <f t="shared" ref="J116:AA116" si="310">J117</f>
        <v>44235</v>
      </c>
      <c r="K116" s="4511">
        <f t="shared" si="310"/>
        <v>44263</v>
      </c>
      <c r="L116" s="4513">
        <f t="shared" si="310"/>
        <v>44291</v>
      </c>
      <c r="M116" s="4511">
        <f t="shared" si="310"/>
        <v>44326</v>
      </c>
      <c r="N116" s="4513">
        <f t="shared" si="310"/>
        <v>44361</v>
      </c>
      <c r="O116" s="4511">
        <f t="shared" si="310"/>
        <v>44389</v>
      </c>
      <c r="P116" s="4513">
        <f t="shared" si="310"/>
        <v>44417</v>
      </c>
      <c r="Q116" s="4511">
        <f t="shared" si="310"/>
        <v>44452</v>
      </c>
      <c r="R116" s="4513">
        <f t="shared" si="310"/>
        <v>44480</v>
      </c>
      <c r="S116" s="4511" t="s">
        <v>454</v>
      </c>
      <c r="T116" s="4511">
        <f t="shared" si="310"/>
        <v>44529</v>
      </c>
      <c r="U116" s="4511">
        <f t="shared" si="310"/>
        <v>44557</v>
      </c>
      <c r="V116" s="4511">
        <f t="shared" si="310"/>
        <v>44599</v>
      </c>
      <c r="W116" s="4511">
        <f t="shared" si="310"/>
        <v>44634</v>
      </c>
      <c r="X116" s="4511">
        <f t="shared" si="310"/>
        <v>44662</v>
      </c>
      <c r="Y116" s="4511">
        <f t="shared" si="310"/>
        <v>44697</v>
      </c>
      <c r="Z116" s="4511">
        <f t="shared" si="310"/>
        <v>44725</v>
      </c>
      <c r="AA116" s="4511">
        <f t="shared" si="310"/>
        <v>44753</v>
      </c>
    </row>
    <row r="117" spans="1:48" ht="30" customHeight="1" x14ac:dyDescent="0.25">
      <c r="A117" s="4675"/>
      <c r="B117" s="4679"/>
      <c r="C117" s="1806" t="s">
        <v>1056</v>
      </c>
      <c r="D117" s="3920">
        <f>D79+10</f>
        <v>44109</v>
      </c>
      <c r="E117" s="3920">
        <f t="shared" ref="E117:E118" si="311">D117+14</f>
        <v>44123</v>
      </c>
      <c r="F117" s="3920" t="s">
        <v>454</v>
      </c>
      <c r="G117" s="3920">
        <f>G79+10</f>
        <v>44144</v>
      </c>
      <c r="H117" s="3920">
        <f t="shared" si="157"/>
        <v>44151</v>
      </c>
      <c r="I117" s="3920">
        <f>I79+10</f>
        <v>44179</v>
      </c>
      <c r="J117" s="3921">
        <f>J79+10</f>
        <v>44235</v>
      </c>
      <c r="K117" s="3920">
        <f t="shared" ref="K117:R117" si="312">K79+10</f>
        <v>44263</v>
      </c>
      <c r="L117" s="3992">
        <f t="shared" si="312"/>
        <v>44291</v>
      </c>
      <c r="M117" s="3920">
        <f t="shared" si="312"/>
        <v>44326</v>
      </c>
      <c r="N117" s="3992">
        <f t="shared" si="312"/>
        <v>44361</v>
      </c>
      <c r="O117" s="3920">
        <f t="shared" si="312"/>
        <v>44389</v>
      </c>
      <c r="P117" s="3992">
        <f t="shared" si="312"/>
        <v>44417</v>
      </c>
      <c r="Q117" s="3920">
        <f t="shared" si="312"/>
        <v>44452</v>
      </c>
      <c r="R117" s="3992">
        <f t="shared" si="312"/>
        <v>44480</v>
      </c>
      <c r="S117" s="3920" t="s">
        <v>454</v>
      </c>
      <c r="T117" s="3920">
        <f t="shared" ref="T117:AA117" si="313">T79+10</f>
        <v>44529</v>
      </c>
      <c r="U117" s="3920">
        <f t="shared" si="313"/>
        <v>44557</v>
      </c>
      <c r="V117" s="3920">
        <f t="shared" si="313"/>
        <v>44599</v>
      </c>
      <c r="W117" s="3920">
        <f t="shared" si="313"/>
        <v>44634</v>
      </c>
      <c r="X117" s="3920">
        <f t="shared" si="313"/>
        <v>44662</v>
      </c>
      <c r="Y117" s="3920">
        <f t="shared" si="313"/>
        <v>44697</v>
      </c>
      <c r="Z117" s="3920">
        <f t="shared" si="313"/>
        <v>44725</v>
      </c>
      <c r="AA117" s="3920">
        <f t="shared" si="313"/>
        <v>44753</v>
      </c>
    </row>
    <row r="118" spans="1:48" ht="30" customHeight="1" x14ac:dyDescent="0.25">
      <c r="A118" s="4675"/>
      <c r="B118" s="4679"/>
      <c r="C118" s="1806" t="s">
        <v>1057</v>
      </c>
      <c r="D118" s="3920">
        <f t="shared" ref="D118" si="314">D117+4</f>
        <v>44113</v>
      </c>
      <c r="E118" s="3920">
        <f t="shared" si="311"/>
        <v>44127</v>
      </c>
      <c r="F118" s="3920" t="s">
        <v>454</v>
      </c>
      <c r="G118" s="3920">
        <f t="shared" ref="G118:I118" si="315">G117+4</f>
        <v>44148</v>
      </c>
      <c r="H118" s="3920">
        <f t="shared" si="157"/>
        <v>44155</v>
      </c>
      <c r="I118" s="3920">
        <f t="shared" si="315"/>
        <v>44183</v>
      </c>
      <c r="J118" s="3921">
        <f t="shared" ref="J118:R118" si="316">J117+4</f>
        <v>44239</v>
      </c>
      <c r="K118" s="3920">
        <f t="shared" si="316"/>
        <v>44267</v>
      </c>
      <c r="L118" s="3992">
        <f t="shared" si="316"/>
        <v>44295</v>
      </c>
      <c r="M118" s="3920">
        <f t="shared" si="316"/>
        <v>44330</v>
      </c>
      <c r="N118" s="3992">
        <f t="shared" si="316"/>
        <v>44365</v>
      </c>
      <c r="O118" s="3920">
        <f t="shared" si="316"/>
        <v>44393</v>
      </c>
      <c r="P118" s="3992">
        <f t="shared" si="316"/>
        <v>44421</v>
      </c>
      <c r="Q118" s="3920">
        <f t="shared" si="316"/>
        <v>44456</v>
      </c>
      <c r="R118" s="3992">
        <f t="shared" si="316"/>
        <v>44484</v>
      </c>
      <c r="S118" s="3920" t="s">
        <v>454</v>
      </c>
      <c r="T118" s="3920">
        <f t="shared" ref="T118:AA118" si="317">T117+4</f>
        <v>44533</v>
      </c>
      <c r="U118" s="3920">
        <f t="shared" si="317"/>
        <v>44561</v>
      </c>
      <c r="V118" s="3920">
        <f t="shared" si="317"/>
        <v>44603</v>
      </c>
      <c r="W118" s="3920">
        <f t="shared" si="317"/>
        <v>44638</v>
      </c>
      <c r="X118" s="3920">
        <f t="shared" si="317"/>
        <v>44666</v>
      </c>
      <c r="Y118" s="3920">
        <f t="shared" si="317"/>
        <v>44701</v>
      </c>
      <c r="Z118" s="3920">
        <f t="shared" si="317"/>
        <v>44729</v>
      </c>
      <c r="AA118" s="3920">
        <f t="shared" si="317"/>
        <v>44757</v>
      </c>
    </row>
    <row r="119" spans="1:48" s="4375" customFormat="1" ht="30" hidden="1" customHeight="1" x14ac:dyDescent="0.25">
      <c r="A119" s="4675"/>
      <c r="B119" s="4679"/>
      <c r="C119" s="4581" t="s">
        <v>995</v>
      </c>
      <c r="D119" s="4374"/>
      <c r="E119" s="4374"/>
      <c r="F119" s="4374"/>
      <c r="G119" s="4374"/>
      <c r="H119" s="4374">
        <f t="shared" si="157"/>
        <v>7</v>
      </c>
      <c r="I119" s="4374"/>
      <c r="J119" s="4478"/>
      <c r="K119" s="4374"/>
      <c r="L119" s="4502"/>
      <c r="M119" s="4374"/>
      <c r="N119" s="4502"/>
      <c r="O119" s="4374"/>
      <c r="P119" s="4502"/>
      <c r="Q119" s="4374"/>
      <c r="R119" s="4502"/>
      <c r="S119" s="4374" t="s">
        <v>454</v>
      </c>
      <c r="T119" s="4374"/>
      <c r="U119" s="4374"/>
      <c r="V119" s="4374"/>
      <c r="W119" s="4374"/>
      <c r="X119" s="4374"/>
      <c r="Y119" s="4374"/>
      <c r="Z119" s="4374"/>
      <c r="AA119" s="4374"/>
    </row>
    <row r="120" spans="1:48" ht="30" hidden="1" customHeight="1" x14ac:dyDescent="0.25">
      <c r="A120" s="4675"/>
      <c r="B120" s="4679"/>
      <c r="C120" s="1905" t="s">
        <v>627</v>
      </c>
      <c r="D120" s="3922">
        <f t="shared" ref="D120:K121" si="318">D121-1</f>
        <v>44110</v>
      </c>
      <c r="E120" s="3922"/>
      <c r="F120" s="3922" t="s">
        <v>454</v>
      </c>
      <c r="G120" s="3922">
        <f t="shared" si="318"/>
        <v>44145</v>
      </c>
      <c r="H120" s="3922">
        <f t="shared" si="157"/>
        <v>44152</v>
      </c>
      <c r="I120" s="3922">
        <f t="shared" si="318"/>
        <v>44180</v>
      </c>
      <c r="J120" s="3923">
        <f t="shared" si="318"/>
        <v>44236</v>
      </c>
      <c r="K120" s="3922">
        <f t="shared" si="318"/>
        <v>44267</v>
      </c>
      <c r="L120" s="4032">
        <f t="shared" ref="K120:Z121" si="319">L121-1</f>
        <v>44297</v>
      </c>
      <c r="M120" s="3922">
        <f t="shared" si="319"/>
        <v>44328</v>
      </c>
      <c r="N120" s="4032">
        <f t="shared" si="319"/>
        <v>44359</v>
      </c>
      <c r="O120" s="3922">
        <f t="shared" si="319"/>
        <v>44389</v>
      </c>
      <c r="P120" s="4032">
        <f t="shared" si="319"/>
        <v>44420</v>
      </c>
      <c r="Q120" s="3922">
        <f t="shared" si="319"/>
        <v>44450</v>
      </c>
      <c r="R120" s="4032">
        <f t="shared" si="319"/>
        <v>44481</v>
      </c>
      <c r="S120" s="3922" t="s">
        <v>454</v>
      </c>
      <c r="T120" s="3922">
        <f t="shared" si="319"/>
        <v>44540</v>
      </c>
      <c r="U120" s="3922">
        <f t="shared" si="319"/>
        <v>44571</v>
      </c>
      <c r="V120" s="3922">
        <f t="shared" si="319"/>
        <v>44601</v>
      </c>
      <c r="W120" s="3922">
        <f t="shared" si="319"/>
        <v>44632</v>
      </c>
      <c r="X120" s="3922">
        <f t="shared" si="319"/>
        <v>44662</v>
      </c>
      <c r="Y120" s="3922">
        <f t="shared" si="319"/>
        <v>44693</v>
      </c>
      <c r="Z120" s="3922">
        <f t="shared" si="319"/>
        <v>44724</v>
      </c>
      <c r="AA120" s="3922">
        <f t="shared" ref="T120:AA121" si="320">AA121-1</f>
        <v>44754</v>
      </c>
      <c r="AB120" s="15" t="s">
        <v>721</v>
      </c>
      <c r="AV120" s="15" t="s">
        <v>721</v>
      </c>
    </row>
    <row r="121" spans="1:48" ht="30" hidden="1" customHeight="1" x14ac:dyDescent="0.25">
      <c r="A121" s="4675"/>
      <c r="B121" s="4679"/>
      <c r="C121" s="1905" t="s">
        <v>634</v>
      </c>
      <c r="D121" s="3922">
        <f t="shared" si="318"/>
        <v>44111</v>
      </c>
      <c r="E121" s="3922"/>
      <c r="F121" s="3922" t="s">
        <v>454</v>
      </c>
      <c r="G121" s="3922">
        <f t="shared" si="318"/>
        <v>44146</v>
      </c>
      <c r="H121" s="3922">
        <f t="shared" si="157"/>
        <v>44153</v>
      </c>
      <c r="I121" s="3922">
        <f t="shared" si="318"/>
        <v>44181</v>
      </c>
      <c r="J121" s="3923">
        <f t="shared" si="318"/>
        <v>44237</v>
      </c>
      <c r="K121" s="3922">
        <f t="shared" si="319"/>
        <v>44268</v>
      </c>
      <c r="L121" s="4032">
        <f t="shared" si="319"/>
        <v>44298</v>
      </c>
      <c r="M121" s="3922">
        <f t="shared" si="319"/>
        <v>44329</v>
      </c>
      <c r="N121" s="4032">
        <f t="shared" si="319"/>
        <v>44360</v>
      </c>
      <c r="O121" s="3922">
        <f t="shared" si="319"/>
        <v>44390</v>
      </c>
      <c r="P121" s="4032">
        <f t="shared" si="319"/>
        <v>44421</v>
      </c>
      <c r="Q121" s="3922">
        <f t="shared" si="319"/>
        <v>44451</v>
      </c>
      <c r="R121" s="4032">
        <f t="shared" si="319"/>
        <v>44482</v>
      </c>
      <c r="S121" s="3922" t="s">
        <v>454</v>
      </c>
      <c r="T121" s="3922">
        <f t="shared" si="320"/>
        <v>44541</v>
      </c>
      <c r="U121" s="3922">
        <f t="shared" si="320"/>
        <v>44572</v>
      </c>
      <c r="V121" s="3922">
        <f t="shared" si="320"/>
        <v>44602</v>
      </c>
      <c r="W121" s="3922">
        <f t="shared" si="320"/>
        <v>44633</v>
      </c>
      <c r="X121" s="3922">
        <f t="shared" si="320"/>
        <v>44663</v>
      </c>
      <c r="Y121" s="3922">
        <f t="shared" si="320"/>
        <v>44694</v>
      </c>
      <c r="Z121" s="3922">
        <f t="shared" si="320"/>
        <v>44725</v>
      </c>
      <c r="AA121" s="3922">
        <f t="shared" si="320"/>
        <v>44755</v>
      </c>
    </row>
    <row r="122" spans="1:48" ht="30" hidden="1" customHeight="1" x14ac:dyDescent="0.25">
      <c r="A122" s="4675"/>
      <c r="B122" s="4679"/>
      <c r="C122" s="1905" t="s">
        <v>914</v>
      </c>
      <c r="D122" s="3922">
        <f t="shared" ref="D122:AA122" si="321">D123-1</f>
        <v>44112</v>
      </c>
      <c r="E122" s="3922"/>
      <c r="F122" s="3922" t="s">
        <v>454</v>
      </c>
      <c r="G122" s="3922">
        <f t="shared" si="321"/>
        <v>44147</v>
      </c>
      <c r="H122" s="3922">
        <f t="shared" si="157"/>
        <v>44154</v>
      </c>
      <c r="I122" s="3922">
        <f t="shared" si="321"/>
        <v>44182</v>
      </c>
      <c r="J122" s="3923">
        <f t="shared" si="321"/>
        <v>44238</v>
      </c>
      <c r="K122" s="3922">
        <f t="shared" si="321"/>
        <v>44269</v>
      </c>
      <c r="L122" s="4032">
        <f t="shared" si="321"/>
        <v>44299</v>
      </c>
      <c r="M122" s="3922">
        <f t="shared" si="321"/>
        <v>44330</v>
      </c>
      <c r="N122" s="4032">
        <f t="shared" si="321"/>
        <v>44361</v>
      </c>
      <c r="O122" s="3922">
        <f t="shared" si="321"/>
        <v>44391</v>
      </c>
      <c r="P122" s="4032">
        <f t="shared" si="321"/>
        <v>44422</v>
      </c>
      <c r="Q122" s="3922">
        <f t="shared" si="321"/>
        <v>44452</v>
      </c>
      <c r="R122" s="4032">
        <f t="shared" si="321"/>
        <v>44483</v>
      </c>
      <c r="S122" s="3922" t="s">
        <v>454</v>
      </c>
      <c r="T122" s="3922">
        <f t="shared" si="321"/>
        <v>44542</v>
      </c>
      <c r="U122" s="3922">
        <f t="shared" si="321"/>
        <v>44573</v>
      </c>
      <c r="V122" s="3922">
        <f t="shared" si="321"/>
        <v>44603</v>
      </c>
      <c r="W122" s="3922">
        <f t="shared" si="321"/>
        <v>44634</v>
      </c>
      <c r="X122" s="3922">
        <f t="shared" si="321"/>
        <v>44664</v>
      </c>
      <c r="Y122" s="3922">
        <f t="shared" si="321"/>
        <v>44695</v>
      </c>
      <c r="Z122" s="3922">
        <f t="shared" si="321"/>
        <v>44726</v>
      </c>
      <c r="AA122" s="3922">
        <f t="shared" si="321"/>
        <v>44756</v>
      </c>
      <c r="AB122" s="15" t="s">
        <v>722</v>
      </c>
      <c r="AV122" s="15" t="s">
        <v>722</v>
      </c>
    </row>
    <row r="123" spans="1:48" ht="30" hidden="1" customHeight="1" x14ac:dyDescent="0.25">
      <c r="A123" s="4675"/>
      <c r="B123" s="4679"/>
      <c r="C123" s="1905" t="s">
        <v>913</v>
      </c>
      <c r="D123" s="3922">
        <f t="shared" ref="D123:AA123" si="322">D124-4</f>
        <v>44113</v>
      </c>
      <c r="E123" s="3922"/>
      <c r="F123" s="3922" t="s">
        <v>454</v>
      </c>
      <c r="G123" s="3922">
        <f t="shared" si="322"/>
        <v>44148</v>
      </c>
      <c r="H123" s="3922">
        <f t="shared" si="157"/>
        <v>44155</v>
      </c>
      <c r="I123" s="3922">
        <f t="shared" si="322"/>
        <v>44183</v>
      </c>
      <c r="J123" s="3923">
        <f t="shared" si="322"/>
        <v>44239</v>
      </c>
      <c r="K123" s="3922">
        <f t="shared" si="322"/>
        <v>44270</v>
      </c>
      <c r="L123" s="4032">
        <f t="shared" si="322"/>
        <v>44300</v>
      </c>
      <c r="M123" s="3922">
        <f t="shared" si="322"/>
        <v>44331</v>
      </c>
      <c r="N123" s="4032">
        <f t="shared" si="322"/>
        <v>44362</v>
      </c>
      <c r="O123" s="3922">
        <f t="shared" si="322"/>
        <v>44392</v>
      </c>
      <c r="P123" s="4032">
        <f t="shared" si="322"/>
        <v>44423</v>
      </c>
      <c r="Q123" s="3922">
        <f t="shared" si="322"/>
        <v>44453</v>
      </c>
      <c r="R123" s="4032">
        <f t="shared" si="322"/>
        <v>44484</v>
      </c>
      <c r="S123" s="3922" t="s">
        <v>454</v>
      </c>
      <c r="T123" s="3922">
        <f t="shared" si="322"/>
        <v>44543</v>
      </c>
      <c r="U123" s="3922">
        <f t="shared" si="322"/>
        <v>44574</v>
      </c>
      <c r="V123" s="3922">
        <f t="shared" si="322"/>
        <v>44604</v>
      </c>
      <c r="W123" s="3922">
        <f t="shared" si="322"/>
        <v>44635</v>
      </c>
      <c r="X123" s="3922">
        <f t="shared" si="322"/>
        <v>44665</v>
      </c>
      <c r="Y123" s="3922">
        <f t="shared" si="322"/>
        <v>44696</v>
      </c>
      <c r="Z123" s="3922">
        <f t="shared" si="322"/>
        <v>44727</v>
      </c>
      <c r="AA123" s="3922">
        <f t="shared" si="322"/>
        <v>44757</v>
      </c>
      <c r="AB123" s="15" t="s">
        <v>723</v>
      </c>
      <c r="AV123" s="15" t="s">
        <v>723</v>
      </c>
    </row>
    <row r="124" spans="1:48" ht="30" hidden="1" customHeight="1" x14ac:dyDescent="0.25">
      <c r="A124" s="4675"/>
      <c r="B124" s="4679"/>
      <c r="C124" s="1905" t="s">
        <v>636</v>
      </c>
      <c r="D124" s="3922">
        <f t="shared" ref="D124:AA124" si="323">D125-1</f>
        <v>44117</v>
      </c>
      <c r="E124" s="3922"/>
      <c r="F124" s="3922" t="s">
        <v>454</v>
      </c>
      <c r="G124" s="3922">
        <f t="shared" si="323"/>
        <v>44152</v>
      </c>
      <c r="H124" s="3922">
        <f t="shared" si="157"/>
        <v>44159</v>
      </c>
      <c r="I124" s="3922">
        <f t="shared" si="323"/>
        <v>44187</v>
      </c>
      <c r="J124" s="3923">
        <f t="shared" si="323"/>
        <v>44243</v>
      </c>
      <c r="K124" s="3922">
        <f t="shared" si="323"/>
        <v>44274</v>
      </c>
      <c r="L124" s="4032">
        <f t="shared" si="323"/>
        <v>44304</v>
      </c>
      <c r="M124" s="3922">
        <f t="shared" si="323"/>
        <v>44335</v>
      </c>
      <c r="N124" s="4032">
        <f t="shared" si="323"/>
        <v>44366</v>
      </c>
      <c r="O124" s="3922">
        <f t="shared" si="323"/>
        <v>44396</v>
      </c>
      <c r="P124" s="4032">
        <f t="shared" si="323"/>
        <v>44427</v>
      </c>
      <c r="Q124" s="3922">
        <f t="shared" si="323"/>
        <v>44457</v>
      </c>
      <c r="R124" s="4032">
        <f t="shared" si="323"/>
        <v>44488</v>
      </c>
      <c r="S124" s="3922" t="s">
        <v>454</v>
      </c>
      <c r="T124" s="3922">
        <f t="shared" si="323"/>
        <v>44547</v>
      </c>
      <c r="U124" s="3922">
        <f t="shared" si="323"/>
        <v>44578</v>
      </c>
      <c r="V124" s="3922">
        <f t="shared" si="323"/>
        <v>44608</v>
      </c>
      <c r="W124" s="3922">
        <f t="shared" si="323"/>
        <v>44639</v>
      </c>
      <c r="X124" s="3922">
        <f t="shared" si="323"/>
        <v>44669</v>
      </c>
      <c r="Y124" s="3922">
        <f t="shared" si="323"/>
        <v>44700</v>
      </c>
      <c r="Z124" s="3922">
        <f t="shared" si="323"/>
        <v>44731</v>
      </c>
      <c r="AA124" s="3922">
        <f t="shared" si="323"/>
        <v>44761</v>
      </c>
      <c r="AB124" s="15" t="s">
        <v>721</v>
      </c>
      <c r="AV124" s="15" t="s">
        <v>721</v>
      </c>
    </row>
    <row r="125" spans="1:48" ht="30" hidden="1" customHeight="1" x14ac:dyDescent="0.25">
      <c r="A125" s="4675"/>
      <c r="B125" s="4679"/>
      <c r="C125" s="1905" t="s">
        <v>646</v>
      </c>
      <c r="D125" s="3922">
        <f t="shared" ref="D125" si="324">D127-2</f>
        <v>44118</v>
      </c>
      <c r="E125" s="3922"/>
      <c r="F125" s="3922" t="s">
        <v>454</v>
      </c>
      <c r="G125" s="3922">
        <f t="shared" ref="G125:I125" si="325">G127-2</f>
        <v>44153</v>
      </c>
      <c r="H125" s="3922">
        <f t="shared" si="157"/>
        <v>44160</v>
      </c>
      <c r="I125" s="3922">
        <f t="shared" si="325"/>
        <v>44188</v>
      </c>
      <c r="J125" s="3923">
        <f t="shared" ref="J125:R125" si="326">J127-2</f>
        <v>44244</v>
      </c>
      <c r="K125" s="3922">
        <f t="shared" si="326"/>
        <v>44275</v>
      </c>
      <c r="L125" s="4032">
        <f t="shared" si="326"/>
        <v>44305</v>
      </c>
      <c r="M125" s="3922">
        <f t="shared" si="326"/>
        <v>44336</v>
      </c>
      <c r="N125" s="4032">
        <f t="shared" si="326"/>
        <v>44367</v>
      </c>
      <c r="O125" s="3922">
        <f t="shared" si="326"/>
        <v>44397</v>
      </c>
      <c r="P125" s="4032">
        <f t="shared" si="326"/>
        <v>44428</v>
      </c>
      <c r="Q125" s="3922">
        <f t="shared" si="326"/>
        <v>44458</v>
      </c>
      <c r="R125" s="4032">
        <f t="shared" si="326"/>
        <v>44489</v>
      </c>
      <c r="S125" s="3922" t="s">
        <v>454</v>
      </c>
      <c r="T125" s="3922">
        <f t="shared" ref="T125:AA125" si="327">T127-2</f>
        <v>44548</v>
      </c>
      <c r="U125" s="3922">
        <f t="shared" si="327"/>
        <v>44579</v>
      </c>
      <c r="V125" s="3922">
        <f t="shared" si="327"/>
        <v>44609</v>
      </c>
      <c r="W125" s="3922">
        <f t="shared" si="327"/>
        <v>44640</v>
      </c>
      <c r="X125" s="3922">
        <f t="shared" si="327"/>
        <v>44670</v>
      </c>
      <c r="Y125" s="3922">
        <f t="shared" si="327"/>
        <v>44701</v>
      </c>
      <c r="Z125" s="3922">
        <f t="shared" si="327"/>
        <v>44732</v>
      </c>
      <c r="AA125" s="3922">
        <f t="shared" si="327"/>
        <v>44762</v>
      </c>
      <c r="AB125" s="15" t="s">
        <v>724</v>
      </c>
      <c r="AV125" s="15" t="s">
        <v>724</v>
      </c>
    </row>
    <row r="126" spans="1:48" ht="30" hidden="1" customHeight="1" x14ac:dyDescent="0.25">
      <c r="A126" s="4675"/>
      <c r="B126" s="4679"/>
      <c r="C126" s="561" t="s">
        <v>456</v>
      </c>
      <c r="D126" s="3924">
        <f t="shared" ref="D126" si="328">D123-15</f>
        <v>44098</v>
      </c>
      <c r="E126" s="3924">
        <f t="shared" ref="E126:E131" si="329">D126+14</f>
        <v>44112</v>
      </c>
      <c r="F126" s="4357" t="s">
        <v>454</v>
      </c>
      <c r="G126" s="3924">
        <f t="shared" ref="G126:I126" si="330">G123-15</f>
        <v>44133</v>
      </c>
      <c r="H126" s="3924">
        <f t="shared" si="157"/>
        <v>44140</v>
      </c>
      <c r="I126" s="3924">
        <f t="shared" si="330"/>
        <v>44168</v>
      </c>
      <c r="J126" s="3925">
        <f t="shared" ref="J126:R126" si="331">J123-15</f>
        <v>44224</v>
      </c>
      <c r="K126" s="3924">
        <f>K123-15</f>
        <v>44255</v>
      </c>
      <c r="L126" s="4503">
        <f t="shared" si="331"/>
        <v>44285</v>
      </c>
      <c r="M126" s="3924">
        <f t="shared" si="331"/>
        <v>44316</v>
      </c>
      <c r="N126" s="4503">
        <f t="shared" si="331"/>
        <v>44347</v>
      </c>
      <c r="O126" s="3924">
        <f t="shared" si="331"/>
        <v>44377</v>
      </c>
      <c r="P126" s="4503">
        <f t="shared" si="331"/>
        <v>44408</v>
      </c>
      <c r="Q126" s="3924">
        <f t="shared" si="331"/>
        <v>44438</v>
      </c>
      <c r="R126" s="4503">
        <f t="shared" si="331"/>
        <v>44469</v>
      </c>
      <c r="S126" s="4357" t="s">
        <v>454</v>
      </c>
      <c r="T126" s="3924">
        <f t="shared" ref="T126:AA126" si="332">T123-15</f>
        <v>44528</v>
      </c>
      <c r="U126" s="3924">
        <f t="shared" si="332"/>
        <v>44559</v>
      </c>
      <c r="V126" s="3924">
        <f t="shared" si="332"/>
        <v>44589</v>
      </c>
      <c r="W126" s="3924">
        <f t="shared" si="332"/>
        <v>44620</v>
      </c>
      <c r="X126" s="3924">
        <f t="shared" si="332"/>
        <v>44650</v>
      </c>
      <c r="Y126" s="3924">
        <f t="shared" si="332"/>
        <v>44681</v>
      </c>
      <c r="Z126" s="3924">
        <f t="shared" si="332"/>
        <v>44712</v>
      </c>
      <c r="AA126" s="3924">
        <f t="shared" si="332"/>
        <v>44742</v>
      </c>
    </row>
    <row r="127" spans="1:48" s="19" customFormat="1" ht="45" hidden="1" customHeight="1" x14ac:dyDescent="0.25">
      <c r="A127" s="4675"/>
      <c r="B127" s="4679"/>
      <c r="C127" s="561" t="s">
        <v>341</v>
      </c>
      <c r="D127" s="3926">
        <f>D134-81</f>
        <v>44120</v>
      </c>
      <c r="E127" s="3926">
        <f t="shared" si="329"/>
        <v>44134</v>
      </c>
      <c r="F127" s="4358" t="s">
        <v>454</v>
      </c>
      <c r="G127" s="3926">
        <f>G134-105</f>
        <v>44155</v>
      </c>
      <c r="H127" s="3926">
        <f t="shared" si="157"/>
        <v>44162</v>
      </c>
      <c r="I127" s="3926">
        <f>I134-101</f>
        <v>44190</v>
      </c>
      <c r="J127" s="3927">
        <f>J134-75</f>
        <v>44246</v>
      </c>
      <c r="K127" s="3926">
        <f t="shared" ref="K127:R127" si="333">K134-75</f>
        <v>44277</v>
      </c>
      <c r="L127" s="4504">
        <f t="shared" si="333"/>
        <v>44307</v>
      </c>
      <c r="M127" s="3926">
        <f t="shared" si="333"/>
        <v>44338</v>
      </c>
      <c r="N127" s="4504">
        <f t="shared" si="333"/>
        <v>44369</v>
      </c>
      <c r="O127" s="3926">
        <f t="shared" si="333"/>
        <v>44399</v>
      </c>
      <c r="P127" s="4504">
        <f t="shared" si="333"/>
        <v>44430</v>
      </c>
      <c r="Q127" s="3926">
        <f t="shared" si="333"/>
        <v>44460</v>
      </c>
      <c r="R127" s="4504">
        <f t="shared" si="333"/>
        <v>44491</v>
      </c>
      <c r="S127" s="4358" t="s">
        <v>454</v>
      </c>
      <c r="T127" s="3926">
        <f t="shared" ref="T127:AA127" si="334">T134-75</f>
        <v>44550</v>
      </c>
      <c r="U127" s="3926">
        <f t="shared" si="334"/>
        <v>44581</v>
      </c>
      <c r="V127" s="3926">
        <f t="shared" si="334"/>
        <v>44611</v>
      </c>
      <c r="W127" s="3926">
        <f t="shared" si="334"/>
        <v>44642</v>
      </c>
      <c r="X127" s="3926">
        <f t="shared" si="334"/>
        <v>44672</v>
      </c>
      <c r="Y127" s="3926">
        <f t="shared" si="334"/>
        <v>44703</v>
      </c>
      <c r="Z127" s="3926">
        <f t="shared" si="334"/>
        <v>44734</v>
      </c>
      <c r="AA127" s="3926">
        <f t="shared" si="334"/>
        <v>44764</v>
      </c>
      <c r="AB127" s="15" t="s">
        <v>723</v>
      </c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 t="s">
        <v>723</v>
      </c>
    </row>
    <row r="128" spans="1:48" s="487" customFormat="1" ht="30" hidden="1" customHeight="1" x14ac:dyDescent="0.25">
      <c r="A128" s="4675"/>
      <c r="B128" s="4679"/>
      <c r="C128" s="539" t="s">
        <v>46</v>
      </c>
      <c r="D128" s="3754"/>
      <c r="E128" s="534">
        <f t="shared" si="329"/>
        <v>14</v>
      </c>
      <c r="F128" s="438" t="s">
        <v>454</v>
      </c>
      <c r="G128" s="3754"/>
      <c r="H128" s="534">
        <f t="shared" si="157"/>
        <v>7</v>
      </c>
      <c r="I128" s="3754"/>
      <c r="J128" s="3756"/>
      <c r="K128" s="3754"/>
      <c r="L128" s="4500"/>
      <c r="M128" s="3754"/>
      <c r="N128" s="4500"/>
      <c r="O128" s="3754"/>
      <c r="P128" s="4500"/>
      <c r="Q128" s="3754"/>
      <c r="R128" s="4500"/>
      <c r="S128" s="4522" t="s">
        <v>454</v>
      </c>
      <c r="T128" s="3754"/>
      <c r="U128" s="3754"/>
      <c r="V128" s="3754"/>
      <c r="W128" s="3754"/>
      <c r="X128" s="3754"/>
      <c r="Y128" s="3754"/>
      <c r="Z128" s="3754"/>
      <c r="AA128" s="3754"/>
    </row>
    <row r="129" spans="1:27" s="4514" customFormat="1" ht="30" customHeight="1" x14ac:dyDescent="0.25">
      <c r="A129" s="4675"/>
      <c r="B129" s="4679"/>
      <c r="C129" s="4580" t="s">
        <v>1058</v>
      </c>
      <c r="D129" s="4516"/>
      <c r="E129" s="4517"/>
      <c r="F129" s="4518"/>
      <c r="G129" s="4516"/>
      <c r="H129" s="4517"/>
      <c r="I129" s="4519">
        <f>I117+7</f>
        <v>44186</v>
      </c>
      <c r="J129" s="4556">
        <f t="shared" ref="J129:R129" si="335">J117+7</f>
        <v>44242</v>
      </c>
      <c r="K129" s="4519">
        <f t="shared" si="335"/>
        <v>44270</v>
      </c>
      <c r="L129" s="4557">
        <f t="shared" si="335"/>
        <v>44298</v>
      </c>
      <c r="M129" s="4519">
        <f t="shared" si="335"/>
        <v>44333</v>
      </c>
      <c r="N129" s="4557">
        <f t="shared" si="335"/>
        <v>44368</v>
      </c>
      <c r="O129" s="4519">
        <f t="shared" si="335"/>
        <v>44396</v>
      </c>
      <c r="P129" s="4557">
        <f t="shared" si="335"/>
        <v>44424</v>
      </c>
      <c r="Q129" s="4519">
        <f t="shared" si="335"/>
        <v>44459</v>
      </c>
      <c r="R129" s="4557">
        <f t="shared" si="335"/>
        <v>44487</v>
      </c>
      <c r="S129" s="4524" t="s">
        <v>454</v>
      </c>
      <c r="T129" s="4519">
        <f t="shared" ref="T129:AA129" si="336">T117+7</f>
        <v>44536</v>
      </c>
      <c r="U129" s="4519">
        <f t="shared" si="336"/>
        <v>44564</v>
      </c>
      <c r="V129" s="4519">
        <f t="shared" si="336"/>
        <v>44606</v>
      </c>
      <c r="W129" s="4519">
        <f t="shared" si="336"/>
        <v>44641</v>
      </c>
      <c r="X129" s="4519">
        <f t="shared" si="336"/>
        <v>44669</v>
      </c>
      <c r="Y129" s="4519">
        <f t="shared" si="336"/>
        <v>44704</v>
      </c>
      <c r="Z129" s="4519">
        <f t="shared" si="336"/>
        <v>44732</v>
      </c>
      <c r="AA129" s="4519">
        <f t="shared" si="336"/>
        <v>44760</v>
      </c>
    </row>
    <row r="130" spans="1:27" s="4467" customFormat="1" ht="30" customHeight="1" x14ac:dyDescent="0.25">
      <c r="A130" s="4675"/>
      <c r="B130" s="4679"/>
      <c r="C130" s="4028" t="s">
        <v>1040</v>
      </c>
      <c r="D130" s="4028"/>
      <c r="E130" s="4138"/>
      <c r="F130" s="4466"/>
      <c r="G130" s="4028"/>
      <c r="H130" s="4138"/>
      <c r="I130" s="4090">
        <f>I118+13</f>
        <v>44196</v>
      </c>
      <c r="J130" s="4479">
        <f t="shared" ref="J130:AA130" si="337">J131-5</f>
        <v>44247</v>
      </c>
      <c r="K130" s="4090">
        <f t="shared" si="337"/>
        <v>44275</v>
      </c>
      <c r="L130" s="4089">
        <f t="shared" si="337"/>
        <v>44303</v>
      </c>
      <c r="M130" s="4090">
        <f t="shared" si="337"/>
        <v>44338</v>
      </c>
      <c r="N130" s="4089">
        <f t="shared" si="337"/>
        <v>44373</v>
      </c>
      <c r="O130" s="4090">
        <f t="shared" si="337"/>
        <v>44401</v>
      </c>
      <c r="P130" s="4089">
        <f t="shared" si="337"/>
        <v>44429</v>
      </c>
      <c r="Q130" s="4090">
        <f t="shared" si="337"/>
        <v>44464</v>
      </c>
      <c r="R130" s="4089">
        <f t="shared" si="337"/>
        <v>44492</v>
      </c>
      <c r="S130" s="4525" t="s">
        <v>454</v>
      </c>
      <c r="T130" s="4090">
        <f t="shared" si="337"/>
        <v>44541</v>
      </c>
      <c r="U130" s="4090">
        <f t="shared" si="337"/>
        <v>44569</v>
      </c>
      <c r="V130" s="4090">
        <f t="shared" si="337"/>
        <v>44611</v>
      </c>
      <c r="W130" s="4090">
        <f t="shared" si="337"/>
        <v>44646</v>
      </c>
      <c r="X130" s="4090">
        <f t="shared" si="337"/>
        <v>44674</v>
      </c>
      <c r="Y130" s="4090">
        <f t="shared" si="337"/>
        <v>44709</v>
      </c>
      <c r="Z130" s="4090">
        <f t="shared" si="337"/>
        <v>44737</v>
      </c>
      <c r="AA130" s="4090">
        <f t="shared" si="337"/>
        <v>44765</v>
      </c>
    </row>
    <row r="131" spans="1:27" s="4439" customFormat="1" ht="30" hidden="1" customHeight="1" x14ac:dyDescent="0.25">
      <c r="A131" s="4675"/>
      <c r="B131" s="4679"/>
      <c r="C131" s="4436" t="s">
        <v>1060</v>
      </c>
      <c r="D131" s="4558">
        <f t="shared" ref="D131" si="338">D118+13</f>
        <v>44126</v>
      </c>
      <c r="E131" s="4558">
        <f t="shared" si="329"/>
        <v>44140</v>
      </c>
      <c r="F131" s="4560" t="s">
        <v>454</v>
      </c>
      <c r="G131" s="4558">
        <f t="shared" ref="G131" si="339">G118+13</f>
        <v>44161</v>
      </c>
      <c r="H131" s="4558">
        <f t="shared" si="157"/>
        <v>44168</v>
      </c>
      <c r="I131" s="4558">
        <f>I118+13</f>
        <v>44196</v>
      </c>
      <c r="J131" s="4559">
        <f t="shared" ref="J131:R131" si="340">J118+13</f>
        <v>44252</v>
      </c>
      <c r="K131" s="4558">
        <f t="shared" si="340"/>
        <v>44280</v>
      </c>
      <c r="L131" s="4561">
        <f t="shared" si="340"/>
        <v>44308</v>
      </c>
      <c r="M131" s="4558">
        <f t="shared" si="340"/>
        <v>44343</v>
      </c>
      <c r="N131" s="4561">
        <f t="shared" si="340"/>
        <v>44378</v>
      </c>
      <c r="O131" s="4558">
        <f t="shared" si="340"/>
        <v>44406</v>
      </c>
      <c r="P131" s="4561">
        <f t="shared" si="340"/>
        <v>44434</v>
      </c>
      <c r="Q131" s="4558">
        <f t="shared" si="340"/>
        <v>44469</v>
      </c>
      <c r="R131" s="4561">
        <f t="shared" si="340"/>
        <v>44497</v>
      </c>
      <c r="S131" s="4560" t="s">
        <v>454</v>
      </c>
      <c r="T131" s="4558">
        <f t="shared" ref="T131:AA131" si="341">T118+13</f>
        <v>44546</v>
      </c>
      <c r="U131" s="4558">
        <f t="shared" si="341"/>
        <v>44574</v>
      </c>
      <c r="V131" s="4558">
        <f t="shared" si="341"/>
        <v>44616</v>
      </c>
      <c r="W131" s="4558">
        <f t="shared" si="341"/>
        <v>44651</v>
      </c>
      <c r="X131" s="4558">
        <f t="shared" si="341"/>
        <v>44679</v>
      </c>
      <c r="Y131" s="4558">
        <f t="shared" si="341"/>
        <v>44714</v>
      </c>
      <c r="Z131" s="4558">
        <f t="shared" si="341"/>
        <v>44742</v>
      </c>
      <c r="AA131" s="4558">
        <f t="shared" si="341"/>
        <v>44770</v>
      </c>
    </row>
    <row r="132" spans="1:27" s="4514" customFormat="1" ht="30" customHeight="1" x14ac:dyDescent="0.25">
      <c r="A132" s="4675"/>
      <c r="B132" s="4679"/>
      <c r="C132" s="4577" t="s">
        <v>1059</v>
      </c>
      <c r="D132" s="4562"/>
      <c r="E132" s="4562"/>
      <c r="F132" s="4511"/>
      <c r="G132" s="4562"/>
      <c r="H132" s="4562"/>
      <c r="I132" s="4562">
        <f>I130+4</f>
        <v>44200</v>
      </c>
      <c r="J132" s="4563">
        <f t="shared" ref="J132:R132" si="342">J130+4</f>
        <v>44251</v>
      </c>
      <c r="K132" s="4562">
        <f t="shared" si="342"/>
        <v>44279</v>
      </c>
      <c r="L132" s="4566">
        <f t="shared" si="342"/>
        <v>44307</v>
      </c>
      <c r="M132" s="4562">
        <f t="shared" si="342"/>
        <v>44342</v>
      </c>
      <c r="N132" s="4566">
        <f t="shared" si="342"/>
        <v>44377</v>
      </c>
      <c r="O132" s="4562">
        <f t="shared" si="342"/>
        <v>44405</v>
      </c>
      <c r="P132" s="4566">
        <f t="shared" si="342"/>
        <v>44433</v>
      </c>
      <c r="Q132" s="4562">
        <f t="shared" si="342"/>
        <v>44468</v>
      </c>
      <c r="R132" s="4566">
        <f t="shared" si="342"/>
        <v>44496</v>
      </c>
      <c r="S132" s="4511" t="s">
        <v>454</v>
      </c>
      <c r="T132" s="4562">
        <f t="shared" ref="T132:AA132" si="343">T130+4</f>
        <v>44545</v>
      </c>
      <c r="U132" s="4562">
        <f t="shared" si="343"/>
        <v>44573</v>
      </c>
      <c r="V132" s="4562">
        <f t="shared" si="343"/>
        <v>44615</v>
      </c>
      <c r="W132" s="4562">
        <f t="shared" si="343"/>
        <v>44650</v>
      </c>
      <c r="X132" s="4562">
        <f t="shared" si="343"/>
        <v>44678</v>
      </c>
      <c r="Y132" s="4562">
        <f t="shared" si="343"/>
        <v>44713</v>
      </c>
      <c r="Z132" s="4562">
        <f t="shared" si="343"/>
        <v>44741</v>
      </c>
      <c r="AA132" s="4562">
        <f t="shared" si="343"/>
        <v>44769</v>
      </c>
    </row>
    <row r="133" spans="1:27" s="4514" customFormat="1" ht="30" customHeight="1" x14ac:dyDescent="0.25">
      <c r="A133" s="4675"/>
      <c r="B133" s="4679"/>
      <c r="C133" s="4577" t="s">
        <v>1059</v>
      </c>
      <c r="D133" s="4562"/>
      <c r="E133" s="4562"/>
      <c r="F133" s="4511"/>
      <c r="G133" s="4562"/>
      <c r="H133" s="4562"/>
      <c r="I133" s="4562">
        <f>I132+7</f>
        <v>44207</v>
      </c>
      <c r="J133" s="4563">
        <f t="shared" ref="J133:R133" si="344">J132+7</f>
        <v>44258</v>
      </c>
      <c r="K133" s="4562">
        <f t="shared" si="344"/>
        <v>44286</v>
      </c>
      <c r="L133" s="4566">
        <f t="shared" si="344"/>
        <v>44314</v>
      </c>
      <c r="M133" s="4562">
        <f t="shared" si="344"/>
        <v>44349</v>
      </c>
      <c r="N133" s="4566">
        <f t="shared" si="344"/>
        <v>44384</v>
      </c>
      <c r="O133" s="4562">
        <f t="shared" si="344"/>
        <v>44412</v>
      </c>
      <c r="P133" s="4566">
        <f t="shared" si="344"/>
        <v>44440</v>
      </c>
      <c r="Q133" s="4562">
        <f t="shared" si="344"/>
        <v>44475</v>
      </c>
      <c r="R133" s="4566">
        <f t="shared" si="344"/>
        <v>44503</v>
      </c>
      <c r="S133" s="4511" t="s">
        <v>454</v>
      </c>
      <c r="T133" s="4562">
        <f t="shared" ref="T133:AA133" si="345">T132+7</f>
        <v>44552</v>
      </c>
      <c r="U133" s="4562">
        <f t="shared" si="345"/>
        <v>44580</v>
      </c>
      <c r="V133" s="4562">
        <f t="shared" si="345"/>
        <v>44622</v>
      </c>
      <c r="W133" s="4562">
        <f t="shared" si="345"/>
        <v>44657</v>
      </c>
      <c r="X133" s="4562">
        <f t="shared" si="345"/>
        <v>44685</v>
      </c>
      <c r="Y133" s="4562">
        <f t="shared" si="345"/>
        <v>44720</v>
      </c>
      <c r="Z133" s="4562">
        <f t="shared" si="345"/>
        <v>44748</v>
      </c>
      <c r="AA133" s="4562">
        <f t="shared" si="345"/>
        <v>44776</v>
      </c>
    </row>
    <row r="134" spans="1:27" ht="30" customHeight="1" x14ac:dyDescent="0.25">
      <c r="A134" s="4675"/>
      <c r="B134" s="4679"/>
      <c r="C134" s="538" t="s">
        <v>2</v>
      </c>
      <c r="D134" s="3878">
        <v>44201</v>
      </c>
      <c r="E134" s="3878">
        <f t="shared" ref="E134" si="346">D134+14</f>
        <v>44215</v>
      </c>
      <c r="F134" s="3891" t="s">
        <v>454</v>
      </c>
      <c r="G134" s="3878">
        <v>44260</v>
      </c>
      <c r="H134" s="3878">
        <f t="shared" si="157"/>
        <v>44267</v>
      </c>
      <c r="I134" s="3878">
        <v>44291</v>
      </c>
      <c r="J134" s="3879">
        <v>44321</v>
      </c>
      <c r="K134" s="4565">
        <v>44352</v>
      </c>
      <c r="L134" s="4567">
        <v>44382</v>
      </c>
      <c r="M134" s="4565">
        <v>44413</v>
      </c>
      <c r="N134" s="4567">
        <v>44444</v>
      </c>
      <c r="O134" s="4565">
        <v>44474</v>
      </c>
      <c r="P134" s="4567">
        <v>44505</v>
      </c>
      <c r="Q134" s="4565">
        <v>44535</v>
      </c>
      <c r="R134" s="4567">
        <v>44566</v>
      </c>
      <c r="S134" s="4565">
        <v>44576</v>
      </c>
      <c r="T134" s="4565">
        <v>44625</v>
      </c>
      <c r="U134" s="4565">
        <v>44656</v>
      </c>
      <c r="V134" s="4565">
        <v>44686</v>
      </c>
      <c r="W134" s="4565">
        <v>44717</v>
      </c>
      <c r="X134" s="4565">
        <v>44747</v>
      </c>
      <c r="Y134" s="4565">
        <v>44778</v>
      </c>
      <c r="Z134" s="4565">
        <v>44809</v>
      </c>
      <c r="AA134" s="4565">
        <v>44839</v>
      </c>
    </row>
    <row r="135" spans="1:27" ht="30" customHeight="1" x14ac:dyDescent="0.25">
      <c r="A135" s="4675"/>
      <c r="B135" s="4679"/>
      <c r="C135" s="541" t="s">
        <v>0</v>
      </c>
      <c r="D135" s="414">
        <v>44211</v>
      </c>
      <c r="E135" s="414">
        <f>D135+14</f>
        <v>44225</v>
      </c>
      <c r="F135" s="414">
        <v>44242</v>
      </c>
      <c r="G135" s="414">
        <v>44270</v>
      </c>
      <c r="H135" s="414">
        <f t="shared" si="157"/>
        <v>44277</v>
      </c>
      <c r="I135" s="414">
        <v>44301</v>
      </c>
      <c r="J135" s="671">
        <v>44331</v>
      </c>
      <c r="K135" s="4565">
        <v>44331</v>
      </c>
      <c r="L135" s="4567">
        <v>44392</v>
      </c>
      <c r="M135" s="4565">
        <v>44423</v>
      </c>
      <c r="N135" s="4567">
        <v>44454</v>
      </c>
      <c r="O135" s="4565">
        <v>44484</v>
      </c>
      <c r="P135" s="4567">
        <v>44515</v>
      </c>
      <c r="Q135" s="4565">
        <v>44545</v>
      </c>
      <c r="R135" s="4567">
        <v>44576</v>
      </c>
      <c r="S135" s="4565">
        <v>44607</v>
      </c>
      <c r="T135" s="4565">
        <v>44635</v>
      </c>
      <c r="U135" s="4565">
        <v>44666</v>
      </c>
      <c r="V135" s="4565">
        <v>44696</v>
      </c>
      <c r="W135" s="4565">
        <v>44727</v>
      </c>
      <c r="X135" s="4565">
        <v>44757</v>
      </c>
      <c r="Y135" s="4565">
        <v>44788</v>
      </c>
      <c r="Z135" s="4565">
        <v>44819</v>
      </c>
      <c r="AA135" s="4565">
        <v>44849</v>
      </c>
    </row>
    <row r="136" spans="1:27" ht="30" hidden="1" customHeight="1" x14ac:dyDescent="0.25">
      <c r="A136" s="4675"/>
      <c r="B136" s="4679"/>
      <c r="C136" s="541" t="s">
        <v>11</v>
      </c>
      <c r="D136" s="414"/>
      <c r="E136" s="414"/>
      <c r="F136" s="414"/>
      <c r="G136" s="414"/>
      <c r="H136" s="414">
        <f t="shared" si="157"/>
        <v>7</v>
      </c>
      <c r="I136" s="414"/>
      <c r="J136" s="671"/>
      <c r="K136" s="4565"/>
      <c r="L136" s="4567"/>
      <c r="M136" s="4565"/>
      <c r="N136" s="4567"/>
      <c r="O136" s="4565"/>
      <c r="P136" s="4567"/>
      <c r="Q136" s="4565"/>
      <c r="R136" s="4567"/>
      <c r="S136" s="4565"/>
      <c r="T136" s="4565"/>
      <c r="U136" s="4565"/>
      <c r="V136" s="4565"/>
      <c r="W136" s="4565"/>
      <c r="X136" s="4565"/>
      <c r="Y136" s="4565"/>
      <c r="Z136" s="4565"/>
      <c r="AA136" s="4565"/>
    </row>
    <row r="137" spans="1:27" ht="30" hidden="1" customHeight="1" x14ac:dyDescent="0.25">
      <c r="A137" s="4675"/>
      <c r="B137" s="4679"/>
      <c r="C137" s="541" t="s">
        <v>861</v>
      </c>
      <c r="D137" s="414">
        <v>43956</v>
      </c>
      <c r="E137" s="414"/>
      <c r="F137" s="414">
        <v>43956</v>
      </c>
      <c r="G137" s="414">
        <v>43956</v>
      </c>
      <c r="H137" s="414">
        <f t="shared" si="157"/>
        <v>43963</v>
      </c>
      <c r="I137" s="414">
        <v>43956</v>
      </c>
      <c r="J137" s="671">
        <v>43956</v>
      </c>
      <c r="K137" s="4565"/>
      <c r="L137" s="4567"/>
      <c r="M137" s="4565"/>
      <c r="N137" s="4567"/>
      <c r="O137" s="4565"/>
      <c r="P137" s="4567"/>
      <c r="Q137" s="4565"/>
      <c r="R137" s="4567"/>
      <c r="S137" s="4565"/>
      <c r="T137" s="4565"/>
      <c r="U137" s="4565"/>
      <c r="V137" s="4565"/>
      <c r="W137" s="4565"/>
      <c r="X137" s="4565"/>
      <c r="Y137" s="4565"/>
      <c r="Z137" s="4565"/>
      <c r="AA137" s="4565"/>
    </row>
    <row r="138" spans="1:27" ht="30" hidden="1" customHeight="1" x14ac:dyDescent="0.25">
      <c r="A138" s="4675"/>
      <c r="B138" s="4679"/>
      <c r="C138" s="541" t="s">
        <v>860</v>
      </c>
      <c r="D138" s="414">
        <v>43966</v>
      </c>
      <c r="E138" s="414"/>
      <c r="F138" s="414">
        <v>43966</v>
      </c>
      <c r="G138" s="414">
        <v>43966</v>
      </c>
      <c r="H138" s="414">
        <f t="shared" si="157"/>
        <v>43973</v>
      </c>
      <c r="I138" s="414">
        <v>43966</v>
      </c>
      <c r="J138" s="671">
        <v>43966</v>
      </c>
      <c r="K138" s="4565"/>
      <c r="L138" s="4567"/>
      <c r="M138" s="4565"/>
      <c r="N138" s="4567"/>
      <c r="O138" s="4565"/>
      <c r="P138" s="4567"/>
      <c r="Q138" s="4565"/>
      <c r="R138" s="4567"/>
      <c r="S138" s="4565"/>
      <c r="T138" s="4565"/>
      <c r="U138" s="4565"/>
      <c r="V138" s="4565"/>
      <c r="W138" s="4565"/>
      <c r="X138" s="4565"/>
      <c r="Y138" s="4565"/>
      <c r="Z138" s="4565"/>
      <c r="AA138" s="4565"/>
    </row>
    <row r="139" spans="1:27" ht="30" customHeight="1" x14ac:dyDescent="0.25">
      <c r="A139" s="4675"/>
      <c r="B139" s="4679"/>
      <c r="C139" s="541" t="s">
        <v>859</v>
      </c>
      <c r="D139" s="414">
        <v>44232</v>
      </c>
      <c r="E139" s="414">
        <f t="shared" ref="E139" si="347">D139+14</f>
        <v>44246</v>
      </c>
      <c r="F139" s="414">
        <v>44260</v>
      </c>
      <c r="G139" s="414">
        <v>44291</v>
      </c>
      <c r="H139" s="414">
        <f t="shared" si="157"/>
        <v>44298</v>
      </c>
      <c r="I139" s="414">
        <v>44321</v>
      </c>
      <c r="J139" s="671">
        <v>44352</v>
      </c>
      <c r="K139" s="4565">
        <v>44382</v>
      </c>
      <c r="L139" s="4567">
        <v>44413</v>
      </c>
      <c r="M139" s="4565">
        <v>44444</v>
      </c>
      <c r="N139" s="4567">
        <v>44474</v>
      </c>
      <c r="O139" s="4565">
        <v>44505</v>
      </c>
      <c r="P139" s="4567">
        <v>44535</v>
      </c>
      <c r="Q139" s="4565">
        <v>44566</v>
      </c>
      <c r="R139" s="4567">
        <v>44597</v>
      </c>
      <c r="S139" s="4565">
        <v>44625</v>
      </c>
      <c r="T139" s="4565">
        <v>44656</v>
      </c>
      <c r="U139" s="4565">
        <v>44686</v>
      </c>
      <c r="V139" s="4565">
        <v>44717</v>
      </c>
      <c r="W139" s="4565">
        <v>44747</v>
      </c>
      <c r="X139" s="4565">
        <v>44778</v>
      </c>
      <c r="Y139" s="4565">
        <v>44809</v>
      </c>
      <c r="Z139" s="4565">
        <v>44839</v>
      </c>
      <c r="AA139" s="4565">
        <v>44870</v>
      </c>
    </row>
    <row r="140" spans="1:27" ht="30" customHeight="1" x14ac:dyDescent="0.25">
      <c r="A140" s="4675"/>
      <c r="B140" s="4679"/>
      <c r="C140" s="541" t="s">
        <v>858</v>
      </c>
      <c r="D140" s="414">
        <v>44242</v>
      </c>
      <c r="E140" s="414">
        <f t="shared" ref="E140" si="348">D140+14</f>
        <v>44256</v>
      </c>
      <c r="F140" s="414">
        <v>44270</v>
      </c>
      <c r="G140" s="414">
        <v>44301</v>
      </c>
      <c r="H140" s="414">
        <f t="shared" ref="H140" si="349">G140+7</f>
        <v>44308</v>
      </c>
      <c r="I140" s="414">
        <v>44331</v>
      </c>
      <c r="J140" s="671">
        <v>44362</v>
      </c>
      <c r="K140" s="4565">
        <v>44392</v>
      </c>
      <c r="L140" s="4567">
        <v>44413</v>
      </c>
      <c r="M140" s="4565">
        <v>44454</v>
      </c>
      <c r="N140" s="4567">
        <v>44484</v>
      </c>
      <c r="O140" s="4565">
        <v>44515</v>
      </c>
      <c r="P140" s="4567">
        <v>44545</v>
      </c>
      <c r="Q140" s="4565">
        <v>44576</v>
      </c>
      <c r="R140" s="4567">
        <v>44607</v>
      </c>
      <c r="S140" s="4565">
        <v>44635</v>
      </c>
      <c r="T140" s="4565">
        <v>44666</v>
      </c>
      <c r="U140" s="4565">
        <v>44696</v>
      </c>
      <c r="V140" s="4565">
        <v>44727</v>
      </c>
      <c r="W140" s="4565">
        <v>44757</v>
      </c>
      <c r="X140" s="4565">
        <v>44788</v>
      </c>
      <c r="Y140" s="4565">
        <v>44819</v>
      </c>
      <c r="Z140" s="4565">
        <v>44849</v>
      </c>
      <c r="AA140" s="4565">
        <v>44880</v>
      </c>
    </row>
    <row r="141" spans="1:27" ht="30" customHeight="1" thickBot="1" x14ac:dyDescent="0.3">
      <c r="A141" s="4675"/>
      <c r="B141" s="4679"/>
      <c r="C141" s="541" t="s">
        <v>8</v>
      </c>
      <c r="D141" s="3933" t="s">
        <v>625</v>
      </c>
      <c r="E141" s="3933"/>
      <c r="F141" s="3933" t="s">
        <v>141</v>
      </c>
      <c r="G141" s="3935" t="s">
        <v>142</v>
      </c>
      <c r="H141" s="4401"/>
      <c r="I141" s="3937" t="s">
        <v>143</v>
      </c>
      <c r="J141" s="4144" t="s">
        <v>18</v>
      </c>
      <c r="K141" s="3880" t="s">
        <v>190</v>
      </c>
      <c r="L141" s="4486" t="s">
        <v>198</v>
      </c>
      <c r="M141" s="3880" t="s">
        <v>540</v>
      </c>
      <c r="N141" s="4486" t="s">
        <v>541</v>
      </c>
      <c r="O141" s="3880" t="s">
        <v>619</v>
      </c>
      <c r="P141" s="4486" t="s">
        <v>621</v>
      </c>
      <c r="Q141" s="3880" t="s">
        <v>624</v>
      </c>
      <c r="R141" s="4486" t="s">
        <v>1038</v>
      </c>
      <c r="S141" s="3880" t="s">
        <v>141</v>
      </c>
      <c r="T141" s="3937" t="s">
        <v>142</v>
      </c>
      <c r="U141" s="4649" t="s">
        <v>143</v>
      </c>
      <c r="V141" s="4649" t="s">
        <v>18</v>
      </c>
      <c r="W141" s="4649" t="s">
        <v>190</v>
      </c>
      <c r="X141" s="4649" t="s">
        <v>198</v>
      </c>
      <c r="Y141" s="3880" t="s">
        <v>540</v>
      </c>
      <c r="Z141" s="4486" t="s">
        <v>541</v>
      </c>
      <c r="AA141" s="3880" t="s">
        <v>619</v>
      </c>
    </row>
    <row r="142" spans="1:27" s="39" customFormat="1" ht="30" hidden="1" customHeight="1" thickBot="1" x14ac:dyDescent="0.3">
      <c r="A142" s="4675"/>
      <c r="B142" s="4679"/>
      <c r="C142" s="4582" t="s">
        <v>44</v>
      </c>
      <c r="K142" s="1144"/>
      <c r="L142" s="30"/>
      <c r="M142" s="1144"/>
      <c r="N142" s="30"/>
      <c r="O142" s="1144"/>
      <c r="P142" s="30"/>
      <c r="Q142" s="1144"/>
      <c r="S142" s="4475"/>
    </row>
    <row r="143" spans="1:27" ht="30" hidden="1" customHeight="1" thickBot="1" x14ac:dyDescent="0.3">
      <c r="A143" s="4675"/>
      <c r="B143" s="4680"/>
      <c r="C143" s="4583" t="s">
        <v>37</v>
      </c>
      <c r="K143" s="895"/>
      <c r="L143" s="1"/>
      <c r="M143" s="895"/>
      <c r="N143" s="1"/>
      <c r="O143" s="895"/>
      <c r="P143" s="1"/>
      <c r="Q143" s="895"/>
      <c r="S143" s="4571"/>
    </row>
    <row r="144" spans="1:27" ht="249.95" customHeight="1" thickBot="1" x14ac:dyDescent="0.3">
      <c r="A144" s="4676"/>
      <c r="B144" s="4572"/>
      <c r="C144" s="720" t="s">
        <v>30</v>
      </c>
      <c r="D144" s="3938" t="s">
        <v>982</v>
      </c>
      <c r="E144" s="3938"/>
      <c r="F144" s="3938" t="s">
        <v>1</v>
      </c>
      <c r="G144" s="4369" t="s">
        <v>993</v>
      </c>
      <c r="H144" s="4369"/>
      <c r="I144" s="3938" t="s">
        <v>994</v>
      </c>
      <c r="J144" s="4480" t="s">
        <v>1070</v>
      </c>
      <c r="K144" s="3938" t="s">
        <v>1073</v>
      </c>
      <c r="L144" s="750"/>
      <c r="M144" s="399"/>
      <c r="N144" s="750"/>
      <c r="O144" s="399"/>
      <c r="P144" s="750"/>
      <c r="Q144" s="399"/>
      <c r="R144" s="750"/>
      <c r="S144" s="4526"/>
      <c r="T144" s="3939" t="s">
        <v>1078</v>
      </c>
      <c r="U144" s="4526"/>
      <c r="V144" s="4650" t="s">
        <v>1079</v>
      </c>
      <c r="W144" s="4526"/>
      <c r="X144" s="4526"/>
      <c r="Y144" s="4526"/>
      <c r="Z144" s="4526"/>
      <c r="AA144" s="4526"/>
    </row>
    <row r="145" spans="1:27" s="1" customFormat="1" ht="30" hidden="1" customHeight="1" thickBot="1" x14ac:dyDescent="0.3">
      <c r="A145" s="122"/>
      <c r="B145" s="122"/>
      <c r="S145" s="4527"/>
    </row>
    <row r="146" spans="1:27" ht="30" hidden="1" customHeight="1" x14ac:dyDescent="0.25">
      <c r="A146" s="122"/>
      <c r="B146" s="122"/>
      <c r="C146" s="2381" t="s">
        <v>3</v>
      </c>
    </row>
    <row r="147" spans="1:27" s="1" customFormat="1" ht="30" hidden="1" customHeight="1" x14ac:dyDescent="0.25">
      <c r="A147" s="4692" t="s">
        <v>573</v>
      </c>
      <c r="B147" s="4686" t="s">
        <v>350</v>
      </c>
      <c r="C147" s="2359" t="s">
        <v>874</v>
      </c>
      <c r="S147" s="4527"/>
    </row>
    <row r="148" spans="1:27" s="1" customFormat="1" ht="30" hidden="1" customHeight="1" x14ac:dyDescent="0.25">
      <c r="A148" s="4693"/>
      <c r="B148" s="4687"/>
      <c r="C148" s="8" t="s">
        <v>575</v>
      </c>
      <c r="S148" s="4527"/>
    </row>
    <row r="149" spans="1:27" s="1" customFormat="1" ht="30" hidden="1" customHeight="1" x14ac:dyDescent="0.25">
      <c r="A149" s="4694"/>
      <c r="B149" s="4675"/>
      <c r="C149" s="2716" t="s">
        <v>598</v>
      </c>
      <c r="S149" s="4527"/>
    </row>
    <row r="150" spans="1:27" s="1" customFormat="1" ht="30" hidden="1" customHeight="1" x14ac:dyDescent="0.25">
      <c r="A150" s="4694"/>
      <c r="B150" s="4675"/>
      <c r="C150" s="2369" t="s">
        <v>479</v>
      </c>
      <c r="S150" s="4527"/>
    </row>
    <row r="151" spans="1:27" s="1" customFormat="1" ht="30" hidden="1" customHeight="1" x14ac:dyDescent="0.25">
      <c r="A151" s="4694"/>
      <c r="B151" s="4675"/>
      <c r="C151" s="2370" t="s">
        <v>478</v>
      </c>
      <c r="S151" s="4527"/>
    </row>
    <row r="152" spans="1:27" s="1" customFormat="1" ht="30" hidden="1" customHeight="1" x14ac:dyDescent="0.25">
      <c r="A152" s="4694"/>
      <c r="B152" s="4675"/>
      <c r="C152" s="2371" t="s">
        <v>21</v>
      </c>
      <c r="S152" s="4527"/>
    </row>
    <row r="153" spans="1:27" s="1" customFormat="1" ht="30" hidden="1" customHeight="1" x14ac:dyDescent="0.25">
      <c r="A153" s="4694"/>
      <c r="B153" s="4675"/>
      <c r="C153" s="2372" t="s">
        <v>472</v>
      </c>
      <c r="S153" s="4527"/>
    </row>
    <row r="154" spans="1:27" s="1" customFormat="1" ht="30" hidden="1" customHeight="1" x14ac:dyDescent="0.25">
      <c r="A154" s="4695"/>
      <c r="B154" s="4676"/>
      <c r="C154" s="3548" t="s">
        <v>480</v>
      </c>
      <c r="S154" s="4527"/>
    </row>
    <row r="155" spans="1:27" s="1" customFormat="1" ht="30" customHeight="1" x14ac:dyDescent="0.35">
      <c r="A155" s="3544"/>
      <c r="B155" s="122"/>
      <c r="C155" s="3545"/>
      <c r="S155" s="4527"/>
    </row>
    <row r="156" spans="1:27" s="1" customFormat="1" ht="30" customHeight="1" thickBot="1" x14ac:dyDescent="0.4">
      <c r="A156" s="3544"/>
      <c r="B156" s="122"/>
      <c r="C156" s="3545"/>
      <c r="S156" s="4527"/>
    </row>
    <row r="157" spans="1:27" s="1" customFormat="1" ht="30" customHeight="1" thickBot="1" x14ac:dyDescent="0.4">
      <c r="A157" s="3544"/>
      <c r="B157" s="122"/>
      <c r="C157" s="3545"/>
      <c r="D157" s="3858">
        <v>43860</v>
      </c>
      <c r="E157" s="3856" t="s">
        <v>1030</v>
      </c>
      <c r="F157" s="3859">
        <v>43889</v>
      </c>
      <c r="G157" s="3856">
        <v>43920</v>
      </c>
      <c r="H157" s="3856" t="s">
        <v>1031</v>
      </c>
      <c r="I157" s="3856">
        <v>43951</v>
      </c>
      <c r="J157" s="3856">
        <v>43981</v>
      </c>
      <c r="K157" s="3856">
        <v>44012</v>
      </c>
      <c r="L157" s="3856">
        <v>44407</v>
      </c>
      <c r="M157" s="3856">
        <v>44438</v>
      </c>
      <c r="N157" s="3856">
        <v>44469</v>
      </c>
      <c r="O157" s="4463">
        <v>44499</v>
      </c>
      <c r="P157" s="4463">
        <v>44530</v>
      </c>
      <c r="Q157" s="4463">
        <v>44560</v>
      </c>
      <c r="R157" s="4463">
        <v>44591</v>
      </c>
      <c r="S157" s="4463">
        <v>44620</v>
      </c>
      <c r="T157" s="3856">
        <v>43920</v>
      </c>
      <c r="U157" s="3856">
        <v>43951</v>
      </c>
      <c r="V157" s="4646">
        <v>43981</v>
      </c>
      <c r="W157" s="3856">
        <v>44012</v>
      </c>
      <c r="X157" s="3857">
        <v>44407</v>
      </c>
      <c r="Y157" s="3856">
        <v>44438</v>
      </c>
      <c r="Z157" s="3857">
        <v>44469</v>
      </c>
      <c r="AA157" s="4463">
        <v>44499</v>
      </c>
    </row>
    <row r="158" spans="1:27" s="1" customFormat="1" ht="30" customHeight="1" x14ac:dyDescent="0.25">
      <c r="A158" s="4692" t="s">
        <v>955</v>
      </c>
      <c r="B158" s="4700"/>
      <c r="C158" s="3621" t="s">
        <v>888</v>
      </c>
      <c r="D158" s="3947" t="e">
        <f>#REF!</f>
        <v>#REF!</v>
      </c>
      <c r="E158" s="3947" t="e">
        <f>#REF!</f>
        <v>#REF!</v>
      </c>
      <c r="F158" s="3947">
        <f t="shared" ref="F158" si="350">D31</f>
        <v>43999</v>
      </c>
      <c r="G158" s="3947" t="str">
        <f>F31</f>
        <v>Same as 1/30</v>
      </c>
      <c r="H158" s="3947">
        <f>G31</f>
        <v>44041</v>
      </c>
      <c r="I158" s="3947">
        <f>G31</f>
        <v>44041</v>
      </c>
      <c r="J158" s="3947">
        <f t="shared" ref="J158:S158" si="351">I31</f>
        <v>44069</v>
      </c>
      <c r="K158" s="3947">
        <f t="shared" si="351"/>
        <v>44125</v>
      </c>
      <c r="L158" s="3947">
        <f t="shared" si="351"/>
        <v>44153</v>
      </c>
      <c r="M158" s="3947">
        <f t="shared" si="351"/>
        <v>44188</v>
      </c>
      <c r="N158" s="3947">
        <f t="shared" si="351"/>
        <v>44216</v>
      </c>
      <c r="O158" s="3947">
        <f t="shared" si="351"/>
        <v>44244</v>
      </c>
      <c r="P158" s="3947">
        <f t="shared" si="351"/>
        <v>44286</v>
      </c>
      <c r="Q158" s="3947">
        <f t="shared" si="351"/>
        <v>44314</v>
      </c>
      <c r="R158" s="3947">
        <f t="shared" si="351"/>
        <v>44349</v>
      </c>
      <c r="S158" s="4528">
        <f t="shared" si="351"/>
        <v>44363</v>
      </c>
      <c r="T158" s="3947" t="str">
        <f t="shared" ref="T158" si="352">S31</f>
        <v>Same as 1/30</v>
      </c>
      <c r="U158" s="3947">
        <f t="shared" ref="U158" si="353">T31</f>
        <v>44426</v>
      </c>
      <c r="V158" s="3947">
        <f t="shared" ref="V158" si="354">U31</f>
        <v>44454</v>
      </c>
      <c r="W158" s="3947">
        <f t="shared" ref="W158" si="355">V31</f>
        <v>44482</v>
      </c>
      <c r="X158" s="3947">
        <f t="shared" ref="X158" si="356">W31</f>
        <v>44531</v>
      </c>
      <c r="Y158" s="3947">
        <f t="shared" ref="Y158" si="357">X31</f>
        <v>44559</v>
      </c>
      <c r="Z158" s="3947">
        <f t="shared" ref="Z158" si="358">Y31</f>
        <v>44594</v>
      </c>
      <c r="AA158" s="3947">
        <f t="shared" ref="AA158" si="359">Z31</f>
        <v>44622</v>
      </c>
    </row>
    <row r="159" spans="1:27" s="1" customFormat="1" ht="30" customHeight="1" x14ac:dyDescent="0.25">
      <c r="A159" s="4705"/>
      <c r="B159" s="4701"/>
      <c r="C159" s="3632" t="s">
        <v>889</v>
      </c>
      <c r="D159" s="3948" t="e">
        <f>#REF!</f>
        <v>#REF!</v>
      </c>
      <c r="E159" s="3948" t="e">
        <f>#REF!</f>
        <v>#REF!</v>
      </c>
      <c r="F159" s="3948">
        <f t="shared" ref="F159" si="360">D39</f>
        <v>44047</v>
      </c>
      <c r="G159" s="3948">
        <f>F39</f>
        <v>44068</v>
      </c>
      <c r="H159" s="3948">
        <f>G39</f>
        <v>44089</v>
      </c>
      <c r="I159" s="3948">
        <f>G39</f>
        <v>44089</v>
      </c>
      <c r="J159" s="3948">
        <f t="shared" ref="J159:S159" si="361">I39</f>
        <v>44117</v>
      </c>
      <c r="K159" s="3948">
        <f t="shared" si="361"/>
        <v>44173</v>
      </c>
      <c r="L159" s="3948">
        <f t="shared" si="361"/>
        <v>44201</v>
      </c>
      <c r="M159" s="3948">
        <f t="shared" si="361"/>
        <v>44236</v>
      </c>
      <c r="N159" s="3948">
        <f t="shared" si="361"/>
        <v>44264</v>
      </c>
      <c r="O159" s="3948">
        <f t="shared" si="361"/>
        <v>44292</v>
      </c>
      <c r="P159" s="3948">
        <f t="shared" si="361"/>
        <v>44334</v>
      </c>
      <c r="Q159" s="3948">
        <f t="shared" si="361"/>
        <v>44362</v>
      </c>
      <c r="R159" s="3948">
        <f t="shared" si="361"/>
        <v>44397</v>
      </c>
      <c r="S159" s="4529">
        <f t="shared" si="361"/>
        <v>44411</v>
      </c>
      <c r="T159" s="3948">
        <f t="shared" ref="T159" si="362">S39</f>
        <v>44418</v>
      </c>
      <c r="U159" s="3948">
        <f t="shared" ref="U159" si="363">T39</f>
        <v>44474</v>
      </c>
      <c r="V159" s="3948">
        <f t="shared" ref="V159" si="364">U39</f>
        <v>44502</v>
      </c>
      <c r="W159" s="3948">
        <f t="shared" ref="W159" si="365">V39</f>
        <v>44530</v>
      </c>
      <c r="X159" s="3948">
        <f t="shared" ref="X159" si="366">W39</f>
        <v>44579</v>
      </c>
      <c r="Y159" s="3948">
        <f t="shared" ref="Y159" si="367">X39</f>
        <v>44607</v>
      </c>
      <c r="Z159" s="3948">
        <f t="shared" ref="Z159" si="368">Y39</f>
        <v>44642</v>
      </c>
      <c r="AA159" s="3948">
        <f t="shared" ref="AA159" si="369">Z39</f>
        <v>44670</v>
      </c>
    </row>
    <row r="160" spans="1:27" s="1" customFormat="1" ht="30" customHeight="1" x14ac:dyDescent="0.25">
      <c r="A160" s="4705"/>
      <c r="B160" s="4701"/>
      <c r="C160" s="3633" t="s">
        <v>890</v>
      </c>
      <c r="D160" s="3949" t="e">
        <f>#REF!</f>
        <v>#REF!</v>
      </c>
      <c r="E160" s="3949" t="e">
        <f>#REF!</f>
        <v>#REF!</v>
      </c>
      <c r="F160" s="3949">
        <f t="shared" ref="F160" si="370">D50</f>
        <v>44060</v>
      </c>
      <c r="G160" s="3949">
        <f>F50</f>
        <v>43701</v>
      </c>
      <c r="H160" s="3949">
        <f>G50</f>
        <v>44102</v>
      </c>
      <c r="I160" s="3949">
        <f>G50</f>
        <v>44102</v>
      </c>
      <c r="J160" s="3949">
        <f t="shared" ref="J160:S160" si="371">I50</f>
        <v>44130</v>
      </c>
      <c r="K160" s="3949">
        <f t="shared" si="371"/>
        <v>44179</v>
      </c>
      <c r="L160" s="3949">
        <f t="shared" si="371"/>
        <v>44214</v>
      </c>
      <c r="M160" s="3949">
        <f t="shared" si="371"/>
        <v>44249</v>
      </c>
      <c r="N160" s="3949">
        <f t="shared" si="371"/>
        <v>44277</v>
      </c>
      <c r="O160" s="3949">
        <f t="shared" si="371"/>
        <v>44305</v>
      </c>
      <c r="P160" s="3949">
        <f t="shared" si="371"/>
        <v>44347</v>
      </c>
      <c r="Q160" s="3949">
        <f t="shared" si="371"/>
        <v>44375</v>
      </c>
      <c r="R160" s="3949">
        <f t="shared" si="371"/>
        <v>44410</v>
      </c>
      <c r="S160" s="4525">
        <f t="shared" si="371"/>
        <v>44424</v>
      </c>
      <c r="T160" s="3949">
        <f t="shared" ref="T160" si="372">S50</f>
        <v>44431</v>
      </c>
      <c r="U160" s="3949">
        <f t="shared" ref="U160" si="373">T50</f>
        <v>44487</v>
      </c>
      <c r="V160" s="3949">
        <f t="shared" ref="V160" si="374">U50</f>
        <v>44515</v>
      </c>
      <c r="W160" s="3949">
        <f t="shared" ref="W160" si="375">V50</f>
        <v>44543</v>
      </c>
      <c r="X160" s="3949">
        <f t="shared" ref="X160" si="376">W50</f>
        <v>44592</v>
      </c>
      <c r="Y160" s="3949">
        <f t="shared" ref="Y160" si="377">X50</f>
        <v>44620</v>
      </c>
      <c r="Z160" s="3949">
        <f t="shared" ref="Z160" si="378">Y50</f>
        <v>44655</v>
      </c>
      <c r="AA160" s="3949">
        <f t="shared" ref="AA160" si="379">Z50</f>
        <v>44683</v>
      </c>
    </row>
    <row r="161" spans="1:27" s="1" customFormat="1" ht="30" customHeight="1" x14ac:dyDescent="0.25">
      <c r="A161" s="4705"/>
      <c r="B161" s="4701"/>
      <c r="C161" s="3633" t="s">
        <v>891</v>
      </c>
      <c r="D161" s="3949" t="e">
        <f>#REF!</f>
        <v>#REF!</v>
      </c>
      <c r="E161" s="3949" t="e">
        <f>#REF!</f>
        <v>#REF!</v>
      </c>
      <c r="F161" s="3949">
        <f t="shared" ref="F161" si="380">D54</f>
        <v>44064</v>
      </c>
      <c r="G161" s="3949">
        <f>F54</f>
        <v>43705</v>
      </c>
      <c r="H161" s="3949">
        <f>G54</f>
        <v>44106</v>
      </c>
      <c r="I161" s="3949">
        <f>G54</f>
        <v>44106</v>
      </c>
      <c r="J161" s="3949">
        <f t="shared" ref="J161:S161" si="381">I54</f>
        <v>44134</v>
      </c>
      <c r="K161" s="3949">
        <f t="shared" si="381"/>
        <v>44183</v>
      </c>
      <c r="L161" s="3949">
        <f t="shared" si="381"/>
        <v>44218</v>
      </c>
      <c r="M161" s="3949">
        <f t="shared" si="381"/>
        <v>44253</v>
      </c>
      <c r="N161" s="3949">
        <f t="shared" si="381"/>
        <v>44281</v>
      </c>
      <c r="O161" s="3949">
        <f t="shared" si="381"/>
        <v>44309</v>
      </c>
      <c r="P161" s="3949">
        <f t="shared" si="381"/>
        <v>44351</v>
      </c>
      <c r="Q161" s="3949">
        <f t="shared" si="381"/>
        <v>44382</v>
      </c>
      <c r="R161" s="3949">
        <f t="shared" si="381"/>
        <v>44414</v>
      </c>
      <c r="S161" s="4525">
        <f t="shared" si="381"/>
        <v>44428</v>
      </c>
      <c r="T161" s="3949">
        <f t="shared" ref="T161" si="382">S54</f>
        <v>44435</v>
      </c>
      <c r="U161" s="3949">
        <f t="shared" ref="U161" si="383">T54</f>
        <v>44491</v>
      </c>
      <c r="V161" s="3949">
        <f t="shared" ref="V161" si="384">U54</f>
        <v>44519</v>
      </c>
      <c r="W161" s="3949">
        <f t="shared" ref="W161" si="385">V54</f>
        <v>44547</v>
      </c>
      <c r="X161" s="3949">
        <f t="shared" ref="X161" si="386">W54</f>
        <v>44596</v>
      </c>
      <c r="Y161" s="3949">
        <f t="shared" ref="Y161" si="387">X54</f>
        <v>44624</v>
      </c>
      <c r="Z161" s="3949">
        <f t="shared" ref="Z161" si="388">Y54</f>
        <v>44659</v>
      </c>
      <c r="AA161" s="3949">
        <f t="shared" ref="AA161" si="389">Z54</f>
        <v>44687</v>
      </c>
    </row>
    <row r="162" spans="1:27" s="1" customFormat="1" ht="30" customHeight="1" x14ac:dyDescent="0.25">
      <c r="A162" s="4705"/>
      <c r="B162" s="4701"/>
      <c r="C162" s="3633" t="s">
        <v>887</v>
      </c>
      <c r="D162" s="3949" t="e">
        <f>#REF!</f>
        <v>#REF!</v>
      </c>
      <c r="E162" s="3949" t="e">
        <f>#REF!</f>
        <v>#REF!</v>
      </c>
      <c r="F162" s="3949">
        <f t="shared" ref="F162" si="390">D66</f>
        <v>44090</v>
      </c>
      <c r="G162" s="3949" t="str">
        <f>F66</f>
        <v>Same as 1/30</v>
      </c>
      <c r="H162" s="3949">
        <f>G66</f>
        <v>44125</v>
      </c>
      <c r="I162" s="3949">
        <f>G66</f>
        <v>44125</v>
      </c>
      <c r="J162" s="3949">
        <f>I66</f>
        <v>44160</v>
      </c>
      <c r="K162" s="3949">
        <f t="shared" ref="K162:N162" si="391">J66</f>
        <v>44216</v>
      </c>
      <c r="L162" s="3949">
        <f t="shared" si="391"/>
        <v>44244</v>
      </c>
      <c r="M162" s="3949">
        <f>L66</f>
        <v>44272</v>
      </c>
      <c r="N162" s="3949">
        <f t="shared" si="391"/>
        <v>44307</v>
      </c>
      <c r="O162" s="3949">
        <f t="shared" ref="O162:S162" si="392">N66</f>
        <v>44342</v>
      </c>
      <c r="P162" s="3949">
        <f t="shared" si="392"/>
        <v>44370</v>
      </c>
      <c r="Q162" s="3949">
        <f t="shared" si="392"/>
        <v>44398</v>
      </c>
      <c r="R162" s="3949">
        <f t="shared" si="392"/>
        <v>44433</v>
      </c>
      <c r="S162" s="4525">
        <f t="shared" si="392"/>
        <v>44461</v>
      </c>
      <c r="T162" s="3949" t="str">
        <f t="shared" ref="T162" si="393">S66</f>
        <v>Same as 1/30</v>
      </c>
      <c r="U162" s="3949">
        <f t="shared" ref="U162" si="394">T66</f>
        <v>44510</v>
      </c>
      <c r="V162" s="3949">
        <f t="shared" ref="V162" si="395">U66</f>
        <v>44538</v>
      </c>
      <c r="W162" s="3949">
        <f t="shared" ref="W162" si="396">V66</f>
        <v>44580</v>
      </c>
      <c r="X162" s="3949">
        <f t="shared" ref="X162" si="397">W66</f>
        <v>44615</v>
      </c>
      <c r="Y162" s="3949">
        <f t="shared" ref="Y162" si="398">X66</f>
        <v>44643</v>
      </c>
      <c r="Z162" s="3949">
        <f t="shared" ref="Z162" si="399">Y66</f>
        <v>44678</v>
      </c>
      <c r="AA162" s="3949">
        <f t="shared" ref="AA162" si="400">Z66</f>
        <v>44706</v>
      </c>
    </row>
    <row r="163" spans="1:27" s="1" customFormat="1" ht="30" customHeight="1" x14ac:dyDescent="0.25">
      <c r="A163" s="4705"/>
      <c r="B163" s="4701"/>
      <c r="C163" s="3634" t="s">
        <v>892</v>
      </c>
      <c r="D163" s="3950" t="e">
        <f>#REF!</f>
        <v>#REF!</v>
      </c>
      <c r="E163" s="3950" t="e">
        <f>#REF!</f>
        <v>#REF!</v>
      </c>
      <c r="F163" s="3950">
        <f t="shared" ref="F163" si="401">D69</f>
        <v>44097</v>
      </c>
      <c r="G163" s="3950" t="str">
        <f>F69</f>
        <v>Same as 1/30</v>
      </c>
      <c r="H163" s="3950">
        <f>G69</f>
        <v>44132</v>
      </c>
      <c r="I163" s="3950">
        <f>G69</f>
        <v>44132</v>
      </c>
      <c r="J163" s="3950">
        <f>I69</f>
        <v>44167</v>
      </c>
      <c r="K163" s="3950">
        <f t="shared" ref="K163:N163" si="402">J69</f>
        <v>44223</v>
      </c>
      <c r="L163" s="3950">
        <f t="shared" si="402"/>
        <v>44251</v>
      </c>
      <c r="M163" s="3950">
        <f>L69</f>
        <v>44279</v>
      </c>
      <c r="N163" s="3950">
        <f t="shared" si="402"/>
        <v>44314</v>
      </c>
      <c r="O163" s="3950">
        <f t="shared" ref="O163:S163" si="403">N69</f>
        <v>44349</v>
      </c>
      <c r="P163" s="3950">
        <f t="shared" si="403"/>
        <v>44377</v>
      </c>
      <c r="Q163" s="3950">
        <f t="shared" si="403"/>
        <v>44405</v>
      </c>
      <c r="R163" s="3950">
        <f t="shared" si="403"/>
        <v>44440</v>
      </c>
      <c r="S163" s="4131">
        <f t="shared" si="403"/>
        <v>44468</v>
      </c>
      <c r="T163" s="3950" t="str">
        <f t="shared" ref="T163" si="404">S69</f>
        <v>Same as 1/30</v>
      </c>
      <c r="U163" s="3950">
        <f t="shared" ref="U163" si="405">T69</f>
        <v>44517</v>
      </c>
      <c r="V163" s="3950">
        <f t="shared" ref="V163" si="406">U69</f>
        <v>44545</v>
      </c>
      <c r="W163" s="3950">
        <f t="shared" ref="W163" si="407">V69</f>
        <v>44587</v>
      </c>
      <c r="X163" s="3950">
        <f t="shared" ref="X163" si="408">W69</f>
        <v>44622</v>
      </c>
      <c r="Y163" s="3950">
        <f t="shared" ref="Y163" si="409">X69</f>
        <v>44650</v>
      </c>
      <c r="Z163" s="3950">
        <f t="shared" ref="Z163" si="410">Y69</f>
        <v>44685</v>
      </c>
      <c r="AA163" s="3950">
        <f t="shared" ref="AA163" si="411">Z69</f>
        <v>44713</v>
      </c>
    </row>
    <row r="164" spans="1:27" s="1" customFormat="1" ht="30" customHeight="1" x14ac:dyDescent="0.25">
      <c r="A164" s="4705"/>
      <c r="B164" s="4701"/>
      <c r="C164" s="3633" t="s">
        <v>895</v>
      </c>
      <c r="D164" s="3949" t="e">
        <f t="shared" ref="D164:J164" si="412">D163+2</f>
        <v>#REF!</v>
      </c>
      <c r="E164" s="3949" t="e">
        <f t="shared" ref="E164" si="413">E163+2</f>
        <v>#REF!</v>
      </c>
      <c r="F164" s="3949">
        <f t="shared" si="412"/>
        <v>44099</v>
      </c>
      <c r="G164" s="3949" t="e">
        <f t="shared" si="412"/>
        <v>#VALUE!</v>
      </c>
      <c r="H164" s="3949">
        <f t="shared" ref="H164" si="414">H163+2</f>
        <v>44134</v>
      </c>
      <c r="I164" s="3949">
        <f t="shared" si="412"/>
        <v>44134</v>
      </c>
      <c r="J164" s="3949">
        <f t="shared" si="412"/>
        <v>44169</v>
      </c>
      <c r="K164" s="3949">
        <f t="shared" ref="K164:N164" si="415">K163+2</f>
        <v>44225</v>
      </c>
      <c r="L164" s="3949">
        <f t="shared" si="415"/>
        <v>44253</v>
      </c>
      <c r="M164" s="3949">
        <f t="shared" si="415"/>
        <v>44281</v>
      </c>
      <c r="N164" s="3949">
        <f t="shared" si="415"/>
        <v>44316</v>
      </c>
      <c r="O164" s="3949">
        <f t="shared" ref="O164:S164" si="416">O163+2</f>
        <v>44351</v>
      </c>
      <c r="P164" s="3949">
        <f t="shared" si="416"/>
        <v>44379</v>
      </c>
      <c r="Q164" s="3949">
        <f t="shared" si="416"/>
        <v>44407</v>
      </c>
      <c r="R164" s="3949">
        <f t="shared" si="416"/>
        <v>44442</v>
      </c>
      <c r="S164" s="4525">
        <f t="shared" si="416"/>
        <v>44470</v>
      </c>
      <c r="T164" s="3949" t="e">
        <f t="shared" ref="T164:AA164" si="417">T163+2</f>
        <v>#VALUE!</v>
      </c>
      <c r="U164" s="3949">
        <f t="shared" si="417"/>
        <v>44519</v>
      </c>
      <c r="V164" s="3949">
        <f t="shared" si="417"/>
        <v>44547</v>
      </c>
      <c r="W164" s="3949">
        <f t="shared" si="417"/>
        <v>44589</v>
      </c>
      <c r="X164" s="3949">
        <f t="shared" si="417"/>
        <v>44624</v>
      </c>
      <c r="Y164" s="3949">
        <f t="shared" si="417"/>
        <v>44652</v>
      </c>
      <c r="Z164" s="3949">
        <f t="shared" si="417"/>
        <v>44687</v>
      </c>
      <c r="AA164" s="3949">
        <f t="shared" si="417"/>
        <v>44715</v>
      </c>
    </row>
    <row r="165" spans="1:27" s="1" customFormat="1" ht="30" customHeight="1" x14ac:dyDescent="0.25">
      <c r="A165" s="4705"/>
      <c r="B165" s="4701"/>
      <c r="C165" s="3635" t="s">
        <v>894</v>
      </c>
      <c r="D165" s="3951">
        <f t="shared" ref="D165:S165" si="418">D51</f>
        <v>44064</v>
      </c>
      <c r="E165" s="3951">
        <f t="shared" si="418"/>
        <v>44078</v>
      </c>
      <c r="F165" s="3951" t="str">
        <f t="shared" si="418"/>
        <v>Same as 1/30</v>
      </c>
      <c r="G165" s="3951">
        <f t="shared" si="418"/>
        <v>44106</v>
      </c>
      <c r="H165" s="3951">
        <f t="shared" si="418"/>
        <v>44113</v>
      </c>
      <c r="I165" s="3951">
        <f t="shared" si="418"/>
        <v>44134</v>
      </c>
      <c r="J165" s="3951">
        <f t="shared" si="418"/>
        <v>44183</v>
      </c>
      <c r="K165" s="3951">
        <f t="shared" si="418"/>
        <v>44218</v>
      </c>
      <c r="L165" s="3951">
        <f t="shared" si="418"/>
        <v>44253</v>
      </c>
      <c r="M165" s="3951">
        <f t="shared" si="418"/>
        <v>44281</v>
      </c>
      <c r="N165" s="3951">
        <f t="shared" si="418"/>
        <v>44309</v>
      </c>
      <c r="O165" s="3951">
        <f t="shared" si="418"/>
        <v>44351</v>
      </c>
      <c r="P165" s="3951">
        <f t="shared" si="418"/>
        <v>44382</v>
      </c>
      <c r="Q165" s="3951">
        <f t="shared" si="418"/>
        <v>44414</v>
      </c>
      <c r="R165" s="3951">
        <f t="shared" si="418"/>
        <v>44428</v>
      </c>
      <c r="S165" s="4530" t="str">
        <f t="shared" si="418"/>
        <v>Same as 1/30</v>
      </c>
      <c r="T165" s="3951">
        <f t="shared" ref="T165:AA165" si="419">T51</f>
        <v>44491</v>
      </c>
      <c r="U165" s="3951">
        <f t="shared" si="419"/>
        <v>44519</v>
      </c>
      <c r="V165" s="3951">
        <f t="shared" si="419"/>
        <v>44547</v>
      </c>
      <c r="W165" s="3951">
        <f t="shared" si="419"/>
        <v>44596</v>
      </c>
      <c r="X165" s="3951">
        <f t="shared" si="419"/>
        <v>44624</v>
      </c>
      <c r="Y165" s="3951">
        <f t="shared" si="419"/>
        <v>44659</v>
      </c>
      <c r="Z165" s="3951">
        <f t="shared" si="419"/>
        <v>44687</v>
      </c>
      <c r="AA165" s="3951">
        <f t="shared" si="419"/>
        <v>44715</v>
      </c>
    </row>
    <row r="166" spans="1:27" s="1" customFormat="1" ht="30" customHeight="1" x14ac:dyDescent="0.25">
      <c r="A166" s="4705"/>
      <c r="B166" s="4701"/>
      <c r="C166" s="3633" t="s">
        <v>893</v>
      </c>
      <c r="D166" s="3949">
        <f t="shared" ref="D166:J166" si="420">D66</f>
        <v>44090</v>
      </c>
      <c r="E166" s="3949">
        <f t="shared" si="420"/>
        <v>44104</v>
      </c>
      <c r="F166" s="3949" t="str">
        <f t="shared" si="420"/>
        <v>Same as 1/30</v>
      </c>
      <c r="G166" s="3949">
        <f t="shared" si="420"/>
        <v>44125</v>
      </c>
      <c r="H166" s="3949">
        <f t="shared" si="420"/>
        <v>44132</v>
      </c>
      <c r="I166" s="3949">
        <f t="shared" si="420"/>
        <v>44160</v>
      </c>
      <c r="J166" s="3949">
        <f t="shared" si="420"/>
        <v>44216</v>
      </c>
      <c r="K166" s="3949">
        <f t="shared" ref="K166:N166" si="421">K66</f>
        <v>44244</v>
      </c>
      <c r="L166" s="3949">
        <f t="shared" si="421"/>
        <v>44272</v>
      </c>
      <c r="M166" s="3949">
        <f t="shared" si="421"/>
        <v>44307</v>
      </c>
      <c r="N166" s="3949">
        <f t="shared" si="421"/>
        <v>44342</v>
      </c>
      <c r="O166" s="3949">
        <f t="shared" ref="O166:S166" si="422">O66</f>
        <v>44370</v>
      </c>
      <c r="P166" s="3949">
        <f t="shared" si="422"/>
        <v>44398</v>
      </c>
      <c r="Q166" s="3949">
        <f t="shared" si="422"/>
        <v>44433</v>
      </c>
      <c r="R166" s="3949">
        <f t="shared" si="422"/>
        <v>44461</v>
      </c>
      <c r="S166" s="4525" t="str">
        <f t="shared" si="422"/>
        <v>Same as 1/30</v>
      </c>
      <c r="T166" s="3949">
        <f t="shared" ref="T166:AA166" si="423">T66</f>
        <v>44510</v>
      </c>
      <c r="U166" s="3949">
        <f t="shared" si="423"/>
        <v>44538</v>
      </c>
      <c r="V166" s="3949">
        <f t="shared" si="423"/>
        <v>44580</v>
      </c>
      <c r="W166" s="3949">
        <f t="shared" si="423"/>
        <v>44615</v>
      </c>
      <c r="X166" s="3949">
        <f t="shared" si="423"/>
        <v>44643</v>
      </c>
      <c r="Y166" s="3949">
        <f t="shared" si="423"/>
        <v>44678</v>
      </c>
      <c r="Z166" s="3949">
        <f t="shared" si="423"/>
        <v>44706</v>
      </c>
      <c r="AA166" s="3949">
        <f t="shared" si="423"/>
        <v>44734</v>
      </c>
    </row>
    <row r="167" spans="1:27" s="1" customFormat="1" ht="30" customHeight="1" thickBot="1" x14ac:dyDescent="0.3">
      <c r="A167" s="4706"/>
      <c r="B167" s="4702"/>
      <c r="C167" s="3636" t="s">
        <v>942</v>
      </c>
      <c r="D167" s="3952">
        <f t="shared" ref="D167:J167" si="424">D69</f>
        <v>44097</v>
      </c>
      <c r="E167" s="3952">
        <f t="shared" si="424"/>
        <v>44111</v>
      </c>
      <c r="F167" s="3952" t="str">
        <f t="shared" si="424"/>
        <v>Same as 1/30</v>
      </c>
      <c r="G167" s="3952">
        <f t="shared" si="424"/>
        <v>44132</v>
      </c>
      <c r="H167" s="3952">
        <f t="shared" si="424"/>
        <v>44139</v>
      </c>
      <c r="I167" s="3952">
        <f t="shared" si="424"/>
        <v>44167</v>
      </c>
      <c r="J167" s="3952">
        <f t="shared" si="424"/>
        <v>44223</v>
      </c>
      <c r="K167" s="3952">
        <f t="shared" ref="K167:N167" si="425">K69</f>
        <v>44251</v>
      </c>
      <c r="L167" s="3952">
        <f t="shared" si="425"/>
        <v>44279</v>
      </c>
      <c r="M167" s="3952">
        <f t="shared" si="425"/>
        <v>44314</v>
      </c>
      <c r="N167" s="3952">
        <f t="shared" si="425"/>
        <v>44349</v>
      </c>
      <c r="O167" s="3952">
        <f t="shared" ref="O167:S167" si="426">O69</f>
        <v>44377</v>
      </c>
      <c r="P167" s="3952">
        <f t="shared" si="426"/>
        <v>44405</v>
      </c>
      <c r="Q167" s="3952">
        <f t="shared" si="426"/>
        <v>44440</v>
      </c>
      <c r="R167" s="3952">
        <f t="shared" si="426"/>
        <v>44468</v>
      </c>
      <c r="S167" s="4531" t="str">
        <f t="shared" si="426"/>
        <v>Same as 1/30</v>
      </c>
      <c r="T167" s="3952">
        <f t="shared" ref="T167:AA167" si="427">T69</f>
        <v>44517</v>
      </c>
      <c r="U167" s="3952">
        <f t="shared" si="427"/>
        <v>44545</v>
      </c>
      <c r="V167" s="3952">
        <f t="shared" si="427"/>
        <v>44587</v>
      </c>
      <c r="W167" s="3952">
        <f t="shared" si="427"/>
        <v>44622</v>
      </c>
      <c r="X167" s="3952">
        <f t="shared" si="427"/>
        <v>44650</v>
      </c>
      <c r="Y167" s="3952">
        <f t="shared" si="427"/>
        <v>44685</v>
      </c>
      <c r="Z167" s="3952">
        <f t="shared" si="427"/>
        <v>44713</v>
      </c>
      <c r="AA167" s="3952">
        <f t="shared" si="427"/>
        <v>44741</v>
      </c>
    </row>
    <row r="168" spans="1:27" s="1" customFormat="1" ht="30" customHeight="1" x14ac:dyDescent="0.25">
      <c r="A168" s="3654"/>
      <c r="B168" s="3655"/>
      <c r="C168" s="2433" t="s">
        <v>896</v>
      </c>
      <c r="S168" s="4527"/>
    </row>
    <row r="169" spans="1:27" s="1" customFormat="1" ht="75" customHeight="1" x14ac:dyDescent="0.25">
      <c r="A169" s="3654"/>
      <c r="B169" s="3655"/>
      <c r="C169" s="1959" t="s">
        <v>956</v>
      </c>
      <c r="S169" s="4527"/>
    </row>
    <row r="170" spans="1:27" s="1" customFormat="1" ht="30" customHeight="1" x14ac:dyDescent="0.35">
      <c r="A170" s="3544"/>
      <c r="B170" s="122"/>
      <c r="C170" s="3545"/>
      <c r="S170" s="4527"/>
    </row>
    <row r="171" spans="1:27" s="1" customFormat="1" ht="30" customHeight="1" thickBot="1" x14ac:dyDescent="0.4">
      <c r="A171" s="3544"/>
      <c r="B171" s="122"/>
      <c r="C171" s="3545"/>
      <c r="S171" s="4527"/>
    </row>
    <row r="172" spans="1:27" s="1" customFormat="1" ht="30" customHeight="1" thickBot="1" x14ac:dyDescent="0.4">
      <c r="A172" s="3544"/>
      <c r="B172" s="122"/>
      <c r="C172" s="3545"/>
      <c r="D172" s="3858">
        <v>43860</v>
      </c>
      <c r="E172" s="3856" t="s">
        <v>1030</v>
      </c>
      <c r="F172" s="3859">
        <v>43889</v>
      </c>
      <c r="G172" s="3856">
        <v>43920</v>
      </c>
      <c r="H172" s="3856" t="s">
        <v>1031</v>
      </c>
      <c r="I172" s="3856">
        <v>43951</v>
      </c>
      <c r="J172" s="3856">
        <v>43981</v>
      </c>
      <c r="K172" s="3856">
        <v>44012</v>
      </c>
      <c r="L172" s="3856">
        <v>44407</v>
      </c>
      <c r="M172" s="3856">
        <v>44438</v>
      </c>
      <c r="N172" s="3856">
        <v>44469</v>
      </c>
      <c r="O172" s="4463">
        <v>44499</v>
      </c>
      <c r="P172" s="4463">
        <v>44530</v>
      </c>
      <c r="Q172" s="4463">
        <v>44560</v>
      </c>
      <c r="R172" s="4463">
        <v>44591</v>
      </c>
      <c r="S172" s="4463">
        <v>44620</v>
      </c>
      <c r="T172" s="3856">
        <v>43920</v>
      </c>
      <c r="U172" s="3856">
        <v>43951</v>
      </c>
      <c r="V172" s="4646">
        <v>43981</v>
      </c>
      <c r="W172" s="3856">
        <v>44012</v>
      </c>
      <c r="X172" s="3857">
        <v>44407</v>
      </c>
      <c r="Y172" s="3856">
        <v>44438</v>
      </c>
      <c r="Z172" s="3857">
        <v>44469</v>
      </c>
      <c r="AA172" s="4463">
        <v>44499</v>
      </c>
    </row>
    <row r="173" spans="1:27" s="1" customFormat="1" ht="30" customHeight="1" x14ac:dyDescent="0.25">
      <c r="A173" s="4711" t="s">
        <v>957</v>
      </c>
      <c r="B173" s="4715"/>
      <c r="C173" s="4415" t="s">
        <v>1019</v>
      </c>
      <c r="D173" s="4432"/>
      <c r="E173" s="4445"/>
      <c r="F173" s="4429"/>
      <c r="G173" s="4444"/>
      <c r="H173" s="4431"/>
      <c r="I173" s="4430"/>
      <c r="J173" s="4430"/>
      <c r="K173" s="4430">
        <f>K177-49</f>
        <v>44075</v>
      </c>
      <c r="L173" s="4430"/>
      <c r="M173" s="4430"/>
      <c r="N173" s="4430"/>
      <c r="O173" s="4430">
        <f>O177-49</f>
        <v>44222</v>
      </c>
      <c r="P173" s="4430">
        <f>P177-49</f>
        <v>44250</v>
      </c>
      <c r="Q173" s="4430">
        <f>Q177-49</f>
        <v>44285</v>
      </c>
      <c r="R173" s="4430"/>
      <c r="S173" s="4446"/>
      <c r="T173" s="4430">
        <f t="shared" ref="T173:AA173" si="428">T177-49</f>
        <v>44362</v>
      </c>
      <c r="U173" s="4430">
        <f t="shared" si="428"/>
        <v>44390</v>
      </c>
      <c r="V173" s="4430">
        <f t="shared" si="428"/>
        <v>44432</v>
      </c>
      <c r="W173" s="4430">
        <f t="shared" si="428"/>
        <v>44467</v>
      </c>
      <c r="X173" s="4430">
        <f t="shared" si="428"/>
        <v>44495</v>
      </c>
      <c r="Y173" s="4430">
        <f t="shared" si="428"/>
        <v>44530</v>
      </c>
      <c r="Z173" s="4430">
        <f t="shared" si="428"/>
        <v>44558</v>
      </c>
      <c r="AA173" s="4430">
        <f t="shared" si="428"/>
        <v>44586</v>
      </c>
    </row>
    <row r="174" spans="1:27" s="1" customFormat="1" ht="30" customHeight="1" x14ac:dyDescent="0.25">
      <c r="A174" s="4712"/>
      <c r="B174" s="4716"/>
      <c r="C174" s="4415" t="s">
        <v>1028</v>
      </c>
      <c r="D174" s="4432"/>
      <c r="E174" s="4429"/>
      <c r="F174" s="4429"/>
      <c r="G174" s="4430"/>
      <c r="H174" s="4431"/>
      <c r="I174" s="4430"/>
      <c r="J174" s="4430"/>
      <c r="K174" s="4430">
        <f>K175-14</f>
        <v>44095</v>
      </c>
      <c r="L174" s="4430"/>
      <c r="M174" s="4430"/>
      <c r="N174" s="4430"/>
      <c r="O174" s="4430">
        <f>O175-14</f>
        <v>44242</v>
      </c>
      <c r="P174" s="4430">
        <f>P175-14</f>
        <v>44270</v>
      </c>
      <c r="Q174" s="4430">
        <f>Q175-14</f>
        <v>44305</v>
      </c>
      <c r="R174" s="4430"/>
      <c r="S174" s="4446"/>
      <c r="T174" s="4430">
        <f t="shared" ref="T174:AA174" si="429">T175-14</f>
        <v>44382</v>
      </c>
      <c r="U174" s="4430">
        <f t="shared" si="429"/>
        <v>44410</v>
      </c>
      <c r="V174" s="4430">
        <f t="shared" si="429"/>
        <v>44452</v>
      </c>
      <c r="W174" s="4430">
        <f t="shared" si="429"/>
        <v>44487</v>
      </c>
      <c r="X174" s="4430">
        <f t="shared" si="429"/>
        <v>44515</v>
      </c>
      <c r="Y174" s="4430">
        <f t="shared" si="429"/>
        <v>44550</v>
      </c>
      <c r="Z174" s="4430">
        <f t="shared" si="429"/>
        <v>44578</v>
      </c>
      <c r="AA174" s="4430">
        <f t="shared" si="429"/>
        <v>44606</v>
      </c>
    </row>
    <row r="175" spans="1:27" s="1" customFormat="1" ht="30" customHeight="1" x14ac:dyDescent="0.25">
      <c r="A175" s="4712"/>
      <c r="B175" s="4716"/>
      <c r="C175" s="4415" t="s">
        <v>1026</v>
      </c>
      <c r="D175" s="4432"/>
      <c r="E175" s="4429"/>
      <c r="F175" s="4429"/>
      <c r="G175" s="4430"/>
      <c r="H175" s="4431"/>
      <c r="I175" s="4430"/>
      <c r="J175" s="4430"/>
      <c r="K175" s="4430">
        <f>K178-28</f>
        <v>44109</v>
      </c>
      <c r="L175" s="4430"/>
      <c r="M175" s="4430"/>
      <c r="N175" s="4430"/>
      <c r="O175" s="4430">
        <f>O178-28</f>
        <v>44256</v>
      </c>
      <c r="P175" s="4430">
        <f>P178-28</f>
        <v>44284</v>
      </c>
      <c r="Q175" s="4430">
        <f>Q178-28</f>
        <v>44319</v>
      </c>
      <c r="R175" s="4430"/>
      <c r="S175" s="4446"/>
      <c r="T175" s="4430">
        <f t="shared" ref="T175:AA175" si="430">T178-28</f>
        <v>44396</v>
      </c>
      <c r="U175" s="4430">
        <f t="shared" si="430"/>
        <v>44424</v>
      </c>
      <c r="V175" s="4430">
        <f t="shared" si="430"/>
        <v>44466</v>
      </c>
      <c r="W175" s="4430">
        <f t="shared" si="430"/>
        <v>44501</v>
      </c>
      <c r="X175" s="4430">
        <f t="shared" si="430"/>
        <v>44529</v>
      </c>
      <c r="Y175" s="4430">
        <f t="shared" si="430"/>
        <v>44564</v>
      </c>
      <c r="Z175" s="4430">
        <f t="shared" si="430"/>
        <v>44592</v>
      </c>
      <c r="AA175" s="4430">
        <f t="shared" si="430"/>
        <v>44620</v>
      </c>
    </row>
    <row r="176" spans="1:27" s="1" customFormat="1" ht="30" customHeight="1" x14ac:dyDescent="0.25">
      <c r="A176" s="4712"/>
      <c r="B176" s="4716"/>
      <c r="C176" s="4415" t="s">
        <v>1027</v>
      </c>
      <c r="D176" s="4432"/>
      <c r="E176" s="4429"/>
      <c r="F176" s="4429"/>
      <c r="G176" s="4430"/>
      <c r="H176" s="4431"/>
      <c r="I176" s="4430"/>
      <c r="J176" s="4430"/>
      <c r="K176" s="4430">
        <f>K177</f>
        <v>44124</v>
      </c>
      <c r="L176" s="4430"/>
      <c r="M176" s="4430"/>
      <c r="N176" s="4430"/>
      <c r="O176" s="4430">
        <f>O177</f>
        <v>44271</v>
      </c>
      <c r="P176" s="4430">
        <f>P177</f>
        <v>44299</v>
      </c>
      <c r="Q176" s="4430">
        <f>Q177</f>
        <v>44334</v>
      </c>
      <c r="R176" s="4430"/>
      <c r="S176" s="4446"/>
      <c r="T176" s="4430">
        <f t="shared" ref="T176:AA176" si="431">T177</f>
        <v>44411</v>
      </c>
      <c r="U176" s="4430">
        <f t="shared" si="431"/>
        <v>44439</v>
      </c>
      <c r="V176" s="4430">
        <f t="shared" si="431"/>
        <v>44481</v>
      </c>
      <c r="W176" s="4430">
        <f t="shared" si="431"/>
        <v>44516</v>
      </c>
      <c r="X176" s="4430">
        <f t="shared" si="431"/>
        <v>44544</v>
      </c>
      <c r="Y176" s="4430">
        <f t="shared" si="431"/>
        <v>44579</v>
      </c>
      <c r="Z176" s="4430">
        <f t="shared" si="431"/>
        <v>44607</v>
      </c>
      <c r="AA176" s="4430">
        <f t="shared" si="431"/>
        <v>44635</v>
      </c>
    </row>
    <row r="177" spans="1:27" s="1" customFormat="1" ht="30" customHeight="1" x14ac:dyDescent="0.25">
      <c r="A177" s="4713"/>
      <c r="B177" s="4716"/>
      <c r="C177" s="4415" t="s">
        <v>1024</v>
      </c>
      <c r="D177" s="4434"/>
      <c r="E177" s="4433"/>
      <c r="F177" s="4433"/>
      <c r="G177" s="4433"/>
      <c r="H177" s="4434"/>
      <c r="I177" s="4433"/>
      <c r="J177" s="4433"/>
      <c r="K177" s="4433">
        <f>K181-42</f>
        <v>44124</v>
      </c>
      <c r="L177" s="4433"/>
      <c r="M177" s="4433"/>
      <c r="N177" s="4433"/>
      <c r="O177" s="4433">
        <f>O181-42</f>
        <v>44271</v>
      </c>
      <c r="P177" s="4433">
        <f>P181-42</f>
        <v>44299</v>
      </c>
      <c r="Q177" s="4433">
        <f>Q181-42</f>
        <v>44334</v>
      </c>
      <c r="R177" s="4433"/>
      <c r="S177" s="3878"/>
      <c r="T177" s="4433">
        <f t="shared" ref="T177:AA177" si="432">T181-42</f>
        <v>44411</v>
      </c>
      <c r="U177" s="4433">
        <f t="shared" si="432"/>
        <v>44439</v>
      </c>
      <c r="V177" s="4433">
        <f t="shared" si="432"/>
        <v>44481</v>
      </c>
      <c r="W177" s="4433">
        <f t="shared" si="432"/>
        <v>44516</v>
      </c>
      <c r="X177" s="4433">
        <f t="shared" si="432"/>
        <v>44544</v>
      </c>
      <c r="Y177" s="4433">
        <f t="shared" si="432"/>
        <v>44579</v>
      </c>
      <c r="Z177" s="4433">
        <f t="shared" si="432"/>
        <v>44607</v>
      </c>
      <c r="AA177" s="4433">
        <f t="shared" si="432"/>
        <v>44635</v>
      </c>
    </row>
    <row r="178" spans="1:27" s="1" customFormat="1" ht="30" customHeight="1" x14ac:dyDescent="0.25">
      <c r="A178" s="4713"/>
      <c r="B178" s="4716"/>
      <c r="C178" s="4428" t="s">
        <v>1025</v>
      </c>
      <c r="D178" s="4425"/>
      <c r="E178" s="4424"/>
      <c r="F178" s="4424"/>
      <c r="G178" s="4424"/>
      <c r="H178" s="4425"/>
      <c r="I178" s="4424"/>
      <c r="J178" s="4424"/>
      <c r="K178" s="4424">
        <f>K180-22</f>
        <v>44137</v>
      </c>
      <c r="L178" s="4424"/>
      <c r="M178" s="4424"/>
      <c r="N178" s="4424"/>
      <c r="O178" s="4424">
        <f>O180-22</f>
        <v>44284</v>
      </c>
      <c r="P178" s="4424">
        <f>P180-22</f>
        <v>44312</v>
      </c>
      <c r="Q178" s="4424">
        <f>Q180-22</f>
        <v>44347</v>
      </c>
      <c r="R178" s="4424"/>
      <c r="S178" s="4532"/>
      <c r="T178" s="4424">
        <f t="shared" ref="T178:AA178" si="433">T180-22</f>
        <v>44424</v>
      </c>
      <c r="U178" s="4424">
        <f t="shared" si="433"/>
        <v>44452</v>
      </c>
      <c r="V178" s="4424">
        <f t="shared" si="433"/>
        <v>44494</v>
      </c>
      <c r="W178" s="4424">
        <f t="shared" si="433"/>
        <v>44529</v>
      </c>
      <c r="X178" s="4424">
        <f t="shared" si="433"/>
        <v>44557</v>
      </c>
      <c r="Y178" s="4424">
        <f t="shared" si="433"/>
        <v>44592</v>
      </c>
      <c r="Z178" s="4424">
        <f t="shared" si="433"/>
        <v>44620</v>
      </c>
      <c r="AA178" s="4424">
        <f t="shared" si="433"/>
        <v>44648</v>
      </c>
    </row>
    <row r="179" spans="1:27" s="1" customFormat="1" ht="30" customHeight="1" x14ac:dyDescent="0.25">
      <c r="A179" s="4713"/>
      <c r="B179" s="4716"/>
      <c r="C179" s="4413" t="s">
        <v>966</v>
      </c>
      <c r="D179" s="4418">
        <f>D185-28</f>
        <v>44012</v>
      </c>
      <c r="E179" s="4410">
        <f>E185-28</f>
        <v>44026</v>
      </c>
      <c r="F179" s="4410" t="s">
        <v>454</v>
      </c>
      <c r="G179" s="4410">
        <f>G185-28</f>
        <v>44054</v>
      </c>
      <c r="H179" s="4418">
        <f>H185-28</f>
        <v>44061</v>
      </c>
      <c r="I179" s="4410">
        <f>I185-28</f>
        <v>44089</v>
      </c>
      <c r="J179" s="4410">
        <f>J185-28</f>
        <v>44145</v>
      </c>
      <c r="K179" s="4410">
        <f t="shared" ref="K179" si="434">K185-28</f>
        <v>44152</v>
      </c>
      <c r="L179" s="4410">
        <f t="shared" ref="L179:R179" si="435">L185-28</f>
        <v>44201</v>
      </c>
      <c r="M179" s="4410">
        <f t="shared" si="435"/>
        <v>44236</v>
      </c>
      <c r="N179" s="4410">
        <f t="shared" si="435"/>
        <v>44271</v>
      </c>
      <c r="O179" s="4410">
        <f t="shared" ref="O179" si="436">O185-28</f>
        <v>44299</v>
      </c>
      <c r="P179" s="4410">
        <f t="shared" ref="P179" si="437">P185-28</f>
        <v>44327</v>
      </c>
      <c r="Q179" s="4410">
        <f t="shared" si="435"/>
        <v>44362</v>
      </c>
      <c r="R179" s="4410">
        <f t="shared" si="435"/>
        <v>44390</v>
      </c>
      <c r="S179" s="4533" t="s">
        <v>454</v>
      </c>
      <c r="T179" s="4410">
        <f t="shared" ref="T179:AA179" si="438">T185-28</f>
        <v>44439</v>
      </c>
      <c r="U179" s="4410">
        <f t="shared" si="438"/>
        <v>44467</v>
      </c>
      <c r="V179" s="4410">
        <f t="shared" si="438"/>
        <v>44509</v>
      </c>
      <c r="W179" s="4410">
        <f t="shared" si="438"/>
        <v>44544</v>
      </c>
      <c r="X179" s="4410">
        <f t="shared" si="438"/>
        <v>44572</v>
      </c>
      <c r="Y179" s="4410">
        <f t="shared" si="438"/>
        <v>44607</v>
      </c>
      <c r="Z179" s="4410">
        <f t="shared" si="438"/>
        <v>44635</v>
      </c>
      <c r="AA179" s="4410">
        <f t="shared" si="438"/>
        <v>44663</v>
      </c>
    </row>
    <row r="180" spans="1:27" s="1" customFormat="1" ht="30" customHeight="1" x14ac:dyDescent="0.25">
      <c r="A180" s="4713"/>
      <c r="B180" s="4716"/>
      <c r="C180" s="4411" t="s">
        <v>1020</v>
      </c>
      <c r="D180" s="4427"/>
      <c r="E180" s="4426"/>
      <c r="F180" s="4426"/>
      <c r="G180" s="4426"/>
      <c r="H180" s="4427"/>
      <c r="I180" s="4426"/>
      <c r="J180" s="4426"/>
      <c r="K180" s="4426">
        <f>K181-7</f>
        <v>44159</v>
      </c>
      <c r="L180" s="4426"/>
      <c r="M180" s="4426"/>
      <c r="N180" s="4426"/>
      <c r="O180" s="4426">
        <f>O181-7</f>
        <v>44306</v>
      </c>
      <c r="P180" s="4426">
        <f>P181-7</f>
        <v>44334</v>
      </c>
      <c r="Q180" s="4426">
        <f>Q181-7</f>
        <v>44369</v>
      </c>
      <c r="R180" s="4426"/>
      <c r="S180" s="4534"/>
      <c r="T180" s="4426">
        <f t="shared" ref="T180:AA180" si="439">T181-7</f>
        <v>44446</v>
      </c>
      <c r="U180" s="4426">
        <f t="shared" si="439"/>
        <v>44474</v>
      </c>
      <c r="V180" s="4426">
        <f t="shared" si="439"/>
        <v>44516</v>
      </c>
      <c r="W180" s="4426">
        <f t="shared" si="439"/>
        <v>44551</v>
      </c>
      <c r="X180" s="4426">
        <f t="shared" si="439"/>
        <v>44579</v>
      </c>
      <c r="Y180" s="4426">
        <f t="shared" si="439"/>
        <v>44614</v>
      </c>
      <c r="Z180" s="4426">
        <f t="shared" si="439"/>
        <v>44642</v>
      </c>
      <c r="AA180" s="4426">
        <f t="shared" si="439"/>
        <v>44670</v>
      </c>
    </row>
    <row r="181" spans="1:27" s="1" customFormat="1" ht="30" customHeight="1" x14ac:dyDescent="0.25">
      <c r="A181" s="4713"/>
      <c r="B181" s="4716"/>
      <c r="C181" s="4412" t="s">
        <v>1018</v>
      </c>
      <c r="D181" s="4427"/>
      <c r="E181" s="4426"/>
      <c r="F181" s="4426"/>
      <c r="G181" s="4426"/>
      <c r="H181" s="4427"/>
      <c r="I181" s="4426"/>
      <c r="J181" s="4426"/>
      <c r="K181" s="4426">
        <f>K185-14</f>
        <v>44166</v>
      </c>
      <c r="L181" s="4426"/>
      <c r="M181" s="4426"/>
      <c r="N181" s="4426"/>
      <c r="O181" s="4426">
        <f>O185-14</f>
        <v>44313</v>
      </c>
      <c r="P181" s="4426">
        <f>P185-14</f>
        <v>44341</v>
      </c>
      <c r="Q181" s="4426">
        <f>Q185-14</f>
        <v>44376</v>
      </c>
      <c r="R181" s="4426"/>
      <c r="S181" s="4534"/>
      <c r="T181" s="4426">
        <f t="shared" ref="T181:AA181" si="440">T185-14</f>
        <v>44453</v>
      </c>
      <c r="U181" s="4426">
        <f t="shared" si="440"/>
        <v>44481</v>
      </c>
      <c r="V181" s="4426">
        <f t="shared" si="440"/>
        <v>44523</v>
      </c>
      <c r="W181" s="4426">
        <f t="shared" si="440"/>
        <v>44558</v>
      </c>
      <c r="X181" s="4426">
        <f t="shared" si="440"/>
        <v>44586</v>
      </c>
      <c r="Y181" s="4426">
        <f t="shared" si="440"/>
        <v>44621</v>
      </c>
      <c r="Z181" s="4426">
        <f t="shared" si="440"/>
        <v>44649</v>
      </c>
      <c r="AA181" s="4426">
        <f t="shared" si="440"/>
        <v>44677</v>
      </c>
    </row>
    <row r="182" spans="1:27" s="1" customFormat="1" ht="30" customHeight="1" x14ac:dyDescent="0.25">
      <c r="A182" s="4713"/>
      <c r="B182" s="4716"/>
      <c r="C182" s="4435" t="s">
        <v>1021</v>
      </c>
      <c r="D182" s="4434"/>
      <c r="E182" s="4433"/>
      <c r="F182" s="4433"/>
      <c r="G182" s="4433"/>
      <c r="H182" s="4434"/>
      <c r="I182" s="4433"/>
      <c r="J182" s="4433"/>
      <c r="K182" s="4433">
        <f>K181+6</f>
        <v>44172</v>
      </c>
      <c r="L182" s="4433"/>
      <c r="M182" s="4433"/>
      <c r="N182" s="4433"/>
      <c r="O182" s="4433">
        <f>O181+6</f>
        <v>44319</v>
      </c>
      <c r="P182" s="4433">
        <f>P181+6</f>
        <v>44347</v>
      </c>
      <c r="Q182" s="4433">
        <f>Q181+6</f>
        <v>44382</v>
      </c>
      <c r="R182" s="4433"/>
      <c r="S182" s="3878"/>
      <c r="T182" s="4433">
        <f t="shared" ref="T182:AA182" si="441">T181+6</f>
        <v>44459</v>
      </c>
      <c r="U182" s="4433">
        <f t="shared" si="441"/>
        <v>44487</v>
      </c>
      <c r="V182" s="4433">
        <f t="shared" si="441"/>
        <v>44529</v>
      </c>
      <c r="W182" s="4433">
        <f t="shared" si="441"/>
        <v>44564</v>
      </c>
      <c r="X182" s="4433">
        <f t="shared" si="441"/>
        <v>44592</v>
      </c>
      <c r="Y182" s="4433">
        <f t="shared" si="441"/>
        <v>44627</v>
      </c>
      <c r="Z182" s="4433">
        <f t="shared" si="441"/>
        <v>44655</v>
      </c>
      <c r="AA182" s="4433">
        <f t="shared" si="441"/>
        <v>44683</v>
      </c>
    </row>
    <row r="183" spans="1:27" s="1" customFormat="1" ht="30" customHeight="1" x14ac:dyDescent="0.25">
      <c r="A183" s="4713"/>
      <c r="B183" s="4716"/>
      <c r="C183" s="4435" t="s">
        <v>1022</v>
      </c>
      <c r="D183" s="4434"/>
      <c r="E183" s="4433"/>
      <c r="F183" s="4433"/>
      <c r="G183" s="4433"/>
      <c r="H183" s="4434"/>
      <c r="I183" s="4433"/>
      <c r="J183" s="4433"/>
      <c r="K183" s="4433">
        <f>K182+7</f>
        <v>44179</v>
      </c>
      <c r="L183" s="4433"/>
      <c r="M183" s="4433"/>
      <c r="N183" s="4433"/>
      <c r="O183" s="4433">
        <f>O182+7</f>
        <v>44326</v>
      </c>
      <c r="P183" s="4433">
        <f>P182+7</f>
        <v>44354</v>
      </c>
      <c r="Q183" s="4433">
        <f>Q182+7</f>
        <v>44389</v>
      </c>
      <c r="R183" s="4433"/>
      <c r="S183" s="3878"/>
      <c r="T183" s="4433">
        <f t="shared" ref="T183:AA183" si="442">T182+7</f>
        <v>44466</v>
      </c>
      <c r="U183" s="4433">
        <f t="shared" si="442"/>
        <v>44494</v>
      </c>
      <c r="V183" s="4433">
        <f t="shared" si="442"/>
        <v>44536</v>
      </c>
      <c r="W183" s="4433">
        <f t="shared" si="442"/>
        <v>44571</v>
      </c>
      <c r="X183" s="4433">
        <f t="shared" si="442"/>
        <v>44599</v>
      </c>
      <c r="Y183" s="4433">
        <f t="shared" si="442"/>
        <v>44634</v>
      </c>
      <c r="Z183" s="4433">
        <f t="shared" si="442"/>
        <v>44662</v>
      </c>
      <c r="AA183" s="4433">
        <f t="shared" si="442"/>
        <v>44690</v>
      </c>
    </row>
    <row r="184" spans="1:27" s="1" customFormat="1" ht="30" customHeight="1" x14ac:dyDescent="0.25">
      <c r="A184" s="4713"/>
      <c r="B184" s="4716"/>
      <c r="C184" s="4435" t="s">
        <v>1023</v>
      </c>
      <c r="D184" s="4434"/>
      <c r="E184" s="4433"/>
      <c r="F184" s="4433"/>
      <c r="G184" s="4433"/>
      <c r="H184" s="4434"/>
      <c r="I184" s="4433"/>
      <c r="J184" s="4433"/>
      <c r="K184" s="4433">
        <f>K183+4</f>
        <v>44183</v>
      </c>
      <c r="L184" s="4433"/>
      <c r="M184" s="4433"/>
      <c r="N184" s="4433"/>
      <c r="O184" s="4433">
        <f>O183+4</f>
        <v>44330</v>
      </c>
      <c r="P184" s="4433">
        <f>P183+4</f>
        <v>44358</v>
      </c>
      <c r="Q184" s="4433">
        <f>Q183+4</f>
        <v>44393</v>
      </c>
      <c r="R184" s="4433"/>
      <c r="S184" s="3878"/>
      <c r="T184" s="4433">
        <f t="shared" ref="T184:AA184" si="443">T183+4</f>
        <v>44470</v>
      </c>
      <c r="U184" s="4433">
        <f t="shared" si="443"/>
        <v>44498</v>
      </c>
      <c r="V184" s="4433">
        <f t="shared" si="443"/>
        <v>44540</v>
      </c>
      <c r="W184" s="4433">
        <f t="shared" si="443"/>
        <v>44575</v>
      </c>
      <c r="X184" s="4433">
        <f t="shared" si="443"/>
        <v>44603</v>
      </c>
      <c r="Y184" s="4433">
        <f t="shared" si="443"/>
        <v>44638</v>
      </c>
      <c r="Z184" s="4433">
        <f t="shared" si="443"/>
        <v>44666</v>
      </c>
      <c r="AA184" s="4433">
        <f t="shared" si="443"/>
        <v>44694</v>
      </c>
    </row>
    <row r="185" spans="1:27" s="1" customFormat="1" ht="30" customHeight="1" x14ac:dyDescent="0.25">
      <c r="A185" s="4713"/>
      <c r="B185" s="4716"/>
      <c r="C185" s="4414" t="s">
        <v>961</v>
      </c>
      <c r="D185" s="4184">
        <f>D186-6</f>
        <v>44040</v>
      </c>
      <c r="E185" s="3948">
        <f>E186-6</f>
        <v>44054</v>
      </c>
      <c r="F185" s="3948" t="s">
        <v>454</v>
      </c>
      <c r="G185" s="3948">
        <f>G186-6</f>
        <v>44082</v>
      </c>
      <c r="H185" s="4184">
        <f t="shared" ref="H185:AA185" si="444">H186-6</f>
        <v>44089</v>
      </c>
      <c r="I185" s="3948">
        <f t="shared" si="444"/>
        <v>44117</v>
      </c>
      <c r="J185" s="3948">
        <f t="shared" si="444"/>
        <v>44173</v>
      </c>
      <c r="K185" s="3948">
        <f t="shared" si="444"/>
        <v>44180</v>
      </c>
      <c r="L185" s="3948">
        <f t="shared" si="444"/>
        <v>44229</v>
      </c>
      <c r="M185" s="3948">
        <f t="shared" si="444"/>
        <v>44264</v>
      </c>
      <c r="N185" s="3948">
        <f t="shared" si="444"/>
        <v>44299</v>
      </c>
      <c r="O185" s="3948">
        <f t="shared" si="444"/>
        <v>44327</v>
      </c>
      <c r="P185" s="3948">
        <f t="shared" si="444"/>
        <v>44355</v>
      </c>
      <c r="Q185" s="3948">
        <f t="shared" si="444"/>
        <v>44390</v>
      </c>
      <c r="R185" s="3948">
        <f t="shared" si="444"/>
        <v>44418</v>
      </c>
      <c r="S185" s="4529" t="s">
        <v>454</v>
      </c>
      <c r="T185" s="3948">
        <f t="shared" si="444"/>
        <v>44467</v>
      </c>
      <c r="U185" s="3948">
        <f t="shared" si="444"/>
        <v>44495</v>
      </c>
      <c r="V185" s="3948">
        <f t="shared" si="444"/>
        <v>44537</v>
      </c>
      <c r="W185" s="3948">
        <f t="shared" si="444"/>
        <v>44572</v>
      </c>
      <c r="X185" s="3948">
        <f t="shared" si="444"/>
        <v>44600</v>
      </c>
      <c r="Y185" s="3948">
        <f t="shared" si="444"/>
        <v>44635</v>
      </c>
      <c r="Z185" s="3948">
        <f t="shared" si="444"/>
        <v>44663</v>
      </c>
      <c r="AA185" s="3948">
        <f t="shared" si="444"/>
        <v>44691</v>
      </c>
    </row>
    <row r="186" spans="1:27" s="1" customFormat="1" ht="30" customHeight="1" x14ac:dyDescent="0.25">
      <c r="A186" s="4713"/>
      <c r="B186" s="4716"/>
      <c r="C186" s="4415" t="s">
        <v>959</v>
      </c>
      <c r="D186" s="4169">
        <f>D189-7</f>
        <v>44046</v>
      </c>
      <c r="E186" s="3949">
        <f>E189-7</f>
        <v>44060</v>
      </c>
      <c r="F186" s="3949" t="s">
        <v>454</v>
      </c>
      <c r="G186" s="3949">
        <f>G189-7</f>
        <v>44088</v>
      </c>
      <c r="H186" s="4169">
        <f t="shared" ref="H186" si="445">H189-7</f>
        <v>44095</v>
      </c>
      <c r="I186" s="3949">
        <f t="shared" ref="I186" si="446">I189-7</f>
        <v>44123</v>
      </c>
      <c r="J186" s="3949">
        <f t="shared" ref="J186:R186" si="447">J189-7</f>
        <v>44179</v>
      </c>
      <c r="K186" s="3949">
        <f t="shared" si="447"/>
        <v>44186</v>
      </c>
      <c r="L186" s="3949">
        <f t="shared" si="447"/>
        <v>44235</v>
      </c>
      <c r="M186" s="3949">
        <f t="shared" si="447"/>
        <v>44270</v>
      </c>
      <c r="N186" s="3949">
        <f t="shared" si="447"/>
        <v>44305</v>
      </c>
      <c r="O186" s="3949">
        <f t="shared" si="447"/>
        <v>44333</v>
      </c>
      <c r="P186" s="3949">
        <f t="shared" si="447"/>
        <v>44361</v>
      </c>
      <c r="Q186" s="3949">
        <f t="shared" si="447"/>
        <v>44396</v>
      </c>
      <c r="R186" s="3949">
        <f t="shared" si="447"/>
        <v>44424</v>
      </c>
      <c r="S186" s="4525" t="s">
        <v>454</v>
      </c>
      <c r="T186" s="3949">
        <f t="shared" ref="T186:AA186" si="448">T189-7</f>
        <v>44473</v>
      </c>
      <c r="U186" s="3949">
        <f t="shared" si="448"/>
        <v>44501</v>
      </c>
      <c r="V186" s="3949">
        <f t="shared" si="448"/>
        <v>44543</v>
      </c>
      <c r="W186" s="3949">
        <f t="shared" si="448"/>
        <v>44578</v>
      </c>
      <c r="X186" s="3949">
        <f t="shared" si="448"/>
        <v>44606</v>
      </c>
      <c r="Y186" s="3949">
        <f t="shared" si="448"/>
        <v>44641</v>
      </c>
      <c r="Z186" s="3949">
        <f t="shared" si="448"/>
        <v>44669</v>
      </c>
      <c r="AA186" s="3949">
        <f t="shared" si="448"/>
        <v>44697</v>
      </c>
    </row>
    <row r="187" spans="1:27" s="1" customFormat="1" ht="30" customHeight="1" x14ac:dyDescent="0.25">
      <c r="A187" s="4713"/>
      <c r="B187" s="4716"/>
      <c r="C187" s="4415" t="s">
        <v>960</v>
      </c>
      <c r="D187" s="4169">
        <f>D186+2</f>
        <v>44048</v>
      </c>
      <c r="E187" s="3949">
        <f>E186+2</f>
        <v>44062</v>
      </c>
      <c r="F187" s="3949" t="s">
        <v>454</v>
      </c>
      <c r="G187" s="3949">
        <f>G186+2</f>
        <v>44090</v>
      </c>
      <c r="H187" s="4169">
        <f t="shared" ref="H187" si="449">H186+2</f>
        <v>44097</v>
      </c>
      <c r="I187" s="3949">
        <f t="shared" ref="I187" si="450">I186+2</f>
        <v>44125</v>
      </c>
      <c r="J187" s="3949">
        <f t="shared" ref="J187:R187" si="451">J186+2</f>
        <v>44181</v>
      </c>
      <c r="K187" s="3949">
        <f t="shared" si="451"/>
        <v>44188</v>
      </c>
      <c r="L187" s="3949">
        <f t="shared" si="451"/>
        <v>44237</v>
      </c>
      <c r="M187" s="3949">
        <f t="shared" si="451"/>
        <v>44272</v>
      </c>
      <c r="N187" s="3949">
        <f t="shared" si="451"/>
        <v>44307</v>
      </c>
      <c r="O187" s="3949">
        <f t="shared" si="451"/>
        <v>44335</v>
      </c>
      <c r="P187" s="3949">
        <f t="shared" si="451"/>
        <v>44363</v>
      </c>
      <c r="Q187" s="3949">
        <f t="shared" si="451"/>
        <v>44398</v>
      </c>
      <c r="R187" s="3949">
        <f t="shared" si="451"/>
        <v>44426</v>
      </c>
      <c r="S187" s="4525" t="s">
        <v>454</v>
      </c>
      <c r="T187" s="3949">
        <f t="shared" ref="T187:AA187" si="452">T186+2</f>
        <v>44475</v>
      </c>
      <c r="U187" s="3949">
        <f t="shared" si="452"/>
        <v>44503</v>
      </c>
      <c r="V187" s="3949">
        <f t="shared" si="452"/>
        <v>44545</v>
      </c>
      <c r="W187" s="3949">
        <f t="shared" si="452"/>
        <v>44580</v>
      </c>
      <c r="X187" s="3949">
        <f t="shared" si="452"/>
        <v>44608</v>
      </c>
      <c r="Y187" s="3949">
        <f t="shared" si="452"/>
        <v>44643</v>
      </c>
      <c r="Z187" s="3949">
        <f t="shared" si="452"/>
        <v>44671</v>
      </c>
      <c r="AA187" s="3949">
        <f t="shared" si="452"/>
        <v>44699</v>
      </c>
    </row>
    <row r="188" spans="1:27" s="1" customFormat="1" ht="30" customHeight="1" x14ac:dyDescent="0.25">
      <c r="A188" s="4713"/>
      <c r="B188" s="4716"/>
      <c r="C188" s="4416" t="s">
        <v>958</v>
      </c>
      <c r="D188" s="4419">
        <v>44434</v>
      </c>
      <c r="E188" s="4288">
        <v>44083</v>
      </c>
      <c r="F188" s="4288">
        <f>D69</f>
        <v>44097</v>
      </c>
      <c r="G188" s="4288" t="str">
        <f>F69</f>
        <v>Same as 1/30</v>
      </c>
      <c r="H188" s="4419">
        <f>G69</f>
        <v>44132</v>
      </c>
      <c r="I188" s="4288">
        <f>G69</f>
        <v>44132</v>
      </c>
      <c r="J188" s="4288">
        <f>I69</f>
        <v>44167</v>
      </c>
      <c r="K188" s="4288">
        <f t="shared" ref="K188:R188" si="453">J69</f>
        <v>44223</v>
      </c>
      <c r="L188" s="4288">
        <f t="shared" si="453"/>
        <v>44251</v>
      </c>
      <c r="M188" s="4288">
        <f>L69</f>
        <v>44279</v>
      </c>
      <c r="N188" s="4288">
        <f t="shared" si="453"/>
        <v>44314</v>
      </c>
      <c r="O188" s="4288">
        <f t="shared" si="453"/>
        <v>44349</v>
      </c>
      <c r="P188" s="4288">
        <f t="shared" si="453"/>
        <v>44377</v>
      </c>
      <c r="Q188" s="4288">
        <f t="shared" si="453"/>
        <v>44405</v>
      </c>
      <c r="R188" s="4288">
        <f t="shared" si="453"/>
        <v>44440</v>
      </c>
      <c r="S188" s="4535" t="s">
        <v>454</v>
      </c>
      <c r="T188" s="4288" t="str">
        <f t="shared" ref="T188" si="454">S69</f>
        <v>Same as 1/30</v>
      </c>
      <c r="U188" s="4288">
        <f t="shared" ref="U188" si="455">T69</f>
        <v>44517</v>
      </c>
      <c r="V188" s="4288">
        <f t="shared" ref="V188" si="456">U69</f>
        <v>44545</v>
      </c>
      <c r="W188" s="4288">
        <f t="shared" ref="W188" si="457">V69</f>
        <v>44587</v>
      </c>
      <c r="X188" s="4288">
        <f t="shared" ref="X188" si="458">W69</f>
        <v>44622</v>
      </c>
      <c r="Y188" s="4288">
        <f t="shared" ref="Y188" si="459">X69</f>
        <v>44650</v>
      </c>
      <c r="Z188" s="4288">
        <f t="shared" ref="Z188" si="460">Y69</f>
        <v>44685</v>
      </c>
      <c r="AA188" s="4288">
        <f t="shared" ref="AA188" si="461">Z69</f>
        <v>44713</v>
      </c>
    </row>
    <row r="189" spans="1:27" s="1" customFormat="1" ht="30" customHeight="1" x14ac:dyDescent="0.25">
      <c r="A189" s="4713"/>
      <c r="B189" s="4716"/>
      <c r="C189" s="4415" t="s">
        <v>890</v>
      </c>
      <c r="D189" s="4423">
        <f>D190-11</f>
        <v>44053</v>
      </c>
      <c r="E189" s="4317">
        <f>E190-11</f>
        <v>44067</v>
      </c>
      <c r="F189" s="3949" t="s">
        <v>454</v>
      </c>
      <c r="G189" s="3949">
        <f>G190-4</f>
        <v>44095</v>
      </c>
      <c r="H189" s="4169">
        <f t="shared" ref="H189:AA189" si="462">H190-4</f>
        <v>44102</v>
      </c>
      <c r="I189" s="3949">
        <f t="shared" si="462"/>
        <v>44130</v>
      </c>
      <c r="J189" s="3949">
        <f t="shared" si="462"/>
        <v>44186</v>
      </c>
      <c r="K189" s="3949">
        <f t="shared" si="462"/>
        <v>44193</v>
      </c>
      <c r="L189" s="3949">
        <f t="shared" si="462"/>
        <v>44242</v>
      </c>
      <c r="M189" s="3949">
        <f t="shared" si="462"/>
        <v>44277</v>
      </c>
      <c r="N189" s="3949">
        <f t="shared" si="462"/>
        <v>44312</v>
      </c>
      <c r="O189" s="3949">
        <f t="shared" si="462"/>
        <v>44340</v>
      </c>
      <c r="P189" s="3949">
        <f t="shared" si="462"/>
        <v>44368</v>
      </c>
      <c r="Q189" s="3949">
        <f t="shared" si="462"/>
        <v>44403</v>
      </c>
      <c r="R189" s="3949">
        <f t="shared" si="462"/>
        <v>44431</v>
      </c>
      <c r="S189" s="4525" t="s">
        <v>454</v>
      </c>
      <c r="T189" s="3949">
        <f t="shared" si="462"/>
        <v>44480</v>
      </c>
      <c r="U189" s="3949">
        <f t="shared" si="462"/>
        <v>44508</v>
      </c>
      <c r="V189" s="3949">
        <f t="shared" si="462"/>
        <v>44550</v>
      </c>
      <c r="W189" s="3949">
        <f t="shared" si="462"/>
        <v>44585</v>
      </c>
      <c r="X189" s="3949">
        <f t="shared" si="462"/>
        <v>44613</v>
      </c>
      <c r="Y189" s="3949">
        <f t="shared" si="462"/>
        <v>44648</v>
      </c>
      <c r="Z189" s="3949">
        <f t="shared" si="462"/>
        <v>44676</v>
      </c>
      <c r="AA189" s="3949">
        <f t="shared" si="462"/>
        <v>44704</v>
      </c>
    </row>
    <row r="190" spans="1:27" s="1" customFormat="1" ht="30" customHeight="1" x14ac:dyDescent="0.25">
      <c r="A190" s="4713"/>
      <c r="B190" s="4716"/>
      <c r="C190" s="4415" t="s">
        <v>891</v>
      </c>
      <c r="D190" s="4423">
        <f>D192-26</f>
        <v>44064</v>
      </c>
      <c r="E190" s="4317">
        <f>E192-26</f>
        <v>44078</v>
      </c>
      <c r="F190" s="3949" t="s">
        <v>454</v>
      </c>
      <c r="G190" s="3949">
        <f>G192-26</f>
        <v>44099</v>
      </c>
      <c r="H190" s="4169">
        <f t="shared" ref="H190" si="463">H192-26</f>
        <v>44106</v>
      </c>
      <c r="I190" s="3949">
        <f t="shared" ref="I190" si="464">I192-26</f>
        <v>44134</v>
      </c>
      <c r="J190" s="3949">
        <f t="shared" ref="J190:R190" si="465">J192-26</f>
        <v>44190</v>
      </c>
      <c r="K190" s="4317">
        <f>K192-40</f>
        <v>44197</v>
      </c>
      <c r="L190" s="3949">
        <f t="shared" si="465"/>
        <v>44246</v>
      </c>
      <c r="M190" s="3949">
        <f t="shared" si="465"/>
        <v>44281</v>
      </c>
      <c r="N190" s="3949">
        <f t="shared" si="465"/>
        <v>44316</v>
      </c>
      <c r="O190" s="3949">
        <f t="shared" si="465"/>
        <v>44344</v>
      </c>
      <c r="P190" s="3949">
        <f t="shared" si="465"/>
        <v>44372</v>
      </c>
      <c r="Q190" s="3949">
        <f t="shared" si="465"/>
        <v>44407</v>
      </c>
      <c r="R190" s="3949">
        <f t="shared" si="465"/>
        <v>44435</v>
      </c>
      <c r="S190" s="4525" t="s">
        <v>454</v>
      </c>
      <c r="T190" s="3949">
        <f t="shared" ref="T190:AA190" si="466">T192-26</f>
        <v>44484</v>
      </c>
      <c r="U190" s="3949">
        <f t="shared" si="466"/>
        <v>44512</v>
      </c>
      <c r="V190" s="3949">
        <f t="shared" si="466"/>
        <v>44554</v>
      </c>
      <c r="W190" s="3949">
        <f t="shared" si="466"/>
        <v>44589</v>
      </c>
      <c r="X190" s="3949">
        <f t="shared" si="466"/>
        <v>44617</v>
      </c>
      <c r="Y190" s="3949">
        <f t="shared" si="466"/>
        <v>44652</v>
      </c>
      <c r="Z190" s="3949">
        <f t="shared" si="466"/>
        <v>44680</v>
      </c>
      <c r="AA190" s="3949">
        <f t="shared" si="466"/>
        <v>44708</v>
      </c>
    </row>
    <row r="191" spans="1:27" s="1" customFormat="1" ht="30" customHeight="1" x14ac:dyDescent="0.25">
      <c r="A191" s="4713"/>
      <c r="B191" s="4716"/>
      <c r="C191" s="4415" t="s">
        <v>965</v>
      </c>
      <c r="D191" s="4169">
        <f>D193+1</f>
        <v>44098</v>
      </c>
      <c r="E191" s="3949">
        <f>E193+1</f>
        <v>44112</v>
      </c>
      <c r="F191" s="3949" t="s">
        <v>454</v>
      </c>
      <c r="G191" s="3949">
        <f>G193+1</f>
        <v>44133</v>
      </c>
      <c r="H191" s="4169">
        <f t="shared" ref="H191" si="467">H193+1</f>
        <v>44140</v>
      </c>
      <c r="I191" s="3949">
        <f t="shared" ref="I191" si="468">I193+1</f>
        <v>44168</v>
      </c>
      <c r="J191" s="3949">
        <f t="shared" ref="J191:R191" si="469">J193+1</f>
        <v>44224</v>
      </c>
      <c r="K191" s="3949">
        <f t="shared" si="469"/>
        <v>44252</v>
      </c>
      <c r="L191" s="3949">
        <f t="shared" si="469"/>
        <v>44280</v>
      </c>
      <c r="M191" s="3949">
        <f t="shared" si="469"/>
        <v>44315</v>
      </c>
      <c r="N191" s="3949">
        <f t="shared" si="469"/>
        <v>44350</v>
      </c>
      <c r="O191" s="3949">
        <f t="shared" si="469"/>
        <v>44378</v>
      </c>
      <c r="P191" s="3949">
        <f t="shared" si="469"/>
        <v>44406</v>
      </c>
      <c r="Q191" s="3949">
        <f t="shared" si="469"/>
        <v>44441</v>
      </c>
      <c r="R191" s="3949">
        <f t="shared" si="469"/>
        <v>44469</v>
      </c>
      <c r="S191" s="4525">
        <v>44470</v>
      </c>
      <c r="T191" s="3949">
        <f t="shared" ref="T191:AA191" si="470">T193+1</f>
        <v>44518</v>
      </c>
      <c r="U191" s="3949">
        <f t="shared" si="470"/>
        <v>44546</v>
      </c>
      <c r="V191" s="3949">
        <f t="shared" si="470"/>
        <v>44588</v>
      </c>
      <c r="W191" s="3949">
        <f t="shared" si="470"/>
        <v>44623</v>
      </c>
      <c r="X191" s="3949">
        <f t="shared" si="470"/>
        <v>44651</v>
      </c>
      <c r="Y191" s="3949">
        <f t="shared" si="470"/>
        <v>44686</v>
      </c>
      <c r="Z191" s="3949">
        <f t="shared" si="470"/>
        <v>44714</v>
      </c>
      <c r="AA191" s="3949">
        <f t="shared" si="470"/>
        <v>44742</v>
      </c>
    </row>
    <row r="192" spans="1:27" s="1" customFormat="1" ht="30" customHeight="1" x14ac:dyDescent="0.25">
      <c r="A192" s="4713"/>
      <c r="B192" s="4716"/>
      <c r="C192" s="4415" t="s">
        <v>893</v>
      </c>
      <c r="D192" s="4169">
        <f>D66</f>
        <v>44090</v>
      </c>
      <c r="E192" s="3949">
        <f>E66</f>
        <v>44104</v>
      </c>
      <c r="F192" s="3949" t="str">
        <f t="shared" ref="F192:J192" si="471">F66</f>
        <v>Same as 1/30</v>
      </c>
      <c r="G192" s="3949">
        <f>G66</f>
        <v>44125</v>
      </c>
      <c r="H192" s="4169">
        <f t="shared" si="471"/>
        <v>44132</v>
      </c>
      <c r="I192" s="3949">
        <f t="shared" si="471"/>
        <v>44160</v>
      </c>
      <c r="J192" s="3949">
        <f t="shared" si="471"/>
        <v>44216</v>
      </c>
      <c r="K192" s="4317">
        <f>K66-7</f>
        <v>44237</v>
      </c>
      <c r="L192" s="3949">
        <f t="shared" ref="L192:S192" si="472">L66</f>
        <v>44272</v>
      </c>
      <c r="M192" s="3949">
        <f t="shared" si="472"/>
        <v>44307</v>
      </c>
      <c r="N192" s="3949">
        <f t="shared" si="472"/>
        <v>44342</v>
      </c>
      <c r="O192" s="3949">
        <f t="shared" si="472"/>
        <v>44370</v>
      </c>
      <c r="P192" s="3949">
        <f t="shared" si="472"/>
        <v>44398</v>
      </c>
      <c r="Q192" s="3949">
        <f t="shared" si="472"/>
        <v>44433</v>
      </c>
      <c r="R192" s="3949">
        <f t="shared" si="472"/>
        <v>44461</v>
      </c>
      <c r="S192" s="4525" t="str">
        <f t="shared" si="472"/>
        <v>Same as 1/30</v>
      </c>
      <c r="T192" s="3949">
        <f t="shared" ref="T192:AA192" si="473">T66</f>
        <v>44510</v>
      </c>
      <c r="U192" s="3949">
        <f t="shared" si="473"/>
        <v>44538</v>
      </c>
      <c r="V192" s="3949">
        <f t="shared" si="473"/>
        <v>44580</v>
      </c>
      <c r="W192" s="3949">
        <f t="shared" si="473"/>
        <v>44615</v>
      </c>
      <c r="X192" s="3949">
        <f t="shared" si="473"/>
        <v>44643</v>
      </c>
      <c r="Y192" s="3949">
        <f t="shared" si="473"/>
        <v>44678</v>
      </c>
      <c r="Z192" s="3949">
        <f t="shared" si="473"/>
        <v>44706</v>
      </c>
      <c r="AA192" s="3949">
        <f t="shared" si="473"/>
        <v>44734</v>
      </c>
    </row>
    <row r="193" spans="1:31" s="1" customFormat="1" ht="30" customHeight="1" x14ac:dyDescent="0.25">
      <c r="A193" s="4713"/>
      <c r="B193" s="4716"/>
      <c r="C193" s="4417" t="s">
        <v>942</v>
      </c>
      <c r="D193" s="4420">
        <f>D69</f>
        <v>44097</v>
      </c>
      <c r="E193" s="4305">
        <f>E69</f>
        <v>44111</v>
      </c>
      <c r="F193" s="4305" t="str">
        <f t="shared" ref="F193:J193" si="474">F69</f>
        <v>Same as 1/30</v>
      </c>
      <c r="G193" s="4305">
        <f>G69</f>
        <v>44132</v>
      </c>
      <c r="H193" s="4420">
        <f t="shared" si="474"/>
        <v>44139</v>
      </c>
      <c r="I193" s="4305">
        <f t="shared" si="474"/>
        <v>44167</v>
      </c>
      <c r="J193" s="4305">
        <f t="shared" si="474"/>
        <v>44223</v>
      </c>
      <c r="K193" s="4305">
        <f t="shared" ref="K193:S193" si="475">K69</f>
        <v>44251</v>
      </c>
      <c r="L193" s="4305">
        <f t="shared" si="475"/>
        <v>44279</v>
      </c>
      <c r="M193" s="4305">
        <f t="shared" si="475"/>
        <v>44314</v>
      </c>
      <c r="N193" s="4305">
        <f t="shared" si="475"/>
        <v>44349</v>
      </c>
      <c r="O193" s="4305">
        <f t="shared" si="475"/>
        <v>44377</v>
      </c>
      <c r="P193" s="4305">
        <f t="shared" si="475"/>
        <v>44405</v>
      </c>
      <c r="Q193" s="4305">
        <f t="shared" si="475"/>
        <v>44440</v>
      </c>
      <c r="R193" s="4305">
        <f t="shared" si="475"/>
        <v>44468</v>
      </c>
      <c r="S193" s="4536" t="str">
        <f t="shared" si="475"/>
        <v>Same as 1/30</v>
      </c>
      <c r="T193" s="4305">
        <f t="shared" ref="T193:AA193" si="476">T69</f>
        <v>44517</v>
      </c>
      <c r="U193" s="4305">
        <f t="shared" si="476"/>
        <v>44545</v>
      </c>
      <c r="V193" s="4305">
        <f t="shared" si="476"/>
        <v>44587</v>
      </c>
      <c r="W193" s="4305">
        <f t="shared" si="476"/>
        <v>44622</v>
      </c>
      <c r="X193" s="4305">
        <f t="shared" si="476"/>
        <v>44650</v>
      </c>
      <c r="Y193" s="4305">
        <f t="shared" si="476"/>
        <v>44685</v>
      </c>
      <c r="Z193" s="4305">
        <f t="shared" si="476"/>
        <v>44713</v>
      </c>
      <c r="AA193" s="4305">
        <f t="shared" si="476"/>
        <v>44741</v>
      </c>
    </row>
    <row r="194" spans="1:31" s="1" customFormat="1" ht="30" customHeight="1" x14ac:dyDescent="0.25">
      <c r="A194" s="4713"/>
      <c r="B194" s="4716"/>
      <c r="C194" s="4415" t="s">
        <v>965</v>
      </c>
      <c r="D194" s="4421">
        <f>D193+1</f>
        <v>44098</v>
      </c>
      <c r="E194" s="4308">
        <f>E193+1</f>
        <v>44112</v>
      </c>
      <c r="F194" s="4308" t="s">
        <v>454</v>
      </c>
      <c r="G194" s="4308">
        <f>G193+1</f>
        <v>44133</v>
      </c>
      <c r="H194" s="4421">
        <f t="shared" ref="H194" si="477">H193+1</f>
        <v>44140</v>
      </c>
      <c r="I194" s="4308">
        <f t="shared" ref="I194" si="478">I193+1</f>
        <v>44168</v>
      </c>
      <c r="J194" s="4308">
        <f t="shared" ref="J194:R194" si="479">J193+1</f>
        <v>44224</v>
      </c>
      <c r="K194" s="4308">
        <f t="shared" si="479"/>
        <v>44252</v>
      </c>
      <c r="L194" s="4308">
        <f t="shared" si="479"/>
        <v>44280</v>
      </c>
      <c r="M194" s="4308">
        <f t="shared" si="479"/>
        <v>44315</v>
      </c>
      <c r="N194" s="4308">
        <f t="shared" si="479"/>
        <v>44350</v>
      </c>
      <c r="O194" s="4308">
        <f t="shared" si="479"/>
        <v>44378</v>
      </c>
      <c r="P194" s="4308">
        <f t="shared" si="479"/>
        <v>44406</v>
      </c>
      <c r="Q194" s="4308">
        <f t="shared" si="479"/>
        <v>44441</v>
      </c>
      <c r="R194" s="4308">
        <f t="shared" si="479"/>
        <v>44469</v>
      </c>
      <c r="S194" s="4537" t="s">
        <v>454</v>
      </c>
      <c r="T194" s="4308">
        <f t="shared" ref="T194:AA194" si="480">T193+1</f>
        <v>44518</v>
      </c>
      <c r="U194" s="4308">
        <f t="shared" si="480"/>
        <v>44546</v>
      </c>
      <c r="V194" s="4308">
        <f t="shared" si="480"/>
        <v>44588</v>
      </c>
      <c r="W194" s="4308">
        <f t="shared" si="480"/>
        <v>44623</v>
      </c>
      <c r="X194" s="4308">
        <f t="shared" si="480"/>
        <v>44651</v>
      </c>
      <c r="Y194" s="4308">
        <f t="shared" si="480"/>
        <v>44686</v>
      </c>
      <c r="Z194" s="4308">
        <f t="shared" si="480"/>
        <v>44714</v>
      </c>
      <c r="AA194" s="4308">
        <f t="shared" si="480"/>
        <v>44742</v>
      </c>
    </row>
    <row r="195" spans="1:31" s="1" customFormat="1" ht="30" customHeight="1" x14ac:dyDescent="0.25">
      <c r="A195" s="4713"/>
      <c r="B195" s="4716"/>
      <c r="C195" s="4415" t="s">
        <v>963</v>
      </c>
      <c r="D195" s="4169">
        <f>D193+2</f>
        <v>44099</v>
      </c>
      <c r="E195" s="3949">
        <f>E193+2</f>
        <v>44113</v>
      </c>
      <c r="F195" s="3949" t="s">
        <v>454</v>
      </c>
      <c r="G195" s="3949">
        <f>G193+2</f>
        <v>44134</v>
      </c>
      <c r="H195" s="4169">
        <f t="shared" ref="H195" si="481">H193+2</f>
        <v>44141</v>
      </c>
      <c r="I195" s="3949">
        <f t="shared" ref="I195" si="482">I193+2</f>
        <v>44169</v>
      </c>
      <c r="J195" s="3949">
        <f t="shared" ref="J195:R195" si="483">J193+2</f>
        <v>44225</v>
      </c>
      <c r="K195" s="3949">
        <f t="shared" si="483"/>
        <v>44253</v>
      </c>
      <c r="L195" s="3949">
        <f t="shared" si="483"/>
        <v>44281</v>
      </c>
      <c r="M195" s="3949">
        <f t="shared" si="483"/>
        <v>44316</v>
      </c>
      <c r="N195" s="3949">
        <f t="shared" si="483"/>
        <v>44351</v>
      </c>
      <c r="O195" s="3949">
        <f t="shared" si="483"/>
        <v>44379</v>
      </c>
      <c r="P195" s="3949">
        <f t="shared" si="483"/>
        <v>44407</v>
      </c>
      <c r="Q195" s="3949">
        <f t="shared" si="483"/>
        <v>44442</v>
      </c>
      <c r="R195" s="3949">
        <f t="shared" si="483"/>
        <v>44470</v>
      </c>
      <c r="S195" s="4525" t="s">
        <v>454</v>
      </c>
      <c r="T195" s="3949">
        <f t="shared" ref="T195:AA195" si="484">T193+2</f>
        <v>44519</v>
      </c>
      <c r="U195" s="3949">
        <f t="shared" si="484"/>
        <v>44547</v>
      </c>
      <c r="V195" s="3949">
        <f t="shared" si="484"/>
        <v>44589</v>
      </c>
      <c r="W195" s="3949">
        <f t="shared" si="484"/>
        <v>44624</v>
      </c>
      <c r="X195" s="3949">
        <f t="shared" si="484"/>
        <v>44652</v>
      </c>
      <c r="Y195" s="3949">
        <f t="shared" si="484"/>
        <v>44687</v>
      </c>
      <c r="Z195" s="3949">
        <f t="shared" si="484"/>
        <v>44715</v>
      </c>
      <c r="AA195" s="3949">
        <f t="shared" si="484"/>
        <v>44743</v>
      </c>
    </row>
    <row r="196" spans="1:31" s="1" customFormat="1" ht="30" customHeight="1" x14ac:dyDescent="0.25">
      <c r="A196" s="4713"/>
      <c r="B196" s="4716"/>
      <c r="C196" s="4415" t="s">
        <v>962</v>
      </c>
      <c r="D196" s="4169">
        <f>D195+4</f>
        <v>44103</v>
      </c>
      <c r="E196" s="3949">
        <f>E195+4</f>
        <v>44117</v>
      </c>
      <c r="F196" s="3949" t="s">
        <v>454</v>
      </c>
      <c r="G196" s="3949">
        <f>G195+4</f>
        <v>44138</v>
      </c>
      <c r="H196" s="4169">
        <f t="shared" ref="H196" si="485">H195+4</f>
        <v>44145</v>
      </c>
      <c r="I196" s="3949">
        <f t="shared" ref="I196" si="486">I195+4</f>
        <v>44173</v>
      </c>
      <c r="J196" s="3949">
        <f t="shared" ref="J196:R196" si="487">J195+4</f>
        <v>44229</v>
      </c>
      <c r="K196" s="3949">
        <f t="shared" si="487"/>
        <v>44257</v>
      </c>
      <c r="L196" s="3949">
        <f t="shared" si="487"/>
        <v>44285</v>
      </c>
      <c r="M196" s="3949">
        <f t="shared" si="487"/>
        <v>44320</v>
      </c>
      <c r="N196" s="3949">
        <f t="shared" si="487"/>
        <v>44355</v>
      </c>
      <c r="O196" s="3949">
        <f t="shared" si="487"/>
        <v>44383</v>
      </c>
      <c r="P196" s="3949">
        <f t="shared" si="487"/>
        <v>44411</v>
      </c>
      <c r="Q196" s="3949">
        <f t="shared" si="487"/>
        <v>44446</v>
      </c>
      <c r="R196" s="3949">
        <f t="shared" si="487"/>
        <v>44474</v>
      </c>
      <c r="S196" s="4525">
        <v>44475</v>
      </c>
      <c r="T196" s="3949">
        <f t="shared" ref="T196:AA196" si="488">T195+4</f>
        <v>44523</v>
      </c>
      <c r="U196" s="3949">
        <f t="shared" si="488"/>
        <v>44551</v>
      </c>
      <c r="V196" s="3949">
        <f t="shared" si="488"/>
        <v>44593</v>
      </c>
      <c r="W196" s="3949">
        <f t="shared" si="488"/>
        <v>44628</v>
      </c>
      <c r="X196" s="3949">
        <f t="shared" si="488"/>
        <v>44656</v>
      </c>
      <c r="Y196" s="3949">
        <f t="shared" si="488"/>
        <v>44691</v>
      </c>
      <c r="Z196" s="3949">
        <f t="shared" si="488"/>
        <v>44719</v>
      </c>
      <c r="AA196" s="3949">
        <f t="shared" si="488"/>
        <v>44747</v>
      </c>
    </row>
    <row r="197" spans="1:31" s="1" customFormat="1" ht="30" customHeight="1" x14ac:dyDescent="0.25">
      <c r="A197" s="4713"/>
      <c r="B197" s="4716"/>
      <c r="C197" s="4415" t="s">
        <v>964</v>
      </c>
      <c r="D197" s="4169">
        <v>44201</v>
      </c>
      <c r="E197" s="3949">
        <v>44201</v>
      </c>
      <c r="F197" s="3949">
        <v>43866</v>
      </c>
      <c r="G197" s="3949">
        <v>44260</v>
      </c>
      <c r="H197" s="4169">
        <v>44260</v>
      </c>
      <c r="I197" s="3949">
        <v>44291</v>
      </c>
      <c r="J197" s="3949">
        <v>44321</v>
      </c>
      <c r="K197" s="3949">
        <v>44352</v>
      </c>
      <c r="L197" s="3949">
        <v>44382</v>
      </c>
      <c r="M197" s="3949">
        <v>44413</v>
      </c>
      <c r="N197" s="3949">
        <v>44444</v>
      </c>
      <c r="O197" s="3949">
        <v>44474</v>
      </c>
      <c r="P197" s="3949">
        <v>44505</v>
      </c>
      <c r="Q197" s="3949">
        <v>44535</v>
      </c>
      <c r="R197" s="3949">
        <v>44566</v>
      </c>
      <c r="S197" s="4525">
        <v>44597</v>
      </c>
      <c r="T197" s="3949">
        <v>44535</v>
      </c>
      <c r="U197" s="3949">
        <v>44535</v>
      </c>
      <c r="V197" s="3949">
        <v>44535</v>
      </c>
      <c r="W197" s="3949">
        <v>44535</v>
      </c>
      <c r="X197" s="3949">
        <v>44535</v>
      </c>
      <c r="Y197" s="3949">
        <v>44535</v>
      </c>
      <c r="Z197" s="3949">
        <v>44535</v>
      </c>
      <c r="AA197" s="3949">
        <v>44535</v>
      </c>
    </row>
    <row r="198" spans="1:31" s="1" customFormat="1" ht="30" customHeight="1" x14ac:dyDescent="0.25">
      <c r="A198" s="4713"/>
      <c r="B198" s="4716"/>
      <c r="C198" s="4415" t="s">
        <v>348</v>
      </c>
      <c r="D198" s="4169">
        <v>44211</v>
      </c>
      <c r="E198" s="3949">
        <v>44211</v>
      </c>
      <c r="F198" s="3949">
        <v>43876</v>
      </c>
      <c r="G198" s="3949">
        <v>44270</v>
      </c>
      <c r="H198" s="4169">
        <v>44270</v>
      </c>
      <c r="I198" s="3949">
        <v>44301</v>
      </c>
      <c r="J198" s="3949">
        <v>44331</v>
      </c>
      <c r="K198" s="3949">
        <v>44362</v>
      </c>
      <c r="L198" s="3949">
        <v>44392</v>
      </c>
      <c r="M198" s="3949">
        <v>44423</v>
      </c>
      <c r="N198" s="3949">
        <v>44454</v>
      </c>
      <c r="O198" s="3949">
        <v>44484</v>
      </c>
      <c r="P198" s="3949">
        <v>44515</v>
      </c>
      <c r="Q198" s="3949">
        <v>44545</v>
      </c>
      <c r="R198" s="3949">
        <v>44576</v>
      </c>
      <c r="S198" s="4525">
        <v>44607</v>
      </c>
      <c r="T198" s="3949">
        <v>44545</v>
      </c>
      <c r="U198" s="3949">
        <v>44545</v>
      </c>
      <c r="V198" s="3949">
        <v>44545</v>
      </c>
      <c r="W198" s="3949">
        <v>44545</v>
      </c>
      <c r="X198" s="3949">
        <v>44545</v>
      </c>
      <c r="Y198" s="3949">
        <v>44545</v>
      </c>
      <c r="Z198" s="3949">
        <v>44545</v>
      </c>
      <c r="AA198" s="3949">
        <v>44545</v>
      </c>
    </row>
    <row r="199" spans="1:31" s="1" customFormat="1" ht="30" customHeight="1" thickBot="1" x14ac:dyDescent="0.3">
      <c r="A199" s="4714"/>
      <c r="B199" s="4717"/>
      <c r="C199" s="4415" t="s">
        <v>969</v>
      </c>
      <c r="D199" s="4422">
        <f t="shared" ref="D199:I199" si="489">D197-D191</f>
        <v>103</v>
      </c>
      <c r="E199" s="4307">
        <f t="shared" ref="E199" si="490">E197-E191</f>
        <v>89</v>
      </c>
      <c r="F199" s="4307"/>
      <c r="G199" s="4307">
        <f>G197-G191</f>
        <v>127</v>
      </c>
      <c r="H199" s="4422">
        <f>H197-H191</f>
        <v>120</v>
      </c>
      <c r="I199" s="4307">
        <f t="shared" si="489"/>
        <v>123</v>
      </c>
      <c r="J199" s="4307">
        <f t="shared" ref="J199:S199" si="491">J197-J191</f>
        <v>97</v>
      </c>
      <c r="K199" s="4307">
        <f t="shared" si="491"/>
        <v>100</v>
      </c>
      <c r="L199" s="4307">
        <f t="shared" si="491"/>
        <v>102</v>
      </c>
      <c r="M199" s="4307">
        <f t="shared" si="491"/>
        <v>98</v>
      </c>
      <c r="N199" s="4307">
        <f t="shared" si="491"/>
        <v>94</v>
      </c>
      <c r="O199" s="4307">
        <f t="shared" si="491"/>
        <v>96</v>
      </c>
      <c r="P199" s="4307">
        <f t="shared" si="491"/>
        <v>99</v>
      </c>
      <c r="Q199" s="4307">
        <f t="shared" si="491"/>
        <v>94</v>
      </c>
      <c r="R199" s="4307">
        <f t="shared" si="491"/>
        <v>97</v>
      </c>
      <c r="S199" s="4538">
        <f t="shared" si="491"/>
        <v>127</v>
      </c>
      <c r="T199" s="4307">
        <f t="shared" ref="T199:AA199" si="492">T197-T191</f>
        <v>17</v>
      </c>
      <c r="U199" s="4307">
        <f t="shared" si="492"/>
        <v>-11</v>
      </c>
      <c r="V199" s="4307">
        <f t="shared" si="492"/>
        <v>-53</v>
      </c>
      <c r="W199" s="4307">
        <f t="shared" si="492"/>
        <v>-88</v>
      </c>
      <c r="X199" s="4307">
        <f t="shared" si="492"/>
        <v>-116</v>
      </c>
      <c r="Y199" s="4307">
        <f t="shared" si="492"/>
        <v>-151</v>
      </c>
      <c r="Z199" s="4307">
        <f t="shared" si="492"/>
        <v>-179</v>
      </c>
      <c r="AA199" s="4307">
        <f t="shared" si="492"/>
        <v>-207</v>
      </c>
    </row>
    <row r="200" spans="1:31" s="1" customFormat="1" ht="75" customHeight="1" thickBot="1" x14ac:dyDescent="0.3">
      <c r="A200" s="3654"/>
      <c r="B200" s="3655"/>
      <c r="C200" s="4316" t="s">
        <v>967</v>
      </c>
      <c r="E200" s="411"/>
      <c r="F200" s="411"/>
      <c r="G200" s="411"/>
      <c r="I200" s="411"/>
      <c r="J200" s="411"/>
      <c r="K200" s="411"/>
      <c r="L200" s="411"/>
      <c r="M200" s="411"/>
      <c r="N200" s="411"/>
      <c r="O200" s="411"/>
      <c r="P200" s="411"/>
      <c r="Q200" s="411"/>
      <c r="R200" s="411"/>
      <c r="S200" s="4539"/>
      <c r="T200" s="4539"/>
      <c r="U200" s="4539"/>
      <c r="V200" s="4539"/>
      <c r="W200" s="4539"/>
      <c r="X200" s="4539"/>
      <c r="Y200" s="4539"/>
      <c r="Z200" s="4539"/>
      <c r="AA200" s="4539"/>
    </row>
    <row r="201" spans="1:31" s="1" customFormat="1" ht="30" customHeight="1" x14ac:dyDescent="0.25">
      <c r="A201" s="122"/>
      <c r="B201" s="122"/>
      <c r="K201" s="4464" t="s">
        <v>1037</v>
      </c>
      <c r="R201" s="4589" t="s">
        <v>1065</v>
      </c>
      <c r="S201" s="4527"/>
      <c r="T201" s="4361" t="s">
        <v>1077</v>
      </c>
    </row>
    <row r="202" spans="1:31" s="1" customFormat="1" ht="30" customHeight="1" thickBot="1" x14ac:dyDescent="0.3">
      <c r="A202" s="122"/>
      <c r="B202" s="122" t="s">
        <v>1</v>
      </c>
      <c r="C202" s="1" t="s">
        <v>897</v>
      </c>
      <c r="D202" s="4341">
        <v>2021</v>
      </c>
      <c r="E202" s="4341"/>
      <c r="F202" s="1" t="s">
        <v>976</v>
      </c>
      <c r="J202" s="3954" t="s">
        <v>915</v>
      </c>
      <c r="K202" s="4465" t="s">
        <v>1034</v>
      </c>
      <c r="L202" s="4465" t="s">
        <v>1035</v>
      </c>
      <c r="M202" s="4465" t="s">
        <v>1035</v>
      </c>
      <c r="N202" s="4465" t="s">
        <v>1034</v>
      </c>
      <c r="O202" s="4465" t="s">
        <v>1035</v>
      </c>
      <c r="P202" s="4465" t="s">
        <v>1034</v>
      </c>
      <c r="Q202" s="4465" t="s">
        <v>1034</v>
      </c>
      <c r="R202" s="4465" t="s">
        <v>1036</v>
      </c>
      <c r="S202" s="4465" t="s">
        <v>1035</v>
      </c>
      <c r="T202" s="4465" t="s">
        <v>1034</v>
      </c>
      <c r="U202" s="4465" t="s">
        <v>1035</v>
      </c>
      <c r="V202" s="4465" t="s">
        <v>1034</v>
      </c>
      <c r="W202" s="4465" t="s">
        <v>1034</v>
      </c>
      <c r="X202" s="4465" t="s">
        <v>1035</v>
      </c>
      <c r="Y202" s="4465" t="s">
        <v>1035</v>
      </c>
      <c r="Z202" s="4465" t="s">
        <v>1034</v>
      </c>
      <c r="AA202" s="4465" t="s">
        <v>1035</v>
      </c>
      <c r="AB202" s="4465" t="s">
        <v>1034</v>
      </c>
      <c r="AC202" s="4465" t="s">
        <v>1034</v>
      </c>
      <c r="AD202" s="4465" t="s">
        <v>1036</v>
      </c>
      <c r="AE202" s="4465" t="s">
        <v>1035</v>
      </c>
    </row>
    <row r="203" spans="1:31" ht="30" customHeight="1" thickBot="1" x14ac:dyDescent="0.3">
      <c r="A203" s="4681" t="s">
        <v>90</v>
      </c>
      <c r="B203" s="4683" t="s">
        <v>7</v>
      </c>
      <c r="C203" s="1757" t="s">
        <v>3</v>
      </c>
      <c r="D203" s="3858">
        <v>43860</v>
      </c>
      <c r="E203" s="3856" t="s">
        <v>1030</v>
      </c>
      <c r="F203" s="3859">
        <v>44255</v>
      </c>
      <c r="G203" s="3856">
        <v>44285</v>
      </c>
      <c r="H203" s="3856" t="s">
        <v>1031</v>
      </c>
      <c r="I203" s="3856">
        <v>44316</v>
      </c>
      <c r="J203" s="3856">
        <v>44346</v>
      </c>
      <c r="K203" s="3856">
        <v>44377</v>
      </c>
      <c r="L203" s="3856">
        <v>44407</v>
      </c>
      <c r="M203" s="3856">
        <v>44438</v>
      </c>
      <c r="N203" s="3856">
        <v>44469</v>
      </c>
      <c r="O203" s="4463">
        <v>44499</v>
      </c>
      <c r="P203" s="4463">
        <v>44530</v>
      </c>
      <c r="Q203" s="4463">
        <v>44560</v>
      </c>
      <c r="R203" s="4463">
        <v>44591</v>
      </c>
      <c r="S203" s="4463">
        <v>44620</v>
      </c>
      <c r="T203" s="3856">
        <v>43920</v>
      </c>
      <c r="U203" s="3856">
        <v>43951</v>
      </c>
      <c r="V203" s="4646">
        <v>43981</v>
      </c>
      <c r="W203" s="3856">
        <v>44012</v>
      </c>
      <c r="X203" s="3857">
        <v>44407</v>
      </c>
      <c r="Y203" s="3856">
        <v>44438</v>
      </c>
      <c r="Z203" s="3857">
        <v>44469</v>
      </c>
      <c r="AA203" s="4463">
        <v>44499</v>
      </c>
    </row>
    <row r="204" spans="1:31" ht="30" customHeight="1" x14ac:dyDescent="0.25">
      <c r="A204" s="4682"/>
      <c r="B204" s="4684"/>
      <c r="C204" s="2086" t="s">
        <v>0</v>
      </c>
      <c r="D204" s="371">
        <v>43840</v>
      </c>
      <c r="E204" s="371">
        <v>43840</v>
      </c>
      <c r="F204" s="371" t="s">
        <v>25</v>
      </c>
      <c r="G204" s="371">
        <v>44265</v>
      </c>
      <c r="H204" s="371"/>
      <c r="I204" s="371">
        <v>44296</v>
      </c>
      <c r="J204" s="371">
        <v>44326</v>
      </c>
      <c r="K204" s="371">
        <v>44357</v>
      </c>
      <c r="L204" s="371">
        <v>44387</v>
      </c>
      <c r="M204" s="371">
        <v>44418</v>
      </c>
      <c r="N204" s="371">
        <v>44449</v>
      </c>
      <c r="O204" s="371">
        <v>44479</v>
      </c>
      <c r="P204" s="371">
        <v>44510</v>
      </c>
      <c r="Q204" s="371">
        <v>44540</v>
      </c>
      <c r="R204" s="371">
        <v>44571</v>
      </c>
      <c r="S204" s="4540">
        <v>44602</v>
      </c>
      <c r="T204" s="371">
        <v>44630</v>
      </c>
      <c r="U204" s="371">
        <v>44661</v>
      </c>
      <c r="V204" s="371">
        <v>44691</v>
      </c>
      <c r="W204" s="371">
        <v>44722</v>
      </c>
      <c r="X204" s="371">
        <v>44752</v>
      </c>
      <c r="Y204" s="371">
        <v>44783</v>
      </c>
      <c r="Z204" s="371">
        <v>44449</v>
      </c>
      <c r="AA204" s="371">
        <v>44844</v>
      </c>
    </row>
    <row r="205" spans="1:31" ht="30" customHeight="1" x14ac:dyDescent="0.25">
      <c r="A205" s="4682"/>
      <c r="B205" s="4684"/>
      <c r="C205" s="6" t="s">
        <v>83</v>
      </c>
      <c r="D205" s="3762">
        <v>43831</v>
      </c>
      <c r="E205" s="3762">
        <v>43831</v>
      </c>
      <c r="F205" s="3762" t="s">
        <v>25</v>
      </c>
      <c r="G205" s="3762">
        <v>44256</v>
      </c>
      <c r="H205" s="3762"/>
      <c r="I205" s="3762">
        <v>44287</v>
      </c>
      <c r="J205" s="3762">
        <v>44317</v>
      </c>
      <c r="K205" s="3762">
        <v>44348</v>
      </c>
      <c r="L205" s="3762">
        <v>44378</v>
      </c>
      <c r="M205" s="3762">
        <v>44409</v>
      </c>
      <c r="N205" s="3762">
        <v>44440</v>
      </c>
      <c r="O205" s="3762">
        <v>44470</v>
      </c>
      <c r="P205" s="3762">
        <v>44501</v>
      </c>
      <c r="Q205" s="3762">
        <v>44531</v>
      </c>
      <c r="R205" s="3762">
        <v>44562</v>
      </c>
      <c r="S205" s="4541" t="s">
        <v>25</v>
      </c>
      <c r="T205" s="3762">
        <v>44621</v>
      </c>
      <c r="U205" s="3762">
        <v>44652</v>
      </c>
      <c r="V205" s="3762">
        <v>44682</v>
      </c>
      <c r="W205" s="3762">
        <v>44713</v>
      </c>
      <c r="X205" s="3762">
        <v>44743</v>
      </c>
      <c r="Y205" s="3762">
        <v>44774</v>
      </c>
      <c r="Z205" s="3762">
        <v>44440</v>
      </c>
      <c r="AA205" s="3762">
        <v>44835</v>
      </c>
    </row>
    <row r="206" spans="1:31" ht="30" customHeight="1" x14ac:dyDescent="0.25">
      <c r="A206" s="4682"/>
      <c r="B206" s="4684"/>
      <c r="C206" s="6" t="s">
        <v>82</v>
      </c>
      <c r="D206" s="3762">
        <v>43831</v>
      </c>
      <c r="E206" s="3762">
        <v>43831</v>
      </c>
      <c r="F206" s="3762" t="s">
        <v>25</v>
      </c>
      <c r="G206" s="3762">
        <v>44256</v>
      </c>
      <c r="H206" s="3762"/>
      <c r="I206" s="3762">
        <v>44287</v>
      </c>
      <c r="J206" s="3762">
        <v>44317</v>
      </c>
      <c r="K206" s="3762">
        <v>44348</v>
      </c>
      <c r="L206" s="3762">
        <v>44378</v>
      </c>
      <c r="M206" s="3762">
        <v>44409</v>
      </c>
      <c r="N206" s="3762">
        <v>44440</v>
      </c>
      <c r="O206" s="3762">
        <v>44470</v>
      </c>
      <c r="P206" s="3762">
        <v>44501</v>
      </c>
      <c r="Q206" s="3762">
        <v>44531</v>
      </c>
      <c r="R206" s="3762">
        <v>44562</v>
      </c>
      <c r="S206" s="4541">
        <v>44593</v>
      </c>
      <c r="T206" s="3762">
        <v>44621</v>
      </c>
      <c r="U206" s="3762">
        <v>44652</v>
      </c>
      <c r="V206" s="3762">
        <v>44682</v>
      </c>
      <c r="W206" s="3762">
        <v>44713</v>
      </c>
      <c r="X206" s="3762">
        <v>44743</v>
      </c>
      <c r="Y206" s="3762">
        <v>44774</v>
      </c>
      <c r="Z206" s="3762">
        <v>44440</v>
      </c>
      <c r="AA206" s="3762">
        <v>44835</v>
      </c>
    </row>
    <row r="207" spans="1:31" ht="30" customHeight="1" x14ac:dyDescent="0.25">
      <c r="A207" s="4682"/>
      <c r="B207" s="4684"/>
      <c r="C207" s="3658" t="s">
        <v>919</v>
      </c>
      <c r="D207" s="3767">
        <f>D204-45</f>
        <v>43795</v>
      </c>
      <c r="E207" s="3767">
        <v>43795</v>
      </c>
      <c r="F207" s="3955" t="s">
        <v>25</v>
      </c>
      <c r="G207" s="3767">
        <f>G204-45</f>
        <v>44220</v>
      </c>
      <c r="H207" s="3767"/>
      <c r="I207" s="3767">
        <f t="shared" ref="I207:J207" si="493">I204-45</f>
        <v>44251</v>
      </c>
      <c r="J207" s="3767">
        <f t="shared" si="493"/>
        <v>44281</v>
      </c>
      <c r="K207" s="3767">
        <f t="shared" ref="K207:S207" si="494">K204-45</f>
        <v>44312</v>
      </c>
      <c r="L207" s="3767">
        <f t="shared" si="494"/>
        <v>44342</v>
      </c>
      <c r="M207" s="3767">
        <f t="shared" si="494"/>
        <v>44373</v>
      </c>
      <c r="N207" s="3767">
        <f t="shared" si="494"/>
        <v>44404</v>
      </c>
      <c r="O207" s="3767">
        <f t="shared" si="494"/>
        <v>44434</v>
      </c>
      <c r="P207" s="3767">
        <f t="shared" si="494"/>
        <v>44465</v>
      </c>
      <c r="Q207" s="3767">
        <f t="shared" si="494"/>
        <v>44495</v>
      </c>
      <c r="R207" s="3767">
        <f t="shared" si="494"/>
        <v>44526</v>
      </c>
      <c r="S207" s="4542">
        <f t="shared" si="494"/>
        <v>44557</v>
      </c>
      <c r="T207" s="3767">
        <f>T204-45</f>
        <v>44585</v>
      </c>
      <c r="U207" s="3767">
        <f t="shared" ref="U207" si="495">U204-45</f>
        <v>44616</v>
      </c>
      <c r="V207" s="3767">
        <f t="shared" ref="V207:Y207" si="496">V204-45</f>
        <v>44646</v>
      </c>
      <c r="W207" s="3767">
        <f t="shared" si="496"/>
        <v>44677</v>
      </c>
      <c r="X207" s="3767">
        <f t="shared" si="496"/>
        <v>44707</v>
      </c>
      <c r="Y207" s="3767">
        <f t="shared" si="496"/>
        <v>44738</v>
      </c>
      <c r="Z207" s="3767">
        <f t="shared" ref="Z207:AA207" si="497">Z204-45</f>
        <v>44404</v>
      </c>
      <c r="AA207" s="3767">
        <f t="shared" si="497"/>
        <v>44799</v>
      </c>
    </row>
    <row r="208" spans="1:31" ht="30" customHeight="1" x14ac:dyDescent="0.25">
      <c r="A208" s="4682"/>
      <c r="B208" s="4684"/>
      <c r="C208" s="6" t="s">
        <v>15</v>
      </c>
      <c r="D208" s="3957">
        <f>D212+3</f>
        <v>43794</v>
      </c>
      <c r="E208" s="3957">
        <v>43794</v>
      </c>
      <c r="F208" s="3957" t="s">
        <v>25</v>
      </c>
      <c r="G208" s="3957">
        <f>G212+3</f>
        <v>44210</v>
      </c>
      <c r="H208" s="3957"/>
      <c r="I208" s="3957">
        <f t="shared" ref="I208:J208" si="498">I212+3</f>
        <v>44241</v>
      </c>
      <c r="J208" s="3957">
        <f t="shared" si="498"/>
        <v>44269</v>
      </c>
      <c r="K208" s="3957">
        <f t="shared" ref="K208:R208" si="499">K212+3</f>
        <v>44300</v>
      </c>
      <c r="L208" s="3957">
        <f t="shared" si="499"/>
        <v>44330</v>
      </c>
      <c r="M208" s="3957">
        <f t="shared" si="499"/>
        <v>44361</v>
      </c>
      <c r="N208" s="3957">
        <f t="shared" si="499"/>
        <v>44392</v>
      </c>
      <c r="O208" s="3957">
        <f t="shared" si="499"/>
        <v>44422</v>
      </c>
      <c r="P208" s="3957">
        <f t="shared" si="499"/>
        <v>44453</v>
      </c>
      <c r="Q208" s="3957">
        <f t="shared" si="499"/>
        <v>44483</v>
      </c>
      <c r="R208" s="3957">
        <f t="shared" si="499"/>
        <v>44514</v>
      </c>
      <c r="S208" s="3957" t="s">
        <v>25</v>
      </c>
      <c r="T208" s="3957">
        <f t="shared" ref="T208:U208" si="500">T212+3</f>
        <v>44573</v>
      </c>
      <c r="U208" s="3957">
        <f t="shared" si="500"/>
        <v>44604</v>
      </c>
      <c r="V208" s="3957">
        <f t="shared" ref="V208:Y208" si="501">V212+3</f>
        <v>44634</v>
      </c>
      <c r="W208" s="3957">
        <f t="shared" si="501"/>
        <v>44665</v>
      </c>
      <c r="X208" s="3957">
        <f t="shared" si="501"/>
        <v>44695</v>
      </c>
      <c r="Y208" s="3957">
        <f t="shared" si="501"/>
        <v>44726</v>
      </c>
      <c r="Z208" s="3957">
        <f t="shared" ref="Z208:AA208" si="502">Z212+3</f>
        <v>44392</v>
      </c>
      <c r="AA208" s="3957">
        <f t="shared" si="502"/>
        <v>44787</v>
      </c>
    </row>
    <row r="209" spans="1:27" ht="30" hidden="1" customHeight="1" x14ac:dyDescent="0.25">
      <c r="A209" s="4682"/>
      <c r="B209" s="4684"/>
      <c r="C209" s="8" t="s">
        <v>310</v>
      </c>
      <c r="D209" s="3958">
        <f t="shared" ref="D209" si="503">D212+35</f>
        <v>43826</v>
      </c>
      <c r="E209" s="3958">
        <v>43826</v>
      </c>
      <c r="F209" s="3958" t="s">
        <v>25</v>
      </c>
      <c r="G209" s="3958">
        <f t="shared" ref="G209:J209" si="504">G212+35</f>
        <v>44242</v>
      </c>
      <c r="H209" s="3958"/>
      <c r="I209" s="3958">
        <f t="shared" si="504"/>
        <v>44273</v>
      </c>
      <c r="J209" s="3958">
        <f t="shared" si="504"/>
        <v>44301</v>
      </c>
      <c r="K209" s="3958">
        <f t="shared" ref="K209:S209" si="505">K212+35</f>
        <v>44332</v>
      </c>
      <c r="L209" s="3958">
        <f t="shared" si="505"/>
        <v>44362</v>
      </c>
      <c r="M209" s="3958">
        <f t="shared" si="505"/>
        <v>44393</v>
      </c>
      <c r="N209" s="3958">
        <f t="shared" si="505"/>
        <v>44424</v>
      </c>
      <c r="O209" s="3958">
        <f t="shared" si="505"/>
        <v>44454</v>
      </c>
      <c r="P209" s="3958">
        <f t="shared" si="505"/>
        <v>44485</v>
      </c>
      <c r="Q209" s="3958">
        <f t="shared" si="505"/>
        <v>44515</v>
      </c>
      <c r="R209" s="3958">
        <f t="shared" si="505"/>
        <v>44546</v>
      </c>
      <c r="S209" s="3958" t="e">
        <f t="shared" si="505"/>
        <v>#VALUE!</v>
      </c>
      <c r="T209" s="3958">
        <f t="shared" ref="T209:U209" si="506">T212+35</f>
        <v>44605</v>
      </c>
      <c r="U209" s="3958">
        <f t="shared" si="506"/>
        <v>44636</v>
      </c>
      <c r="V209" s="3958">
        <f t="shared" ref="V209:Y209" si="507">V212+35</f>
        <v>44666</v>
      </c>
      <c r="W209" s="3958">
        <f t="shared" si="507"/>
        <v>44697</v>
      </c>
      <c r="X209" s="3958">
        <f t="shared" si="507"/>
        <v>44727</v>
      </c>
      <c r="Y209" s="3958">
        <f t="shared" si="507"/>
        <v>44758</v>
      </c>
      <c r="Z209" s="3958">
        <f t="shared" ref="Z209:AA209" si="508">Z212+35</f>
        <v>44424</v>
      </c>
      <c r="AA209" s="3958">
        <f t="shared" si="508"/>
        <v>44819</v>
      </c>
    </row>
    <row r="210" spans="1:27" s="48" customFormat="1" ht="30" hidden="1" customHeight="1" x14ac:dyDescent="0.25">
      <c r="A210" s="4682"/>
      <c r="B210" s="4684"/>
      <c r="C210" s="599" t="s">
        <v>64</v>
      </c>
      <c r="D210" s="3959"/>
      <c r="E210" s="3959"/>
      <c r="F210" s="3959" t="s">
        <v>25</v>
      </c>
      <c r="G210" s="3959"/>
      <c r="H210" s="3959"/>
      <c r="I210" s="3959"/>
      <c r="J210" s="3959"/>
      <c r="K210" s="3959"/>
      <c r="L210" s="3959"/>
      <c r="M210" s="3959"/>
      <c r="N210" s="3959"/>
      <c r="O210" s="3959"/>
      <c r="P210" s="3959"/>
      <c r="Q210" s="3959"/>
      <c r="R210" s="3959"/>
      <c r="S210" s="3959"/>
      <c r="T210" s="3959"/>
      <c r="U210" s="3959"/>
      <c r="V210" s="3959"/>
      <c r="W210" s="3959"/>
      <c r="X210" s="3959"/>
      <c r="Y210" s="3959"/>
      <c r="Z210" s="3959"/>
      <c r="AA210" s="3959"/>
    </row>
    <row r="211" spans="1:27" s="48" customFormat="1" ht="30" hidden="1" customHeight="1" x14ac:dyDescent="0.25">
      <c r="A211" s="4682"/>
      <c r="B211" s="4684"/>
      <c r="C211" s="599" t="s">
        <v>65</v>
      </c>
      <c r="D211" s="3960"/>
      <c r="E211" s="3960"/>
      <c r="F211" s="3960" t="s">
        <v>25</v>
      </c>
      <c r="G211" s="3960"/>
      <c r="H211" s="3960"/>
      <c r="I211" s="3960"/>
      <c r="J211" s="3960"/>
      <c r="K211" s="3960"/>
      <c r="L211" s="3960"/>
      <c r="M211" s="3960"/>
      <c r="N211" s="3960"/>
      <c r="O211" s="3960"/>
      <c r="P211" s="3960"/>
      <c r="Q211" s="3960"/>
      <c r="R211" s="3960"/>
      <c r="S211" s="3960"/>
      <c r="T211" s="3960"/>
      <c r="U211" s="3960"/>
      <c r="V211" s="3960"/>
      <c r="W211" s="3960"/>
      <c r="X211" s="3960"/>
      <c r="Y211" s="3960"/>
      <c r="Z211" s="3960"/>
      <c r="AA211" s="3960"/>
    </row>
    <row r="212" spans="1:27" ht="30" customHeight="1" x14ac:dyDescent="0.25">
      <c r="A212" s="4682"/>
      <c r="B212" s="4684"/>
      <c r="C212" s="600" t="s">
        <v>364</v>
      </c>
      <c r="D212" s="4342">
        <f>D206-40</f>
        <v>43791</v>
      </c>
      <c r="E212" s="4342">
        <v>43791</v>
      </c>
      <c r="F212" s="3955" t="s">
        <v>25</v>
      </c>
      <c r="G212" s="4342">
        <f>G206-49</f>
        <v>44207</v>
      </c>
      <c r="H212" s="4342"/>
      <c r="I212" s="4342">
        <f>I206-49</f>
        <v>44238</v>
      </c>
      <c r="J212" s="4342">
        <f>J206-51</f>
        <v>44266</v>
      </c>
      <c r="K212" s="4342">
        <f>K206-51</f>
        <v>44297</v>
      </c>
      <c r="L212" s="4342">
        <f t="shared" ref="L212:R212" si="509">L206-51</f>
        <v>44327</v>
      </c>
      <c r="M212" s="4342">
        <f t="shared" si="509"/>
        <v>44358</v>
      </c>
      <c r="N212" s="4342">
        <f t="shared" si="509"/>
        <v>44389</v>
      </c>
      <c r="O212" s="4342">
        <f t="shared" si="509"/>
        <v>44419</v>
      </c>
      <c r="P212" s="4342">
        <f t="shared" si="509"/>
        <v>44450</v>
      </c>
      <c r="Q212" s="4342">
        <f t="shared" si="509"/>
        <v>44480</v>
      </c>
      <c r="R212" s="4342">
        <f t="shared" si="509"/>
        <v>44511</v>
      </c>
      <c r="S212" s="4342" t="s">
        <v>25</v>
      </c>
      <c r="T212" s="4342">
        <f t="shared" ref="T212:U212" si="510">T206-51</f>
        <v>44570</v>
      </c>
      <c r="U212" s="4342">
        <f t="shared" si="510"/>
        <v>44601</v>
      </c>
      <c r="V212" s="4342">
        <f t="shared" ref="V212:Y212" si="511">V206-51</f>
        <v>44631</v>
      </c>
      <c r="W212" s="4342">
        <f t="shared" si="511"/>
        <v>44662</v>
      </c>
      <c r="X212" s="4342">
        <f t="shared" si="511"/>
        <v>44692</v>
      </c>
      <c r="Y212" s="4342">
        <f t="shared" si="511"/>
        <v>44723</v>
      </c>
      <c r="Z212" s="4342">
        <f t="shared" ref="Z212:AA212" si="512">Z206-51</f>
        <v>44389</v>
      </c>
      <c r="AA212" s="4342">
        <f t="shared" si="512"/>
        <v>44784</v>
      </c>
    </row>
    <row r="213" spans="1:27" ht="30" hidden="1" customHeight="1" x14ac:dyDescent="0.25">
      <c r="A213" s="4682"/>
      <c r="B213" s="4684"/>
      <c r="C213" s="600" t="s">
        <v>40</v>
      </c>
      <c r="D213" s="3962"/>
      <c r="E213" s="3962"/>
      <c r="F213" s="3962" t="s">
        <v>25</v>
      </c>
      <c r="G213" s="3962"/>
      <c r="H213" s="3962"/>
      <c r="I213" s="3962"/>
      <c r="J213" s="3962"/>
      <c r="K213" s="3962"/>
      <c r="L213" s="3962"/>
      <c r="M213" s="3962"/>
      <c r="N213" s="3962"/>
      <c r="O213" s="3962"/>
      <c r="P213" s="3962"/>
      <c r="Q213" s="3962"/>
      <c r="R213" s="3962"/>
      <c r="S213" s="3962"/>
      <c r="T213" s="3962"/>
      <c r="U213" s="3962"/>
      <c r="V213" s="3962"/>
      <c r="W213" s="3962"/>
      <c r="X213" s="3962"/>
      <c r="Y213" s="3962"/>
      <c r="Z213" s="3962"/>
      <c r="AA213" s="3962"/>
    </row>
    <row r="214" spans="1:27" ht="30" hidden="1" customHeight="1" x14ac:dyDescent="0.25">
      <c r="A214" s="4682"/>
      <c r="B214" s="4684"/>
      <c r="C214" s="600" t="s">
        <v>344</v>
      </c>
      <c r="D214" s="3962">
        <f t="shared" ref="D214" si="513">D212+7</f>
        <v>43798</v>
      </c>
      <c r="E214" s="3962">
        <v>43798</v>
      </c>
      <c r="F214" s="3962" t="s">
        <v>25</v>
      </c>
      <c r="G214" s="3962">
        <f t="shared" ref="G214:J214" si="514">G212+7</f>
        <v>44214</v>
      </c>
      <c r="H214" s="3962"/>
      <c r="I214" s="3962">
        <f t="shared" si="514"/>
        <v>44245</v>
      </c>
      <c r="J214" s="3962">
        <f t="shared" si="514"/>
        <v>44273</v>
      </c>
      <c r="K214" s="3962">
        <f t="shared" ref="K214:S214" si="515">K212+7</f>
        <v>44304</v>
      </c>
      <c r="L214" s="3962">
        <f t="shared" si="515"/>
        <v>44334</v>
      </c>
      <c r="M214" s="3962">
        <f t="shared" si="515"/>
        <v>44365</v>
      </c>
      <c r="N214" s="3962">
        <f t="shared" si="515"/>
        <v>44396</v>
      </c>
      <c r="O214" s="3962">
        <f t="shared" si="515"/>
        <v>44426</v>
      </c>
      <c r="P214" s="3962">
        <f t="shared" si="515"/>
        <v>44457</v>
      </c>
      <c r="Q214" s="3962">
        <f t="shared" si="515"/>
        <v>44487</v>
      </c>
      <c r="R214" s="3962">
        <f t="shared" si="515"/>
        <v>44518</v>
      </c>
      <c r="S214" s="3962" t="e">
        <f t="shared" si="515"/>
        <v>#VALUE!</v>
      </c>
      <c r="T214" s="3962">
        <f t="shared" ref="T214:U214" si="516">T212+7</f>
        <v>44577</v>
      </c>
      <c r="U214" s="3962">
        <f t="shared" si="516"/>
        <v>44608</v>
      </c>
      <c r="V214" s="3962">
        <f t="shared" ref="V214:Y214" si="517">V212+7</f>
        <v>44638</v>
      </c>
      <c r="W214" s="3962">
        <f t="shared" si="517"/>
        <v>44669</v>
      </c>
      <c r="X214" s="3962">
        <f t="shared" si="517"/>
        <v>44699</v>
      </c>
      <c r="Y214" s="3962">
        <f t="shared" si="517"/>
        <v>44730</v>
      </c>
      <c r="Z214" s="3962">
        <f t="shared" ref="Z214:AA214" si="518">Z212+7</f>
        <v>44396</v>
      </c>
      <c r="AA214" s="3962">
        <f t="shared" si="518"/>
        <v>44791</v>
      </c>
    </row>
    <row r="215" spans="1:27" ht="30" customHeight="1" x14ac:dyDescent="0.25">
      <c r="A215" s="4682"/>
      <c r="B215" s="4684"/>
      <c r="C215" s="8" t="s">
        <v>12</v>
      </c>
      <c r="D215" s="3957">
        <f>D212</f>
        <v>43791</v>
      </c>
      <c r="E215" s="3957">
        <v>43791</v>
      </c>
      <c r="F215" s="3957" t="s">
        <v>25</v>
      </c>
      <c r="G215" s="3957">
        <f>G212</f>
        <v>44207</v>
      </c>
      <c r="H215" s="3957"/>
      <c r="I215" s="3957">
        <f t="shared" ref="I215:J215" si="519">I212</f>
        <v>44238</v>
      </c>
      <c r="J215" s="3957">
        <f t="shared" si="519"/>
        <v>44266</v>
      </c>
      <c r="K215" s="3957">
        <f t="shared" ref="K215:S215" si="520">K212</f>
        <v>44297</v>
      </c>
      <c r="L215" s="3957">
        <f t="shared" si="520"/>
        <v>44327</v>
      </c>
      <c r="M215" s="3957">
        <f t="shared" si="520"/>
        <v>44358</v>
      </c>
      <c r="N215" s="3957">
        <f t="shared" si="520"/>
        <v>44389</v>
      </c>
      <c r="O215" s="3957">
        <f t="shared" si="520"/>
        <v>44419</v>
      </c>
      <c r="P215" s="3957">
        <f t="shared" si="520"/>
        <v>44450</v>
      </c>
      <c r="Q215" s="3957">
        <f t="shared" si="520"/>
        <v>44480</v>
      </c>
      <c r="R215" s="3957">
        <f t="shared" si="520"/>
        <v>44511</v>
      </c>
      <c r="S215" s="3957" t="str">
        <f t="shared" si="520"/>
        <v>same as 1/30</v>
      </c>
      <c r="T215" s="3957">
        <f t="shared" ref="T215:U215" si="521">T212</f>
        <v>44570</v>
      </c>
      <c r="U215" s="3957">
        <f t="shared" si="521"/>
        <v>44601</v>
      </c>
      <c r="V215" s="3957">
        <f t="shared" ref="V215:Y215" si="522">V212</f>
        <v>44631</v>
      </c>
      <c r="W215" s="3957">
        <f t="shared" si="522"/>
        <v>44662</v>
      </c>
      <c r="X215" s="3957">
        <f t="shared" si="522"/>
        <v>44692</v>
      </c>
      <c r="Y215" s="3957">
        <f t="shared" si="522"/>
        <v>44723</v>
      </c>
      <c r="Z215" s="3957">
        <f t="shared" ref="Z215:AA215" si="523">Z212</f>
        <v>44389</v>
      </c>
      <c r="AA215" s="3957">
        <f t="shared" si="523"/>
        <v>44784</v>
      </c>
    </row>
    <row r="216" spans="1:27" ht="30" customHeight="1" x14ac:dyDescent="0.25">
      <c r="A216" s="4682"/>
      <c r="B216" s="4684"/>
      <c r="C216" s="8" t="s">
        <v>1047</v>
      </c>
      <c r="D216" s="3957"/>
      <c r="E216" s="3957"/>
      <c r="F216" s="3957"/>
      <c r="G216" s="3957"/>
      <c r="H216" s="3957"/>
      <c r="I216" s="3957"/>
      <c r="J216" s="3957"/>
      <c r="K216" s="3957"/>
      <c r="L216" s="3957"/>
      <c r="M216" s="3957"/>
      <c r="N216" s="3957"/>
      <c r="O216" s="3957"/>
      <c r="P216" s="3957"/>
      <c r="Q216" s="3957"/>
      <c r="R216" s="3957"/>
      <c r="S216" s="3957"/>
      <c r="T216" s="3957"/>
      <c r="U216" s="3957"/>
      <c r="V216" s="3957"/>
      <c r="W216" s="3957"/>
      <c r="X216" s="3957"/>
      <c r="Y216" s="3957"/>
      <c r="Z216" s="3957"/>
      <c r="AA216" s="3957"/>
    </row>
    <row r="217" spans="1:27" ht="30" customHeight="1" x14ac:dyDescent="0.25">
      <c r="A217" s="4682"/>
      <c r="B217" s="4684"/>
      <c r="C217" s="1814" t="s">
        <v>14</v>
      </c>
      <c r="D217" s="3963">
        <f>D221</f>
        <v>43729</v>
      </c>
      <c r="E217" s="3963">
        <v>43729</v>
      </c>
      <c r="F217" s="3963" t="s">
        <v>25</v>
      </c>
      <c r="G217" s="3963">
        <f>G221</f>
        <v>44151</v>
      </c>
      <c r="H217" s="3963"/>
      <c r="I217" s="3963">
        <f t="shared" ref="I217:J217" si="524">I221</f>
        <v>44179</v>
      </c>
      <c r="J217" s="3963">
        <f t="shared" si="524"/>
        <v>44221</v>
      </c>
      <c r="K217" s="3963">
        <f t="shared" ref="K217:S217" si="525">K221</f>
        <v>44235</v>
      </c>
      <c r="L217" s="3963">
        <f t="shared" si="525"/>
        <v>44270</v>
      </c>
      <c r="M217" s="3963">
        <f t="shared" si="525"/>
        <v>44298</v>
      </c>
      <c r="N217" s="3963">
        <f t="shared" si="525"/>
        <v>44326</v>
      </c>
      <c r="O217" s="3963">
        <f t="shared" si="525"/>
        <v>44361</v>
      </c>
      <c r="P217" s="3963">
        <f t="shared" si="525"/>
        <v>44389</v>
      </c>
      <c r="Q217" s="3963">
        <f t="shared" si="525"/>
        <v>44417</v>
      </c>
      <c r="R217" s="3963">
        <f t="shared" si="525"/>
        <v>44452</v>
      </c>
      <c r="S217" s="3963" t="str">
        <f t="shared" si="525"/>
        <v>same as 1/30</v>
      </c>
      <c r="T217" s="3963">
        <f t="shared" ref="T217:U217" si="526">T221</f>
        <v>44508</v>
      </c>
      <c r="U217" s="3963">
        <f t="shared" si="526"/>
        <v>44543</v>
      </c>
      <c r="V217" s="3963">
        <f t="shared" ref="V217:Y217" si="527">V221</f>
        <v>44571</v>
      </c>
      <c r="W217" s="3963">
        <f t="shared" si="527"/>
        <v>44599</v>
      </c>
      <c r="X217" s="3963">
        <f t="shared" si="527"/>
        <v>44641</v>
      </c>
      <c r="Y217" s="3963">
        <f t="shared" si="527"/>
        <v>44669</v>
      </c>
      <c r="Z217" s="3963">
        <f t="shared" ref="Z217:AA217" si="528">Z221</f>
        <v>44332</v>
      </c>
      <c r="AA217" s="3963">
        <f t="shared" si="528"/>
        <v>44732</v>
      </c>
    </row>
    <row r="218" spans="1:27" ht="30" hidden="1" customHeight="1" x14ac:dyDescent="0.25">
      <c r="A218" s="4682"/>
      <c r="B218" s="4684"/>
      <c r="C218" s="8" t="s">
        <v>330</v>
      </c>
      <c r="D218" s="3957"/>
      <c r="E218" s="3957"/>
      <c r="F218" s="3957" t="s">
        <v>25</v>
      </c>
      <c r="G218" s="3957"/>
      <c r="H218" s="3957"/>
      <c r="I218" s="3957"/>
      <c r="J218" s="3957"/>
      <c r="K218" s="3957"/>
      <c r="L218" s="3957"/>
      <c r="M218" s="3957"/>
      <c r="N218" s="3957"/>
      <c r="O218" s="3957"/>
      <c r="P218" s="3957"/>
      <c r="Q218" s="3957"/>
      <c r="R218" s="3957"/>
      <c r="S218" s="3957"/>
      <c r="T218" s="3957"/>
      <c r="U218" s="3957"/>
      <c r="V218" s="3957"/>
      <c r="W218" s="3957"/>
      <c r="X218" s="3957"/>
      <c r="Y218" s="3957"/>
      <c r="Z218" s="3957"/>
      <c r="AA218" s="3957"/>
    </row>
    <row r="219" spans="1:27" s="3168" customFormat="1" ht="30" hidden="1" customHeight="1" x14ac:dyDescent="0.25">
      <c r="A219" s="4682"/>
      <c r="B219" s="4684"/>
      <c r="C219" s="3166" t="s">
        <v>729</v>
      </c>
      <c r="D219" s="3958"/>
      <c r="E219" s="3958"/>
      <c r="F219" s="3958" t="s">
        <v>25</v>
      </c>
      <c r="G219" s="3958"/>
      <c r="H219" s="3958"/>
      <c r="I219" s="3958"/>
      <c r="J219" s="3958"/>
      <c r="K219" s="3958"/>
      <c r="L219" s="3958"/>
      <c r="M219" s="3958"/>
      <c r="N219" s="3958"/>
      <c r="O219" s="3958"/>
      <c r="P219" s="3958"/>
      <c r="Q219" s="3958"/>
      <c r="R219" s="3958"/>
      <c r="S219" s="3958"/>
      <c r="T219" s="3958"/>
      <c r="U219" s="3958"/>
      <c r="V219" s="3958"/>
      <c r="W219" s="3958"/>
      <c r="X219" s="3958"/>
      <c r="Y219" s="3958"/>
      <c r="Z219" s="3958"/>
      <c r="AA219" s="3958"/>
    </row>
    <row r="220" spans="1:27" ht="30" customHeight="1" x14ac:dyDescent="0.25">
      <c r="A220" s="4682"/>
      <c r="B220" s="4684"/>
      <c r="C220" s="8" t="s">
        <v>329</v>
      </c>
      <c r="D220" s="3957">
        <v>43356</v>
      </c>
      <c r="E220" s="3957">
        <v>43356</v>
      </c>
      <c r="F220" s="3957" t="s">
        <v>25</v>
      </c>
      <c r="G220" s="3957">
        <v>43791</v>
      </c>
      <c r="H220" s="3957"/>
      <c r="I220" s="3957">
        <v>43833</v>
      </c>
      <c r="J220" s="3957">
        <v>43854</v>
      </c>
      <c r="K220" s="3957">
        <v>43854</v>
      </c>
      <c r="L220" s="3957">
        <v>43924</v>
      </c>
      <c r="M220" s="3957">
        <v>43938</v>
      </c>
      <c r="N220" s="3957">
        <v>43959</v>
      </c>
      <c r="O220" s="3957">
        <v>43966</v>
      </c>
      <c r="P220" s="3957">
        <v>43994</v>
      </c>
      <c r="Q220" s="3957">
        <v>0</v>
      </c>
      <c r="R220" s="3957">
        <v>44022</v>
      </c>
      <c r="S220" s="3957">
        <v>44036</v>
      </c>
      <c r="T220" s="3957">
        <f>G220</f>
        <v>43791</v>
      </c>
      <c r="U220" s="3957">
        <f>I220</f>
        <v>43833</v>
      </c>
      <c r="V220" s="3957">
        <f t="shared" ref="V220:AA220" si="529">J220</f>
        <v>43854</v>
      </c>
      <c r="W220" s="3957">
        <f t="shared" si="529"/>
        <v>43854</v>
      </c>
      <c r="X220" s="3957">
        <f t="shared" si="529"/>
        <v>43924</v>
      </c>
      <c r="Y220" s="3957">
        <f t="shared" si="529"/>
        <v>43938</v>
      </c>
      <c r="Z220" s="3957">
        <f t="shared" si="529"/>
        <v>43959</v>
      </c>
      <c r="AA220" s="3957">
        <f t="shared" si="529"/>
        <v>43966</v>
      </c>
    </row>
    <row r="221" spans="1:27" ht="30" customHeight="1" x14ac:dyDescent="0.25">
      <c r="A221" s="4682"/>
      <c r="B221" s="4684"/>
      <c r="C221" s="1814" t="s">
        <v>5</v>
      </c>
      <c r="D221" s="3963">
        <f>D212-62</f>
        <v>43729</v>
      </c>
      <c r="E221" s="3963">
        <v>43729</v>
      </c>
      <c r="F221" s="3963" t="s">
        <v>25</v>
      </c>
      <c r="G221" s="3963">
        <f>G212-56</f>
        <v>44151</v>
      </c>
      <c r="H221" s="3963"/>
      <c r="I221" s="3963">
        <f>I212-59</f>
        <v>44179</v>
      </c>
      <c r="J221" s="3963">
        <f>J212-45</f>
        <v>44221</v>
      </c>
      <c r="K221" s="3963">
        <f>K212-62</f>
        <v>44235</v>
      </c>
      <c r="L221" s="3963">
        <f>L212-57</f>
        <v>44270</v>
      </c>
      <c r="M221" s="3963">
        <f>M212-60</f>
        <v>44298</v>
      </c>
      <c r="N221" s="3963">
        <f>N212-63</f>
        <v>44326</v>
      </c>
      <c r="O221" s="3963">
        <f>O212-58</f>
        <v>44361</v>
      </c>
      <c r="P221" s="3963">
        <f>P212-61</f>
        <v>44389</v>
      </c>
      <c r="Q221" s="3963">
        <f>Q212-63</f>
        <v>44417</v>
      </c>
      <c r="R221" s="3963">
        <f>R212-59</f>
        <v>44452</v>
      </c>
      <c r="S221" s="3963" t="s">
        <v>25</v>
      </c>
      <c r="T221" s="3963">
        <f>T212-62</f>
        <v>44508</v>
      </c>
      <c r="U221" s="3963">
        <f>U212-58</f>
        <v>44543</v>
      </c>
      <c r="V221" s="3963">
        <f>V212-60</f>
        <v>44571</v>
      </c>
      <c r="W221" s="3963">
        <f>W212-63</f>
        <v>44599</v>
      </c>
      <c r="X221" s="3963">
        <f>X212-51</f>
        <v>44641</v>
      </c>
      <c r="Y221" s="3963">
        <f>Y212-54</f>
        <v>44669</v>
      </c>
      <c r="Z221" s="3963">
        <f>Z212-57</f>
        <v>44332</v>
      </c>
      <c r="AA221" s="3963">
        <f>AA212-52</f>
        <v>44732</v>
      </c>
    </row>
    <row r="222" spans="1:27" ht="30" hidden="1" customHeight="1" x14ac:dyDescent="0.25">
      <c r="A222" s="4682"/>
      <c r="B222" s="4684"/>
      <c r="C222" s="601" t="s">
        <v>41</v>
      </c>
      <c r="D222" s="3768"/>
      <c r="E222" s="3768"/>
      <c r="F222" s="3769" t="s">
        <v>25</v>
      </c>
      <c r="G222" s="3768"/>
      <c r="H222" s="3768"/>
      <c r="I222" s="3768"/>
      <c r="J222" s="3768"/>
      <c r="K222" s="3768"/>
      <c r="L222" s="3768"/>
      <c r="M222" s="3768"/>
      <c r="N222" s="3768"/>
      <c r="O222" s="3768"/>
      <c r="P222" s="3768"/>
      <c r="Q222" s="3768"/>
      <c r="R222" s="3768"/>
      <c r="S222" s="4543"/>
      <c r="T222" s="3768"/>
      <c r="U222" s="3768"/>
      <c r="V222" s="3768"/>
      <c r="W222" s="3768"/>
      <c r="X222" s="3768"/>
      <c r="Y222" s="3768"/>
      <c r="Z222" s="3768"/>
      <c r="AA222" s="3768"/>
    </row>
    <row r="223" spans="1:27" ht="30" hidden="1" customHeight="1" x14ac:dyDescent="0.25">
      <c r="A223" s="4682"/>
      <c r="B223" s="4684"/>
      <c r="C223" s="601" t="s">
        <v>58</v>
      </c>
      <c r="D223" s="3768"/>
      <c r="E223" s="3768"/>
      <c r="F223" s="3769" t="s">
        <v>25</v>
      </c>
      <c r="G223" s="3768"/>
      <c r="H223" s="3768"/>
      <c r="I223" s="3768"/>
      <c r="J223" s="3768"/>
      <c r="K223" s="3768"/>
      <c r="L223" s="3768"/>
      <c r="M223" s="3768"/>
      <c r="N223" s="3768"/>
      <c r="O223" s="3768"/>
      <c r="P223" s="3768"/>
      <c r="Q223" s="3768"/>
      <c r="R223" s="3768"/>
      <c r="S223" s="4543"/>
      <c r="T223" s="3768"/>
      <c r="U223" s="3768"/>
      <c r="V223" s="3768"/>
      <c r="W223" s="3768"/>
      <c r="X223" s="3768"/>
      <c r="Y223" s="3768"/>
      <c r="Z223" s="3768"/>
      <c r="AA223" s="3768"/>
    </row>
    <row r="224" spans="1:27" ht="30" hidden="1" customHeight="1" x14ac:dyDescent="0.25">
      <c r="A224" s="4682"/>
      <c r="B224" s="4684"/>
      <c r="C224" s="601" t="s">
        <v>42</v>
      </c>
      <c r="D224" s="3768"/>
      <c r="E224" s="3768"/>
      <c r="F224" s="3769" t="s">
        <v>25</v>
      </c>
      <c r="G224" s="3768"/>
      <c r="H224" s="3768"/>
      <c r="I224" s="3768"/>
      <c r="J224" s="3768"/>
      <c r="K224" s="3768"/>
      <c r="L224" s="3768"/>
      <c r="M224" s="3768"/>
      <c r="N224" s="3768"/>
      <c r="O224" s="3768"/>
      <c r="P224" s="3768"/>
      <c r="Q224" s="3768"/>
      <c r="R224" s="3768"/>
      <c r="S224" s="4543"/>
      <c r="T224" s="3768"/>
      <c r="U224" s="3768"/>
      <c r="V224" s="3768"/>
      <c r="W224" s="3768"/>
      <c r="X224" s="3768"/>
      <c r="Y224" s="3768"/>
      <c r="Z224" s="3768"/>
      <c r="AA224" s="3768"/>
    </row>
    <row r="225" spans="1:27" ht="30" customHeight="1" x14ac:dyDescent="0.25">
      <c r="A225" s="4682"/>
      <c r="B225" s="4684"/>
      <c r="C225" s="8" t="s">
        <v>561</v>
      </c>
      <c r="D225" s="3957" t="s">
        <v>1029</v>
      </c>
      <c r="E225" s="3957" t="s">
        <v>1029</v>
      </c>
      <c r="F225" s="3957"/>
      <c r="G225" s="3957"/>
      <c r="H225" s="3957"/>
      <c r="I225" s="3957" t="s">
        <v>1041</v>
      </c>
      <c r="J225" s="3957"/>
      <c r="K225" s="3957"/>
      <c r="L225" s="3957" t="s">
        <v>1042</v>
      </c>
      <c r="M225" s="3957" t="s">
        <v>1043</v>
      </c>
      <c r="N225" s="3957"/>
      <c r="O225" s="3957" t="s">
        <v>1044</v>
      </c>
      <c r="P225" s="3957"/>
      <c r="Q225" s="3957"/>
      <c r="R225" s="3957" t="s">
        <v>1045</v>
      </c>
      <c r="S225" s="3957" t="s">
        <v>1045</v>
      </c>
      <c r="T225" s="3957"/>
      <c r="U225" s="3957"/>
      <c r="V225" s="3957"/>
      <c r="W225" s="3957"/>
      <c r="X225" s="3957" t="s">
        <v>1042</v>
      </c>
      <c r="Y225" s="3957" t="s">
        <v>1043</v>
      </c>
      <c r="Z225" s="3957"/>
      <c r="AA225" s="3957" t="s">
        <v>1044</v>
      </c>
    </row>
    <row r="226" spans="1:27" ht="30" customHeight="1" x14ac:dyDescent="0.25">
      <c r="A226" s="4682"/>
      <c r="B226" s="4684"/>
      <c r="C226" s="602" t="s">
        <v>27</v>
      </c>
      <c r="D226" s="3966">
        <f>D221-3</f>
        <v>43726</v>
      </c>
      <c r="E226" s="3966">
        <v>43726</v>
      </c>
      <c r="F226" s="3966" t="s">
        <v>25</v>
      </c>
      <c r="G226" s="3966">
        <f t="shared" ref="G226:J226" si="530">G221-3</f>
        <v>44148</v>
      </c>
      <c r="H226" s="3966"/>
      <c r="I226" s="3966">
        <f>I221-3</f>
        <v>44176</v>
      </c>
      <c r="J226" s="3966">
        <f t="shared" si="530"/>
        <v>44218</v>
      </c>
      <c r="K226" s="3966">
        <f t="shared" ref="K226:M226" si="531">K221-3</f>
        <v>44232</v>
      </c>
      <c r="L226" s="3966">
        <f t="shared" si="531"/>
        <v>44267</v>
      </c>
      <c r="M226" s="3966">
        <f t="shared" si="531"/>
        <v>44295</v>
      </c>
      <c r="N226" s="3966">
        <f t="shared" ref="N226:R226" si="532">N221-3</f>
        <v>44323</v>
      </c>
      <c r="O226" s="3966">
        <f t="shared" si="532"/>
        <v>44358</v>
      </c>
      <c r="P226" s="3966">
        <f t="shared" si="532"/>
        <v>44386</v>
      </c>
      <c r="Q226" s="3966">
        <f t="shared" si="532"/>
        <v>44414</v>
      </c>
      <c r="R226" s="3966">
        <f t="shared" si="532"/>
        <v>44449</v>
      </c>
      <c r="S226" s="3966" t="s">
        <v>25</v>
      </c>
      <c r="T226" s="3966">
        <f t="shared" ref="T226:U226" si="533">T221-3</f>
        <v>44505</v>
      </c>
      <c r="U226" s="3966">
        <f t="shared" si="533"/>
        <v>44540</v>
      </c>
      <c r="V226" s="3966">
        <f t="shared" ref="V226:Y226" si="534">V221-3</f>
        <v>44568</v>
      </c>
      <c r="W226" s="3966">
        <f t="shared" si="534"/>
        <v>44596</v>
      </c>
      <c r="X226" s="3966">
        <f t="shared" si="534"/>
        <v>44638</v>
      </c>
      <c r="Y226" s="3966">
        <f t="shared" si="534"/>
        <v>44666</v>
      </c>
      <c r="Z226" s="3966">
        <f t="shared" ref="Z226:AA226" si="535">Z221-3</f>
        <v>44329</v>
      </c>
      <c r="AA226" s="3966">
        <f t="shared" si="535"/>
        <v>44729</v>
      </c>
    </row>
    <row r="227" spans="1:27" ht="45" hidden="1" customHeight="1" x14ac:dyDescent="0.25">
      <c r="A227" s="4682"/>
      <c r="B227" s="4684"/>
      <c r="C227" s="8" t="s">
        <v>13</v>
      </c>
      <c r="D227" s="3580"/>
      <c r="E227" s="3580"/>
      <c r="F227" s="3573" t="s">
        <v>25</v>
      </c>
      <c r="G227" s="3580"/>
      <c r="H227" s="3580"/>
      <c r="I227" s="3580"/>
      <c r="J227" s="3580"/>
      <c r="K227" s="3580"/>
      <c r="L227" s="3580"/>
      <c r="M227" s="3580"/>
      <c r="N227" s="3580"/>
      <c r="O227" s="3580"/>
      <c r="P227" s="3580"/>
      <c r="Q227" s="3580"/>
      <c r="R227" s="3580"/>
      <c r="S227" s="4588" t="s">
        <v>25</v>
      </c>
      <c r="T227" s="3580"/>
      <c r="U227" s="3580"/>
      <c r="V227" s="3580"/>
      <c r="W227" s="3580"/>
      <c r="X227" s="3580"/>
      <c r="Y227" s="3580"/>
      <c r="Z227" s="3580"/>
      <c r="AA227" s="3580"/>
    </row>
    <row r="228" spans="1:27" ht="30" hidden="1" customHeight="1" x14ac:dyDescent="0.25">
      <c r="A228" s="4682"/>
      <c r="B228" s="4684"/>
      <c r="C228" s="389" t="s">
        <v>12</v>
      </c>
      <c r="D228" s="3580"/>
      <c r="E228" s="3580"/>
      <c r="F228" s="3573" t="s">
        <v>25</v>
      </c>
      <c r="G228" s="3580"/>
      <c r="H228" s="3580"/>
      <c r="I228" s="3580"/>
      <c r="J228" s="3580"/>
      <c r="K228" s="3580"/>
      <c r="L228" s="3580"/>
      <c r="M228" s="3580"/>
      <c r="N228" s="3580"/>
      <c r="O228" s="3580"/>
      <c r="P228" s="3580"/>
      <c r="Q228" s="3580"/>
      <c r="R228" s="3580"/>
      <c r="S228" s="4588" t="s">
        <v>25</v>
      </c>
      <c r="T228" s="3580"/>
      <c r="U228" s="3580"/>
      <c r="V228" s="3580"/>
      <c r="W228" s="3580"/>
      <c r="X228" s="3580"/>
      <c r="Y228" s="3580"/>
      <c r="Z228" s="3580"/>
      <c r="AA228" s="3580"/>
    </row>
    <row r="229" spans="1:27" ht="30" customHeight="1" x14ac:dyDescent="0.25">
      <c r="A229" s="4682"/>
      <c r="B229" s="4684"/>
      <c r="C229" s="389" t="s">
        <v>342</v>
      </c>
      <c r="D229" s="3969">
        <f>D205-100</f>
        <v>43731</v>
      </c>
      <c r="E229" s="3969">
        <v>43731</v>
      </c>
      <c r="F229" s="3969" t="s">
        <v>25</v>
      </c>
      <c r="G229" s="3969">
        <f>G205-101</f>
        <v>44155</v>
      </c>
      <c r="H229" s="3969"/>
      <c r="I229" s="3969">
        <f>I205-100</f>
        <v>44187</v>
      </c>
      <c r="J229" s="3969">
        <f t="shared" ref="J229" si="536">J205-100</f>
        <v>44217</v>
      </c>
      <c r="K229" s="3969">
        <f t="shared" ref="K229:M229" si="537">K205-100</f>
        <v>44248</v>
      </c>
      <c r="L229" s="3969">
        <f t="shared" si="537"/>
        <v>44278</v>
      </c>
      <c r="M229" s="3969">
        <f t="shared" si="537"/>
        <v>44309</v>
      </c>
      <c r="N229" s="3969">
        <f t="shared" ref="N229:R229" si="538">N205-100</f>
        <v>44340</v>
      </c>
      <c r="O229" s="3969">
        <f t="shared" si="538"/>
        <v>44370</v>
      </c>
      <c r="P229" s="3969">
        <f t="shared" si="538"/>
        <v>44401</v>
      </c>
      <c r="Q229" s="3969">
        <f t="shared" si="538"/>
        <v>44431</v>
      </c>
      <c r="R229" s="3969">
        <f t="shared" si="538"/>
        <v>44462</v>
      </c>
      <c r="S229" s="3969" t="s">
        <v>25</v>
      </c>
      <c r="T229" s="3969">
        <f t="shared" ref="T229:U229" si="539">T205-100</f>
        <v>44521</v>
      </c>
      <c r="U229" s="3969">
        <f t="shared" si="539"/>
        <v>44552</v>
      </c>
      <c r="V229" s="3969">
        <f t="shared" ref="V229:Y229" si="540">V205-100</f>
        <v>44582</v>
      </c>
      <c r="W229" s="3969">
        <f t="shared" si="540"/>
        <v>44613</v>
      </c>
      <c r="X229" s="3969">
        <f t="shared" si="540"/>
        <v>44643</v>
      </c>
      <c r="Y229" s="3969">
        <f t="shared" si="540"/>
        <v>44674</v>
      </c>
      <c r="Z229" s="3969">
        <f t="shared" ref="Z229:AA229" si="541">Z205-100</f>
        <v>44340</v>
      </c>
      <c r="AA229" s="3969">
        <f t="shared" si="541"/>
        <v>44735</v>
      </c>
    </row>
    <row r="230" spans="1:27" ht="30" hidden="1" customHeight="1" x14ac:dyDescent="0.25">
      <c r="A230" s="4682"/>
      <c r="B230" s="4684"/>
      <c r="C230" s="389" t="s">
        <v>343</v>
      </c>
      <c r="D230" s="3969">
        <f t="shared" ref="D230" si="542">D229-14</f>
        <v>43717</v>
      </c>
      <c r="E230" s="3969">
        <v>43717</v>
      </c>
      <c r="F230" s="3969" t="s">
        <v>25</v>
      </c>
      <c r="G230" s="3969">
        <f t="shared" ref="G230:J230" si="543">G229-14</f>
        <v>44141</v>
      </c>
      <c r="H230" s="3969"/>
      <c r="I230" s="3969">
        <f t="shared" si="543"/>
        <v>44173</v>
      </c>
      <c r="J230" s="3969">
        <f t="shared" si="543"/>
        <v>44203</v>
      </c>
      <c r="K230" s="3969">
        <f t="shared" ref="K230:M230" si="544">K229-14</f>
        <v>44234</v>
      </c>
      <c r="L230" s="3969">
        <f t="shared" si="544"/>
        <v>44264</v>
      </c>
      <c r="M230" s="3969">
        <f t="shared" si="544"/>
        <v>44295</v>
      </c>
      <c r="N230" s="3969">
        <f t="shared" ref="N230:R230" si="545">N229-14</f>
        <v>44326</v>
      </c>
      <c r="O230" s="3969">
        <f t="shared" si="545"/>
        <v>44356</v>
      </c>
      <c r="P230" s="3969">
        <f t="shared" si="545"/>
        <v>44387</v>
      </c>
      <c r="Q230" s="3969">
        <f t="shared" si="545"/>
        <v>44417</v>
      </c>
      <c r="R230" s="3969">
        <f t="shared" si="545"/>
        <v>44448</v>
      </c>
      <c r="S230" s="3969" t="s">
        <v>25</v>
      </c>
      <c r="T230" s="3969">
        <f t="shared" ref="T230:U230" si="546">T229-14</f>
        <v>44507</v>
      </c>
      <c r="U230" s="3969">
        <f t="shared" si="546"/>
        <v>44538</v>
      </c>
      <c r="V230" s="3969">
        <f t="shared" ref="V230:Y230" si="547">V229-14</f>
        <v>44568</v>
      </c>
      <c r="W230" s="3969">
        <f t="shared" si="547"/>
        <v>44599</v>
      </c>
      <c r="X230" s="3969">
        <f t="shared" si="547"/>
        <v>44629</v>
      </c>
      <c r="Y230" s="3969">
        <f t="shared" si="547"/>
        <v>44660</v>
      </c>
      <c r="Z230" s="3969">
        <f t="shared" ref="Z230:AA230" si="548">Z229-14</f>
        <v>44326</v>
      </c>
      <c r="AA230" s="3969">
        <f t="shared" si="548"/>
        <v>44721</v>
      </c>
    </row>
    <row r="231" spans="1:27" ht="30" customHeight="1" x14ac:dyDescent="0.25">
      <c r="A231" s="4682"/>
      <c r="B231" s="4684"/>
      <c r="C231" s="1611" t="s">
        <v>455</v>
      </c>
      <c r="D231" s="3971">
        <f>D229-7</f>
        <v>43724</v>
      </c>
      <c r="E231" s="3971">
        <v>43724</v>
      </c>
      <c r="F231" s="3971" t="s">
        <v>25</v>
      </c>
      <c r="G231" s="3971">
        <f t="shared" ref="G231:J231" si="549">G229-7</f>
        <v>44148</v>
      </c>
      <c r="H231" s="3971"/>
      <c r="I231" s="3971">
        <f>I229-7</f>
        <v>44180</v>
      </c>
      <c r="J231" s="3971">
        <f t="shared" si="549"/>
        <v>44210</v>
      </c>
      <c r="K231" s="3971">
        <f t="shared" ref="K231:M231" si="550">K229-7</f>
        <v>44241</v>
      </c>
      <c r="L231" s="3971">
        <f t="shared" si="550"/>
        <v>44271</v>
      </c>
      <c r="M231" s="3971">
        <f t="shared" si="550"/>
        <v>44302</v>
      </c>
      <c r="N231" s="3971">
        <f t="shared" ref="N231:R231" si="551">N229-7</f>
        <v>44333</v>
      </c>
      <c r="O231" s="3971">
        <f t="shared" si="551"/>
        <v>44363</v>
      </c>
      <c r="P231" s="3971">
        <f t="shared" si="551"/>
        <v>44394</v>
      </c>
      <c r="Q231" s="3971">
        <f t="shared" si="551"/>
        <v>44424</v>
      </c>
      <c r="R231" s="3971">
        <f t="shared" si="551"/>
        <v>44455</v>
      </c>
      <c r="S231" s="3971" t="s">
        <v>25</v>
      </c>
      <c r="T231" s="3971">
        <f t="shared" ref="T231:U231" si="552">T229-7</f>
        <v>44514</v>
      </c>
      <c r="U231" s="3971">
        <f t="shared" si="552"/>
        <v>44545</v>
      </c>
      <c r="V231" s="3971">
        <f t="shared" ref="V231:Y231" si="553">V229-7</f>
        <v>44575</v>
      </c>
      <c r="W231" s="3971">
        <f t="shared" si="553"/>
        <v>44606</v>
      </c>
      <c r="X231" s="3971">
        <f t="shared" si="553"/>
        <v>44636</v>
      </c>
      <c r="Y231" s="3971">
        <f t="shared" si="553"/>
        <v>44667</v>
      </c>
      <c r="Z231" s="3971">
        <f t="shared" ref="Z231:AA231" si="554">Z229-7</f>
        <v>44333</v>
      </c>
      <c r="AA231" s="3971">
        <f t="shared" si="554"/>
        <v>44728</v>
      </c>
    </row>
    <row r="232" spans="1:27" ht="30" customHeight="1" x14ac:dyDescent="0.25">
      <c r="A232" s="4682"/>
      <c r="B232" s="4684"/>
      <c r="C232" s="3658" t="s">
        <v>920</v>
      </c>
      <c r="D232" s="3972">
        <f>D207-107</f>
        <v>43688</v>
      </c>
      <c r="E232" s="3972">
        <v>43688</v>
      </c>
      <c r="F232" s="3955" t="s">
        <v>25</v>
      </c>
      <c r="G232" s="3972">
        <f t="shared" ref="G232:J232" si="555">G207-107</f>
        <v>44113</v>
      </c>
      <c r="H232" s="3972"/>
      <c r="I232" s="3972">
        <f>I207-107</f>
        <v>44144</v>
      </c>
      <c r="J232" s="3972">
        <f t="shared" si="555"/>
        <v>44174</v>
      </c>
      <c r="K232" s="3972">
        <f t="shared" ref="K232:M232" si="556">K207-107</f>
        <v>44205</v>
      </c>
      <c r="L232" s="3972">
        <f t="shared" si="556"/>
        <v>44235</v>
      </c>
      <c r="M232" s="3972">
        <f t="shared" si="556"/>
        <v>44266</v>
      </c>
      <c r="N232" s="3972">
        <f t="shared" ref="N232:R232" si="557">N207-107</f>
        <v>44297</v>
      </c>
      <c r="O232" s="3972">
        <f t="shared" si="557"/>
        <v>44327</v>
      </c>
      <c r="P232" s="3972">
        <f t="shared" si="557"/>
        <v>44358</v>
      </c>
      <c r="Q232" s="3972">
        <f t="shared" si="557"/>
        <v>44388</v>
      </c>
      <c r="R232" s="3972">
        <f t="shared" si="557"/>
        <v>44419</v>
      </c>
      <c r="S232" s="3972" t="s">
        <v>25</v>
      </c>
      <c r="T232" s="3972">
        <f t="shared" ref="T232:U232" si="558">T207-107</f>
        <v>44478</v>
      </c>
      <c r="U232" s="3972">
        <f t="shared" si="558"/>
        <v>44509</v>
      </c>
      <c r="V232" s="3972">
        <f t="shared" ref="V232:Y232" si="559">V207-107</f>
        <v>44539</v>
      </c>
      <c r="W232" s="3972">
        <f t="shared" si="559"/>
        <v>44570</v>
      </c>
      <c r="X232" s="3972">
        <f t="shared" si="559"/>
        <v>44600</v>
      </c>
      <c r="Y232" s="3972">
        <f t="shared" si="559"/>
        <v>44631</v>
      </c>
      <c r="Z232" s="3972">
        <f t="shared" ref="Z232:AA232" si="560">Z207-107</f>
        <v>44297</v>
      </c>
      <c r="AA232" s="3972">
        <f t="shared" si="560"/>
        <v>44692</v>
      </c>
    </row>
    <row r="233" spans="1:27" ht="30" customHeight="1" x14ac:dyDescent="0.25">
      <c r="A233" s="4682"/>
      <c r="B233" s="4684"/>
      <c r="C233" s="1619" t="s">
        <v>658</v>
      </c>
      <c r="D233" s="3973" t="s">
        <v>107</v>
      </c>
      <c r="E233" s="3973" t="s">
        <v>107</v>
      </c>
      <c r="F233" s="3973" t="s">
        <v>25</v>
      </c>
      <c r="G233" s="3973" t="s">
        <v>107</v>
      </c>
      <c r="H233" s="3973"/>
      <c r="I233" s="3973" t="s">
        <v>107</v>
      </c>
      <c r="J233" s="3973" t="s">
        <v>107</v>
      </c>
      <c r="K233" s="3973" t="s">
        <v>107</v>
      </c>
      <c r="L233" s="3973" t="s">
        <v>107</v>
      </c>
      <c r="M233" s="3973" t="s">
        <v>107</v>
      </c>
      <c r="N233" s="3973" t="s">
        <v>107</v>
      </c>
      <c r="O233" s="3973" t="s">
        <v>107</v>
      </c>
      <c r="P233" s="3973" t="s">
        <v>107</v>
      </c>
      <c r="Q233" s="3973" t="s">
        <v>107</v>
      </c>
      <c r="R233" s="3973" t="s">
        <v>107</v>
      </c>
      <c r="S233" s="3973" t="s">
        <v>25</v>
      </c>
      <c r="T233" s="3973" t="s">
        <v>107</v>
      </c>
      <c r="U233" s="3973" t="s">
        <v>107</v>
      </c>
      <c r="V233" s="3973" t="s">
        <v>107</v>
      </c>
      <c r="W233" s="3973" t="s">
        <v>107</v>
      </c>
      <c r="X233" s="3973" t="s">
        <v>107</v>
      </c>
      <c r="Y233" s="3973" t="s">
        <v>107</v>
      </c>
      <c r="Z233" s="3973" t="s">
        <v>107</v>
      </c>
      <c r="AA233" s="3973" t="s">
        <v>107</v>
      </c>
    </row>
    <row r="234" spans="1:27" ht="30" customHeight="1" x14ac:dyDescent="0.25">
      <c r="A234" s="4682"/>
      <c r="B234" s="4684"/>
      <c r="C234" s="8" t="s">
        <v>31</v>
      </c>
      <c r="D234" s="3957">
        <f>D226-3</f>
        <v>43723</v>
      </c>
      <c r="E234" s="3957">
        <v>43723</v>
      </c>
      <c r="F234" s="3957" t="s">
        <v>25</v>
      </c>
      <c r="G234" s="3957">
        <f t="shared" ref="G234:J234" si="561">G226-3</f>
        <v>44145</v>
      </c>
      <c r="H234" s="3957"/>
      <c r="I234" s="3957">
        <f>I226-3</f>
        <v>44173</v>
      </c>
      <c r="J234" s="3957">
        <f t="shared" si="561"/>
        <v>44215</v>
      </c>
      <c r="K234" s="3957">
        <f t="shared" ref="K234:M234" si="562">K226-3</f>
        <v>44229</v>
      </c>
      <c r="L234" s="3957">
        <f t="shared" si="562"/>
        <v>44264</v>
      </c>
      <c r="M234" s="3957">
        <f t="shared" si="562"/>
        <v>44292</v>
      </c>
      <c r="N234" s="3957">
        <f t="shared" ref="N234:R234" si="563">N226-3</f>
        <v>44320</v>
      </c>
      <c r="O234" s="3957">
        <f t="shared" si="563"/>
        <v>44355</v>
      </c>
      <c r="P234" s="3957">
        <f t="shared" si="563"/>
        <v>44383</v>
      </c>
      <c r="Q234" s="3957">
        <f t="shared" si="563"/>
        <v>44411</v>
      </c>
      <c r="R234" s="3957">
        <f t="shared" si="563"/>
        <v>44446</v>
      </c>
      <c r="S234" s="3957" t="s">
        <v>25</v>
      </c>
      <c r="T234" s="3957">
        <f t="shared" ref="T234:U234" si="564">T226-3</f>
        <v>44502</v>
      </c>
      <c r="U234" s="3957">
        <f t="shared" si="564"/>
        <v>44537</v>
      </c>
      <c r="V234" s="3957">
        <f t="shared" ref="V234:Y234" si="565">V226-3</f>
        <v>44565</v>
      </c>
      <c r="W234" s="3957">
        <f t="shared" si="565"/>
        <v>44593</v>
      </c>
      <c r="X234" s="3957">
        <f t="shared" si="565"/>
        <v>44635</v>
      </c>
      <c r="Y234" s="3957">
        <f t="shared" si="565"/>
        <v>44663</v>
      </c>
      <c r="Z234" s="3957">
        <f t="shared" ref="Z234:AA234" si="566">Z226-3</f>
        <v>44326</v>
      </c>
      <c r="AA234" s="3957">
        <f t="shared" si="566"/>
        <v>44726</v>
      </c>
    </row>
    <row r="235" spans="1:27" ht="30" hidden="1" customHeight="1" x14ac:dyDescent="0.25">
      <c r="A235" s="4682"/>
      <c r="B235" s="4684"/>
      <c r="C235" s="8" t="s">
        <v>123</v>
      </c>
      <c r="D235" s="3957"/>
      <c r="E235" s="3957"/>
      <c r="F235" s="3957" t="s">
        <v>25</v>
      </c>
      <c r="G235" s="3957"/>
      <c r="H235" s="3957"/>
      <c r="I235" s="3957"/>
      <c r="J235" s="3957"/>
      <c r="K235" s="3957"/>
      <c r="L235" s="3957"/>
      <c r="M235" s="3957"/>
      <c r="N235" s="3957"/>
      <c r="O235" s="3957"/>
      <c r="P235" s="3957"/>
      <c r="Q235" s="3957"/>
      <c r="R235" s="3957"/>
      <c r="S235" s="3957" t="s">
        <v>25</v>
      </c>
      <c r="T235" s="3957"/>
      <c r="U235" s="3957"/>
      <c r="V235" s="3957"/>
      <c r="W235" s="3957"/>
      <c r="X235" s="3957"/>
      <c r="Y235" s="3957"/>
      <c r="Z235" s="3957"/>
      <c r="AA235" s="3957"/>
    </row>
    <row r="236" spans="1:27" ht="30" customHeight="1" x14ac:dyDescent="0.25">
      <c r="A236" s="4682"/>
      <c r="B236" s="4684"/>
      <c r="C236" s="8" t="s">
        <v>568</v>
      </c>
      <c r="D236" s="3957">
        <f>D234-5</f>
        <v>43718</v>
      </c>
      <c r="E236" s="3957">
        <v>43718</v>
      </c>
      <c r="F236" s="3957" t="s">
        <v>25</v>
      </c>
      <c r="G236" s="3957">
        <f t="shared" ref="G236:J236" si="567">G234-5</f>
        <v>44140</v>
      </c>
      <c r="H236" s="3957"/>
      <c r="I236" s="3957">
        <f>I234-5</f>
        <v>44168</v>
      </c>
      <c r="J236" s="3957">
        <f t="shared" si="567"/>
        <v>44210</v>
      </c>
      <c r="K236" s="3957">
        <f t="shared" ref="K236:M236" si="568">K234-5</f>
        <v>44224</v>
      </c>
      <c r="L236" s="3957">
        <f t="shared" si="568"/>
        <v>44259</v>
      </c>
      <c r="M236" s="3957">
        <f t="shared" si="568"/>
        <v>44287</v>
      </c>
      <c r="N236" s="3957">
        <f t="shared" ref="N236:R236" si="569">N234-5</f>
        <v>44315</v>
      </c>
      <c r="O236" s="3957">
        <f t="shared" si="569"/>
        <v>44350</v>
      </c>
      <c r="P236" s="3957">
        <f t="shared" si="569"/>
        <v>44378</v>
      </c>
      <c r="Q236" s="3957">
        <f t="shared" si="569"/>
        <v>44406</v>
      </c>
      <c r="R236" s="3957">
        <f t="shared" si="569"/>
        <v>44441</v>
      </c>
      <c r="S236" s="3957" t="s">
        <v>25</v>
      </c>
      <c r="T236" s="3957">
        <f t="shared" ref="T236:U236" si="570">T234-5</f>
        <v>44497</v>
      </c>
      <c r="U236" s="3957">
        <f t="shared" si="570"/>
        <v>44532</v>
      </c>
      <c r="V236" s="3957">
        <f t="shared" ref="V236:Y236" si="571">V234-5</f>
        <v>44560</v>
      </c>
      <c r="W236" s="3957">
        <f t="shared" si="571"/>
        <v>44588</v>
      </c>
      <c r="X236" s="3957">
        <f t="shared" si="571"/>
        <v>44630</v>
      </c>
      <c r="Y236" s="3957">
        <f t="shared" si="571"/>
        <v>44658</v>
      </c>
      <c r="Z236" s="3957">
        <f t="shared" ref="Z236:AA236" si="572">Z234-5</f>
        <v>44321</v>
      </c>
      <c r="AA236" s="3957">
        <f t="shared" si="572"/>
        <v>44721</v>
      </c>
    </row>
    <row r="237" spans="1:27" ht="30" hidden="1" customHeight="1" x14ac:dyDescent="0.25">
      <c r="A237" s="4682"/>
      <c r="B237" s="4684"/>
      <c r="C237" s="8" t="s">
        <v>63</v>
      </c>
      <c r="D237" s="3580"/>
      <c r="E237" s="3580"/>
      <c r="F237" s="3573" t="s">
        <v>25</v>
      </c>
      <c r="G237" s="3580"/>
      <c r="H237" s="3580"/>
      <c r="I237" s="3580"/>
      <c r="J237" s="3580"/>
      <c r="K237" s="3580"/>
      <c r="L237" s="3580"/>
      <c r="M237" s="3580"/>
      <c r="N237" s="3580"/>
      <c r="O237" s="3580"/>
      <c r="P237" s="3580"/>
      <c r="Q237" s="3580"/>
      <c r="R237" s="3580"/>
      <c r="S237" s="4544"/>
      <c r="T237" s="3580"/>
      <c r="U237" s="3580"/>
      <c r="V237" s="3580"/>
      <c r="W237" s="3580"/>
      <c r="X237" s="3580"/>
      <c r="Y237" s="3580"/>
      <c r="Z237" s="3580"/>
      <c r="AA237" s="3580"/>
    </row>
    <row r="238" spans="1:27" ht="30" hidden="1" customHeight="1" x14ac:dyDescent="0.25">
      <c r="A238" s="4682"/>
      <c r="B238" s="4684"/>
      <c r="C238" s="8" t="s">
        <v>62</v>
      </c>
      <c r="D238" s="3580"/>
      <c r="E238" s="3580"/>
      <c r="F238" s="3573" t="s">
        <v>25</v>
      </c>
      <c r="G238" s="3580"/>
      <c r="H238" s="3580"/>
      <c r="I238" s="3580"/>
      <c r="J238" s="3580"/>
      <c r="K238" s="3580"/>
      <c r="L238" s="3580"/>
      <c r="M238" s="3580"/>
      <c r="N238" s="3580"/>
      <c r="O238" s="3580"/>
      <c r="P238" s="3580"/>
      <c r="Q238" s="3580"/>
      <c r="R238" s="3580"/>
      <c r="S238" s="4544"/>
      <c r="T238" s="3580"/>
      <c r="U238" s="3580"/>
      <c r="V238" s="3580"/>
      <c r="W238" s="3580"/>
      <c r="X238" s="3580"/>
      <c r="Y238" s="3580"/>
      <c r="Z238" s="3580"/>
      <c r="AA238" s="3580"/>
    </row>
    <row r="239" spans="1:27" ht="30" hidden="1" customHeight="1" x14ac:dyDescent="0.25">
      <c r="A239" s="4682"/>
      <c r="B239" s="4684"/>
      <c r="C239" s="1787" t="s">
        <v>866</v>
      </c>
      <c r="D239" s="3767">
        <f t="shared" ref="D239" si="573">D236-7</f>
        <v>43711</v>
      </c>
      <c r="E239" s="3767">
        <v>43711</v>
      </c>
      <c r="F239" s="3767" t="s">
        <v>25</v>
      </c>
      <c r="G239" s="3767">
        <f t="shared" ref="G239:J239" si="574">G236-7</f>
        <v>44133</v>
      </c>
      <c r="H239" s="3767"/>
      <c r="I239" s="3767">
        <f>I236-7</f>
        <v>44161</v>
      </c>
      <c r="J239" s="3767">
        <f t="shared" si="574"/>
        <v>44203</v>
      </c>
      <c r="K239" s="3767">
        <f t="shared" ref="K239:M239" si="575">K236-7</f>
        <v>44217</v>
      </c>
      <c r="L239" s="3767">
        <f>L236-7</f>
        <v>44252</v>
      </c>
      <c r="M239" s="3767">
        <f t="shared" si="575"/>
        <v>44280</v>
      </c>
      <c r="N239" s="3767">
        <f t="shared" ref="N239:R239" si="576">N236-7</f>
        <v>44308</v>
      </c>
      <c r="O239" s="3767">
        <f t="shared" si="576"/>
        <v>44343</v>
      </c>
      <c r="P239" s="3767">
        <f t="shared" si="576"/>
        <v>44371</v>
      </c>
      <c r="Q239" s="3767">
        <f t="shared" si="576"/>
        <v>44399</v>
      </c>
      <c r="R239" s="3767">
        <f t="shared" si="576"/>
        <v>44434</v>
      </c>
      <c r="S239" s="4542" t="s">
        <v>25</v>
      </c>
      <c r="T239" s="3767">
        <f t="shared" ref="T239:U239" si="577">T236-7</f>
        <v>44490</v>
      </c>
      <c r="U239" s="3767">
        <f t="shared" si="577"/>
        <v>44525</v>
      </c>
      <c r="V239" s="3767">
        <f t="shared" ref="V239:Y239" si="578">V236-7</f>
        <v>44553</v>
      </c>
      <c r="W239" s="3767">
        <f t="shared" si="578"/>
        <v>44581</v>
      </c>
      <c r="X239" s="3767">
        <f t="shared" si="578"/>
        <v>44623</v>
      </c>
      <c r="Y239" s="3767">
        <f t="shared" si="578"/>
        <v>44651</v>
      </c>
      <c r="Z239" s="3767">
        <f t="shared" ref="Z239:AA239" si="579">Z236-7</f>
        <v>44314</v>
      </c>
      <c r="AA239" s="3767">
        <f t="shared" si="579"/>
        <v>44714</v>
      </c>
    </row>
    <row r="240" spans="1:27" ht="30" customHeight="1" x14ac:dyDescent="0.25">
      <c r="A240" s="4682"/>
      <c r="B240" s="4684"/>
      <c r="C240" s="8" t="s">
        <v>124</v>
      </c>
      <c r="D240" s="3580"/>
      <c r="E240" s="3580"/>
      <c r="F240" s="3573" t="s">
        <v>25</v>
      </c>
      <c r="G240" s="3580"/>
      <c r="H240" s="3580"/>
      <c r="I240" s="3580"/>
      <c r="J240" s="3580"/>
      <c r="K240" s="3580"/>
      <c r="L240" s="3580"/>
      <c r="M240" s="3580"/>
      <c r="N240" s="3580"/>
      <c r="O240" s="3580"/>
      <c r="P240" s="3580"/>
      <c r="Q240" s="3580"/>
      <c r="R240" s="3580"/>
      <c r="S240" s="4544"/>
      <c r="T240" s="3580"/>
      <c r="U240" s="3580"/>
      <c r="V240" s="3580"/>
      <c r="W240" s="3580"/>
      <c r="X240" s="3580"/>
      <c r="Y240" s="3580"/>
      <c r="Z240" s="3580"/>
      <c r="AA240" s="3580"/>
    </row>
    <row r="241" spans="1:27" ht="30" customHeight="1" x14ac:dyDescent="0.25">
      <c r="A241" s="4682"/>
      <c r="B241" s="4684"/>
      <c r="C241" s="1787" t="s">
        <v>1069</v>
      </c>
      <c r="D241" s="4348">
        <f>D236-34</f>
        <v>43684</v>
      </c>
      <c r="E241" s="4348">
        <v>43684</v>
      </c>
      <c r="F241" s="4351" t="s">
        <v>25</v>
      </c>
      <c r="G241" s="3975">
        <f>G236-48</f>
        <v>44092</v>
      </c>
      <c r="H241" s="3975"/>
      <c r="I241" s="3975">
        <f>I236-48</f>
        <v>44120</v>
      </c>
      <c r="J241" s="3975">
        <f>J236-41</f>
        <v>44169</v>
      </c>
      <c r="K241" s="4348">
        <f>K236-20</f>
        <v>44204</v>
      </c>
      <c r="L241" s="4348">
        <f>L236-20</f>
        <v>44239</v>
      </c>
      <c r="M241" s="4351">
        <f>M236-27</f>
        <v>44260</v>
      </c>
      <c r="N241" s="4351">
        <f t="shared" ref="N241:P241" si="580">N236-27</f>
        <v>44288</v>
      </c>
      <c r="O241" s="4351">
        <f t="shared" si="580"/>
        <v>44323</v>
      </c>
      <c r="P241" s="4351">
        <f t="shared" si="580"/>
        <v>44351</v>
      </c>
      <c r="Q241" s="4348">
        <f>Q236-24</f>
        <v>44382</v>
      </c>
      <c r="R241" s="4348">
        <f>R236-34</f>
        <v>44407</v>
      </c>
      <c r="S241" s="4348">
        <f>R241+7</f>
        <v>44414</v>
      </c>
      <c r="T241" s="4351">
        <f t="shared" ref="T241:U241" si="581">T236-27</f>
        <v>44470</v>
      </c>
      <c r="U241" s="4351">
        <f t="shared" si="581"/>
        <v>44505</v>
      </c>
      <c r="V241" s="4351">
        <f t="shared" ref="V241:Y241" si="582">V236-27</f>
        <v>44533</v>
      </c>
      <c r="W241" s="4351">
        <f t="shared" si="582"/>
        <v>44561</v>
      </c>
      <c r="X241" s="4348">
        <f>X236-41</f>
        <v>44589</v>
      </c>
      <c r="Y241" s="4351">
        <f t="shared" si="582"/>
        <v>44631</v>
      </c>
      <c r="Z241" s="4351">
        <f t="shared" ref="Z241:AA241" si="583">Z236-27</f>
        <v>44294</v>
      </c>
      <c r="AA241" s="4351">
        <f t="shared" si="583"/>
        <v>44694</v>
      </c>
    </row>
    <row r="242" spans="1:27" ht="30" customHeight="1" x14ac:dyDescent="0.25">
      <c r="A242" s="4682"/>
      <c r="B242" s="4684"/>
      <c r="C242" s="1787" t="s">
        <v>1064</v>
      </c>
      <c r="D242" s="4348">
        <f>D241-11</f>
        <v>43673</v>
      </c>
      <c r="E242" s="4348">
        <v>43673</v>
      </c>
      <c r="F242" s="4351" t="s">
        <v>25</v>
      </c>
      <c r="G242" s="3972">
        <f t="shared" ref="G242" si="584">G241-4</f>
        <v>44088</v>
      </c>
      <c r="H242" s="3972"/>
      <c r="I242" s="3972">
        <f>I241-4</f>
        <v>44116</v>
      </c>
      <c r="J242" s="4348">
        <f>J241-4</f>
        <v>44165</v>
      </c>
      <c r="K242" s="3972">
        <f t="shared" ref="K242" si="585">K241-4</f>
        <v>44200</v>
      </c>
      <c r="L242" s="3972">
        <f t="shared" ref="L242" si="586">L241-4</f>
        <v>44235</v>
      </c>
      <c r="M242" s="3972">
        <f t="shared" ref="M242:S242" si="587">M241-4</f>
        <v>44256</v>
      </c>
      <c r="N242" s="3972">
        <f t="shared" si="587"/>
        <v>44284</v>
      </c>
      <c r="O242" s="3972">
        <f t="shared" si="587"/>
        <v>44319</v>
      </c>
      <c r="P242" s="3972">
        <f t="shared" si="587"/>
        <v>44347</v>
      </c>
      <c r="Q242" s="4348">
        <f>Q241-7</f>
        <v>44375</v>
      </c>
      <c r="R242" s="3975">
        <f>R241-4</f>
        <v>44403</v>
      </c>
      <c r="S242" s="4348">
        <f t="shared" si="587"/>
        <v>44410</v>
      </c>
      <c r="T242" s="3972">
        <f t="shared" ref="T242:U242" si="588">T241-4</f>
        <v>44466</v>
      </c>
      <c r="U242" s="3972">
        <f t="shared" si="588"/>
        <v>44501</v>
      </c>
      <c r="V242" s="3972">
        <f t="shared" ref="V242:Y242" si="589">V241-4</f>
        <v>44529</v>
      </c>
      <c r="W242" s="3972">
        <f t="shared" si="589"/>
        <v>44557</v>
      </c>
      <c r="X242" s="3972">
        <f t="shared" si="589"/>
        <v>44585</v>
      </c>
      <c r="Y242" s="3972">
        <f t="shared" si="589"/>
        <v>44627</v>
      </c>
      <c r="Z242" s="3972">
        <f t="shared" ref="Z242:AA242" si="590">Z241-4</f>
        <v>44290</v>
      </c>
      <c r="AA242" s="3972">
        <f t="shared" si="590"/>
        <v>44690</v>
      </c>
    </row>
    <row r="243" spans="1:27" ht="30" customHeight="1" x14ac:dyDescent="0.25">
      <c r="A243" s="4682"/>
      <c r="B243" s="4684"/>
      <c r="C243" s="8" t="s">
        <v>148</v>
      </c>
      <c r="D243" s="3977">
        <f>D245</f>
        <v>43675</v>
      </c>
      <c r="E243" s="3977">
        <v>43675</v>
      </c>
      <c r="F243" s="3977" t="s">
        <v>25</v>
      </c>
      <c r="G243" s="3977">
        <f t="shared" ref="G243:J243" si="591">G245</f>
        <v>44090</v>
      </c>
      <c r="H243" s="3977"/>
      <c r="I243" s="3977">
        <f t="shared" si="591"/>
        <v>44118</v>
      </c>
      <c r="J243" s="3977">
        <f t="shared" si="591"/>
        <v>44160</v>
      </c>
      <c r="K243" s="3977">
        <f t="shared" ref="K243" si="592">K245</f>
        <v>44167</v>
      </c>
      <c r="L243" s="3977">
        <f t="shared" ref="L243" si="593">L245</f>
        <v>44195</v>
      </c>
      <c r="M243" s="3977">
        <f t="shared" ref="M243:R243" si="594">M245</f>
        <v>44223</v>
      </c>
      <c r="N243" s="3977">
        <f t="shared" si="594"/>
        <v>44251</v>
      </c>
      <c r="O243" s="3977">
        <f t="shared" si="594"/>
        <v>44286</v>
      </c>
      <c r="P243" s="3977">
        <f t="shared" si="594"/>
        <v>44314</v>
      </c>
      <c r="Q243" s="3977">
        <f t="shared" si="594"/>
        <v>44342</v>
      </c>
      <c r="R243" s="3977">
        <f t="shared" si="594"/>
        <v>44370</v>
      </c>
      <c r="S243" s="3977" t="s">
        <v>1072</v>
      </c>
      <c r="T243" s="3977">
        <f t="shared" ref="T243:U243" si="595">T245</f>
        <v>44433</v>
      </c>
      <c r="U243" s="3977">
        <f t="shared" si="595"/>
        <v>44468</v>
      </c>
      <c r="V243" s="3977">
        <f t="shared" ref="V243:Y243" si="596">V245</f>
        <v>44496</v>
      </c>
      <c r="W243" s="3977">
        <f t="shared" si="596"/>
        <v>44524</v>
      </c>
      <c r="X243" s="3977">
        <f t="shared" si="596"/>
        <v>44552</v>
      </c>
      <c r="Y243" s="3977">
        <f t="shared" si="596"/>
        <v>44594</v>
      </c>
      <c r="Z243" s="3977">
        <f t="shared" ref="Z243:AA243" si="597">Z245</f>
        <v>44257</v>
      </c>
      <c r="AA243" s="3977">
        <f t="shared" si="597"/>
        <v>44657</v>
      </c>
    </row>
    <row r="244" spans="1:27" ht="30" customHeight="1" x14ac:dyDescent="0.25">
      <c r="A244" s="4682"/>
      <c r="B244" s="4684"/>
      <c r="C244" s="8" t="s">
        <v>149</v>
      </c>
      <c r="D244" s="3977">
        <f>D246</f>
        <v>43671</v>
      </c>
      <c r="E244" s="3977">
        <v>43671</v>
      </c>
      <c r="F244" s="3977" t="s">
        <v>25</v>
      </c>
      <c r="G244" s="3977">
        <f t="shared" ref="G244:J244" si="598">G246</f>
        <v>44086</v>
      </c>
      <c r="H244" s="3977"/>
      <c r="I244" s="3977">
        <f t="shared" si="598"/>
        <v>44114</v>
      </c>
      <c r="J244" s="3977">
        <f t="shared" si="598"/>
        <v>44156</v>
      </c>
      <c r="K244" s="3977">
        <f t="shared" ref="K244" si="599">K246</f>
        <v>44163</v>
      </c>
      <c r="L244" s="3977">
        <f t="shared" ref="L244" si="600">L246</f>
        <v>44191</v>
      </c>
      <c r="M244" s="3977">
        <f t="shared" ref="M244:R244" si="601">M246</f>
        <v>44219</v>
      </c>
      <c r="N244" s="3977">
        <f t="shared" si="601"/>
        <v>44247</v>
      </c>
      <c r="O244" s="3977">
        <f t="shared" si="601"/>
        <v>44282</v>
      </c>
      <c r="P244" s="3977">
        <f t="shared" si="601"/>
        <v>44310</v>
      </c>
      <c r="Q244" s="3977">
        <f t="shared" si="601"/>
        <v>44338</v>
      </c>
      <c r="R244" s="3977">
        <f t="shared" si="601"/>
        <v>44366</v>
      </c>
      <c r="S244" s="3977" t="s">
        <v>1072</v>
      </c>
      <c r="T244" s="3977">
        <f t="shared" ref="T244:U244" si="602">T246</f>
        <v>44429</v>
      </c>
      <c r="U244" s="3977">
        <f t="shared" si="602"/>
        <v>44464</v>
      </c>
      <c r="V244" s="3977">
        <f t="shared" ref="V244:Y244" si="603">V246</f>
        <v>44492</v>
      </c>
      <c r="W244" s="3977">
        <f t="shared" si="603"/>
        <v>44520</v>
      </c>
      <c r="X244" s="3977">
        <f t="shared" si="603"/>
        <v>44548</v>
      </c>
      <c r="Y244" s="3977">
        <f t="shared" si="603"/>
        <v>44590</v>
      </c>
      <c r="Z244" s="3977">
        <f t="shared" ref="Z244:AA244" si="604">Z246</f>
        <v>44253</v>
      </c>
      <c r="AA244" s="3977">
        <f t="shared" si="604"/>
        <v>44653</v>
      </c>
    </row>
    <row r="245" spans="1:27" ht="30" customHeight="1" x14ac:dyDescent="0.25">
      <c r="A245" s="4682"/>
      <c r="B245" s="4684"/>
      <c r="C245" s="8" t="s">
        <v>150</v>
      </c>
      <c r="D245" s="3978">
        <f>D246+4</f>
        <v>43675</v>
      </c>
      <c r="E245" s="3978">
        <v>43675</v>
      </c>
      <c r="F245" s="3978" t="s">
        <v>25</v>
      </c>
      <c r="G245" s="3978">
        <f t="shared" ref="G245:N245" si="605">G246+4</f>
        <v>44090</v>
      </c>
      <c r="H245" s="3978"/>
      <c r="I245" s="3978">
        <f t="shared" si="605"/>
        <v>44118</v>
      </c>
      <c r="J245" s="3978">
        <f t="shared" si="605"/>
        <v>44160</v>
      </c>
      <c r="K245" s="3978">
        <f t="shared" si="605"/>
        <v>44167</v>
      </c>
      <c r="L245" s="3978">
        <f t="shared" si="605"/>
        <v>44195</v>
      </c>
      <c r="M245" s="3978">
        <f t="shared" si="605"/>
        <v>44223</v>
      </c>
      <c r="N245" s="3978">
        <f t="shared" si="605"/>
        <v>44251</v>
      </c>
      <c r="O245" s="3978">
        <f t="shared" ref="O245:R245" si="606">O246+4</f>
        <v>44286</v>
      </c>
      <c r="P245" s="3978">
        <f t="shared" si="606"/>
        <v>44314</v>
      </c>
      <c r="Q245" s="3978">
        <f t="shared" si="606"/>
        <v>44342</v>
      </c>
      <c r="R245" s="3978">
        <f t="shared" si="606"/>
        <v>44370</v>
      </c>
      <c r="S245" s="3978" t="s">
        <v>1072</v>
      </c>
      <c r="T245" s="3978">
        <f t="shared" ref="T245:U245" si="607">T246+4</f>
        <v>44433</v>
      </c>
      <c r="U245" s="3978">
        <f t="shared" si="607"/>
        <v>44468</v>
      </c>
      <c r="V245" s="3978">
        <f t="shared" ref="V245:Y245" si="608">V246+4</f>
        <v>44496</v>
      </c>
      <c r="W245" s="3978">
        <f t="shared" si="608"/>
        <v>44524</v>
      </c>
      <c r="X245" s="3978">
        <f t="shared" si="608"/>
        <v>44552</v>
      </c>
      <c r="Y245" s="3978">
        <f t="shared" si="608"/>
        <v>44594</v>
      </c>
      <c r="Z245" s="3978">
        <f t="shared" ref="Z245:AA245" si="609">Z246+4</f>
        <v>44257</v>
      </c>
      <c r="AA245" s="3978">
        <f t="shared" si="609"/>
        <v>44657</v>
      </c>
    </row>
    <row r="246" spans="1:27" ht="30" customHeight="1" x14ac:dyDescent="0.25">
      <c r="A246" s="4682"/>
      <c r="B246" s="4684"/>
      <c r="C246" s="8" t="s">
        <v>151</v>
      </c>
      <c r="D246" s="3978">
        <f>D258+5</f>
        <v>43671</v>
      </c>
      <c r="E246" s="3978">
        <v>43671</v>
      </c>
      <c r="F246" s="3978" t="s">
        <v>25</v>
      </c>
      <c r="G246" s="3978">
        <f t="shared" ref="G246:J246" si="610">G258+5</f>
        <v>44086</v>
      </c>
      <c r="H246" s="3978"/>
      <c r="I246" s="3978">
        <f>I258+5</f>
        <v>44114</v>
      </c>
      <c r="J246" s="3978">
        <f t="shared" si="610"/>
        <v>44156</v>
      </c>
      <c r="K246" s="3978">
        <f>K258+5</f>
        <v>44163</v>
      </c>
      <c r="L246" s="3978">
        <f t="shared" ref="L246" si="611">L258+5</f>
        <v>44191</v>
      </c>
      <c r="M246" s="3978">
        <f t="shared" ref="M246:R246" si="612">M258+5</f>
        <v>44219</v>
      </c>
      <c r="N246" s="3978">
        <f t="shared" si="612"/>
        <v>44247</v>
      </c>
      <c r="O246" s="3978">
        <f t="shared" si="612"/>
        <v>44282</v>
      </c>
      <c r="P246" s="3978">
        <f t="shared" si="612"/>
        <v>44310</v>
      </c>
      <c r="Q246" s="3978">
        <f t="shared" si="612"/>
        <v>44338</v>
      </c>
      <c r="R246" s="3978">
        <f t="shared" si="612"/>
        <v>44366</v>
      </c>
      <c r="S246" s="3978" t="s">
        <v>1072</v>
      </c>
      <c r="T246" s="3978">
        <f t="shared" ref="T246:U246" si="613">T258+5</f>
        <v>44429</v>
      </c>
      <c r="U246" s="3978">
        <f t="shared" si="613"/>
        <v>44464</v>
      </c>
      <c r="V246" s="3978">
        <f t="shared" ref="V246:Y246" si="614">V258+5</f>
        <v>44492</v>
      </c>
      <c r="W246" s="3978">
        <f t="shared" si="614"/>
        <v>44520</v>
      </c>
      <c r="X246" s="3978">
        <f t="shared" si="614"/>
        <v>44548</v>
      </c>
      <c r="Y246" s="3978">
        <f t="shared" si="614"/>
        <v>44590</v>
      </c>
      <c r="Z246" s="3978">
        <f t="shared" ref="Z246:AA246" si="615">Z258+5</f>
        <v>44253</v>
      </c>
      <c r="AA246" s="3978">
        <f t="shared" si="615"/>
        <v>44653</v>
      </c>
    </row>
    <row r="247" spans="1:27" ht="30" hidden="1" customHeight="1" x14ac:dyDescent="0.25">
      <c r="A247" s="4682"/>
      <c r="B247" s="4684"/>
      <c r="C247" s="6" t="s">
        <v>136</v>
      </c>
      <c r="D247" s="3978">
        <f t="shared" ref="D247" si="616">D249+2</f>
        <v>43670</v>
      </c>
      <c r="E247" s="3978">
        <v>43670</v>
      </c>
      <c r="F247" s="3978" t="s">
        <v>25</v>
      </c>
      <c r="G247" s="3978">
        <f t="shared" ref="G247:J247" si="617">G249+2</f>
        <v>44085</v>
      </c>
      <c r="H247" s="3978"/>
      <c r="I247" s="3978">
        <f t="shared" si="617"/>
        <v>44113</v>
      </c>
      <c r="J247" s="3978">
        <f t="shared" si="617"/>
        <v>44155</v>
      </c>
      <c r="K247" s="3978">
        <f t="shared" ref="K247" si="618">K249+2</f>
        <v>44161</v>
      </c>
      <c r="L247" s="3978">
        <f t="shared" ref="L247" si="619">L249+2</f>
        <v>44189</v>
      </c>
      <c r="M247" s="3978">
        <f t="shared" ref="M247:R247" si="620">M249+2</f>
        <v>44217</v>
      </c>
      <c r="N247" s="3978">
        <f t="shared" si="620"/>
        <v>44245</v>
      </c>
      <c r="O247" s="3978">
        <f t="shared" si="620"/>
        <v>44280</v>
      </c>
      <c r="P247" s="3978">
        <f t="shared" si="620"/>
        <v>44308</v>
      </c>
      <c r="Q247" s="3978">
        <f t="shared" si="620"/>
        <v>44336</v>
      </c>
      <c r="R247" s="3978">
        <f t="shared" si="620"/>
        <v>44364</v>
      </c>
      <c r="S247" s="3978" t="s">
        <v>1072</v>
      </c>
      <c r="T247" s="3978">
        <f t="shared" ref="T247:U247" si="621">T249+2</f>
        <v>44427</v>
      </c>
      <c r="U247" s="3978">
        <f t="shared" si="621"/>
        <v>44462</v>
      </c>
      <c r="V247" s="3978">
        <f t="shared" ref="V247:Y247" si="622">V249+2</f>
        <v>44490</v>
      </c>
      <c r="W247" s="3978">
        <f t="shared" si="622"/>
        <v>44518</v>
      </c>
      <c r="X247" s="3978">
        <f t="shared" si="622"/>
        <v>44546</v>
      </c>
      <c r="Y247" s="3978">
        <f t="shared" si="622"/>
        <v>44588</v>
      </c>
      <c r="Z247" s="3978">
        <f t="shared" ref="Z247:AA247" si="623">Z249+2</f>
        <v>44251</v>
      </c>
      <c r="AA247" s="3978">
        <f t="shared" si="623"/>
        <v>44651</v>
      </c>
    </row>
    <row r="248" spans="1:27" ht="30" customHeight="1" x14ac:dyDescent="0.25">
      <c r="A248" s="4682"/>
      <c r="B248" s="4684"/>
      <c r="C248" s="6" t="s">
        <v>417</v>
      </c>
      <c r="D248" s="3979">
        <f>D249+2</f>
        <v>43670</v>
      </c>
      <c r="E248" s="3979">
        <v>43670</v>
      </c>
      <c r="F248" s="3979" t="s">
        <v>25</v>
      </c>
      <c r="G248" s="3979">
        <f t="shared" ref="G248:J248" si="624">G249+2</f>
        <v>44085</v>
      </c>
      <c r="H248" s="3979"/>
      <c r="I248" s="3979">
        <f>I249+2</f>
        <v>44113</v>
      </c>
      <c r="J248" s="3979">
        <f t="shared" si="624"/>
        <v>44155</v>
      </c>
      <c r="K248" s="3979">
        <f>K249+1</f>
        <v>44160</v>
      </c>
      <c r="L248" s="3979">
        <f>L249+1</f>
        <v>44188</v>
      </c>
      <c r="M248" s="3979">
        <f>M249+1</f>
        <v>44216</v>
      </c>
      <c r="N248" s="3979">
        <f t="shared" ref="N248:AA248" si="625">N249+1</f>
        <v>44244</v>
      </c>
      <c r="O248" s="3979">
        <f t="shared" si="625"/>
        <v>44279</v>
      </c>
      <c r="P248" s="3979">
        <f t="shared" si="625"/>
        <v>44307</v>
      </c>
      <c r="Q248" s="3979">
        <f t="shared" si="625"/>
        <v>44335</v>
      </c>
      <c r="R248" s="3979">
        <f t="shared" si="625"/>
        <v>44363</v>
      </c>
      <c r="S248" s="3979" t="s">
        <v>1072</v>
      </c>
      <c r="T248" s="3979">
        <f t="shared" si="625"/>
        <v>44426</v>
      </c>
      <c r="U248" s="3979">
        <f t="shared" si="625"/>
        <v>44461</v>
      </c>
      <c r="V248" s="3979">
        <f t="shared" si="625"/>
        <v>44489</v>
      </c>
      <c r="W248" s="3979">
        <f t="shared" si="625"/>
        <v>44517</v>
      </c>
      <c r="X248" s="3979">
        <f t="shared" si="625"/>
        <v>44545</v>
      </c>
      <c r="Y248" s="3979">
        <f t="shared" si="625"/>
        <v>44587</v>
      </c>
      <c r="Z248" s="3979">
        <f t="shared" ref="Z248" si="626">Z249+1</f>
        <v>44250</v>
      </c>
      <c r="AA248" s="3979">
        <f t="shared" si="625"/>
        <v>44650</v>
      </c>
    </row>
    <row r="249" spans="1:27" s="766" customFormat="1" ht="30" customHeight="1" x14ac:dyDescent="0.25">
      <c r="A249" s="4682"/>
      <c r="B249" s="4684"/>
      <c r="C249" s="6" t="s">
        <v>265</v>
      </c>
      <c r="D249" s="3980">
        <f>D251</f>
        <v>43668</v>
      </c>
      <c r="E249" s="3980">
        <v>43668</v>
      </c>
      <c r="F249" s="3980" t="s">
        <v>25</v>
      </c>
      <c r="G249" s="3980">
        <f t="shared" ref="G249:J249" si="627">G251</f>
        <v>44083</v>
      </c>
      <c r="H249" s="3980"/>
      <c r="I249" s="3980">
        <f>I251</f>
        <v>44111</v>
      </c>
      <c r="J249" s="3980">
        <f t="shared" si="627"/>
        <v>44153</v>
      </c>
      <c r="K249" s="4590">
        <f>K257-6</f>
        <v>44159</v>
      </c>
      <c r="L249" s="4347">
        <f>L242-48</f>
        <v>44187</v>
      </c>
      <c r="M249" s="3980">
        <f t="shared" ref="M249:R249" si="628">M242-41</f>
        <v>44215</v>
      </c>
      <c r="N249" s="3980">
        <f t="shared" si="628"/>
        <v>44243</v>
      </c>
      <c r="O249" s="3980">
        <f t="shared" si="628"/>
        <v>44278</v>
      </c>
      <c r="P249" s="3980">
        <f t="shared" si="628"/>
        <v>44306</v>
      </c>
      <c r="Q249" s="3980">
        <f t="shared" si="628"/>
        <v>44334</v>
      </c>
      <c r="R249" s="3980">
        <f t="shared" si="628"/>
        <v>44362</v>
      </c>
      <c r="S249" s="3980" t="s">
        <v>1072</v>
      </c>
      <c r="T249" s="3980">
        <f t="shared" ref="T249:U249" si="629">T242-41</f>
        <v>44425</v>
      </c>
      <c r="U249" s="3980">
        <f t="shared" si="629"/>
        <v>44460</v>
      </c>
      <c r="V249" s="3980">
        <f t="shared" ref="V249:Y249" si="630">V242-41</f>
        <v>44488</v>
      </c>
      <c r="W249" s="3980">
        <f t="shared" si="630"/>
        <v>44516</v>
      </c>
      <c r="X249" s="3980">
        <f t="shared" si="630"/>
        <v>44544</v>
      </c>
      <c r="Y249" s="3980">
        <f t="shared" si="630"/>
        <v>44586</v>
      </c>
      <c r="Z249" s="3980">
        <f t="shared" ref="Z249:AA249" si="631">Z242-41</f>
        <v>44249</v>
      </c>
      <c r="AA249" s="3980">
        <f t="shared" si="631"/>
        <v>44649</v>
      </c>
    </row>
    <row r="250" spans="1:27" s="766" customFormat="1" ht="30" customHeight="1" x14ac:dyDescent="0.25">
      <c r="A250" s="4682"/>
      <c r="B250" s="4684"/>
      <c r="C250" s="6"/>
      <c r="D250" s="3980"/>
      <c r="E250" s="3980"/>
      <c r="F250" s="3980"/>
      <c r="G250" s="3980"/>
      <c r="H250" s="3980"/>
      <c r="I250" s="3980"/>
      <c r="J250" s="4347">
        <f>J239-69</f>
        <v>44134</v>
      </c>
      <c r="K250" s="4347"/>
      <c r="L250" s="4347"/>
      <c r="M250" s="4347"/>
      <c r="N250" s="4347"/>
      <c r="O250" s="4347"/>
      <c r="P250" s="4347"/>
      <c r="Q250" s="4347"/>
      <c r="R250" s="4347"/>
      <c r="S250" s="4347"/>
      <c r="T250" s="4347"/>
      <c r="U250" s="4347"/>
      <c r="V250" s="4347"/>
      <c r="W250" s="4347"/>
      <c r="X250" s="4347"/>
      <c r="Y250" s="4347"/>
      <c r="Z250" s="4347"/>
      <c r="AA250" s="4347"/>
    </row>
    <row r="251" spans="1:27" ht="30" customHeight="1" x14ac:dyDescent="0.25">
      <c r="A251" s="4682"/>
      <c r="B251" s="4684"/>
      <c r="C251" s="1781" t="s">
        <v>133</v>
      </c>
      <c r="D251" s="3981">
        <f>D260+7</f>
        <v>43668</v>
      </c>
      <c r="E251" s="3981">
        <v>43668</v>
      </c>
      <c r="F251" s="3981" t="s">
        <v>25</v>
      </c>
      <c r="G251" s="3981">
        <f t="shared" ref="G251:J251" si="632">G260+7</f>
        <v>44083</v>
      </c>
      <c r="H251" s="3981"/>
      <c r="I251" s="3981">
        <f t="shared" si="632"/>
        <v>44111</v>
      </c>
      <c r="J251" s="3981">
        <f t="shared" si="632"/>
        <v>44153</v>
      </c>
      <c r="K251" s="4638">
        <f>K249</f>
        <v>44159</v>
      </c>
      <c r="L251" s="3981">
        <f>L249-1</f>
        <v>44186</v>
      </c>
      <c r="M251" s="3981">
        <f>M249-1</f>
        <v>44214</v>
      </c>
      <c r="N251" s="3981">
        <f t="shared" ref="N251:S251" si="633">N249-1</f>
        <v>44242</v>
      </c>
      <c r="O251" s="3981">
        <f t="shared" si="633"/>
        <v>44277</v>
      </c>
      <c r="P251" s="3981">
        <f t="shared" si="633"/>
        <v>44305</v>
      </c>
      <c r="Q251" s="3981">
        <f>Q249-1</f>
        <v>44333</v>
      </c>
      <c r="R251" s="3981">
        <f t="shared" si="633"/>
        <v>44361</v>
      </c>
      <c r="S251" s="3981" t="e">
        <f t="shared" si="633"/>
        <v>#VALUE!</v>
      </c>
      <c r="T251" s="3981">
        <f t="shared" ref="T251:U251" si="634">T249-1</f>
        <v>44424</v>
      </c>
      <c r="U251" s="3981">
        <f t="shared" si="634"/>
        <v>44459</v>
      </c>
      <c r="V251" s="3981">
        <f t="shared" ref="V251:Y251" si="635">V249-1</f>
        <v>44487</v>
      </c>
      <c r="W251" s="3981">
        <f t="shared" si="635"/>
        <v>44515</v>
      </c>
      <c r="X251" s="3981">
        <f t="shared" si="635"/>
        <v>44543</v>
      </c>
      <c r="Y251" s="3981">
        <f t="shared" si="635"/>
        <v>44585</v>
      </c>
      <c r="Z251" s="3981">
        <f t="shared" ref="Z251:AA251" si="636">Z249-1</f>
        <v>44248</v>
      </c>
      <c r="AA251" s="3981">
        <f t="shared" si="636"/>
        <v>44648</v>
      </c>
    </row>
    <row r="252" spans="1:27" ht="30" hidden="1" customHeight="1" x14ac:dyDescent="0.25">
      <c r="A252" s="4682"/>
      <c r="B252" s="4684"/>
      <c r="C252" s="1132" t="s">
        <v>565</v>
      </c>
      <c r="D252" s="3978"/>
      <c r="E252" s="3978"/>
      <c r="F252" s="3978" t="s">
        <v>25</v>
      </c>
      <c r="G252" s="3978"/>
      <c r="H252" s="3978"/>
      <c r="I252" s="3978"/>
      <c r="J252" s="3978"/>
      <c r="K252" s="3978"/>
      <c r="L252" s="3978"/>
      <c r="M252" s="3978"/>
      <c r="N252" s="3978"/>
      <c r="O252" s="3978"/>
      <c r="P252" s="3978"/>
      <c r="Q252" s="3978"/>
      <c r="R252" s="3978"/>
      <c r="S252" s="3978"/>
      <c r="T252" s="3978"/>
      <c r="U252" s="3978"/>
      <c r="V252" s="3978"/>
      <c r="W252" s="3978"/>
      <c r="X252" s="3978"/>
      <c r="Y252" s="3978"/>
      <c r="Z252" s="3978"/>
      <c r="AA252" s="3978"/>
    </row>
    <row r="253" spans="1:27" ht="30" customHeight="1" x14ac:dyDescent="0.25">
      <c r="A253" s="4682"/>
      <c r="B253" s="4684"/>
      <c r="C253" s="604" t="s">
        <v>189</v>
      </c>
      <c r="D253" s="3957">
        <f>D258+2</f>
        <v>43668</v>
      </c>
      <c r="E253" s="3957">
        <v>43668</v>
      </c>
      <c r="F253" s="3957" t="s">
        <v>25</v>
      </c>
      <c r="G253" s="3957">
        <f t="shared" ref="G253:J253" si="637">G258+2</f>
        <v>44083</v>
      </c>
      <c r="H253" s="3957"/>
      <c r="I253" s="3957">
        <f t="shared" si="637"/>
        <v>44111</v>
      </c>
      <c r="J253" s="3957">
        <f t="shared" si="637"/>
        <v>44153</v>
      </c>
      <c r="K253" s="3957">
        <f>K251</f>
        <v>44159</v>
      </c>
      <c r="L253" s="3957">
        <f>L251</f>
        <v>44186</v>
      </c>
      <c r="M253" s="3957">
        <f>M251</f>
        <v>44214</v>
      </c>
      <c r="N253" s="3957">
        <f t="shared" ref="N253:R253" si="638">N251</f>
        <v>44242</v>
      </c>
      <c r="O253" s="3957">
        <f t="shared" si="638"/>
        <v>44277</v>
      </c>
      <c r="P253" s="3957">
        <f t="shared" si="638"/>
        <v>44305</v>
      </c>
      <c r="Q253" s="3957">
        <f t="shared" si="638"/>
        <v>44333</v>
      </c>
      <c r="R253" s="3957">
        <f t="shared" si="638"/>
        <v>44361</v>
      </c>
      <c r="S253" s="3957" t="s">
        <v>1072</v>
      </c>
      <c r="T253" s="3957">
        <f t="shared" ref="T253:U253" si="639">T251</f>
        <v>44424</v>
      </c>
      <c r="U253" s="3957">
        <f t="shared" si="639"/>
        <v>44459</v>
      </c>
      <c r="V253" s="3957">
        <f t="shared" ref="V253:Y253" si="640">V251</f>
        <v>44487</v>
      </c>
      <c r="W253" s="3957">
        <f t="shared" si="640"/>
        <v>44515</v>
      </c>
      <c r="X253" s="3957">
        <f t="shared" si="640"/>
        <v>44543</v>
      </c>
      <c r="Y253" s="3957">
        <f t="shared" si="640"/>
        <v>44585</v>
      </c>
      <c r="Z253" s="3957">
        <f t="shared" ref="Z253:AA253" si="641">Z251</f>
        <v>44248</v>
      </c>
      <c r="AA253" s="3957">
        <f t="shared" si="641"/>
        <v>44648</v>
      </c>
    </row>
    <row r="254" spans="1:27" s="4514" customFormat="1" ht="30" customHeight="1" x14ac:dyDescent="0.25">
      <c r="A254" s="4682"/>
      <c r="B254" s="4684"/>
      <c r="C254" s="4577" t="s">
        <v>1074</v>
      </c>
      <c r="D254" s="4564"/>
      <c r="E254" s="4564"/>
      <c r="F254" s="4564"/>
      <c r="G254" s="4564"/>
      <c r="H254" s="4564"/>
      <c r="I254" s="4440">
        <f>I255+16</f>
        <v>44146</v>
      </c>
      <c r="J254" s="4440">
        <f t="shared" ref="J254" si="642">J255+16</f>
        <v>44188</v>
      </c>
      <c r="K254" s="4587">
        <f>K242-5</f>
        <v>44195</v>
      </c>
      <c r="L254" s="4587">
        <f>L242-11</f>
        <v>44224</v>
      </c>
      <c r="M254" s="4564">
        <f>M242-5</f>
        <v>44251</v>
      </c>
      <c r="N254" s="4564">
        <f>N242-5</f>
        <v>44279</v>
      </c>
      <c r="O254" s="4564">
        <f>O242-5</f>
        <v>44314</v>
      </c>
      <c r="P254" s="4564">
        <f>P242-4</f>
        <v>44343</v>
      </c>
      <c r="Q254" s="4564">
        <f>Q242-4</f>
        <v>44371</v>
      </c>
      <c r="R254" s="4564">
        <f>R242-4</f>
        <v>44399</v>
      </c>
      <c r="S254" s="4564" t="s">
        <v>1072</v>
      </c>
      <c r="T254" s="4564">
        <f>T242-5</f>
        <v>44461</v>
      </c>
      <c r="U254" s="4564">
        <f>U242-5</f>
        <v>44496</v>
      </c>
      <c r="V254" s="4564">
        <f>V242-5</f>
        <v>44524</v>
      </c>
      <c r="W254" s="4564">
        <f>W242-5</f>
        <v>44552</v>
      </c>
      <c r="X254" s="4564">
        <f t="shared" ref="X254:Y254" si="643">X242-5</f>
        <v>44580</v>
      </c>
      <c r="Y254" s="4564">
        <f t="shared" si="643"/>
        <v>44622</v>
      </c>
      <c r="Z254" s="4564">
        <f>Z242-5</f>
        <v>44285</v>
      </c>
      <c r="AA254" s="4564">
        <f>AA242-5</f>
        <v>44685</v>
      </c>
    </row>
    <row r="255" spans="1:27" s="4514" customFormat="1" ht="30" customHeight="1" x14ac:dyDescent="0.25">
      <c r="A255" s="4682"/>
      <c r="B255" s="4684"/>
      <c r="C255" s="4580" t="s">
        <v>1063</v>
      </c>
      <c r="D255" s="4564"/>
      <c r="E255" s="4564"/>
      <c r="F255" s="4564"/>
      <c r="G255" s="4564"/>
      <c r="H255" s="4564"/>
      <c r="I255" s="4440">
        <f t="shared" ref="I255:I256" si="644">I256+7</f>
        <v>44130</v>
      </c>
      <c r="J255" s="4440">
        <f t="shared" ref="J255:J257" si="645">J256+7</f>
        <v>44172</v>
      </c>
      <c r="K255" s="4564">
        <f>K254-16</f>
        <v>44179</v>
      </c>
      <c r="L255" s="4564">
        <f t="shared" ref="L255:R255" si="646">L254-16</f>
        <v>44208</v>
      </c>
      <c r="M255" s="4564">
        <f t="shared" si="646"/>
        <v>44235</v>
      </c>
      <c r="N255" s="4564">
        <f t="shared" si="646"/>
        <v>44263</v>
      </c>
      <c r="O255" s="4564">
        <f t="shared" si="646"/>
        <v>44298</v>
      </c>
      <c r="P255" s="4564">
        <f t="shared" si="646"/>
        <v>44327</v>
      </c>
      <c r="Q255" s="4564">
        <f t="shared" si="646"/>
        <v>44355</v>
      </c>
      <c r="R255" s="4564">
        <f t="shared" si="646"/>
        <v>44383</v>
      </c>
      <c r="S255" s="4564" t="s">
        <v>1072</v>
      </c>
      <c r="T255" s="4564">
        <f t="shared" ref="T255:U255" si="647">T254-16</f>
        <v>44445</v>
      </c>
      <c r="U255" s="4564">
        <f t="shared" si="647"/>
        <v>44480</v>
      </c>
      <c r="V255" s="4564">
        <f t="shared" ref="V255:Y255" si="648">V254-16</f>
        <v>44508</v>
      </c>
      <c r="W255" s="4564">
        <f t="shared" si="648"/>
        <v>44536</v>
      </c>
      <c r="X255" s="4564">
        <f t="shared" si="648"/>
        <v>44564</v>
      </c>
      <c r="Y255" s="4564">
        <f t="shared" si="648"/>
        <v>44606</v>
      </c>
      <c r="Z255" s="4564">
        <f t="shared" ref="Z255:AA255" si="649">Z254-16</f>
        <v>44269</v>
      </c>
      <c r="AA255" s="4564">
        <f t="shared" si="649"/>
        <v>44669</v>
      </c>
    </row>
    <row r="256" spans="1:27" s="4514" customFormat="1" ht="30" customHeight="1" x14ac:dyDescent="0.25">
      <c r="A256" s="4682"/>
      <c r="B256" s="4684"/>
      <c r="C256" s="4580" t="s">
        <v>1055</v>
      </c>
      <c r="D256" s="4564"/>
      <c r="E256" s="4564"/>
      <c r="F256" s="4564"/>
      <c r="G256" s="4564"/>
      <c r="H256" s="4564"/>
      <c r="I256" s="4440">
        <f t="shared" si="644"/>
        <v>44123</v>
      </c>
      <c r="J256" s="4440">
        <f t="shared" si="645"/>
        <v>44165</v>
      </c>
      <c r="K256" s="4564">
        <f t="shared" ref="K256:R257" si="650">K255-7</f>
        <v>44172</v>
      </c>
      <c r="L256" s="4564">
        <f t="shared" si="650"/>
        <v>44201</v>
      </c>
      <c r="M256" s="4564">
        <f t="shared" si="650"/>
        <v>44228</v>
      </c>
      <c r="N256" s="4564">
        <f t="shared" si="650"/>
        <v>44256</v>
      </c>
      <c r="O256" s="4564">
        <f t="shared" si="650"/>
        <v>44291</v>
      </c>
      <c r="P256" s="4564">
        <f t="shared" si="650"/>
        <v>44320</v>
      </c>
      <c r="Q256" s="4564">
        <f t="shared" si="650"/>
        <v>44348</v>
      </c>
      <c r="R256" s="4564">
        <f t="shared" si="650"/>
        <v>44376</v>
      </c>
      <c r="S256" s="4564" t="s">
        <v>1072</v>
      </c>
      <c r="T256" s="4564">
        <f t="shared" ref="T256:U256" si="651">T255-7</f>
        <v>44438</v>
      </c>
      <c r="U256" s="4564">
        <f t="shared" si="651"/>
        <v>44473</v>
      </c>
      <c r="V256" s="4564">
        <f t="shared" ref="V256:Y256" si="652">V255-7</f>
        <v>44501</v>
      </c>
      <c r="W256" s="4564">
        <f t="shared" si="652"/>
        <v>44529</v>
      </c>
      <c r="X256" s="4564">
        <f t="shared" si="652"/>
        <v>44557</v>
      </c>
      <c r="Y256" s="4564">
        <f t="shared" si="652"/>
        <v>44599</v>
      </c>
      <c r="Z256" s="4564">
        <f t="shared" ref="Z256:AA256" si="653">Z255-7</f>
        <v>44262</v>
      </c>
      <c r="AA256" s="4564">
        <f t="shared" si="653"/>
        <v>44662</v>
      </c>
    </row>
    <row r="257" spans="1:27" s="4514" customFormat="1" ht="30" customHeight="1" x14ac:dyDescent="0.25">
      <c r="A257" s="4682"/>
      <c r="B257" s="4684"/>
      <c r="C257" s="4586" t="s">
        <v>1075</v>
      </c>
      <c r="D257" s="4564"/>
      <c r="E257" s="4564"/>
      <c r="F257" s="4564"/>
      <c r="G257" s="4564"/>
      <c r="H257" s="4564"/>
      <c r="I257" s="4440">
        <f>I258+7</f>
        <v>44116</v>
      </c>
      <c r="J257" s="4440">
        <f t="shared" si="645"/>
        <v>44158</v>
      </c>
      <c r="K257" s="4564">
        <f t="shared" si="650"/>
        <v>44165</v>
      </c>
      <c r="L257" s="4564">
        <f>L256-8</f>
        <v>44193</v>
      </c>
      <c r="M257" s="4564">
        <f t="shared" si="650"/>
        <v>44221</v>
      </c>
      <c r="N257" s="4564">
        <f t="shared" si="650"/>
        <v>44249</v>
      </c>
      <c r="O257" s="4564">
        <f t="shared" si="650"/>
        <v>44284</v>
      </c>
      <c r="P257" s="4564">
        <f t="shared" si="650"/>
        <v>44313</v>
      </c>
      <c r="Q257" s="4564">
        <f t="shared" si="650"/>
        <v>44341</v>
      </c>
      <c r="R257" s="4564">
        <f t="shared" si="650"/>
        <v>44369</v>
      </c>
      <c r="S257" s="4564" t="s">
        <v>1072</v>
      </c>
      <c r="T257" s="4564">
        <f t="shared" ref="T257:U257" si="654">T256-7</f>
        <v>44431</v>
      </c>
      <c r="U257" s="4564">
        <f t="shared" si="654"/>
        <v>44466</v>
      </c>
      <c r="V257" s="4564">
        <f t="shared" ref="V257:Y257" si="655">V256-7</f>
        <v>44494</v>
      </c>
      <c r="W257" s="4564">
        <f t="shared" si="655"/>
        <v>44522</v>
      </c>
      <c r="X257" s="4564">
        <f t="shared" si="655"/>
        <v>44550</v>
      </c>
      <c r="Y257" s="4564">
        <f t="shared" si="655"/>
        <v>44592</v>
      </c>
      <c r="Z257" s="4564">
        <f t="shared" ref="Z257:AA257" si="656">Z256-7</f>
        <v>44255</v>
      </c>
      <c r="AA257" s="4564">
        <f t="shared" si="656"/>
        <v>44655</v>
      </c>
    </row>
    <row r="258" spans="1:27" ht="30" customHeight="1" x14ac:dyDescent="0.25">
      <c r="A258" s="4682"/>
      <c r="B258" s="4684"/>
      <c r="C258" s="4586" t="s">
        <v>1076</v>
      </c>
      <c r="D258" s="3955">
        <f>D242-7</f>
        <v>43666</v>
      </c>
      <c r="E258" s="3955">
        <v>43666</v>
      </c>
      <c r="F258" s="3955" t="s">
        <v>25</v>
      </c>
      <c r="G258" s="3955">
        <f>G242-7</f>
        <v>44081</v>
      </c>
      <c r="H258" s="3955"/>
      <c r="I258" s="4441">
        <f>I242-7</f>
        <v>44109</v>
      </c>
      <c r="J258" s="4441">
        <f>J242-14</f>
        <v>44151</v>
      </c>
      <c r="K258" s="3955">
        <f t="shared" ref="K258:R258" si="657">K249-1</f>
        <v>44158</v>
      </c>
      <c r="L258" s="4343">
        <f t="shared" si="657"/>
        <v>44186</v>
      </c>
      <c r="M258" s="4342">
        <f t="shared" si="657"/>
        <v>44214</v>
      </c>
      <c r="N258" s="4342">
        <f t="shared" si="657"/>
        <v>44242</v>
      </c>
      <c r="O258" s="4342">
        <f t="shared" si="657"/>
        <v>44277</v>
      </c>
      <c r="P258" s="4342">
        <f t="shared" si="657"/>
        <v>44305</v>
      </c>
      <c r="Q258" s="4342">
        <f t="shared" si="657"/>
        <v>44333</v>
      </c>
      <c r="R258" s="4342">
        <f t="shared" si="657"/>
        <v>44361</v>
      </c>
      <c r="S258" s="4342" t="s">
        <v>1072</v>
      </c>
      <c r="T258" s="4342">
        <f t="shared" ref="T258:U258" si="658">T249-1</f>
        <v>44424</v>
      </c>
      <c r="U258" s="4342">
        <f t="shared" si="658"/>
        <v>44459</v>
      </c>
      <c r="V258" s="4342">
        <f t="shared" ref="V258:Y258" si="659">V249-1</f>
        <v>44487</v>
      </c>
      <c r="W258" s="4342">
        <f t="shared" si="659"/>
        <v>44515</v>
      </c>
      <c r="X258" s="4342">
        <f t="shared" si="659"/>
        <v>44543</v>
      </c>
      <c r="Y258" s="4342">
        <f t="shared" si="659"/>
        <v>44585</v>
      </c>
      <c r="Z258" s="4342">
        <f t="shared" ref="Z258:AA258" si="660">Z249-1</f>
        <v>44248</v>
      </c>
      <c r="AA258" s="4342">
        <f t="shared" si="660"/>
        <v>44648</v>
      </c>
    </row>
    <row r="259" spans="1:27" ht="30" customHeight="1" x14ac:dyDescent="0.25">
      <c r="A259" s="4682"/>
      <c r="B259" s="4684"/>
      <c r="C259" s="6" t="s">
        <v>311</v>
      </c>
      <c r="D259" s="3957">
        <f>D258-3</f>
        <v>43663</v>
      </c>
      <c r="E259" s="3957">
        <v>43663</v>
      </c>
      <c r="F259" s="3957" t="s">
        <v>25</v>
      </c>
      <c r="G259" s="3957">
        <f>G258-3</f>
        <v>44078</v>
      </c>
      <c r="H259" s="3957"/>
      <c r="I259" s="3957">
        <f>I258-3</f>
        <v>44106</v>
      </c>
      <c r="J259" s="3957">
        <f t="shared" ref="J259" si="661">J258-3</f>
        <v>44148</v>
      </c>
      <c r="K259" s="3957">
        <f>K258-2</f>
        <v>44156</v>
      </c>
      <c r="L259" s="3957">
        <f>L258-3</f>
        <v>44183</v>
      </c>
      <c r="M259" s="3957">
        <f>M258-3</f>
        <v>44211</v>
      </c>
      <c r="N259" s="3957">
        <f t="shared" ref="N259:Q259" si="662">N258-3</f>
        <v>44239</v>
      </c>
      <c r="O259" s="3957">
        <f t="shared" si="662"/>
        <v>44274</v>
      </c>
      <c r="P259" s="3957">
        <f t="shared" si="662"/>
        <v>44302</v>
      </c>
      <c r="Q259" s="3957">
        <f t="shared" si="662"/>
        <v>44330</v>
      </c>
      <c r="R259" s="3957">
        <f>R258-3</f>
        <v>44358</v>
      </c>
      <c r="S259" s="3958" t="s">
        <v>1072</v>
      </c>
      <c r="T259" s="3957">
        <f t="shared" ref="T259:U259" si="663">T258-3</f>
        <v>44421</v>
      </c>
      <c r="U259" s="3957">
        <f t="shared" si="663"/>
        <v>44456</v>
      </c>
      <c r="V259" s="3957">
        <f t="shared" ref="V259:Y259" si="664">V258-3</f>
        <v>44484</v>
      </c>
      <c r="W259" s="3957">
        <f t="shared" si="664"/>
        <v>44512</v>
      </c>
      <c r="X259" s="3957">
        <f t="shared" si="664"/>
        <v>44540</v>
      </c>
      <c r="Y259" s="3957">
        <f t="shared" si="664"/>
        <v>44582</v>
      </c>
      <c r="Z259" s="3957">
        <f t="shared" ref="Z259:AA259" si="665">Z258-3</f>
        <v>44245</v>
      </c>
      <c r="AA259" s="3957">
        <f t="shared" si="665"/>
        <v>44645</v>
      </c>
    </row>
    <row r="260" spans="1:27" ht="30" customHeight="1" x14ac:dyDescent="0.25">
      <c r="A260" s="4682"/>
      <c r="B260" s="4684"/>
      <c r="C260" s="602" t="s">
        <v>33</v>
      </c>
      <c r="D260" s="3982">
        <f>D259-2</f>
        <v>43661</v>
      </c>
      <c r="E260" s="3982">
        <v>43661</v>
      </c>
      <c r="F260" s="3982" t="s">
        <v>25</v>
      </c>
      <c r="G260" s="3982">
        <f>G259-2</f>
        <v>44076</v>
      </c>
      <c r="H260" s="3982"/>
      <c r="I260" s="3982">
        <f>I259-2</f>
        <v>44104</v>
      </c>
      <c r="J260" s="3982">
        <v>44146</v>
      </c>
      <c r="K260" s="3982">
        <f>K259-2</f>
        <v>44154</v>
      </c>
      <c r="L260" s="3982">
        <f>L259-1</f>
        <v>44182</v>
      </c>
      <c r="M260" s="3982">
        <f>M259-2</f>
        <v>44209</v>
      </c>
      <c r="N260" s="3982">
        <f t="shared" ref="N260:Q260" si="666">N259-2</f>
        <v>44237</v>
      </c>
      <c r="O260" s="3982">
        <f t="shared" si="666"/>
        <v>44272</v>
      </c>
      <c r="P260" s="3982">
        <f t="shared" si="666"/>
        <v>44300</v>
      </c>
      <c r="Q260" s="3982">
        <f t="shared" si="666"/>
        <v>44328</v>
      </c>
      <c r="R260" s="3982">
        <f>R259-2</f>
        <v>44356</v>
      </c>
      <c r="S260" s="4591">
        <f>R260</f>
        <v>44356</v>
      </c>
      <c r="T260" s="3982">
        <f t="shared" ref="T260:U260" si="667">T259-2</f>
        <v>44419</v>
      </c>
      <c r="U260" s="3982">
        <f t="shared" si="667"/>
        <v>44454</v>
      </c>
      <c r="V260" s="3982">
        <f t="shared" ref="V260:Y260" si="668">V259-2</f>
        <v>44482</v>
      </c>
      <c r="W260" s="3982">
        <f t="shared" si="668"/>
        <v>44510</v>
      </c>
      <c r="X260" s="3982">
        <f t="shared" si="668"/>
        <v>44538</v>
      </c>
      <c r="Y260" s="3982">
        <f t="shared" si="668"/>
        <v>44580</v>
      </c>
      <c r="Z260" s="3982">
        <f t="shared" ref="Z260:AA260" si="669">Z259-2</f>
        <v>44243</v>
      </c>
      <c r="AA260" s="3982">
        <f t="shared" si="669"/>
        <v>44643</v>
      </c>
    </row>
    <row r="261" spans="1:27" ht="30" customHeight="1" x14ac:dyDescent="0.25">
      <c r="A261" s="4682"/>
      <c r="B261" s="4684"/>
      <c r="C261" s="1132" t="s">
        <v>1048</v>
      </c>
      <c r="D261" s="4505"/>
      <c r="E261" s="4505"/>
      <c r="F261" s="4505"/>
      <c r="G261" s="4505"/>
      <c r="H261" s="4505"/>
      <c r="I261" s="4505"/>
      <c r="J261" s="4505"/>
      <c r="K261" s="4505" t="e">
        <f>#REF!</f>
        <v>#REF!</v>
      </c>
      <c r="L261" s="4505" t="e">
        <f>#REF!</f>
        <v>#REF!</v>
      </c>
      <c r="M261" s="4505">
        <v>43887</v>
      </c>
      <c r="N261" s="4505">
        <v>43922</v>
      </c>
      <c r="O261" s="4505">
        <v>43943</v>
      </c>
      <c r="P261" s="4505">
        <v>43985</v>
      </c>
      <c r="Q261" s="4505">
        <v>43999</v>
      </c>
      <c r="R261" s="4505">
        <v>44027</v>
      </c>
      <c r="S261" s="4505">
        <v>44027</v>
      </c>
      <c r="T261" s="4505">
        <v>43922</v>
      </c>
      <c r="U261" s="4505">
        <v>43943</v>
      </c>
      <c r="V261" s="4505">
        <v>43922</v>
      </c>
      <c r="W261" s="4505">
        <v>43922</v>
      </c>
      <c r="X261" s="4505">
        <v>43943</v>
      </c>
      <c r="Y261" s="4505">
        <v>43943</v>
      </c>
      <c r="Z261" s="4505">
        <v>43922</v>
      </c>
      <c r="AA261" s="4505">
        <v>43943</v>
      </c>
    </row>
    <row r="262" spans="1:27" ht="30" customHeight="1" thickBot="1" x14ac:dyDescent="0.3">
      <c r="A262" s="4682"/>
      <c r="B262" s="4684"/>
      <c r="C262" s="1132" t="s">
        <v>1049</v>
      </c>
      <c r="D262" s="4505"/>
      <c r="E262" s="4505"/>
      <c r="F262" s="4505"/>
      <c r="G262" s="4505"/>
      <c r="H262" s="4505"/>
      <c r="I262" s="4505"/>
      <c r="J262" s="4505"/>
      <c r="K262" s="4505">
        <f t="shared" ref="K262:S262" si="670">K39</f>
        <v>44201</v>
      </c>
      <c r="L262" s="4505">
        <f t="shared" si="670"/>
        <v>44236</v>
      </c>
      <c r="M262" s="4505">
        <f t="shared" si="670"/>
        <v>44264</v>
      </c>
      <c r="N262" s="4505">
        <f t="shared" si="670"/>
        <v>44292</v>
      </c>
      <c r="O262" s="4505">
        <f t="shared" si="670"/>
        <v>44334</v>
      </c>
      <c r="P262" s="4505">
        <f t="shared" si="670"/>
        <v>44362</v>
      </c>
      <c r="Q262" s="4505">
        <f t="shared" si="670"/>
        <v>44397</v>
      </c>
      <c r="R262" s="4505">
        <f t="shared" si="670"/>
        <v>44411</v>
      </c>
      <c r="S262" s="4505">
        <f t="shared" si="670"/>
        <v>44418</v>
      </c>
      <c r="T262" s="4505">
        <f t="shared" ref="T262:U262" si="671">T39</f>
        <v>44474</v>
      </c>
      <c r="U262" s="4505">
        <f t="shared" si="671"/>
        <v>44502</v>
      </c>
      <c r="V262" s="4505">
        <f t="shared" ref="V262:Y262" si="672">V39</f>
        <v>44530</v>
      </c>
      <c r="W262" s="4505">
        <f t="shared" si="672"/>
        <v>44579</v>
      </c>
      <c r="X262" s="4505">
        <f t="shared" si="672"/>
        <v>44607</v>
      </c>
      <c r="Y262" s="4505">
        <f t="shared" si="672"/>
        <v>44642</v>
      </c>
      <c r="Z262" s="4505">
        <f t="shared" ref="Z262:AA262" si="673">Z39</f>
        <v>44670</v>
      </c>
      <c r="AA262" s="4505">
        <f t="shared" si="673"/>
        <v>44698</v>
      </c>
    </row>
    <row r="263" spans="1:27" ht="30" hidden="1" customHeight="1" thickBot="1" x14ac:dyDescent="0.3">
      <c r="A263" s="4682"/>
      <c r="B263" s="4684"/>
      <c r="C263" s="6" t="s">
        <v>6</v>
      </c>
      <c r="D263" s="3983">
        <f t="shared" ref="D263" si="674">D260-14</f>
        <v>43647</v>
      </c>
      <c r="E263" s="3983">
        <v>43647</v>
      </c>
      <c r="F263" s="3983" t="s">
        <v>25</v>
      </c>
      <c r="G263" s="3983">
        <f t="shared" ref="G263:J263" si="675">G260-14</f>
        <v>44062</v>
      </c>
      <c r="H263" s="3983"/>
      <c r="I263" s="3983">
        <f t="shared" si="675"/>
        <v>44090</v>
      </c>
      <c r="J263" s="3983">
        <f t="shared" si="675"/>
        <v>44132</v>
      </c>
      <c r="K263" s="3983" t="s">
        <v>107</v>
      </c>
      <c r="L263" s="3983">
        <f>L260-14</f>
        <v>44168</v>
      </c>
      <c r="M263" s="3983" t="s">
        <v>107</v>
      </c>
      <c r="N263" s="3983" t="s">
        <v>107</v>
      </c>
      <c r="O263" s="3983" t="s">
        <v>107</v>
      </c>
      <c r="P263" s="3983" t="s">
        <v>107</v>
      </c>
      <c r="Q263" s="3983" t="s">
        <v>107</v>
      </c>
      <c r="R263" s="3983" t="s">
        <v>107</v>
      </c>
      <c r="S263" s="3983" t="s">
        <v>107</v>
      </c>
      <c r="T263" s="3983" t="s">
        <v>107</v>
      </c>
      <c r="U263" s="3983" t="s">
        <v>107</v>
      </c>
      <c r="V263" s="3983" t="s">
        <v>107</v>
      </c>
      <c r="W263" s="3983" t="s">
        <v>107</v>
      </c>
      <c r="Z263" s="3983" t="s">
        <v>107</v>
      </c>
    </row>
    <row r="264" spans="1:27" ht="30" hidden="1" customHeight="1" thickBot="1" x14ac:dyDescent="0.3">
      <c r="A264" s="4682"/>
      <c r="B264" s="4684"/>
      <c r="C264" s="6" t="s">
        <v>9</v>
      </c>
      <c r="D264" s="3749"/>
      <c r="E264" s="3749"/>
      <c r="F264" s="3749"/>
      <c r="G264" s="3749"/>
      <c r="H264" s="3749"/>
      <c r="I264" s="3749"/>
    </row>
    <row r="265" spans="1:27" ht="30" hidden="1" customHeight="1" thickBot="1" x14ac:dyDescent="0.3">
      <c r="A265" s="4682"/>
      <c r="B265" s="4684"/>
      <c r="C265" s="605" t="s">
        <v>134</v>
      </c>
      <c r="D265" s="3749"/>
      <c r="E265" s="3749"/>
      <c r="F265" s="3749"/>
      <c r="G265" s="3749"/>
      <c r="H265" s="3749"/>
      <c r="I265" s="3749"/>
    </row>
    <row r="266" spans="1:27" ht="200.1" customHeight="1" thickBot="1" x14ac:dyDescent="0.3">
      <c r="A266" s="4682"/>
      <c r="B266" s="4685"/>
      <c r="C266" s="22" t="s">
        <v>30</v>
      </c>
      <c r="D266" s="4370" t="s">
        <v>981</v>
      </c>
      <c r="E266" s="4370"/>
      <c r="F266" s="4370" t="s">
        <v>981</v>
      </c>
      <c r="G266" s="3939"/>
      <c r="H266" s="3939"/>
      <c r="I266" s="3939"/>
      <c r="J266" s="3939" t="s">
        <v>984</v>
      </c>
      <c r="K266" s="3939" t="s">
        <v>1046</v>
      </c>
      <c r="L266" s="3939" t="s">
        <v>1071</v>
      </c>
      <c r="M266" s="3939"/>
      <c r="N266" s="3939"/>
      <c r="O266" s="3939"/>
      <c r="P266" s="3939"/>
      <c r="Q266" s="3939"/>
      <c r="R266" s="3939"/>
      <c r="S266" s="4370"/>
      <c r="T266" s="3939"/>
      <c r="U266" s="3939"/>
      <c r="V266" s="3939"/>
      <c r="W266" s="3939"/>
      <c r="X266" s="3939" t="s">
        <v>1080</v>
      </c>
      <c r="Y266" s="3939"/>
      <c r="Z266" s="3939"/>
      <c r="AA266" s="3939"/>
    </row>
    <row r="267" spans="1:27" s="1" customFormat="1" ht="30" customHeight="1" x14ac:dyDescent="0.25">
      <c r="A267" s="24"/>
      <c r="B267" s="36"/>
      <c r="C267" s="4"/>
      <c r="S267" s="4527"/>
    </row>
    <row r="268" spans="1:27" s="1" customFormat="1" ht="15" customHeight="1" x14ac:dyDescent="0.25">
      <c r="A268" s="24"/>
      <c r="B268" s="36"/>
      <c r="C268" s="4"/>
      <c r="S268" s="4527"/>
    </row>
    <row r="269" spans="1:27" s="1" customFormat="1" ht="15" customHeight="1" x14ac:dyDescent="0.25">
      <c r="A269" s="24"/>
      <c r="B269" s="36"/>
      <c r="C269" s="4"/>
      <c r="S269" s="4527"/>
    </row>
    <row r="270" spans="1:27" s="1" customFormat="1" ht="15" customHeight="1" x14ac:dyDescent="0.25">
      <c r="A270" s="24"/>
      <c r="B270" s="36"/>
      <c r="C270" s="4"/>
      <c r="S270" s="4527"/>
    </row>
    <row r="271" spans="1:27" s="1" customFormat="1" ht="15" customHeight="1" x14ac:dyDescent="0.25">
      <c r="A271" s="24"/>
      <c r="B271" s="36"/>
      <c r="C271" s="4"/>
      <c r="S271" s="4527"/>
    </row>
    <row r="272" spans="1:27" s="1" customFormat="1" ht="15.75" thickBot="1" x14ac:dyDescent="0.3">
      <c r="A272" s="24"/>
      <c r="B272" s="36"/>
      <c r="C272" s="4"/>
      <c r="K272" s="4465" t="s">
        <v>1034</v>
      </c>
      <c r="L272" s="4465" t="s">
        <v>1035</v>
      </c>
      <c r="M272" s="4465" t="s">
        <v>1035</v>
      </c>
      <c r="N272" s="4465" t="s">
        <v>1034</v>
      </c>
      <c r="O272" s="4465" t="s">
        <v>1035</v>
      </c>
      <c r="P272" s="4465" t="s">
        <v>1034</v>
      </c>
      <c r="Q272" s="4465" t="s">
        <v>1034</v>
      </c>
      <c r="R272" s="4465" t="s">
        <v>1036</v>
      </c>
      <c r="S272" s="4465" t="s">
        <v>1035</v>
      </c>
      <c r="T272" s="4465" t="s">
        <v>1034</v>
      </c>
      <c r="U272" s="4465" t="s">
        <v>1035</v>
      </c>
      <c r="V272" s="4465" t="s">
        <v>1034</v>
      </c>
      <c r="W272" s="4465" t="s">
        <v>1034</v>
      </c>
      <c r="X272" s="4465" t="s">
        <v>1035</v>
      </c>
      <c r="Y272" s="4465" t="s">
        <v>1035</v>
      </c>
      <c r="Z272" s="4465" t="s">
        <v>1034</v>
      </c>
      <c r="AA272" s="4465" t="s">
        <v>1035</v>
      </c>
    </row>
    <row r="273" spans="1:27" ht="30" hidden="1" customHeight="1" x14ac:dyDescent="0.25">
      <c r="A273" s="4689" t="s">
        <v>91</v>
      </c>
      <c r="B273" s="4688" t="s">
        <v>979</v>
      </c>
      <c r="C273" s="312" t="s">
        <v>47</v>
      </c>
      <c r="K273" s="3856">
        <v>44377</v>
      </c>
      <c r="L273" s="3856">
        <v>44407</v>
      </c>
      <c r="M273" s="3856">
        <v>44438</v>
      </c>
      <c r="N273" s="3856">
        <v>44469</v>
      </c>
      <c r="O273" s="4463">
        <v>44499</v>
      </c>
      <c r="P273" s="4463">
        <v>44530</v>
      </c>
      <c r="Q273" s="4463">
        <v>44560</v>
      </c>
      <c r="R273" s="4463">
        <v>44591</v>
      </c>
      <c r="S273" s="4463">
        <v>44620</v>
      </c>
    </row>
    <row r="274" spans="1:27" ht="30" customHeight="1" thickBot="1" x14ac:dyDescent="0.3">
      <c r="A274" s="4690"/>
      <c r="B274" s="4675"/>
      <c r="C274" s="3182" t="s">
        <v>48</v>
      </c>
      <c r="D274" s="3858">
        <v>43860</v>
      </c>
      <c r="E274" s="3856" t="s">
        <v>1030</v>
      </c>
      <c r="F274" s="3859">
        <v>43889</v>
      </c>
      <c r="G274" s="3856">
        <v>43920</v>
      </c>
      <c r="H274" s="3856" t="s">
        <v>1031</v>
      </c>
      <c r="I274" s="3856">
        <v>43951</v>
      </c>
      <c r="J274" s="3856">
        <v>43981</v>
      </c>
      <c r="K274" s="3856">
        <v>44012</v>
      </c>
      <c r="L274" s="3856">
        <v>44407</v>
      </c>
      <c r="M274" s="3856">
        <v>44438</v>
      </c>
      <c r="N274" s="3856">
        <v>44469</v>
      </c>
      <c r="O274" s="4463">
        <v>44499</v>
      </c>
      <c r="P274" s="4463">
        <v>44530</v>
      </c>
      <c r="Q274" s="4463">
        <v>44560</v>
      </c>
      <c r="R274" s="4463">
        <v>44591</v>
      </c>
      <c r="S274" s="4463">
        <v>44620</v>
      </c>
      <c r="T274" s="3856">
        <v>43920</v>
      </c>
      <c r="U274" s="3856">
        <v>43951</v>
      </c>
      <c r="V274" s="4646">
        <v>43981</v>
      </c>
      <c r="W274" s="3856">
        <v>44012</v>
      </c>
      <c r="X274" s="3857">
        <v>44407</v>
      </c>
      <c r="Y274" s="3856">
        <v>44438</v>
      </c>
      <c r="Z274" s="3857">
        <v>44469</v>
      </c>
      <c r="AA274" s="4463">
        <v>44499</v>
      </c>
    </row>
    <row r="275" spans="1:27" s="26" customFormat="1" ht="30" customHeight="1" thickBot="1" x14ac:dyDescent="0.3">
      <c r="A275" s="4690"/>
      <c r="B275" s="4675"/>
      <c r="C275" s="3195" t="s">
        <v>33</v>
      </c>
      <c r="D275" s="3984">
        <f>D260</f>
        <v>43661</v>
      </c>
      <c r="E275" s="3984">
        <f t="shared" ref="E275" si="676">E260</f>
        <v>43661</v>
      </c>
      <c r="F275" s="3984" t="s">
        <v>25</v>
      </c>
      <c r="G275" s="3984">
        <f>G260</f>
        <v>44076</v>
      </c>
      <c r="H275" s="3984"/>
      <c r="I275" s="3984">
        <f t="shared" ref="I275:R275" si="677">I260</f>
        <v>44104</v>
      </c>
      <c r="J275" s="3984">
        <f t="shared" si="677"/>
        <v>44146</v>
      </c>
      <c r="K275" s="3984">
        <f t="shared" si="677"/>
        <v>44154</v>
      </c>
      <c r="L275" s="3984">
        <f t="shared" si="677"/>
        <v>44182</v>
      </c>
      <c r="M275" s="3984">
        <f t="shared" si="677"/>
        <v>44209</v>
      </c>
      <c r="N275" s="3984">
        <f t="shared" si="677"/>
        <v>44237</v>
      </c>
      <c r="O275" s="3984">
        <f t="shared" si="677"/>
        <v>44272</v>
      </c>
      <c r="P275" s="3984">
        <f t="shared" si="677"/>
        <v>44300</v>
      </c>
      <c r="Q275" s="3984">
        <f t="shared" si="677"/>
        <v>44328</v>
      </c>
      <c r="R275" s="3984">
        <f t="shared" si="677"/>
        <v>44356</v>
      </c>
      <c r="S275" s="3984">
        <v>43991</v>
      </c>
      <c r="T275" s="3984">
        <f t="shared" ref="T275:U275" si="678">T260</f>
        <v>44419</v>
      </c>
      <c r="U275" s="3984">
        <f t="shared" si="678"/>
        <v>44454</v>
      </c>
      <c r="V275" s="3984">
        <f t="shared" ref="V275:Y275" si="679">V260</f>
        <v>44482</v>
      </c>
      <c r="W275" s="3984">
        <f t="shared" si="679"/>
        <v>44510</v>
      </c>
      <c r="X275" s="3984">
        <f t="shared" si="679"/>
        <v>44538</v>
      </c>
      <c r="Y275" s="3984">
        <f t="shared" si="679"/>
        <v>44580</v>
      </c>
      <c r="Z275" s="3984">
        <f t="shared" ref="Z275:AA275" si="680">Z260</f>
        <v>44243</v>
      </c>
      <c r="AA275" s="3984">
        <f t="shared" si="680"/>
        <v>44643</v>
      </c>
    </row>
    <row r="276" spans="1:27" s="18" customFormat="1" ht="30" hidden="1" customHeight="1" thickBot="1" x14ac:dyDescent="0.25">
      <c r="A276" s="4690"/>
      <c r="B276" s="4675"/>
      <c r="C276" s="419" t="s">
        <v>17</v>
      </c>
      <c r="D276" s="537"/>
      <c r="E276" s="537"/>
      <c r="F276" s="537"/>
      <c r="G276" s="537"/>
      <c r="H276" s="537"/>
      <c r="I276" s="537"/>
      <c r="J276" s="537"/>
      <c r="S276" s="4545"/>
    </row>
    <row r="277" spans="1:27" s="47" customFormat="1" ht="30" customHeight="1" x14ac:dyDescent="0.25">
      <c r="A277" s="4690"/>
      <c r="B277" s="4675"/>
      <c r="C277" s="135" t="s">
        <v>49</v>
      </c>
      <c r="D277" s="3887">
        <f>D278</f>
        <v>43655</v>
      </c>
      <c r="E277" s="3887">
        <f t="shared" ref="E277:I277" si="681">E278</f>
        <v>43655</v>
      </c>
      <c r="F277" s="3887" t="s">
        <v>25</v>
      </c>
      <c r="G277" s="3887">
        <f>G278</f>
        <v>44070</v>
      </c>
      <c r="H277" s="3887"/>
      <c r="I277" s="3887">
        <f t="shared" si="681"/>
        <v>44098</v>
      </c>
      <c r="J277" s="4668" t="s">
        <v>917</v>
      </c>
      <c r="K277" s="4668" t="s">
        <v>917</v>
      </c>
      <c r="L277" s="3887">
        <f t="shared" ref="L277:M277" si="682">L278</f>
        <v>44175</v>
      </c>
      <c r="M277" s="3887">
        <f t="shared" si="682"/>
        <v>44203</v>
      </c>
      <c r="N277" s="4668" t="s">
        <v>917</v>
      </c>
      <c r="O277" s="3887">
        <f t="shared" ref="O277" si="683">O278</f>
        <v>44266</v>
      </c>
      <c r="P277" s="4668" t="s">
        <v>917</v>
      </c>
      <c r="Q277" s="4668" t="s">
        <v>917</v>
      </c>
      <c r="R277" s="3887">
        <f t="shared" ref="R277:S277" si="684">R278</f>
        <v>44350</v>
      </c>
      <c r="S277" s="3887">
        <f t="shared" si="684"/>
        <v>44350</v>
      </c>
      <c r="T277" s="4668" t="s">
        <v>917</v>
      </c>
      <c r="U277" s="3887">
        <f t="shared" ref="U277" si="685">U278</f>
        <v>44448</v>
      </c>
      <c r="V277" s="4668" t="s">
        <v>917</v>
      </c>
      <c r="W277" s="4668" t="s">
        <v>917</v>
      </c>
      <c r="X277" s="3887">
        <f t="shared" ref="X277:Y277" si="686">X278</f>
        <v>44532</v>
      </c>
      <c r="Y277" s="3887">
        <f t="shared" si="686"/>
        <v>44574</v>
      </c>
      <c r="Z277" s="4668" t="s">
        <v>917</v>
      </c>
      <c r="AA277" s="3887">
        <f t="shared" ref="AA277" si="687">AA278</f>
        <v>44637</v>
      </c>
    </row>
    <row r="278" spans="1:27" s="18" customFormat="1" ht="30" customHeight="1" x14ac:dyDescent="0.25">
      <c r="A278" s="4690"/>
      <c r="B278" s="4675"/>
      <c r="C278" s="136" t="s">
        <v>535</v>
      </c>
      <c r="D278" s="3876">
        <f>D260-6</f>
        <v>43655</v>
      </c>
      <c r="E278" s="3876">
        <f>E260-6</f>
        <v>43655</v>
      </c>
      <c r="F278" s="3876" t="s">
        <v>25</v>
      </c>
      <c r="G278" s="3876">
        <f>G260-6</f>
        <v>44070</v>
      </c>
      <c r="H278" s="3876"/>
      <c r="I278" s="3876">
        <f>I260-6</f>
        <v>44098</v>
      </c>
      <c r="J278" s="4669"/>
      <c r="K278" s="4669"/>
      <c r="L278" s="3876">
        <f>L260-7</f>
        <v>44175</v>
      </c>
      <c r="M278" s="3876">
        <f>M260-6</f>
        <v>44203</v>
      </c>
      <c r="N278" s="4669"/>
      <c r="O278" s="3876">
        <f>O260-6</f>
        <v>44266</v>
      </c>
      <c r="P278" s="4669"/>
      <c r="Q278" s="4669"/>
      <c r="R278" s="3876">
        <f>R260-6</f>
        <v>44350</v>
      </c>
      <c r="S278" s="3876">
        <v>44350</v>
      </c>
      <c r="T278" s="4669"/>
      <c r="U278" s="3876">
        <f>U260-6</f>
        <v>44448</v>
      </c>
      <c r="V278" s="4669"/>
      <c r="W278" s="4669"/>
      <c r="X278" s="3876">
        <f t="shared" ref="X278:Y278" si="688">X260-6</f>
        <v>44532</v>
      </c>
      <c r="Y278" s="3876">
        <f t="shared" si="688"/>
        <v>44574</v>
      </c>
      <c r="Z278" s="4669"/>
      <c r="AA278" s="3876">
        <f>AA260-6</f>
        <v>44637</v>
      </c>
    </row>
    <row r="279" spans="1:27" s="18" customFormat="1" ht="30" hidden="1" customHeight="1" x14ac:dyDescent="0.25">
      <c r="A279" s="4690"/>
      <c r="B279" s="4675"/>
      <c r="C279" s="136" t="s">
        <v>156</v>
      </c>
      <c r="D279" s="3876"/>
      <c r="E279" s="3876"/>
      <c r="F279" s="3876" t="s">
        <v>25</v>
      </c>
      <c r="G279" s="3876"/>
      <c r="H279" s="3876"/>
      <c r="I279" s="3876"/>
      <c r="J279" s="4669"/>
      <c r="K279" s="4669"/>
      <c r="L279" s="3876"/>
      <c r="M279" s="3876"/>
      <c r="N279" s="4669"/>
      <c r="O279" s="3876"/>
      <c r="P279" s="4669"/>
      <c r="Q279" s="4669"/>
      <c r="R279" s="3876"/>
      <c r="S279" s="3876"/>
      <c r="T279" s="4669"/>
      <c r="U279" s="3876"/>
      <c r="V279" s="4669"/>
      <c r="W279" s="4669"/>
      <c r="X279" s="3876"/>
      <c r="Y279" s="3876"/>
      <c r="Z279" s="4669"/>
      <c r="AA279" s="3876"/>
    </row>
    <row r="280" spans="1:27" s="4585" customFormat="1" ht="30" customHeight="1" x14ac:dyDescent="0.25">
      <c r="A280" s="4690"/>
      <c r="B280" s="4675"/>
      <c r="C280" s="4577" t="s">
        <v>1062</v>
      </c>
      <c r="D280" s="4511"/>
      <c r="E280" s="4511"/>
      <c r="F280" s="4511"/>
      <c r="G280" s="4511"/>
      <c r="H280" s="4511"/>
      <c r="I280" s="4511"/>
      <c r="J280" s="4669"/>
      <c r="K280" s="4669"/>
      <c r="L280" s="4511">
        <f>L278-3</f>
        <v>44172</v>
      </c>
      <c r="M280" s="4511">
        <f>M278-3</f>
        <v>44200</v>
      </c>
      <c r="N280" s="4669"/>
      <c r="O280" s="4511">
        <f>O278-3</f>
        <v>44263</v>
      </c>
      <c r="P280" s="4669"/>
      <c r="Q280" s="4669"/>
      <c r="R280" s="4515">
        <f>R278-10</f>
        <v>44340</v>
      </c>
      <c r="S280" s="4511">
        <f>S278-3</f>
        <v>44347</v>
      </c>
      <c r="T280" s="4669"/>
      <c r="U280" s="4511">
        <f>U278-3</f>
        <v>44445</v>
      </c>
      <c r="V280" s="4669"/>
      <c r="W280" s="4669"/>
      <c r="X280" s="4511">
        <f t="shared" ref="X280:Y280" si="689">X278-3</f>
        <v>44529</v>
      </c>
      <c r="Y280" s="4511">
        <f t="shared" si="689"/>
        <v>44571</v>
      </c>
      <c r="Z280" s="4669"/>
      <c r="AA280" s="4511">
        <f>AA278-3</f>
        <v>44634</v>
      </c>
    </row>
    <row r="281" spans="1:27" s="4585" customFormat="1" ht="30" customHeight="1" x14ac:dyDescent="0.25">
      <c r="A281" s="4690"/>
      <c r="B281" s="4675"/>
      <c r="C281" s="4577" t="s">
        <v>1061</v>
      </c>
      <c r="D281" s="4511"/>
      <c r="E281" s="4511"/>
      <c r="F281" s="4511"/>
      <c r="G281" s="4511"/>
      <c r="H281" s="4511"/>
      <c r="I281" s="4511"/>
      <c r="J281" s="4669"/>
      <c r="K281" s="4669"/>
      <c r="L281" s="4511">
        <f>L280-7</f>
        <v>44165</v>
      </c>
      <c r="M281" s="4511">
        <f>M280-7</f>
        <v>44193</v>
      </c>
      <c r="N281" s="4669"/>
      <c r="O281" s="4511">
        <f>O280-7</f>
        <v>44256</v>
      </c>
      <c r="P281" s="4669"/>
      <c r="Q281" s="4669"/>
      <c r="R281" s="4511">
        <f>R280-7</f>
        <v>44333</v>
      </c>
      <c r="S281" s="4511">
        <f>S280-7</f>
        <v>44340</v>
      </c>
      <c r="T281" s="4669"/>
      <c r="U281" s="4511">
        <f>U280-7</f>
        <v>44438</v>
      </c>
      <c r="V281" s="4669"/>
      <c r="W281" s="4669"/>
      <c r="X281" s="4511">
        <f t="shared" ref="X281:Y282" si="690">X280-7</f>
        <v>44522</v>
      </c>
      <c r="Y281" s="4511">
        <f t="shared" si="690"/>
        <v>44564</v>
      </c>
      <c r="Z281" s="4669"/>
      <c r="AA281" s="4511">
        <f>AA280-7</f>
        <v>44627</v>
      </c>
    </row>
    <row r="282" spans="1:27" s="4585" customFormat="1" ht="30" customHeight="1" x14ac:dyDescent="0.25">
      <c r="A282" s="4690"/>
      <c r="B282" s="4675"/>
      <c r="C282" s="4577" t="s">
        <v>1050</v>
      </c>
      <c r="D282" s="4511"/>
      <c r="E282" s="4511"/>
      <c r="F282" s="4511"/>
      <c r="G282" s="4511"/>
      <c r="H282" s="4511"/>
      <c r="I282" s="4511"/>
      <c r="J282" s="4669"/>
      <c r="K282" s="4669"/>
      <c r="L282" s="4511">
        <f>L281-7</f>
        <v>44158</v>
      </c>
      <c r="M282" s="4511">
        <f>M281-7</f>
        <v>44186</v>
      </c>
      <c r="N282" s="4669"/>
      <c r="O282" s="4511">
        <f>O281-7</f>
        <v>44249</v>
      </c>
      <c r="P282" s="4669"/>
      <c r="Q282" s="4669"/>
      <c r="R282" s="4511">
        <f>R281-7</f>
        <v>44326</v>
      </c>
      <c r="S282" s="4511">
        <f>S281-7</f>
        <v>44333</v>
      </c>
      <c r="T282" s="4669"/>
      <c r="U282" s="4511">
        <f>U281-7</f>
        <v>44431</v>
      </c>
      <c r="V282" s="4669"/>
      <c r="W282" s="4669"/>
      <c r="X282" s="4511">
        <f t="shared" si="690"/>
        <v>44515</v>
      </c>
      <c r="Y282" s="4511">
        <f t="shared" si="690"/>
        <v>44557</v>
      </c>
      <c r="Z282" s="4669"/>
      <c r="AA282" s="4511">
        <f>AA281-7</f>
        <v>44620</v>
      </c>
    </row>
    <row r="283" spans="1:27" s="18" customFormat="1" ht="30" customHeight="1" x14ac:dyDescent="0.25">
      <c r="A283" s="4690"/>
      <c r="B283" s="4675"/>
      <c r="C283" s="136" t="s">
        <v>77</v>
      </c>
      <c r="D283" s="3876">
        <f>D278</f>
        <v>43655</v>
      </c>
      <c r="E283" s="3876">
        <f t="shared" ref="E283" si="691">E278</f>
        <v>43655</v>
      </c>
      <c r="F283" s="3876" t="s">
        <v>25</v>
      </c>
      <c r="G283" s="3876">
        <f>G278</f>
        <v>44070</v>
      </c>
      <c r="H283" s="3876"/>
      <c r="I283" s="3876">
        <f t="shared" ref="I283" si="692">I278</f>
        <v>44098</v>
      </c>
      <c r="J283" s="4669"/>
      <c r="K283" s="4669"/>
      <c r="L283" s="3876">
        <f t="shared" ref="L283:M283" si="693">L278</f>
        <v>44175</v>
      </c>
      <c r="M283" s="3876">
        <f t="shared" si="693"/>
        <v>44203</v>
      </c>
      <c r="N283" s="4669"/>
      <c r="O283" s="3876">
        <f t="shared" ref="O283" si="694">O278</f>
        <v>44266</v>
      </c>
      <c r="P283" s="4669"/>
      <c r="Q283" s="4669"/>
      <c r="R283" s="3876">
        <f t="shared" ref="R283" si="695">R278</f>
        <v>44350</v>
      </c>
      <c r="S283" s="3876">
        <f t="shared" ref="S283" si="696">S278</f>
        <v>44350</v>
      </c>
      <c r="T283" s="4669"/>
      <c r="U283" s="3876">
        <f t="shared" ref="U283" si="697">U278</f>
        <v>44448</v>
      </c>
      <c r="V283" s="4669"/>
      <c r="W283" s="4669"/>
      <c r="X283" s="3876">
        <f t="shared" ref="X283:Y283" si="698">X278</f>
        <v>44532</v>
      </c>
      <c r="Y283" s="3876">
        <f t="shared" si="698"/>
        <v>44574</v>
      </c>
      <c r="Z283" s="4669"/>
      <c r="AA283" s="3876">
        <f t="shared" ref="AA283" si="699">AA278</f>
        <v>44637</v>
      </c>
    </row>
    <row r="284" spans="1:27" s="18" customFormat="1" ht="30" customHeight="1" x14ac:dyDescent="0.25">
      <c r="A284" s="4690"/>
      <c r="B284" s="4675"/>
      <c r="C284" s="136" t="s">
        <v>76</v>
      </c>
      <c r="D284" s="3876">
        <f>D288+14</f>
        <v>43635</v>
      </c>
      <c r="E284" s="3876">
        <f t="shared" ref="E284" si="700">E288+14</f>
        <v>43648</v>
      </c>
      <c r="F284" s="3876" t="s">
        <v>25</v>
      </c>
      <c r="G284" s="3876">
        <f>G288+14</f>
        <v>44064</v>
      </c>
      <c r="H284" s="3876"/>
      <c r="I284" s="3876">
        <f t="shared" ref="I284" si="701">I288+14</f>
        <v>44092</v>
      </c>
      <c r="J284" s="4669"/>
      <c r="K284" s="4669"/>
      <c r="L284" s="3876">
        <f t="shared" ref="L284:M284" si="702">L288+14</f>
        <v>44169</v>
      </c>
      <c r="M284" s="3876">
        <f t="shared" si="702"/>
        <v>44190</v>
      </c>
      <c r="N284" s="4669"/>
      <c r="O284" s="3876">
        <f t="shared" ref="O284" si="703">O288+14</f>
        <v>44260</v>
      </c>
      <c r="P284" s="4669"/>
      <c r="Q284" s="4669"/>
      <c r="R284" s="3876">
        <f t="shared" ref="R284" si="704">R288+14</f>
        <v>44330</v>
      </c>
      <c r="S284" s="3876">
        <f t="shared" ref="S284" si="705">S288+14</f>
        <v>44337</v>
      </c>
      <c r="T284" s="4669"/>
      <c r="U284" s="3876">
        <f t="shared" ref="U284" si="706">U288+14</f>
        <v>44442</v>
      </c>
      <c r="V284" s="4669"/>
      <c r="W284" s="4669"/>
      <c r="X284" s="3876">
        <f t="shared" ref="X284:Y284" si="707">X288+14</f>
        <v>44526</v>
      </c>
      <c r="Y284" s="3876">
        <f t="shared" si="707"/>
        <v>44568</v>
      </c>
      <c r="Z284" s="4669"/>
      <c r="AA284" s="3876">
        <f t="shared" ref="AA284" si="708">AA288+14</f>
        <v>44631</v>
      </c>
    </row>
    <row r="285" spans="1:27" s="18" customFormat="1" ht="30" hidden="1" customHeight="1" x14ac:dyDescent="0.25">
      <c r="A285" s="4690"/>
      <c r="B285" s="4675"/>
      <c r="C285" s="136" t="s">
        <v>86</v>
      </c>
      <c r="D285" s="3891"/>
      <c r="E285" s="3891"/>
      <c r="F285" s="3891" t="s">
        <v>25</v>
      </c>
      <c r="G285" s="3891"/>
      <c r="H285" s="3891"/>
      <c r="I285" s="3891"/>
      <c r="J285" s="4669"/>
      <c r="K285" s="4669"/>
      <c r="L285" s="3891"/>
      <c r="M285" s="3891"/>
      <c r="N285" s="4669"/>
      <c r="O285" s="3891"/>
      <c r="P285" s="4669"/>
      <c r="Q285" s="4669"/>
      <c r="R285" s="3891"/>
      <c r="S285" s="3891"/>
      <c r="T285" s="4669"/>
      <c r="U285" s="3891"/>
      <c r="V285" s="4669"/>
      <c r="W285" s="4669"/>
      <c r="X285" s="3891"/>
      <c r="Y285" s="3891"/>
      <c r="Z285" s="4669"/>
      <c r="AA285" s="3891"/>
    </row>
    <row r="286" spans="1:27" s="18" customFormat="1" ht="30" customHeight="1" x14ac:dyDescent="0.25">
      <c r="A286" s="4690"/>
      <c r="B286" s="4675"/>
      <c r="C286" s="136" t="s">
        <v>80</v>
      </c>
      <c r="D286" s="3891">
        <f>D288+14</f>
        <v>43635</v>
      </c>
      <c r="E286" s="3891">
        <f t="shared" ref="E286" si="709">E288+14</f>
        <v>43648</v>
      </c>
      <c r="F286" s="3891" t="s">
        <v>25</v>
      </c>
      <c r="G286" s="3891">
        <f>G288+14</f>
        <v>44064</v>
      </c>
      <c r="H286" s="3891"/>
      <c r="I286" s="3891">
        <f t="shared" ref="I286" si="710">I288+14</f>
        <v>44092</v>
      </c>
      <c r="J286" s="4669"/>
      <c r="K286" s="4669"/>
      <c r="L286" s="3891">
        <f t="shared" ref="L286:M286" si="711">L288+14</f>
        <v>44169</v>
      </c>
      <c r="M286" s="3891">
        <f t="shared" si="711"/>
        <v>44190</v>
      </c>
      <c r="N286" s="4669"/>
      <c r="O286" s="3891">
        <f t="shared" ref="O286" si="712">O288+14</f>
        <v>44260</v>
      </c>
      <c r="P286" s="4669"/>
      <c r="Q286" s="4669"/>
      <c r="R286" s="3891">
        <f t="shared" ref="R286" si="713">R288+14</f>
        <v>44330</v>
      </c>
      <c r="S286" s="3891">
        <f t="shared" ref="S286" si="714">S288+14</f>
        <v>44337</v>
      </c>
      <c r="T286" s="4669"/>
      <c r="U286" s="3891">
        <f t="shared" ref="U286" si="715">U288+14</f>
        <v>44442</v>
      </c>
      <c r="V286" s="4669"/>
      <c r="W286" s="4669"/>
      <c r="X286" s="3891">
        <f t="shared" ref="X286:Y286" si="716">X288+14</f>
        <v>44526</v>
      </c>
      <c r="Y286" s="3891">
        <f t="shared" si="716"/>
        <v>44568</v>
      </c>
      <c r="Z286" s="4669"/>
      <c r="AA286" s="3891">
        <f t="shared" ref="AA286" si="717">AA288+14</f>
        <v>44631</v>
      </c>
    </row>
    <row r="287" spans="1:27" s="18" customFormat="1" ht="30" customHeight="1" x14ac:dyDescent="0.25">
      <c r="A287" s="4690"/>
      <c r="B287" s="4675"/>
      <c r="C287" s="1668" t="s">
        <v>571</v>
      </c>
      <c r="D287" s="3864">
        <f>D275-16</f>
        <v>43645</v>
      </c>
      <c r="E287" s="3864">
        <f t="shared" ref="E287" si="718">E275-16</f>
        <v>43645</v>
      </c>
      <c r="F287" s="3864" t="s">
        <v>25</v>
      </c>
      <c r="G287" s="3864">
        <f>G275-16</f>
        <v>44060</v>
      </c>
      <c r="H287" s="3864"/>
      <c r="I287" s="3864">
        <f t="shared" ref="I287" si="719">I275-16</f>
        <v>44088</v>
      </c>
      <c r="J287" s="4669"/>
      <c r="K287" s="4669"/>
      <c r="L287" s="3864">
        <f t="shared" ref="L287:M287" si="720">L275-16</f>
        <v>44166</v>
      </c>
      <c r="M287" s="3864">
        <f t="shared" si="720"/>
        <v>44193</v>
      </c>
      <c r="N287" s="4669"/>
      <c r="O287" s="3864">
        <f t="shared" ref="O287" si="721">O275-16</f>
        <v>44256</v>
      </c>
      <c r="P287" s="4669"/>
      <c r="Q287" s="4669"/>
      <c r="R287" s="3864">
        <f t="shared" ref="R287" si="722">R275-16</f>
        <v>44340</v>
      </c>
      <c r="S287" s="3864">
        <f t="shared" ref="S287" si="723">S275-16</f>
        <v>43975</v>
      </c>
      <c r="T287" s="4669"/>
      <c r="U287" s="3864">
        <f t="shared" ref="U287" si="724">U275-16</f>
        <v>44438</v>
      </c>
      <c r="V287" s="4669"/>
      <c r="W287" s="4669"/>
      <c r="X287" s="3864">
        <f t="shared" ref="X287:Y287" si="725">X275-16</f>
        <v>44522</v>
      </c>
      <c r="Y287" s="3864">
        <f t="shared" si="725"/>
        <v>44564</v>
      </c>
      <c r="Z287" s="4669"/>
      <c r="AA287" s="3864">
        <f t="shared" ref="AA287" si="726">AA275-16</f>
        <v>44627</v>
      </c>
    </row>
    <row r="288" spans="1:27" s="18" customFormat="1" ht="30" customHeight="1" x14ac:dyDescent="0.25">
      <c r="A288" s="4690"/>
      <c r="B288" s="4675"/>
      <c r="C288" s="1699" t="s">
        <v>885</v>
      </c>
      <c r="D288" s="4344">
        <f>D278-34</f>
        <v>43621</v>
      </c>
      <c r="E288" s="3920">
        <f>E278-21</f>
        <v>43634</v>
      </c>
      <c r="F288" s="3920" t="s">
        <v>25</v>
      </c>
      <c r="G288" s="4344">
        <f>G278-20</f>
        <v>44050</v>
      </c>
      <c r="H288" s="4344"/>
      <c r="I288" s="4349">
        <f>I278-20</f>
        <v>44078</v>
      </c>
      <c r="J288" s="4669"/>
      <c r="K288" s="4669"/>
      <c r="L288" s="4349">
        <f t="shared" ref="L288" si="727">L278-20</f>
        <v>44155</v>
      </c>
      <c r="M288" s="4344">
        <f>M278-27</f>
        <v>44176</v>
      </c>
      <c r="N288" s="4669"/>
      <c r="O288" s="4349">
        <f>O278-20</f>
        <v>44246</v>
      </c>
      <c r="P288" s="4669"/>
      <c r="Q288" s="4669"/>
      <c r="R288" s="4344">
        <f>R278-34</f>
        <v>44316</v>
      </c>
      <c r="S288" s="4344">
        <f>S278-27</f>
        <v>44323</v>
      </c>
      <c r="T288" s="4669"/>
      <c r="U288" s="4349">
        <f>U278-20</f>
        <v>44428</v>
      </c>
      <c r="V288" s="4669"/>
      <c r="W288" s="4669"/>
      <c r="X288" s="4349">
        <f t="shared" ref="X288:Y288" si="728">X278-20</f>
        <v>44512</v>
      </c>
      <c r="Y288" s="4349">
        <f t="shared" si="728"/>
        <v>44554</v>
      </c>
      <c r="Z288" s="4669"/>
      <c r="AA288" s="4349">
        <f>AA278-20</f>
        <v>44617</v>
      </c>
    </row>
    <row r="289" spans="1:27" s="18" customFormat="1" ht="30" hidden="1" customHeight="1" x14ac:dyDescent="0.25">
      <c r="A289" s="4690"/>
      <c r="B289" s="4675"/>
      <c r="C289" s="1699" t="s">
        <v>155</v>
      </c>
      <c r="D289" s="4349"/>
      <c r="E289" s="3870"/>
      <c r="F289" s="3870" t="s">
        <v>25</v>
      </c>
      <c r="G289" s="4349"/>
      <c r="H289" s="4349"/>
      <c r="I289" s="4349"/>
      <c r="J289" s="4669"/>
      <c r="K289" s="4669"/>
      <c r="L289" s="4349"/>
      <c r="M289" s="4349"/>
      <c r="N289" s="4669"/>
      <c r="O289" s="4349"/>
      <c r="P289" s="4669"/>
      <c r="Q289" s="4669"/>
      <c r="R289" s="4349"/>
      <c r="S289" s="4349"/>
      <c r="T289" s="4669"/>
      <c r="U289" s="4349"/>
      <c r="V289" s="4669"/>
      <c r="W289" s="4669"/>
      <c r="X289" s="4349"/>
      <c r="Y289" s="4349"/>
      <c r="Z289" s="4669"/>
      <c r="AA289" s="4349"/>
    </row>
    <row r="290" spans="1:27" s="18" customFormat="1" ht="30" customHeight="1" x14ac:dyDescent="0.25">
      <c r="A290" s="4690"/>
      <c r="B290" s="4675"/>
      <c r="C290" s="139" t="s">
        <v>45</v>
      </c>
      <c r="D290" s="4350">
        <f>D288</f>
        <v>43621</v>
      </c>
      <c r="E290" s="3887">
        <f t="shared" ref="E290" si="729">E288</f>
        <v>43634</v>
      </c>
      <c r="F290" s="3887" t="s">
        <v>25</v>
      </c>
      <c r="G290" s="4350">
        <f>G288</f>
        <v>44050</v>
      </c>
      <c r="H290" s="4350"/>
      <c r="I290" s="4350">
        <f t="shared" ref="I290" si="730">I288</f>
        <v>44078</v>
      </c>
      <c r="J290" s="4669"/>
      <c r="K290" s="4669"/>
      <c r="L290" s="4350">
        <f t="shared" ref="L290:M290" si="731">L288</f>
        <v>44155</v>
      </c>
      <c r="M290" s="4350">
        <f t="shared" si="731"/>
        <v>44176</v>
      </c>
      <c r="N290" s="4669"/>
      <c r="O290" s="4350">
        <f t="shared" ref="O290" si="732">O288</f>
        <v>44246</v>
      </c>
      <c r="P290" s="4669"/>
      <c r="Q290" s="4669"/>
      <c r="R290" s="4350">
        <f t="shared" ref="R290" si="733">R288</f>
        <v>44316</v>
      </c>
      <c r="S290" s="4350">
        <f t="shared" ref="S290" si="734">S288</f>
        <v>44323</v>
      </c>
      <c r="T290" s="4669"/>
      <c r="U290" s="4350">
        <f t="shared" ref="U290" si="735">U288</f>
        <v>44428</v>
      </c>
      <c r="V290" s="4669"/>
      <c r="W290" s="4669"/>
      <c r="X290" s="4350">
        <f t="shared" ref="X290:Y290" si="736">X288</f>
        <v>44512</v>
      </c>
      <c r="Y290" s="4350">
        <f t="shared" si="736"/>
        <v>44554</v>
      </c>
      <c r="Z290" s="4669"/>
      <c r="AA290" s="4350">
        <f t="shared" ref="AA290" si="737">AA288</f>
        <v>44617</v>
      </c>
    </row>
    <row r="291" spans="1:27" s="18" customFormat="1" ht="30" customHeight="1" x14ac:dyDescent="0.25">
      <c r="A291" s="4690"/>
      <c r="B291" s="4675"/>
      <c r="C291" s="1699" t="s">
        <v>886</v>
      </c>
      <c r="D291" s="4349">
        <f>D288-4</f>
        <v>43617</v>
      </c>
      <c r="E291" s="3920">
        <f>E288-6</f>
        <v>43628</v>
      </c>
      <c r="F291" s="3920" t="s">
        <v>25</v>
      </c>
      <c r="G291" s="4349">
        <f>G288-4</f>
        <v>44046</v>
      </c>
      <c r="H291" s="4349"/>
      <c r="I291" s="4349">
        <f>I288-4</f>
        <v>44074</v>
      </c>
      <c r="J291" s="4669"/>
      <c r="K291" s="4669"/>
      <c r="L291" s="4349">
        <f t="shared" ref="L291:M291" si="738">L288-4</f>
        <v>44151</v>
      </c>
      <c r="M291" s="4349">
        <f t="shared" si="738"/>
        <v>44172</v>
      </c>
      <c r="N291" s="4669"/>
      <c r="O291" s="4349">
        <f>O288-4</f>
        <v>44242</v>
      </c>
      <c r="P291" s="4669"/>
      <c r="Q291" s="4669"/>
      <c r="R291" s="4349">
        <f>R288-4</f>
        <v>44312</v>
      </c>
      <c r="S291" s="4349">
        <f>S288-4</f>
        <v>44319</v>
      </c>
      <c r="T291" s="4669"/>
      <c r="U291" s="4349">
        <f>U288-4</f>
        <v>44424</v>
      </c>
      <c r="V291" s="4669"/>
      <c r="W291" s="4669"/>
      <c r="X291" s="4349">
        <f t="shared" ref="X291:Y291" si="739">X288-4</f>
        <v>44508</v>
      </c>
      <c r="Y291" s="4349">
        <f t="shared" si="739"/>
        <v>44550</v>
      </c>
      <c r="Z291" s="4669"/>
      <c r="AA291" s="4349">
        <f>AA288-4</f>
        <v>44613</v>
      </c>
    </row>
    <row r="292" spans="1:27" s="18" customFormat="1" ht="30" hidden="1" customHeight="1" x14ac:dyDescent="0.25">
      <c r="A292" s="4690"/>
      <c r="B292" s="4675"/>
      <c r="C292" s="138" t="s">
        <v>61</v>
      </c>
      <c r="D292" s="3994"/>
      <c r="E292" s="3994"/>
      <c r="F292" s="3994" t="s">
        <v>25</v>
      </c>
      <c r="G292" s="3994"/>
      <c r="H292" s="3994"/>
      <c r="I292" s="3994"/>
      <c r="J292" s="4669"/>
      <c r="K292" s="4669"/>
      <c r="L292" s="3994"/>
      <c r="M292" s="3994"/>
      <c r="N292" s="4669"/>
      <c r="O292" s="3994"/>
      <c r="P292" s="4669"/>
      <c r="Q292" s="4669"/>
      <c r="R292" s="3994"/>
      <c r="S292" s="3994"/>
      <c r="T292" s="4669"/>
      <c r="U292" s="3994"/>
      <c r="V292" s="4669"/>
      <c r="W292" s="4669"/>
      <c r="X292" s="3994"/>
      <c r="Y292" s="3994"/>
      <c r="Z292" s="4669"/>
      <c r="AA292" s="3994"/>
    </row>
    <row r="293" spans="1:27" s="18" customFormat="1" ht="30" hidden="1" customHeight="1" thickBot="1" x14ac:dyDescent="0.25">
      <c r="A293" s="4690"/>
      <c r="B293" s="4675"/>
      <c r="C293" s="139"/>
      <c r="D293" s="3876"/>
      <c r="E293" s="3876"/>
      <c r="F293" s="3876" t="s">
        <v>25</v>
      </c>
      <c r="G293" s="3876"/>
      <c r="H293" s="3876"/>
      <c r="I293" s="3876"/>
      <c r="J293" s="4669"/>
      <c r="K293" s="4669"/>
      <c r="L293" s="3876"/>
      <c r="M293" s="3876"/>
      <c r="N293" s="4669"/>
      <c r="O293" s="3876"/>
      <c r="P293" s="4669"/>
      <c r="Q293" s="4669"/>
      <c r="R293" s="3876"/>
      <c r="S293" s="3876"/>
      <c r="T293" s="4669"/>
      <c r="U293" s="3876"/>
      <c r="V293" s="4669"/>
      <c r="W293" s="4669"/>
      <c r="X293" s="3876"/>
      <c r="Y293" s="3876"/>
      <c r="Z293" s="4669"/>
      <c r="AA293" s="3876"/>
    </row>
    <row r="294" spans="1:27" s="18" customFormat="1" ht="30" hidden="1" customHeight="1" thickBot="1" x14ac:dyDescent="0.25">
      <c r="A294" s="4690"/>
      <c r="B294" s="4675"/>
      <c r="C294" s="141" t="s">
        <v>758</v>
      </c>
      <c r="D294" s="3897"/>
      <c r="E294" s="3897"/>
      <c r="F294" s="3897" t="s">
        <v>25</v>
      </c>
      <c r="G294" s="3897"/>
      <c r="H294" s="3897"/>
      <c r="I294" s="3897"/>
      <c r="J294" s="4669"/>
      <c r="K294" s="4669"/>
      <c r="L294" s="3897"/>
      <c r="M294" s="3897"/>
      <c r="N294" s="4669"/>
      <c r="O294" s="3897"/>
      <c r="P294" s="4669"/>
      <c r="Q294" s="4669"/>
      <c r="R294" s="3897"/>
      <c r="S294" s="3897"/>
      <c r="T294" s="4669"/>
      <c r="U294" s="3897"/>
      <c r="V294" s="4669"/>
      <c r="W294" s="4669"/>
      <c r="X294" s="3897"/>
      <c r="Y294" s="3897"/>
      <c r="Z294" s="4669"/>
      <c r="AA294" s="3897"/>
    </row>
    <row r="295" spans="1:27" s="18" customFormat="1" ht="30" customHeight="1" thickBot="1" x14ac:dyDescent="0.3">
      <c r="A295" s="4690"/>
      <c r="B295" s="4675"/>
      <c r="C295" s="1711" t="s">
        <v>131</v>
      </c>
      <c r="D295" s="3882">
        <f>D302+2</f>
        <v>43612</v>
      </c>
      <c r="E295" s="3882">
        <f>E302+2</f>
        <v>43626</v>
      </c>
      <c r="F295" s="3882" t="s">
        <v>25</v>
      </c>
      <c r="G295" s="3882">
        <f>G302+2</f>
        <v>44041</v>
      </c>
      <c r="H295" s="3882"/>
      <c r="I295" s="3882">
        <f t="shared" ref="I295" si="740">I302+2</f>
        <v>44069</v>
      </c>
      <c r="J295" s="4669"/>
      <c r="K295" s="4669"/>
      <c r="L295" s="3882">
        <f t="shared" ref="L295:M295" si="741">L302+2</f>
        <v>44153</v>
      </c>
      <c r="M295" s="3882">
        <f t="shared" si="741"/>
        <v>44167</v>
      </c>
      <c r="N295" s="4669"/>
      <c r="O295" s="3882">
        <f t="shared" ref="O295" si="742">O302+2</f>
        <v>44237</v>
      </c>
      <c r="P295" s="4669"/>
      <c r="Q295" s="4669"/>
      <c r="R295" s="3882">
        <f t="shared" ref="R295" si="743">R302+2</f>
        <v>44307</v>
      </c>
      <c r="S295" s="3882">
        <f t="shared" ref="S295" si="744">S302+2</f>
        <v>44314</v>
      </c>
      <c r="T295" s="4669"/>
      <c r="U295" s="3882">
        <f t="shared" ref="U295" si="745">U302+2</f>
        <v>44419</v>
      </c>
      <c r="V295" s="4669"/>
      <c r="W295" s="4669"/>
      <c r="X295" s="3882">
        <f t="shared" ref="X295:Y295" si="746">X302+2</f>
        <v>44503</v>
      </c>
      <c r="Y295" s="3882">
        <f t="shared" si="746"/>
        <v>44545</v>
      </c>
      <c r="Z295" s="4669"/>
      <c r="AA295" s="3882">
        <f t="shared" ref="AA295" si="747">AA302+2</f>
        <v>44608</v>
      </c>
    </row>
    <row r="296" spans="1:27" ht="30" customHeight="1" thickBot="1" x14ac:dyDescent="0.3">
      <c r="A296" s="4690"/>
      <c r="B296" s="4675"/>
      <c r="C296" s="860" t="s">
        <v>148</v>
      </c>
      <c r="D296" s="3878">
        <f>D298</f>
        <v>43618</v>
      </c>
      <c r="E296" s="3878">
        <f t="shared" ref="E296" si="748">E298</f>
        <v>43632</v>
      </c>
      <c r="F296" s="3878" t="s">
        <v>25</v>
      </c>
      <c r="G296" s="3878">
        <f>G298</f>
        <v>44047</v>
      </c>
      <c r="H296" s="3878"/>
      <c r="I296" s="3878">
        <f t="shared" ref="I296" si="749">I298</f>
        <v>44075</v>
      </c>
      <c r="J296" s="4669"/>
      <c r="K296" s="4669"/>
      <c r="L296" s="3878">
        <f t="shared" ref="L296:M296" si="750">L298</f>
        <v>44159</v>
      </c>
      <c r="M296" s="3878">
        <f t="shared" si="750"/>
        <v>44173</v>
      </c>
      <c r="N296" s="4669"/>
      <c r="O296" s="3878">
        <f t="shared" ref="O296" si="751">O298</f>
        <v>44243</v>
      </c>
      <c r="P296" s="4669"/>
      <c r="Q296" s="4669"/>
      <c r="R296" s="3878">
        <f t="shared" ref="R296" si="752">R298</f>
        <v>44313</v>
      </c>
      <c r="S296" s="3878">
        <f t="shared" ref="S296" si="753">S298</f>
        <v>44320</v>
      </c>
      <c r="T296" s="4669"/>
      <c r="U296" s="3878">
        <f t="shared" ref="U296:U297" si="754">U298</f>
        <v>44425</v>
      </c>
      <c r="V296" s="4669"/>
      <c r="W296" s="4669"/>
      <c r="X296" s="3878">
        <f t="shared" ref="X296:Y297" si="755">X298</f>
        <v>44509</v>
      </c>
      <c r="Y296" s="3878">
        <f t="shared" si="755"/>
        <v>44551</v>
      </c>
      <c r="Z296" s="4669"/>
      <c r="AA296" s="3878">
        <f t="shared" ref="AA296:AA297" si="756">AA298</f>
        <v>44614</v>
      </c>
    </row>
    <row r="297" spans="1:27" ht="30" customHeight="1" thickBot="1" x14ac:dyDescent="0.3">
      <c r="A297" s="4690"/>
      <c r="B297" s="4675"/>
      <c r="C297" s="860" t="s">
        <v>149</v>
      </c>
      <c r="D297" s="3878">
        <f>D299</f>
        <v>43614</v>
      </c>
      <c r="E297" s="3878">
        <f t="shared" ref="E297" si="757">E299</f>
        <v>43628</v>
      </c>
      <c r="F297" s="3878" t="s">
        <v>25</v>
      </c>
      <c r="G297" s="3878">
        <f>G299</f>
        <v>44043</v>
      </c>
      <c r="H297" s="3878"/>
      <c r="I297" s="3878">
        <f t="shared" ref="I297" si="758">I299</f>
        <v>44071</v>
      </c>
      <c r="J297" s="4669"/>
      <c r="K297" s="4669"/>
      <c r="L297" s="3878">
        <f t="shared" ref="L297:M297" si="759">L299</f>
        <v>44155</v>
      </c>
      <c r="M297" s="3878">
        <f t="shared" si="759"/>
        <v>44169</v>
      </c>
      <c r="N297" s="4669"/>
      <c r="O297" s="3878">
        <f t="shared" ref="O297" si="760">O299</f>
        <v>44239</v>
      </c>
      <c r="P297" s="4669"/>
      <c r="Q297" s="4669"/>
      <c r="R297" s="3878">
        <f t="shared" ref="R297" si="761">R299</f>
        <v>44309</v>
      </c>
      <c r="S297" s="3878">
        <f t="shared" ref="S297" si="762">S299</f>
        <v>44316</v>
      </c>
      <c r="T297" s="4669"/>
      <c r="U297" s="3878">
        <f t="shared" si="754"/>
        <v>44421</v>
      </c>
      <c r="V297" s="4669"/>
      <c r="W297" s="4669"/>
      <c r="X297" s="3878">
        <f t="shared" si="755"/>
        <v>44505</v>
      </c>
      <c r="Y297" s="3878">
        <f t="shared" si="755"/>
        <v>44547</v>
      </c>
      <c r="Z297" s="4669"/>
      <c r="AA297" s="3878">
        <f t="shared" si="756"/>
        <v>44610</v>
      </c>
    </row>
    <row r="298" spans="1:27" ht="30" customHeight="1" thickBot="1" x14ac:dyDescent="0.3">
      <c r="A298" s="4690"/>
      <c r="B298" s="4675"/>
      <c r="C298" s="860" t="s">
        <v>150</v>
      </c>
      <c r="D298" s="3880">
        <f>D299+4</f>
        <v>43618</v>
      </c>
      <c r="E298" s="3880">
        <f t="shared" ref="E298:I298" si="763">E299+4</f>
        <v>43632</v>
      </c>
      <c r="F298" s="3880" t="s">
        <v>25</v>
      </c>
      <c r="G298" s="3880">
        <f>G299+4</f>
        <v>44047</v>
      </c>
      <c r="H298" s="3880"/>
      <c r="I298" s="3880">
        <f t="shared" si="763"/>
        <v>44075</v>
      </c>
      <c r="J298" s="4669"/>
      <c r="K298" s="4669"/>
      <c r="L298" s="3880">
        <f t="shared" ref="L298:M298" si="764">L299+4</f>
        <v>44159</v>
      </c>
      <c r="M298" s="3880">
        <f t="shared" si="764"/>
        <v>44173</v>
      </c>
      <c r="N298" s="4669"/>
      <c r="O298" s="3880">
        <f t="shared" ref="O298" si="765">O299+4</f>
        <v>44243</v>
      </c>
      <c r="P298" s="4669"/>
      <c r="Q298" s="4669"/>
      <c r="R298" s="3880">
        <f t="shared" ref="R298:S298" si="766">R299+4</f>
        <v>44313</v>
      </c>
      <c r="S298" s="3880">
        <f t="shared" si="766"/>
        <v>44320</v>
      </c>
      <c r="T298" s="4669"/>
      <c r="U298" s="3880">
        <f t="shared" ref="U298" si="767">U299+4</f>
        <v>44425</v>
      </c>
      <c r="V298" s="4669"/>
      <c r="W298" s="4669"/>
      <c r="X298" s="3880">
        <f t="shared" ref="X298:Y298" si="768">X299+4</f>
        <v>44509</v>
      </c>
      <c r="Y298" s="3880">
        <f t="shared" si="768"/>
        <v>44551</v>
      </c>
      <c r="Z298" s="4669"/>
      <c r="AA298" s="3880">
        <f t="shared" ref="AA298" si="769">AA299+4</f>
        <v>44614</v>
      </c>
    </row>
    <row r="299" spans="1:27" ht="30" customHeight="1" thickBot="1" x14ac:dyDescent="0.3">
      <c r="A299" s="4690"/>
      <c r="B299" s="4675"/>
      <c r="C299" s="862" t="s">
        <v>151</v>
      </c>
      <c r="D299" s="3910">
        <f>D302+4</f>
        <v>43614</v>
      </c>
      <c r="E299" s="3910">
        <f t="shared" ref="E299" si="770">E302+4</f>
        <v>43628</v>
      </c>
      <c r="F299" s="3910" t="s">
        <v>25</v>
      </c>
      <c r="G299" s="3910">
        <f>G302+4</f>
        <v>44043</v>
      </c>
      <c r="H299" s="3910"/>
      <c r="I299" s="3910">
        <f t="shared" ref="I299" si="771">I302+4</f>
        <v>44071</v>
      </c>
      <c r="J299" s="4669"/>
      <c r="K299" s="4669"/>
      <c r="L299" s="3910">
        <f t="shared" ref="L299:M299" si="772">L302+4</f>
        <v>44155</v>
      </c>
      <c r="M299" s="3910">
        <f t="shared" si="772"/>
        <v>44169</v>
      </c>
      <c r="N299" s="4669"/>
      <c r="O299" s="3910">
        <f t="shared" ref="O299" si="773">O302+4</f>
        <v>44239</v>
      </c>
      <c r="P299" s="4669"/>
      <c r="Q299" s="4669"/>
      <c r="R299" s="3910">
        <f t="shared" ref="R299" si="774">R302+4</f>
        <v>44309</v>
      </c>
      <c r="S299" s="3910">
        <f t="shared" ref="S299" si="775">S302+4</f>
        <v>44316</v>
      </c>
      <c r="T299" s="4669"/>
      <c r="U299" s="3910">
        <f t="shared" ref="U299" si="776">U302+4</f>
        <v>44421</v>
      </c>
      <c r="V299" s="4669"/>
      <c r="W299" s="4669"/>
      <c r="X299" s="3910">
        <f t="shared" ref="X299:Y299" si="777">X302+4</f>
        <v>44505</v>
      </c>
      <c r="Y299" s="3910">
        <f t="shared" si="777"/>
        <v>44547</v>
      </c>
      <c r="Z299" s="4669"/>
      <c r="AA299" s="3910">
        <f t="shared" ref="AA299" si="778">AA302+4</f>
        <v>44610</v>
      </c>
    </row>
    <row r="300" spans="1:27" ht="30" customHeight="1" thickBot="1" x14ac:dyDescent="0.3">
      <c r="A300" s="4690"/>
      <c r="B300" s="4675"/>
      <c r="C300" s="421" t="s">
        <v>189</v>
      </c>
      <c r="D300" s="3999">
        <f>D302+2</f>
        <v>43612</v>
      </c>
      <c r="E300" s="3999">
        <f t="shared" ref="E300" si="779">E302+2</f>
        <v>43626</v>
      </c>
      <c r="F300" s="3999" t="s">
        <v>25</v>
      </c>
      <c r="G300" s="3999">
        <f>G302+2</f>
        <v>44041</v>
      </c>
      <c r="H300" s="3999"/>
      <c r="I300" s="3999">
        <f t="shared" ref="I300" si="780">I302+2</f>
        <v>44069</v>
      </c>
      <c r="J300" s="4669"/>
      <c r="K300" s="4669"/>
      <c r="L300" s="3999">
        <f t="shared" ref="L300:M300" si="781">L302+2</f>
        <v>44153</v>
      </c>
      <c r="M300" s="3999">
        <f t="shared" si="781"/>
        <v>44167</v>
      </c>
      <c r="N300" s="4669"/>
      <c r="O300" s="3999">
        <f t="shared" ref="O300" si="782">O302+2</f>
        <v>44237</v>
      </c>
      <c r="P300" s="4669"/>
      <c r="Q300" s="4669"/>
      <c r="R300" s="3999">
        <f t="shared" ref="R300" si="783">R302+2</f>
        <v>44307</v>
      </c>
      <c r="S300" s="3999">
        <f t="shared" ref="S300" si="784">S302+2</f>
        <v>44314</v>
      </c>
      <c r="T300" s="4669"/>
      <c r="U300" s="3999">
        <f t="shared" ref="U300" si="785">U302+2</f>
        <v>44419</v>
      </c>
      <c r="V300" s="4669"/>
      <c r="W300" s="4669"/>
      <c r="X300" s="3999">
        <f t="shared" ref="X300:Y300" si="786">X302+2</f>
        <v>44503</v>
      </c>
      <c r="Y300" s="3999">
        <f t="shared" si="786"/>
        <v>44545</v>
      </c>
      <c r="Z300" s="4669"/>
      <c r="AA300" s="3999">
        <f t="shared" ref="AA300" si="787">AA302+2</f>
        <v>44608</v>
      </c>
    </row>
    <row r="301" spans="1:27" ht="30" customHeight="1" thickBot="1" x14ac:dyDescent="0.3">
      <c r="A301" s="4690"/>
      <c r="B301" s="4675"/>
      <c r="C301" s="4598" t="s">
        <v>611</v>
      </c>
      <c r="D301" s="3880">
        <f>D302+1</f>
        <v>43611</v>
      </c>
      <c r="E301" s="3880">
        <f t="shared" ref="E301:I301" si="788">E302+1</f>
        <v>43625</v>
      </c>
      <c r="F301" s="3880" t="s">
        <v>25</v>
      </c>
      <c r="G301" s="3880">
        <f>G302+1</f>
        <v>44040</v>
      </c>
      <c r="H301" s="3880"/>
      <c r="I301" s="3880">
        <f t="shared" si="788"/>
        <v>44068</v>
      </c>
      <c r="J301" s="4669"/>
      <c r="K301" s="4669"/>
      <c r="L301" s="3880">
        <f t="shared" ref="L301:M301" si="789">L302+1</f>
        <v>44152</v>
      </c>
      <c r="M301" s="3880">
        <f t="shared" si="789"/>
        <v>44166</v>
      </c>
      <c r="N301" s="4669"/>
      <c r="O301" s="3880">
        <f t="shared" ref="O301" si="790">O302+1</f>
        <v>44236</v>
      </c>
      <c r="P301" s="4669"/>
      <c r="Q301" s="4669"/>
      <c r="R301" s="3880">
        <f t="shared" ref="R301:S301" si="791">R302+1</f>
        <v>44306</v>
      </c>
      <c r="S301" s="3880">
        <f t="shared" si="791"/>
        <v>44313</v>
      </c>
      <c r="T301" s="4669"/>
      <c r="U301" s="3880">
        <f t="shared" ref="U301" si="792">U302+1</f>
        <v>44418</v>
      </c>
      <c r="V301" s="4669"/>
      <c r="W301" s="4669"/>
      <c r="X301" s="3880">
        <f t="shared" ref="X301:Y301" si="793">X302+1</f>
        <v>44502</v>
      </c>
      <c r="Y301" s="3880">
        <f t="shared" si="793"/>
        <v>44544</v>
      </c>
      <c r="Z301" s="4669"/>
      <c r="AA301" s="3880">
        <f t="shared" ref="AA301" si="794">AA302+1</f>
        <v>44607</v>
      </c>
    </row>
    <row r="302" spans="1:27" s="4585" customFormat="1" ht="30" customHeight="1" x14ac:dyDescent="0.25">
      <c r="A302" s="4690"/>
      <c r="B302" s="4675"/>
      <c r="C302" s="4596" t="s">
        <v>60</v>
      </c>
      <c r="D302" s="4511">
        <f>D291-7</f>
        <v>43610</v>
      </c>
      <c r="E302" s="4511">
        <f>E291-4</f>
        <v>43624</v>
      </c>
      <c r="F302" s="4511" t="s">
        <v>25</v>
      </c>
      <c r="G302" s="4511">
        <f>G291-7</f>
        <v>44039</v>
      </c>
      <c r="H302" s="4511"/>
      <c r="I302" s="4511">
        <f t="shared" ref="I302" si="795">I291-7</f>
        <v>44067</v>
      </c>
      <c r="J302" s="4669"/>
      <c r="K302" s="4669"/>
      <c r="L302" s="4515">
        <f>L291</f>
        <v>44151</v>
      </c>
      <c r="M302" s="4511">
        <f t="shared" ref="M302" si="796">M291-7</f>
        <v>44165</v>
      </c>
      <c r="N302" s="4669"/>
      <c r="O302" s="4511">
        <f t="shared" ref="O302" si="797">O291-7</f>
        <v>44235</v>
      </c>
      <c r="P302" s="4669"/>
      <c r="Q302" s="4669"/>
      <c r="R302" s="4511">
        <f t="shared" ref="R302" si="798">R291-7</f>
        <v>44305</v>
      </c>
      <c r="S302" s="4511">
        <f t="shared" ref="S302" si="799">S291-7</f>
        <v>44312</v>
      </c>
      <c r="T302" s="4669"/>
      <c r="U302" s="4511">
        <f t="shared" ref="U302" si="800">U291-7</f>
        <v>44417</v>
      </c>
      <c r="V302" s="4669"/>
      <c r="W302" s="4669"/>
      <c r="X302" s="4511">
        <f t="shared" ref="X302:Y302" si="801">X291-7</f>
        <v>44501</v>
      </c>
      <c r="Y302" s="4511">
        <f t="shared" si="801"/>
        <v>44543</v>
      </c>
      <c r="Z302" s="4669"/>
      <c r="AA302" s="4511">
        <f t="shared" ref="AA302" si="802">AA291-7</f>
        <v>44606</v>
      </c>
    </row>
    <row r="303" spans="1:27" ht="30" customHeight="1" x14ac:dyDescent="0.25">
      <c r="A303" s="4690"/>
      <c r="B303" s="4675"/>
      <c r="C303" s="1132" t="s">
        <v>357</v>
      </c>
      <c r="D303" s="3876" t="s">
        <v>107</v>
      </c>
      <c r="E303" s="3876" t="s">
        <v>107</v>
      </c>
      <c r="F303" s="3876" t="s">
        <v>25</v>
      </c>
      <c r="G303" s="3876" t="s">
        <v>107</v>
      </c>
      <c r="H303" s="3876"/>
      <c r="I303" s="3876" t="s">
        <v>107</v>
      </c>
      <c r="J303" s="4669"/>
      <c r="K303" s="4669"/>
      <c r="L303" s="3876" t="s">
        <v>107</v>
      </c>
      <c r="M303" s="3876" t="s">
        <v>107</v>
      </c>
      <c r="N303" s="4669"/>
      <c r="O303" s="3876" t="s">
        <v>107</v>
      </c>
      <c r="P303" s="4669"/>
      <c r="Q303" s="4669"/>
      <c r="R303" s="3876" t="s">
        <v>107</v>
      </c>
      <c r="S303" s="3876" t="s">
        <v>107</v>
      </c>
      <c r="T303" s="4669"/>
      <c r="U303" s="3876" t="s">
        <v>107</v>
      </c>
      <c r="V303" s="4669"/>
      <c r="W303" s="4669"/>
      <c r="X303" s="3876" t="s">
        <v>107</v>
      </c>
      <c r="Y303" s="3876" t="s">
        <v>107</v>
      </c>
      <c r="Z303" s="4669"/>
      <c r="AA303" s="3876" t="s">
        <v>107</v>
      </c>
    </row>
    <row r="304" spans="1:27" s="18" customFormat="1" ht="30" hidden="1" customHeight="1" x14ac:dyDescent="0.25">
      <c r="A304" s="4690"/>
      <c r="B304" s="4675"/>
      <c r="C304" s="137" t="s">
        <v>244</v>
      </c>
      <c r="D304" s="3876">
        <f t="shared" ref="D304" si="803">D302-4</f>
        <v>43606</v>
      </c>
      <c r="E304" s="3876">
        <f t="shared" ref="E304" si="804">E302-4</f>
        <v>43620</v>
      </c>
      <c r="F304" s="3876" t="s">
        <v>25</v>
      </c>
      <c r="G304" s="3876">
        <f t="shared" ref="G304:I304" si="805">G302-4</f>
        <v>44035</v>
      </c>
      <c r="H304" s="3876"/>
      <c r="I304" s="3876">
        <f t="shared" si="805"/>
        <v>44063</v>
      </c>
      <c r="J304" s="4669"/>
      <c r="K304" s="4669"/>
      <c r="L304" s="3876">
        <f t="shared" ref="L304:M304" si="806">L302-4</f>
        <v>44147</v>
      </c>
      <c r="M304" s="3876">
        <f t="shared" si="806"/>
        <v>44161</v>
      </c>
      <c r="N304" s="4669"/>
      <c r="O304" s="3876">
        <f t="shared" ref="O304" si="807">O302-4</f>
        <v>44231</v>
      </c>
      <c r="P304" s="4669"/>
      <c r="Q304" s="4669"/>
      <c r="R304" s="3876">
        <f t="shared" ref="R304" si="808">R302-4</f>
        <v>44301</v>
      </c>
      <c r="S304" s="3876">
        <f t="shared" ref="S304" si="809">S302-4</f>
        <v>44308</v>
      </c>
      <c r="T304" s="4669"/>
      <c r="U304" s="3876">
        <f t="shared" ref="U304" si="810">U302-4</f>
        <v>44413</v>
      </c>
      <c r="V304" s="4669"/>
      <c r="W304" s="4669"/>
      <c r="X304" s="3876">
        <f t="shared" ref="X304:Y304" si="811">X302-4</f>
        <v>44497</v>
      </c>
      <c r="Y304" s="3876">
        <f t="shared" si="811"/>
        <v>44539</v>
      </c>
      <c r="Z304" s="4669"/>
      <c r="AA304" s="3876">
        <f t="shared" ref="AA304" si="812">AA302-4</f>
        <v>44602</v>
      </c>
    </row>
    <row r="305" spans="1:27" s="18" customFormat="1" ht="30" customHeight="1" x14ac:dyDescent="0.25">
      <c r="A305" s="4690"/>
      <c r="B305" s="4675"/>
      <c r="C305" s="137" t="s">
        <v>74</v>
      </c>
      <c r="D305" s="3876">
        <f>D308+2</f>
        <v>43606</v>
      </c>
      <c r="E305" s="3876">
        <f t="shared" ref="E305" si="813">E308+2</f>
        <v>43620</v>
      </c>
      <c r="F305" s="3876" t="s">
        <v>25</v>
      </c>
      <c r="G305" s="3876">
        <f>G308+2</f>
        <v>44035</v>
      </c>
      <c r="H305" s="3876"/>
      <c r="I305" s="3876">
        <f t="shared" ref="I305" si="814">I308+2</f>
        <v>44063</v>
      </c>
      <c r="J305" s="4669"/>
      <c r="K305" s="4669"/>
      <c r="L305" s="3876">
        <f t="shared" ref="L305:M305" si="815">L308+2</f>
        <v>44147</v>
      </c>
      <c r="M305" s="3876">
        <f t="shared" si="815"/>
        <v>44161</v>
      </c>
      <c r="N305" s="4669"/>
      <c r="O305" s="3876">
        <f t="shared" ref="O305" si="816">O308+2</f>
        <v>44231</v>
      </c>
      <c r="P305" s="4669"/>
      <c r="Q305" s="4669"/>
      <c r="R305" s="3876">
        <f t="shared" ref="R305" si="817">R308+2</f>
        <v>44301</v>
      </c>
      <c r="S305" s="3876">
        <f t="shared" ref="S305" si="818">S308+2</f>
        <v>44308</v>
      </c>
      <c r="T305" s="4669"/>
      <c r="U305" s="3876">
        <f t="shared" ref="U305" si="819">U308+2</f>
        <v>44413</v>
      </c>
      <c r="V305" s="4669"/>
      <c r="W305" s="4669"/>
      <c r="X305" s="3876">
        <f t="shared" ref="X305:Y305" si="820">X308+2</f>
        <v>44497</v>
      </c>
      <c r="Y305" s="3876">
        <f t="shared" si="820"/>
        <v>44539</v>
      </c>
      <c r="Z305" s="4669"/>
      <c r="AA305" s="3876">
        <f t="shared" ref="AA305" si="821">AA308+2</f>
        <v>44602</v>
      </c>
    </row>
    <row r="306" spans="1:27" s="3509" customFormat="1" ht="30" hidden="1" customHeight="1" x14ac:dyDescent="0.25">
      <c r="A306" s="4690"/>
      <c r="B306" s="4675"/>
      <c r="C306" s="3507" t="s">
        <v>852</v>
      </c>
      <c r="D306" s="4008"/>
      <c r="E306" s="4008"/>
      <c r="F306" s="4008"/>
      <c r="G306" s="4008"/>
      <c r="H306" s="4008"/>
      <c r="I306" s="4008"/>
      <c r="J306" s="4669"/>
      <c r="K306" s="4669"/>
      <c r="L306" s="4008"/>
      <c r="M306" s="4008"/>
      <c r="N306" s="4669"/>
      <c r="O306" s="4008"/>
      <c r="P306" s="4669"/>
      <c r="Q306" s="4669"/>
      <c r="R306" s="4008"/>
      <c r="S306" s="4008"/>
      <c r="T306" s="4669"/>
      <c r="U306" s="4008"/>
      <c r="V306" s="4669"/>
      <c r="W306" s="4669"/>
      <c r="X306" s="4008"/>
      <c r="Y306" s="4008"/>
      <c r="Z306" s="4669"/>
      <c r="AA306" s="4008"/>
    </row>
    <row r="307" spans="1:27" s="3509" customFormat="1" ht="30" hidden="1" customHeight="1" x14ac:dyDescent="0.25">
      <c r="A307" s="4690"/>
      <c r="B307" s="4675"/>
      <c r="C307" s="3507" t="s">
        <v>851</v>
      </c>
      <c r="D307" s="4008"/>
      <c r="E307" s="4008"/>
      <c r="F307" s="4008"/>
      <c r="G307" s="4008"/>
      <c r="H307" s="4008"/>
      <c r="I307" s="4008"/>
      <c r="J307" s="4669"/>
      <c r="K307" s="4669"/>
      <c r="L307" s="4008"/>
      <c r="M307" s="4008"/>
      <c r="N307" s="4669"/>
      <c r="O307" s="4008"/>
      <c r="P307" s="4669"/>
      <c r="Q307" s="4669"/>
      <c r="R307" s="4008"/>
      <c r="S307" s="4008"/>
      <c r="T307" s="4669"/>
      <c r="U307" s="4008"/>
      <c r="V307" s="4669"/>
      <c r="W307" s="4669"/>
      <c r="X307" s="4008"/>
      <c r="Y307" s="4008"/>
      <c r="Z307" s="4669"/>
      <c r="AA307" s="4008"/>
    </row>
    <row r="308" spans="1:27" s="18" customFormat="1" ht="30" customHeight="1" x14ac:dyDescent="0.25">
      <c r="A308" s="4690"/>
      <c r="B308" s="4675"/>
      <c r="C308" s="1711" t="s">
        <v>473</v>
      </c>
      <c r="D308" s="3867">
        <f>D302-6</f>
        <v>43604</v>
      </c>
      <c r="E308" s="3867">
        <f t="shared" ref="E308" si="822">E302-6</f>
        <v>43618</v>
      </c>
      <c r="F308" s="3867" t="s">
        <v>25</v>
      </c>
      <c r="G308" s="3867">
        <f>G302-6</f>
        <v>44033</v>
      </c>
      <c r="H308" s="3867"/>
      <c r="I308" s="3867">
        <f>I302-6</f>
        <v>44061</v>
      </c>
      <c r="J308" s="4669"/>
      <c r="K308" s="4669"/>
      <c r="L308" s="3867">
        <f>L302-6</f>
        <v>44145</v>
      </c>
      <c r="M308" s="3867">
        <f t="shared" ref="M308" si="823">M302-6</f>
        <v>44159</v>
      </c>
      <c r="N308" s="4669"/>
      <c r="O308" s="3867">
        <f>O302-6</f>
        <v>44229</v>
      </c>
      <c r="P308" s="4669"/>
      <c r="Q308" s="4669"/>
      <c r="R308" s="3867">
        <f>R302-6</f>
        <v>44299</v>
      </c>
      <c r="S308" s="3867">
        <f>S302-6</f>
        <v>44306</v>
      </c>
      <c r="T308" s="4669"/>
      <c r="U308" s="3867">
        <f>U302-6</f>
        <v>44411</v>
      </c>
      <c r="V308" s="4669"/>
      <c r="W308" s="4669"/>
      <c r="X308" s="3867">
        <f t="shared" ref="X308:Y308" si="824">X302-6</f>
        <v>44495</v>
      </c>
      <c r="Y308" s="3867">
        <f t="shared" si="824"/>
        <v>44537</v>
      </c>
      <c r="Z308" s="4669"/>
      <c r="AA308" s="3867">
        <f>AA302-6</f>
        <v>44600</v>
      </c>
    </row>
    <row r="309" spans="1:27" s="18" customFormat="1" ht="30" customHeight="1" x14ac:dyDescent="0.25">
      <c r="A309" s="4690"/>
      <c r="B309" s="4675"/>
      <c r="C309" s="1648" t="s">
        <v>980</v>
      </c>
      <c r="D309" s="3908">
        <f>D308-7</f>
        <v>43597</v>
      </c>
      <c r="E309" s="3908">
        <f t="shared" ref="E309" si="825">E308-7</f>
        <v>43611</v>
      </c>
      <c r="F309" s="3908" t="s">
        <v>25</v>
      </c>
      <c r="G309" s="3908">
        <f>G308-7</f>
        <v>44026</v>
      </c>
      <c r="H309" s="3908"/>
      <c r="I309" s="3908">
        <f t="shared" ref="I309" si="826">I308-7</f>
        <v>44054</v>
      </c>
      <c r="J309" s="4669"/>
      <c r="K309" s="4669"/>
      <c r="L309" s="3908">
        <f t="shared" ref="L309:M309" si="827">L308-7</f>
        <v>44138</v>
      </c>
      <c r="M309" s="3908">
        <f t="shared" si="827"/>
        <v>44152</v>
      </c>
      <c r="N309" s="4669"/>
      <c r="O309" s="3908">
        <f t="shared" ref="O309" si="828">O308-7</f>
        <v>44222</v>
      </c>
      <c r="P309" s="4669"/>
      <c r="Q309" s="4669"/>
      <c r="R309" s="3908">
        <f t="shared" ref="R309" si="829">R308-7</f>
        <v>44292</v>
      </c>
      <c r="S309" s="3908" t="s">
        <v>25</v>
      </c>
      <c r="T309" s="4669"/>
      <c r="U309" s="3908">
        <f t="shared" ref="U309" si="830">U308-7</f>
        <v>44404</v>
      </c>
      <c r="V309" s="4669"/>
      <c r="W309" s="4669"/>
      <c r="X309" s="3908">
        <f t="shared" ref="X309:Y309" si="831">X308-7</f>
        <v>44488</v>
      </c>
      <c r="Y309" s="3908">
        <f t="shared" si="831"/>
        <v>44530</v>
      </c>
      <c r="Z309" s="4669"/>
      <c r="AA309" s="3908">
        <f t="shared" ref="AA309" si="832">AA308-7</f>
        <v>44593</v>
      </c>
    </row>
    <row r="310" spans="1:27" s="508" customFormat="1" ht="30" hidden="1" customHeight="1" x14ac:dyDescent="0.25">
      <c r="A310" s="4690"/>
      <c r="B310" s="4675"/>
      <c r="C310" s="1169" t="s">
        <v>51</v>
      </c>
      <c r="D310" s="3754"/>
      <c r="E310" s="3754"/>
      <c r="F310" s="534" t="s">
        <v>106</v>
      </c>
      <c r="G310" s="3754"/>
      <c r="H310" s="3754"/>
      <c r="I310" s="3754"/>
      <c r="J310" s="4669"/>
      <c r="K310" s="4669"/>
      <c r="L310" s="3754"/>
      <c r="M310" s="3754"/>
      <c r="N310" s="4669"/>
      <c r="O310" s="3754"/>
      <c r="P310" s="4669"/>
      <c r="Q310" s="4669"/>
      <c r="R310" s="3754"/>
      <c r="S310" s="4546"/>
      <c r="T310" s="4669"/>
      <c r="U310" s="3754"/>
      <c r="V310" s="4669"/>
      <c r="W310" s="4669"/>
      <c r="X310" s="3754"/>
      <c r="Y310" s="3754"/>
      <c r="Z310" s="4669"/>
      <c r="AA310" s="3754"/>
    </row>
    <row r="311" spans="1:27" s="4595" customFormat="1" ht="30" hidden="1" customHeight="1" x14ac:dyDescent="0.25">
      <c r="A311" s="4690"/>
      <c r="B311" s="4675"/>
      <c r="C311" s="4592" t="s">
        <v>757</v>
      </c>
      <c r="D311" s="4438"/>
      <c r="E311" s="4438"/>
      <c r="F311" s="4438"/>
      <c r="G311" s="4438"/>
      <c r="H311" s="4438"/>
      <c r="I311" s="4438"/>
      <c r="J311" s="4669"/>
      <c r="K311" s="4669"/>
      <c r="L311" s="4438"/>
      <c r="M311" s="4438"/>
      <c r="N311" s="4669"/>
      <c r="O311" s="4438"/>
      <c r="P311" s="4669"/>
      <c r="Q311" s="4669"/>
      <c r="R311" s="4438"/>
      <c r="S311" s="4443" t="s">
        <v>25</v>
      </c>
      <c r="T311" s="4669"/>
      <c r="U311" s="4438"/>
      <c r="V311" s="4669"/>
      <c r="W311" s="4669"/>
      <c r="X311" s="4438"/>
      <c r="Y311" s="4438"/>
      <c r="Z311" s="4669"/>
      <c r="AA311" s="4438"/>
    </row>
    <row r="312" spans="1:27" s="1405" customFormat="1" ht="30" customHeight="1" x14ac:dyDescent="0.25">
      <c r="A312" s="4690"/>
      <c r="B312" s="4675"/>
      <c r="C312" s="3259" t="s">
        <v>776</v>
      </c>
      <c r="D312" s="4014">
        <f>D308-14</f>
        <v>43590</v>
      </c>
      <c r="E312" s="4014">
        <f t="shared" ref="E312" si="833">E308-14</f>
        <v>43604</v>
      </c>
      <c r="F312" s="4014" t="s">
        <v>25</v>
      </c>
      <c r="G312" s="4014">
        <f>G308-14</f>
        <v>44019</v>
      </c>
      <c r="H312" s="4014"/>
      <c r="I312" s="4014">
        <f t="shared" ref="I312" si="834">I308-14</f>
        <v>44047</v>
      </c>
      <c r="J312" s="4669"/>
      <c r="K312" s="4669"/>
      <c r="L312" s="4014">
        <f t="shared" ref="L312:M312" si="835">L308-14</f>
        <v>44131</v>
      </c>
      <c r="M312" s="4014">
        <f t="shared" si="835"/>
        <v>44145</v>
      </c>
      <c r="N312" s="4669"/>
      <c r="O312" s="4014">
        <f t="shared" ref="O312" si="836">O308-14</f>
        <v>44215</v>
      </c>
      <c r="P312" s="4669"/>
      <c r="Q312" s="4669"/>
      <c r="R312" s="4014">
        <f t="shared" ref="R312" si="837">R308-14</f>
        <v>44285</v>
      </c>
      <c r="S312" s="4090" t="s">
        <v>25</v>
      </c>
      <c r="T312" s="4669"/>
      <c r="U312" s="4014">
        <f t="shared" ref="U312" si="838">U308-14</f>
        <v>44397</v>
      </c>
      <c r="V312" s="4669"/>
      <c r="W312" s="4669"/>
      <c r="X312" s="4014">
        <f t="shared" ref="X312:Y312" si="839">X308-14</f>
        <v>44481</v>
      </c>
      <c r="Y312" s="4014">
        <f t="shared" si="839"/>
        <v>44523</v>
      </c>
      <c r="Z312" s="4669"/>
      <c r="AA312" s="4014">
        <f t="shared" ref="AA312" si="840">AA308-14</f>
        <v>44586</v>
      </c>
    </row>
    <row r="313" spans="1:27" s="4593" customFormat="1" ht="30" hidden="1" customHeight="1" x14ac:dyDescent="0.25">
      <c r="A313" s="4690"/>
      <c r="B313" s="4675"/>
      <c r="C313" s="4592" t="s">
        <v>756</v>
      </c>
      <c r="D313" s="4438"/>
      <c r="E313" s="4438"/>
      <c r="F313" s="4438"/>
      <c r="G313" s="4438"/>
      <c r="H313" s="4438"/>
      <c r="I313" s="4438"/>
      <c r="J313" s="4669"/>
      <c r="K313" s="4669"/>
      <c r="L313" s="4438"/>
      <c r="M313" s="4438"/>
      <c r="N313" s="4669"/>
      <c r="O313" s="4438"/>
      <c r="P313" s="4669"/>
      <c r="Q313" s="4669"/>
      <c r="R313" s="4438"/>
      <c r="S313" s="4443" t="s">
        <v>25</v>
      </c>
      <c r="T313" s="4669"/>
      <c r="U313" s="4438"/>
      <c r="V313" s="4669"/>
      <c r="W313" s="4669"/>
      <c r="X313" s="4438"/>
      <c r="Y313" s="4438"/>
      <c r="Z313" s="4669"/>
      <c r="AA313" s="4438"/>
    </row>
    <row r="314" spans="1:27" s="4594" customFormat="1" ht="30" hidden="1" customHeight="1" x14ac:dyDescent="0.25">
      <c r="A314" s="4690"/>
      <c r="B314" s="4675"/>
      <c r="C314" s="4592" t="s">
        <v>755</v>
      </c>
      <c r="D314" s="4438"/>
      <c r="E314" s="4438"/>
      <c r="F314" s="4438"/>
      <c r="G314" s="4438"/>
      <c r="H314" s="4438"/>
      <c r="I314" s="4438"/>
      <c r="J314" s="4669"/>
      <c r="K314" s="4669"/>
      <c r="L314" s="4438"/>
      <c r="M314" s="4438"/>
      <c r="N314" s="4669"/>
      <c r="O314" s="4438"/>
      <c r="P314" s="4669"/>
      <c r="Q314" s="4669"/>
      <c r="R314" s="4438"/>
      <c r="S314" s="4443" t="s">
        <v>25</v>
      </c>
      <c r="T314" s="4669"/>
      <c r="U314" s="4438"/>
      <c r="V314" s="4669"/>
      <c r="W314" s="4669"/>
      <c r="X314" s="4438"/>
      <c r="Y314" s="4438"/>
      <c r="Z314" s="4669"/>
      <c r="AA314" s="4438"/>
    </row>
    <row r="315" spans="1:27" s="4594" customFormat="1" ht="30" hidden="1" customHeight="1" x14ac:dyDescent="0.25">
      <c r="A315" s="4690"/>
      <c r="B315" s="4675"/>
      <c r="C315" s="4592" t="s">
        <v>781</v>
      </c>
      <c r="D315" s="4438"/>
      <c r="E315" s="4438"/>
      <c r="F315" s="4438"/>
      <c r="G315" s="4438"/>
      <c r="H315" s="4438"/>
      <c r="I315" s="4438"/>
      <c r="J315" s="4669"/>
      <c r="K315" s="4669"/>
      <c r="L315" s="4438"/>
      <c r="M315" s="4438"/>
      <c r="N315" s="4669"/>
      <c r="O315" s="4438"/>
      <c r="P315" s="4669"/>
      <c r="Q315" s="4669"/>
      <c r="R315" s="4438"/>
      <c r="S315" s="4443" t="s">
        <v>25</v>
      </c>
      <c r="T315" s="4669"/>
      <c r="U315" s="4438"/>
      <c r="V315" s="4669"/>
      <c r="W315" s="4669"/>
      <c r="X315" s="4438"/>
      <c r="Y315" s="4438"/>
      <c r="Z315" s="4669"/>
      <c r="AA315" s="4438"/>
    </row>
    <row r="316" spans="1:27" s="1048" customFormat="1" ht="30" customHeight="1" x14ac:dyDescent="0.25">
      <c r="A316" s="4690"/>
      <c r="B316" s="4675"/>
      <c r="C316" s="2097" t="s">
        <v>598</v>
      </c>
      <c r="D316" s="4021">
        <f>D309-21</f>
        <v>43576</v>
      </c>
      <c r="E316" s="4021">
        <f t="shared" ref="E316" si="841">E309-21</f>
        <v>43590</v>
      </c>
      <c r="F316" s="4021" t="s">
        <v>25</v>
      </c>
      <c r="G316" s="4021">
        <f>G309-21</f>
        <v>44005</v>
      </c>
      <c r="H316" s="4021"/>
      <c r="I316" s="4021">
        <f>I309-21</f>
        <v>44033</v>
      </c>
      <c r="J316" s="4669"/>
      <c r="K316" s="4669"/>
      <c r="L316" s="4021">
        <f t="shared" ref="L316:M316" si="842">L309-21</f>
        <v>44117</v>
      </c>
      <c r="M316" s="4021">
        <f t="shared" si="842"/>
        <v>44131</v>
      </c>
      <c r="N316" s="4669"/>
      <c r="O316" s="4021">
        <f>O309-21</f>
        <v>44201</v>
      </c>
      <c r="P316" s="4669"/>
      <c r="Q316" s="4669"/>
      <c r="R316" s="4021">
        <f>R309-21</f>
        <v>44271</v>
      </c>
      <c r="S316" s="4021" t="s">
        <v>25</v>
      </c>
      <c r="T316" s="4669"/>
      <c r="U316" s="4021">
        <f>U309-21</f>
        <v>44383</v>
      </c>
      <c r="V316" s="4669"/>
      <c r="W316" s="4669"/>
      <c r="X316" s="4021">
        <f t="shared" ref="X316:Y316" si="843">X309-21</f>
        <v>44467</v>
      </c>
      <c r="Y316" s="4021">
        <f t="shared" si="843"/>
        <v>44509</v>
      </c>
      <c r="Z316" s="4669"/>
      <c r="AA316" s="4021">
        <f>AA309-21</f>
        <v>44572</v>
      </c>
    </row>
    <row r="317" spans="1:27" s="1048" customFormat="1" ht="30" customHeight="1" x14ac:dyDescent="0.25">
      <c r="A317" s="4690"/>
      <c r="B317" s="4675"/>
      <c r="C317" s="1636" t="s">
        <v>479</v>
      </c>
      <c r="D317" s="3891">
        <f>D318+2</f>
        <v>43568</v>
      </c>
      <c r="E317" s="3891">
        <f t="shared" ref="E317:I317" si="844">E318+2</f>
        <v>43582</v>
      </c>
      <c r="F317" s="3891" t="s">
        <v>25</v>
      </c>
      <c r="G317" s="3891">
        <f>G318+2</f>
        <v>43997</v>
      </c>
      <c r="H317" s="3891"/>
      <c r="I317" s="3891">
        <f t="shared" si="844"/>
        <v>44025</v>
      </c>
      <c r="J317" s="4669"/>
      <c r="K317" s="4669"/>
      <c r="L317" s="3891">
        <f t="shared" ref="L317:M317" si="845">L318+2</f>
        <v>44109</v>
      </c>
      <c r="M317" s="3891">
        <f t="shared" si="845"/>
        <v>44123</v>
      </c>
      <c r="N317" s="4669"/>
      <c r="O317" s="3891">
        <f t="shared" ref="O317" si="846">O318+2</f>
        <v>44193</v>
      </c>
      <c r="P317" s="4669"/>
      <c r="Q317" s="4669"/>
      <c r="R317" s="3891">
        <f t="shared" ref="R317" si="847">R318+2</f>
        <v>44263</v>
      </c>
      <c r="S317" s="3891" t="s">
        <v>25</v>
      </c>
      <c r="T317" s="4669"/>
      <c r="U317" s="3891">
        <f t="shared" ref="U317" si="848">U318+2</f>
        <v>44375</v>
      </c>
      <c r="V317" s="4669"/>
      <c r="W317" s="4669"/>
      <c r="X317" s="3891">
        <f t="shared" ref="X317:Y317" si="849">X318+2</f>
        <v>44459</v>
      </c>
      <c r="Y317" s="3891">
        <f t="shared" si="849"/>
        <v>44501</v>
      </c>
      <c r="Z317" s="4669"/>
      <c r="AA317" s="3891">
        <f t="shared" ref="AA317" si="850">AA318+2</f>
        <v>44564</v>
      </c>
    </row>
    <row r="318" spans="1:27" s="1048" customFormat="1" ht="30" customHeight="1" x14ac:dyDescent="0.25">
      <c r="A318" s="4690"/>
      <c r="B318" s="4675"/>
      <c r="C318" s="1738" t="s">
        <v>478</v>
      </c>
      <c r="D318" s="4024">
        <f>D316-10</f>
        <v>43566</v>
      </c>
      <c r="E318" s="4024">
        <f t="shared" ref="E318" si="851">E316-10</f>
        <v>43580</v>
      </c>
      <c r="F318" s="4024" t="s">
        <v>25</v>
      </c>
      <c r="G318" s="4024">
        <f>G316-10</f>
        <v>43995</v>
      </c>
      <c r="H318" s="4024"/>
      <c r="I318" s="4024">
        <f>I316-10</f>
        <v>44023</v>
      </c>
      <c r="J318" s="4669"/>
      <c r="K318" s="4669"/>
      <c r="L318" s="4024">
        <f t="shared" ref="L318:M318" si="852">L316-10</f>
        <v>44107</v>
      </c>
      <c r="M318" s="4024">
        <f t="shared" si="852"/>
        <v>44121</v>
      </c>
      <c r="N318" s="4669"/>
      <c r="O318" s="4024">
        <f>O316-10</f>
        <v>44191</v>
      </c>
      <c r="P318" s="4669"/>
      <c r="Q318" s="4669"/>
      <c r="R318" s="4024">
        <f>R316-10</f>
        <v>44261</v>
      </c>
      <c r="S318" s="4024" t="s">
        <v>25</v>
      </c>
      <c r="T318" s="4669"/>
      <c r="U318" s="4024">
        <f>U316-10</f>
        <v>44373</v>
      </c>
      <c r="V318" s="4669"/>
      <c r="W318" s="4669"/>
      <c r="X318" s="4024">
        <f t="shared" ref="X318:Y318" si="853">X316-10</f>
        <v>44457</v>
      </c>
      <c r="Y318" s="4024">
        <f t="shared" si="853"/>
        <v>44499</v>
      </c>
      <c r="Z318" s="4669"/>
      <c r="AA318" s="4024">
        <f>AA316-10</f>
        <v>44562</v>
      </c>
    </row>
    <row r="319" spans="1:27" s="17" customFormat="1" ht="30" hidden="1" customHeight="1" x14ac:dyDescent="0.25">
      <c r="A319" s="4690"/>
      <c r="B319" s="4675"/>
      <c r="C319" s="1174" t="s">
        <v>132</v>
      </c>
      <c r="E319" s="4029"/>
      <c r="I319" s="4029"/>
      <c r="J319" s="4669"/>
      <c r="K319" s="4669"/>
      <c r="L319" s="4029"/>
      <c r="M319" s="4029"/>
      <c r="N319" s="4669"/>
      <c r="O319" s="4029"/>
      <c r="P319" s="4669"/>
      <c r="Q319" s="4669"/>
      <c r="R319" s="4029"/>
      <c r="S319" s="4547" t="s">
        <v>25</v>
      </c>
      <c r="T319" s="4669"/>
      <c r="U319" s="4029"/>
      <c r="V319" s="4669"/>
      <c r="W319" s="4669"/>
      <c r="X319" s="4029"/>
      <c r="Y319" s="4029"/>
      <c r="Z319" s="4669"/>
      <c r="AA319" s="4029"/>
    </row>
    <row r="320" spans="1:27" s="17" customFormat="1" ht="30" customHeight="1" x14ac:dyDescent="0.25">
      <c r="A320" s="4690"/>
      <c r="B320" s="4675"/>
      <c r="C320" s="1180" t="s">
        <v>21</v>
      </c>
      <c r="D320" s="50" t="s">
        <v>451</v>
      </c>
      <c r="E320" s="3887">
        <f>E322+1</f>
        <v>43556</v>
      </c>
      <c r="F320" s="50" t="s">
        <v>475</v>
      </c>
      <c r="G320" s="50" t="s">
        <v>451</v>
      </c>
      <c r="H320" s="50"/>
      <c r="I320" s="3887">
        <f>I322+1</f>
        <v>43999</v>
      </c>
      <c r="J320" s="4669"/>
      <c r="K320" s="4669"/>
      <c r="L320" s="3887">
        <f t="shared" ref="L320:M320" si="854">L322+1</f>
        <v>44083</v>
      </c>
      <c r="M320" s="3887">
        <f t="shared" si="854"/>
        <v>44097</v>
      </c>
      <c r="N320" s="4669"/>
      <c r="O320" s="3887">
        <f>O322+1</f>
        <v>44167</v>
      </c>
      <c r="P320" s="4669"/>
      <c r="Q320" s="4669"/>
      <c r="R320" s="3887">
        <f>R322+1</f>
        <v>44237</v>
      </c>
      <c r="S320" s="3887" t="s">
        <v>25</v>
      </c>
      <c r="T320" s="4669"/>
      <c r="U320" s="3887">
        <f>U322+1</f>
        <v>44349</v>
      </c>
      <c r="V320" s="4669"/>
      <c r="W320" s="4669"/>
      <c r="X320" s="3887">
        <f t="shared" ref="X320:Y320" si="855">X322+1</f>
        <v>44433</v>
      </c>
      <c r="Y320" s="3887">
        <f t="shared" si="855"/>
        <v>44475</v>
      </c>
      <c r="Z320" s="4669"/>
      <c r="AA320" s="3887">
        <f>AA322+1</f>
        <v>44538</v>
      </c>
    </row>
    <row r="321" spans="1:27" s="17" customFormat="1" ht="30" hidden="1" customHeight="1" x14ac:dyDescent="0.25">
      <c r="A321" s="4690"/>
      <c r="B321" s="4675"/>
      <c r="C321" s="1181" t="s">
        <v>396</v>
      </c>
      <c r="D321" s="50" t="s">
        <v>451</v>
      </c>
      <c r="E321" s="3887">
        <f>E308-14</f>
        <v>43604</v>
      </c>
      <c r="F321" s="50" t="s">
        <v>475</v>
      </c>
      <c r="G321" s="50" t="s">
        <v>451</v>
      </c>
      <c r="H321" s="50"/>
      <c r="I321" s="3887">
        <f>I308-14</f>
        <v>44047</v>
      </c>
      <c r="J321" s="4669"/>
      <c r="K321" s="4669"/>
      <c r="L321" s="3887">
        <f t="shared" ref="L321:M321" si="856">L308-14</f>
        <v>44131</v>
      </c>
      <c r="M321" s="3887">
        <f t="shared" si="856"/>
        <v>44145</v>
      </c>
      <c r="N321" s="4669"/>
      <c r="O321" s="3887">
        <f>O308-14</f>
        <v>44215</v>
      </c>
      <c r="P321" s="4669"/>
      <c r="Q321" s="4669"/>
      <c r="R321" s="3887">
        <f>R308-14</f>
        <v>44285</v>
      </c>
      <c r="S321" s="3887" t="s">
        <v>25</v>
      </c>
      <c r="T321" s="4669"/>
      <c r="U321" s="3887">
        <f>U308-14</f>
        <v>44397</v>
      </c>
      <c r="V321" s="4669"/>
      <c r="W321" s="4669"/>
      <c r="X321" s="3887">
        <f t="shared" ref="X321:Y321" si="857">X308-14</f>
        <v>44481</v>
      </c>
      <c r="Y321" s="3887">
        <f t="shared" si="857"/>
        <v>44523</v>
      </c>
      <c r="Z321" s="4669"/>
      <c r="AA321" s="3887">
        <f>AA308-14</f>
        <v>44586</v>
      </c>
    </row>
    <row r="322" spans="1:27" s="17" customFormat="1" ht="30" customHeight="1" x14ac:dyDescent="0.25">
      <c r="A322" s="4690"/>
      <c r="B322" s="4675"/>
      <c r="C322" s="1730" t="s">
        <v>472</v>
      </c>
      <c r="D322" s="1731" t="s">
        <v>451</v>
      </c>
      <c r="E322" s="4031">
        <f>E323+7</f>
        <v>43555</v>
      </c>
      <c r="F322" s="1731" t="s">
        <v>475</v>
      </c>
      <c r="G322" s="1731" t="s">
        <v>451</v>
      </c>
      <c r="H322" s="1731"/>
      <c r="I322" s="4031">
        <f>I323+7</f>
        <v>43998</v>
      </c>
      <c r="J322" s="4669"/>
      <c r="K322" s="4669"/>
      <c r="L322" s="4031">
        <f t="shared" ref="L322:M322" si="858">L323+7</f>
        <v>44082</v>
      </c>
      <c r="M322" s="4031">
        <f t="shared" si="858"/>
        <v>44096</v>
      </c>
      <c r="N322" s="4669"/>
      <c r="O322" s="4031">
        <f>O323+7</f>
        <v>44166</v>
      </c>
      <c r="P322" s="4669"/>
      <c r="Q322" s="4669"/>
      <c r="R322" s="4031">
        <f>R323+7</f>
        <v>44236</v>
      </c>
      <c r="S322" s="4031" t="s">
        <v>25</v>
      </c>
      <c r="T322" s="4669"/>
      <c r="U322" s="4031">
        <f>U323+7</f>
        <v>44348</v>
      </c>
      <c r="V322" s="4669"/>
      <c r="W322" s="4669"/>
      <c r="X322" s="4031">
        <f t="shared" ref="X322:Y322" si="859">X323+7</f>
        <v>44432</v>
      </c>
      <c r="Y322" s="4031">
        <f t="shared" si="859"/>
        <v>44474</v>
      </c>
      <c r="Z322" s="4669"/>
      <c r="AA322" s="4031">
        <f>AA323+7</f>
        <v>44537</v>
      </c>
    </row>
    <row r="323" spans="1:27" s="17" customFormat="1" ht="30" customHeight="1" x14ac:dyDescent="0.25">
      <c r="A323" s="4690"/>
      <c r="B323" s="4675"/>
      <c r="C323" s="1722" t="s">
        <v>471</v>
      </c>
      <c r="D323" s="1723" t="s">
        <v>451</v>
      </c>
      <c r="E323" s="3922">
        <f>E309-63</f>
        <v>43548</v>
      </c>
      <c r="F323" s="1723" t="s">
        <v>475</v>
      </c>
      <c r="G323" s="1723" t="s">
        <v>451</v>
      </c>
      <c r="H323" s="1723"/>
      <c r="I323" s="3922">
        <f>I309-63</f>
        <v>43991</v>
      </c>
      <c r="J323" s="4669"/>
      <c r="K323" s="4669"/>
      <c r="L323" s="3922">
        <f t="shared" ref="L323:M323" si="860">L309-63</f>
        <v>44075</v>
      </c>
      <c r="M323" s="3922">
        <f t="shared" si="860"/>
        <v>44089</v>
      </c>
      <c r="N323" s="4669"/>
      <c r="O323" s="3922">
        <f>O309-63</f>
        <v>44159</v>
      </c>
      <c r="P323" s="4669"/>
      <c r="Q323" s="4669"/>
      <c r="R323" s="3922">
        <f>R309-63</f>
        <v>44229</v>
      </c>
      <c r="S323" s="3922" t="s">
        <v>25</v>
      </c>
      <c r="T323" s="4669"/>
      <c r="U323" s="3922">
        <f>U309-63</f>
        <v>44341</v>
      </c>
      <c r="V323" s="4669"/>
      <c r="W323" s="4669"/>
      <c r="X323" s="3922">
        <f t="shared" ref="X323:Y323" si="861">X309-63</f>
        <v>44425</v>
      </c>
      <c r="Y323" s="3922">
        <f t="shared" si="861"/>
        <v>44467</v>
      </c>
      <c r="Z323" s="4669"/>
      <c r="AA323" s="3922">
        <f>AA309-63</f>
        <v>44530</v>
      </c>
    </row>
    <row r="324" spans="1:27" s="508" customFormat="1" ht="30" customHeight="1" x14ac:dyDescent="0.25">
      <c r="A324" s="4690"/>
      <c r="B324" s="4675"/>
      <c r="C324" s="1169" t="s">
        <v>840</v>
      </c>
      <c r="D324" s="3236">
        <f>D308-14</f>
        <v>43590</v>
      </c>
      <c r="E324" s="4034">
        <f t="shared" ref="E324" si="862">E308-14</f>
        <v>43604</v>
      </c>
      <c r="F324" s="3236" t="s">
        <v>106</v>
      </c>
      <c r="G324" s="3236">
        <f>G308-14</f>
        <v>44019</v>
      </c>
      <c r="H324" s="3236"/>
      <c r="I324" s="4034">
        <f>I308-14</f>
        <v>44047</v>
      </c>
      <c r="J324" s="4669"/>
      <c r="K324" s="4669"/>
      <c r="L324" s="4034">
        <f t="shared" ref="L324:M324" si="863">L308-14</f>
        <v>44131</v>
      </c>
      <c r="M324" s="4034">
        <f t="shared" si="863"/>
        <v>44145</v>
      </c>
      <c r="N324" s="4669"/>
      <c r="O324" s="4034">
        <f>O308-14</f>
        <v>44215</v>
      </c>
      <c r="P324" s="4669"/>
      <c r="Q324" s="4669"/>
      <c r="R324" s="4034">
        <f>R308-14</f>
        <v>44285</v>
      </c>
      <c r="S324" s="4034" t="s">
        <v>25</v>
      </c>
      <c r="T324" s="4669"/>
      <c r="U324" s="4034">
        <f>U308-14</f>
        <v>44397</v>
      </c>
      <c r="V324" s="4669"/>
      <c r="W324" s="4669"/>
      <c r="X324" s="4034">
        <f t="shared" ref="X324:Y324" si="864">X308-14</f>
        <v>44481</v>
      </c>
      <c r="Y324" s="4034">
        <f t="shared" si="864"/>
        <v>44523</v>
      </c>
      <c r="Z324" s="4669"/>
      <c r="AA324" s="4034">
        <f>AA308-14</f>
        <v>44586</v>
      </c>
    </row>
    <row r="325" spans="1:27" s="508" customFormat="1" ht="30" hidden="1" customHeight="1" x14ac:dyDescent="0.25">
      <c r="A325" s="4690"/>
      <c r="B325" s="4675"/>
      <c r="C325" s="1169" t="s">
        <v>841</v>
      </c>
      <c r="D325" s="3241" t="s">
        <v>107</v>
      </c>
      <c r="E325" s="4033" t="s">
        <v>107</v>
      </c>
      <c r="F325" s="3241" t="s">
        <v>107</v>
      </c>
      <c r="G325" s="3241" t="s">
        <v>107</v>
      </c>
      <c r="H325" s="3241"/>
      <c r="I325" s="4033" t="s">
        <v>107</v>
      </c>
      <c r="J325" s="4669"/>
      <c r="K325" s="4669"/>
      <c r="L325" s="4033" t="s">
        <v>107</v>
      </c>
      <c r="M325" s="4033" t="s">
        <v>107</v>
      </c>
      <c r="N325" s="4669"/>
      <c r="O325" s="4033" t="s">
        <v>107</v>
      </c>
      <c r="P325" s="4669"/>
      <c r="Q325" s="4669"/>
      <c r="R325" s="4033" t="s">
        <v>107</v>
      </c>
      <c r="S325" s="4033" t="s">
        <v>25</v>
      </c>
      <c r="T325" s="4669"/>
      <c r="U325" s="4033" t="s">
        <v>107</v>
      </c>
      <c r="V325" s="4669"/>
      <c r="W325" s="4669"/>
      <c r="X325" s="4033" t="s">
        <v>107</v>
      </c>
      <c r="Y325" s="4033" t="s">
        <v>107</v>
      </c>
      <c r="Z325" s="4669"/>
      <c r="AA325" s="4033" t="s">
        <v>107</v>
      </c>
    </row>
    <row r="326" spans="1:27" s="17" customFormat="1" ht="30" hidden="1" customHeight="1" thickBot="1" x14ac:dyDescent="0.25">
      <c r="A326" s="4690"/>
      <c r="B326" s="4675"/>
      <c r="C326" s="1181" t="s">
        <v>397</v>
      </c>
      <c r="D326" s="50" t="s">
        <v>451</v>
      </c>
      <c r="E326" s="3887">
        <f>E323-7</f>
        <v>43541</v>
      </c>
      <c r="F326" s="50" t="s">
        <v>475</v>
      </c>
      <c r="G326" s="50" t="s">
        <v>451</v>
      </c>
      <c r="H326" s="50"/>
      <c r="I326" s="3887">
        <f>I323-7</f>
        <v>43984</v>
      </c>
      <c r="J326" s="4669"/>
      <c r="K326" s="4669"/>
      <c r="L326" s="3887">
        <f t="shared" ref="L326:M326" si="865">L323-7</f>
        <v>44068</v>
      </c>
      <c r="M326" s="3887">
        <f t="shared" si="865"/>
        <v>44082</v>
      </c>
      <c r="N326" s="4669"/>
      <c r="O326" s="3887">
        <f>O323-7</f>
        <v>44152</v>
      </c>
      <c r="P326" s="4669"/>
      <c r="Q326" s="4669"/>
      <c r="R326" s="3887">
        <f>R323-7</f>
        <v>44222</v>
      </c>
      <c r="S326" s="3887" t="s">
        <v>25</v>
      </c>
      <c r="T326" s="4669"/>
      <c r="U326" s="3887">
        <f>U323-7</f>
        <v>44334</v>
      </c>
      <c r="V326" s="4669"/>
      <c r="W326" s="4669"/>
      <c r="X326" s="3887">
        <f t="shared" ref="X326:Y326" si="866">X323-7</f>
        <v>44418</v>
      </c>
      <c r="Y326" s="3887">
        <f t="shared" si="866"/>
        <v>44460</v>
      </c>
      <c r="Z326" s="4669"/>
      <c r="AA326" s="3887">
        <f>AA323-7</f>
        <v>44523</v>
      </c>
    </row>
    <row r="327" spans="1:27" s="17" customFormat="1" ht="30" customHeight="1" thickBot="1" x14ac:dyDescent="0.3">
      <c r="A327" s="4690"/>
      <c r="B327" s="4675"/>
      <c r="C327" s="1182" t="s">
        <v>92</v>
      </c>
      <c r="D327" s="1183" t="s">
        <v>451</v>
      </c>
      <c r="E327" s="4036">
        <f>E326</f>
        <v>43541</v>
      </c>
      <c r="F327" s="1183" t="s">
        <v>475</v>
      </c>
      <c r="G327" s="1183" t="s">
        <v>451</v>
      </c>
      <c r="H327" s="1183"/>
      <c r="I327" s="4036">
        <f>I326</f>
        <v>43984</v>
      </c>
      <c r="J327" s="4670"/>
      <c r="K327" s="4670"/>
      <c r="L327" s="4036">
        <f t="shared" ref="L327:M327" si="867">L326</f>
        <v>44068</v>
      </c>
      <c r="M327" s="4036">
        <f t="shared" si="867"/>
        <v>44082</v>
      </c>
      <c r="N327" s="4670"/>
      <c r="O327" s="4036">
        <f>O326</f>
        <v>44152</v>
      </c>
      <c r="P327" s="4670"/>
      <c r="Q327" s="4670"/>
      <c r="R327" s="4036">
        <f>R326</f>
        <v>44222</v>
      </c>
      <c r="S327" s="4036" t="s">
        <v>25</v>
      </c>
      <c r="T327" s="4670"/>
      <c r="U327" s="4036">
        <f>U326</f>
        <v>44334</v>
      </c>
      <c r="V327" s="4670"/>
      <c r="W327" s="4670"/>
      <c r="X327" s="4036">
        <f t="shared" ref="X327:Y327" si="868">X326</f>
        <v>44418</v>
      </c>
      <c r="Y327" s="4036">
        <f t="shared" si="868"/>
        <v>44460</v>
      </c>
      <c r="Z327" s="4670"/>
      <c r="AA327" s="4036">
        <f>AA326</f>
        <v>44523</v>
      </c>
    </row>
    <row r="328" spans="1:27" s="18" customFormat="1" ht="30" hidden="1" customHeight="1" thickBot="1" x14ac:dyDescent="0.3">
      <c r="A328" s="4690"/>
      <c r="B328" s="4675"/>
      <c r="C328" s="140" t="s">
        <v>74</v>
      </c>
      <c r="J328" s="47"/>
      <c r="S328" s="4545"/>
    </row>
    <row r="329" spans="1:27" s="18" customFormat="1" ht="30" hidden="1" customHeight="1" thickBot="1" x14ac:dyDescent="0.3">
      <c r="A329" s="4690"/>
      <c r="B329" s="4675"/>
      <c r="C329" s="152" t="s">
        <v>52</v>
      </c>
      <c r="J329" s="47"/>
      <c r="S329" s="4545"/>
    </row>
    <row r="330" spans="1:27" s="18" customFormat="1" ht="30" hidden="1" customHeight="1" thickBot="1" x14ac:dyDescent="0.3">
      <c r="A330" s="4690"/>
      <c r="B330" s="4675"/>
      <c r="C330" s="140" t="s">
        <v>340</v>
      </c>
      <c r="J330" s="47"/>
      <c r="S330" s="4545"/>
    </row>
    <row r="331" spans="1:27" s="18" customFormat="1" ht="30" hidden="1" customHeight="1" thickBot="1" x14ac:dyDescent="0.3">
      <c r="A331" s="4690"/>
      <c r="B331" s="4675"/>
      <c r="C331" s="258" t="s">
        <v>132</v>
      </c>
      <c r="J331" s="47"/>
      <c r="S331" s="4545"/>
    </row>
    <row r="332" spans="1:27" s="18" customFormat="1" ht="30" hidden="1" customHeight="1" thickBot="1" x14ac:dyDescent="0.3">
      <c r="A332" s="4690"/>
      <c r="B332" s="4675"/>
      <c r="C332" s="134" t="s">
        <v>21</v>
      </c>
      <c r="J332" s="47"/>
      <c r="S332" s="4545"/>
    </row>
    <row r="333" spans="1:27" s="18" customFormat="1" ht="30" hidden="1" customHeight="1" thickBot="1" x14ac:dyDescent="0.3">
      <c r="A333" s="4690"/>
      <c r="B333" s="4675"/>
      <c r="C333" s="1052" t="s">
        <v>336</v>
      </c>
      <c r="J333" s="47"/>
      <c r="S333" s="4545"/>
    </row>
    <row r="334" spans="1:27" s="18" customFormat="1" ht="30" hidden="1" customHeight="1" thickBot="1" x14ac:dyDescent="0.3">
      <c r="A334" s="4690"/>
      <c r="B334" s="4675"/>
      <c r="C334" s="134" t="s">
        <v>21</v>
      </c>
      <c r="J334" s="47"/>
      <c r="S334" s="4545"/>
    </row>
    <row r="335" spans="1:27" s="18" customFormat="1" ht="30" hidden="1" customHeight="1" thickBot="1" x14ac:dyDescent="0.3">
      <c r="A335" s="4690"/>
      <c r="B335" s="4675"/>
      <c r="C335" s="140" t="s">
        <v>92</v>
      </c>
      <c r="J335" s="47"/>
      <c r="S335" s="4545"/>
    </row>
    <row r="336" spans="1:27" s="18" customFormat="1" ht="30" hidden="1" customHeight="1" thickBot="1" x14ac:dyDescent="0.3">
      <c r="A336" s="4690"/>
      <c r="B336" s="4675"/>
      <c r="C336" s="140" t="s">
        <v>339</v>
      </c>
      <c r="J336" s="47"/>
      <c r="S336" s="4545"/>
    </row>
    <row r="337" spans="1:27" s="18" customFormat="1" ht="30" hidden="1" customHeight="1" thickBot="1" x14ac:dyDescent="0.3">
      <c r="A337" s="4690"/>
      <c r="B337" s="4675"/>
      <c r="C337" s="140" t="s">
        <v>338</v>
      </c>
      <c r="J337" s="47"/>
      <c r="S337" s="4545"/>
    </row>
    <row r="338" spans="1:27" s="18" customFormat="1" ht="30" hidden="1" customHeight="1" thickBot="1" x14ac:dyDescent="0.3">
      <c r="A338" s="4690"/>
      <c r="B338" s="4675"/>
      <c r="C338" s="140" t="s">
        <v>337</v>
      </c>
      <c r="J338" s="47"/>
      <c r="S338" s="4545"/>
    </row>
    <row r="339" spans="1:27" s="18" customFormat="1" ht="30" hidden="1" customHeight="1" thickBot="1" x14ac:dyDescent="0.3">
      <c r="A339" s="4690"/>
      <c r="B339" s="4675"/>
      <c r="C339" s="141" t="s">
        <v>98</v>
      </c>
      <c r="J339" s="47"/>
      <c r="S339" s="4545"/>
    </row>
    <row r="340" spans="1:27" s="18" customFormat="1" ht="30" hidden="1" customHeight="1" thickBot="1" x14ac:dyDescent="0.3">
      <c r="A340" s="4690"/>
      <c r="B340" s="4675"/>
      <c r="C340" s="141"/>
      <c r="J340" s="47"/>
      <c r="S340" s="4545"/>
    </row>
    <row r="341" spans="1:27" s="18" customFormat="1" ht="30" hidden="1" customHeight="1" thickBot="1" x14ac:dyDescent="0.3">
      <c r="A341" s="4690"/>
      <c r="B341" s="4675"/>
      <c r="C341" s="141"/>
      <c r="J341" s="47"/>
      <c r="S341" s="4545"/>
    </row>
    <row r="342" spans="1:27" s="18" customFormat="1" ht="30" hidden="1" customHeight="1" thickBot="1" x14ac:dyDescent="0.3">
      <c r="A342" s="4690"/>
      <c r="B342" s="4675"/>
      <c r="C342" s="134" t="s">
        <v>20</v>
      </c>
      <c r="J342" s="47"/>
      <c r="S342" s="4545"/>
    </row>
    <row r="343" spans="1:27" s="18" customFormat="1" ht="30" hidden="1" customHeight="1" thickBot="1" x14ac:dyDescent="0.3">
      <c r="A343" s="4690"/>
      <c r="B343" s="4675"/>
      <c r="C343" s="134" t="s">
        <v>19</v>
      </c>
      <c r="J343" s="47"/>
      <c r="S343" s="4545"/>
    </row>
    <row r="344" spans="1:27" s="18" customFormat="1" ht="30" hidden="1" customHeight="1" thickBot="1" x14ac:dyDescent="0.3">
      <c r="A344" s="4690"/>
      <c r="B344" s="4675"/>
      <c r="C344" s="137" t="s">
        <v>35</v>
      </c>
      <c r="J344" s="47"/>
      <c r="S344" s="4545"/>
    </row>
    <row r="345" spans="1:27" s="18" customFormat="1" ht="60" hidden="1" customHeight="1" thickBot="1" x14ac:dyDescent="0.3">
      <c r="A345" s="4690"/>
      <c r="B345" s="4675"/>
      <c r="C345" s="134"/>
      <c r="J345" s="47"/>
      <c r="S345" s="4545"/>
    </row>
    <row r="346" spans="1:27" ht="30" hidden="1" customHeight="1" thickBot="1" x14ac:dyDescent="0.3">
      <c r="A346" s="4690"/>
      <c r="B346" s="4675"/>
      <c r="C346" s="721" t="s">
        <v>52</v>
      </c>
      <c r="J346" s="3749"/>
    </row>
    <row r="347" spans="1:27" ht="30" hidden="1" customHeight="1" thickBot="1" x14ac:dyDescent="0.3">
      <c r="A347" s="4690"/>
      <c r="B347" s="4675"/>
      <c r="C347" s="734" t="s">
        <v>134</v>
      </c>
      <c r="J347" s="3749"/>
    </row>
    <row r="348" spans="1:27" ht="249.95" customHeight="1" thickBot="1" x14ac:dyDescent="0.3">
      <c r="A348" s="4691"/>
      <c r="B348" s="4676"/>
      <c r="C348" s="308" t="s">
        <v>30</v>
      </c>
      <c r="D348" s="399"/>
      <c r="E348" s="399"/>
      <c r="F348" s="399"/>
      <c r="G348" s="399"/>
      <c r="H348" s="399"/>
      <c r="I348" s="399"/>
      <c r="J348" s="3759"/>
      <c r="K348" s="399"/>
      <c r="L348" s="4639" t="s">
        <v>847</v>
      </c>
      <c r="M348" s="399"/>
      <c r="N348" s="1162"/>
      <c r="O348" s="399"/>
      <c r="P348" s="399"/>
      <c r="Q348" s="903"/>
      <c r="R348" s="399"/>
      <c r="S348" s="4526"/>
      <c r="T348" s="4526"/>
      <c r="U348" s="399"/>
      <c r="V348" s="4526"/>
      <c r="W348" s="4526"/>
      <c r="X348" s="399"/>
      <c r="Y348" s="399"/>
      <c r="Z348" s="4526"/>
      <c r="AA348" s="399"/>
    </row>
    <row r="349" spans="1:27" ht="15" customHeight="1" x14ac:dyDescent="0.5">
      <c r="A349" s="3675"/>
      <c r="B349" s="3674"/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1:27" ht="15" customHeight="1" thickBot="1" x14ac:dyDescent="0.55000000000000004">
      <c r="A350" s="3675"/>
      <c r="B350" s="3674"/>
      <c r="C350" s="4"/>
      <c r="I350" s="4465" t="s">
        <v>1035</v>
      </c>
      <c r="J350" s="4465" t="s">
        <v>1034</v>
      </c>
      <c r="K350" s="4465" t="s">
        <v>1034</v>
      </c>
      <c r="L350" s="4465" t="s">
        <v>1035</v>
      </c>
      <c r="M350" s="4465" t="s">
        <v>1035</v>
      </c>
      <c r="N350" s="4465" t="s">
        <v>1034</v>
      </c>
      <c r="O350" s="4465" t="s">
        <v>1035</v>
      </c>
      <c r="P350" s="4465" t="s">
        <v>1034</v>
      </c>
      <c r="Q350" s="4465" t="s">
        <v>1034</v>
      </c>
      <c r="R350" s="4465" t="s">
        <v>1036</v>
      </c>
      <c r="S350" s="4465" t="s">
        <v>1035</v>
      </c>
      <c r="T350" s="4465" t="s">
        <v>1034</v>
      </c>
      <c r="U350" s="4465" t="s">
        <v>1035</v>
      </c>
      <c r="V350" s="4465" t="s">
        <v>1034</v>
      </c>
      <c r="W350" s="4465" t="s">
        <v>1034</v>
      </c>
      <c r="X350" s="4465" t="s">
        <v>1035</v>
      </c>
      <c r="Y350" s="4465" t="s">
        <v>1035</v>
      </c>
      <c r="Z350" s="4465" t="s">
        <v>1034</v>
      </c>
      <c r="AA350" s="4465" t="s">
        <v>1035</v>
      </c>
    </row>
    <row r="351" spans="1:27" ht="30" customHeight="1" thickBot="1" x14ac:dyDescent="0.3">
      <c r="A351" s="4689" t="s">
        <v>941</v>
      </c>
      <c r="B351" s="4703"/>
      <c r="C351" s="3182" t="s">
        <v>48</v>
      </c>
      <c r="D351" s="3858">
        <v>43860</v>
      </c>
      <c r="E351" s="3856" t="s">
        <v>1030</v>
      </c>
      <c r="F351" s="3859">
        <v>43889</v>
      </c>
      <c r="G351" s="3856">
        <v>43920</v>
      </c>
      <c r="H351" s="3856" t="s">
        <v>1031</v>
      </c>
      <c r="I351" s="3856">
        <v>43951</v>
      </c>
      <c r="J351" s="3856">
        <v>43981</v>
      </c>
      <c r="K351" s="3856">
        <v>44012</v>
      </c>
      <c r="L351" s="3856">
        <v>44042</v>
      </c>
      <c r="M351" s="3856">
        <v>44438</v>
      </c>
      <c r="N351" s="3856">
        <v>44469</v>
      </c>
      <c r="O351" s="4463">
        <v>44499</v>
      </c>
      <c r="P351" s="4463">
        <v>44530</v>
      </c>
      <c r="Q351" s="4463">
        <v>44560</v>
      </c>
      <c r="R351" s="4463">
        <v>44591</v>
      </c>
      <c r="S351" s="4463">
        <v>44620</v>
      </c>
      <c r="T351" s="3856">
        <v>43920</v>
      </c>
      <c r="U351" s="3856">
        <v>43951</v>
      </c>
      <c r="V351" s="4646">
        <v>43981</v>
      </c>
      <c r="W351" s="3856">
        <v>44012</v>
      </c>
      <c r="X351" s="3857">
        <v>44407</v>
      </c>
      <c r="Y351" s="3856">
        <v>44438</v>
      </c>
      <c r="Z351" s="3857">
        <v>44469</v>
      </c>
      <c r="AA351" s="4463">
        <v>44499</v>
      </c>
    </row>
    <row r="352" spans="1:27" ht="30" customHeight="1" thickBot="1" x14ac:dyDescent="0.3">
      <c r="A352" s="4690"/>
      <c r="B352" s="4704"/>
      <c r="C352" s="3682" t="s">
        <v>929</v>
      </c>
      <c r="D352" s="4038">
        <f>D226</f>
        <v>43726</v>
      </c>
      <c r="E352" s="4038">
        <f>E226</f>
        <v>43726</v>
      </c>
      <c r="F352" s="4038" t="str">
        <f>F226</f>
        <v>same as 1/30</v>
      </c>
      <c r="G352" s="4038">
        <f>G226</f>
        <v>44148</v>
      </c>
      <c r="H352" s="4038"/>
      <c r="I352" s="4038">
        <f>I226</f>
        <v>44176</v>
      </c>
      <c r="J352" s="4038">
        <f>J226</f>
        <v>44218</v>
      </c>
      <c r="K352" s="4038">
        <f t="shared" ref="K352:S352" si="869">K226</f>
        <v>44232</v>
      </c>
      <c r="L352" s="4038">
        <f t="shared" si="869"/>
        <v>44267</v>
      </c>
      <c r="M352" s="4038">
        <f t="shared" si="869"/>
        <v>44295</v>
      </c>
      <c r="N352" s="4038">
        <f t="shared" si="869"/>
        <v>44323</v>
      </c>
      <c r="O352" s="4038">
        <f t="shared" si="869"/>
        <v>44358</v>
      </c>
      <c r="P352" s="4038">
        <f t="shared" si="869"/>
        <v>44386</v>
      </c>
      <c r="Q352" s="4038">
        <f t="shared" si="869"/>
        <v>44414</v>
      </c>
      <c r="R352" s="4038">
        <f t="shared" si="869"/>
        <v>44449</v>
      </c>
      <c r="S352" s="4038" t="str">
        <f t="shared" si="869"/>
        <v>same as 1/30</v>
      </c>
      <c r="T352" s="4038">
        <f t="shared" ref="T352:U352" si="870">T226</f>
        <v>44505</v>
      </c>
      <c r="U352" s="4038">
        <f t="shared" si="870"/>
        <v>44540</v>
      </c>
      <c r="V352" s="4038">
        <f t="shared" ref="V352:Y352" si="871">V226</f>
        <v>44568</v>
      </c>
      <c r="W352" s="4038">
        <f t="shared" si="871"/>
        <v>44596</v>
      </c>
      <c r="X352" s="4038">
        <f t="shared" si="871"/>
        <v>44638</v>
      </c>
      <c r="Y352" s="4038">
        <f t="shared" si="871"/>
        <v>44666</v>
      </c>
      <c r="Z352" s="4038">
        <f t="shared" ref="Z352:AA352" si="872">Z226</f>
        <v>44329</v>
      </c>
      <c r="AA352" s="4038">
        <f t="shared" si="872"/>
        <v>44729</v>
      </c>
    </row>
    <row r="353" spans="1:27" ht="30" customHeight="1" thickBot="1" x14ac:dyDescent="0.3">
      <c r="A353" s="4690"/>
      <c r="B353" s="4704"/>
      <c r="C353" s="3701" t="s">
        <v>879</v>
      </c>
      <c r="D353" s="4040">
        <f>D236</f>
        <v>43718</v>
      </c>
      <c r="E353" s="4040">
        <f>E236</f>
        <v>43718</v>
      </c>
      <c r="F353" s="4040" t="str">
        <f>F236</f>
        <v>same as 1/30</v>
      </c>
      <c r="G353" s="4040">
        <f>G236</f>
        <v>44140</v>
      </c>
      <c r="H353" s="4040"/>
      <c r="I353" s="4040">
        <f>I236</f>
        <v>44168</v>
      </c>
      <c r="J353" s="4671" t="s">
        <v>917</v>
      </c>
      <c r="K353" s="4671" t="s">
        <v>917</v>
      </c>
      <c r="L353" s="4040">
        <f>L236</f>
        <v>44259</v>
      </c>
      <c r="M353" s="4040">
        <f>M236</f>
        <v>44287</v>
      </c>
      <c r="N353" s="4671" t="s">
        <v>917</v>
      </c>
      <c r="O353" s="4040">
        <f>O236</f>
        <v>44350</v>
      </c>
      <c r="P353" s="4671" t="s">
        <v>917</v>
      </c>
      <c r="Q353" s="4671" t="s">
        <v>917</v>
      </c>
      <c r="R353" s="4040">
        <f t="shared" ref="R353:S353" si="873">R236</f>
        <v>44441</v>
      </c>
      <c r="S353" s="4040" t="str">
        <f t="shared" si="873"/>
        <v>same as 1/30</v>
      </c>
      <c r="T353" s="4671" t="s">
        <v>917</v>
      </c>
      <c r="U353" s="4040">
        <f>U236</f>
        <v>44532</v>
      </c>
      <c r="V353" s="4671" t="s">
        <v>917</v>
      </c>
      <c r="W353" s="4671" t="s">
        <v>917</v>
      </c>
      <c r="X353" s="4040">
        <f t="shared" ref="X353:Y353" si="874">X236</f>
        <v>44630</v>
      </c>
      <c r="Y353" s="4040">
        <f t="shared" si="874"/>
        <v>44658</v>
      </c>
      <c r="Z353" s="4671" t="s">
        <v>917</v>
      </c>
      <c r="AA353" s="4040">
        <f>AA236</f>
        <v>44721</v>
      </c>
    </row>
    <row r="354" spans="1:27" ht="30" customHeight="1" thickBot="1" x14ac:dyDescent="0.3">
      <c r="A354" s="4690"/>
      <c r="B354" s="4704"/>
      <c r="C354" s="3728" t="s">
        <v>944</v>
      </c>
      <c r="D354" s="4041">
        <f>D353-41</f>
        <v>43677</v>
      </c>
      <c r="E354" s="4041">
        <f t="shared" ref="E354" si="875">E353-41</f>
        <v>43677</v>
      </c>
      <c r="F354" s="4041" t="s">
        <v>25</v>
      </c>
      <c r="G354" s="4041">
        <f>G353-41</f>
        <v>44099</v>
      </c>
      <c r="H354" s="4041"/>
      <c r="I354" s="4041">
        <f t="shared" ref="I354" si="876">I353-41</f>
        <v>44127</v>
      </c>
      <c r="J354" s="4672"/>
      <c r="K354" s="4672"/>
      <c r="L354" s="4041">
        <f t="shared" ref="L354:M354" si="877">L353-41</f>
        <v>44218</v>
      </c>
      <c r="M354" s="4041">
        <f t="shared" si="877"/>
        <v>44246</v>
      </c>
      <c r="N354" s="4672"/>
      <c r="O354" s="4041">
        <f t="shared" ref="O354" si="878">O353-41</f>
        <v>44309</v>
      </c>
      <c r="P354" s="4672"/>
      <c r="Q354" s="4672"/>
      <c r="R354" s="4041">
        <f t="shared" ref="R354:S354" si="879">R353-41</f>
        <v>44400</v>
      </c>
      <c r="S354" s="4041" t="e">
        <f t="shared" si="879"/>
        <v>#VALUE!</v>
      </c>
      <c r="T354" s="4672"/>
      <c r="U354" s="4041">
        <f t="shared" ref="U354" si="880">U353-41</f>
        <v>44491</v>
      </c>
      <c r="V354" s="4672"/>
      <c r="W354" s="4672"/>
      <c r="X354" s="4041">
        <f t="shared" ref="X354:Y354" si="881">X353-41</f>
        <v>44589</v>
      </c>
      <c r="Y354" s="4041">
        <f t="shared" si="881"/>
        <v>44617</v>
      </c>
      <c r="Z354" s="4672"/>
      <c r="AA354" s="4041">
        <f t="shared" ref="AA354" si="882">AA353-41</f>
        <v>44680</v>
      </c>
    </row>
    <row r="355" spans="1:27" ht="30" customHeight="1" thickBot="1" x14ac:dyDescent="0.3">
      <c r="A355" s="4690"/>
      <c r="B355" s="4704"/>
      <c r="C355" s="3717" t="s">
        <v>943</v>
      </c>
      <c r="D355" s="4042">
        <f>D354-4</f>
        <v>43673</v>
      </c>
      <c r="E355" s="4042">
        <f t="shared" ref="E355" si="883">E354-4</f>
        <v>43673</v>
      </c>
      <c r="F355" s="4042" t="s">
        <v>25</v>
      </c>
      <c r="G355" s="4042">
        <f>G354-4</f>
        <v>44095</v>
      </c>
      <c r="H355" s="4042"/>
      <c r="I355" s="4042">
        <f t="shared" ref="I355" si="884">I354-4</f>
        <v>44123</v>
      </c>
      <c r="J355" s="4672"/>
      <c r="K355" s="4672"/>
      <c r="L355" s="4042">
        <f t="shared" ref="L355:M355" si="885">L354-4</f>
        <v>44214</v>
      </c>
      <c r="M355" s="4042">
        <f t="shared" si="885"/>
        <v>44242</v>
      </c>
      <c r="N355" s="4672"/>
      <c r="O355" s="4042">
        <f t="shared" ref="O355" si="886">O354-4</f>
        <v>44305</v>
      </c>
      <c r="P355" s="4672"/>
      <c r="Q355" s="4672"/>
      <c r="R355" s="4042">
        <f t="shared" ref="R355:S355" si="887">R354-4</f>
        <v>44396</v>
      </c>
      <c r="S355" s="4042" t="e">
        <f t="shared" si="887"/>
        <v>#VALUE!</v>
      </c>
      <c r="T355" s="4672"/>
      <c r="U355" s="4042">
        <f t="shared" ref="U355" si="888">U354-4</f>
        <v>44487</v>
      </c>
      <c r="V355" s="4672"/>
      <c r="W355" s="4672"/>
      <c r="X355" s="4042">
        <f t="shared" ref="X355:Y355" si="889">X354-4</f>
        <v>44585</v>
      </c>
      <c r="Y355" s="4042">
        <f t="shared" si="889"/>
        <v>44613</v>
      </c>
      <c r="Z355" s="4672"/>
      <c r="AA355" s="4042">
        <f t="shared" ref="AA355" si="890">AA354-4</f>
        <v>44676</v>
      </c>
    </row>
    <row r="356" spans="1:27" ht="30" customHeight="1" thickBot="1" x14ac:dyDescent="0.3">
      <c r="A356" s="4690"/>
      <c r="B356" s="4704"/>
      <c r="C356" s="3701" t="s">
        <v>950</v>
      </c>
      <c r="D356" s="4040">
        <f>D355-7</f>
        <v>43666</v>
      </c>
      <c r="E356" s="4040">
        <f t="shared" ref="E356" si="891">E355-7</f>
        <v>43666</v>
      </c>
      <c r="F356" s="4040" t="s">
        <v>25</v>
      </c>
      <c r="G356" s="4040">
        <f>G355-7</f>
        <v>44088</v>
      </c>
      <c r="H356" s="4040"/>
      <c r="I356" s="4040">
        <f t="shared" ref="I356" si="892">I355-7</f>
        <v>44116</v>
      </c>
      <c r="J356" s="4672"/>
      <c r="K356" s="4672"/>
      <c r="L356" s="4040">
        <f t="shared" ref="L356:M356" si="893">L355-7</f>
        <v>44207</v>
      </c>
      <c r="M356" s="4040">
        <f t="shared" si="893"/>
        <v>44235</v>
      </c>
      <c r="N356" s="4672"/>
      <c r="O356" s="4040">
        <f t="shared" ref="O356" si="894">O355-7</f>
        <v>44298</v>
      </c>
      <c r="P356" s="4672"/>
      <c r="Q356" s="4672"/>
      <c r="R356" s="4040">
        <f t="shared" ref="R356:S356" si="895">R355-7</f>
        <v>44389</v>
      </c>
      <c r="S356" s="4040" t="e">
        <f t="shared" si="895"/>
        <v>#VALUE!</v>
      </c>
      <c r="T356" s="4672"/>
      <c r="U356" s="4040">
        <f t="shared" ref="U356" si="896">U355-7</f>
        <v>44480</v>
      </c>
      <c r="V356" s="4672"/>
      <c r="W356" s="4672"/>
      <c r="X356" s="4040">
        <f t="shared" ref="X356:Y356" si="897">X355-7</f>
        <v>44578</v>
      </c>
      <c r="Y356" s="4040">
        <f t="shared" si="897"/>
        <v>44606</v>
      </c>
      <c r="Z356" s="4672"/>
      <c r="AA356" s="4040">
        <f t="shared" ref="AA356" si="898">AA355-7</f>
        <v>44669</v>
      </c>
    </row>
    <row r="357" spans="1:27" ht="30" customHeight="1" thickBot="1" x14ac:dyDescent="0.3">
      <c r="A357" s="4690"/>
      <c r="B357" s="4704"/>
      <c r="C357" s="3709" t="s">
        <v>931</v>
      </c>
      <c r="D357" s="4043">
        <f>D358+2</f>
        <v>43663</v>
      </c>
      <c r="E357" s="4043">
        <f t="shared" ref="E357:I357" si="899">E358+2</f>
        <v>43663</v>
      </c>
      <c r="F357" s="4043" t="s">
        <v>25</v>
      </c>
      <c r="G357" s="4043">
        <f>G358+2</f>
        <v>44078</v>
      </c>
      <c r="H357" s="4043"/>
      <c r="I357" s="4043">
        <f t="shared" si="899"/>
        <v>44106</v>
      </c>
      <c r="J357" s="4672"/>
      <c r="K357" s="4672"/>
      <c r="L357" s="4043">
        <f t="shared" ref="L357:O357" si="900">L358+2</f>
        <v>44184</v>
      </c>
      <c r="M357" s="4043">
        <f t="shared" si="900"/>
        <v>44211</v>
      </c>
      <c r="N357" s="4672"/>
      <c r="O357" s="4043">
        <f t="shared" si="900"/>
        <v>44274</v>
      </c>
      <c r="P357" s="4672"/>
      <c r="Q357" s="4672"/>
      <c r="R357" s="4043">
        <f t="shared" ref="R357:S357" si="901">R358+2</f>
        <v>44358</v>
      </c>
      <c r="S357" s="4043">
        <f t="shared" si="901"/>
        <v>43993</v>
      </c>
      <c r="T357" s="4672"/>
      <c r="U357" s="4043">
        <f t="shared" ref="U357" si="902">U358+2</f>
        <v>44456</v>
      </c>
      <c r="V357" s="4672"/>
      <c r="W357" s="4672"/>
      <c r="X357" s="4043">
        <f t="shared" ref="X357:Y357" si="903">X358+2</f>
        <v>44540</v>
      </c>
      <c r="Y357" s="4043">
        <f t="shared" si="903"/>
        <v>44582</v>
      </c>
      <c r="Z357" s="4672"/>
      <c r="AA357" s="4043">
        <f t="shared" ref="AA357" si="904">AA358+2</f>
        <v>44645</v>
      </c>
    </row>
    <row r="358" spans="1:27" ht="30" customHeight="1" thickBot="1" x14ac:dyDescent="0.3">
      <c r="A358" s="4690"/>
      <c r="B358" s="4704"/>
      <c r="C358" s="3195" t="s">
        <v>33</v>
      </c>
      <c r="D358" s="3984">
        <f>D275</f>
        <v>43661</v>
      </c>
      <c r="E358" s="3984">
        <f t="shared" ref="E358" si="905">E275</f>
        <v>43661</v>
      </c>
      <c r="F358" s="3984" t="s">
        <v>25</v>
      </c>
      <c r="G358" s="3984">
        <f>G275</f>
        <v>44076</v>
      </c>
      <c r="H358" s="3984"/>
      <c r="I358" s="3984">
        <f t="shared" ref="I358" si="906">I275</f>
        <v>44104</v>
      </c>
      <c r="J358" s="4672"/>
      <c r="K358" s="4672"/>
      <c r="L358" s="3984">
        <f t="shared" ref="L358:M358" si="907">L275</f>
        <v>44182</v>
      </c>
      <c r="M358" s="3984">
        <f t="shared" si="907"/>
        <v>44209</v>
      </c>
      <c r="N358" s="4672"/>
      <c r="O358" s="3984">
        <f t="shared" ref="O358" si="908">O275</f>
        <v>44272</v>
      </c>
      <c r="P358" s="4672"/>
      <c r="Q358" s="4672"/>
      <c r="R358" s="3984">
        <f t="shared" ref="R358:S358" si="909">R275</f>
        <v>44356</v>
      </c>
      <c r="S358" s="3984">
        <f t="shared" si="909"/>
        <v>43991</v>
      </c>
      <c r="T358" s="4672"/>
      <c r="U358" s="3984">
        <f t="shared" ref="U358" si="910">U275</f>
        <v>44454</v>
      </c>
      <c r="V358" s="4672"/>
      <c r="W358" s="4672"/>
      <c r="X358" s="3984">
        <f t="shared" ref="X358:Y358" si="911">X275</f>
        <v>44538</v>
      </c>
      <c r="Y358" s="3984">
        <f t="shared" si="911"/>
        <v>44580</v>
      </c>
      <c r="Z358" s="4672"/>
      <c r="AA358" s="3984">
        <f t="shared" ref="AA358" si="912">AA275</f>
        <v>44643</v>
      </c>
    </row>
    <row r="359" spans="1:27" ht="30" customHeight="1" thickBot="1" x14ac:dyDescent="0.3">
      <c r="A359" s="4690"/>
      <c r="B359" s="4704"/>
      <c r="C359" s="3678" t="s">
        <v>930</v>
      </c>
      <c r="D359" s="4044">
        <f>D358-5</f>
        <v>43656</v>
      </c>
      <c r="E359" s="4044">
        <f t="shared" ref="E359" si="913">E358-5</f>
        <v>43656</v>
      </c>
      <c r="F359" s="4044" t="s">
        <v>25</v>
      </c>
      <c r="G359" s="4044">
        <f>G358-5</f>
        <v>44071</v>
      </c>
      <c r="H359" s="4044"/>
      <c r="I359" s="4044">
        <f t="shared" ref="I359" si="914">I358-5</f>
        <v>44099</v>
      </c>
      <c r="J359" s="4672"/>
      <c r="K359" s="4672"/>
      <c r="L359" s="4044">
        <f t="shared" ref="L359:M359" si="915">L358-5</f>
        <v>44177</v>
      </c>
      <c r="M359" s="4044">
        <f t="shared" si="915"/>
        <v>44204</v>
      </c>
      <c r="N359" s="4672"/>
      <c r="O359" s="4044">
        <f t="shared" ref="O359" si="916">O358-5</f>
        <v>44267</v>
      </c>
      <c r="P359" s="4672"/>
      <c r="Q359" s="4672"/>
      <c r="R359" s="4044">
        <f t="shared" ref="R359:S359" si="917">R358-5</f>
        <v>44351</v>
      </c>
      <c r="S359" s="4044">
        <f t="shared" si="917"/>
        <v>43986</v>
      </c>
      <c r="T359" s="4672"/>
      <c r="U359" s="4044">
        <f t="shared" ref="U359" si="918">U358-5</f>
        <v>44449</v>
      </c>
      <c r="V359" s="4672"/>
      <c r="W359" s="4672"/>
      <c r="X359" s="4044">
        <f t="shared" ref="X359:Y359" si="919">X358-5</f>
        <v>44533</v>
      </c>
      <c r="Y359" s="4044">
        <f t="shared" si="919"/>
        <v>44575</v>
      </c>
      <c r="Z359" s="4672"/>
      <c r="AA359" s="4044">
        <f t="shared" ref="AA359" si="920">AA358-5</f>
        <v>44638</v>
      </c>
    </row>
    <row r="360" spans="1:27" ht="30" customHeight="1" thickBot="1" x14ac:dyDescent="0.3">
      <c r="A360" s="4690"/>
      <c r="B360" s="4704"/>
      <c r="C360" s="3717" t="s">
        <v>932</v>
      </c>
      <c r="D360" s="4042">
        <f>D359-28</f>
        <v>43628</v>
      </c>
      <c r="E360" s="4042">
        <f t="shared" ref="E360" si="921">E359-28</f>
        <v>43628</v>
      </c>
      <c r="F360" s="4042" t="s">
        <v>25</v>
      </c>
      <c r="G360" s="4042">
        <f>G359-28</f>
        <v>44043</v>
      </c>
      <c r="H360" s="4042"/>
      <c r="I360" s="4042">
        <f t="shared" ref="I360" si="922">I359-28</f>
        <v>44071</v>
      </c>
      <c r="J360" s="4672"/>
      <c r="K360" s="4672"/>
      <c r="L360" s="4042">
        <f t="shared" ref="L360:M360" si="923">L359-28</f>
        <v>44149</v>
      </c>
      <c r="M360" s="4042">
        <f t="shared" si="923"/>
        <v>44176</v>
      </c>
      <c r="N360" s="4672"/>
      <c r="O360" s="4042">
        <f t="shared" ref="O360" si="924">O359-28</f>
        <v>44239</v>
      </c>
      <c r="P360" s="4672"/>
      <c r="Q360" s="4672"/>
      <c r="R360" s="4042">
        <f t="shared" ref="R360:S360" si="925">R359-28</f>
        <v>44323</v>
      </c>
      <c r="S360" s="4042">
        <f t="shared" si="925"/>
        <v>43958</v>
      </c>
      <c r="T360" s="4672"/>
      <c r="U360" s="4042">
        <f t="shared" ref="U360" si="926">U359-28</f>
        <v>44421</v>
      </c>
      <c r="V360" s="4672"/>
      <c r="W360" s="4672"/>
      <c r="X360" s="4042">
        <f t="shared" ref="X360:Y360" si="927">X359-28</f>
        <v>44505</v>
      </c>
      <c r="Y360" s="4042">
        <f t="shared" si="927"/>
        <v>44547</v>
      </c>
      <c r="Z360" s="4672"/>
      <c r="AA360" s="4042">
        <f t="shared" ref="AA360" si="928">AA359-28</f>
        <v>44610</v>
      </c>
    </row>
    <row r="361" spans="1:27" ht="30" customHeight="1" thickBot="1" x14ac:dyDescent="0.3">
      <c r="A361" s="4690"/>
      <c r="B361" s="4704"/>
      <c r="C361" s="3717" t="s">
        <v>933</v>
      </c>
      <c r="D361" s="4042">
        <f>D360-4</f>
        <v>43624</v>
      </c>
      <c r="E361" s="4042">
        <f t="shared" ref="E361" si="929">E360-4</f>
        <v>43624</v>
      </c>
      <c r="F361" s="4042" t="s">
        <v>25</v>
      </c>
      <c r="G361" s="4042">
        <f>G360-4</f>
        <v>44039</v>
      </c>
      <c r="H361" s="4042"/>
      <c r="I361" s="4042">
        <f t="shared" ref="I361" si="930">I360-4</f>
        <v>44067</v>
      </c>
      <c r="J361" s="4672"/>
      <c r="K361" s="4672"/>
      <c r="L361" s="4042">
        <f t="shared" ref="L361:M361" si="931">L360-4</f>
        <v>44145</v>
      </c>
      <c r="M361" s="4042">
        <f t="shared" si="931"/>
        <v>44172</v>
      </c>
      <c r="N361" s="4672"/>
      <c r="O361" s="4042">
        <f t="shared" ref="O361" si="932">O360-4</f>
        <v>44235</v>
      </c>
      <c r="P361" s="4672"/>
      <c r="Q361" s="4672"/>
      <c r="R361" s="4042">
        <f t="shared" ref="R361:S361" si="933">R360-4</f>
        <v>44319</v>
      </c>
      <c r="S361" s="4042">
        <f t="shared" si="933"/>
        <v>43954</v>
      </c>
      <c r="T361" s="4672"/>
      <c r="U361" s="4042">
        <f t="shared" ref="U361" si="934">U360-4</f>
        <v>44417</v>
      </c>
      <c r="V361" s="4672"/>
      <c r="W361" s="4672"/>
      <c r="X361" s="4042">
        <f t="shared" ref="X361:Y361" si="935">X360-4</f>
        <v>44501</v>
      </c>
      <c r="Y361" s="4042">
        <f t="shared" si="935"/>
        <v>44543</v>
      </c>
      <c r="Z361" s="4672"/>
      <c r="AA361" s="4042">
        <f t="shared" ref="AA361" si="936">AA360-4</f>
        <v>44606</v>
      </c>
    </row>
    <row r="362" spans="1:27" ht="30" customHeight="1" thickBot="1" x14ac:dyDescent="0.3">
      <c r="A362" s="4690"/>
      <c r="B362" s="4704"/>
      <c r="C362" s="3678" t="s">
        <v>940</v>
      </c>
      <c r="D362" s="4046">
        <f>D363+2</f>
        <v>43619</v>
      </c>
      <c r="E362" s="4046">
        <f t="shared" ref="E362:I362" si="937">E363+2</f>
        <v>43619</v>
      </c>
      <c r="F362" s="4046" t="s">
        <v>25</v>
      </c>
      <c r="G362" s="4046">
        <f>G363+2</f>
        <v>44034</v>
      </c>
      <c r="H362" s="4046"/>
      <c r="I362" s="4046">
        <f t="shared" si="937"/>
        <v>44062</v>
      </c>
      <c r="J362" s="4672"/>
      <c r="K362" s="4672"/>
      <c r="L362" s="4046">
        <f t="shared" ref="L362:O362" si="938">L363+2</f>
        <v>44140</v>
      </c>
      <c r="M362" s="4046">
        <f t="shared" si="938"/>
        <v>44167</v>
      </c>
      <c r="N362" s="4672"/>
      <c r="O362" s="4046">
        <f t="shared" si="938"/>
        <v>44230</v>
      </c>
      <c r="P362" s="4672"/>
      <c r="Q362" s="4672"/>
      <c r="R362" s="4046">
        <f t="shared" ref="R362:S362" si="939">R363+2</f>
        <v>44314</v>
      </c>
      <c r="S362" s="4046">
        <f t="shared" si="939"/>
        <v>43949</v>
      </c>
      <c r="T362" s="4672"/>
      <c r="U362" s="4046">
        <f t="shared" ref="U362" si="940">U363+2</f>
        <v>44412</v>
      </c>
      <c r="V362" s="4672"/>
      <c r="W362" s="4672"/>
      <c r="X362" s="4046">
        <f t="shared" ref="X362:Y362" si="941">X363+2</f>
        <v>44496</v>
      </c>
      <c r="Y362" s="4046">
        <f t="shared" si="941"/>
        <v>44538</v>
      </c>
      <c r="Z362" s="4672"/>
      <c r="AA362" s="4046">
        <f t="shared" ref="AA362" si="942">AA363+2</f>
        <v>44601</v>
      </c>
    </row>
    <row r="363" spans="1:27" ht="30" customHeight="1" thickBot="1" x14ac:dyDescent="0.3">
      <c r="A363" s="4690"/>
      <c r="B363" s="4704"/>
      <c r="C363" s="817" t="s">
        <v>233</v>
      </c>
      <c r="D363" s="4046">
        <f>D361-7</f>
        <v>43617</v>
      </c>
      <c r="E363" s="4046">
        <f t="shared" ref="E363" si="943">E361-7</f>
        <v>43617</v>
      </c>
      <c r="F363" s="4046" t="s">
        <v>25</v>
      </c>
      <c r="G363" s="4046">
        <f>G361-7</f>
        <v>44032</v>
      </c>
      <c r="H363" s="4046"/>
      <c r="I363" s="4046">
        <f t="shared" ref="I363" si="944">I361-7</f>
        <v>44060</v>
      </c>
      <c r="J363" s="4672"/>
      <c r="K363" s="4672"/>
      <c r="L363" s="4046">
        <f t="shared" ref="L363:M363" si="945">L361-7</f>
        <v>44138</v>
      </c>
      <c r="M363" s="4046">
        <f t="shared" si="945"/>
        <v>44165</v>
      </c>
      <c r="N363" s="4672"/>
      <c r="O363" s="4046">
        <f t="shared" ref="O363" si="946">O361-7</f>
        <v>44228</v>
      </c>
      <c r="P363" s="4672"/>
      <c r="Q363" s="4672"/>
      <c r="R363" s="4046">
        <f t="shared" ref="R363:S363" si="947">R361-7</f>
        <v>44312</v>
      </c>
      <c r="S363" s="4046">
        <f t="shared" si="947"/>
        <v>43947</v>
      </c>
      <c r="T363" s="4672"/>
      <c r="U363" s="4046">
        <f t="shared" ref="U363" si="948">U361-7</f>
        <v>44410</v>
      </c>
      <c r="V363" s="4672"/>
      <c r="W363" s="4672"/>
      <c r="X363" s="4046">
        <f t="shared" ref="X363:Y363" si="949">X361-7</f>
        <v>44494</v>
      </c>
      <c r="Y363" s="4046">
        <f t="shared" si="949"/>
        <v>44536</v>
      </c>
      <c r="Z363" s="4672"/>
      <c r="AA363" s="4046">
        <f t="shared" ref="AA363" si="950">AA361-7</f>
        <v>44599</v>
      </c>
    </row>
    <row r="364" spans="1:27" customFormat="1" ht="30" customHeight="1" thickBot="1" x14ac:dyDescent="0.3">
      <c r="A364" s="4690"/>
      <c r="B364" s="4704"/>
      <c r="C364" s="4214" t="s">
        <v>934</v>
      </c>
      <c r="D364" s="4229">
        <f>D363-6</f>
        <v>43611</v>
      </c>
      <c r="E364" s="4229">
        <f t="shared" ref="E364" si="951">E363-6</f>
        <v>43611</v>
      </c>
      <c r="F364" s="4229" t="s">
        <v>25</v>
      </c>
      <c r="G364" s="4229">
        <f>G363-6</f>
        <v>44026</v>
      </c>
      <c r="H364" s="4229"/>
      <c r="I364" s="4229">
        <f t="shared" ref="I364" si="952">I363-6</f>
        <v>44054</v>
      </c>
      <c r="J364" s="4672"/>
      <c r="K364" s="4672"/>
      <c r="L364" s="4229">
        <f t="shared" ref="L364:M364" si="953">L363-6</f>
        <v>44132</v>
      </c>
      <c r="M364" s="4229">
        <f t="shared" si="953"/>
        <v>44159</v>
      </c>
      <c r="N364" s="4672"/>
      <c r="O364" s="4229">
        <f t="shared" ref="O364" si="954">O363-6</f>
        <v>44222</v>
      </c>
      <c r="P364" s="4672"/>
      <c r="Q364" s="4672"/>
      <c r="R364" s="4229">
        <f t="shared" ref="R364:S364" si="955">R363-6</f>
        <v>44306</v>
      </c>
      <c r="S364" s="4229">
        <f t="shared" si="955"/>
        <v>43941</v>
      </c>
      <c r="T364" s="4672"/>
      <c r="U364" s="4229">
        <f t="shared" ref="U364" si="956">U363-6</f>
        <v>44404</v>
      </c>
      <c r="V364" s="4672"/>
      <c r="W364" s="4672"/>
      <c r="X364" s="4229">
        <f t="shared" ref="X364:Y364" si="957">X363-6</f>
        <v>44488</v>
      </c>
      <c r="Y364" s="4229">
        <f t="shared" si="957"/>
        <v>44530</v>
      </c>
      <c r="Z364" s="4672"/>
      <c r="AA364" s="4229">
        <f t="shared" ref="AA364" si="958">AA363-6</f>
        <v>44593</v>
      </c>
    </row>
    <row r="365" spans="1:27" customFormat="1" ht="30" hidden="1" customHeight="1" thickBot="1" x14ac:dyDescent="0.3">
      <c r="A365" s="4690"/>
      <c r="B365" s="4704"/>
      <c r="C365" s="3678" t="s">
        <v>935</v>
      </c>
      <c r="D365" s="4408">
        <f>D364-7</f>
        <v>43604</v>
      </c>
      <c r="E365" s="4408">
        <f t="shared" ref="E365" si="959">E364-7</f>
        <v>43604</v>
      </c>
      <c r="F365" s="4408" t="s">
        <v>25</v>
      </c>
      <c r="G365" s="4408">
        <f>G364-7</f>
        <v>44019</v>
      </c>
      <c r="H365" s="4408"/>
      <c r="I365" s="4408">
        <f t="shared" ref="I365" si="960">I364-7</f>
        <v>44047</v>
      </c>
      <c r="J365" s="4672"/>
      <c r="K365" s="4672"/>
      <c r="L365" s="4408">
        <f t="shared" ref="L365:M365" si="961">L364-7</f>
        <v>44125</v>
      </c>
      <c r="M365" s="4408">
        <f t="shared" si="961"/>
        <v>44152</v>
      </c>
      <c r="N365" s="4672"/>
      <c r="O365" s="4408">
        <f t="shared" ref="O365" si="962">O364-7</f>
        <v>44215</v>
      </c>
      <c r="P365" s="4672"/>
      <c r="Q365" s="4672"/>
      <c r="R365" s="4408">
        <f t="shared" ref="R365:S365" si="963">R364-7</f>
        <v>44299</v>
      </c>
      <c r="S365" s="4408">
        <f t="shared" si="963"/>
        <v>43934</v>
      </c>
      <c r="T365" s="4672"/>
      <c r="U365" s="4408">
        <f t="shared" ref="U365" si="964">U364-7</f>
        <v>44397</v>
      </c>
      <c r="V365" s="4672"/>
      <c r="W365" s="4672"/>
      <c r="X365" s="4408">
        <f t="shared" ref="X365:Y365" si="965">X364-7</f>
        <v>44481</v>
      </c>
      <c r="Y365" s="4408">
        <f t="shared" si="965"/>
        <v>44523</v>
      </c>
      <c r="Z365" s="4672"/>
      <c r="AA365" s="4408">
        <f t="shared" ref="AA365" si="966">AA364-7</f>
        <v>44586</v>
      </c>
    </row>
    <row r="366" spans="1:27" s="3741" customFormat="1" ht="30" hidden="1" customHeight="1" thickBot="1" x14ac:dyDescent="0.3">
      <c r="A366" s="4690"/>
      <c r="B366" s="4704"/>
      <c r="C366" s="4245" t="s">
        <v>953</v>
      </c>
      <c r="D366" s="4259">
        <f t="shared" ref="D366:G366" si="967">D367+4</f>
        <v>43614</v>
      </c>
      <c r="E366" s="4259">
        <f t="shared" si="967"/>
        <v>43614</v>
      </c>
      <c r="F366" s="4259" t="s">
        <v>25</v>
      </c>
      <c r="G366" s="4259">
        <f t="shared" si="967"/>
        <v>44029</v>
      </c>
      <c r="H366" s="4259"/>
      <c r="I366" s="4259"/>
      <c r="J366" s="4672"/>
      <c r="K366" s="4672"/>
      <c r="L366" s="4259"/>
      <c r="M366" s="4259"/>
      <c r="N366" s="4672"/>
      <c r="O366" s="4259"/>
      <c r="P366" s="4672"/>
      <c r="Q366" s="4672"/>
      <c r="R366" s="4259"/>
      <c r="S366" s="4259"/>
      <c r="T366" s="4672"/>
      <c r="U366" s="4259"/>
      <c r="V366" s="4672"/>
      <c r="W366" s="4672"/>
      <c r="X366" s="4259"/>
      <c r="Y366" s="4259"/>
      <c r="Z366" s="4672"/>
      <c r="AA366" s="4259"/>
    </row>
    <row r="367" spans="1:27" s="3741" customFormat="1" ht="30" hidden="1" customHeight="1" thickBot="1" x14ac:dyDescent="0.3">
      <c r="A367" s="4690"/>
      <c r="B367" s="4704"/>
      <c r="C367" s="4245" t="s">
        <v>954</v>
      </c>
      <c r="D367" s="4259">
        <f t="shared" ref="D367:G367" si="968">D368+7</f>
        <v>43610</v>
      </c>
      <c r="E367" s="4259">
        <f t="shared" si="968"/>
        <v>43610</v>
      </c>
      <c r="F367" s="4259" t="s">
        <v>25</v>
      </c>
      <c r="G367" s="4259">
        <f t="shared" si="968"/>
        <v>44025</v>
      </c>
      <c r="H367" s="4259"/>
      <c r="I367" s="4259"/>
      <c r="J367" s="4672"/>
      <c r="K367" s="4672"/>
      <c r="L367" s="4259"/>
      <c r="M367" s="4259"/>
      <c r="N367" s="4672"/>
      <c r="O367" s="4259"/>
      <c r="P367" s="4672"/>
      <c r="Q367" s="4672"/>
      <c r="R367" s="4259"/>
      <c r="S367" s="4259"/>
      <c r="T367" s="4672"/>
      <c r="U367" s="4259"/>
      <c r="V367" s="4672"/>
      <c r="W367" s="4672"/>
      <c r="X367" s="4259"/>
      <c r="Y367" s="4259"/>
      <c r="Z367" s="4672"/>
      <c r="AA367" s="4259"/>
    </row>
    <row r="368" spans="1:27" s="3741" customFormat="1" ht="30" hidden="1" customHeight="1" thickBot="1" x14ac:dyDescent="0.3">
      <c r="A368" s="4690"/>
      <c r="B368" s="4704"/>
      <c r="C368" s="4245" t="s">
        <v>952</v>
      </c>
      <c r="D368" s="4259">
        <f t="shared" ref="D368:G368" si="969">D369+6</f>
        <v>43603</v>
      </c>
      <c r="E368" s="4259">
        <f t="shared" si="969"/>
        <v>43603</v>
      </c>
      <c r="F368" s="4259" t="s">
        <v>25</v>
      </c>
      <c r="G368" s="4259">
        <f t="shared" si="969"/>
        <v>44018</v>
      </c>
      <c r="H368" s="4259"/>
      <c r="I368" s="4259"/>
      <c r="J368" s="4672"/>
      <c r="K368" s="4672"/>
      <c r="L368" s="4259"/>
      <c r="M368" s="4259"/>
      <c r="N368" s="4672"/>
      <c r="O368" s="4259"/>
      <c r="P368" s="4672"/>
      <c r="Q368" s="4672"/>
      <c r="R368" s="4259"/>
      <c r="S368" s="4259"/>
      <c r="T368" s="4672"/>
      <c r="U368" s="4259"/>
      <c r="V368" s="4672"/>
      <c r="W368" s="4672"/>
      <c r="X368" s="4259"/>
      <c r="Y368" s="4259"/>
      <c r="Z368" s="4672"/>
      <c r="AA368" s="4259"/>
    </row>
    <row r="369" spans="1:27" s="3741" customFormat="1" ht="30" hidden="1" customHeight="1" thickBot="1" x14ac:dyDescent="0.3">
      <c r="A369" s="4690"/>
      <c r="B369" s="4704"/>
      <c r="C369" s="4230" t="s">
        <v>951</v>
      </c>
      <c r="D369" s="4244">
        <f t="shared" ref="D369:G369" si="970">D364-14</f>
        <v>43597</v>
      </c>
      <c r="E369" s="4244">
        <f t="shared" ref="E369" si="971">E364-14</f>
        <v>43597</v>
      </c>
      <c r="F369" s="4244" t="s">
        <v>25</v>
      </c>
      <c r="G369" s="4244">
        <f t="shared" si="970"/>
        <v>44012</v>
      </c>
      <c r="H369" s="4244"/>
      <c r="I369" s="4244"/>
      <c r="J369" s="4672"/>
      <c r="K369" s="4672"/>
      <c r="L369" s="4244"/>
      <c r="M369" s="4244"/>
      <c r="N369" s="4672"/>
      <c r="O369" s="4244"/>
      <c r="P369" s="4672"/>
      <c r="Q369" s="4672"/>
      <c r="R369" s="4244"/>
      <c r="S369" s="4244"/>
      <c r="T369" s="4672"/>
      <c r="U369" s="4244"/>
      <c r="V369" s="4672"/>
      <c r="W369" s="4672"/>
      <c r="X369" s="4244"/>
      <c r="Y369" s="4244"/>
      <c r="Z369" s="4672"/>
      <c r="AA369" s="4244"/>
    </row>
    <row r="370" spans="1:27" ht="30" hidden="1" customHeight="1" thickBot="1" x14ac:dyDescent="0.3">
      <c r="A370" s="4690"/>
      <c r="B370" s="4704"/>
      <c r="C370" s="3678" t="s">
        <v>978</v>
      </c>
      <c r="D370" s="4046">
        <f>D364-35</f>
        <v>43576</v>
      </c>
      <c r="E370" s="4046">
        <f>E364-35</f>
        <v>43576</v>
      </c>
      <c r="F370" s="4046" t="s">
        <v>25</v>
      </c>
      <c r="G370" s="4046">
        <f>G364-35</f>
        <v>43991</v>
      </c>
      <c r="H370" s="4046"/>
      <c r="I370" s="4046">
        <f>I364-35</f>
        <v>44019</v>
      </c>
      <c r="J370" s="4672"/>
      <c r="K370" s="4672"/>
      <c r="L370" s="4046">
        <f>L364-35</f>
        <v>44097</v>
      </c>
      <c r="M370" s="4046">
        <f>M364-35</f>
        <v>44124</v>
      </c>
      <c r="N370" s="4672"/>
      <c r="O370" s="4046">
        <f>O364-35</f>
        <v>44187</v>
      </c>
      <c r="P370" s="4672"/>
      <c r="Q370" s="4672"/>
      <c r="R370" s="4046">
        <f t="shared" ref="R370:S370" si="972">R364-35</f>
        <v>44271</v>
      </c>
      <c r="S370" s="4046">
        <f t="shared" si="972"/>
        <v>43906</v>
      </c>
      <c r="T370" s="4672"/>
      <c r="U370" s="4046">
        <f>U364-35</f>
        <v>44369</v>
      </c>
      <c r="V370" s="4672"/>
      <c r="W370" s="4672"/>
      <c r="X370" s="4046">
        <f t="shared" ref="X370:Y370" si="973">X364-35</f>
        <v>44453</v>
      </c>
      <c r="Y370" s="4046">
        <f t="shared" si="973"/>
        <v>44495</v>
      </c>
      <c r="Z370" s="4672"/>
      <c r="AA370" s="4046">
        <f>AA364-35</f>
        <v>44558</v>
      </c>
    </row>
    <row r="371" spans="1:27" s="4340" customFormat="1" ht="30" customHeight="1" thickBot="1" x14ac:dyDescent="0.3">
      <c r="A371" s="4690"/>
      <c r="B371" s="4704"/>
      <c r="C371" s="4346" t="s">
        <v>977</v>
      </c>
      <c r="D371" s="4049">
        <f>D372+15</f>
        <v>43569</v>
      </c>
      <c r="E371" s="4049">
        <f t="shared" ref="E371" si="974">E372+15</f>
        <v>43569</v>
      </c>
      <c r="F371" s="4049" t="s">
        <v>25</v>
      </c>
      <c r="G371" s="4049">
        <f>G372+15</f>
        <v>43984</v>
      </c>
      <c r="H371" s="4049"/>
      <c r="I371" s="4049">
        <f>I372+15</f>
        <v>44012</v>
      </c>
      <c r="J371" s="4672"/>
      <c r="K371" s="4672"/>
      <c r="L371" s="4049">
        <f t="shared" ref="L371:M371" si="975">L372+15</f>
        <v>44090</v>
      </c>
      <c r="M371" s="4049">
        <f t="shared" si="975"/>
        <v>44117</v>
      </c>
      <c r="N371" s="4672"/>
      <c r="O371" s="4049">
        <f>O372+15</f>
        <v>44180</v>
      </c>
      <c r="P371" s="4672"/>
      <c r="Q371" s="4672"/>
      <c r="R371" s="4049">
        <f t="shared" ref="R371:S371" si="976">R372+15</f>
        <v>44264</v>
      </c>
      <c r="S371" s="4049">
        <f t="shared" si="976"/>
        <v>43899</v>
      </c>
      <c r="T371" s="4672"/>
      <c r="U371" s="4049">
        <f>U372+15</f>
        <v>44362</v>
      </c>
      <c r="V371" s="4672"/>
      <c r="W371" s="4672"/>
      <c r="X371" s="4049">
        <f t="shared" ref="X371:Y371" si="977">X372+15</f>
        <v>44446</v>
      </c>
      <c r="Y371" s="4049">
        <f t="shared" si="977"/>
        <v>44488</v>
      </c>
      <c r="Z371" s="4672"/>
      <c r="AA371" s="4049">
        <f>AA372+15</f>
        <v>44551</v>
      </c>
    </row>
    <row r="372" spans="1:27" customFormat="1" ht="30" customHeight="1" thickBot="1" x14ac:dyDescent="0.3">
      <c r="A372" s="4690"/>
      <c r="B372" s="4704"/>
      <c r="C372" s="3730" t="s">
        <v>945</v>
      </c>
      <c r="D372" s="4409">
        <f>D365-50</f>
        <v>43554</v>
      </c>
      <c r="E372" s="4409">
        <f t="shared" ref="E372" si="978">E365-50</f>
        <v>43554</v>
      </c>
      <c r="F372" s="4409" t="s">
        <v>25</v>
      </c>
      <c r="G372" s="4409">
        <f>G365-50</f>
        <v>43969</v>
      </c>
      <c r="H372" s="4409"/>
      <c r="I372" s="4409">
        <f>I365-50</f>
        <v>43997</v>
      </c>
      <c r="J372" s="4672"/>
      <c r="K372" s="4672"/>
      <c r="L372" s="4409">
        <f t="shared" ref="L372:M372" si="979">L365-50</f>
        <v>44075</v>
      </c>
      <c r="M372" s="4409">
        <f t="shared" si="979"/>
        <v>44102</v>
      </c>
      <c r="N372" s="4672"/>
      <c r="O372" s="4409">
        <f>O365-50</f>
        <v>44165</v>
      </c>
      <c r="P372" s="4672"/>
      <c r="Q372" s="4672"/>
      <c r="R372" s="4409">
        <f t="shared" ref="R372:S372" si="980">R365-50</f>
        <v>44249</v>
      </c>
      <c r="S372" s="4409">
        <f t="shared" si="980"/>
        <v>43884</v>
      </c>
      <c r="T372" s="4672"/>
      <c r="U372" s="4409">
        <f>U365-50</f>
        <v>44347</v>
      </c>
      <c r="V372" s="4672"/>
      <c r="W372" s="4672"/>
      <c r="X372" s="4409">
        <f t="shared" ref="X372:Y372" si="981">X365-50</f>
        <v>44431</v>
      </c>
      <c r="Y372" s="4409">
        <f t="shared" si="981"/>
        <v>44473</v>
      </c>
      <c r="Z372" s="4672"/>
      <c r="AA372" s="4409">
        <f>AA365-50</f>
        <v>44536</v>
      </c>
    </row>
    <row r="373" spans="1:27" customFormat="1" ht="30" customHeight="1" thickBot="1" x14ac:dyDescent="0.3">
      <c r="A373" s="4690"/>
      <c r="B373" s="4704"/>
      <c r="C373" s="3678" t="s">
        <v>936</v>
      </c>
      <c r="D373" s="4046">
        <f>D374</f>
        <v>43537</v>
      </c>
      <c r="E373" s="4046">
        <f t="shared" ref="E373" si="982">E374</f>
        <v>43537</v>
      </c>
      <c r="F373" s="4046" t="s">
        <v>25</v>
      </c>
      <c r="G373" s="4046">
        <f>G374</f>
        <v>43952</v>
      </c>
      <c r="H373" s="4046"/>
      <c r="I373" s="4046">
        <f>I374</f>
        <v>43980</v>
      </c>
      <c r="J373" s="4672"/>
      <c r="K373" s="4672"/>
      <c r="L373" s="4046">
        <f t="shared" ref="L373:M373" si="983">L374</f>
        <v>44058</v>
      </c>
      <c r="M373" s="4046">
        <f t="shared" si="983"/>
        <v>44085</v>
      </c>
      <c r="N373" s="4672"/>
      <c r="O373" s="4046">
        <f>O374</f>
        <v>44148</v>
      </c>
      <c r="P373" s="4672"/>
      <c r="Q373" s="4672"/>
      <c r="R373" s="4046">
        <f t="shared" ref="R373:S373" si="984">R374</f>
        <v>44232</v>
      </c>
      <c r="S373" s="4046">
        <f t="shared" si="984"/>
        <v>43867</v>
      </c>
      <c r="T373" s="4672"/>
      <c r="U373" s="4046">
        <f>U374</f>
        <v>44330</v>
      </c>
      <c r="V373" s="4672"/>
      <c r="W373" s="4672"/>
      <c r="X373" s="4046">
        <f t="shared" ref="X373:Y373" si="985">X374</f>
        <v>44414</v>
      </c>
      <c r="Y373" s="4046">
        <f t="shared" si="985"/>
        <v>44456</v>
      </c>
      <c r="Z373" s="4672"/>
      <c r="AA373" s="4046">
        <f>AA374</f>
        <v>44519</v>
      </c>
    </row>
    <row r="374" spans="1:27" customFormat="1" ht="30" customHeight="1" thickBot="1" x14ac:dyDescent="0.3">
      <c r="A374" s="4690"/>
      <c r="B374" s="4704"/>
      <c r="C374" s="3678" t="s">
        <v>938</v>
      </c>
      <c r="D374" s="4046">
        <f>D365-67</f>
        <v>43537</v>
      </c>
      <c r="E374" s="4046">
        <f t="shared" ref="E374" si="986">E365-67</f>
        <v>43537</v>
      </c>
      <c r="F374" s="4046" t="s">
        <v>25</v>
      </c>
      <c r="G374" s="4046">
        <f>G365-67</f>
        <v>43952</v>
      </c>
      <c r="H374" s="4046"/>
      <c r="I374" s="4046">
        <f>I365-67</f>
        <v>43980</v>
      </c>
      <c r="J374" s="4672"/>
      <c r="K374" s="4672"/>
      <c r="L374" s="4046">
        <f t="shared" ref="L374:M374" si="987">L365-67</f>
        <v>44058</v>
      </c>
      <c r="M374" s="4046">
        <f t="shared" si="987"/>
        <v>44085</v>
      </c>
      <c r="N374" s="4672"/>
      <c r="O374" s="4046">
        <f>O365-67</f>
        <v>44148</v>
      </c>
      <c r="P374" s="4672"/>
      <c r="Q374" s="4672"/>
      <c r="R374" s="4046">
        <f t="shared" ref="R374:S374" si="988">R365-67</f>
        <v>44232</v>
      </c>
      <c r="S374" s="4046">
        <f t="shared" si="988"/>
        <v>43867</v>
      </c>
      <c r="T374" s="4672"/>
      <c r="U374" s="4046">
        <f>U365-67</f>
        <v>44330</v>
      </c>
      <c r="V374" s="4672"/>
      <c r="W374" s="4672"/>
      <c r="X374" s="4046">
        <f t="shared" ref="X374:Y374" si="989">X365-67</f>
        <v>44414</v>
      </c>
      <c r="Y374" s="4046">
        <f t="shared" si="989"/>
        <v>44456</v>
      </c>
      <c r="Z374" s="4672"/>
      <c r="AA374" s="4046">
        <f>AA365-67</f>
        <v>44519</v>
      </c>
    </row>
    <row r="375" spans="1:27" s="3741" customFormat="1" ht="30" customHeight="1" thickBot="1" x14ac:dyDescent="0.3">
      <c r="A375" s="4690"/>
      <c r="B375" s="4704"/>
      <c r="C375" s="3678" t="s">
        <v>946</v>
      </c>
      <c r="D375" s="4046">
        <f>D374-16</f>
        <v>43521</v>
      </c>
      <c r="E375" s="4046">
        <f t="shared" ref="E375" si="990">E374-16</f>
        <v>43521</v>
      </c>
      <c r="F375" s="4046" t="s">
        <v>25</v>
      </c>
      <c r="G375" s="4046">
        <f>G374-16</f>
        <v>43936</v>
      </c>
      <c r="H375" s="4046"/>
      <c r="I375" s="4046">
        <f>I374-16</f>
        <v>43964</v>
      </c>
      <c r="J375" s="4672"/>
      <c r="K375" s="4672"/>
      <c r="L375" s="4046">
        <f t="shared" ref="L375:M375" si="991">L374-16</f>
        <v>44042</v>
      </c>
      <c r="M375" s="4046">
        <f t="shared" si="991"/>
        <v>44069</v>
      </c>
      <c r="N375" s="4672"/>
      <c r="O375" s="4046">
        <f>O374-16</f>
        <v>44132</v>
      </c>
      <c r="P375" s="4672"/>
      <c r="Q375" s="4672"/>
      <c r="R375" s="4046">
        <f t="shared" ref="R375:S375" si="992">R374-16</f>
        <v>44216</v>
      </c>
      <c r="S375" s="4046">
        <f t="shared" si="992"/>
        <v>43851</v>
      </c>
      <c r="T375" s="4672"/>
      <c r="U375" s="4046">
        <f>U374-16</f>
        <v>44314</v>
      </c>
      <c r="V375" s="4672"/>
      <c r="W375" s="4672"/>
      <c r="X375" s="4046">
        <f t="shared" ref="X375:Y375" si="993">X374-16</f>
        <v>44398</v>
      </c>
      <c r="Y375" s="4046">
        <f t="shared" si="993"/>
        <v>44440</v>
      </c>
      <c r="Z375" s="4672"/>
      <c r="AA375" s="4046">
        <f>AA374-16</f>
        <v>44503</v>
      </c>
    </row>
    <row r="376" spans="1:27" customFormat="1" ht="30" customHeight="1" thickBot="1" x14ac:dyDescent="0.3">
      <c r="A376" s="4691"/>
      <c r="B376" s="4704"/>
      <c r="C376" s="3693" t="s">
        <v>937</v>
      </c>
      <c r="D376" s="4048">
        <f>D369-98</f>
        <v>43499</v>
      </c>
      <c r="E376" s="4048">
        <f>E369-98</f>
        <v>43499</v>
      </c>
      <c r="F376" s="4048" t="s">
        <v>25</v>
      </c>
      <c r="G376" s="4048">
        <f>G369-112</f>
        <v>43900</v>
      </c>
      <c r="H376" s="4048"/>
      <c r="I376" s="4048">
        <f>I364-112</f>
        <v>43942</v>
      </c>
      <c r="J376" s="4673"/>
      <c r="K376" s="4673"/>
      <c r="L376" s="4048">
        <f>L364-112</f>
        <v>44020</v>
      </c>
      <c r="M376" s="4048">
        <f>M364-112</f>
        <v>44047</v>
      </c>
      <c r="N376" s="4673"/>
      <c r="O376" s="4048">
        <f>O364-112</f>
        <v>44110</v>
      </c>
      <c r="P376" s="4673"/>
      <c r="Q376" s="4673"/>
      <c r="R376" s="4048">
        <f>R364-112</f>
        <v>44194</v>
      </c>
      <c r="S376" s="4048">
        <f>S364-112</f>
        <v>43829</v>
      </c>
      <c r="T376" s="4673"/>
      <c r="U376" s="4048">
        <f>U364-112</f>
        <v>44292</v>
      </c>
      <c r="V376" s="4673"/>
      <c r="W376" s="4673"/>
      <c r="X376" s="4048">
        <f>X364-112</f>
        <v>44376</v>
      </c>
      <c r="Y376" s="4048">
        <f>Y364-112</f>
        <v>44418</v>
      </c>
      <c r="Z376" s="4673"/>
      <c r="AA376" s="4048">
        <f>AA364-112</f>
        <v>44481</v>
      </c>
    </row>
    <row r="377" spans="1:27" ht="30" customHeight="1" x14ac:dyDescent="0.5">
      <c r="A377" s="3677"/>
      <c r="B377" s="122"/>
      <c r="C377" s="827" t="s">
        <v>939</v>
      </c>
    </row>
    <row r="378" spans="1:27" ht="30" hidden="1" customHeight="1" x14ac:dyDescent="0.5">
      <c r="A378" s="3677"/>
      <c r="B378" s="122"/>
      <c r="C378" s="827"/>
    </row>
    <row r="379" spans="1:27" ht="30" hidden="1" customHeight="1" x14ac:dyDescent="0.5">
      <c r="A379" s="3677"/>
      <c r="B379" s="122"/>
      <c r="C379" s="827"/>
    </row>
    <row r="380" spans="1:27" ht="30" hidden="1" customHeight="1" x14ac:dyDescent="0.5">
      <c r="A380" s="3677"/>
      <c r="B380" s="122"/>
      <c r="C380" s="827"/>
    </row>
    <row r="381" spans="1:27" ht="30" hidden="1" customHeight="1" x14ac:dyDescent="0.5">
      <c r="A381" s="3675"/>
      <c r="B381" s="3740"/>
      <c r="C381" s="4" t="s">
        <v>935</v>
      </c>
    </row>
    <row r="382" spans="1:27" ht="30" hidden="1" customHeight="1" x14ac:dyDescent="0.5">
      <c r="A382" s="3675"/>
      <c r="B382" s="3740"/>
      <c r="C382" s="4"/>
    </row>
    <row r="383" spans="1:27" ht="30" hidden="1" customHeight="1" x14ac:dyDescent="0.5">
      <c r="A383" s="3675"/>
      <c r="B383" s="3740"/>
      <c r="C383" s="4"/>
    </row>
    <row r="384" spans="1:27" ht="30" hidden="1" customHeight="1" x14ac:dyDescent="0.5">
      <c r="A384" s="3675"/>
      <c r="B384" s="3740"/>
      <c r="C384" s="4"/>
    </row>
    <row r="385" spans="1:5" ht="30" hidden="1" customHeight="1" x14ac:dyDescent="0.5">
      <c r="A385" s="3675"/>
      <c r="B385" s="3740"/>
      <c r="C385" s="4"/>
    </row>
    <row r="386" spans="1:5" ht="30" hidden="1" customHeight="1" x14ac:dyDescent="0.5">
      <c r="A386" s="3675"/>
      <c r="B386" s="3740"/>
      <c r="C386" s="4"/>
    </row>
    <row r="387" spans="1:5" ht="30" hidden="1" customHeight="1" x14ac:dyDescent="0.5">
      <c r="A387" s="3675"/>
      <c r="B387" s="3740"/>
      <c r="C387" s="4"/>
    </row>
    <row r="388" spans="1:5" ht="21" hidden="1" x14ac:dyDescent="0.25">
      <c r="A388" s="11"/>
      <c r="B388" s="12"/>
      <c r="C388" s="4"/>
    </row>
    <row r="389" spans="1:5" ht="21" hidden="1" customHeight="1" x14ac:dyDescent="0.25">
      <c r="A389" s="11"/>
      <c r="B389" s="12"/>
      <c r="C389" s="4"/>
      <c r="D389" s="15" t="s">
        <v>846</v>
      </c>
    </row>
    <row r="390" spans="1:5" ht="21" hidden="1" x14ac:dyDescent="0.25">
      <c r="A390" s="11"/>
      <c r="B390" s="12"/>
      <c r="C390" s="4" t="s">
        <v>774</v>
      </c>
      <c r="D390" s="29" t="e">
        <f>AVERAGE(#REF!,#REF!,#REF!,#REF!,#REF!,#REF!,#REF!,#REF!)</f>
        <v>#REF!</v>
      </c>
      <c r="E390" s="29"/>
    </row>
    <row r="391" spans="1:5" ht="21" hidden="1" x14ac:dyDescent="0.25">
      <c r="A391" s="11"/>
      <c r="B391" s="12"/>
      <c r="C391" s="4" t="s">
        <v>775</v>
      </c>
      <c r="D391" s="29" t="e">
        <f>D390/7</f>
        <v>#REF!</v>
      </c>
      <c r="E391" s="29"/>
    </row>
    <row r="392" spans="1:5" ht="21" hidden="1" x14ac:dyDescent="0.25">
      <c r="A392" s="11"/>
      <c r="B392" s="12"/>
      <c r="C392" s="4" t="s">
        <v>377</v>
      </c>
      <c r="D392" s="29" t="e">
        <f>AVERAGE(#REF!,#REF!,#REF!,#REF!,#REF!,#REF!,#REF!,#REF!)</f>
        <v>#REF!</v>
      </c>
      <c r="E392" s="29"/>
    </row>
    <row r="393" spans="1:5" ht="21" hidden="1" x14ac:dyDescent="0.25">
      <c r="A393" s="11"/>
      <c r="B393" s="12"/>
      <c r="C393" s="4" t="s">
        <v>378</v>
      </c>
      <c r="D393" s="29" t="e">
        <f>D392/7</f>
        <v>#REF!</v>
      </c>
      <c r="E393" s="29"/>
    </row>
    <row r="394" spans="1:5" ht="21" hidden="1" x14ac:dyDescent="0.25">
      <c r="A394" s="11"/>
      <c r="B394" s="12"/>
      <c r="C394" s="4" t="s">
        <v>408</v>
      </c>
      <c r="D394" s="29" t="e">
        <f>AVERAGE(#REF!,#REF!,#REF!,#REF!,#REF!,#REF!,#REF!,#REF!)</f>
        <v>#REF!</v>
      </c>
      <c r="E394" s="29"/>
    </row>
    <row r="395" spans="1:5" ht="21" hidden="1" x14ac:dyDescent="0.25">
      <c r="A395" s="11"/>
      <c r="B395" s="12"/>
      <c r="C395" s="4" t="s">
        <v>409</v>
      </c>
      <c r="D395" s="29" t="e">
        <f>D394/7</f>
        <v>#REF!</v>
      </c>
      <c r="E395" s="29"/>
    </row>
    <row r="396" spans="1:5" ht="21" hidden="1" x14ac:dyDescent="0.25">
      <c r="A396" s="11"/>
      <c r="B396" s="12"/>
      <c r="C396" s="4" t="s">
        <v>404</v>
      </c>
      <c r="D396" s="29" t="e">
        <f>AVERAGE(#REF!,#REF!,#REF!,#REF!,#REF!,#REF!,#REF!,#REF!)</f>
        <v>#REF!</v>
      </c>
      <c r="E396" s="29"/>
    </row>
    <row r="397" spans="1:5" ht="21" hidden="1" x14ac:dyDescent="0.25">
      <c r="A397" s="11"/>
      <c r="B397" s="12"/>
      <c r="C397" s="4" t="s">
        <v>405</v>
      </c>
      <c r="D397" s="29" t="e">
        <f>D396/7</f>
        <v>#REF!</v>
      </c>
      <c r="E397" s="29"/>
    </row>
    <row r="398" spans="1:5" ht="21" hidden="1" x14ac:dyDescent="0.25">
      <c r="A398" s="11"/>
      <c r="B398" s="12"/>
      <c r="C398" s="4" t="s">
        <v>379</v>
      </c>
      <c r="D398" s="29" t="e">
        <f>AVERAGE(#REF!,#REF!,#REF!,#REF!,#REF!,#REF!,#REF!,#REF!)</f>
        <v>#REF!</v>
      </c>
      <c r="E398" s="29"/>
    </row>
    <row r="399" spans="1:5" ht="21" hidden="1" x14ac:dyDescent="0.25">
      <c r="A399" s="11"/>
      <c r="B399" s="12"/>
      <c r="C399" s="4" t="s">
        <v>380</v>
      </c>
      <c r="D399" s="29" t="e">
        <f>D398/7</f>
        <v>#REF!</v>
      </c>
      <c r="E399" s="29"/>
    </row>
    <row r="400" spans="1:5" ht="21" hidden="1" x14ac:dyDescent="0.25">
      <c r="A400" s="11"/>
      <c r="B400" s="12"/>
      <c r="C400" s="4" t="s">
        <v>406</v>
      </c>
      <c r="D400" s="29" t="e">
        <f>AVERAGE(#REF!,#REF!,#REF!,#REF!,#REF!,#REF!,#REF!,#REF!)</f>
        <v>#REF!</v>
      </c>
      <c r="E400" s="29"/>
    </row>
    <row r="401" spans="1:5" ht="21" hidden="1" x14ac:dyDescent="0.25">
      <c r="A401" s="11"/>
      <c r="B401" s="12"/>
      <c r="C401" s="4" t="s">
        <v>407</v>
      </c>
      <c r="D401" s="29" t="e">
        <f>D400/7</f>
        <v>#REF!</v>
      </c>
      <c r="E401" s="29"/>
    </row>
    <row r="402" spans="1:5" ht="21" hidden="1" x14ac:dyDescent="0.25">
      <c r="A402" s="11"/>
      <c r="B402" s="12"/>
      <c r="C402" s="4" t="s">
        <v>772</v>
      </c>
      <c r="D402" s="29" t="e">
        <f>AVERAGE(#REF!,#REF!,#REF!,#REF!,#REF!,#REF!,#REF!,#REF!)</f>
        <v>#REF!</v>
      </c>
      <c r="E402" s="29"/>
    </row>
    <row r="403" spans="1:5" ht="21" hidden="1" x14ac:dyDescent="0.25">
      <c r="A403" s="11"/>
      <c r="B403" s="12"/>
      <c r="C403" s="4" t="s">
        <v>773</v>
      </c>
      <c r="D403" s="29" t="e">
        <f>D402/7</f>
        <v>#REF!</v>
      </c>
      <c r="E403" s="29"/>
    </row>
    <row r="404" spans="1:5" ht="21" hidden="1" x14ac:dyDescent="0.25">
      <c r="A404" s="11"/>
      <c r="B404" s="12"/>
      <c r="C404" s="4" t="s">
        <v>777</v>
      </c>
      <c r="D404" s="29"/>
      <c r="E404" s="29"/>
    </row>
    <row r="405" spans="1:5" ht="21" hidden="1" x14ac:dyDescent="0.25">
      <c r="A405" s="11"/>
      <c r="B405" s="12"/>
      <c r="C405" s="4" t="s">
        <v>778</v>
      </c>
      <c r="D405" s="29"/>
      <c r="E405" s="29"/>
    </row>
    <row r="406" spans="1:5" ht="21" hidden="1" x14ac:dyDescent="0.25">
      <c r="A406" s="11"/>
      <c r="B406" s="12"/>
      <c r="C406" s="4" t="s">
        <v>779</v>
      </c>
      <c r="D406" s="29"/>
      <c r="E406" s="29"/>
    </row>
    <row r="407" spans="1:5" ht="21" hidden="1" x14ac:dyDescent="0.25">
      <c r="A407" s="11"/>
      <c r="B407" s="12"/>
      <c r="C407" s="4" t="s">
        <v>780</v>
      </c>
      <c r="D407" s="29"/>
      <c r="E407" s="29"/>
    </row>
    <row r="408" spans="1:5" ht="21" hidden="1" x14ac:dyDescent="0.25">
      <c r="A408" s="11"/>
      <c r="B408" s="12"/>
      <c r="C408" s="4" t="s">
        <v>781</v>
      </c>
      <c r="D408" s="29"/>
      <c r="E408" s="29"/>
    </row>
    <row r="409" spans="1:5" ht="21" hidden="1" x14ac:dyDescent="0.25">
      <c r="A409" s="11"/>
      <c r="B409" s="12"/>
      <c r="C409" s="4" t="s">
        <v>782</v>
      </c>
      <c r="D409" s="29"/>
      <c r="E409" s="29"/>
    </row>
    <row r="410" spans="1:5" ht="21.75" hidden="1" customHeight="1" x14ac:dyDescent="0.35">
      <c r="A410" s="11"/>
      <c r="B410" s="4718" t="s">
        <v>690</v>
      </c>
      <c r="C410" s="2965" t="s">
        <v>662</v>
      </c>
    </row>
    <row r="411" spans="1:5" ht="77.25" hidden="1" customHeight="1" x14ac:dyDescent="0.4">
      <c r="A411" s="11"/>
      <c r="B411" s="4719"/>
      <c r="C411" s="2966">
        <v>42946</v>
      </c>
    </row>
    <row r="412" spans="1:5" ht="77.25" hidden="1" customHeight="1" x14ac:dyDescent="0.4">
      <c r="A412" s="11"/>
      <c r="B412" s="4719"/>
      <c r="C412" s="2966">
        <v>42977</v>
      </c>
    </row>
    <row r="413" spans="1:5" ht="58.5" hidden="1" customHeight="1" x14ac:dyDescent="0.4">
      <c r="A413" s="11"/>
      <c r="B413" s="4719"/>
      <c r="C413" s="2966">
        <v>43008</v>
      </c>
    </row>
    <row r="414" spans="1:5" ht="58.5" hidden="1" customHeight="1" x14ac:dyDescent="0.4">
      <c r="A414" s="11"/>
      <c r="B414" s="4719"/>
      <c r="C414" s="2972">
        <v>43038</v>
      </c>
    </row>
    <row r="415" spans="1:5" ht="39.75" hidden="1" customHeight="1" x14ac:dyDescent="0.4">
      <c r="A415" s="11"/>
      <c r="B415" s="4719"/>
      <c r="C415" s="2966" t="s">
        <v>682</v>
      </c>
    </row>
    <row r="416" spans="1:5" ht="77.25" hidden="1" customHeight="1" x14ac:dyDescent="0.4">
      <c r="A416" s="11"/>
      <c r="B416" s="4720"/>
      <c r="C416" s="2973">
        <v>43069</v>
      </c>
    </row>
    <row r="417" spans="1:3" ht="21" hidden="1" x14ac:dyDescent="0.25">
      <c r="A417" s="11"/>
      <c r="B417" s="12"/>
      <c r="C417" s="4"/>
    </row>
    <row r="418" spans="1:3" ht="21" hidden="1" x14ac:dyDescent="0.25">
      <c r="A418" s="11"/>
      <c r="B418" s="12"/>
      <c r="C418" s="4"/>
    </row>
    <row r="419" spans="1:3" ht="21" hidden="1" customHeight="1" x14ac:dyDescent="0.25">
      <c r="A419" s="11"/>
      <c r="B419" s="12"/>
      <c r="C419" s="4"/>
    </row>
    <row r="420" spans="1:3" ht="21" hidden="1" customHeight="1" x14ac:dyDescent="0.25">
      <c r="A420" s="11"/>
      <c r="B420" s="12"/>
      <c r="C420" s="4"/>
    </row>
    <row r="421" spans="1:3" ht="21" hidden="1" customHeight="1" x14ac:dyDescent="0.25">
      <c r="A421" s="11"/>
      <c r="B421" s="12"/>
      <c r="C421" s="4"/>
    </row>
    <row r="422" spans="1:3" ht="21" hidden="1" customHeight="1" x14ac:dyDescent="0.25">
      <c r="A422" s="11"/>
      <c r="B422" s="12"/>
      <c r="C422" s="4"/>
    </row>
    <row r="423" spans="1:3" ht="21" hidden="1" customHeight="1" x14ac:dyDescent="0.25">
      <c r="A423" s="11"/>
      <c r="B423" s="12"/>
      <c r="C423" s="4"/>
    </row>
    <row r="424" spans="1:3" ht="21" hidden="1" customHeight="1" x14ac:dyDescent="0.25">
      <c r="A424" s="11"/>
      <c r="B424" s="12"/>
      <c r="C424" s="4"/>
    </row>
    <row r="425" spans="1:3" ht="21" hidden="1" customHeight="1" x14ac:dyDescent="0.25">
      <c r="A425" s="11"/>
      <c r="B425" s="12"/>
      <c r="C425" s="4"/>
    </row>
    <row r="426" spans="1:3" ht="21" hidden="1" customHeight="1" x14ac:dyDescent="0.25">
      <c r="A426" s="11"/>
      <c r="B426" s="12"/>
      <c r="C426" s="4"/>
    </row>
    <row r="427" spans="1:3" ht="21" hidden="1" customHeight="1" x14ac:dyDescent="0.25">
      <c r="A427" s="11"/>
      <c r="B427" s="12"/>
      <c r="C427" s="4"/>
    </row>
    <row r="428" spans="1:3" ht="21" hidden="1" customHeight="1" x14ac:dyDescent="0.25">
      <c r="A428" s="11"/>
      <c r="B428" s="12"/>
      <c r="C428" s="4"/>
    </row>
    <row r="429" spans="1:3" ht="21" hidden="1" customHeight="1" x14ac:dyDescent="0.25">
      <c r="A429" s="11"/>
      <c r="B429" s="12"/>
      <c r="C429" s="4"/>
    </row>
    <row r="430" spans="1:3" ht="21" hidden="1" customHeight="1" x14ac:dyDescent="0.25">
      <c r="A430" s="11"/>
      <c r="B430" s="12"/>
      <c r="C430" s="4"/>
    </row>
    <row r="431" spans="1:3" ht="21" hidden="1" customHeight="1" x14ac:dyDescent="0.25">
      <c r="A431" s="11"/>
      <c r="B431" s="12"/>
      <c r="C431" s="4"/>
    </row>
    <row r="432" spans="1:3" ht="21" hidden="1" x14ac:dyDescent="0.25">
      <c r="A432" s="11"/>
      <c r="B432" s="12"/>
      <c r="C432" s="4"/>
    </row>
    <row r="433" spans="1:3" ht="21" hidden="1" x14ac:dyDescent="0.25">
      <c r="A433" s="11"/>
      <c r="B433" s="12"/>
      <c r="C433" s="4"/>
    </row>
    <row r="434" spans="1:3" ht="21" hidden="1" x14ac:dyDescent="0.25">
      <c r="A434" s="11"/>
      <c r="B434" s="12"/>
      <c r="C434" s="4"/>
    </row>
    <row r="435" spans="1:3" ht="21" hidden="1" x14ac:dyDescent="0.25">
      <c r="A435" s="11"/>
      <c r="B435" s="12"/>
      <c r="C435" s="4"/>
    </row>
    <row r="436" spans="1:3" ht="21" hidden="1" x14ac:dyDescent="0.25">
      <c r="A436" s="11"/>
      <c r="B436" s="12"/>
      <c r="C436" s="4"/>
    </row>
    <row r="437" spans="1:3" ht="21" hidden="1" x14ac:dyDescent="0.25">
      <c r="A437" s="11"/>
      <c r="B437" s="12"/>
      <c r="C437" s="4"/>
    </row>
    <row r="438" spans="1:3" ht="21" hidden="1" x14ac:dyDescent="0.25">
      <c r="A438" s="11"/>
      <c r="B438" s="12"/>
      <c r="C438" s="4"/>
    </row>
    <row r="439" spans="1:3" ht="21" hidden="1" x14ac:dyDescent="0.25">
      <c r="A439" s="11"/>
      <c r="B439" s="12"/>
      <c r="C439" s="4"/>
    </row>
    <row r="440" spans="1:3" ht="21" hidden="1" x14ac:dyDescent="0.25">
      <c r="A440" s="11"/>
      <c r="B440" s="12"/>
      <c r="C440" s="4"/>
    </row>
    <row r="441" spans="1:3" ht="21" hidden="1" x14ac:dyDescent="0.25">
      <c r="A441" s="11"/>
      <c r="B441" s="12"/>
      <c r="C441" s="4"/>
    </row>
    <row r="442" spans="1:3" ht="21" hidden="1" x14ac:dyDescent="0.25">
      <c r="A442" s="11"/>
      <c r="B442" s="12"/>
      <c r="C442" s="4"/>
    </row>
    <row r="443" spans="1:3" ht="21" hidden="1" x14ac:dyDescent="0.25">
      <c r="A443" s="11"/>
      <c r="B443" s="12"/>
      <c r="C443" s="4"/>
    </row>
    <row r="444" spans="1:3" ht="21" hidden="1" x14ac:dyDescent="0.25">
      <c r="A444" s="11"/>
      <c r="B444" s="12"/>
      <c r="C444" s="4"/>
    </row>
    <row r="445" spans="1:3" ht="21" hidden="1" x14ac:dyDescent="0.25">
      <c r="A445" s="11"/>
      <c r="B445" s="12"/>
      <c r="C445" s="4"/>
    </row>
    <row r="446" spans="1:3" ht="21" hidden="1" x14ac:dyDescent="0.25">
      <c r="A446" s="11"/>
      <c r="B446" s="12"/>
      <c r="C446" s="4"/>
    </row>
    <row r="447" spans="1:3" ht="21" hidden="1" x14ac:dyDescent="0.25">
      <c r="A447" s="11"/>
      <c r="B447" s="12"/>
      <c r="C447" s="4"/>
    </row>
    <row r="448" spans="1:3" ht="21" hidden="1" x14ac:dyDescent="0.25">
      <c r="A448" s="11"/>
      <c r="B448" s="12"/>
      <c r="C448" s="4"/>
    </row>
    <row r="449" spans="1:3" ht="21" hidden="1" x14ac:dyDescent="0.25">
      <c r="A449" s="11"/>
      <c r="B449" s="12"/>
      <c r="C449" s="4"/>
    </row>
    <row r="450" spans="1:3" ht="21" hidden="1" x14ac:dyDescent="0.25">
      <c r="A450" s="11"/>
      <c r="B450" s="12"/>
      <c r="C450" s="4"/>
    </row>
    <row r="451" spans="1:3" ht="21" hidden="1" x14ac:dyDescent="0.25">
      <c r="A451" s="11"/>
      <c r="B451" s="12"/>
      <c r="C451" s="4"/>
    </row>
    <row r="452" spans="1:3" ht="21" hidden="1" x14ac:dyDescent="0.25">
      <c r="A452" s="11"/>
      <c r="B452" s="12"/>
      <c r="C452" s="4"/>
    </row>
    <row r="453" spans="1:3" ht="21" hidden="1" x14ac:dyDescent="0.25">
      <c r="A453" s="11"/>
      <c r="B453" s="12"/>
      <c r="C453" s="4"/>
    </row>
    <row r="454" spans="1:3" ht="21" hidden="1" x14ac:dyDescent="0.25">
      <c r="A454" s="11"/>
      <c r="B454" s="12"/>
      <c r="C454" s="4"/>
    </row>
    <row r="455" spans="1:3" ht="21" hidden="1" x14ac:dyDescent="0.25">
      <c r="A455" s="11"/>
      <c r="B455" s="12"/>
      <c r="C455" s="4"/>
    </row>
    <row r="456" spans="1:3" ht="21" hidden="1" x14ac:dyDescent="0.25">
      <c r="A456" s="11"/>
      <c r="B456" s="12"/>
      <c r="C456" s="4"/>
    </row>
    <row r="457" spans="1:3" ht="21" hidden="1" x14ac:dyDescent="0.25">
      <c r="A457" s="11"/>
      <c r="B457" s="12"/>
      <c r="C457" s="4"/>
    </row>
    <row r="458" spans="1:3" ht="21" hidden="1" x14ac:dyDescent="0.25">
      <c r="A458" s="11"/>
      <c r="B458" s="12"/>
      <c r="C458" s="4"/>
    </row>
    <row r="459" spans="1:3" ht="21" hidden="1" x14ac:dyDescent="0.25">
      <c r="A459" s="11"/>
      <c r="B459" s="12"/>
      <c r="C459" s="4"/>
    </row>
    <row r="460" spans="1:3" ht="21" hidden="1" x14ac:dyDescent="0.25">
      <c r="A460" s="11"/>
      <c r="B460" s="12"/>
      <c r="C460" s="4"/>
    </row>
    <row r="461" spans="1:3" ht="21" hidden="1" x14ac:dyDescent="0.25">
      <c r="A461" s="11"/>
      <c r="B461" s="12"/>
      <c r="C461" s="4"/>
    </row>
    <row r="462" spans="1:3" ht="21" hidden="1" x14ac:dyDescent="0.25">
      <c r="A462" s="11"/>
      <c r="B462" s="12"/>
      <c r="C462" s="4"/>
    </row>
    <row r="463" spans="1:3" ht="21" hidden="1" x14ac:dyDescent="0.25">
      <c r="A463" s="11"/>
      <c r="B463" s="12"/>
      <c r="C463" s="4"/>
    </row>
    <row r="464" spans="1:3" ht="21" hidden="1" x14ac:dyDescent="0.25">
      <c r="A464" s="11"/>
      <c r="B464" s="12"/>
      <c r="C464" s="4"/>
    </row>
    <row r="465" spans="1:3" ht="21" hidden="1" x14ac:dyDescent="0.25">
      <c r="A465" s="11"/>
      <c r="B465" s="12"/>
      <c r="C465" s="4"/>
    </row>
    <row r="466" spans="1:3" ht="21" hidden="1" x14ac:dyDescent="0.25">
      <c r="A466" s="11"/>
      <c r="B466" s="12"/>
      <c r="C466" s="4"/>
    </row>
    <row r="467" spans="1:3" ht="21" hidden="1" x14ac:dyDescent="0.25">
      <c r="A467" s="11"/>
      <c r="B467" s="12"/>
      <c r="C467" s="4"/>
    </row>
    <row r="468" spans="1:3" ht="21" hidden="1" x14ac:dyDescent="0.25">
      <c r="A468" s="11"/>
      <c r="B468" s="12"/>
      <c r="C468" s="4"/>
    </row>
    <row r="469" spans="1:3" ht="21" hidden="1" x14ac:dyDescent="0.25">
      <c r="A469" s="11"/>
      <c r="B469" s="12"/>
      <c r="C469" s="4"/>
    </row>
    <row r="470" spans="1:3" ht="21" hidden="1" x14ac:dyDescent="0.25">
      <c r="A470" s="11"/>
      <c r="B470" s="12"/>
      <c r="C470" s="4"/>
    </row>
    <row r="471" spans="1:3" ht="21" hidden="1" x14ac:dyDescent="0.25">
      <c r="A471" s="11"/>
      <c r="B471" s="12"/>
      <c r="C471" s="4"/>
    </row>
    <row r="472" spans="1:3" ht="21" hidden="1" x14ac:dyDescent="0.25">
      <c r="A472" s="11"/>
      <c r="B472" s="12"/>
      <c r="C472" s="4"/>
    </row>
    <row r="473" spans="1:3" ht="21" hidden="1" x14ac:dyDescent="0.25">
      <c r="A473" s="11"/>
      <c r="B473" s="12"/>
      <c r="C473" s="4"/>
    </row>
    <row r="474" spans="1:3" ht="21" hidden="1" x14ac:dyDescent="0.25">
      <c r="A474" s="11"/>
      <c r="B474" s="12"/>
      <c r="C474" s="4"/>
    </row>
    <row r="475" spans="1:3" ht="21" hidden="1" x14ac:dyDescent="0.25">
      <c r="A475" s="11"/>
      <c r="B475" s="12"/>
      <c r="C475" s="4"/>
    </row>
    <row r="476" spans="1:3" ht="21" hidden="1" x14ac:dyDescent="0.25">
      <c r="A476" s="11"/>
      <c r="B476" s="12"/>
      <c r="C476" s="4"/>
    </row>
    <row r="477" spans="1:3" ht="21" hidden="1" x14ac:dyDescent="0.25">
      <c r="A477" s="11"/>
      <c r="B477" s="12"/>
      <c r="C477" s="4"/>
    </row>
    <row r="478" spans="1:3" ht="21" hidden="1" x14ac:dyDescent="0.25">
      <c r="A478" s="11"/>
      <c r="B478" s="12"/>
      <c r="C478" s="4"/>
    </row>
    <row r="479" spans="1:3" ht="21" hidden="1" x14ac:dyDescent="0.25">
      <c r="A479" s="11"/>
      <c r="B479" s="12"/>
      <c r="C479" s="4"/>
    </row>
    <row r="480" spans="1:3" ht="21" hidden="1" x14ac:dyDescent="0.25">
      <c r="A480" s="11"/>
      <c r="B480" s="12"/>
      <c r="C480" s="4"/>
    </row>
    <row r="481" spans="1:3" ht="21" hidden="1" x14ac:dyDescent="0.25">
      <c r="A481" s="11"/>
      <c r="B481" s="12"/>
      <c r="C481" s="4"/>
    </row>
    <row r="482" spans="1:3" ht="21" hidden="1" x14ac:dyDescent="0.25">
      <c r="A482" s="11"/>
      <c r="B482" s="12"/>
      <c r="C482" s="1263"/>
    </row>
    <row r="483" spans="1:3" ht="30" hidden="1" customHeight="1" x14ac:dyDescent="0.25">
      <c r="A483" s="11"/>
      <c r="B483" s="12"/>
    </row>
    <row r="484" spans="1:3" ht="30" hidden="1" customHeight="1" x14ac:dyDescent="0.25">
      <c r="A484" s="11"/>
      <c r="B484" s="12"/>
    </row>
    <row r="485" spans="1:3" ht="30" hidden="1" customHeight="1" x14ac:dyDescent="0.25">
      <c r="A485" s="11"/>
      <c r="B485" s="12"/>
      <c r="C485" s="2510" t="s">
        <v>576</v>
      </c>
    </row>
    <row r="486" spans="1:3" ht="30" hidden="1" customHeight="1" x14ac:dyDescent="0.25">
      <c r="A486" s="11"/>
      <c r="B486" s="12"/>
      <c r="C486" s="2510" t="s">
        <v>592</v>
      </c>
    </row>
    <row r="487" spans="1:3" ht="30" hidden="1" customHeight="1" x14ac:dyDescent="0.25">
      <c r="A487" s="4696" t="s">
        <v>585</v>
      </c>
      <c r="B487" s="4707" t="s">
        <v>586</v>
      </c>
      <c r="C487" s="1277" t="s">
        <v>433</v>
      </c>
    </row>
    <row r="488" spans="1:3" ht="30" hidden="1" customHeight="1" x14ac:dyDescent="0.25">
      <c r="A488" s="4698"/>
      <c r="B488" s="4708"/>
      <c r="C488" s="1284" t="s">
        <v>440</v>
      </c>
    </row>
    <row r="489" spans="1:3" ht="30" hidden="1" customHeight="1" x14ac:dyDescent="0.25">
      <c r="A489" s="4698"/>
      <c r="B489" s="4708"/>
      <c r="C489" s="1284" t="s">
        <v>595</v>
      </c>
    </row>
    <row r="490" spans="1:3" ht="30" hidden="1" customHeight="1" x14ac:dyDescent="0.25">
      <c r="A490" s="4698"/>
      <c r="B490" s="4708"/>
      <c r="C490" s="1284" t="s">
        <v>594</v>
      </c>
    </row>
    <row r="491" spans="1:3" ht="30" hidden="1" customHeight="1" x14ac:dyDescent="0.25">
      <c r="A491" s="4698"/>
      <c r="B491" s="4709"/>
      <c r="C491" s="1286" t="s">
        <v>513</v>
      </c>
    </row>
    <row r="492" spans="1:3" ht="30" hidden="1" customHeight="1" x14ac:dyDescent="0.25">
      <c r="A492" s="4698"/>
      <c r="B492" s="4709"/>
      <c r="C492" s="1286" t="s">
        <v>514</v>
      </c>
    </row>
    <row r="493" spans="1:3" ht="30" hidden="1" customHeight="1" x14ac:dyDescent="0.25">
      <c r="A493" s="4698"/>
      <c r="B493" s="4709"/>
      <c r="C493" s="1295" t="s">
        <v>444</v>
      </c>
    </row>
    <row r="494" spans="1:3" ht="30" hidden="1" customHeight="1" x14ac:dyDescent="0.25">
      <c r="A494" s="4698"/>
      <c r="B494" s="4709"/>
      <c r="C494" s="1286" t="s">
        <v>443</v>
      </c>
    </row>
    <row r="495" spans="1:3" ht="30" hidden="1" customHeight="1" x14ac:dyDescent="0.25">
      <c r="A495" s="4698"/>
      <c r="B495" s="4709"/>
      <c r="C495" s="532" t="s">
        <v>596</v>
      </c>
    </row>
    <row r="496" spans="1:3" ht="30" hidden="1" customHeight="1" x14ac:dyDescent="0.25">
      <c r="A496" s="4698"/>
      <c r="B496" s="4709"/>
      <c r="C496" s="532" t="s">
        <v>597</v>
      </c>
    </row>
    <row r="497" spans="1:19" ht="30" hidden="1" customHeight="1" x14ac:dyDescent="0.25">
      <c r="A497" s="4698"/>
      <c r="B497" s="4709"/>
      <c r="C497" s="1286" t="s">
        <v>583</v>
      </c>
    </row>
    <row r="498" spans="1:19" s="2448" customFormat="1" ht="30" hidden="1" customHeight="1" x14ac:dyDescent="0.2">
      <c r="A498" s="4698"/>
      <c r="B498" s="4709"/>
      <c r="C498" s="2511" t="s">
        <v>576</v>
      </c>
      <c r="S498" s="4548"/>
    </row>
    <row r="499" spans="1:19" ht="30" hidden="1" customHeight="1" x14ac:dyDescent="0.25">
      <c r="A499" s="4698"/>
      <c r="B499" s="4709"/>
      <c r="C499" s="1443" t="s">
        <v>457</v>
      </c>
    </row>
    <row r="500" spans="1:19" ht="30" hidden="1" customHeight="1" x14ac:dyDescent="0.25">
      <c r="A500" s="4698"/>
      <c r="B500" s="4709"/>
      <c r="C500" s="1295" t="s">
        <v>484</v>
      </c>
    </row>
    <row r="501" spans="1:19" ht="30" hidden="1" customHeight="1" x14ac:dyDescent="0.25">
      <c r="A501" s="4698"/>
      <c r="B501" s="4709"/>
      <c r="C501" s="1295" t="s">
        <v>488</v>
      </c>
    </row>
    <row r="502" spans="1:19" ht="30" hidden="1" customHeight="1" x14ac:dyDescent="0.25">
      <c r="A502" s="4698"/>
      <c r="B502" s="4709"/>
      <c r="C502" s="1295" t="s">
        <v>489</v>
      </c>
    </row>
    <row r="503" spans="1:19" ht="30" hidden="1" customHeight="1" x14ac:dyDescent="0.25">
      <c r="A503" s="4698"/>
      <c r="B503" s="4709"/>
      <c r="C503" s="1286" t="s">
        <v>593</v>
      </c>
    </row>
    <row r="504" spans="1:19" ht="30" hidden="1" customHeight="1" x14ac:dyDescent="0.25">
      <c r="A504" s="4698"/>
      <c r="B504" s="4709"/>
      <c r="C504" s="1295" t="s">
        <v>490</v>
      </c>
    </row>
    <row r="505" spans="1:19" ht="30" hidden="1" customHeight="1" x14ac:dyDescent="0.25">
      <c r="A505" s="4698"/>
      <c r="B505" s="4709"/>
      <c r="C505" s="1286" t="s">
        <v>491</v>
      </c>
    </row>
    <row r="506" spans="1:19" ht="30" hidden="1" customHeight="1" x14ac:dyDescent="0.25">
      <c r="A506" s="4698"/>
      <c r="B506" s="4709"/>
      <c r="C506" s="2467" t="s">
        <v>584</v>
      </c>
    </row>
    <row r="507" spans="1:19" ht="30" hidden="1" customHeight="1" x14ac:dyDescent="0.25">
      <c r="A507" s="4698"/>
      <c r="B507" s="4709"/>
      <c r="C507" s="1572" t="s">
        <v>466</v>
      </c>
    </row>
    <row r="508" spans="1:19" ht="30" hidden="1" customHeight="1" x14ac:dyDescent="0.25">
      <c r="A508" s="4698"/>
      <c r="B508" s="4709"/>
      <c r="C508" s="827"/>
    </row>
    <row r="509" spans="1:19" ht="30" hidden="1" customHeight="1" x14ac:dyDescent="0.25">
      <c r="A509" s="4698"/>
      <c r="B509" s="4709"/>
      <c r="C509" s="827"/>
    </row>
    <row r="510" spans="1:19" s="2448" customFormat="1" ht="30" hidden="1" customHeight="1" x14ac:dyDescent="0.2">
      <c r="A510" s="4698"/>
      <c r="B510" s="4709"/>
      <c r="C510" s="2526" t="s">
        <v>577</v>
      </c>
      <c r="S510" s="4548"/>
    </row>
    <row r="511" spans="1:19" ht="30" hidden="1" customHeight="1" x14ac:dyDescent="0.25">
      <c r="A511" s="4698"/>
      <c r="B511" s="4709"/>
      <c r="C511" s="2461" t="s">
        <v>434</v>
      </c>
    </row>
    <row r="512" spans="1:19" ht="30" hidden="1" customHeight="1" x14ac:dyDescent="0.25">
      <c r="A512" s="4698"/>
      <c r="B512" s="4709"/>
      <c r="C512" s="1326" t="s">
        <v>468</v>
      </c>
    </row>
    <row r="513" spans="1:3" ht="30" hidden="1" customHeight="1" x14ac:dyDescent="0.25">
      <c r="A513" s="4698"/>
      <c r="B513" s="4709"/>
      <c r="C513" s="1326" t="s">
        <v>469</v>
      </c>
    </row>
    <row r="514" spans="1:3" ht="30" hidden="1" customHeight="1" x14ac:dyDescent="0.25">
      <c r="A514" s="4698"/>
      <c r="B514" s="4709"/>
      <c r="C514" s="1327" t="s">
        <v>427</v>
      </c>
    </row>
    <row r="515" spans="1:3" ht="30" hidden="1" customHeight="1" x14ac:dyDescent="0.25">
      <c r="A515" s="4698"/>
      <c r="B515" s="4709"/>
      <c r="C515" s="1285" t="s">
        <v>428</v>
      </c>
    </row>
    <row r="516" spans="1:3" ht="30" hidden="1" customHeight="1" x14ac:dyDescent="0.25">
      <c r="A516" s="4698"/>
      <c r="B516" s="4709"/>
      <c r="C516" s="1299" t="s">
        <v>512</v>
      </c>
    </row>
    <row r="517" spans="1:3" ht="30" hidden="1" customHeight="1" x14ac:dyDescent="0.25">
      <c r="A517" s="4698"/>
      <c r="B517" s="4709"/>
      <c r="C517" s="538" t="s">
        <v>492</v>
      </c>
    </row>
    <row r="518" spans="1:3" ht="30" hidden="1" customHeight="1" x14ac:dyDescent="0.25">
      <c r="A518" s="4698"/>
      <c r="B518" s="4709"/>
      <c r="C518" s="538" t="s">
        <v>463</v>
      </c>
    </row>
    <row r="519" spans="1:3" ht="30" hidden="1" customHeight="1" x14ac:dyDescent="0.25">
      <c r="A519" s="4698"/>
      <c r="B519" s="4709"/>
      <c r="C519" s="538" t="s">
        <v>493</v>
      </c>
    </row>
    <row r="520" spans="1:3" ht="30" hidden="1" customHeight="1" x14ac:dyDescent="0.25">
      <c r="A520" s="4698"/>
      <c r="B520" s="4709"/>
      <c r="C520" s="538" t="s">
        <v>462</v>
      </c>
    </row>
    <row r="521" spans="1:3" ht="30" hidden="1" customHeight="1" x14ac:dyDescent="0.25">
      <c r="A521" s="4698"/>
      <c r="B521" s="4709"/>
      <c r="C521" s="538" t="s">
        <v>494</v>
      </c>
    </row>
    <row r="522" spans="1:3" ht="30" hidden="1" customHeight="1" x14ac:dyDescent="0.25">
      <c r="A522" s="4698"/>
      <c r="B522" s="4709"/>
      <c r="C522" s="538" t="s">
        <v>429</v>
      </c>
    </row>
    <row r="523" spans="1:3" ht="30" hidden="1" customHeight="1" x14ac:dyDescent="0.25">
      <c r="A523" s="4698"/>
      <c r="B523" s="4709"/>
      <c r="C523" s="538" t="s">
        <v>498</v>
      </c>
    </row>
    <row r="524" spans="1:3" ht="30" hidden="1" customHeight="1" x14ac:dyDescent="0.25">
      <c r="A524" s="4698"/>
      <c r="B524" s="4709"/>
      <c r="C524" s="1299" t="s">
        <v>497</v>
      </c>
    </row>
    <row r="525" spans="1:3" ht="30" hidden="1" customHeight="1" x14ac:dyDescent="0.25">
      <c r="A525" s="4698"/>
      <c r="B525" s="4709"/>
      <c r="C525" s="1455" t="s">
        <v>445</v>
      </c>
    </row>
    <row r="526" spans="1:3" ht="30" hidden="1" customHeight="1" x14ac:dyDescent="0.25">
      <c r="A526" s="4698"/>
      <c r="B526" s="4709"/>
      <c r="C526" s="1267" t="s">
        <v>496</v>
      </c>
    </row>
    <row r="527" spans="1:3" ht="30" hidden="1" customHeight="1" x14ac:dyDescent="0.25">
      <c r="A527" s="4698"/>
      <c r="B527" s="4709"/>
      <c r="C527" s="1316" t="s">
        <v>495</v>
      </c>
    </row>
    <row r="528" spans="1:3" ht="30" hidden="1" customHeight="1" x14ac:dyDescent="0.25">
      <c r="A528" s="4698"/>
      <c r="B528" s="4709"/>
      <c r="C528" s="1264" t="s">
        <v>501</v>
      </c>
    </row>
    <row r="529" spans="1:3" ht="30" hidden="1" customHeight="1" x14ac:dyDescent="0.25">
      <c r="A529" s="4698"/>
      <c r="B529" s="4709"/>
      <c r="C529" s="1264" t="s">
        <v>500</v>
      </c>
    </row>
    <row r="530" spans="1:3" ht="30" hidden="1" customHeight="1" x14ac:dyDescent="0.25">
      <c r="A530" s="4698"/>
      <c r="B530" s="4709"/>
      <c r="C530" s="1264" t="s">
        <v>490</v>
      </c>
    </row>
    <row r="531" spans="1:3" ht="30" hidden="1" customHeight="1" x14ac:dyDescent="0.25">
      <c r="A531" s="4698"/>
      <c r="B531" s="4709"/>
      <c r="C531" s="1299" t="s">
        <v>502</v>
      </c>
    </row>
    <row r="532" spans="1:3" ht="30" hidden="1" customHeight="1" x14ac:dyDescent="0.25">
      <c r="A532" s="4698"/>
      <c r="B532" s="4709"/>
      <c r="C532" s="1286" t="s">
        <v>470</v>
      </c>
    </row>
    <row r="533" spans="1:3" ht="30" hidden="1" customHeight="1" x14ac:dyDescent="0.25">
      <c r="A533" s="4698"/>
      <c r="B533" s="4709"/>
      <c r="C533" s="1264" t="s">
        <v>578</v>
      </c>
    </row>
    <row r="534" spans="1:3" ht="30" hidden="1" customHeight="1" x14ac:dyDescent="0.25">
      <c r="A534" s="4698"/>
      <c r="B534" s="4709"/>
      <c r="C534" s="1543" t="s">
        <v>465</v>
      </c>
    </row>
    <row r="535" spans="1:3" ht="30" hidden="1" customHeight="1" x14ac:dyDescent="0.25">
      <c r="A535" s="4698"/>
      <c r="B535" s="4709"/>
      <c r="C535" s="1299" t="s">
        <v>504</v>
      </c>
    </row>
    <row r="536" spans="1:3" ht="30" hidden="1" customHeight="1" x14ac:dyDescent="0.25">
      <c r="A536" s="4698"/>
      <c r="B536" s="4709"/>
      <c r="C536" s="537" t="s">
        <v>467</v>
      </c>
    </row>
    <row r="537" spans="1:3" ht="30" hidden="1" customHeight="1" x14ac:dyDescent="0.25">
      <c r="A537" s="4698"/>
      <c r="B537" s="4709"/>
      <c r="C537" s="1264" t="s">
        <v>581</v>
      </c>
    </row>
    <row r="538" spans="1:3" ht="30" hidden="1" customHeight="1" x14ac:dyDescent="0.25">
      <c r="A538" s="4698"/>
      <c r="B538" s="4709"/>
      <c r="C538" s="1299" t="s">
        <v>579</v>
      </c>
    </row>
    <row r="539" spans="1:3" ht="30" hidden="1" customHeight="1" x14ac:dyDescent="0.25">
      <c r="A539" s="4698"/>
      <c r="B539" s="4709"/>
      <c r="C539" s="1264" t="s">
        <v>446</v>
      </c>
    </row>
    <row r="540" spans="1:3" ht="30" hidden="1" customHeight="1" x14ac:dyDescent="0.25">
      <c r="A540" s="4698"/>
      <c r="B540" s="4710"/>
      <c r="C540" s="1313" t="s">
        <v>430</v>
      </c>
    </row>
    <row r="541" spans="1:3" ht="30" hidden="1" customHeight="1" x14ac:dyDescent="0.25">
      <c r="A541" s="4698"/>
      <c r="B541" s="2543"/>
      <c r="C541" s="1571" t="s">
        <v>580</v>
      </c>
    </row>
    <row r="542" spans="1:3" ht="30" hidden="1" customHeight="1" x14ac:dyDescent="0.25">
      <c r="A542" s="4699"/>
      <c r="B542" s="2543"/>
      <c r="C542" s="1572" t="s">
        <v>582</v>
      </c>
    </row>
    <row r="543" spans="1:3" ht="30" hidden="1" customHeight="1" x14ac:dyDescent="0.25">
      <c r="A543" s="2427"/>
      <c r="B543" s="2428"/>
      <c r="C543" s="827"/>
    </row>
    <row r="544" spans="1:3" ht="21" hidden="1" x14ac:dyDescent="0.25">
      <c r="A544" s="11"/>
      <c r="B544" s="12"/>
      <c r="C544" s="1263"/>
    </row>
    <row r="545" spans="1:19" ht="30" hidden="1" customHeight="1" x14ac:dyDescent="0.25">
      <c r="A545" s="11"/>
      <c r="B545" s="12"/>
    </row>
    <row r="546" spans="1:19" ht="30" hidden="1" customHeight="1" x14ac:dyDescent="0.25">
      <c r="A546" s="11"/>
      <c r="B546" s="12"/>
    </row>
    <row r="547" spans="1:19" ht="30" hidden="1" customHeight="1" x14ac:dyDescent="0.25">
      <c r="A547" s="4696" t="s">
        <v>551</v>
      </c>
      <c r="B547" s="4707" t="s">
        <v>547</v>
      </c>
      <c r="C547" s="1277" t="s">
        <v>433</v>
      </c>
    </row>
    <row r="548" spans="1:19" ht="30" hidden="1" customHeight="1" x14ac:dyDescent="0.25">
      <c r="A548" s="4697"/>
      <c r="B548" s="4708"/>
      <c r="C548" s="2797" t="s">
        <v>615</v>
      </c>
    </row>
    <row r="549" spans="1:19" ht="30" hidden="1" customHeight="1" x14ac:dyDescent="0.25">
      <c r="A549" s="4698"/>
      <c r="B549" s="4708"/>
      <c r="C549" s="1284" t="s">
        <v>440</v>
      </c>
    </row>
    <row r="550" spans="1:19" ht="30" hidden="1" customHeight="1" x14ac:dyDescent="0.25">
      <c r="A550" s="4698"/>
      <c r="B550" s="4709"/>
      <c r="C550" s="1285" t="s">
        <v>434</v>
      </c>
    </row>
    <row r="551" spans="1:19" ht="30" hidden="1" customHeight="1" x14ac:dyDescent="0.25">
      <c r="A551" s="4698"/>
      <c r="B551" s="4709"/>
      <c r="C551" s="1326" t="s">
        <v>468</v>
      </c>
    </row>
    <row r="552" spans="1:19" ht="30" hidden="1" customHeight="1" x14ac:dyDescent="0.25">
      <c r="A552" s="4698"/>
      <c r="B552" s="4709"/>
      <c r="C552" s="1326" t="s">
        <v>469</v>
      </c>
    </row>
    <row r="553" spans="1:19" ht="30" hidden="1" customHeight="1" x14ac:dyDescent="0.25">
      <c r="A553" s="4698"/>
      <c r="B553" s="4709"/>
      <c r="C553" s="1327" t="s">
        <v>427</v>
      </c>
    </row>
    <row r="554" spans="1:19" ht="30" hidden="1" customHeight="1" x14ac:dyDescent="0.25">
      <c r="A554" s="4698"/>
      <c r="B554" s="4709"/>
      <c r="C554" s="1285" t="s">
        <v>428</v>
      </c>
    </row>
    <row r="555" spans="1:19" ht="30" hidden="1" customHeight="1" x14ac:dyDescent="0.25">
      <c r="A555" s="4698"/>
      <c r="B555" s="4709"/>
      <c r="C555" s="1285" t="s">
        <v>516</v>
      </c>
    </row>
    <row r="556" spans="1:19" ht="30" hidden="1" customHeight="1" x14ac:dyDescent="0.25">
      <c r="A556" s="4698"/>
      <c r="B556" s="4709"/>
      <c r="C556" s="1285" t="s">
        <v>515</v>
      </c>
    </row>
    <row r="557" spans="1:19" s="487" customFormat="1" ht="30" hidden="1" customHeight="1" x14ac:dyDescent="0.25">
      <c r="A557" s="4698"/>
      <c r="B557" s="4709"/>
      <c r="C557" s="2726" t="s">
        <v>513</v>
      </c>
      <c r="S557" s="4549"/>
    </row>
    <row r="558" spans="1:19" s="487" customFormat="1" ht="30" hidden="1" customHeight="1" x14ac:dyDescent="0.25">
      <c r="A558" s="4698"/>
      <c r="B558" s="4709"/>
      <c r="C558" s="2726" t="s">
        <v>443</v>
      </c>
      <c r="S558" s="4549"/>
    </row>
    <row r="559" spans="1:19" s="487" customFormat="1" ht="30" hidden="1" customHeight="1" x14ac:dyDescent="0.25">
      <c r="A559" s="4698"/>
      <c r="B559" s="4709"/>
      <c r="C559" s="2726" t="s">
        <v>514</v>
      </c>
      <c r="S559" s="4549"/>
    </row>
    <row r="560" spans="1:19" s="487" customFormat="1" ht="30" hidden="1" customHeight="1" x14ac:dyDescent="0.25">
      <c r="A560" s="4698"/>
      <c r="B560" s="4709"/>
      <c r="C560" s="539" t="s">
        <v>444</v>
      </c>
      <c r="S560" s="4549"/>
    </row>
    <row r="561" spans="1:19" s="487" customFormat="1" ht="30" hidden="1" customHeight="1" x14ac:dyDescent="0.25">
      <c r="A561" s="4698"/>
      <c r="B561" s="4709"/>
      <c r="C561" s="2726" t="s">
        <v>483</v>
      </c>
      <c r="S561" s="4549"/>
    </row>
    <row r="562" spans="1:19" s="487" customFormat="1" ht="30" hidden="1" customHeight="1" x14ac:dyDescent="0.25">
      <c r="A562" s="4698"/>
      <c r="B562" s="4709"/>
      <c r="C562" s="2948" t="s">
        <v>457</v>
      </c>
      <c r="S562" s="4549"/>
    </row>
    <row r="563" spans="1:19" s="487" customFormat="1" ht="30" hidden="1" customHeight="1" x14ac:dyDescent="0.25">
      <c r="A563" s="4698"/>
      <c r="B563" s="4709"/>
      <c r="C563" s="539" t="s">
        <v>484</v>
      </c>
      <c r="S563" s="4549"/>
    </row>
    <row r="564" spans="1:19" s="487" customFormat="1" ht="30" hidden="1" customHeight="1" x14ac:dyDescent="0.25">
      <c r="A564" s="4698"/>
      <c r="B564" s="4709"/>
      <c r="C564" s="539" t="s">
        <v>488</v>
      </c>
      <c r="S564" s="4549"/>
    </row>
    <row r="565" spans="1:19" s="487" customFormat="1" ht="30" hidden="1" customHeight="1" x14ac:dyDescent="0.25">
      <c r="A565" s="4698"/>
      <c r="B565" s="4709"/>
      <c r="C565" s="539" t="s">
        <v>489</v>
      </c>
      <c r="S565" s="4549"/>
    </row>
    <row r="566" spans="1:19" s="487" customFormat="1" ht="30" hidden="1" customHeight="1" x14ac:dyDescent="0.25">
      <c r="A566" s="4698"/>
      <c r="B566" s="4709"/>
      <c r="C566" s="539" t="s">
        <v>490</v>
      </c>
      <c r="S566" s="4549"/>
    </row>
    <row r="567" spans="1:19" s="487" customFormat="1" ht="30" hidden="1" customHeight="1" x14ac:dyDescent="0.25">
      <c r="A567" s="4698"/>
      <c r="B567" s="4709"/>
      <c r="C567" s="2726" t="s">
        <v>491</v>
      </c>
      <c r="S567" s="4549"/>
    </row>
    <row r="568" spans="1:19" ht="30" hidden="1" customHeight="1" x14ac:dyDescent="0.25">
      <c r="A568" s="4698"/>
      <c r="B568" s="4709"/>
      <c r="C568" s="1299" t="s">
        <v>512</v>
      </c>
    </row>
    <row r="569" spans="1:19" ht="30" hidden="1" customHeight="1" x14ac:dyDescent="0.25">
      <c r="A569" s="4698"/>
      <c r="B569" s="4709"/>
      <c r="C569" s="1543" t="s">
        <v>466</v>
      </c>
    </row>
    <row r="570" spans="1:19" ht="30" hidden="1" customHeight="1" x14ac:dyDescent="0.25">
      <c r="A570" s="4698"/>
      <c r="B570" s="4709"/>
      <c r="C570" s="538" t="s">
        <v>492</v>
      </c>
    </row>
    <row r="571" spans="1:19" ht="30" hidden="1" customHeight="1" x14ac:dyDescent="0.25">
      <c r="A571" s="4698"/>
      <c r="B571" s="4709"/>
      <c r="C571" s="538" t="s">
        <v>463</v>
      </c>
    </row>
    <row r="572" spans="1:19" ht="30" hidden="1" customHeight="1" x14ac:dyDescent="0.25">
      <c r="A572" s="4698"/>
      <c r="B572" s="4709"/>
      <c r="C572" s="538" t="s">
        <v>493</v>
      </c>
    </row>
    <row r="573" spans="1:19" ht="30" hidden="1" customHeight="1" x14ac:dyDescent="0.25">
      <c r="A573" s="4698"/>
      <c r="B573" s="4709"/>
      <c r="C573" s="538" t="s">
        <v>462</v>
      </c>
    </row>
    <row r="574" spans="1:19" ht="30" hidden="1" customHeight="1" x14ac:dyDescent="0.25">
      <c r="A574" s="4698"/>
      <c r="B574" s="4709"/>
      <c r="C574" s="538" t="s">
        <v>494</v>
      </c>
    </row>
    <row r="575" spans="1:19" ht="30" hidden="1" customHeight="1" x14ac:dyDescent="0.25">
      <c r="A575" s="4698"/>
      <c r="B575" s="4709"/>
      <c r="C575" s="538" t="s">
        <v>429</v>
      </c>
    </row>
    <row r="576" spans="1:19" ht="30" hidden="1" customHeight="1" x14ac:dyDescent="0.25">
      <c r="A576" s="4698"/>
      <c r="B576" s="4709"/>
      <c r="C576" s="538" t="s">
        <v>498</v>
      </c>
    </row>
    <row r="577" spans="1:3" ht="30" hidden="1" customHeight="1" x14ac:dyDescent="0.25">
      <c r="A577" s="4698"/>
      <c r="B577" s="4709"/>
      <c r="C577" s="1299" t="s">
        <v>497</v>
      </c>
    </row>
    <row r="578" spans="1:3" ht="30" hidden="1" customHeight="1" x14ac:dyDescent="0.25">
      <c r="A578" s="4698"/>
      <c r="B578" s="4709"/>
      <c r="C578" s="1455" t="s">
        <v>445</v>
      </c>
    </row>
    <row r="579" spans="1:3" ht="30" hidden="1" customHeight="1" x14ac:dyDescent="0.25">
      <c r="A579" s="4698"/>
      <c r="B579" s="4709"/>
      <c r="C579" s="1267" t="s">
        <v>496</v>
      </c>
    </row>
    <row r="580" spans="1:3" ht="30" hidden="1" customHeight="1" x14ac:dyDescent="0.25">
      <c r="A580" s="4698"/>
      <c r="B580" s="4709"/>
      <c r="C580" s="1299" t="s">
        <v>481</v>
      </c>
    </row>
    <row r="581" spans="1:3" ht="30" hidden="1" customHeight="1" x14ac:dyDescent="0.25">
      <c r="A581" s="4698"/>
      <c r="B581" s="4709"/>
      <c r="C581" s="1316" t="s">
        <v>495</v>
      </c>
    </row>
    <row r="582" spans="1:3" ht="30" hidden="1" customHeight="1" x14ac:dyDescent="0.25">
      <c r="A582" s="4698"/>
      <c r="B582" s="4709"/>
      <c r="C582" s="1264" t="s">
        <v>501</v>
      </c>
    </row>
    <row r="583" spans="1:3" ht="30" hidden="1" customHeight="1" x14ac:dyDescent="0.25">
      <c r="A583" s="4698"/>
      <c r="B583" s="4709"/>
      <c r="C583" s="1264" t="s">
        <v>500</v>
      </c>
    </row>
    <row r="584" spans="1:3" ht="30" hidden="1" customHeight="1" x14ac:dyDescent="0.25">
      <c r="A584" s="4698"/>
      <c r="B584" s="4709"/>
      <c r="C584" s="1264" t="s">
        <v>490</v>
      </c>
    </row>
    <row r="585" spans="1:3" ht="30" hidden="1" customHeight="1" x14ac:dyDescent="0.25">
      <c r="A585" s="4698"/>
      <c r="B585" s="4709"/>
      <c r="C585" s="1299" t="s">
        <v>502</v>
      </c>
    </row>
    <row r="586" spans="1:3" ht="30" hidden="1" customHeight="1" x14ac:dyDescent="0.25">
      <c r="A586" s="4698"/>
      <c r="B586" s="4709"/>
      <c r="C586" s="1286" t="s">
        <v>470</v>
      </c>
    </row>
    <row r="587" spans="1:3" ht="30" hidden="1" customHeight="1" x14ac:dyDescent="0.25">
      <c r="A587" s="4698"/>
      <c r="B587" s="4709"/>
      <c r="C587" s="1264" t="s">
        <v>503</v>
      </c>
    </row>
    <row r="588" spans="1:3" ht="30" hidden="1" customHeight="1" x14ac:dyDescent="0.25">
      <c r="A588" s="4698"/>
      <c r="B588" s="4709"/>
      <c r="C588" s="1543" t="s">
        <v>465</v>
      </c>
    </row>
    <row r="589" spans="1:3" ht="30" hidden="1" customHeight="1" x14ac:dyDescent="0.25">
      <c r="A589" s="4698"/>
      <c r="B589" s="4709"/>
      <c r="C589" s="1299" t="s">
        <v>504</v>
      </c>
    </row>
    <row r="590" spans="1:3" ht="30" hidden="1" customHeight="1" x14ac:dyDescent="0.25">
      <c r="A590" s="4698"/>
      <c r="B590" s="4709"/>
      <c r="C590" s="537" t="s">
        <v>467</v>
      </c>
    </row>
    <row r="591" spans="1:3" ht="30" hidden="1" customHeight="1" x14ac:dyDescent="0.25">
      <c r="A591" s="4698"/>
      <c r="B591" s="4709"/>
      <c r="C591" s="1264" t="s">
        <v>505</v>
      </c>
    </row>
    <row r="592" spans="1:3" ht="30" hidden="1" customHeight="1" x14ac:dyDescent="0.25">
      <c r="A592" s="4698"/>
      <c r="B592" s="4709"/>
      <c r="C592" s="1299" t="s">
        <v>506</v>
      </c>
    </row>
    <row r="593" spans="1:3" ht="30" hidden="1" customHeight="1" x14ac:dyDescent="0.25">
      <c r="A593" s="4698"/>
      <c r="B593" s="4709"/>
      <c r="C593" s="1264" t="s">
        <v>507</v>
      </c>
    </row>
    <row r="594" spans="1:3" ht="30" hidden="1" customHeight="1" x14ac:dyDescent="0.25">
      <c r="A594" s="4698"/>
      <c r="B594" s="4709"/>
      <c r="C594" s="1299" t="s">
        <v>508</v>
      </c>
    </row>
    <row r="595" spans="1:3" ht="30" hidden="1" customHeight="1" x14ac:dyDescent="0.25">
      <c r="A595" s="4698"/>
      <c r="B595" s="4709"/>
      <c r="C595" s="1264" t="s">
        <v>446</v>
      </c>
    </row>
    <row r="596" spans="1:3" ht="30" hidden="1" customHeight="1" x14ac:dyDescent="0.25">
      <c r="A596" s="4698"/>
      <c r="B596" s="4709"/>
      <c r="C596" s="1299" t="s">
        <v>509</v>
      </c>
    </row>
    <row r="597" spans="1:3" ht="30" hidden="1" customHeight="1" x14ac:dyDescent="0.25">
      <c r="A597" s="4698"/>
      <c r="B597" s="4710"/>
      <c r="C597" s="1313" t="s">
        <v>430</v>
      </c>
    </row>
    <row r="598" spans="1:3" ht="30" hidden="1" customHeight="1" x14ac:dyDescent="0.25">
      <c r="A598" s="4698"/>
      <c r="B598" s="12"/>
      <c r="C598" s="1571" t="s">
        <v>452</v>
      </c>
    </row>
    <row r="599" spans="1:3" ht="30" hidden="1" customHeight="1" x14ac:dyDescent="0.25">
      <c r="A599" s="4699"/>
      <c r="B599" s="12"/>
      <c r="C599" s="1572" t="s">
        <v>464</v>
      </c>
    </row>
    <row r="600" spans="1:3" ht="30" hidden="1" customHeight="1" x14ac:dyDescent="0.25">
      <c r="A600" s="2427"/>
      <c r="B600" s="2428"/>
      <c r="C600" s="827"/>
    </row>
    <row r="601" spans="1:3" ht="30" hidden="1" customHeight="1" x14ac:dyDescent="0.25">
      <c r="A601" s="2427"/>
      <c r="B601" s="2428"/>
      <c r="C601" s="827" t="s">
        <v>715</v>
      </c>
    </row>
    <row r="602" spans="1:3" ht="30" hidden="1" customHeight="1" x14ac:dyDescent="0.25">
      <c r="A602" s="2427"/>
      <c r="B602" s="2428"/>
      <c r="C602" s="827"/>
    </row>
    <row r="603" spans="1:3" ht="30" hidden="1" customHeight="1" x14ac:dyDescent="0.25">
      <c r="A603" s="2427"/>
      <c r="B603" s="2428"/>
      <c r="C603" s="827" t="s">
        <v>716</v>
      </c>
    </row>
    <row r="604" spans="1:3" ht="30" hidden="1" customHeight="1" x14ac:dyDescent="0.25">
      <c r="A604" s="2427"/>
      <c r="B604" s="2428"/>
      <c r="C604" s="827"/>
    </row>
    <row r="605" spans="1:3" ht="30" hidden="1" customHeight="1" x14ac:dyDescent="0.25">
      <c r="A605" s="2427"/>
      <c r="B605" s="2428"/>
      <c r="C605" s="827"/>
    </row>
    <row r="606" spans="1:3" ht="30" hidden="1" customHeight="1" x14ac:dyDescent="0.25">
      <c r="A606" s="2427"/>
      <c r="B606" s="2428"/>
      <c r="C606" s="827"/>
    </row>
    <row r="607" spans="1:3" ht="30" hidden="1" customHeight="1" x14ac:dyDescent="0.25">
      <c r="A607" s="11"/>
      <c r="B607" s="12"/>
      <c r="C607" s="4"/>
    </row>
    <row r="608" spans="1:3" ht="21" hidden="1" x14ac:dyDescent="0.25">
      <c r="A608" s="11"/>
      <c r="B608" s="12"/>
      <c r="C608" s="4"/>
    </row>
    <row r="609" spans="1:3" ht="30" hidden="1" customHeight="1" x14ac:dyDescent="0.25">
      <c r="A609" s="11"/>
      <c r="B609" s="12"/>
      <c r="C609" s="4"/>
    </row>
    <row r="610" spans="1:3" ht="30" hidden="1" customHeight="1" x14ac:dyDescent="0.25">
      <c r="A610" s="11"/>
      <c r="B610" s="12"/>
      <c r="C610" s="4"/>
    </row>
    <row r="611" spans="1:3" ht="30" hidden="1" customHeight="1" x14ac:dyDescent="0.25">
      <c r="A611" s="4696" t="s">
        <v>549</v>
      </c>
      <c r="B611" s="4723" t="s">
        <v>550</v>
      </c>
      <c r="C611" s="1277" t="s">
        <v>433</v>
      </c>
    </row>
    <row r="612" spans="1:3" ht="30" hidden="1" customHeight="1" x14ac:dyDescent="0.25">
      <c r="A612" s="4730"/>
      <c r="B612" s="4724"/>
      <c r="C612" s="1284" t="s">
        <v>440</v>
      </c>
    </row>
    <row r="613" spans="1:3" ht="30" hidden="1" customHeight="1" x14ac:dyDescent="0.25">
      <c r="A613" s="4730"/>
      <c r="B613" s="4724"/>
      <c r="C613" s="1285" t="s">
        <v>434</v>
      </c>
    </row>
    <row r="614" spans="1:3" ht="30" hidden="1" customHeight="1" x14ac:dyDescent="0.25">
      <c r="A614" s="4730"/>
      <c r="B614" s="4724"/>
      <c r="C614" s="1326" t="s">
        <v>441</v>
      </c>
    </row>
    <row r="615" spans="1:3" ht="30" hidden="1" customHeight="1" x14ac:dyDescent="0.25">
      <c r="A615" s="4730"/>
      <c r="B615" s="4724"/>
      <c r="C615" s="1327" t="s">
        <v>427</v>
      </c>
    </row>
    <row r="616" spans="1:3" ht="30" hidden="1" customHeight="1" x14ac:dyDescent="0.25">
      <c r="A616" s="4730"/>
      <c r="B616" s="4724"/>
      <c r="C616" s="1285" t="s">
        <v>428</v>
      </c>
    </row>
    <row r="617" spans="1:3" ht="30" hidden="1" customHeight="1" x14ac:dyDescent="0.25">
      <c r="A617" s="4730"/>
      <c r="B617" s="4724"/>
      <c r="C617" s="1299" t="s">
        <v>442</v>
      </c>
    </row>
    <row r="618" spans="1:3" ht="30" hidden="1" customHeight="1" x14ac:dyDescent="0.25">
      <c r="A618" s="4730"/>
      <c r="B618" s="4724"/>
      <c r="C618" s="538" t="s">
        <v>517</v>
      </c>
    </row>
    <row r="619" spans="1:3" ht="30" hidden="1" customHeight="1" x14ac:dyDescent="0.25">
      <c r="A619" s="4730"/>
      <c r="B619" s="4724"/>
      <c r="C619" s="538" t="s">
        <v>448</v>
      </c>
    </row>
    <row r="620" spans="1:3" ht="30" hidden="1" customHeight="1" x14ac:dyDescent="0.25">
      <c r="A620" s="4730"/>
      <c r="B620" s="4724"/>
      <c r="C620" s="538" t="s">
        <v>530</v>
      </c>
    </row>
    <row r="621" spans="1:3" ht="30" hidden="1" customHeight="1" x14ac:dyDescent="0.25">
      <c r="A621" s="4730"/>
      <c r="B621" s="4724"/>
      <c r="C621" s="538" t="s">
        <v>531</v>
      </c>
    </row>
    <row r="622" spans="1:3" ht="30" hidden="1" customHeight="1" x14ac:dyDescent="0.25">
      <c r="A622" s="4730"/>
      <c r="B622" s="4724"/>
      <c r="C622" s="538" t="s">
        <v>518</v>
      </c>
    </row>
    <row r="623" spans="1:3" ht="30" hidden="1" customHeight="1" x14ac:dyDescent="0.25">
      <c r="A623" s="4730"/>
      <c r="B623" s="4724"/>
      <c r="C623" s="538" t="s">
        <v>447</v>
      </c>
    </row>
    <row r="624" spans="1:3" ht="30" hidden="1" customHeight="1" x14ac:dyDescent="0.25">
      <c r="A624" s="4730"/>
      <c r="B624" s="4724"/>
      <c r="C624" s="1316" t="s">
        <v>519</v>
      </c>
    </row>
    <row r="625" spans="1:3" ht="30" hidden="1" customHeight="1" x14ac:dyDescent="0.25">
      <c r="A625" s="4730"/>
      <c r="B625" s="4724"/>
      <c r="C625" s="538" t="s">
        <v>490</v>
      </c>
    </row>
    <row r="626" spans="1:3" ht="30" hidden="1" customHeight="1" x14ac:dyDescent="0.25">
      <c r="A626" s="4730"/>
      <c r="B626" s="4724"/>
      <c r="C626" s="1299" t="s">
        <v>520</v>
      </c>
    </row>
    <row r="627" spans="1:3" ht="30" hidden="1" customHeight="1" x14ac:dyDescent="0.25">
      <c r="A627" s="4730"/>
      <c r="B627" s="4724"/>
      <c r="C627" s="1455" t="s">
        <v>459</v>
      </c>
    </row>
    <row r="628" spans="1:3" ht="30" hidden="1" customHeight="1" x14ac:dyDescent="0.25">
      <c r="A628" s="4730"/>
      <c r="B628" s="4724"/>
      <c r="C628" s="1455" t="s">
        <v>445</v>
      </c>
    </row>
    <row r="629" spans="1:3" ht="30" hidden="1" customHeight="1" x14ac:dyDescent="0.25">
      <c r="A629" s="4730"/>
      <c r="B629" s="4724"/>
      <c r="C629" s="1267" t="s">
        <v>496</v>
      </c>
    </row>
    <row r="630" spans="1:3" ht="30" hidden="1" customHeight="1" x14ac:dyDescent="0.25">
      <c r="A630" s="4730"/>
      <c r="B630" s="4724"/>
      <c r="C630" s="1264" t="s">
        <v>521</v>
      </c>
    </row>
    <row r="631" spans="1:3" ht="30" hidden="1" customHeight="1" x14ac:dyDescent="0.25">
      <c r="A631" s="4730"/>
      <c r="B631" s="4724"/>
      <c r="C631" s="1267" t="s">
        <v>522</v>
      </c>
    </row>
    <row r="632" spans="1:3" ht="30" hidden="1" customHeight="1" x14ac:dyDescent="0.25">
      <c r="A632" s="4730"/>
      <c r="B632" s="4724"/>
      <c r="C632" s="1264" t="s">
        <v>523</v>
      </c>
    </row>
    <row r="633" spans="1:3" ht="30" hidden="1" customHeight="1" x14ac:dyDescent="0.25">
      <c r="A633" s="4730"/>
      <c r="B633" s="4724"/>
      <c r="C633" s="1285" t="s">
        <v>524</v>
      </c>
    </row>
    <row r="634" spans="1:3" ht="30" hidden="1" customHeight="1" x14ac:dyDescent="0.25">
      <c r="A634" s="4730"/>
      <c r="B634" s="4724"/>
      <c r="C634" s="1264" t="s">
        <v>498</v>
      </c>
    </row>
    <row r="635" spans="1:3" ht="30" hidden="1" customHeight="1" x14ac:dyDescent="0.25">
      <c r="A635" s="4730"/>
      <c r="B635" s="4724"/>
      <c r="C635" s="1299" t="s">
        <v>525</v>
      </c>
    </row>
    <row r="636" spans="1:3" ht="30" hidden="1" customHeight="1" x14ac:dyDescent="0.25">
      <c r="A636" s="4730"/>
      <c r="B636" s="4724"/>
      <c r="C636" s="1455" t="s">
        <v>534</v>
      </c>
    </row>
    <row r="637" spans="1:3" ht="30" hidden="1" customHeight="1" x14ac:dyDescent="0.25">
      <c r="A637" s="4730"/>
      <c r="B637" s="4724"/>
      <c r="C637" s="1299" t="s">
        <v>470</v>
      </c>
    </row>
    <row r="638" spans="1:3" ht="30" hidden="1" customHeight="1" x14ac:dyDescent="0.25">
      <c r="A638" s="4730"/>
      <c r="B638" s="4724"/>
      <c r="C638" s="1264" t="s">
        <v>503</v>
      </c>
    </row>
    <row r="639" spans="1:3" ht="30" hidden="1" customHeight="1" x14ac:dyDescent="0.25">
      <c r="A639" s="4730"/>
      <c r="B639" s="4724"/>
      <c r="C639" s="1543" t="s">
        <v>533</v>
      </c>
    </row>
    <row r="640" spans="1:3" ht="30" hidden="1" customHeight="1" x14ac:dyDescent="0.25">
      <c r="A640" s="4730"/>
      <c r="B640" s="4724"/>
      <c r="C640" s="1299" t="s">
        <v>526</v>
      </c>
    </row>
    <row r="641" spans="1:3" ht="30" hidden="1" customHeight="1" x14ac:dyDescent="0.25">
      <c r="A641" s="4730"/>
      <c r="B641" s="4724"/>
      <c r="C641" s="1264" t="s">
        <v>527</v>
      </c>
    </row>
    <row r="642" spans="1:3" ht="30" hidden="1" customHeight="1" x14ac:dyDescent="0.25">
      <c r="A642" s="4730"/>
      <c r="B642" s="4724"/>
      <c r="C642" s="1299" t="s">
        <v>528</v>
      </c>
    </row>
    <row r="643" spans="1:3" ht="30" hidden="1" customHeight="1" x14ac:dyDescent="0.25">
      <c r="A643" s="4730"/>
      <c r="B643" s="4724"/>
      <c r="C643" s="1264" t="s">
        <v>529</v>
      </c>
    </row>
    <row r="644" spans="1:3" ht="30" hidden="1" customHeight="1" x14ac:dyDescent="0.25">
      <c r="A644" s="4730"/>
      <c r="B644" s="4724"/>
      <c r="C644" s="1299" t="s">
        <v>508</v>
      </c>
    </row>
    <row r="645" spans="1:3" ht="30" hidden="1" customHeight="1" x14ac:dyDescent="0.25">
      <c r="A645" s="4730"/>
      <c r="B645" s="4724"/>
      <c r="C645" s="1299" t="s">
        <v>614</v>
      </c>
    </row>
    <row r="646" spans="1:3" ht="30" hidden="1" customHeight="1" x14ac:dyDescent="0.25">
      <c r="A646" s="4731"/>
      <c r="B646" s="4724"/>
      <c r="C646" s="1543" t="s">
        <v>461</v>
      </c>
    </row>
    <row r="647" spans="1:3" ht="15" hidden="1" customHeight="1" x14ac:dyDescent="0.25">
      <c r="A647" s="11"/>
      <c r="B647" s="12"/>
      <c r="C647" s="4"/>
    </row>
    <row r="648" spans="1:3" ht="15" hidden="1" customHeight="1" x14ac:dyDescent="0.25">
      <c r="A648" s="11"/>
      <c r="B648" s="12"/>
      <c r="C648" s="4"/>
    </row>
    <row r="649" spans="1:3" ht="15" hidden="1" customHeight="1" x14ac:dyDescent="0.25">
      <c r="A649" s="11"/>
      <c r="B649" s="12"/>
      <c r="C649" s="4"/>
    </row>
    <row r="650" spans="1:3" ht="15" hidden="1" customHeight="1" x14ac:dyDescent="0.25">
      <c r="A650" s="11"/>
      <c r="B650" s="12"/>
      <c r="C650" s="4"/>
    </row>
    <row r="651" spans="1:3" ht="15" hidden="1" customHeight="1" x14ac:dyDescent="0.25">
      <c r="A651" s="11"/>
      <c r="B651" s="12"/>
      <c r="C651" s="4"/>
    </row>
    <row r="652" spans="1:3" ht="15" hidden="1" customHeight="1" x14ac:dyDescent="0.25">
      <c r="A652" s="11"/>
      <c r="B652" s="12"/>
      <c r="C652" s="4"/>
    </row>
    <row r="653" spans="1:3" ht="15" hidden="1" customHeight="1" x14ac:dyDescent="0.25">
      <c r="A653" s="11"/>
      <c r="B653" s="12"/>
      <c r="C653" s="4"/>
    </row>
    <row r="654" spans="1:3" ht="15" hidden="1" customHeight="1" x14ac:dyDescent="0.25">
      <c r="A654" s="11"/>
      <c r="B654" s="12"/>
      <c r="C654" s="1219" t="s">
        <v>691</v>
      </c>
    </row>
    <row r="655" spans="1:3" ht="15" hidden="1" customHeight="1" x14ac:dyDescent="0.25">
      <c r="A655" s="11"/>
      <c r="B655" s="12"/>
      <c r="C655" s="1219"/>
    </row>
    <row r="656" spans="1:3" ht="15" hidden="1" customHeight="1" x14ac:dyDescent="0.25">
      <c r="A656" s="11"/>
      <c r="B656" s="12"/>
      <c r="C656" s="1219" t="s">
        <v>692</v>
      </c>
    </row>
    <row r="657" spans="1:19" ht="15" hidden="1" customHeight="1" x14ac:dyDescent="0.25">
      <c r="A657" s="11"/>
      <c r="B657" s="12"/>
      <c r="C657" s="1219"/>
    </row>
    <row r="658" spans="1:19" ht="15" hidden="1" customHeight="1" x14ac:dyDescent="0.25">
      <c r="A658" s="11"/>
      <c r="B658" s="12"/>
      <c r="C658" s="1219" t="s">
        <v>718</v>
      </c>
    </row>
    <row r="659" spans="1:19" ht="15" hidden="1" customHeight="1" x14ac:dyDescent="0.25">
      <c r="A659" s="11"/>
      <c r="B659" s="12"/>
      <c r="C659" s="1219"/>
    </row>
    <row r="660" spans="1:19" ht="15" hidden="1" customHeight="1" x14ac:dyDescent="0.25">
      <c r="A660" s="11"/>
      <c r="B660" s="12"/>
      <c r="C660" s="1219" t="s">
        <v>435</v>
      </c>
    </row>
    <row r="661" spans="1:19" ht="15" hidden="1" customHeight="1" x14ac:dyDescent="0.25">
      <c r="A661" s="11"/>
      <c r="B661" s="12"/>
      <c r="C661" s="1219" t="s">
        <v>436</v>
      </c>
    </row>
    <row r="662" spans="1:19" ht="15" hidden="1" customHeight="1" x14ac:dyDescent="0.25">
      <c r="A662" s="11"/>
      <c r="B662" s="12"/>
      <c r="C662" s="1219" t="s">
        <v>437</v>
      </c>
    </row>
    <row r="663" spans="1:19" ht="15" hidden="1" customHeight="1" x14ac:dyDescent="0.25">
      <c r="A663" s="11"/>
      <c r="B663" s="12"/>
      <c r="C663" s="1219" t="s">
        <v>438</v>
      </c>
    </row>
    <row r="664" spans="1:19" ht="15" hidden="1" customHeight="1" x14ac:dyDescent="0.25">
      <c r="A664" s="11"/>
      <c r="B664" s="12"/>
      <c r="C664" s="2981" t="s">
        <v>714</v>
      </c>
    </row>
    <row r="665" spans="1:19" ht="15" hidden="1" customHeight="1" x14ac:dyDescent="0.25">
      <c r="A665" s="11"/>
      <c r="B665" s="12"/>
      <c r="C665" s="2981" t="s">
        <v>717</v>
      </c>
    </row>
    <row r="666" spans="1:19" ht="15" hidden="1" customHeight="1" x14ac:dyDescent="0.25">
      <c r="A666" s="11"/>
      <c r="B666" s="12"/>
      <c r="C666" s="2981" t="s">
        <v>439</v>
      </c>
    </row>
    <row r="667" spans="1:19" ht="21" hidden="1" x14ac:dyDescent="0.25">
      <c r="A667" s="11"/>
      <c r="B667" s="12"/>
      <c r="C667" s="4"/>
    </row>
    <row r="668" spans="1:19" ht="30" hidden="1" customHeight="1" x14ac:dyDescent="0.25">
      <c r="A668" s="11"/>
      <c r="B668" s="12"/>
      <c r="C668" s="4"/>
    </row>
    <row r="669" spans="1:19" s="19" customFormat="1" ht="30" hidden="1" customHeight="1" x14ac:dyDescent="0.25">
      <c r="A669" s="4736" t="s">
        <v>115</v>
      </c>
      <c r="B669" s="4740" t="s">
        <v>116</v>
      </c>
      <c r="C669" s="2201" t="s">
        <v>168</v>
      </c>
      <c r="D669" s="15"/>
      <c r="E669" s="15"/>
      <c r="F669" s="15"/>
      <c r="G669" s="15"/>
      <c r="H669" s="15"/>
      <c r="I669" s="15"/>
      <c r="S669" s="4550"/>
    </row>
    <row r="670" spans="1:19" s="19" customFormat="1" ht="30" hidden="1" customHeight="1" x14ac:dyDescent="0.25">
      <c r="A670" s="4737"/>
      <c r="B670" s="4741"/>
      <c r="C670" s="1757" t="s">
        <v>157</v>
      </c>
      <c r="D670" s="15"/>
      <c r="E670" s="15"/>
      <c r="F670" s="15"/>
      <c r="G670" s="15"/>
      <c r="H670" s="15"/>
      <c r="I670" s="15"/>
      <c r="S670" s="4550"/>
    </row>
    <row r="671" spans="1:19" ht="30" hidden="1" customHeight="1" x14ac:dyDescent="0.25">
      <c r="A671" s="4737"/>
      <c r="B671" s="4741"/>
      <c r="C671" s="291" t="s">
        <v>4</v>
      </c>
    </row>
    <row r="672" spans="1:19" ht="30" hidden="1" customHeight="1" x14ac:dyDescent="0.25">
      <c r="A672" s="4737"/>
      <c r="B672" s="4741"/>
      <c r="C672" s="291" t="s">
        <v>122</v>
      </c>
    </row>
    <row r="673" spans="1:19" ht="30" hidden="1" customHeight="1" x14ac:dyDescent="0.25">
      <c r="A673" s="4737"/>
      <c r="B673" s="4741"/>
      <c r="C673" s="291" t="s">
        <v>121</v>
      </c>
    </row>
    <row r="674" spans="1:19" s="206" customFormat="1" ht="30" hidden="1" customHeight="1" x14ac:dyDescent="0.25">
      <c r="A674" s="4738"/>
      <c r="B674" s="4742"/>
      <c r="C674" s="2120" t="s">
        <v>33</v>
      </c>
      <c r="D674" s="15"/>
      <c r="E674" s="15"/>
      <c r="F674" s="15"/>
      <c r="G674" s="15"/>
      <c r="H674" s="15"/>
      <c r="I674" s="15"/>
      <c r="S674" s="4551"/>
    </row>
    <row r="675" spans="1:19" ht="30" hidden="1" customHeight="1" x14ac:dyDescent="0.25">
      <c r="A675" s="4738"/>
      <c r="B675" s="4742"/>
      <c r="C675" s="6" t="s">
        <v>394</v>
      </c>
    </row>
    <row r="676" spans="1:19" ht="30" hidden="1" customHeight="1" x14ac:dyDescent="0.25">
      <c r="A676" s="4738"/>
      <c r="B676" s="4742"/>
      <c r="C676" s="6" t="s">
        <v>356</v>
      </c>
    </row>
    <row r="677" spans="1:19" ht="30" hidden="1" customHeight="1" x14ac:dyDescent="0.25">
      <c r="A677" s="4738"/>
      <c r="B677" s="4742"/>
      <c r="C677" s="6" t="s">
        <v>77</v>
      </c>
    </row>
    <row r="678" spans="1:19" ht="30" hidden="1" customHeight="1" x14ac:dyDescent="0.25">
      <c r="A678" s="4738"/>
      <c r="B678" s="4742"/>
      <c r="C678" s="2133" t="s">
        <v>119</v>
      </c>
    </row>
    <row r="679" spans="1:19" ht="30" hidden="1" customHeight="1" x14ac:dyDescent="0.25">
      <c r="A679" s="4738"/>
      <c r="B679" s="4742"/>
      <c r="C679" s="2133" t="s">
        <v>119</v>
      </c>
    </row>
    <row r="680" spans="1:19" ht="30" hidden="1" customHeight="1" x14ac:dyDescent="0.25">
      <c r="A680" s="4738"/>
      <c r="B680" s="4742"/>
      <c r="C680" s="2133" t="s">
        <v>118</v>
      </c>
    </row>
    <row r="681" spans="1:19" ht="30" hidden="1" customHeight="1" x14ac:dyDescent="0.25">
      <c r="A681" s="4738"/>
      <c r="B681" s="4742"/>
      <c r="C681" s="2150" t="s">
        <v>117</v>
      </c>
    </row>
    <row r="682" spans="1:19" ht="30" hidden="1" customHeight="1" x14ac:dyDescent="0.25">
      <c r="A682" s="4738"/>
      <c r="B682" s="4742"/>
      <c r="C682" s="2150" t="s">
        <v>23</v>
      </c>
    </row>
    <row r="683" spans="1:19" ht="30" hidden="1" customHeight="1" x14ac:dyDescent="0.25">
      <c r="A683" s="4738"/>
      <c r="B683" s="4742"/>
      <c r="C683" s="2150" t="s">
        <v>120</v>
      </c>
    </row>
    <row r="684" spans="1:19" ht="30" hidden="1" customHeight="1" x14ac:dyDescent="0.25">
      <c r="A684" s="4738"/>
      <c r="B684" s="4742"/>
      <c r="C684" s="2150" t="s">
        <v>281</v>
      </c>
    </row>
    <row r="685" spans="1:19" ht="30" hidden="1" customHeight="1" x14ac:dyDescent="0.25">
      <c r="A685" s="4738"/>
      <c r="B685" s="4742"/>
      <c r="C685" s="2150" t="s">
        <v>273</v>
      </c>
    </row>
    <row r="686" spans="1:19" ht="30" hidden="1" customHeight="1" x14ac:dyDescent="0.25">
      <c r="A686" s="4738"/>
      <c r="B686" s="4742"/>
      <c r="C686" s="2120" t="s">
        <v>159</v>
      </c>
    </row>
    <row r="687" spans="1:19" ht="30" hidden="1" customHeight="1" x14ac:dyDescent="0.25">
      <c r="A687" s="4738"/>
      <c r="B687" s="4742"/>
      <c r="C687" s="2120" t="s">
        <v>158</v>
      </c>
    </row>
    <row r="688" spans="1:19" ht="30" hidden="1" customHeight="1" x14ac:dyDescent="0.25">
      <c r="A688" s="4738"/>
      <c r="B688" s="4742"/>
      <c r="C688" s="2120" t="s">
        <v>160</v>
      </c>
    </row>
    <row r="689" spans="1:19" ht="60" hidden="1" customHeight="1" x14ac:dyDescent="0.25">
      <c r="A689" s="4738"/>
      <c r="B689" s="4742"/>
      <c r="C689" s="2177" t="s">
        <v>161</v>
      </c>
    </row>
    <row r="690" spans="1:19" ht="150" hidden="1" customHeight="1" x14ac:dyDescent="0.25">
      <c r="A690" s="4739"/>
      <c r="B690" s="4743"/>
      <c r="C690" s="327" t="s">
        <v>30</v>
      </c>
    </row>
    <row r="691" spans="1:19" ht="21" hidden="1" x14ac:dyDescent="0.25">
      <c r="A691" s="11"/>
      <c r="B691" s="12"/>
      <c r="C691" s="4"/>
    </row>
    <row r="692" spans="1:19" ht="21" hidden="1" x14ac:dyDescent="0.25">
      <c r="A692" s="11"/>
      <c r="B692" s="12"/>
      <c r="C692" s="4"/>
    </row>
    <row r="693" spans="1:19" ht="21" hidden="1" x14ac:dyDescent="0.25">
      <c r="A693" s="11"/>
      <c r="B693" s="12"/>
      <c r="C693" s="4"/>
    </row>
    <row r="694" spans="1:19" ht="21" hidden="1" x14ac:dyDescent="0.25">
      <c r="A694" s="11"/>
      <c r="B694" s="12"/>
      <c r="C694" s="4"/>
    </row>
    <row r="695" spans="1:19" ht="21" hidden="1" x14ac:dyDescent="0.25">
      <c r="A695" s="11"/>
      <c r="B695" s="12"/>
      <c r="C695" s="4"/>
    </row>
    <row r="696" spans="1:19" ht="21" hidden="1" x14ac:dyDescent="0.25">
      <c r="A696" s="11"/>
      <c r="B696" s="12"/>
      <c r="C696" s="4"/>
    </row>
    <row r="697" spans="1:19" ht="21" hidden="1" x14ac:dyDescent="0.25">
      <c r="A697" s="11"/>
      <c r="B697" s="12"/>
      <c r="C697" s="4"/>
    </row>
    <row r="698" spans="1:19" ht="21" hidden="1" x14ac:dyDescent="0.25">
      <c r="A698" s="11"/>
      <c r="B698" s="12"/>
      <c r="C698" s="4"/>
    </row>
    <row r="699" spans="1:19" ht="21" hidden="1" x14ac:dyDescent="0.25">
      <c r="A699" s="11"/>
      <c r="B699" s="12"/>
      <c r="C699" s="4"/>
    </row>
    <row r="700" spans="1:19" ht="21" hidden="1" x14ac:dyDescent="0.25">
      <c r="A700" s="11"/>
      <c r="B700" s="12"/>
      <c r="C700" s="4"/>
    </row>
    <row r="701" spans="1:19" ht="21" hidden="1" x14ac:dyDescent="0.25">
      <c r="A701" s="11"/>
      <c r="B701" s="12"/>
      <c r="C701" s="4"/>
    </row>
    <row r="702" spans="1:19" ht="21" hidden="1" x14ac:dyDescent="0.25">
      <c r="A702" s="11"/>
      <c r="B702" s="12"/>
      <c r="C702" s="4"/>
    </row>
    <row r="703" spans="1:19" ht="114" hidden="1" x14ac:dyDescent="0.25">
      <c r="A703" s="2" t="s">
        <v>476</v>
      </c>
      <c r="B703" s="3"/>
      <c r="C703" s="4"/>
    </row>
    <row r="704" spans="1:19" s="19" customFormat="1" ht="30" hidden="1" customHeight="1" x14ac:dyDescent="0.25">
      <c r="A704" s="4756" t="s">
        <v>171</v>
      </c>
      <c r="B704" s="4740" t="s">
        <v>116</v>
      </c>
      <c r="C704" s="399" t="s">
        <v>168</v>
      </c>
      <c r="D704" s="15"/>
      <c r="E704" s="15"/>
      <c r="F704" s="15"/>
      <c r="G704" s="15"/>
      <c r="H704" s="15"/>
      <c r="I704" s="15"/>
      <c r="S704" s="4550"/>
    </row>
    <row r="705" spans="1:19" s="19" customFormat="1" ht="30" hidden="1" customHeight="1" x14ac:dyDescent="0.25">
      <c r="A705" s="4757"/>
      <c r="B705" s="4741"/>
      <c r="C705" s="376" t="s">
        <v>172</v>
      </c>
      <c r="D705" s="15"/>
      <c r="E705" s="15"/>
      <c r="F705" s="15"/>
      <c r="G705" s="15"/>
      <c r="H705" s="15"/>
      <c r="I705" s="15"/>
      <c r="S705" s="4550"/>
    </row>
    <row r="706" spans="1:19" ht="30" hidden="1" customHeight="1" x14ac:dyDescent="0.25">
      <c r="A706" s="4757"/>
      <c r="B706" s="4741"/>
      <c r="C706" s="380" t="s">
        <v>4</v>
      </c>
    </row>
    <row r="707" spans="1:19" ht="30" hidden="1" customHeight="1" x14ac:dyDescent="0.25">
      <c r="A707" s="4757"/>
      <c r="B707" s="4741"/>
      <c r="C707" s="291" t="s">
        <v>122</v>
      </c>
    </row>
    <row r="708" spans="1:19" ht="30" hidden="1" customHeight="1" x14ac:dyDescent="0.25">
      <c r="A708" s="4757"/>
      <c r="B708" s="4741"/>
      <c r="C708" s="291" t="s">
        <v>121</v>
      </c>
    </row>
    <row r="709" spans="1:19" s="206" customFormat="1" ht="30" hidden="1" customHeight="1" x14ac:dyDescent="0.25">
      <c r="A709" s="4758"/>
      <c r="B709" s="4742"/>
      <c r="C709" s="388" t="s">
        <v>33</v>
      </c>
      <c r="D709" s="15"/>
      <c r="E709" s="15"/>
      <c r="F709" s="15"/>
      <c r="G709" s="15"/>
      <c r="H709" s="15"/>
      <c r="I709" s="15"/>
      <c r="S709" s="4551"/>
    </row>
    <row r="710" spans="1:19" ht="30" hidden="1" customHeight="1" x14ac:dyDescent="0.25">
      <c r="A710" s="4758"/>
      <c r="B710" s="4742"/>
      <c r="C710" s="6" t="s">
        <v>49</v>
      </c>
    </row>
    <row r="711" spans="1:19" ht="30" hidden="1" customHeight="1" x14ac:dyDescent="0.25">
      <c r="A711" s="4758"/>
      <c r="B711" s="4742"/>
      <c r="C711" s="6" t="s">
        <v>22</v>
      </c>
    </row>
    <row r="712" spans="1:19" ht="30" hidden="1" customHeight="1" x14ac:dyDescent="0.25">
      <c r="A712" s="4758"/>
      <c r="B712" s="4742"/>
      <c r="C712" s="6" t="s">
        <v>77</v>
      </c>
    </row>
    <row r="713" spans="1:19" ht="30" hidden="1" customHeight="1" x14ac:dyDescent="0.25">
      <c r="A713" s="4758"/>
      <c r="B713" s="4742"/>
      <c r="C713" s="389" t="s">
        <v>119</v>
      </c>
    </row>
    <row r="714" spans="1:19" ht="30" hidden="1" customHeight="1" x14ac:dyDescent="0.25">
      <c r="A714" s="4758"/>
      <c r="B714" s="4742"/>
      <c r="C714" s="389" t="s">
        <v>119</v>
      </c>
    </row>
    <row r="715" spans="1:19" ht="30" hidden="1" customHeight="1" x14ac:dyDescent="0.25">
      <c r="A715" s="4758"/>
      <c r="B715" s="4742"/>
      <c r="C715" s="389" t="s">
        <v>118</v>
      </c>
    </row>
    <row r="716" spans="1:19" ht="30" hidden="1" customHeight="1" x14ac:dyDescent="0.25">
      <c r="A716" s="4758"/>
      <c r="B716" s="4742"/>
      <c r="C716" s="390" t="s">
        <v>117</v>
      </c>
    </row>
    <row r="717" spans="1:19" ht="30" hidden="1" customHeight="1" x14ac:dyDescent="0.25">
      <c r="A717" s="4758"/>
      <c r="B717" s="4742"/>
      <c r="C717" s="390" t="s">
        <v>23</v>
      </c>
    </row>
    <row r="718" spans="1:19" ht="30" hidden="1" customHeight="1" x14ac:dyDescent="0.25">
      <c r="A718" s="4758"/>
      <c r="B718" s="4742"/>
      <c r="C718" s="390" t="s">
        <v>278</v>
      </c>
    </row>
    <row r="719" spans="1:19" ht="30" hidden="1" customHeight="1" x14ac:dyDescent="0.25">
      <c r="A719" s="4758"/>
      <c r="B719" s="4742"/>
      <c r="C719" s="391" t="s">
        <v>159</v>
      </c>
    </row>
    <row r="720" spans="1:19" ht="30" hidden="1" customHeight="1" x14ac:dyDescent="0.25">
      <c r="A720" s="4758"/>
      <c r="B720" s="4742"/>
      <c r="C720" s="391" t="s">
        <v>279</v>
      </c>
    </row>
    <row r="721" spans="1:19" ht="30" hidden="1" customHeight="1" x14ac:dyDescent="0.25">
      <c r="A721" s="4758"/>
      <c r="B721" s="4742"/>
      <c r="C721" s="391" t="s">
        <v>158</v>
      </c>
    </row>
    <row r="722" spans="1:19" ht="30" hidden="1" customHeight="1" x14ac:dyDescent="0.25">
      <c r="A722" s="4758"/>
      <c r="B722" s="4742"/>
      <c r="C722" s="391" t="s">
        <v>160</v>
      </c>
    </row>
    <row r="723" spans="1:19" ht="60" hidden="1" customHeight="1" x14ac:dyDescent="0.25">
      <c r="A723" s="4758"/>
      <c r="B723" s="4742"/>
      <c r="C723" s="392" t="s">
        <v>161</v>
      </c>
    </row>
    <row r="724" spans="1:19" ht="150" hidden="1" customHeight="1" x14ac:dyDescent="0.25">
      <c r="A724" s="4759"/>
      <c r="B724" s="4743"/>
      <c r="C724" s="327"/>
    </row>
    <row r="725" spans="1:19" ht="21" hidden="1" x14ac:dyDescent="0.25">
      <c r="A725" s="11"/>
      <c r="B725" s="12"/>
      <c r="C725" s="4"/>
    </row>
    <row r="726" spans="1:19" ht="21" hidden="1" x14ac:dyDescent="0.25">
      <c r="A726" s="11"/>
      <c r="B726" s="12"/>
      <c r="C726" s="4"/>
    </row>
    <row r="727" spans="1:19" ht="21" hidden="1" x14ac:dyDescent="0.25">
      <c r="A727" s="11"/>
      <c r="B727" s="12"/>
      <c r="C727" s="4"/>
    </row>
    <row r="728" spans="1:19" ht="21" hidden="1" x14ac:dyDescent="0.25">
      <c r="A728" s="11"/>
      <c r="B728" s="12"/>
      <c r="C728" s="4"/>
    </row>
    <row r="729" spans="1:19" ht="21" hidden="1" x14ac:dyDescent="0.25">
      <c r="A729" s="11"/>
      <c r="B729" s="12"/>
      <c r="C729" s="4"/>
    </row>
    <row r="730" spans="1:19" s="19" customFormat="1" ht="30" hidden="1" customHeight="1" x14ac:dyDescent="0.25">
      <c r="A730" s="4748" t="s">
        <v>327</v>
      </c>
      <c r="B730" s="4740" t="s">
        <v>398</v>
      </c>
      <c r="C730" s="399" t="s">
        <v>168</v>
      </c>
      <c r="D730" s="15"/>
      <c r="E730" s="15"/>
      <c r="F730" s="15"/>
      <c r="G730" s="15"/>
      <c r="H730" s="15"/>
      <c r="I730" s="15"/>
      <c r="S730" s="4550"/>
    </row>
    <row r="731" spans="1:19" s="19" customFormat="1" ht="30" hidden="1" customHeight="1" x14ac:dyDescent="0.25">
      <c r="A731" s="4749"/>
      <c r="B731" s="4741"/>
      <c r="C731" s="979" t="s">
        <v>320</v>
      </c>
      <c r="D731" s="15"/>
      <c r="E731" s="15"/>
      <c r="F731" s="15"/>
      <c r="G731" s="15"/>
      <c r="H731" s="15"/>
      <c r="I731" s="15"/>
      <c r="S731" s="4550"/>
    </row>
    <row r="732" spans="1:19" ht="30" hidden="1" customHeight="1" x14ac:dyDescent="0.25">
      <c r="A732" s="4749"/>
      <c r="B732" s="4741"/>
      <c r="C732" s="380" t="s">
        <v>4</v>
      </c>
    </row>
    <row r="733" spans="1:19" ht="30" hidden="1" customHeight="1" x14ac:dyDescent="0.25">
      <c r="A733" s="4749"/>
      <c r="B733" s="4741"/>
      <c r="C733" s="291" t="s">
        <v>122</v>
      </c>
    </row>
    <row r="734" spans="1:19" ht="30" hidden="1" customHeight="1" x14ac:dyDescent="0.25">
      <c r="A734" s="4749"/>
      <c r="B734" s="4741"/>
      <c r="C734" s="291" t="s">
        <v>121</v>
      </c>
    </row>
    <row r="735" spans="1:19" s="206" customFormat="1" ht="30" hidden="1" customHeight="1" x14ac:dyDescent="0.25">
      <c r="A735" s="4750"/>
      <c r="B735" s="4742"/>
      <c r="C735" s="388" t="s">
        <v>33</v>
      </c>
      <c r="D735" s="15"/>
      <c r="E735" s="15"/>
      <c r="F735" s="15"/>
      <c r="G735" s="15"/>
      <c r="H735" s="15"/>
      <c r="I735" s="15"/>
      <c r="S735" s="4551"/>
    </row>
    <row r="736" spans="1:19" ht="30" hidden="1" customHeight="1" x14ac:dyDescent="0.25">
      <c r="A736" s="4750"/>
      <c r="B736" s="4742"/>
      <c r="C736" s="6" t="s">
        <v>22</v>
      </c>
    </row>
    <row r="737" spans="1:19" ht="30" hidden="1" customHeight="1" x14ac:dyDescent="0.25">
      <c r="A737" s="4750"/>
      <c r="B737" s="4742"/>
      <c r="C737" s="389" t="s">
        <v>319</v>
      </c>
    </row>
    <row r="738" spans="1:19" ht="30" hidden="1" customHeight="1" x14ac:dyDescent="0.25">
      <c r="A738" s="4750"/>
      <c r="B738" s="4742"/>
      <c r="C738" s="389" t="s">
        <v>322</v>
      </c>
    </row>
    <row r="739" spans="1:19" ht="30" hidden="1" customHeight="1" x14ac:dyDescent="0.25">
      <c r="A739" s="4750"/>
      <c r="B739" s="4742"/>
      <c r="C739" s="389" t="s">
        <v>321</v>
      </c>
    </row>
    <row r="740" spans="1:19" ht="30" hidden="1" customHeight="1" x14ac:dyDescent="0.25">
      <c r="A740" s="4750"/>
      <c r="B740" s="4742"/>
      <c r="C740" s="390" t="s">
        <v>318</v>
      </c>
    </row>
    <row r="741" spans="1:19" ht="30" hidden="1" customHeight="1" x14ac:dyDescent="0.25">
      <c r="A741" s="4750"/>
      <c r="B741" s="4742"/>
      <c r="C741" s="1028" t="s">
        <v>317</v>
      </c>
    </row>
    <row r="742" spans="1:19" ht="30" hidden="1" customHeight="1" x14ac:dyDescent="0.25">
      <c r="A742" s="4750"/>
      <c r="B742" s="4742"/>
      <c r="C742" s="1013" t="s">
        <v>159</v>
      </c>
    </row>
    <row r="743" spans="1:19" ht="30" hidden="1" customHeight="1" x14ac:dyDescent="0.25">
      <c r="A743" s="4751"/>
      <c r="B743" s="4743"/>
      <c r="C743" s="392" t="s">
        <v>279</v>
      </c>
    </row>
    <row r="744" spans="1:19" s="1" customFormat="1" ht="30" hidden="1" customHeight="1" x14ac:dyDescent="0.25">
      <c r="A744" s="991"/>
      <c r="B744" s="967"/>
      <c r="C744" s="992"/>
      <c r="S744" s="4527"/>
    </row>
    <row r="745" spans="1:19" ht="150" hidden="1" customHeight="1" x14ac:dyDescent="0.25">
      <c r="A745" s="966"/>
      <c r="B745" s="967"/>
      <c r="C745" s="4"/>
    </row>
    <row r="746" spans="1:19" s="19" customFormat="1" ht="30" hidden="1" customHeight="1" x14ac:dyDescent="0.25">
      <c r="A746" s="4748" t="s">
        <v>327</v>
      </c>
      <c r="B746" s="4740" t="s">
        <v>399</v>
      </c>
      <c r="C746" s="399" t="s">
        <v>168</v>
      </c>
      <c r="D746" s="15"/>
      <c r="E746" s="15"/>
      <c r="F746" s="15"/>
      <c r="G746" s="15"/>
      <c r="H746" s="15"/>
      <c r="I746" s="15"/>
      <c r="S746" s="4550"/>
    </row>
    <row r="747" spans="1:19" s="19" customFormat="1" ht="30" hidden="1" customHeight="1" x14ac:dyDescent="0.25">
      <c r="A747" s="4749"/>
      <c r="B747" s="4741"/>
      <c r="C747" s="979" t="s">
        <v>320</v>
      </c>
      <c r="D747" s="15"/>
      <c r="E747" s="15"/>
      <c r="F747" s="15"/>
      <c r="G747" s="15"/>
      <c r="H747" s="15"/>
      <c r="I747" s="15"/>
      <c r="S747" s="4550"/>
    </row>
    <row r="748" spans="1:19" ht="30" hidden="1" customHeight="1" x14ac:dyDescent="0.25">
      <c r="A748" s="4749"/>
      <c r="B748" s="4760"/>
      <c r="C748" s="18" t="s">
        <v>348</v>
      </c>
    </row>
    <row r="749" spans="1:19" ht="30" hidden="1" customHeight="1" x14ac:dyDescent="0.25">
      <c r="A749" s="4749"/>
      <c r="B749" s="4760"/>
      <c r="C749" s="18" t="s">
        <v>400</v>
      </c>
    </row>
    <row r="750" spans="1:19" ht="30" hidden="1" customHeight="1" x14ac:dyDescent="0.25">
      <c r="A750" s="4749"/>
      <c r="B750" s="4760"/>
      <c r="C750" s="1197" t="s">
        <v>402</v>
      </c>
    </row>
    <row r="751" spans="1:19" ht="30" hidden="1" customHeight="1" x14ac:dyDescent="0.25">
      <c r="A751" s="4749"/>
      <c r="B751" s="4760"/>
      <c r="C751" s="1197" t="s">
        <v>401</v>
      </c>
    </row>
    <row r="752" spans="1:19" ht="30" hidden="1" customHeight="1" x14ac:dyDescent="0.25">
      <c r="A752" s="4749"/>
      <c r="B752" s="4741"/>
      <c r="C752" s="291" t="s">
        <v>4</v>
      </c>
    </row>
    <row r="753" spans="1:19" ht="30" hidden="1" customHeight="1" x14ac:dyDescent="0.25">
      <c r="A753" s="4749"/>
      <c r="B753" s="4741"/>
      <c r="C753" s="291" t="s">
        <v>403</v>
      </c>
    </row>
    <row r="754" spans="1:19" ht="30" hidden="1" customHeight="1" x14ac:dyDescent="0.25">
      <c r="A754" s="4749"/>
      <c r="B754" s="4741"/>
      <c r="C754" s="389" t="s">
        <v>319</v>
      </c>
    </row>
    <row r="755" spans="1:19" ht="30" hidden="1" customHeight="1" x14ac:dyDescent="0.25">
      <c r="A755" s="4749"/>
      <c r="B755" s="4741"/>
      <c r="C755" s="389" t="s">
        <v>322</v>
      </c>
    </row>
    <row r="756" spans="1:19" ht="30" hidden="1" customHeight="1" x14ac:dyDescent="0.25">
      <c r="A756" s="4749"/>
      <c r="B756" s="4741"/>
      <c r="C756" s="389" t="s">
        <v>321</v>
      </c>
    </row>
    <row r="757" spans="1:19" ht="30" hidden="1" customHeight="1" x14ac:dyDescent="0.25">
      <c r="A757" s="4749"/>
      <c r="B757" s="4741"/>
      <c r="C757" s="291" t="s">
        <v>121</v>
      </c>
    </row>
    <row r="758" spans="1:19" s="206" customFormat="1" ht="30" hidden="1" customHeight="1" x14ac:dyDescent="0.25">
      <c r="A758" s="4750"/>
      <c r="B758" s="4742"/>
      <c r="C758" s="388" t="s">
        <v>33</v>
      </c>
      <c r="D758" s="15"/>
      <c r="E758" s="15"/>
      <c r="F758" s="15"/>
      <c r="G758" s="15"/>
      <c r="H758" s="15"/>
      <c r="I758" s="15"/>
      <c r="S758" s="4551"/>
    </row>
    <row r="759" spans="1:19" ht="30" hidden="1" customHeight="1" x14ac:dyDescent="0.25">
      <c r="A759" s="4750"/>
      <c r="B759" s="4742"/>
      <c r="C759" s="6" t="s">
        <v>22</v>
      </c>
    </row>
    <row r="760" spans="1:19" ht="30" hidden="1" customHeight="1" x14ac:dyDescent="0.25">
      <c r="A760" s="4750"/>
      <c r="B760" s="4742"/>
      <c r="C760" s="389" t="s">
        <v>319</v>
      </c>
    </row>
    <row r="761" spans="1:19" ht="30" hidden="1" customHeight="1" x14ac:dyDescent="0.25">
      <c r="A761" s="4750"/>
      <c r="B761" s="4742"/>
      <c r="C761" s="389" t="s">
        <v>322</v>
      </c>
    </row>
    <row r="762" spans="1:19" ht="30" hidden="1" customHeight="1" x14ac:dyDescent="0.25">
      <c r="A762" s="4750"/>
      <c r="B762" s="4742"/>
      <c r="C762" s="389" t="s">
        <v>321</v>
      </c>
    </row>
    <row r="763" spans="1:19" ht="30" hidden="1" customHeight="1" x14ac:dyDescent="0.25">
      <c r="A763" s="4750"/>
      <c r="B763" s="4742"/>
      <c r="C763" s="390" t="s">
        <v>318</v>
      </c>
    </row>
    <row r="764" spans="1:19" ht="30" hidden="1" customHeight="1" x14ac:dyDescent="0.25">
      <c r="A764" s="4750"/>
      <c r="B764" s="4742"/>
      <c r="C764" s="1028" t="s">
        <v>317</v>
      </c>
    </row>
    <row r="765" spans="1:19" ht="30" hidden="1" customHeight="1" x14ac:dyDescent="0.25">
      <c r="A765" s="4750"/>
      <c r="B765" s="4742"/>
      <c r="C765" s="1013" t="s">
        <v>159</v>
      </c>
    </row>
    <row r="766" spans="1:19" ht="30" hidden="1" customHeight="1" x14ac:dyDescent="0.25">
      <c r="A766" s="4751"/>
      <c r="B766" s="4743"/>
      <c r="C766" s="392" t="s">
        <v>279</v>
      </c>
    </row>
    <row r="767" spans="1:19" s="1" customFormat="1" ht="30" hidden="1" customHeight="1" x14ac:dyDescent="0.25">
      <c r="A767" s="991"/>
      <c r="B767" s="967"/>
      <c r="C767" s="992"/>
      <c r="S767" s="4527"/>
    </row>
    <row r="768" spans="1:19" ht="150" hidden="1" customHeight="1" x14ac:dyDescent="0.25">
      <c r="A768" s="966"/>
      <c r="B768" s="967"/>
      <c r="C768" s="4"/>
    </row>
    <row r="769" spans="1:19" s="19" customFormat="1" ht="30" hidden="1" customHeight="1" x14ac:dyDescent="0.25">
      <c r="A769" s="4752" t="s">
        <v>326</v>
      </c>
      <c r="B769" s="4740" t="s">
        <v>325</v>
      </c>
      <c r="C769" s="399" t="s">
        <v>168</v>
      </c>
      <c r="D769" s="15"/>
      <c r="E769" s="15"/>
      <c r="F769" s="15"/>
      <c r="G769" s="15"/>
      <c r="H769" s="15"/>
      <c r="I769" s="15"/>
      <c r="S769" s="4550"/>
    </row>
    <row r="770" spans="1:19" s="19" customFormat="1" ht="30" hidden="1" customHeight="1" x14ac:dyDescent="0.25">
      <c r="A770" s="4753"/>
      <c r="B770" s="4741"/>
      <c r="C770" s="979" t="s">
        <v>320</v>
      </c>
      <c r="D770" s="15"/>
      <c r="E770" s="15"/>
      <c r="F770" s="15"/>
      <c r="G770" s="15"/>
      <c r="H770" s="15"/>
      <c r="I770" s="15"/>
      <c r="S770" s="4550"/>
    </row>
    <row r="771" spans="1:19" ht="30" hidden="1" customHeight="1" x14ac:dyDescent="0.25">
      <c r="A771" s="4753"/>
      <c r="B771" s="4741"/>
      <c r="C771" s="380" t="s">
        <v>4</v>
      </c>
    </row>
    <row r="772" spans="1:19" ht="30" hidden="1" customHeight="1" x14ac:dyDescent="0.25">
      <c r="A772" s="4753"/>
      <c r="B772" s="4741"/>
      <c r="C772" s="291" t="s">
        <v>122</v>
      </c>
    </row>
    <row r="773" spans="1:19" ht="30" hidden="1" customHeight="1" x14ac:dyDescent="0.25">
      <c r="A773" s="4753"/>
      <c r="B773" s="4741"/>
      <c r="C773" s="291" t="s">
        <v>121</v>
      </c>
    </row>
    <row r="774" spans="1:19" s="206" customFormat="1" ht="30" hidden="1" customHeight="1" x14ac:dyDescent="0.25">
      <c r="A774" s="4754"/>
      <c r="B774" s="4742"/>
      <c r="C774" s="388" t="s">
        <v>33</v>
      </c>
      <c r="D774" s="15"/>
      <c r="E774" s="15"/>
      <c r="F774" s="15"/>
      <c r="G774" s="15"/>
      <c r="H774" s="15"/>
      <c r="I774" s="15"/>
      <c r="S774" s="4551"/>
    </row>
    <row r="775" spans="1:19" s="206" customFormat="1" ht="30" hidden="1" customHeight="1" x14ac:dyDescent="0.25">
      <c r="A775" s="4754"/>
      <c r="B775" s="4742"/>
      <c r="C775" s="8" t="s">
        <v>324</v>
      </c>
      <c r="D775" s="15"/>
      <c r="E775" s="15"/>
      <c r="F775" s="15"/>
      <c r="G775" s="15"/>
      <c r="H775" s="15"/>
      <c r="I775" s="15"/>
      <c r="S775" s="4551"/>
    </row>
    <row r="776" spans="1:19" ht="30" hidden="1" customHeight="1" x14ac:dyDescent="0.25">
      <c r="A776" s="4754"/>
      <c r="B776" s="4742"/>
      <c r="C776" s="6" t="s">
        <v>22</v>
      </c>
    </row>
    <row r="777" spans="1:19" ht="30" hidden="1" customHeight="1" x14ac:dyDescent="0.25">
      <c r="A777" s="4754"/>
      <c r="B777" s="4742"/>
      <c r="C777" s="389" t="s">
        <v>319</v>
      </c>
    </row>
    <row r="778" spans="1:19" ht="30" hidden="1" customHeight="1" x14ac:dyDescent="0.25">
      <c r="A778" s="4754"/>
      <c r="B778" s="4742"/>
      <c r="C778" s="389" t="s">
        <v>322</v>
      </c>
    </row>
    <row r="779" spans="1:19" ht="30" hidden="1" customHeight="1" x14ac:dyDescent="0.25">
      <c r="A779" s="4754"/>
      <c r="B779" s="4742"/>
      <c r="C779" s="389" t="s">
        <v>321</v>
      </c>
    </row>
    <row r="780" spans="1:19" ht="30" hidden="1" customHeight="1" x14ac:dyDescent="0.25">
      <c r="A780" s="4754"/>
      <c r="B780" s="4742"/>
      <c r="C780" s="390" t="s">
        <v>318</v>
      </c>
    </row>
    <row r="781" spans="1:19" ht="30" hidden="1" customHeight="1" x14ac:dyDescent="0.25">
      <c r="A781" s="4754"/>
      <c r="B781" s="4742"/>
      <c r="C781" s="1028" t="s">
        <v>317</v>
      </c>
    </row>
    <row r="782" spans="1:19" ht="30" hidden="1" customHeight="1" x14ac:dyDescent="0.25">
      <c r="A782" s="4754"/>
      <c r="B782" s="4742"/>
      <c r="C782" s="1013" t="s">
        <v>159</v>
      </c>
    </row>
    <row r="783" spans="1:19" ht="30" hidden="1" customHeight="1" x14ac:dyDescent="0.25">
      <c r="A783" s="4755"/>
      <c r="B783" s="4743"/>
      <c r="C783" s="392" t="s">
        <v>279</v>
      </c>
    </row>
    <row r="784" spans="1:19" s="1" customFormat="1" ht="30" hidden="1" customHeight="1" x14ac:dyDescent="0.25">
      <c r="A784" s="991"/>
      <c r="B784" s="967"/>
      <c r="C784" s="992"/>
      <c r="S784" s="4527"/>
    </row>
    <row r="785" spans="1:27" ht="15" customHeight="1" x14ac:dyDescent="0.25">
      <c r="A785" s="966"/>
      <c r="B785" s="967"/>
      <c r="C785" s="4"/>
    </row>
    <row r="786" spans="1:27" ht="15" customHeight="1" thickBot="1" x14ac:dyDescent="0.3">
      <c r="A786" s="966"/>
      <c r="B786" s="967"/>
      <c r="C786" s="4"/>
      <c r="D786" s="15">
        <v>2021</v>
      </c>
      <c r="I786" s="4465"/>
      <c r="J786" s="4465"/>
      <c r="K786" s="4465"/>
      <c r="L786" s="4465"/>
      <c r="M786" s="4465"/>
      <c r="N786" s="4465"/>
      <c r="O786" s="4465"/>
      <c r="P786" s="4465"/>
      <c r="Q786" s="4465">
        <v>2022</v>
      </c>
      <c r="S786" s="4465"/>
    </row>
    <row r="787" spans="1:27" s="19" customFormat="1" ht="30" customHeight="1" thickBot="1" x14ac:dyDescent="0.3">
      <c r="A787" s="4736" t="s">
        <v>179</v>
      </c>
      <c r="B787" s="4740" t="s">
        <v>116</v>
      </c>
      <c r="C787" s="3349" t="s">
        <v>168</v>
      </c>
      <c r="D787" s="3858">
        <v>43860</v>
      </c>
      <c r="E787" s="3856" t="s">
        <v>1030</v>
      </c>
      <c r="F787" s="3859">
        <v>43889</v>
      </c>
      <c r="G787" s="3856">
        <v>43920</v>
      </c>
      <c r="H787" s="3856"/>
      <c r="I787" s="3856">
        <v>43951</v>
      </c>
      <c r="J787" s="3856">
        <v>43981</v>
      </c>
      <c r="K787" s="3856">
        <v>44012</v>
      </c>
      <c r="L787" s="3856">
        <v>44042</v>
      </c>
      <c r="M787" s="3856">
        <v>44438</v>
      </c>
      <c r="N787" s="3856">
        <v>44469</v>
      </c>
      <c r="O787" s="4463">
        <v>44499</v>
      </c>
      <c r="P787" s="4463">
        <v>44530</v>
      </c>
      <c r="Q787" s="4463">
        <v>44560</v>
      </c>
      <c r="R787" s="4463">
        <v>44591</v>
      </c>
      <c r="S787" s="4463">
        <v>44620</v>
      </c>
      <c r="T787" s="3856">
        <v>43920</v>
      </c>
      <c r="U787" s="3856">
        <v>43951</v>
      </c>
      <c r="V787" s="4646">
        <v>43981</v>
      </c>
      <c r="W787" s="3856">
        <v>44012</v>
      </c>
      <c r="X787" s="3857">
        <v>44407</v>
      </c>
      <c r="Y787" s="3856">
        <v>44438</v>
      </c>
      <c r="Z787" s="3857">
        <v>44469</v>
      </c>
      <c r="AA787" s="4463">
        <v>44499</v>
      </c>
    </row>
    <row r="788" spans="1:27" s="19" customFormat="1" ht="30" customHeight="1" thickBot="1" x14ac:dyDescent="0.3">
      <c r="A788" s="4737"/>
      <c r="B788" s="4741"/>
      <c r="C788" s="1990" t="s">
        <v>898</v>
      </c>
      <c r="D788" s="3859">
        <v>43889</v>
      </c>
      <c r="E788" s="3859" t="s">
        <v>1032</v>
      </c>
      <c r="F788" s="3856">
        <v>43920</v>
      </c>
      <c r="G788" s="3856">
        <v>43951</v>
      </c>
      <c r="H788" s="3856"/>
      <c r="I788" s="3856">
        <v>43981</v>
      </c>
      <c r="J788" s="3856">
        <v>44012</v>
      </c>
      <c r="K788" s="3856">
        <v>44042</v>
      </c>
      <c r="L788" s="3856">
        <v>44073</v>
      </c>
      <c r="M788" s="3856">
        <v>43008</v>
      </c>
      <c r="N788" s="4463">
        <v>44499</v>
      </c>
      <c r="O788" s="4463">
        <v>44530</v>
      </c>
      <c r="P788" s="4463">
        <v>44560</v>
      </c>
      <c r="Q788" s="4463">
        <v>44591</v>
      </c>
      <c r="R788" s="4463">
        <v>44620</v>
      </c>
      <c r="S788" s="4463">
        <v>44650</v>
      </c>
      <c r="T788" s="3856">
        <v>43951</v>
      </c>
      <c r="U788" s="4646">
        <v>43981</v>
      </c>
      <c r="V788" s="3856">
        <v>44012</v>
      </c>
      <c r="W788" s="3857">
        <v>44407</v>
      </c>
      <c r="X788" s="3856">
        <v>44438</v>
      </c>
      <c r="Y788" s="3857">
        <v>44469</v>
      </c>
      <c r="Z788" s="4463">
        <v>44499</v>
      </c>
      <c r="AA788" s="4463">
        <v>44895</v>
      </c>
    </row>
    <row r="789" spans="1:27" ht="30" customHeight="1" x14ac:dyDescent="0.25">
      <c r="A789" s="4737"/>
      <c r="B789" s="4741"/>
      <c r="C789" s="1197" t="s">
        <v>877</v>
      </c>
      <c r="D789" s="3878">
        <v>44228</v>
      </c>
      <c r="E789" s="3878">
        <v>44228</v>
      </c>
      <c r="F789" s="3878">
        <v>44256</v>
      </c>
      <c r="G789" s="3878">
        <v>44287</v>
      </c>
      <c r="H789" s="3878"/>
      <c r="I789" s="3878">
        <v>44317</v>
      </c>
      <c r="J789" s="3878">
        <v>44348</v>
      </c>
      <c r="K789" s="3878">
        <v>44378</v>
      </c>
      <c r="L789" s="4446">
        <v>44409</v>
      </c>
      <c r="M789" s="4607">
        <v>44440</v>
      </c>
      <c r="N789" s="1433">
        <v>44470</v>
      </c>
      <c r="O789" s="1203">
        <v>44501</v>
      </c>
      <c r="P789" s="1433">
        <v>44531</v>
      </c>
      <c r="Q789" s="1203">
        <v>44562</v>
      </c>
      <c r="R789" s="1433">
        <v>44593</v>
      </c>
      <c r="S789" s="4614">
        <v>44621</v>
      </c>
      <c r="T789" s="4614">
        <v>44621</v>
      </c>
      <c r="U789" s="4614">
        <v>44621</v>
      </c>
      <c r="V789" s="4614">
        <v>44621</v>
      </c>
      <c r="W789" s="4614">
        <v>44621</v>
      </c>
      <c r="X789" s="4614">
        <v>44621</v>
      </c>
      <c r="Y789" s="4614">
        <v>44621</v>
      </c>
      <c r="Z789" s="4614">
        <v>44621</v>
      </c>
      <c r="AA789" s="4614">
        <v>44621</v>
      </c>
    </row>
    <row r="790" spans="1:27" ht="30" customHeight="1" x14ac:dyDescent="0.25">
      <c r="A790" s="4737"/>
      <c r="B790" s="4741"/>
      <c r="C790" s="4447" t="s">
        <v>876</v>
      </c>
      <c r="D790" s="4083">
        <v>44201</v>
      </c>
      <c r="E790" s="4083">
        <v>44201</v>
      </c>
      <c r="F790" s="4083">
        <v>44232</v>
      </c>
      <c r="G790" s="4083">
        <v>44260</v>
      </c>
      <c r="H790" s="4083"/>
      <c r="I790" s="4083">
        <v>44291</v>
      </c>
      <c r="J790" s="4083">
        <v>44321</v>
      </c>
      <c r="K790" s="4083">
        <v>44352</v>
      </c>
      <c r="L790" s="4083">
        <v>44382</v>
      </c>
      <c r="M790" s="4606">
        <v>44413</v>
      </c>
      <c r="N790" s="221">
        <v>44444</v>
      </c>
      <c r="O790" s="224">
        <v>44474</v>
      </c>
      <c r="P790" s="221">
        <v>44505</v>
      </c>
      <c r="Q790" s="224">
        <v>44535</v>
      </c>
      <c r="R790" s="221">
        <v>44566</v>
      </c>
      <c r="S790" s="4565">
        <v>44597</v>
      </c>
      <c r="T790" s="4565">
        <v>44597</v>
      </c>
      <c r="U790" s="4565">
        <v>44597</v>
      </c>
      <c r="V790" s="4565">
        <v>44597</v>
      </c>
      <c r="W790" s="4565">
        <v>44597</v>
      </c>
      <c r="X790" s="4565">
        <v>44597</v>
      </c>
      <c r="Y790" s="4565">
        <v>44597</v>
      </c>
      <c r="Z790" s="4565">
        <v>44597</v>
      </c>
      <c r="AA790" s="4565">
        <v>44597</v>
      </c>
    </row>
    <row r="791" spans="1:27" s="3518" customFormat="1" ht="30" customHeight="1" x14ac:dyDescent="0.25">
      <c r="A791" s="4737"/>
      <c r="B791" s="4741"/>
      <c r="C791" s="4448" t="s">
        <v>878</v>
      </c>
      <c r="D791" s="4086" t="str">
        <f t="shared" ref="D791:E791" si="994">F226</f>
        <v>same as 1/30</v>
      </c>
      <c r="E791" s="4086">
        <f t="shared" si="994"/>
        <v>44148</v>
      </c>
      <c r="F791" s="4086">
        <f>G226</f>
        <v>44148</v>
      </c>
      <c r="G791" s="4086">
        <f>I226</f>
        <v>44176</v>
      </c>
      <c r="H791" s="4086"/>
      <c r="I791" s="4086">
        <f>J226</f>
        <v>44218</v>
      </c>
      <c r="J791" s="4086">
        <f>K226</f>
        <v>44232</v>
      </c>
      <c r="K791" s="4086">
        <f t="shared" ref="K791:S791" si="995">L226</f>
        <v>44267</v>
      </c>
      <c r="L791" s="4086">
        <f t="shared" si="995"/>
        <v>44295</v>
      </c>
      <c r="M791" s="4608">
        <f t="shared" si="995"/>
        <v>44323</v>
      </c>
      <c r="N791" s="4086">
        <f t="shared" si="995"/>
        <v>44358</v>
      </c>
      <c r="O791" s="4085">
        <f t="shared" si="995"/>
        <v>44386</v>
      </c>
      <c r="P791" s="4086">
        <f t="shared" si="995"/>
        <v>44414</v>
      </c>
      <c r="Q791" s="4085">
        <f t="shared" si="995"/>
        <v>44449</v>
      </c>
      <c r="R791" s="4086" t="str">
        <f t="shared" si="995"/>
        <v>same as 1/30</v>
      </c>
      <c r="S791" s="4086">
        <f t="shared" si="995"/>
        <v>44505</v>
      </c>
      <c r="T791" s="4086">
        <f t="shared" ref="T791" si="996">U226</f>
        <v>44540</v>
      </c>
      <c r="U791" s="4086">
        <f t="shared" ref="U791" si="997">V226</f>
        <v>44568</v>
      </c>
      <c r="V791" s="4086">
        <f t="shared" ref="V791" si="998">W226</f>
        <v>44596</v>
      </c>
      <c r="W791" s="4086">
        <f t="shared" ref="W791" si="999">X226</f>
        <v>44638</v>
      </c>
      <c r="X791" s="4086">
        <f t="shared" ref="X791" si="1000">Y226</f>
        <v>44666</v>
      </c>
      <c r="Y791" s="4086">
        <f t="shared" ref="Y791" si="1001">Z226</f>
        <v>44329</v>
      </c>
      <c r="Z791" s="4086">
        <f t="shared" ref="Z791" si="1002">AA226</f>
        <v>44729</v>
      </c>
      <c r="AA791" s="4086">
        <f t="shared" ref="AA791" si="1003">AB226</f>
        <v>0</v>
      </c>
    </row>
    <row r="792" spans="1:27" s="3518" customFormat="1" ht="30" customHeight="1" x14ac:dyDescent="0.25">
      <c r="A792" s="4737"/>
      <c r="B792" s="4741"/>
      <c r="C792" s="4448" t="s">
        <v>879</v>
      </c>
      <c r="D792" s="4086" t="str">
        <f t="shared" ref="D792:E792" si="1004">F234</f>
        <v>same as 1/30</v>
      </c>
      <c r="E792" s="4086">
        <f t="shared" si="1004"/>
        <v>44145</v>
      </c>
      <c r="F792" s="4086">
        <f>G234</f>
        <v>44145</v>
      </c>
      <c r="G792" s="4086">
        <f>I234</f>
        <v>44173</v>
      </c>
      <c r="H792" s="4086"/>
      <c r="I792" s="4086">
        <f>J234</f>
        <v>44215</v>
      </c>
      <c r="J792" s="4086">
        <f>K234</f>
        <v>44229</v>
      </c>
      <c r="K792" s="4086">
        <f t="shared" ref="K792:S792" si="1005">L234</f>
        <v>44264</v>
      </c>
      <c r="L792" s="4086">
        <f t="shared" si="1005"/>
        <v>44292</v>
      </c>
      <c r="M792" s="4608">
        <f t="shared" si="1005"/>
        <v>44320</v>
      </c>
      <c r="N792" s="4086">
        <f t="shared" si="1005"/>
        <v>44355</v>
      </c>
      <c r="O792" s="4085">
        <f t="shared" si="1005"/>
        <v>44383</v>
      </c>
      <c r="P792" s="4086">
        <f t="shared" si="1005"/>
        <v>44411</v>
      </c>
      <c r="Q792" s="4085">
        <f t="shared" si="1005"/>
        <v>44446</v>
      </c>
      <c r="R792" s="4086" t="str">
        <f t="shared" si="1005"/>
        <v>same as 1/30</v>
      </c>
      <c r="S792" s="4086">
        <f t="shared" si="1005"/>
        <v>44502</v>
      </c>
      <c r="T792" s="4086">
        <f t="shared" ref="T792" si="1006">U234</f>
        <v>44537</v>
      </c>
      <c r="U792" s="4086">
        <f t="shared" ref="U792" si="1007">V234</f>
        <v>44565</v>
      </c>
      <c r="V792" s="4086">
        <f t="shared" ref="V792" si="1008">W234</f>
        <v>44593</v>
      </c>
      <c r="W792" s="4086">
        <f t="shared" ref="W792" si="1009">X234</f>
        <v>44635</v>
      </c>
      <c r="X792" s="4086">
        <f t="shared" ref="X792" si="1010">Y234</f>
        <v>44663</v>
      </c>
      <c r="Y792" s="4086">
        <f t="shared" ref="Y792" si="1011">Z234</f>
        <v>44326</v>
      </c>
      <c r="Z792" s="4086">
        <f t="shared" ref="Z792" si="1012">AA234</f>
        <v>44726</v>
      </c>
      <c r="AA792" s="4086">
        <f t="shared" ref="AA792" si="1013">AB234</f>
        <v>0</v>
      </c>
    </row>
    <row r="793" spans="1:27" s="3518" customFormat="1" ht="30" customHeight="1" x14ac:dyDescent="0.25">
      <c r="A793" s="4737"/>
      <c r="B793" s="4741"/>
      <c r="C793" s="4448" t="s">
        <v>880</v>
      </c>
      <c r="D793" s="4086" t="str">
        <f t="shared" ref="D793:E793" si="1014">F249</f>
        <v>same as 1/30</v>
      </c>
      <c r="E793" s="4086">
        <f t="shared" si="1014"/>
        <v>44083</v>
      </c>
      <c r="F793" s="4086">
        <f>G249</f>
        <v>44083</v>
      </c>
      <c r="G793" s="4086">
        <f>I249</f>
        <v>44111</v>
      </c>
      <c r="H793" s="4086"/>
      <c r="I793" s="4086">
        <f>J249</f>
        <v>44153</v>
      </c>
      <c r="J793" s="4086">
        <f>K249</f>
        <v>44159</v>
      </c>
      <c r="K793" s="4086">
        <f t="shared" ref="K793:S793" si="1015">L249</f>
        <v>44187</v>
      </c>
      <c r="L793" s="4086">
        <f t="shared" si="1015"/>
        <v>44215</v>
      </c>
      <c r="M793" s="4608">
        <f t="shared" si="1015"/>
        <v>44243</v>
      </c>
      <c r="N793" s="4086">
        <f t="shared" si="1015"/>
        <v>44278</v>
      </c>
      <c r="O793" s="4085">
        <f t="shared" si="1015"/>
        <v>44306</v>
      </c>
      <c r="P793" s="4086">
        <f t="shared" si="1015"/>
        <v>44334</v>
      </c>
      <c r="Q793" s="4085">
        <f t="shared" si="1015"/>
        <v>44362</v>
      </c>
      <c r="R793" s="4086" t="str">
        <f t="shared" si="1015"/>
        <v>SAME AS 1/30</v>
      </c>
      <c r="S793" s="4086">
        <f t="shared" si="1015"/>
        <v>44425</v>
      </c>
      <c r="T793" s="4086">
        <f t="shared" ref="T793" si="1016">U249</f>
        <v>44460</v>
      </c>
      <c r="U793" s="4086">
        <f t="shared" ref="U793" si="1017">V249</f>
        <v>44488</v>
      </c>
      <c r="V793" s="4086">
        <f t="shared" ref="V793" si="1018">W249</f>
        <v>44516</v>
      </c>
      <c r="W793" s="4086">
        <f t="shared" ref="W793" si="1019">X249</f>
        <v>44544</v>
      </c>
      <c r="X793" s="4086">
        <f t="shared" ref="X793" si="1020">Y249</f>
        <v>44586</v>
      </c>
      <c r="Y793" s="4086">
        <f t="shared" ref="Y793" si="1021">Z249</f>
        <v>44249</v>
      </c>
      <c r="Z793" s="4086">
        <f t="shared" ref="Z793" si="1022">AA249</f>
        <v>44649</v>
      </c>
      <c r="AA793" s="4086">
        <f t="shared" ref="AA793" si="1023">AB249</f>
        <v>0</v>
      </c>
    </row>
    <row r="794" spans="1:27" ht="30" customHeight="1" x14ac:dyDescent="0.25">
      <c r="A794" s="4737"/>
      <c r="B794" s="4741"/>
      <c r="C794" s="890" t="s">
        <v>186</v>
      </c>
      <c r="D794" s="3878">
        <f>D795+7</f>
        <v>43760</v>
      </c>
      <c r="E794" s="3878">
        <f>E795+7</f>
        <v>43760</v>
      </c>
      <c r="F794" s="3878" t="e">
        <f>F795+7</f>
        <v>#VALUE!</v>
      </c>
      <c r="G794" s="3878">
        <f>G795+7</f>
        <v>44175</v>
      </c>
      <c r="H794" s="3878"/>
      <c r="I794" s="3878">
        <f t="shared" ref="I794:AA794" si="1024">I795+7</f>
        <v>44203</v>
      </c>
      <c r="J794" s="3878">
        <f t="shared" si="1024"/>
        <v>44245</v>
      </c>
      <c r="K794" s="3878">
        <f t="shared" si="1024"/>
        <v>44253</v>
      </c>
      <c r="L794" s="3878">
        <f t="shared" si="1024"/>
        <v>44281</v>
      </c>
      <c r="M794" s="3879">
        <f t="shared" si="1024"/>
        <v>44308</v>
      </c>
      <c r="N794" s="3878">
        <f t="shared" si="1024"/>
        <v>44336</v>
      </c>
      <c r="O794" s="4082">
        <f t="shared" si="1024"/>
        <v>44371</v>
      </c>
      <c r="P794" s="3878">
        <f t="shared" si="1024"/>
        <v>44399</v>
      </c>
      <c r="Q794" s="4082">
        <f t="shared" si="1024"/>
        <v>44427</v>
      </c>
      <c r="R794" s="3878">
        <f t="shared" si="1024"/>
        <v>44455</v>
      </c>
      <c r="S794" s="3878">
        <f t="shared" si="1024"/>
        <v>44090</v>
      </c>
      <c r="T794" s="3878">
        <f t="shared" si="1024"/>
        <v>44518</v>
      </c>
      <c r="U794" s="3878">
        <f t="shared" si="1024"/>
        <v>44553</v>
      </c>
      <c r="V794" s="3878">
        <f t="shared" si="1024"/>
        <v>44581</v>
      </c>
      <c r="W794" s="3878">
        <f t="shared" si="1024"/>
        <v>44609</v>
      </c>
      <c r="X794" s="3878">
        <f t="shared" si="1024"/>
        <v>44637</v>
      </c>
      <c r="Y794" s="3878">
        <f t="shared" si="1024"/>
        <v>44679</v>
      </c>
      <c r="Z794" s="3878">
        <f t="shared" si="1024"/>
        <v>44342</v>
      </c>
      <c r="AA794" s="3878">
        <f t="shared" si="1024"/>
        <v>44742</v>
      </c>
    </row>
    <row r="795" spans="1:27" ht="30" customHeight="1" x14ac:dyDescent="0.25">
      <c r="A795" s="4737"/>
      <c r="B795" s="4741"/>
      <c r="C795" s="890" t="s">
        <v>231</v>
      </c>
      <c r="D795" s="3878">
        <f>D796+28</f>
        <v>43753</v>
      </c>
      <c r="E795" s="3878">
        <f t="shared" ref="E795:AA795" si="1025">E796+28</f>
        <v>43753</v>
      </c>
      <c r="F795" s="3878" t="e">
        <f t="shared" si="1025"/>
        <v>#VALUE!</v>
      </c>
      <c r="G795" s="3878">
        <f>G796+28</f>
        <v>44168</v>
      </c>
      <c r="H795" s="3878"/>
      <c r="I795" s="3878">
        <f t="shared" si="1025"/>
        <v>44196</v>
      </c>
      <c r="J795" s="3878">
        <f t="shared" si="1025"/>
        <v>44238</v>
      </c>
      <c r="K795" s="3878">
        <f t="shared" si="1025"/>
        <v>44246</v>
      </c>
      <c r="L795" s="3878">
        <f t="shared" si="1025"/>
        <v>44274</v>
      </c>
      <c r="M795" s="3879">
        <f t="shared" si="1025"/>
        <v>44301</v>
      </c>
      <c r="N795" s="3878">
        <f t="shared" si="1025"/>
        <v>44329</v>
      </c>
      <c r="O795" s="4082">
        <f t="shared" si="1025"/>
        <v>44364</v>
      </c>
      <c r="P795" s="3878">
        <f t="shared" si="1025"/>
        <v>44392</v>
      </c>
      <c r="Q795" s="4082">
        <f t="shared" si="1025"/>
        <v>44420</v>
      </c>
      <c r="R795" s="3878">
        <f t="shared" si="1025"/>
        <v>44448</v>
      </c>
      <c r="S795" s="3878">
        <f t="shared" si="1025"/>
        <v>44083</v>
      </c>
      <c r="T795" s="3878">
        <f t="shared" si="1025"/>
        <v>44511</v>
      </c>
      <c r="U795" s="3878">
        <f t="shared" si="1025"/>
        <v>44546</v>
      </c>
      <c r="V795" s="3878">
        <f t="shared" si="1025"/>
        <v>44574</v>
      </c>
      <c r="W795" s="3878">
        <f t="shared" si="1025"/>
        <v>44602</v>
      </c>
      <c r="X795" s="3878">
        <f t="shared" si="1025"/>
        <v>44630</v>
      </c>
      <c r="Y795" s="3878">
        <f t="shared" si="1025"/>
        <v>44672</v>
      </c>
      <c r="Z795" s="3878">
        <f t="shared" si="1025"/>
        <v>44335</v>
      </c>
      <c r="AA795" s="3878">
        <f t="shared" si="1025"/>
        <v>44735</v>
      </c>
    </row>
    <row r="796" spans="1:27" ht="30" customHeight="1" x14ac:dyDescent="0.25">
      <c r="A796" s="4737"/>
      <c r="B796" s="4741"/>
      <c r="C796" s="890" t="s">
        <v>238</v>
      </c>
      <c r="D796" s="3878">
        <f>D797+2</f>
        <v>43725</v>
      </c>
      <c r="E796" s="3878">
        <f t="shared" ref="E796:AA796" si="1026">E797+2</f>
        <v>43725</v>
      </c>
      <c r="F796" s="3878" t="e">
        <f t="shared" si="1026"/>
        <v>#VALUE!</v>
      </c>
      <c r="G796" s="3878">
        <f>G797+2</f>
        <v>44140</v>
      </c>
      <c r="H796" s="3878"/>
      <c r="I796" s="3878">
        <f t="shared" si="1026"/>
        <v>44168</v>
      </c>
      <c r="J796" s="3878">
        <f t="shared" si="1026"/>
        <v>44210</v>
      </c>
      <c r="K796" s="3878">
        <f t="shared" si="1026"/>
        <v>44218</v>
      </c>
      <c r="L796" s="3878">
        <f t="shared" si="1026"/>
        <v>44246</v>
      </c>
      <c r="M796" s="3879">
        <f t="shared" si="1026"/>
        <v>44273</v>
      </c>
      <c r="N796" s="3878">
        <f t="shared" si="1026"/>
        <v>44301</v>
      </c>
      <c r="O796" s="4082">
        <f t="shared" si="1026"/>
        <v>44336</v>
      </c>
      <c r="P796" s="3878">
        <f t="shared" si="1026"/>
        <v>44364</v>
      </c>
      <c r="Q796" s="4082">
        <f t="shared" si="1026"/>
        <v>44392</v>
      </c>
      <c r="R796" s="3878">
        <f t="shared" si="1026"/>
        <v>44420</v>
      </c>
      <c r="S796" s="3878">
        <f t="shared" si="1026"/>
        <v>44055</v>
      </c>
      <c r="T796" s="3878">
        <f t="shared" si="1026"/>
        <v>44483</v>
      </c>
      <c r="U796" s="3878">
        <f t="shared" si="1026"/>
        <v>44518</v>
      </c>
      <c r="V796" s="3878">
        <f t="shared" si="1026"/>
        <v>44546</v>
      </c>
      <c r="W796" s="3878">
        <f t="shared" si="1026"/>
        <v>44574</v>
      </c>
      <c r="X796" s="3878">
        <f t="shared" si="1026"/>
        <v>44602</v>
      </c>
      <c r="Y796" s="3878">
        <f t="shared" si="1026"/>
        <v>44644</v>
      </c>
      <c r="Z796" s="3878">
        <f t="shared" si="1026"/>
        <v>44307</v>
      </c>
      <c r="AA796" s="3878">
        <f t="shared" si="1026"/>
        <v>44707</v>
      </c>
    </row>
    <row r="797" spans="1:27" ht="30" customHeight="1" x14ac:dyDescent="0.25">
      <c r="A797" s="4737"/>
      <c r="B797" s="4741"/>
      <c r="C797" s="890" t="s">
        <v>904</v>
      </c>
      <c r="D797" s="3878">
        <f>D798+4</f>
        <v>43723</v>
      </c>
      <c r="E797" s="3878">
        <f t="shared" ref="E797:AA797" si="1027">E798+4</f>
        <v>43723</v>
      </c>
      <c r="F797" s="3878" t="e">
        <f t="shared" si="1027"/>
        <v>#VALUE!</v>
      </c>
      <c r="G797" s="3878">
        <f>G798+4</f>
        <v>44138</v>
      </c>
      <c r="H797" s="3878"/>
      <c r="I797" s="3878">
        <f t="shared" si="1027"/>
        <v>44166</v>
      </c>
      <c r="J797" s="3878">
        <f t="shared" si="1027"/>
        <v>44208</v>
      </c>
      <c r="K797" s="3878">
        <f t="shared" si="1027"/>
        <v>44216</v>
      </c>
      <c r="L797" s="3878">
        <f t="shared" si="1027"/>
        <v>44244</v>
      </c>
      <c r="M797" s="3879">
        <f t="shared" si="1027"/>
        <v>44271</v>
      </c>
      <c r="N797" s="3878">
        <f t="shared" si="1027"/>
        <v>44299</v>
      </c>
      <c r="O797" s="4082">
        <f t="shared" si="1027"/>
        <v>44334</v>
      </c>
      <c r="P797" s="3878">
        <f t="shared" si="1027"/>
        <v>44362</v>
      </c>
      <c r="Q797" s="4082">
        <f t="shared" si="1027"/>
        <v>44390</v>
      </c>
      <c r="R797" s="3878">
        <f t="shared" si="1027"/>
        <v>44418</v>
      </c>
      <c r="S797" s="3878">
        <f t="shared" si="1027"/>
        <v>44053</v>
      </c>
      <c r="T797" s="3878">
        <f t="shared" si="1027"/>
        <v>44481</v>
      </c>
      <c r="U797" s="3878">
        <f t="shared" si="1027"/>
        <v>44516</v>
      </c>
      <c r="V797" s="3878">
        <f t="shared" si="1027"/>
        <v>44544</v>
      </c>
      <c r="W797" s="3878">
        <f t="shared" si="1027"/>
        <v>44572</v>
      </c>
      <c r="X797" s="3878">
        <f t="shared" si="1027"/>
        <v>44600</v>
      </c>
      <c r="Y797" s="3878">
        <f t="shared" si="1027"/>
        <v>44642</v>
      </c>
      <c r="Z797" s="3878">
        <f t="shared" si="1027"/>
        <v>44305</v>
      </c>
      <c r="AA797" s="3878">
        <f t="shared" si="1027"/>
        <v>44705</v>
      </c>
    </row>
    <row r="798" spans="1:27" ht="30" customHeight="1" x14ac:dyDescent="0.25">
      <c r="A798" s="4737"/>
      <c r="B798" s="4741"/>
      <c r="C798" s="890" t="s">
        <v>903</v>
      </c>
      <c r="D798" s="3878">
        <f>D799+22</f>
        <v>43719</v>
      </c>
      <c r="E798" s="3878">
        <f t="shared" ref="E798:AA798" si="1028">E799+22</f>
        <v>43719</v>
      </c>
      <c r="F798" s="3878" t="e">
        <f t="shared" si="1028"/>
        <v>#VALUE!</v>
      </c>
      <c r="G798" s="3878">
        <f>G799+22</f>
        <v>44134</v>
      </c>
      <c r="H798" s="3878"/>
      <c r="I798" s="3878">
        <f t="shared" si="1028"/>
        <v>44162</v>
      </c>
      <c r="J798" s="3878">
        <f t="shared" si="1028"/>
        <v>44204</v>
      </c>
      <c r="K798" s="3878">
        <f t="shared" si="1028"/>
        <v>44212</v>
      </c>
      <c r="L798" s="3878">
        <f t="shared" si="1028"/>
        <v>44240</v>
      </c>
      <c r="M798" s="3879">
        <f t="shared" si="1028"/>
        <v>44267</v>
      </c>
      <c r="N798" s="3878">
        <f t="shared" si="1028"/>
        <v>44295</v>
      </c>
      <c r="O798" s="4082">
        <f t="shared" si="1028"/>
        <v>44330</v>
      </c>
      <c r="P798" s="3878">
        <f t="shared" si="1028"/>
        <v>44358</v>
      </c>
      <c r="Q798" s="4082">
        <f t="shared" si="1028"/>
        <v>44386</v>
      </c>
      <c r="R798" s="3878">
        <f t="shared" si="1028"/>
        <v>44414</v>
      </c>
      <c r="S798" s="3878">
        <f t="shared" si="1028"/>
        <v>44049</v>
      </c>
      <c r="T798" s="3878">
        <f t="shared" si="1028"/>
        <v>44477</v>
      </c>
      <c r="U798" s="3878">
        <f t="shared" si="1028"/>
        <v>44512</v>
      </c>
      <c r="V798" s="3878">
        <f t="shared" si="1028"/>
        <v>44540</v>
      </c>
      <c r="W798" s="3878">
        <f t="shared" si="1028"/>
        <v>44568</v>
      </c>
      <c r="X798" s="3878">
        <f t="shared" si="1028"/>
        <v>44596</v>
      </c>
      <c r="Y798" s="3878">
        <f t="shared" si="1028"/>
        <v>44638</v>
      </c>
      <c r="Z798" s="3878">
        <f t="shared" si="1028"/>
        <v>44301</v>
      </c>
      <c r="AA798" s="3878">
        <f t="shared" si="1028"/>
        <v>44701</v>
      </c>
    </row>
    <row r="799" spans="1:27" ht="30" customHeight="1" x14ac:dyDescent="0.25">
      <c r="A799" s="4737"/>
      <c r="B799" s="4741"/>
      <c r="C799" s="890" t="s">
        <v>902</v>
      </c>
      <c r="D799" s="3878">
        <f>D800+4</f>
        <v>43697</v>
      </c>
      <c r="E799" s="3878">
        <f t="shared" ref="E799:AA799" si="1029">E800+4</f>
        <v>43697</v>
      </c>
      <c r="F799" s="3878" t="e">
        <f t="shared" si="1029"/>
        <v>#VALUE!</v>
      </c>
      <c r="G799" s="3878">
        <f>G800+4</f>
        <v>44112</v>
      </c>
      <c r="H799" s="3878"/>
      <c r="I799" s="3878">
        <f t="shared" si="1029"/>
        <v>44140</v>
      </c>
      <c r="J799" s="3878">
        <f t="shared" si="1029"/>
        <v>44182</v>
      </c>
      <c r="K799" s="3878">
        <f t="shared" si="1029"/>
        <v>44190</v>
      </c>
      <c r="L799" s="3878">
        <f t="shared" si="1029"/>
        <v>44218</v>
      </c>
      <c r="M799" s="3879">
        <f t="shared" si="1029"/>
        <v>44245</v>
      </c>
      <c r="N799" s="3878">
        <f t="shared" si="1029"/>
        <v>44273</v>
      </c>
      <c r="O799" s="4082">
        <f t="shared" si="1029"/>
        <v>44308</v>
      </c>
      <c r="P799" s="3878">
        <f t="shared" si="1029"/>
        <v>44336</v>
      </c>
      <c r="Q799" s="4082">
        <f t="shared" si="1029"/>
        <v>44364</v>
      </c>
      <c r="R799" s="3878">
        <f t="shared" si="1029"/>
        <v>44392</v>
      </c>
      <c r="S799" s="3878">
        <f t="shared" si="1029"/>
        <v>44027</v>
      </c>
      <c r="T799" s="3878">
        <f t="shared" si="1029"/>
        <v>44455</v>
      </c>
      <c r="U799" s="3878">
        <f t="shared" si="1029"/>
        <v>44490</v>
      </c>
      <c r="V799" s="3878">
        <f t="shared" si="1029"/>
        <v>44518</v>
      </c>
      <c r="W799" s="3878">
        <f t="shared" si="1029"/>
        <v>44546</v>
      </c>
      <c r="X799" s="3878">
        <f t="shared" si="1029"/>
        <v>44574</v>
      </c>
      <c r="Y799" s="3878">
        <f t="shared" si="1029"/>
        <v>44616</v>
      </c>
      <c r="Z799" s="3878">
        <f t="shared" si="1029"/>
        <v>44279</v>
      </c>
      <c r="AA799" s="3878">
        <f t="shared" si="1029"/>
        <v>44679</v>
      </c>
    </row>
    <row r="800" spans="1:27" ht="30" customHeight="1" x14ac:dyDescent="0.25">
      <c r="A800" s="4737"/>
      <c r="B800" s="4741"/>
      <c r="C800" s="890" t="s">
        <v>183</v>
      </c>
      <c r="D800" s="3878">
        <f>D801+3</f>
        <v>43693</v>
      </c>
      <c r="E800" s="3878">
        <f t="shared" ref="E800:AA800" si="1030">E801+3</f>
        <v>43693</v>
      </c>
      <c r="F800" s="3878" t="e">
        <f t="shared" si="1030"/>
        <v>#VALUE!</v>
      </c>
      <c r="G800" s="3878">
        <f>G801+3</f>
        <v>44108</v>
      </c>
      <c r="H800" s="3878"/>
      <c r="I800" s="3878">
        <f t="shared" si="1030"/>
        <v>44136</v>
      </c>
      <c r="J800" s="3878">
        <f t="shared" si="1030"/>
        <v>44178</v>
      </c>
      <c r="K800" s="3878">
        <f t="shared" si="1030"/>
        <v>44186</v>
      </c>
      <c r="L800" s="3878">
        <f t="shared" si="1030"/>
        <v>44214</v>
      </c>
      <c r="M800" s="3879">
        <f t="shared" si="1030"/>
        <v>44241</v>
      </c>
      <c r="N800" s="3878">
        <f t="shared" si="1030"/>
        <v>44269</v>
      </c>
      <c r="O800" s="4082">
        <f t="shared" si="1030"/>
        <v>44304</v>
      </c>
      <c r="P800" s="3878">
        <f t="shared" si="1030"/>
        <v>44332</v>
      </c>
      <c r="Q800" s="4082">
        <f t="shared" si="1030"/>
        <v>44360</v>
      </c>
      <c r="R800" s="3878">
        <f t="shared" si="1030"/>
        <v>44388</v>
      </c>
      <c r="S800" s="3878">
        <f t="shared" si="1030"/>
        <v>44023</v>
      </c>
      <c r="T800" s="3878">
        <f t="shared" si="1030"/>
        <v>44451</v>
      </c>
      <c r="U800" s="3878">
        <f t="shared" si="1030"/>
        <v>44486</v>
      </c>
      <c r="V800" s="3878">
        <f t="shared" si="1030"/>
        <v>44514</v>
      </c>
      <c r="W800" s="3878">
        <f t="shared" si="1030"/>
        <v>44542</v>
      </c>
      <c r="X800" s="3878">
        <f t="shared" si="1030"/>
        <v>44570</v>
      </c>
      <c r="Y800" s="3878">
        <f t="shared" si="1030"/>
        <v>44612</v>
      </c>
      <c r="Z800" s="3878">
        <f t="shared" si="1030"/>
        <v>44275</v>
      </c>
      <c r="AA800" s="3878">
        <f t="shared" si="1030"/>
        <v>44675</v>
      </c>
    </row>
    <row r="801" spans="1:27" ht="30" customHeight="1" x14ac:dyDescent="0.25">
      <c r="A801" s="4737"/>
      <c r="B801" s="4741"/>
      <c r="C801" s="890" t="s">
        <v>901</v>
      </c>
      <c r="D801" s="3878">
        <f>D804+21</f>
        <v>43690</v>
      </c>
      <c r="E801" s="3878">
        <f t="shared" ref="E801" si="1031">E804+21</f>
        <v>43690</v>
      </c>
      <c r="F801" s="3878" t="e">
        <f t="shared" ref="F801" si="1032">F804+21</f>
        <v>#VALUE!</v>
      </c>
      <c r="G801" s="3878">
        <f>G804+21</f>
        <v>44105</v>
      </c>
      <c r="H801" s="3878"/>
      <c r="I801" s="3878">
        <f t="shared" ref="I801:J801" si="1033">I804+21</f>
        <v>44133</v>
      </c>
      <c r="J801" s="3878">
        <f t="shared" si="1033"/>
        <v>44175</v>
      </c>
      <c r="K801" s="3878">
        <f t="shared" ref="K801:S801" si="1034">K804+21</f>
        <v>44183</v>
      </c>
      <c r="L801" s="3878">
        <f t="shared" si="1034"/>
        <v>44211</v>
      </c>
      <c r="M801" s="3879">
        <f t="shared" si="1034"/>
        <v>44238</v>
      </c>
      <c r="N801" s="3878">
        <f t="shared" si="1034"/>
        <v>44266</v>
      </c>
      <c r="O801" s="4082">
        <f t="shared" si="1034"/>
        <v>44301</v>
      </c>
      <c r="P801" s="3878">
        <f t="shared" si="1034"/>
        <v>44329</v>
      </c>
      <c r="Q801" s="4082">
        <f t="shared" si="1034"/>
        <v>44357</v>
      </c>
      <c r="R801" s="3878">
        <f t="shared" si="1034"/>
        <v>44385</v>
      </c>
      <c r="S801" s="3878">
        <f t="shared" si="1034"/>
        <v>44020</v>
      </c>
      <c r="T801" s="3878">
        <f t="shared" ref="T801:AA801" si="1035">T804+21</f>
        <v>44448</v>
      </c>
      <c r="U801" s="3878">
        <f t="shared" si="1035"/>
        <v>44483</v>
      </c>
      <c r="V801" s="3878">
        <f t="shared" si="1035"/>
        <v>44511</v>
      </c>
      <c r="W801" s="3878">
        <f t="shared" si="1035"/>
        <v>44539</v>
      </c>
      <c r="X801" s="3878">
        <f t="shared" si="1035"/>
        <v>44567</v>
      </c>
      <c r="Y801" s="3878">
        <f t="shared" si="1035"/>
        <v>44609</v>
      </c>
      <c r="Z801" s="3878">
        <f t="shared" si="1035"/>
        <v>44272</v>
      </c>
      <c r="AA801" s="3878">
        <f t="shared" si="1035"/>
        <v>44672</v>
      </c>
    </row>
    <row r="802" spans="1:27" ht="30" customHeight="1" x14ac:dyDescent="0.25">
      <c r="A802" s="4737"/>
      <c r="B802" s="4741"/>
      <c r="C802" s="890" t="s">
        <v>184</v>
      </c>
      <c r="D802" s="3878">
        <f>D803</f>
        <v>44096</v>
      </c>
      <c r="E802" s="3878">
        <f t="shared" ref="E802:AA802" si="1036">E803</f>
        <v>44096</v>
      </c>
      <c r="F802" s="3878">
        <f t="shared" si="1036"/>
        <v>44127</v>
      </c>
      <c r="G802" s="3878">
        <f t="shared" si="1036"/>
        <v>44155</v>
      </c>
      <c r="H802" s="3878"/>
      <c r="I802" s="3878">
        <f t="shared" si="1036"/>
        <v>44186</v>
      </c>
      <c r="J802" s="3878">
        <f t="shared" si="1036"/>
        <v>44216</v>
      </c>
      <c r="K802" s="3878">
        <f t="shared" si="1036"/>
        <v>44247</v>
      </c>
      <c r="L802" s="3878">
        <f t="shared" si="1036"/>
        <v>44277</v>
      </c>
      <c r="M802" s="3879">
        <f t="shared" si="1036"/>
        <v>44308</v>
      </c>
      <c r="N802" s="3878">
        <f t="shared" si="1036"/>
        <v>44339</v>
      </c>
      <c r="O802" s="4082">
        <f t="shared" si="1036"/>
        <v>44369</v>
      </c>
      <c r="P802" s="3878">
        <f t="shared" si="1036"/>
        <v>44400</v>
      </c>
      <c r="Q802" s="4082">
        <f t="shared" si="1036"/>
        <v>44430</v>
      </c>
      <c r="R802" s="3878">
        <f t="shared" si="1036"/>
        <v>44461</v>
      </c>
      <c r="S802" s="3878">
        <f t="shared" si="1036"/>
        <v>44492</v>
      </c>
      <c r="T802" s="3878">
        <f t="shared" si="1036"/>
        <v>44492</v>
      </c>
      <c r="U802" s="3878">
        <f t="shared" si="1036"/>
        <v>44492</v>
      </c>
      <c r="V802" s="3878">
        <f t="shared" si="1036"/>
        <v>44492</v>
      </c>
      <c r="W802" s="3878">
        <f t="shared" si="1036"/>
        <v>44492</v>
      </c>
      <c r="X802" s="3878">
        <f t="shared" si="1036"/>
        <v>44492</v>
      </c>
      <c r="Y802" s="3878">
        <f t="shared" si="1036"/>
        <v>44492</v>
      </c>
      <c r="Z802" s="3878">
        <f t="shared" si="1036"/>
        <v>44492</v>
      </c>
      <c r="AA802" s="3878">
        <f t="shared" si="1036"/>
        <v>44492</v>
      </c>
    </row>
    <row r="803" spans="1:27" ht="30" customHeight="1" x14ac:dyDescent="0.25">
      <c r="A803" s="4737"/>
      <c r="B803" s="4741"/>
      <c r="C803" s="890" t="s">
        <v>187</v>
      </c>
      <c r="D803" s="4090">
        <f>D790-105</f>
        <v>44096</v>
      </c>
      <c r="E803" s="4090">
        <f t="shared" ref="E803" si="1037">E790-105</f>
        <v>44096</v>
      </c>
      <c r="F803" s="4090">
        <f t="shared" ref="F803" si="1038">F790-105</f>
        <v>44127</v>
      </c>
      <c r="G803" s="4090">
        <f>G790-105</f>
        <v>44155</v>
      </c>
      <c r="H803" s="4090"/>
      <c r="I803" s="4090">
        <f t="shared" ref="I803:J803" si="1039">I790-105</f>
        <v>44186</v>
      </c>
      <c r="J803" s="4090">
        <f t="shared" si="1039"/>
        <v>44216</v>
      </c>
      <c r="K803" s="4090">
        <f t="shared" ref="K803:S803" si="1040">K790-105</f>
        <v>44247</v>
      </c>
      <c r="L803" s="4090">
        <f t="shared" si="1040"/>
        <v>44277</v>
      </c>
      <c r="M803" s="4479">
        <f t="shared" si="1040"/>
        <v>44308</v>
      </c>
      <c r="N803" s="4090">
        <f t="shared" si="1040"/>
        <v>44339</v>
      </c>
      <c r="O803" s="4089">
        <f t="shared" si="1040"/>
        <v>44369</v>
      </c>
      <c r="P803" s="4090">
        <f t="shared" si="1040"/>
        <v>44400</v>
      </c>
      <c r="Q803" s="4089">
        <f t="shared" si="1040"/>
        <v>44430</v>
      </c>
      <c r="R803" s="4090">
        <f t="shared" si="1040"/>
        <v>44461</v>
      </c>
      <c r="S803" s="4090">
        <f t="shared" si="1040"/>
        <v>44492</v>
      </c>
      <c r="T803" s="4090">
        <f t="shared" ref="T803:AA803" si="1041">T790-105</f>
        <v>44492</v>
      </c>
      <c r="U803" s="4090">
        <f t="shared" si="1041"/>
        <v>44492</v>
      </c>
      <c r="V803" s="4090">
        <f t="shared" si="1041"/>
        <v>44492</v>
      </c>
      <c r="W803" s="4090">
        <f t="shared" si="1041"/>
        <v>44492</v>
      </c>
      <c r="X803" s="4090">
        <f t="shared" si="1041"/>
        <v>44492</v>
      </c>
      <c r="Y803" s="4090">
        <f t="shared" si="1041"/>
        <v>44492</v>
      </c>
      <c r="Z803" s="4090">
        <f t="shared" si="1041"/>
        <v>44492</v>
      </c>
      <c r="AA803" s="4090">
        <f t="shared" si="1041"/>
        <v>44492</v>
      </c>
    </row>
    <row r="804" spans="1:27" ht="30" customHeight="1" x14ac:dyDescent="0.25">
      <c r="A804" s="4738"/>
      <c r="B804" s="4742"/>
      <c r="C804" s="890" t="s">
        <v>900</v>
      </c>
      <c r="D804" s="3878">
        <f>D805+4</f>
        <v>43669</v>
      </c>
      <c r="E804" s="3878">
        <f t="shared" ref="E804:AA804" si="1042">E805+4</f>
        <v>43669</v>
      </c>
      <c r="F804" s="3878" t="e">
        <f>F805+4</f>
        <v>#VALUE!</v>
      </c>
      <c r="G804" s="3878">
        <f>G805+4</f>
        <v>44084</v>
      </c>
      <c r="H804" s="3878"/>
      <c r="I804" s="3878">
        <f t="shared" si="1042"/>
        <v>44112</v>
      </c>
      <c r="J804" s="3878">
        <f t="shared" si="1042"/>
        <v>44154</v>
      </c>
      <c r="K804" s="3878">
        <f t="shared" si="1042"/>
        <v>44162</v>
      </c>
      <c r="L804" s="3878">
        <f t="shared" si="1042"/>
        <v>44190</v>
      </c>
      <c r="M804" s="3879">
        <f t="shared" si="1042"/>
        <v>44217</v>
      </c>
      <c r="N804" s="3878">
        <f t="shared" si="1042"/>
        <v>44245</v>
      </c>
      <c r="O804" s="4082">
        <f t="shared" si="1042"/>
        <v>44280</v>
      </c>
      <c r="P804" s="3878">
        <f t="shared" si="1042"/>
        <v>44308</v>
      </c>
      <c r="Q804" s="4082">
        <f t="shared" si="1042"/>
        <v>44336</v>
      </c>
      <c r="R804" s="3878">
        <f t="shared" si="1042"/>
        <v>44364</v>
      </c>
      <c r="S804" s="3878">
        <f t="shared" si="1042"/>
        <v>43999</v>
      </c>
      <c r="T804" s="3878">
        <f t="shared" si="1042"/>
        <v>44427</v>
      </c>
      <c r="U804" s="3878">
        <f t="shared" si="1042"/>
        <v>44462</v>
      </c>
      <c r="V804" s="3878">
        <f t="shared" si="1042"/>
        <v>44490</v>
      </c>
      <c r="W804" s="3878">
        <f t="shared" si="1042"/>
        <v>44518</v>
      </c>
      <c r="X804" s="3878">
        <f t="shared" si="1042"/>
        <v>44546</v>
      </c>
      <c r="Y804" s="3878">
        <f t="shared" si="1042"/>
        <v>44588</v>
      </c>
      <c r="Z804" s="3878">
        <f t="shared" si="1042"/>
        <v>44251</v>
      </c>
      <c r="AA804" s="3878">
        <f t="shared" si="1042"/>
        <v>44651</v>
      </c>
    </row>
    <row r="805" spans="1:27" ht="30" customHeight="1" x14ac:dyDescent="0.25">
      <c r="A805" s="4738"/>
      <c r="B805" s="4742"/>
      <c r="C805" s="890" t="s">
        <v>899</v>
      </c>
      <c r="D805" s="3878">
        <f>D808+4</f>
        <v>43665</v>
      </c>
      <c r="E805" s="3878">
        <f t="shared" ref="E805" si="1043">E808+4</f>
        <v>43665</v>
      </c>
      <c r="F805" s="3878" t="e">
        <f>F808+4</f>
        <v>#VALUE!</v>
      </c>
      <c r="G805" s="3878">
        <f>G808+4</f>
        <v>44080</v>
      </c>
      <c r="H805" s="3878"/>
      <c r="I805" s="3878">
        <f t="shared" ref="I805:J805" si="1044">I808+4</f>
        <v>44108</v>
      </c>
      <c r="J805" s="3878">
        <f t="shared" si="1044"/>
        <v>44150</v>
      </c>
      <c r="K805" s="3878">
        <f t="shared" ref="K805:S805" si="1045">K808+4</f>
        <v>44158</v>
      </c>
      <c r="L805" s="3878">
        <f t="shared" si="1045"/>
        <v>44186</v>
      </c>
      <c r="M805" s="3879">
        <f t="shared" si="1045"/>
        <v>44213</v>
      </c>
      <c r="N805" s="3878">
        <f t="shared" si="1045"/>
        <v>44241</v>
      </c>
      <c r="O805" s="4082">
        <f t="shared" si="1045"/>
        <v>44276</v>
      </c>
      <c r="P805" s="3878">
        <f t="shared" si="1045"/>
        <v>44304</v>
      </c>
      <c r="Q805" s="4082">
        <f t="shared" si="1045"/>
        <v>44332</v>
      </c>
      <c r="R805" s="3878">
        <f t="shared" si="1045"/>
        <v>44360</v>
      </c>
      <c r="S805" s="3878">
        <f t="shared" si="1045"/>
        <v>43995</v>
      </c>
      <c r="T805" s="3878">
        <f t="shared" ref="T805:AA805" si="1046">T808+4</f>
        <v>44423</v>
      </c>
      <c r="U805" s="3878">
        <f t="shared" si="1046"/>
        <v>44458</v>
      </c>
      <c r="V805" s="3878">
        <f t="shared" si="1046"/>
        <v>44486</v>
      </c>
      <c r="W805" s="3878">
        <f t="shared" si="1046"/>
        <v>44514</v>
      </c>
      <c r="X805" s="3878">
        <f t="shared" si="1046"/>
        <v>44542</v>
      </c>
      <c r="Y805" s="3878">
        <f t="shared" si="1046"/>
        <v>44584</v>
      </c>
      <c r="Z805" s="3878">
        <f t="shared" si="1046"/>
        <v>44247</v>
      </c>
      <c r="AA805" s="3878">
        <f t="shared" si="1046"/>
        <v>44647</v>
      </c>
    </row>
    <row r="806" spans="1:27" ht="30" customHeight="1" x14ac:dyDescent="0.25">
      <c r="A806" s="4738"/>
      <c r="B806" s="4742"/>
      <c r="C806" s="890" t="s">
        <v>241</v>
      </c>
      <c r="D806" s="3878">
        <f>D804</f>
        <v>43669</v>
      </c>
      <c r="E806" s="3878">
        <f>E804</f>
        <v>43669</v>
      </c>
      <c r="F806" s="3878" t="e">
        <f>F804</f>
        <v>#VALUE!</v>
      </c>
      <c r="G806" s="3878">
        <f>G804</f>
        <v>44084</v>
      </c>
      <c r="H806" s="3878"/>
      <c r="I806" s="3878">
        <f t="shared" ref="I806:J806" si="1047">I804</f>
        <v>44112</v>
      </c>
      <c r="J806" s="3878">
        <f t="shared" si="1047"/>
        <v>44154</v>
      </c>
      <c r="K806" s="3878">
        <f t="shared" ref="K806:S806" si="1048">K804</f>
        <v>44162</v>
      </c>
      <c r="L806" s="3878">
        <f t="shared" si="1048"/>
        <v>44190</v>
      </c>
      <c r="M806" s="3879">
        <f t="shared" si="1048"/>
        <v>44217</v>
      </c>
      <c r="N806" s="3878">
        <f t="shared" si="1048"/>
        <v>44245</v>
      </c>
      <c r="O806" s="4082">
        <f t="shared" si="1048"/>
        <v>44280</v>
      </c>
      <c r="P806" s="3878">
        <f t="shared" si="1048"/>
        <v>44308</v>
      </c>
      <c r="Q806" s="4082">
        <f t="shared" si="1048"/>
        <v>44336</v>
      </c>
      <c r="R806" s="3878">
        <f t="shared" si="1048"/>
        <v>44364</v>
      </c>
      <c r="S806" s="3878">
        <f t="shared" si="1048"/>
        <v>43999</v>
      </c>
      <c r="T806" s="3878">
        <f t="shared" ref="T806:AA806" si="1049">T804</f>
        <v>44427</v>
      </c>
      <c r="U806" s="3878">
        <f t="shared" si="1049"/>
        <v>44462</v>
      </c>
      <c r="V806" s="3878">
        <f t="shared" si="1049"/>
        <v>44490</v>
      </c>
      <c r="W806" s="3878">
        <f t="shared" si="1049"/>
        <v>44518</v>
      </c>
      <c r="X806" s="3878">
        <f t="shared" si="1049"/>
        <v>44546</v>
      </c>
      <c r="Y806" s="3878">
        <f t="shared" si="1049"/>
        <v>44588</v>
      </c>
      <c r="Z806" s="3878">
        <f t="shared" si="1049"/>
        <v>44251</v>
      </c>
      <c r="AA806" s="3878">
        <f t="shared" si="1049"/>
        <v>44651</v>
      </c>
    </row>
    <row r="807" spans="1:27" ht="30" customHeight="1" x14ac:dyDescent="0.25">
      <c r="A807" s="4738"/>
      <c r="B807" s="4742"/>
      <c r="C807" s="4448" t="s">
        <v>239</v>
      </c>
      <c r="D807" s="4093">
        <f>D69</f>
        <v>44097</v>
      </c>
      <c r="E807" s="4093">
        <f t="shared" ref="E807:F807" si="1050">E69</f>
        <v>44111</v>
      </c>
      <c r="F807" s="4093" t="str">
        <f t="shared" si="1050"/>
        <v>Same as 1/30</v>
      </c>
      <c r="G807" s="4093">
        <f>G69</f>
        <v>44132</v>
      </c>
      <c r="H807" s="4093"/>
      <c r="I807" s="4093">
        <f>I69</f>
        <v>44167</v>
      </c>
      <c r="J807" s="4093">
        <f>J69</f>
        <v>44223</v>
      </c>
      <c r="K807" s="4093">
        <f t="shared" ref="K807:S807" si="1051">K69</f>
        <v>44251</v>
      </c>
      <c r="L807" s="4093">
        <f t="shared" si="1051"/>
        <v>44279</v>
      </c>
      <c r="M807" s="4609">
        <f t="shared" si="1051"/>
        <v>44314</v>
      </c>
      <c r="N807" s="4093">
        <f t="shared" si="1051"/>
        <v>44349</v>
      </c>
      <c r="O807" s="4092">
        <f t="shared" si="1051"/>
        <v>44377</v>
      </c>
      <c r="P807" s="4093">
        <f t="shared" si="1051"/>
        <v>44405</v>
      </c>
      <c r="Q807" s="4092">
        <f t="shared" si="1051"/>
        <v>44440</v>
      </c>
      <c r="R807" s="4093">
        <f t="shared" si="1051"/>
        <v>44468</v>
      </c>
      <c r="S807" s="4093" t="str">
        <f t="shared" si="1051"/>
        <v>Same as 1/30</v>
      </c>
      <c r="T807" s="4093">
        <f t="shared" ref="T807:AA807" si="1052">T69</f>
        <v>44517</v>
      </c>
      <c r="U807" s="4093">
        <f t="shared" si="1052"/>
        <v>44545</v>
      </c>
      <c r="V807" s="4093">
        <f t="shared" si="1052"/>
        <v>44587</v>
      </c>
      <c r="W807" s="4093">
        <f t="shared" si="1052"/>
        <v>44622</v>
      </c>
      <c r="X807" s="4093">
        <f t="shared" si="1052"/>
        <v>44650</v>
      </c>
      <c r="Y807" s="4093">
        <f t="shared" si="1052"/>
        <v>44685</v>
      </c>
      <c r="Z807" s="4093">
        <f t="shared" si="1052"/>
        <v>44713</v>
      </c>
      <c r="AA807" s="4093">
        <f t="shared" si="1052"/>
        <v>44741</v>
      </c>
    </row>
    <row r="808" spans="1:27" ht="30" customHeight="1" x14ac:dyDescent="0.25">
      <c r="A808" s="4738"/>
      <c r="B808" s="4742"/>
      <c r="C808" s="4448" t="s">
        <v>240</v>
      </c>
      <c r="D808" s="4093">
        <f>D275</f>
        <v>43661</v>
      </c>
      <c r="E808" s="4093">
        <f t="shared" ref="E808" si="1053">E275</f>
        <v>43661</v>
      </c>
      <c r="F808" s="4093" t="str">
        <f>F275</f>
        <v>same as 1/30</v>
      </c>
      <c r="G808" s="4093">
        <f>G275</f>
        <v>44076</v>
      </c>
      <c r="H808" s="4093"/>
      <c r="I808" s="4093">
        <f t="shared" ref="I808:J808" si="1054">I275</f>
        <v>44104</v>
      </c>
      <c r="J808" s="4093">
        <f t="shared" si="1054"/>
        <v>44146</v>
      </c>
      <c r="K808" s="4093">
        <f t="shared" ref="K808:S808" si="1055">K275</f>
        <v>44154</v>
      </c>
      <c r="L808" s="4093">
        <f t="shared" si="1055"/>
        <v>44182</v>
      </c>
      <c r="M808" s="4609">
        <f t="shared" si="1055"/>
        <v>44209</v>
      </c>
      <c r="N808" s="4093">
        <f t="shared" si="1055"/>
        <v>44237</v>
      </c>
      <c r="O808" s="4092">
        <f t="shared" si="1055"/>
        <v>44272</v>
      </c>
      <c r="P808" s="4093">
        <f t="shared" si="1055"/>
        <v>44300</v>
      </c>
      <c r="Q808" s="4092">
        <f t="shared" si="1055"/>
        <v>44328</v>
      </c>
      <c r="R808" s="4093">
        <f t="shared" si="1055"/>
        <v>44356</v>
      </c>
      <c r="S808" s="4093">
        <f t="shared" si="1055"/>
        <v>43991</v>
      </c>
      <c r="T808" s="4093">
        <f t="shared" ref="T808:AA808" si="1056">T275</f>
        <v>44419</v>
      </c>
      <c r="U808" s="4093">
        <f t="shared" si="1056"/>
        <v>44454</v>
      </c>
      <c r="V808" s="4093">
        <f t="shared" si="1056"/>
        <v>44482</v>
      </c>
      <c r="W808" s="4093">
        <f t="shared" si="1056"/>
        <v>44510</v>
      </c>
      <c r="X808" s="4093">
        <f t="shared" si="1056"/>
        <v>44538</v>
      </c>
      <c r="Y808" s="4093">
        <f t="shared" si="1056"/>
        <v>44580</v>
      </c>
      <c r="Z808" s="4093">
        <f t="shared" si="1056"/>
        <v>44243</v>
      </c>
      <c r="AA808" s="4093">
        <f t="shared" si="1056"/>
        <v>44643</v>
      </c>
    </row>
    <row r="809" spans="1:27" ht="30" customHeight="1" x14ac:dyDescent="0.25">
      <c r="A809" s="4738"/>
      <c r="B809" s="4742"/>
      <c r="C809" s="890" t="s">
        <v>230</v>
      </c>
      <c r="D809" s="3878">
        <f>D808-6</f>
        <v>43655</v>
      </c>
      <c r="E809" s="3878">
        <f t="shared" ref="E809" si="1057">E808-6</f>
        <v>43655</v>
      </c>
      <c r="F809" s="3878" t="e">
        <f t="shared" ref="F809" si="1058">F808-6</f>
        <v>#VALUE!</v>
      </c>
      <c r="G809" s="3878">
        <f>G808-6</f>
        <v>44070</v>
      </c>
      <c r="H809" s="3878"/>
      <c r="I809" s="3878">
        <f t="shared" ref="I809:J809" si="1059">I808-6</f>
        <v>44098</v>
      </c>
      <c r="J809" s="3878">
        <f t="shared" si="1059"/>
        <v>44140</v>
      </c>
      <c r="K809" s="3878">
        <f t="shared" ref="K809:S809" si="1060">K808-6</f>
        <v>44148</v>
      </c>
      <c r="L809" s="3878">
        <f t="shared" si="1060"/>
        <v>44176</v>
      </c>
      <c r="M809" s="3879">
        <f t="shared" si="1060"/>
        <v>44203</v>
      </c>
      <c r="N809" s="3878">
        <f t="shared" si="1060"/>
        <v>44231</v>
      </c>
      <c r="O809" s="4082">
        <f t="shared" si="1060"/>
        <v>44266</v>
      </c>
      <c r="P809" s="3878">
        <f t="shared" si="1060"/>
        <v>44294</v>
      </c>
      <c r="Q809" s="4082">
        <f t="shared" si="1060"/>
        <v>44322</v>
      </c>
      <c r="R809" s="3878">
        <f t="shared" si="1060"/>
        <v>44350</v>
      </c>
      <c r="S809" s="3878">
        <f t="shared" si="1060"/>
        <v>43985</v>
      </c>
      <c r="T809" s="3878">
        <f t="shared" ref="T809:AA809" si="1061">T808-6</f>
        <v>44413</v>
      </c>
      <c r="U809" s="3878">
        <f t="shared" si="1061"/>
        <v>44448</v>
      </c>
      <c r="V809" s="3878">
        <f t="shared" si="1061"/>
        <v>44476</v>
      </c>
      <c r="W809" s="3878">
        <f t="shared" si="1061"/>
        <v>44504</v>
      </c>
      <c r="X809" s="3878">
        <f t="shared" si="1061"/>
        <v>44532</v>
      </c>
      <c r="Y809" s="3878">
        <f t="shared" si="1061"/>
        <v>44574</v>
      </c>
      <c r="Z809" s="3878">
        <f t="shared" si="1061"/>
        <v>44237</v>
      </c>
      <c r="AA809" s="3878">
        <f t="shared" si="1061"/>
        <v>44637</v>
      </c>
    </row>
    <row r="810" spans="1:27" ht="30" customHeight="1" x14ac:dyDescent="0.25">
      <c r="A810" s="4738"/>
      <c r="B810" s="4742"/>
      <c r="C810" s="4449" t="s">
        <v>182</v>
      </c>
      <c r="D810" s="4096">
        <f>D809-21</f>
        <v>43634</v>
      </c>
      <c r="E810" s="4096">
        <f t="shared" ref="E810" si="1062">E809-21</f>
        <v>43634</v>
      </c>
      <c r="F810" s="4096" t="e">
        <f t="shared" ref="F810" si="1063">F809-21</f>
        <v>#VALUE!</v>
      </c>
      <c r="G810" s="4096">
        <f>G809-21</f>
        <v>44049</v>
      </c>
      <c r="H810" s="4096"/>
      <c r="I810" s="4096">
        <f t="shared" ref="I810:J810" si="1064">I809-21</f>
        <v>44077</v>
      </c>
      <c r="J810" s="4096">
        <f t="shared" si="1064"/>
        <v>44119</v>
      </c>
      <c r="K810" s="4096">
        <f t="shared" ref="K810:S810" si="1065">K809-21</f>
        <v>44127</v>
      </c>
      <c r="L810" s="4096">
        <f t="shared" si="1065"/>
        <v>44155</v>
      </c>
      <c r="M810" s="4610">
        <f t="shared" si="1065"/>
        <v>44182</v>
      </c>
      <c r="N810" s="4096">
        <f t="shared" si="1065"/>
        <v>44210</v>
      </c>
      <c r="O810" s="4095">
        <f t="shared" si="1065"/>
        <v>44245</v>
      </c>
      <c r="P810" s="4096">
        <f t="shared" si="1065"/>
        <v>44273</v>
      </c>
      <c r="Q810" s="4095">
        <f t="shared" si="1065"/>
        <v>44301</v>
      </c>
      <c r="R810" s="4096">
        <f t="shared" si="1065"/>
        <v>44329</v>
      </c>
      <c r="S810" s="4096">
        <f t="shared" si="1065"/>
        <v>43964</v>
      </c>
      <c r="T810" s="4096">
        <f t="shared" ref="T810:AA810" si="1066">T809-21</f>
        <v>44392</v>
      </c>
      <c r="U810" s="4096">
        <f t="shared" si="1066"/>
        <v>44427</v>
      </c>
      <c r="V810" s="4096">
        <f t="shared" si="1066"/>
        <v>44455</v>
      </c>
      <c r="W810" s="4096">
        <f t="shared" si="1066"/>
        <v>44483</v>
      </c>
      <c r="X810" s="4096">
        <f t="shared" si="1066"/>
        <v>44511</v>
      </c>
      <c r="Y810" s="4096">
        <f t="shared" si="1066"/>
        <v>44553</v>
      </c>
      <c r="Z810" s="4096">
        <f t="shared" si="1066"/>
        <v>44216</v>
      </c>
      <c r="AA810" s="4096">
        <f t="shared" si="1066"/>
        <v>44616</v>
      </c>
    </row>
    <row r="811" spans="1:27" ht="30" customHeight="1" x14ac:dyDescent="0.25">
      <c r="A811" s="4738"/>
      <c r="B811" s="4742"/>
      <c r="C811" s="4449" t="s">
        <v>227</v>
      </c>
      <c r="D811" s="4096">
        <f>D810-4</f>
        <v>43630</v>
      </c>
      <c r="E811" s="4096">
        <f t="shared" ref="E811" si="1067">E810-4</f>
        <v>43630</v>
      </c>
      <c r="F811" s="4096" t="e">
        <f t="shared" ref="F811" si="1068">F810-4</f>
        <v>#VALUE!</v>
      </c>
      <c r="G811" s="4096">
        <f>G810-4</f>
        <v>44045</v>
      </c>
      <c r="H811" s="4096"/>
      <c r="I811" s="4096">
        <f t="shared" ref="I811:J811" si="1069">I810-4</f>
        <v>44073</v>
      </c>
      <c r="J811" s="4096">
        <f t="shared" si="1069"/>
        <v>44115</v>
      </c>
      <c r="K811" s="4096">
        <f t="shared" ref="K811:S811" si="1070">K810-4</f>
        <v>44123</v>
      </c>
      <c r="L811" s="4096">
        <f t="shared" si="1070"/>
        <v>44151</v>
      </c>
      <c r="M811" s="4610">
        <f t="shared" si="1070"/>
        <v>44178</v>
      </c>
      <c r="N811" s="4096">
        <f t="shared" si="1070"/>
        <v>44206</v>
      </c>
      <c r="O811" s="4095">
        <f t="shared" si="1070"/>
        <v>44241</v>
      </c>
      <c r="P811" s="4096">
        <f t="shared" si="1070"/>
        <v>44269</v>
      </c>
      <c r="Q811" s="4095">
        <f t="shared" si="1070"/>
        <v>44297</v>
      </c>
      <c r="R811" s="4096">
        <f t="shared" si="1070"/>
        <v>44325</v>
      </c>
      <c r="S811" s="4096">
        <f t="shared" si="1070"/>
        <v>43960</v>
      </c>
      <c r="T811" s="4096">
        <f t="shared" ref="T811:AA811" si="1071">T810-4</f>
        <v>44388</v>
      </c>
      <c r="U811" s="4096">
        <f t="shared" si="1071"/>
        <v>44423</v>
      </c>
      <c r="V811" s="4096">
        <f t="shared" si="1071"/>
        <v>44451</v>
      </c>
      <c r="W811" s="4096">
        <f t="shared" si="1071"/>
        <v>44479</v>
      </c>
      <c r="X811" s="4096">
        <f t="shared" si="1071"/>
        <v>44507</v>
      </c>
      <c r="Y811" s="4096">
        <f t="shared" si="1071"/>
        <v>44549</v>
      </c>
      <c r="Z811" s="4096">
        <f t="shared" si="1071"/>
        <v>44212</v>
      </c>
      <c r="AA811" s="4096">
        <f t="shared" si="1071"/>
        <v>44612</v>
      </c>
    </row>
    <row r="812" spans="1:27" ht="30" customHeight="1" x14ac:dyDescent="0.25">
      <c r="A812" s="4738"/>
      <c r="B812" s="4742"/>
      <c r="C812" s="4449" t="s">
        <v>226</v>
      </c>
      <c r="D812" s="4096">
        <f>D811-3</f>
        <v>43627</v>
      </c>
      <c r="E812" s="4096">
        <f t="shared" ref="E812" si="1072">E811-3</f>
        <v>43627</v>
      </c>
      <c r="F812" s="4096" t="e">
        <f t="shared" ref="F812:J812" si="1073">F811-3</f>
        <v>#VALUE!</v>
      </c>
      <c r="G812" s="4096">
        <f t="shared" si="1073"/>
        <v>44042</v>
      </c>
      <c r="H812" s="4096"/>
      <c r="I812" s="4096">
        <f t="shared" si="1073"/>
        <v>44070</v>
      </c>
      <c r="J812" s="4096">
        <f t="shared" si="1073"/>
        <v>44112</v>
      </c>
      <c r="K812" s="4096">
        <f t="shared" ref="K812:S812" si="1074">K811-3</f>
        <v>44120</v>
      </c>
      <c r="L812" s="4096">
        <f t="shared" si="1074"/>
        <v>44148</v>
      </c>
      <c r="M812" s="4610">
        <f t="shared" si="1074"/>
        <v>44175</v>
      </c>
      <c r="N812" s="4096">
        <f t="shared" si="1074"/>
        <v>44203</v>
      </c>
      <c r="O812" s="4095">
        <f t="shared" si="1074"/>
        <v>44238</v>
      </c>
      <c r="P812" s="4096">
        <f t="shared" si="1074"/>
        <v>44266</v>
      </c>
      <c r="Q812" s="4095">
        <f t="shared" si="1074"/>
        <v>44294</v>
      </c>
      <c r="R812" s="4096">
        <f t="shared" si="1074"/>
        <v>44322</v>
      </c>
      <c r="S812" s="4096">
        <f t="shared" si="1074"/>
        <v>43957</v>
      </c>
      <c r="T812" s="4096">
        <f t="shared" ref="T812:AA812" si="1075">T811-3</f>
        <v>44385</v>
      </c>
      <c r="U812" s="4096">
        <f t="shared" si="1075"/>
        <v>44420</v>
      </c>
      <c r="V812" s="4096">
        <f t="shared" si="1075"/>
        <v>44448</v>
      </c>
      <c r="W812" s="4096">
        <f t="shared" si="1075"/>
        <v>44476</v>
      </c>
      <c r="X812" s="4096">
        <f t="shared" si="1075"/>
        <v>44504</v>
      </c>
      <c r="Y812" s="4096">
        <f t="shared" si="1075"/>
        <v>44546</v>
      </c>
      <c r="Z812" s="4096">
        <f t="shared" si="1075"/>
        <v>44209</v>
      </c>
      <c r="AA812" s="4096">
        <f t="shared" si="1075"/>
        <v>44609</v>
      </c>
    </row>
    <row r="813" spans="1:27" ht="30" customHeight="1" x14ac:dyDescent="0.25">
      <c r="A813" s="4738"/>
      <c r="B813" s="4742"/>
      <c r="C813" s="4450" t="s">
        <v>117</v>
      </c>
      <c r="D813" s="4099">
        <f>D812-21</f>
        <v>43606</v>
      </c>
      <c r="E813" s="4099">
        <f t="shared" ref="E813" si="1076">E812-21</f>
        <v>43606</v>
      </c>
      <c r="F813" s="4099" t="e">
        <f t="shared" ref="F813:J813" si="1077">F812-21</f>
        <v>#VALUE!</v>
      </c>
      <c r="G813" s="4099">
        <f>G812-21</f>
        <v>44021</v>
      </c>
      <c r="H813" s="4099"/>
      <c r="I813" s="4099">
        <f t="shared" si="1077"/>
        <v>44049</v>
      </c>
      <c r="J813" s="4099">
        <f t="shared" si="1077"/>
        <v>44091</v>
      </c>
      <c r="K813" s="4099">
        <f t="shared" ref="K813:S813" si="1078">K812-21</f>
        <v>44099</v>
      </c>
      <c r="L813" s="4099">
        <f t="shared" si="1078"/>
        <v>44127</v>
      </c>
      <c r="M813" s="4611">
        <f t="shared" si="1078"/>
        <v>44154</v>
      </c>
      <c r="N813" s="4099">
        <f t="shared" si="1078"/>
        <v>44182</v>
      </c>
      <c r="O813" s="4098">
        <f t="shared" si="1078"/>
        <v>44217</v>
      </c>
      <c r="P813" s="4099">
        <f t="shared" si="1078"/>
        <v>44245</v>
      </c>
      <c r="Q813" s="4098">
        <f t="shared" si="1078"/>
        <v>44273</v>
      </c>
      <c r="R813" s="4099">
        <f t="shared" si="1078"/>
        <v>44301</v>
      </c>
      <c r="S813" s="4099">
        <f t="shared" si="1078"/>
        <v>43936</v>
      </c>
      <c r="T813" s="4099">
        <f t="shared" ref="T813:AA813" si="1079">T812-21</f>
        <v>44364</v>
      </c>
      <c r="U813" s="4099">
        <f t="shared" si="1079"/>
        <v>44399</v>
      </c>
      <c r="V813" s="4099">
        <f t="shared" si="1079"/>
        <v>44427</v>
      </c>
      <c r="W813" s="4099">
        <f t="shared" si="1079"/>
        <v>44455</v>
      </c>
      <c r="X813" s="4099">
        <f t="shared" si="1079"/>
        <v>44483</v>
      </c>
      <c r="Y813" s="4099">
        <f t="shared" si="1079"/>
        <v>44525</v>
      </c>
      <c r="Z813" s="4099">
        <f t="shared" si="1079"/>
        <v>44188</v>
      </c>
      <c r="AA813" s="4099">
        <f t="shared" si="1079"/>
        <v>44588</v>
      </c>
    </row>
    <row r="814" spans="1:27" ht="30" customHeight="1" x14ac:dyDescent="0.25">
      <c r="A814" s="4738"/>
      <c r="B814" s="4742"/>
      <c r="C814" s="4450" t="s">
        <v>23</v>
      </c>
      <c r="D814" s="4099">
        <f>D813-4</f>
        <v>43602</v>
      </c>
      <c r="E814" s="4099">
        <f t="shared" ref="E814" si="1080">E813-4</f>
        <v>43602</v>
      </c>
      <c r="F814" s="4099" t="e">
        <f t="shared" ref="F814" si="1081">F813-4</f>
        <v>#VALUE!</v>
      </c>
      <c r="G814" s="4099">
        <f>G813-4</f>
        <v>44017</v>
      </c>
      <c r="H814" s="4099"/>
      <c r="I814" s="4099">
        <f t="shared" ref="I814:J814" si="1082">I813-4</f>
        <v>44045</v>
      </c>
      <c r="J814" s="4099">
        <f t="shared" si="1082"/>
        <v>44087</v>
      </c>
      <c r="K814" s="4099">
        <f t="shared" ref="K814:S814" si="1083">K813-4</f>
        <v>44095</v>
      </c>
      <c r="L814" s="4099">
        <f t="shared" si="1083"/>
        <v>44123</v>
      </c>
      <c r="M814" s="4611">
        <f t="shared" si="1083"/>
        <v>44150</v>
      </c>
      <c r="N814" s="4099">
        <f t="shared" si="1083"/>
        <v>44178</v>
      </c>
      <c r="O814" s="4098">
        <f t="shared" si="1083"/>
        <v>44213</v>
      </c>
      <c r="P814" s="4099">
        <f t="shared" si="1083"/>
        <v>44241</v>
      </c>
      <c r="Q814" s="4098">
        <f t="shared" si="1083"/>
        <v>44269</v>
      </c>
      <c r="R814" s="4099">
        <f t="shared" si="1083"/>
        <v>44297</v>
      </c>
      <c r="S814" s="4099">
        <f t="shared" si="1083"/>
        <v>43932</v>
      </c>
      <c r="T814" s="4099">
        <f t="shared" ref="T814:AA814" si="1084">T813-4</f>
        <v>44360</v>
      </c>
      <c r="U814" s="4099">
        <f t="shared" si="1084"/>
        <v>44395</v>
      </c>
      <c r="V814" s="4099">
        <f t="shared" si="1084"/>
        <v>44423</v>
      </c>
      <c r="W814" s="4099">
        <f t="shared" si="1084"/>
        <v>44451</v>
      </c>
      <c r="X814" s="4099">
        <f t="shared" si="1084"/>
        <v>44479</v>
      </c>
      <c r="Y814" s="4099">
        <f t="shared" si="1084"/>
        <v>44521</v>
      </c>
      <c r="Z814" s="4099">
        <f t="shared" si="1084"/>
        <v>44184</v>
      </c>
      <c r="AA814" s="4099">
        <f t="shared" si="1084"/>
        <v>44584</v>
      </c>
    </row>
    <row r="815" spans="1:27" ht="30" customHeight="1" x14ac:dyDescent="0.25">
      <c r="A815" s="4738"/>
      <c r="B815" s="4742"/>
      <c r="C815" s="4450" t="s">
        <v>233</v>
      </c>
      <c r="D815" s="4099">
        <f>D814-7</f>
        <v>43595</v>
      </c>
      <c r="E815" s="4099">
        <f t="shared" ref="E815" si="1085">E814-7</f>
        <v>43595</v>
      </c>
      <c r="F815" s="4099" t="e">
        <f t="shared" ref="F815" si="1086">F814-7</f>
        <v>#VALUE!</v>
      </c>
      <c r="G815" s="4099">
        <f>G814-7</f>
        <v>44010</v>
      </c>
      <c r="H815" s="4099"/>
      <c r="I815" s="4099">
        <f t="shared" ref="I815:J815" si="1087">I814-7</f>
        <v>44038</v>
      </c>
      <c r="J815" s="4099">
        <f t="shared" si="1087"/>
        <v>44080</v>
      </c>
      <c r="K815" s="4099">
        <f t="shared" ref="K815:S815" si="1088">K814-7</f>
        <v>44088</v>
      </c>
      <c r="L815" s="4099">
        <f t="shared" si="1088"/>
        <v>44116</v>
      </c>
      <c r="M815" s="4611">
        <f t="shared" si="1088"/>
        <v>44143</v>
      </c>
      <c r="N815" s="4099">
        <f t="shared" si="1088"/>
        <v>44171</v>
      </c>
      <c r="O815" s="4098">
        <f t="shared" si="1088"/>
        <v>44206</v>
      </c>
      <c r="P815" s="4099">
        <f t="shared" si="1088"/>
        <v>44234</v>
      </c>
      <c r="Q815" s="4098">
        <f t="shared" si="1088"/>
        <v>44262</v>
      </c>
      <c r="R815" s="4099">
        <f t="shared" si="1088"/>
        <v>44290</v>
      </c>
      <c r="S815" s="4099">
        <f t="shared" si="1088"/>
        <v>43925</v>
      </c>
      <c r="T815" s="4099">
        <f t="shared" ref="T815:AA815" si="1089">T814-7</f>
        <v>44353</v>
      </c>
      <c r="U815" s="4099">
        <f t="shared" si="1089"/>
        <v>44388</v>
      </c>
      <c r="V815" s="4099">
        <f t="shared" si="1089"/>
        <v>44416</v>
      </c>
      <c r="W815" s="4099">
        <f t="shared" si="1089"/>
        <v>44444</v>
      </c>
      <c r="X815" s="4099">
        <f t="shared" si="1089"/>
        <v>44472</v>
      </c>
      <c r="Y815" s="4099">
        <f t="shared" si="1089"/>
        <v>44514</v>
      </c>
      <c r="Z815" s="4099">
        <f t="shared" si="1089"/>
        <v>44177</v>
      </c>
      <c r="AA815" s="4099">
        <f t="shared" si="1089"/>
        <v>44577</v>
      </c>
    </row>
    <row r="816" spans="1:27" ht="30" customHeight="1" x14ac:dyDescent="0.25">
      <c r="A816" s="4738"/>
      <c r="B816" s="4742"/>
      <c r="C816" s="4450" t="s">
        <v>120</v>
      </c>
      <c r="D816" s="4099">
        <f>D815-5</f>
        <v>43590</v>
      </c>
      <c r="E816" s="4099">
        <f t="shared" ref="E816" si="1090">E815-5</f>
        <v>43590</v>
      </c>
      <c r="F816" s="4099" t="e">
        <f t="shared" ref="F816" si="1091">F815-5</f>
        <v>#VALUE!</v>
      </c>
      <c r="G816" s="4099">
        <f>G815-5</f>
        <v>44005</v>
      </c>
      <c r="H816" s="4099"/>
      <c r="I816" s="4099">
        <f t="shared" ref="I816:J816" si="1092">I815-5</f>
        <v>44033</v>
      </c>
      <c r="J816" s="4099">
        <f t="shared" si="1092"/>
        <v>44075</v>
      </c>
      <c r="K816" s="4099">
        <f t="shared" ref="K816:S816" si="1093">K815-5</f>
        <v>44083</v>
      </c>
      <c r="L816" s="4099">
        <f t="shared" si="1093"/>
        <v>44111</v>
      </c>
      <c r="M816" s="4611">
        <f t="shared" si="1093"/>
        <v>44138</v>
      </c>
      <c r="N816" s="4099">
        <f t="shared" si="1093"/>
        <v>44166</v>
      </c>
      <c r="O816" s="4098">
        <f t="shared" si="1093"/>
        <v>44201</v>
      </c>
      <c r="P816" s="4099">
        <f t="shared" si="1093"/>
        <v>44229</v>
      </c>
      <c r="Q816" s="4098">
        <f t="shared" si="1093"/>
        <v>44257</v>
      </c>
      <c r="R816" s="4099">
        <f t="shared" si="1093"/>
        <v>44285</v>
      </c>
      <c r="S816" s="4099">
        <f t="shared" si="1093"/>
        <v>43920</v>
      </c>
      <c r="T816" s="4099">
        <f t="shared" ref="T816:AA816" si="1094">T815-5</f>
        <v>44348</v>
      </c>
      <c r="U816" s="4099">
        <f t="shared" si="1094"/>
        <v>44383</v>
      </c>
      <c r="V816" s="4099">
        <f t="shared" si="1094"/>
        <v>44411</v>
      </c>
      <c r="W816" s="4099">
        <f t="shared" si="1094"/>
        <v>44439</v>
      </c>
      <c r="X816" s="4099">
        <f t="shared" si="1094"/>
        <v>44467</v>
      </c>
      <c r="Y816" s="4099">
        <f t="shared" si="1094"/>
        <v>44509</v>
      </c>
      <c r="Z816" s="4099">
        <f t="shared" si="1094"/>
        <v>44172</v>
      </c>
      <c r="AA816" s="4099">
        <f t="shared" si="1094"/>
        <v>44572</v>
      </c>
    </row>
    <row r="817" spans="1:27" ht="30" customHeight="1" thickBot="1" x14ac:dyDescent="0.3">
      <c r="A817" s="4738"/>
      <c r="B817" s="4742"/>
      <c r="C817" s="4451" t="s">
        <v>180</v>
      </c>
      <c r="D817" s="4101">
        <f>D814-35</f>
        <v>43567</v>
      </c>
      <c r="E817" s="4101">
        <f t="shared" ref="E817" si="1095">E814-35</f>
        <v>43567</v>
      </c>
      <c r="F817" s="4101" t="e">
        <f t="shared" ref="F817" si="1096">F814-35</f>
        <v>#VALUE!</v>
      </c>
      <c r="G817" s="4101">
        <f>G814-35</f>
        <v>43982</v>
      </c>
      <c r="H817" s="4101"/>
      <c r="I817" s="4101">
        <f t="shared" ref="I817:J817" si="1097">I814-35</f>
        <v>44010</v>
      </c>
      <c r="J817" s="4101">
        <f t="shared" si="1097"/>
        <v>44052</v>
      </c>
      <c r="K817" s="4101">
        <f t="shared" ref="K817:S817" si="1098">K814-35</f>
        <v>44060</v>
      </c>
      <c r="L817" s="4101">
        <f t="shared" si="1098"/>
        <v>44088</v>
      </c>
      <c r="M817" s="4612">
        <f t="shared" si="1098"/>
        <v>44115</v>
      </c>
      <c r="N817" s="4101">
        <f t="shared" si="1098"/>
        <v>44143</v>
      </c>
      <c r="O817" s="4100">
        <f t="shared" si="1098"/>
        <v>44178</v>
      </c>
      <c r="P817" s="4101">
        <f t="shared" si="1098"/>
        <v>44206</v>
      </c>
      <c r="Q817" s="4100">
        <f t="shared" si="1098"/>
        <v>44234</v>
      </c>
      <c r="R817" s="4101">
        <f t="shared" si="1098"/>
        <v>44262</v>
      </c>
      <c r="S817" s="4101">
        <f t="shared" si="1098"/>
        <v>43897</v>
      </c>
      <c r="T817" s="4101">
        <f t="shared" ref="T817:AA817" si="1099">T814-35</f>
        <v>44325</v>
      </c>
      <c r="U817" s="4101">
        <f t="shared" si="1099"/>
        <v>44360</v>
      </c>
      <c r="V817" s="4101">
        <f t="shared" si="1099"/>
        <v>44388</v>
      </c>
      <c r="W817" s="4101">
        <f t="shared" si="1099"/>
        <v>44416</v>
      </c>
      <c r="X817" s="4101">
        <f t="shared" si="1099"/>
        <v>44444</v>
      </c>
      <c r="Y817" s="4101">
        <f t="shared" si="1099"/>
        <v>44486</v>
      </c>
      <c r="Z817" s="4101">
        <f t="shared" si="1099"/>
        <v>44149</v>
      </c>
      <c r="AA817" s="4101">
        <f t="shared" si="1099"/>
        <v>44549</v>
      </c>
    </row>
    <row r="818" spans="1:27" ht="150" customHeight="1" thickBot="1" x14ac:dyDescent="0.3">
      <c r="A818" s="4739"/>
      <c r="B818" s="4743"/>
      <c r="C818" s="4452" t="s">
        <v>30</v>
      </c>
      <c r="D818" s="3759"/>
      <c r="E818" s="3759"/>
      <c r="F818" s="3759"/>
      <c r="G818" s="3759"/>
      <c r="H818" s="3759"/>
      <c r="I818" s="3759"/>
      <c r="J818" s="3759"/>
      <c r="K818" s="3759"/>
      <c r="L818" s="3759"/>
      <c r="M818" s="4613"/>
      <c r="N818" s="411"/>
      <c r="O818" s="1162"/>
      <c r="P818" s="399"/>
      <c r="Q818" s="903"/>
      <c r="R818" s="411"/>
      <c r="S818" s="4539"/>
      <c r="T818" s="4539"/>
      <c r="U818" s="4539"/>
      <c r="V818" s="4539"/>
      <c r="W818" s="4539"/>
      <c r="X818" s="4539"/>
      <c r="Y818" s="4539"/>
      <c r="Z818" s="4539"/>
      <c r="AA818" s="4539"/>
    </row>
    <row r="819" spans="1:27" ht="150" hidden="1" customHeight="1" thickBot="1" x14ac:dyDescent="0.3">
      <c r="A819" s="966"/>
      <c r="B819" s="967"/>
      <c r="C819" s="4"/>
    </row>
    <row r="820" spans="1:27" ht="150" customHeight="1" x14ac:dyDescent="0.25">
      <c r="A820" s="966"/>
      <c r="B820" s="967"/>
      <c r="C820" s="4"/>
    </row>
    <row r="821" spans="1:27" ht="30" hidden="1" customHeight="1" x14ac:dyDescent="0.25">
      <c r="A821" s="11"/>
      <c r="B821" s="12"/>
      <c r="C821" s="4"/>
    </row>
    <row r="822" spans="1:27" ht="30" hidden="1" customHeight="1" x14ac:dyDescent="0.25">
      <c r="A822" s="11"/>
      <c r="B822" s="12"/>
      <c r="C822" s="4"/>
    </row>
    <row r="823" spans="1:27" ht="30" hidden="1" customHeight="1" x14ac:dyDescent="0.25">
      <c r="A823" s="4696" t="s">
        <v>616</v>
      </c>
      <c r="B823" s="4723" t="s">
        <v>550</v>
      </c>
      <c r="C823" s="1277" t="s">
        <v>433</v>
      </c>
    </row>
    <row r="824" spans="1:27" ht="30" hidden="1" customHeight="1" x14ac:dyDescent="0.25">
      <c r="A824" s="4730"/>
      <c r="B824" s="4724"/>
      <c r="C824" s="1284" t="s">
        <v>440</v>
      </c>
    </row>
    <row r="825" spans="1:27" ht="30" hidden="1" customHeight="1" x14ac:dyDescent="0.25">
      <c r="A825" s="4730"/>
      <c r="B825" s="4724"/>
      <c r="C825" s="1285" t="s">
        <v>434</v>
      </c>
    </row>
    <row r="826" spans="1:27" ht="30" hidden="1" customHeight="1" x14ac:dyDescent="0.25">
      <c r="A826" s="4730"/>
      <c r="B826" s="4724"/>
      <c r="C826" s="1326" t="s">
        <v>441</v>
      </c>
    </row>
    <row r="827" spans="1:27" ht="30" hidden="1" customHeight="1" x14ac:dyDescent="0.25">
      <c r="A827" s="4730"/>
      <c r="B827" s="4724"/>
      <c r="C827" s="1327" t="s">
        <v>617</v>
      </c>
    </row>
    <row r="828" spans="1:27" ht="30" hidden="1" customHeight="1" x14ac:dyDescent="0.25">
      <c r="A828" s="4730"/>
      <c r="B828" s="4724"/>
      <c r="C828" s="1327" t="s">
        <v>618</v>
      </c>
    </row>
    <row r="829" spans="1:27" ht="30" hidden="1" customHeight="1" x14ac:dyDescent="0.25">
      <c r="A829" s="4730"/>
      <c r="B829" s="4724"/>
      <c r="C829" s="1285" t="s">
        <v>428</v>
      </c>
    </row>
    <row r="830" spans="1:27" ht="30" hidden="1" customHeight="1" x14ac:dyDescent="0.25">
      <c r="A830" s="4730"/>
      <c r="B830" s="4724"/>
      <c r="C830" s="1299" t="s">
        <v>442</v>
      </c>
    </row>
    <row r="831" spans="1:27" ht="30" hidden="1" customHeight="1" x14ac:dyDescent="0.25">
      <c r="A831" s="4730"/>
      <c r="B831" s="4724"/>
      <c r="C831" s="538" t="s">
        <v>517</v>
      </c>
    </row>
    <row r="832" spans="1:27" ht="30" hidden="1" customHeight="1" x14ac:dyDescent="0.25">
      <c r="A832" s="4730"/>
      <c r="B832" s="4724"/>
      <c r="C832" s="538" t="s">
        <v>448</v>
      </c>
    </row>
    <row r="833" spans="1:3" ht="30" hidden="1" customHeight="1" x14ac:dyDescent="0.25">
      <c r="A833" s="4730"/>
      <c r="B833" s="4724"/>
      <c r="C833" s="538" t="s">
        <v>530</v>
      </c>
    </row>
    <row r="834" spans="1:3" ht="30" hidden="1" customHeight="1" x14ac:dyDescent="0.25">
      <c r="A834" s="4730"/>
      <c r="B834" s="4724"/>
      <c r="C834" s="538" t="s">
        <v>531</v>
      </c>
    </row>
    <row r="835" spans="1:3" ht="30" hidden="1" customHeight="1" x14ac:dyDescent="0.25">
      <c r="A835" s="4730"/>
      <c r="B835" s="4724"/>
      <c r="C835" s="538" t="s">
        <v>518</v>
      </c>
    </row>
    <row r="836" spans="1:3" ht="30" hidden="1" customHeight="1" x14ac:dyDescent="0.25">
      <c r="A836" s="4730"/>
      <c r="B836" s="4724"/>
      <c r="C836" s="538" t="s">
        <v>447</v>
      </c>
    </row>
    <row r="837" spans="1:3" ht="30" hidden="1" customHeight="1" x14ac:dyDescent="0.25">
      <c r="A837" s="4730"/>
      <c r="B837" s="4724"/>
      <c r="C837" s="1316" t="s">
        <v>519</v>
      </c>
    </row>
    <row r="838" spans="1:3" ht="30" hidden="1" customHeight="1" x14ac:dyDescent="0.25">
      <c r="A838" s="4730"/>
      <c r="B838" s="4724"/>
      <c r="C838" s="538" t="s">
        <v>490</v>
      </c>
    </row>
    <row r="839" spans="1:3" ht="30" hidden="1" customHeight="1" x14ac:dyDescent="0.25">
      <c r="A839" s="4730"/>
      <c r="B839" s="4724"/>
      <c r="C839" s="1299" t="s">
        <v>520</v>
      </c>
    </row>
    <row r="840" spans="1:3" ht="30" hidden="1" customHeight="1" x14ac:dyDescent="0.25">
      <c r="A840" s="4730"/>
      <c r="B840" s="4724"/>
      <c r="C840" s="1455" t="s">
        <v>459</v>
      </c>
    </row>
    <row r="841" spans="1:3" ht="30" hidden="1" customHeight="1" x14ac:dyDescent="0.25">
      <c r="A841" s="4730"/>
      <c r="B841" s="4724"/>
      <c r="C841" s="1455" t="s">
        <v>445</v>
      </c>
    </row>
    <row r="842" spans="1:3" ht="30" hidden="1" customHeight="1" x14ac:dyDescent="0.25">
      <c r="A842" s="4730"/>
      <c r="B842" s="4724"/>
      <c r="C842" s="1267" t="s">
        <v>496</v>
      </c>
    </row>
    <row r="843" spans="1:3" ht="30" hidden="1" customHeight="1" x14ac:dyDescent="0.25">
      <c r="A843" s="4730"/>
      <c r="B843" s="4724"/>
      <c r="C843" s="1264" t="s">
        <v>521</v>
      </c>
    </row>
    <row r="844" spans="1:3" ht="30" hidden="1" customHeight="1" x14ac:dyDescent="0.25">
      <c r="A844" s="4730"/>
      <c r="B844" s="4724"/>
      <c r="C844" s="1267" t="s">
        <v>522</v>
      </c>
    </row>
    <row r="845" spans="1:3" ht="30" hidden="1" customHeight="1" x14ac:dyDescent="0.25">
      <c r="A845" s="4730"/>
      <c r="B845" s="4724"/>
      <c r="C845" s="1264" t="s">
        <v>523</v>
      </c>
    </row>
    <row r="846" spans="1:3" ht="30" hidden="1" customHeight="1" x14ac:dyDescent="0.25">
      <c r="A846" s="4730"/>
      <c r="B846" s="4724"/>
      <c r="C846" s="1285" t="s">
        <v>524</v>
      </c>
    </row>
    <row r="847" spans="1:3" ht="30" hidden="1" customHeight="1" x14ac:dyDescent="0.25">
      <c r="A847" s="4730"/>
      <c r="B847" s="4724"/>
      <c r="C847" s="1264" t="s">
        <v>498</v>
      </c>
    </row>
    <row r="848" spans="1:3" ht="30" hidden="1" customHeight="1" x14ac:dyDescent="0.25">
      <c r="A848" s="4730"/>
      <c r="B848" s="4724"/>
      <c r="C848" s="1299" t="s">
        <v>525</v>
      </c>
    </row>
    <row r="849" spans="1:19" ht="30" hidden="1" customHeight="1" x14ac:dyDescent="0.25">
      <c r="A849" s="4730"/>
      <c r="B849" s="4724"/>
      <c r="C849" s="1455" t="s">
        <v>534</v>
      </c>
    </row>
    <row r="850" spans="1:19" ht="30" hidden="1" customHeight="1" x14ac:dyDescent="0.25">
      <c r="A850" s="4730"/>
      <c r="B850" s="4724"/>
      <c r="C850" s="1299" t="s">
        <v>470</v>
      </c>
    </row>
    <row r="851" spans="1:19" ht="30" hidden="1" customHeight="1" x14ac:dyDescent="0.25">
      <c r="A851" s="4730"/>
      <c r="B851" s="4724"/>
      <c r="C851" s="1264" t="s">
        <v>503</v>
      </c>
    </row>
    <row r="852" spans="1:19" ht="30" hidden="1" customHeight="1" x14ac:dyDescent="0.25">
      <c r="A852" s="4730"/>
      <c r="B852" s="4724"/>
      <c r="C852" s="1543" t="s">
        <v>533</v>
      </c>
    </row>
    <row r="853" spans="1:19" ht="30" hidden="1" customHeight="1" x14ac:dyDescent="0.25">
      <c r="A853" s="4730"/>
      <c r="B853" s="4724"/>
      <c r="C853" s="1299" t="s">
        <v>526</v>
      </c>
    </row>
    <row r="854" spans="1:19" ht="30" hidden="1" customHeight="1" x14ac:dyDescent="0.25">
      <c r="A854" s="4730"/>
      <c r="B854" s="4724"/>
      <c r="C854" s="1264" t="s">
        <v>527</v>
      </c>
    </row>
    <row r="855" spans="1:19" ht="30" hidden="1" customHeight="1" x14ac:dyDescent="0.25">
      <c r="A855" s="4730"/>
      <c r="B855" s="4724"/>
      <c r="C855" s="1299" t="s">
        <v>528</v>
      </c>
    </row>
    <row r="856" spans="1:19" ht="30" hidden="1" customHeight="1" x14ac:dyDescent="0.25">
      <c r="A856" s="4730"/>
      <c r="B856" s="4724"/>
      <c r="C856" s="1264" t="s">
        <v>529</v>
      </c>
    </row>
    <row r="857" spans="1:19" ht="30" hidden="1" customHeight="1" x14ac:dyDescent="0.25">
      <c r="A857" s="4730"/>
      <c r="B857" s="4724"/>
      <c r="C857" s="1299" t="s">
        <v>508</v>
      </c>
    </row>
    <row r="858" spans="1:19" ht="30" hidden="1" customHeight="1" x14ac:dyDescent="0.25">
      <c r="A858" s="4730"/>
      <c r="B858" s="4724"/>
      <c r="C858" s="1299" t="s">
        <v>614</v>
      </c>
    </row>
    <row r="859" spans="1:19" ht="30" hidden="1" customHeight="1" x14ac:dyDescent="0.25">
      <c r="A859" s="4731"/>
      <c r="B859" s="4724"/>
      <c r="C859" s="3022" t="s">
        <v>461</v>
      </c>
    </row>
    <row r="860" spans="1:19" s="4" customFormat="1" ht="30" hidden="1" customHeight="1" x14ac:dyDescent="0.25">
      <c r="A860" s="3015"/>
      <c r="B860" s="3016"/>
      <c r="C860" s="3017"/>
      <c r="S860" s="4552"/>
    </row>
    <row r="861" spans="1:19" s="4" customFormat="1" ht="30" hidden="1" customHeight="1" x14ac:dyDescent="0.25">
      <c r="A861" s="3015"/>
      <c r="B861" s="3016"/>
      <c r="C861" s="3017"/>
      <c r="S861" s="4552"/>
    </row>
    <row r="862" spans="1:19" ht="30" hidden="1" customHeight="1" x14ac:dyDescent="0.25">
      <c r="A862" s="15"/>
      <c r="B862" s="967"/>
      <c r="C862" s="4" t="s">
        <v>30</v>
      </c>
    </row>
    <row r="863" spans="1:19" ht="30" hidden="1" customHeight="1" x14ac:dyDescent="0.25">
      <c r="A863" s="4725" t="s">
        <v>693</v>
      </c>
      <c r="B863" s="4732" t="s">
        <v>706</v>
      </c>
      <c r="C863" s="3124" t="s">
        <v>695</v>
      </c>
    </row>
    <row r="864" spans="1:19" ht="30" hidden="1" customHeight="1" x14ac:dyDescent="0.25">
      <c r="A864" s="4726"/>
      <c r="B864" s="4733"/>
      <c r="C864" s="3125" t="s">
        <v>696</v>
      </c>
      <c r="D864" s="1693">
        <v>43069</v>
      </c>
      <c r="E864" s="1979"/>
    </row>
    <row r="865" spans="1:3" ht="30" hidden="1" customHeight="1" x14ac:dyDescent="0.25">
      <c r="A865" s="4726"/>
      <c r="B865" s="4733"/>
      <c r="C865" s="3125" t="s">
        <v>697</v>
      </c>
    </row>
    <row r="866" spans="1:3" ht="30" hidden="1" customHeight="1" x14ac:dyDescent="0.25">
      <c r="A866" s="4726"/>
      <c r="B866" s="4733"/>
      <c r="C866" s="3127" t="s">
        <v>480</v>
      </c>
    </row>
    <row r="867" spans="1:3" ht="30" hidden="1" customHeight="1" x14ac:dyDescent="0.25">
      <c r="A867" s="4726"/>
      <c r="B867" s="4733"/>
      <c r="C867" s="3111" t="s">
        <v>111</v>
      </c>
    </row>
    <row r="868" spans="1:3" ht="30" hidden="1" customHeight="1" x14ac:dyDescent="0.25">
      <c r="A868" s="4726"/>
      <c r="B868" s="4733"/>
      <c r="C868" s="3111" t="s">
        <v>144</v>
      </c>
    </row>
    <row r="869" spans="1:3" ht="30" hidden="1" customHeight="1" x14ac:dyDescent="0.25">
      <c r="A869" s="4726"/>
      <c r="B869" s="4733"/>
      <c r="C869" s="3111" t="s">
        <v>334</v>
      </c>
    </row>
    <row r="870" spans="1:3" ht="30" hidden="1" customHeight="1" x14ac:dyDescent="0.25">
      <c r="A870" s="4726"/>
      <c r="B870" s="4733"/>
      <c r="C870" s="3111" t="s">
        <v>599</v>
      </c>
    </row>
    <row r="871" spans="1:3" ht="30" hidden="1" customHeight="1" x14ac:dyDescent="0.25">
      <c r="A871" s="4726"/>
      <c r="B871" s="4733"/>
      <c r="C871" s="3128" t="s">
        <v>598</v>
      </c>
    </row>
    <row r="872" spans="1:3" ht="30" hidden="1" customHeight="1" x14ac:dyDescent="0.25">
      <c r="A872" s="4726"/>
      <c r="B872" s="4733"/>
      <c r="C872" s="3141" t="s">
        <v>606</v>
      </c>
    </row>
    <row r="873" spans="1:3" ht="30" hidden="1" customHeight="1" x14ac:dyDescent="0.25">
      <c r="A873" s="4726"/>
      <c r="B873" s="4733"/>
      <c r="C873" s="3126" t="s">
        <v>84</v>
      </c>
    </row>
    <row r="874" spans="1:3" ht="30" hidden="1" customHeight="1" x14ac:dyDescent="0.25">
      <c r="A874" s="4726"/>
      <c r="B874" s="4733"/>
      <c r="C874" s="3126" t="s">
        <v>611</v>
      </c>
    </row>
    <row r="875" spans="1:3" ht="30" hidden="1" customHeight="1" x14ac:dyDescent="0.25">
      <c r="A875" s="4726"/>
      <c r="B875" s="4733"/>
      <c r="C875" s="3110" t="s">
        <v>189</v>
      </c>
    </row>
    <row r="876" spans="1:3" ht="30" hidden="1" customHeight="1" x14ac:dyDescent="0.25">
      <c r="A876" s="4726"/>
      <c r="B876" s="4733"/>
      <c r="C876" s="3110" t="s">
        <v>153</v>
      </c>
    </row>
    <row r="877" spans="1:3" ht="30" hidden="1" customHeight="1" x14ac:dyDescent="0.25">
      <c r="A877" s="4726"/>
      <c r="B877" s="4733"/>
      <c r="C877" s="3110" t="s">
        <v>151</v>
      </c>
    </row>
    <row r="878" spans="1:3" ht="30" hidden="1" customHeight="1" x14ac:dyDescent="0.25">
      <c r="A878" s="4726"/>
      <c r="B878" s="4733"/>
      <c r="C878" s="2024" t="s">
        <v>145</v>
      </c>
    </row>
    <row r="879" spans="1:3" ht="30" hidden="1" customHeight="1" x14ac:dyDescent="0.25">
      <c r="A879" s="4726"/>
      <c r="B879" s="4733"/>
      <c r="C879" s="3110"/>
    </row>
    <row r="880" spans="1:3" ht="30" hidden="1" customHeight="1" x14ac:dyDescent="0.25">
      <c r="A880" s="4726"/>
      <c r="B880" s="4733"/>
      <c r="C880" s="3126" t="s">
        <v>202</v>
      </c>
    </row>
    <row r="881" spans="1:3" ht="30" hidden="1" customHeight="1" x14ac:dyDescent="0.25">
      <c r="A881" s="4726"/>
      <c r="B881" s="4733"/>
      <c r="C881" s="3111" t="s">
        <v>600</v>
      </c>
    </row>
    <row r="882" spans="1:3" ht="30" hidden="1" customHeight="1" x14ac:dyDescent="0.25">
      <c r="A882" s="4726"/>
      <c r="B882" s="4733"/>
      <c r="C882" s="3111" t="s">
        <v>152</v>
      </c>
    </row>
    <row r="883" spans="1:3" ht="30" hidden="1" customHeight="1" x14ac:dyDescent="0.25">
      <c r="A883" s="4726"/>
      <c r="B883" s="4733"/>
      <c r="C883" s="3126" t="s">
        <v>201</v>
      </c>
    </row>
    <row r="884" spans="1:3" ht="30" hidden="1" customHeight="1" x14ac:dyDescent="0.25">
      <c r="A884" s="4726"/>
      <c r="B884" s="4733"/>
      <c r="C884" s="3111" t="s">
        <v>80</v>
      </c>
    </row>
    <row r="885" spans="1:3" ht="30" hidden="1" customHeight="1" x14ac:dyDescent="0.25">
      <c r="A885" s="4726"/>
      <c r="B885" s="4733"/>
      <c r="C885" s="3111" t="s">
        <v>86</v>
      </c>
    </row>
    <row r="886" spans="1:3" ht="30" hidden="1" customHeight="1" x14ac:dyDescent="0.25">
      <c r="A886" s="4726"/>
      <c r="B886" s="4733"/>
      <c r="C886" s="3128" t="s">
        <v>572</v>
      </c>
    </row>
    <row r="887" spans="1:3" ht="30" hidden="1" customHeight="1" x14ac:dyDescent="0.25">
      <c r="A887" s="4726"/>
      <c r="B887" s="4733"/>
      <c r="C887" s="3111" t="s">
        <v>203</v>
      </c>
    </row>
    <row r="888" spans="1:3" ht="30" hidden="1" customHeight="1" x14ac:dyDescent="0.25">
      <c r="A888" s="4726"/>
      <c r="B888" s="4733"/>
      <c r="C888" s="3110" t="s">
        <v>28</v>
      </c>
    </row>
    <row r="889" spans="1:3" ht="30" hidden="1" customHeight="1" x14ac:dyDescent="0.25">
      <c r="A889" s="4726"/>
      <c r="B889" s="4733"/>
      <c r="C889" s="3110" t="s">
        <v>10</v>
      </c>
    </row>
    <row r="890" spans="1:3" ht="30" hidden="1" customHeight="1" x14ac:dyDescent="0.25">
      <c r="A890" s="4726"/>
      <c r="B890" s="4733"/>
      <c r="C890" s="3125" t="s">
        <v>612</v>
      </c>
    </row>
    <row r="891" spans="1:3" ht="30" hidden="1" customHeight="1" x14ac:dyDescent="0.25">
      <c r="A891" s="4726"/>
      <c r="B891" s="4733"/>
      <c r="C891" s="2074" t="s">
        <v>613</v>
      </c>
    </row>
    <row r="892" spans="1:3" ht="30" hidden="1" customHeight="1" x14ac:dyDescent="0.25">
      <c r="A892" s="4726"/>
      <c r="B892" s="4733"/>
      <c r="C892" s="3110" t="s">
        <v>538</v>
      </c>
    </row>
    <row r="893" spans="1:3" ht="30" hidden="1" customHeight="1" x14ac:dyDescent="0.25">
      <c r="A893" s="4726"/>
      <c r="B893" s="4733"/>
      <c r="C893" s="2049" t="s">
        <v>881</v>
      </c>
    </row>
    <row r="894" spans="1:3" ht="30" hidden="1" customHeight="1" x14ac:dyDescent="0.25">
      <c r="A894" s="4726"/>
      <c r="B894" s="4733"/>
      <c r="C894" s="2074" t="s">
        <v>191</v>
      </c>
    </row>
    <row r="895" spans="1:3" ht="30" hidden="1" customHeight="1" x14ac:dyDescent="0.25">
      <c r="A895" s="4726"/>
      <c r="B895" s="4733"/>
      <c r="C895" s="3110" t="s">
        <v>197</v>
      </c>
    </row>
    <row r="896" spans="1:3" ht="30" hidden="1" customHeight="1" x14ac:dyDescent="0.25">
      <c r="A896" s="4726"/>
      <c r="B896" s="4733"/>
      <c r="C896" s="3129" t="s">
        <v>656</v>
      </c>
    </row>
    <row r="897" spans="1:3" ht="30" hidden="1" customHeight="1" x14ac:dyDescent="0.25">
      <c r="A897" s="4726"/>
      <c r="B897" s="4733"/>
      <c r="C897" s="3110" t="s">
        <v>189</v>
      </c>
    </row>
    <row r="898" spans="1:3" ht="30" hidden="1" customHeight="1" x14ac:dyDescent="0.25">
      <c r="A898" s="4726"/>
      <c r="B898" s="4733"/>
      <c r="C898" s="3110" t="s">
        <v>219</v>
      </c>
    </row>
    <row r="899" spans="1:3" ht="30" hidden="1" customHeight="1" x14ac:dyDescent="0.25">
      <c r="A899" s="4726"/>
      <c r="B899" s="4733"/>
      <c r="C899" s="3110" t="s">
        <v>220</v>
      </c>
    </row>
    <row r="900" spans="1:3" ht="30" hidden="1" customHeight="1" x14ac:dyDescent="0.25">
      <c r="A900" s="4726"/>
      <c r="B900" s="4733"/>
      <c r="C900" s="3110" t="s">
        <v>536</v>
      </c>
    </row>
    <row r="901" spans="1:3" ht="30" hidden="1" customHeight="1" x14ac:dyDescent="0.25">
      <c r="A901" s="4726"/>
      <c r="B901" s="4733"/>
      <c r="C901" s="3123" t="s">
        <v>146</v>
      </c>
    </row>
    <row r="902" spans="1:3" ht="30" hidden="1" customHeight="1" x14ac:dyDescent="0.25">
      <c r="A902" s="4726"/>
      <c r="B902" s="4733"/>
      <c r="C902" s="3110" t="s">
        <v>196</v>
      </c>
    </row>
    <row r="903" spans="1:3" ht="30" hidden="1" customHeight="1" x14ac:dyDescent="0.25">
      <c r="A903" s="4726"/>
      <c r="B903" s="4733"/>
      <c r="C903" s="3131" t="s">
        <v>626</v>
      </c>
    </row>
    <row r="904" spans="1:3" ht="30" hidden="1" customHeight="1" x14ac:dyDescent="0.25">
      <c r="A904" s="4726"/>
      <c r="B904" s="4733"/>
      <c r="C904" s="3125" t="s">
        <v>620</v>
      </c>
    </row>
    <row r="905" spans="1:3" ht="30" hidden="1" customHeight="1" x14ac:dyDescent="0.25">
      <c r="A905" s="4726"/>
      <c r="B905" s="4733"/>
      <c r="C905" s="3125" t="s">
        <v>62</v>
      </c>
    </row>
    <row r="906" spans="1:3" ht="30" hidden="1" customHeight="1" x14ac:dyDescent="0.25">
      <c r="A906" s="4726"/>
      <c r="B906" s="4733"/>
      <c r="C906" s="3125" t="s">
        <v>79</v>
      </c>
    </row>
    <row r="907" spans="1:3" ht="30" hidden="1" customHeight="1" x14ac:dyDescent="0.25">
      <c r="A907" s="4726"/>
      <c r="B907" s="4733"/>
      <c r="C907" s="3125" t="s">
        <v>56</v>
      </c>
    </row>
    <row r="908" spans="1:3" ht="30" hidden="1" customHeight="1" x14ac:dyDescent="0.25">
      <c r="A908" s="4726"/>
      <c r="B908" s="4733"/>
      <c r="C908" s="3125" t="s">
        <v>57</v>
      </c>
    </row>
    <row r="909" spans="1:3" ht="30" hidden="1" customHeight="1" x14ac:dyDescent="0.25">
      <c r="A909" s="4726"/>
      <c r="B909" s="4733"/>
      <c r="C909" s="3125" t="s">
        <v>71</v>
      </c>
    </row>
    <row r="910" spans="1:3" ht="30" hidden="1" customHeight="1" x14ac:dyDescent="0.25">
      <c r="A910" s="4726"/>
      <c r="B910" s="4733"/>
      <c r="C910" s="3125" t="s">
        <v>72</v>
      </c>
    </row>
    <row r="911" spans="1:3" ht="30" hidden="1" customHeight="1" x14ac:dyDescent="0.25">
      <c r="A911" s="4726"/>
      <c r="B911" s="4733"/>
      <c r="C911" s="3125" t="s">
        <v>34</v>
      </c>
    </row>
    <row r="912" spans="1:3" ht="30" hidden="1" customHeight="1" x14ac:dyDescent="0.25">
      <c r="A912" s="4726"/>
      <c r="B912" s="4733"/>
      <c r="C912" s="3125" t="s">
        <v>16</v>
      </c>
    </row>
    <row r="913" spans="1:5" ht="30" hidden="1" customHeight="1" x14ac:dyDescent="0.25">
      <c r="A913" s="4726"/>
      <c r="B913" s="4733"/>
      <c r="C913" s="3125" t="s">
        <v>12</v>
      </c>
    </row>
    <row r="914" spans="1:5" ht="30" hidden="1" customHeight="1" x14ac:dyDescent="0.25">
      <c r="A914" s="4726"/>
      <c r="B914" s="4733"/>
      <c r="C914" s="3125"/>
    </row>
    <row r="915" spans="1:5" ht="30" hidden="1" customHeight="1" x14ac:dyDescent="0.25">
      <c r="A915" s="4726"/>
      <c r="B915" s="4733"/>
      <c r="C915" s="3125"/>
    </row>
    <row r="916" spans="1:5" ht="30" hidden="1" customHeight="1" x14ac:dyDescent="0.25">
      <c r="A916" s="4726"/>
      <c r="B916" s="4733"/>
      <c r="C916" s="3125" t="s">
        <v>536</v>
      </c>
    </row>
    <row r="917" spans="1:5" ht="30" hidden="1" customHeight="1" x14ac:dyDescent="0.25">
      <c r="A917" s="4726"/>
      <c r="B917" s="4733"/>
      <c r="C917" s="3125" t="s">
        <v>537</v>
      </c>
    </row>
    <row r="918" spans="1:5" ht="30" hidden="1" customHeight="1" x14ac:dyDescent="0.25">
      <c r="A918" s="4726"/>
      <c r="B918" s="4733"/>
      <c r="C918" s="3129" t="s">
        <v>627</v>
      </c>
    </row>
    <row r="919" spans="1:5" ht="30" hidden="1" customHeight="1" x14ac:dyDescent="0.25">
      <c r="A919" s="4726"/>
      <c r="B919" s="4733"/>
      <c r="C919" s="3130" t="s">
        <v>456</v>
      </c>
    </row>
    <row r="920" spans="1:5" ht="30" hidden="1" customHeight="1" x14ac:dyDescent="0.25">
      <c r="A920" s="4726"/>
      <c r="B920" s="4733"/>
      <c r="C920" s="3130" t="s">
        <v>341</v>
      </c>
    </row>
    <row r="921" spans="1:5" ht="30" hidden="1" customHeight="1" x14ac:dyDescent="0.25">
      <c r="A921" s="4726"/>
      <c r="B921" s="4733"/>
      <c r="C921" s="3110" t="s">
        <v>46</v>
      </c>
    </row>
    <row r="922" spans="1:5" ht="30" hidden="1" customHeight="1" x14ac:dyDescent="0.25">
      <c r="A922" s="4726"/>
      <c r="B922" s="4733"/>
      <c r="C922" s="3110" t="s">
        <v>223</v>
      </c>
    </row>
    <row r="923" spans="1:5" ht="30" hidden="1" customHeight="1" x14ac:dyDescent="0.25">
      <c r="A923" s="4726"/>
      <c r="B923" s="4733"/>
      <c r="C923" s="3110" t="s">
        <v>700</v>
      </c>
    </row>
    <row r="924" spans="1:5" ht="30" hidden="1" customHeight="1" x14ac:dyDescent="0.25">
      <c r="A924" s="4726"/>
      <c r="B924" s="4733"/>
      <c r="C924" s="3110" t="s">
        <v>701</v>
      </c>
    </row>
    <row r="925" spans="1:5" ht="30" hidden="1" customHeight="1" x14ac:dyDescent="0.25">
      <c r="A925" s="4726"/>
      <c r="B925" s="4733"/>
      <c r="C925" s="3110" t="s">
        <v>702</v>
      </c>
    </row>
    <row r="926" spans="1:5" ht="30" hidden="1" customHeight="1" x14ac:dyDescent="0.25">
      <c r="A926" s="4726"/>
      <c r="B926" s="4733"/>
      <c r="C926" s="3110" t="s">
        <v>2</v>
      </c>
      <c r="D926" s="3514"/>
      <c r="E926" s="3514"/>
    </row>
    <row r="927" spans="1:5" ht="30" hidden="1" customHeight="1" x14ac:dyDescent="0.25">
      <c r="A927" s="4726"/>
      <c r="B927" s="4733"/>
      <c r="C927" s="3110" t="s">
        <v>0</v>
      </c>
      <c r="D927" s="3514"/>
      <c r="E927" s="3514"/>
    </row>
    <row r="928" spans="1:5" ht="30" hidden="1" customHeight="1" x14ac:dyDescent="0.25">
      <c r="A928" s="4726"/>
      <c r="B928" s="4733"/>
      <c r="C928" s="3110" t="s">
        <v>11</v>
      </c>
    </row>
    <row r="929" spans="1:5" ht="30" hidden="1" customHeight="1" x14ac:dyDescent="0.25">
      <c r="A929" s="4726"/>
      <c r="B929" s="4733"/>
      <c r="C929" s="3110" t="s">
        <v>8</v>
      </c>
      <c r="D929" s="283" t="s">
        <v>621</v>
      </c>
      <c r="E929" s="285"/>
    </row>
    <row r="930" spans="1:5" ht="30" hidden="1" customHeight="1" x14ac:dyDescent="0.25">
      <c r="A930" s="4726"/>
      <c r="B930" s="4733"/>
      <c r="C930" s="3111" t="s">
        <v>44</v>
      </c>
    </row>
    <row r="931" spans="1:5" ht="30" hidden="1" customHeight="1" x14ac:dyDescent="0.25">
      <c r="A931" s="4726"/>
      <c r="B931" s="4733"/>
      <c r="C931" s="3110" t="s">
        <v>37</v>
      </c>
    </row>
    <row r="932" spans="1:5" ht="60" hidden="1" customHeight="1" x14ac:dyDescent="0.25">
      <c r="A932" s="4727"/>
      <c r="B932" s="4734"/>
      <c r="C932" s="3112" t="s">
        <v>30</v>
      </c>
    </row>
    <row r="933" spans="1:5" ht="15" hidden="1" customHeight="1" x14ac:dyDescent="0.25">
      <c r="A933" s="966"/>
      <c r="B933" s="967"/>
      <c r="C933" s="4"/>
    </row>
    <row r="934" spans="1:5" ht="30" hidden="1" customHeight="1" x14ac:dyDescent="0.25">
      <c r="A934" s="966"/>
      <c r="B934" s="15"/>
      <c r="C934" s="3011" t="s">
        <v>707</v>
      </c>
    </row>
    <row r="935" spans="1:5" ht="30" hidden="1" customHeight="1" x14ac:dyDescent="0.25">
      <c r="A935" s="966"/>
      <c r="B935" s="967"/>
      <c r="C935" s="21" t="s">
        <v>708</v>
      </c>
    </row>
    <row r="936" spans="1:5" ht="30" hidden="1" customHeight="1" x14ac:dyDescent="0.25">
      <c r="A936" s="966"/>
      <c r="B936" s="967"/>
      <c r="C936" s="21" t="s">
        <v>709</v>
      </c>
    </row>
    <row r="937" spans="1:5" ht="30" hidden="1" customHeight="1" x14ac:dyDescent="0.25">
      <c r="A937" s="966"/>
      <c r="B937" s="967"/>
      <c r="C937" s="21" t="s">
        <v>710</v>
      </c>
    </row>
    <row r="938" spans="1:5" ht="30" hidden="1" customHeight="1" x14ac:dyDescent="0.25">
      <c r="A938" s="966"/>
      <c r="B938" s="967"/>
      <c r="C938" s="21" t="s">
        <v>711</v>
      </c>
    </row>
    <row r="939" spans="1:5" ht="30" hidden="1" customHeight="1" x14ac:dyDescent="0.25">
      <c r="A939" s="966"/>
      <c r="B939" s="967"/>
      <c r="C939" s="22" t="s">
        <v>712</v>
      </c>
    </row>
    <row r="940" spans="1:5" ht="30" hidden="1" customHeight="1" x14ac:dyDescent="0.25">
      <c r="A940" s="966"/>
      <c r="B940" s="967"/>
      <c r="C940" s="4"/>
    </row>
    <row r="941" spans="1:5" ht="30" hidden="1" customHeight="1" x14ac:dyDescent="0.25">
      <c r="A941" s="966"/>
      <c r="B941" s="967"/>
      <c r="C941" s="4"/>
    </row>
    <row r="942" spans="1:5" hidden="1" x14ac:dyDescent="0.25"/>
    <row r="943" spans="1:5" ht="30" hidden="1" customHeight="1" x14ac:dyDescent="0.25">
      <c r="A943" s="4721" t="s">
        <v>297</v>
      </c>
      <c r="B943" s="4735" t="s">
        <v>299</v>
      </c>
      <c r="C943" s="1689" t="s">
        <v>134</v>
      </c>
    </row>
    <row r="944" spans="1:5" ht="30" hidden="1" customHeight="1" x14ac:dyDescent="0.25">
      <c r="A944" s="4722"/>
      <c r="B944" s="4685"/>
      <c r="C944" s="333" t="s">
        <v>298</v>
      </c>
    </row>
    <row r="945" spans="1:19" ht="30" hidden="1" customHeight="1" x14ac:dyDescent="0.25">
      <c r="A945" s="4722"/>
      <c r="B945" s="4685"/>
      <c r="C945" s="2086" t="s">
        <v>0</v>
      </c>
    </row>
    <row r="946" spans="1:19" ht="30" hidden="1" customHeight="1" x14ac:dyDescent="0.25">
      <c r="A946" s="4722"/>
      <c r="B946" s="4685"/>
      <c r="C946" s="6" t="s">
        <v>83</v>
      </c>
    </row>
    <row r="947" spans="1:19" ht="30" hidden="1" customHeight="1" x14ac:dyDescent="0.25">
      <c r="A947" s="4722"/>
      <c r="B947" s="4685"/>
      <c r="C947" s="6" t="s">
        <v>82</v>
      </c>
    </row>
    <row r="948" spans="1:19" ht="30" hidden="1" customHeight="1" x14ac:dyDescent="0.25">
      <c r="A948" s="4722"/>
      <c r="B948" s="4685"/>
      <c r="C948" s="6" t="s">
        <v>15</v>
      </c>
    </row>
    <row r="949" spans="1:19" s="48" customFormat="1" ht="30" hidden="1" customHeight="1" x14ac:dyDescent="0.25">
      <c r="A949" s="4722"/>
      <c r="B949" s="4685"/>
      <c r="C949" s="599" t="s">
        <v>36</v>
      </c>
      <c r="D949" s="15"/>
      <c r="E949" s="15"/>
      <c r="F949" s="15"/>
      <c r="G949" s="15"/>
      <c r="H949" s="15"/>
      <c r="I949" s="15"/>
      <c r="R949" s="206"/>
      <c r="S949" s="4551"/>
    </row>
    <row r="950" spans="1:19" s="48" customFormat="1" ht="30" hidden="1" customHeight="1" x14ac:dyDescent="0.25">
      <c r="A950" s="4722"/>
      <c r="B950" s="4685"/>
      <c r="C950" s="599" t="s">
        <v>64</v>
      </c>
      <c r="D950" s="15"/>
      <c r="E950" s="15"/>
      <c r="F950" s="15"/>
      <c r="G950" s="15"/>
      <c r="H950" s="15"/>
      <c r="I950" s="15"/>
      <c r="R950" s="206"/>
      <c r="S950" s="4551"/>
    </row>
    <row r="951" spans="1:19" s="48" customFormat="1" ht="30" hidden="1" customHeight="1" x14ac:dyDescent="0.25">
      <c r="A951" s="4722"/>
      <c r="B951" s="4685"/>
      <c r="C951" s="599" t="s">
        <v>65</v>
      </c>
      <c r="D951" s="15"/>
      <c r="E951" s="15"/>
      <c r="F951" s="15"/>
      <c r="G951" s="15"/>
      <c r="H951" s="15"/>
      <c r="I951" s="15"/>
      <c r="R951" s="206"/>
      <c r="S951" s="4551"/>
    </row>
    <row r="952" spans="1:19" ht="30" hidden="1" customHeight="1" x14ac:dyDescent="0.25">
      <c r="A952" s="4722"/>
      <c r="B952" s="4685"/>
      <c r="C952" s="600" t="s">
        <v>269</v>
      </c>
    </row>
    <row r="953" spans="1:19" ht="30" hidden="1" customHeight="1" x14ac:dyDescent="0.25">
      <c r="A953" s="4722"/>
      <c r="B953" s="4685"/>
      <c r="C953" s="600" t="s">
        <v>40</v>
      </c>
    </row>
    <row r="954" spans="1:19" ht="30" hidden="1" customHeight="1" x14ac:dyDescent="0.25">
      <c r="A954" s="4722"/>
      <c r="B954" s="4685"/>
      <c r="C954" s="389" t="s">
        <v>12</v>
      </c>
    </row>
    <row r="955" spans="1:19" ht="30" hidden="1" customHeight="1" x14ac:dyDescent="0.25">
      <c r="A955" s="4722"/>
      <c r="B955" s="4685"/>
      <c r="C955" s="1814" t="s">
        <v>14</v>
      </c>
    </row>
    <row r="956" spans="1:19" ht="30" hidden="1" customHeight="1" x14ac:dyDescent="0.25">
      <c r="A956" s="4722"/>
      <c r="B956" s="4685"/>
      <c r="C956" s="8" t="s">
        <v>5</v>
      </c>
    </row>
    <row r="957" spans="1:19" ht="30" hidden="1" customHeight="1" x14ac:dyDescent="0.25">
      <c r="A957" s="4722"/>
      <c r="B957" s="4685"/>
      <c r="C957" s="1814" t="s">
        <v>41</v>
      </c>
    </row>
    <row r="958" spans="1:19" ht="30" hidden="1" customHeight="1" x14ac:dyDescent="0.25">
      <c r="A958" s="4722"/>
      <c r="B958" s="4685"/>
      <c r="C958" s="1814" t="s">
        <v>58</v>
      </c>
    </row>
    <row r="959" spans="1:19" ht="30" hidden="1" customHeight="1" x14ac:dyDescent="0.25">
      <c r="A959" s="4722"/>
      <c r="B959" s="4685"/>
      <c r="C959" s="1814" t="s">
        <v>42</v>
      </c>
    </row>
    <row r="960" spans="1:19" ht="30" hidden="1" customHeight="1" x14ac:dyDescent="0.25">
      <c r="A960" s="4722"/>
      <c r="B960" s="4685"/>
      <c r="C960" s="602" t="s">
        <v>27</v>
      </c>
    </row>
    <row r="961" spans="1:19" ht="45" hidden="1" customHeight="1" x14ac:dyDescent="0.25">
      <c r="A961" s="4722"/>
      <c r="B961" s="4685"/>
      <c r="C961" s="8" t="s">
        <v>13</v>
      </c>
    </row>
    <row r="962" spans="1:19" ht="30" hidden="1" customHeight="1" x14ac:dyDescent="0.25">
      <c r="A962" s="4722"/>
      <c r="B962" s="4685"/>
      <c r="C962" s="389" t="s">
        <v>12</v>
      </c>
    </row>
    <row r="963" spans="1:19" ht="30" hidden="1" customHeight="1" x14ac:dyDescent="0.25">
      <c r="A963" s="4722"/>
      <c r="B963" s="4685"/>
      <c r="C963" s="1793" t="s">
        <v>194</v>
      </c>
    </row>
    <row r="964" spans="1:19" ht="30" hidden="1" customHeight="1" x14ac:dyDescent="0.25">
      <c r="A964" s="4722"/>
      <c r="B964" s="4685"/>
      <c r="C964" s="8" t="s">
        <v>31</v>
      </c>
    </row>
    <row r="965" spans="1:19" ht="30" hidden="1" customHeight="1" x14ac:dyDescent="0.25">
      <c r="A965" s="4722"/>
      <c r="B965" s="4685"/>
      <c r="C965" s="8" t="s">
        <v>123</v>
      </c>
    </row>
    <row r="966" spans="1:19" ht="30" hidden="1" customHeight="1" x14ac:dyDescent="0.25">
      <c r="A966" s="4722"/>
      <c r="B966" s="4685"/>
      <c r="C966" s="8" t="s">
        <v>124</v>
      </c>
    </row>
    <row r="967" spans="1:19" s="48" customFormat="1" ht="30" hidden="1" customHeight="1" x14ac:dyDescent="0.25">
      <c r="A967" s="4722"/>
      <c r="B967" s="4685"/>
      <c r="C967" s="599" t="s">
        <v>63</v>
      </c>
      <c r="D967" s="15"/>
      <c r="E967" s="15"/>
      <c r="F967" s="15"/>
      <c r="G967" s="15"/>
      <c r="H967" s="15"/>
      <c r="I967" s="15"/>
      <c r="R967" s="206"/>
      <c r="S967" s="4551"/>
    </row>
    <row r="968" spans="1:19" s="48" customFormat="1" ht="30" hidden="1" customHeight="1" x14ac:dyDescent="0.25">
      <c r="A968" s="4722"/>
      <c r="B968" s="4685"/>
      <c r="C968" s="599" t="s">
        <v>62</v>
      </c>
      <c r="D968" s="15"/>
      <c r="E968" s="15"/>
      <c r="F968" s="15"/>
      <c r="G968" s="15"/>
      <c r="H968" s="15"/>
      <c r="I968" s="15"/>
      <c r="R968" s="206"/>
      <c r="S968" s="4551"/>
    </row>
    <row r="969" spans="1:19" ht="30" hidden="1" customHeight="1" x14ac:dyDescent="0.25">
      <c r="A969" s="4722"/>
      <c r="B969" s="4685"/>
      <c r="C969" s="1787" t="s">
        <v>205</v>
      </c>
    </row>
    <row r="970" spans="1:19" ht="30" hidden="1" customHeight="1" x14ac:dyDescent="0.25">
      <c r="A970" s="4722"/>
      <c r="B970" s="4685"/>
      <c r="C970" s="1787" t="s">
        <v>204</v>
      </c>
    </row>
    <row r="971" spans="1:19" ht="30" hidden="1" customHeight="1" x14ac:dyDescent="0.25">
      <c r="A971" s="4722"/>
      <c r="B971" s="4685"/>
      <c r="C971" s="8" t="s">
        <v>148</v>
      </c>
    </row>
    <row r="972" spans="1:19" ht="30" hidden="1" customHeight="1" x14ac:dyDescent="0.25">
      <c r="A972" s="4722"/>
      <c r="B972" s="4685"/>
      <c r="C972" s="8" t="s">
        <v>149</v>
      </c>
    </row>
    <row r="973" spans="1:19" ht="30" hidden="1" customHeight="1" x14ac:dyDescent="0.25">
      <c r="A973" s="4722"/>
      <c r="B973" s="4685"/>
      <c r="C973" s="8" t="s">
        <v>150</v>
      </c>
    </row>
    <row r="974" spans="1:19" ht="30" hidden="1" customHeight="1" x14ac:dyDescent="0.25">
      <c r="A974" s="4722"/>
      <c r="B974" s="4685"/>
      <c r="C974" s="8" t="s">
        <v>151</v>
      </c>
    </row>
    <row r="975" spans="1:19" ht="30" hidden="1" customHeight="1" x14ac:dyDescent="0.25">
      <c r="A975" s="4722"/>
      <c r="B975" s="4685"/>
      <c r="C975" s="6" t="s">
        <v>136</v>
      </c>
    </row>
    <row r="976" spans="1:19" ht="30" hidden="1" customHeight="1" x14ac:dyDescent="0.25">
      <c r="A976" s="4722"/>
      <c r="B976" s="4685"/>
      <c r="C976" s="6" t="s">
        <v>265</v>
      </c>
    </row>
    <row r="977" spans="1:19" ht="30" hidden="1" customHeight="1" x14ac:dyDescent="0.25">
      <c r="A977" s="4722"/>
      <c r="B977" s="4685"/>
      <c r="C977" s="603" t="s">
        <v>133</v>
      </c>
    </row>
    <row r="978" spans="1:19" ht="30" hidden="1" customHeight="1" x14ac:dyDescent="0.25">
      <c r="A978" s="4722"/>
      <c r="B978" s="4685"/>
      <c r="C978" s="604" t="s">
        <v>189</v>
      </c>
    </row>
    <row r="979" spans="1:19" ht="30" hidden="1" customHeight="1" x14ac:dyDescent="0.25">
      <c r="A979" s="4722"/>
      <c r="B979" s="4685"/>
      <c r="C979" s="1787" t="s">
        <v>206</v>
      </c>
    </row>
    <row r="980" spans="1:19" ht="30" hidden="1" customHeight="1" x14ac:dyDescent="0.25">
      <c r="A980" s="4722"/>
      <c r="B980" s="4685"/>
      <c r="C980" s="6" t="s">
        <v>207</v>
      </c>
    </row>
    <row r="981" spans="1:19" ht="30" hidden="1" customHeight="1" x14ac:dyDescent="0.25">
      <c r="A981" s="4722"/>
      <c r="B981" s="4685"/>
      <c r="C981" s="602" t="s">
        <v>33</v>
      </c>
    </row>
    <row r="982" spans="1:19" ht="30" hidden="1" customHeight="1" x14ac:dyDescent="0.25">
      <c r="A982" s="4722"/>
      <c r="B982" s="4685"/>
      <c r="C982" s="6" t="s">
        <v>6</v>
      </c>
    </row>
    <row r="983" spans="1:19" s="1" customFormat="1" ht="30" hidden="1" customHeight="1" x14ac:dyDescent="0.25">
      <c r="A983" s="4722"/>
      <c r="B983" s="4685"/>
      <c r="C983" s="21" t="s">
        <v>32</v>
      </c>
      <c r="S983" s="4527"/>
    </row>
    <row r="984" spans="1:19" s="1" customFormat="1" ht="30" hidden="1" customHeight="1" x14ac:dyDescent="0.25">
      <c r="A984" s="4722"/>
      <c r="B984" s="4685"/>
      <c r="C984" s="21"/>
      <c r="S984" s="4527"/>
    </row>
    <row r="985" spans="1:19" s="1" customFormat="1" ht="60" hidden="1" customHeight="1" x14ac:dyDescent="0.25">
      <c r="A985" s="4722"/>
      <c r="B985" s="4685"/>
      <c r="C985" s="22"/>
      <c r="S985" s="4527"/>
    </row>
    <row r="986" spans="1:19" ht="30" hidden="1" customHeight="1" x14ac:dyDescent="0.25">
      <c r="A986" s="4722"/>
      <c r="B986" s="4685"/>
      <c r="C986" s="312" t="s">
        <v>47</v>
      </c>
    </row>
    <row r="987" spans="1:19" ht="30" hidden="1" customHeight="1" x14ac:dyDescent="0.25">
      <c r="A987" s="4722"/>
      <c r="B987" s="4685"/>
      <c r="C987" s="333" t="s">
        <v>48</v>
      </c>
    </row>
    <row r="988" spans="1:19" s="26" customFormat="1" ht="30" hidden="1" customHeight="1" x14ac:dyDescent="0.25">
      <c r="A988" s="4722"/>
      <c r="B988" s="4685"/>
      <c r="C988" s="328" t="s">
        <v>33</v>
      </c>
      <c r="S988" s="4553"/>
    </row>
    <row r="989" spans="1:19" s="18" customFormat="1" ht="30" hidden="1" customHeight="1" x14ac:dyDescent="0.25">
      <c r="A989" s="4722"/>
      <c r="B989" s="4685"/>
      <c r="C989" s="134" t="s">
        <v>17</v>
      </c>
      <c r="S989" s="4545"/>
    </row>
    <row r="990" spans="1:19" s="47" customFormat="1" ht="30" hidden="1" customHeight="1" x14ac:dyDescent="0.25">
      <c r="A990" s="4722"/>
      <c r="B990" s="4685"/>
      <c r="C990" s="135" t="s">
        <v>49</v>
      </c>
      <c r="S990" s="4545"/>
    </row>
    <row r="991" spans="1:19" s="18" customFormat="1" ht="30" hidden="1" customHeight="1" x14ac:dyDescent="0.25">
      <c r="A991" s="4722"/>
      <c r="B991" s="4685"/>
      <c r="C991" s="136" t="s">
        <v>22</v>
      </c>
      <c r="S991" s="4545"/>
    </row>
    <row r="992" spans="1:19" s="18" customFormat="1" ht="30" hidden="1" customHeight="1" x14ac:dyDescent="0.25">
      <c r="A992" s="4722"/>
      <c r="B992" s="4685"/>
      <c r="C992" s="136" t="s">
        <v>156</v>
      </c>
      <c r="S992" s="4545"/>
    </row>
    <row r="993" spans="1:19" s="18" customFormat="1" ht="30" hidden="1" customHeight="1" x14ac:dyDescent="0.25">
      <c r="A993" s="4722"/>
      <c r="B993" s="4685"/>
      <c r="C993" s="136" t="s">
        <v>77</v>
      </c>
      <c r="S993" s="4545"/>
    </row>
    <row r="994" spans="1:19" s="18" customFormat="1" ht="30" hidden="1" customHeight="1" x14ac:dyDescent="0.25">
      <c r="A994" s="4722"/>
      <c r="B994" s="4685"/>
      <c r="C994" s="136" t="s">
        <v>76</v>
      </c>
      <c r="S994" s="4545"/>
    </row>
    <row r="995" spans="1:19" s="18" customFormat="1" ht="30" hidden="1" customHeight="1" x14ac:dyDescent="0.25">
      <c r="A995" s="4722"/>
      <c r="B995" s="4685"/>
      <c r="C995" s="136" t="s">
        <v>81</v>
      </c>
      <c r="S995" s="4545"/>
    </row>
    <row r="996" spans="1:19" s="18" customFormat="1" ht="30" hidden="1" customHeight="1" x14ac:dyDescent="0.25">
      <c r="A996" s="4722"/>
      <c r="B996" s="4685"/>
      <c r="C996" s="136" t="s">
        <v>80</v>
      </c>
      <c r="S996" s="4545"/>
    </row>
    <row r="997" spans="1:19" s="18" customFormat="1" ht="30" hidden="1" customHeight="1" x14ac:dyDescent="0.25">
      <c r="A997" s="4722"/>
      <c r="B997" s="4685"/>
      <c r="C997" s="1699" t="s">
        <v>26</v>
      </c>
      <c r="S997" s="4545"/>
    </row>
    <row r="998" spans="1:19" s="18" customFormat="1" ht="30" hidden="1" customHeight="1" x14ac:dyDescent="0.25">
      <c r="A998" s="4722"/>
      <c r="B998" s="4685"/>
      <c r="C998" s="1699" t="s">
        <v>155</v>
      </c>
      <c r="S998" s="4545"/>
    </row>
    <row r="999" spans="1:19" s="18" customFormat="1" ht="30" hidden="1" customHeight="1" x14ac:dyDescent="0.25">
      <c r="A999" s="4722"/>
      <c r="B999" s="4685"/>
      <c r="C999" s="139" t="s">
        <v>45</v>
      </c>
      <c r="S999" s="4545"/>
    </row>
    <row r="1000" spans="1:19" s="18" customFormat="1" ht="30" hidden="1" customHeight="1" x14ac:dyDescent="0.25">
      <c r="A1000" s="4722"/>
      <c r="B1000" s="4685"/>
      <c r="C1000" s="1699" t="s">
        <v>23</v>
      </c>
      <c r="S1000" s="4545"/>
    </row>
    <row r="1001" spans="1:19" s="18" customFormat="1" ht="30" hidden="1" customHeight="1" x14ac:dyDescent="0.25">
      <c r="A1001" s="4722"/>
      <c r="B1001" s="4685"/>
      <c r="C1001" s="138" t="s">
        <v>61</v>
      </c>
      <c r="S1001" s="4545"/>
    </row>
    <row r="1002" spans="1:19" s="18" customFormat="1" ht="30" hidden="1" customHeight="1" x14ac:dyDescent="0.25">
      <c r="A1002" s="4722"/>
      <c r="B1002" s="4685"/>
      <c r="C1002" s="139"/>
      <c r="S1002" s="4545"/>
    </row>
    <row r="1003" spans="1:19" s="18" customFormat="1" ht="30" hidden="1" customHeight="1" x14ac:dyDescent="0.25">
      <c r="A1003" s="4722"/>
      <c r="B1003" s="4685"/>
      <c r="C1003" s="139" t="s">
        <v>68</v>
      </c>
      <c r="S1003" s="4545"/>
    </row>
    <row r="1004" spans="1:19" s="18" customFormat="1" ht="30" hidden="1" customHeight="1" x14ac:dyDescent="0.25">
      <c r="A1004" s="4722"/>
      <c r="B1004" s="4685"/>
      <c r="C1004" s="258" t="s">
        <v>131</v>
      </c>
      <c r="S1004" s="4545"/>
    </row>
    <row r="1005" spans="1:19" ht="30" hidden="1" customHeight="1" x14ac:dyDescent="0.25">
      <c r="A1005" s="4722"/>
      <c r="B1005" s="4685"/>
      <c r="C1005" s="860" t="s">
        <v>148</v>
      </c>
    </row>
    <row r="1006" spans="1:19" ht="30" hidden="1" customHeight="1" x14ac:dyDescent="0.25">
      <c r="A1006" s="4722"/>
      <c r="B1006" s="4685"/>
      <c r="C1006" s="860" t="s">
        <v>149</v>
      </c>
    </row>
    <row r="1007" spans="1:19" ht="30" hidden="1" customHeight="1" x14ac:dyDescent="0.25">
      <c r="A1007" s="4722"/>
      <c r="B1007" s="4685"/>
      <c r="C1007" s="860" t="s">
        <v>150</v>
      </c>
    </row>
    <row r="1008" spans="1:19" ht="30" hidden="1" customHeight="1" x14ac:dyDescent="0.25">
      <c r="A1008" s="4722"/>
      <c r="B1008" s="4685"/>
      <c r="C1008" s="862" t="s">
        <v>151</v>
      </c>
    </row>
    <row r="1009" spans="1:19" ht="30" hidden="1" customHeight="1" x14ac:dyDescent="0.25">
      <c r="A1009" s="4722"/>
      <c r="B1009" s="4685"/>
      <c r="C1009" s="421" t="s">
        <v>189</v>
      </c>
    </row>
    <row r="1010" spans="1:19" s="18" customFormat="1" ht="30" hidden="1" customHeight="1" x14ac:dyDescent="0.25">
      <c r="A1010" s="4722"/>
      <c r="B1010" s="4685"/>
      <c r="C1010" s="419" t="s">
        <v>60</v>
      </c>
      <c r="S1010" s="4545"/>
    </row>
    <row r="1011" spans="1:19" s="18" customFormat="1" ht="30" hidden="1" customHeight="1" x14ac:dyDescent="0.25">
      <c r="A1011" s="4722"/>
      <c r="B1011" s="4685"/>
      <c r="C1011" s="137" t="s">
        <v>244</v>
      </c>
      <c r="S1011" s="4545"/>
    </row>
    <row r="1012" spans="1:19" s="18" customFormat="1" ht="30" hidden="1" customHeight="1" x14ac:dyDescent="0.25">
      <c r="A1012" s="4722"/>
      <c r="B1012" s="4685"/>
      <c r="C1012" s="2079" t="s">
        <v>59</v>
      </c>
      <c r="S1012" s="4545"/>
    </row>
    <row r="1013" spans="1:19" s="508" customFormat="1" ht="30" hidden="1" customHeight="1" x14ac:dyDescent="0.25">
      <c r="A1013" s="4722"/>
      <c r="B1013" s="4685"/>
      <c r="C1013" s="909" t="s">
        <v>51</v>
      </c>
      <c r="D1013" s="18"/>
      <c r="E1013" s="18"/>
      <c r="F1013" s="18"/>
      <c r="G1013" s="18"/>
      <c r="H1013" s="18"/>
      <c r="I1013" s="18"/>
      <c r="S1013" s="4554"/>
    </row>
    <row r="1014" spans="1:19" s="18" customFormat="1" ht="30" hidden="1" customHeight="1" x14ac:dyDescent="0.25">
      <c r="A1014" s="4722"/>
      <c r="B1014" s="4685"/>
      <c r="C1014" s="137" t="s">
        <v>74</v>
      </c>
      <c r="S1014" s="4545"/>
    </row>
    <row r="1015" spans="1:19" s="18" customFormat="1" ht="30" hidden="1" customHeight="1" x14ac:dyDescent="0.25">
      <c r="A1015" s="4722"/>
      <c r="B1015" s="4685"/>
      <c r="C1015" s="258" t="s">
        <v>132</v>
      </c>
      <c r="S1015" s="4545"/>
    </row>
    <row r="1016" spans="1:19" s="18" customFormat="1" ht="30" hidden="1" customHeight="1" x14ac:dyDescent="0.25">
      <c r="A1016" s="4722"/>
      <c r="B1016" s="4685"/>
      <c r="C1016" s="134" t="s">
        <v>21</v>
      </c>
      <c r="S1016" s="4545"/>
    </row>
    <row r="1017" spans="1:19" s="18" customFormat="1" ht="30" hidden="1" customHeight="1" x14ac:dyDescent="0.25">
      <c r="A1017" s="4722"/>
      <c r="B1017" s="4685"/>
      <c r="C1017" s="137" t="s">
        <v>193</v>
      </c>
      <c r="S1017" s="4545"/>
    </row>
    <row r="1018" spans="1:19" s="18" customFormat="1" ht="30" hidden="1" customHeight="1" x14ac:dyDescent="0.25">
      <c r="A1018" s="4722"/>
      <c r="B1018" s="4685"/>
      <c r="C1018" s="134" t="s">
        <v>21</v>
      </c>
      <c r="S1018" s="4545"/>
    </row>
    <row r="1019" spans="1:19" s="18" customFormat="1" ht="30" hidden="1" customHeight="1" x14ac:dyDescent="0.25">
      <c r="A1019" s="4722"/>
      <c r="B1019" s="4685"/>
      <c r="C1019" s="140" t="s">
        <v>92</v>
      </c>
      <c r="S1019" s="4545"/>
    </row>
    <row r="1020" spans="1:19" s="18" customFormat="1" ht="30" hidden="1" customHeight="1" x14ac:dyDescent="0.25">
      <c r="A1020" s="4722"/>
      <c r="B1020" s="4685"/>
      <c r="C1020" s="152" t="s">
        <v>52</v>
      </c>
      <c r="S1020" s="4545"/>
    </row>
    <row r="1021" spans="1:19" s="507" customFormat="1" ht="30" hidden="1" customHeight="1" x14ac:dyDescent="0.25">
      <c r="A1021" s="4722"/>
      <c r="B1021" s="4685"/>
      <c r="C1021" s="500" t="s">
        <v>130</v>
      </c>
      <c r="D1021" s="17"/>
      <c r="E1021" s="17"/>
      <c r="F1021" s="17"/>
      <c r="G1021" s="17"/>
      <c r="H1021" s="17"/>
      <c r="I1021" s="17"/>
      <c r="S1021" s="4555"/>
    </row>
    <row r="1022" spans="1:19" s="18" customFormat="1" ht="30" hidden="1" customHeight="1" x14ac:dyDescent="0.25">
      <c r="A1022" s="4722"/>
      <c r="B1022" s="4685"/>
      <c r="C1022" s="140" t="s">
        <v>93</v>
      </c>
      <c r="S1022" s="4545"/>
    </row>
    <row r="1023" spans="1:19" s="18" customFormat="1" ht="30" hidden="1" customHeight="1" x14ac:dyDescent="0.25">
      <c r="A1023" s="4722"/>
      <c r="B1023" s="4685"/>
      <c r="C1023" s="141" t="s">
        <v>98</v>
      </c>
      <c r="S1023" s="4545"/>
    </row>
    <row r="1024" spans="1:19" s="18" customFormat="1" ht="30" hidden="1" customHeight="1" x14ac:dyDescent="0.25">
      <c r="A1024" s="4722"/>
      <c r="B1024" s="4685"/>
      <c r="C1024" s="141"/>
      <c r="S1024" s="4545"/>
    </row>
    <row r="1025" spans="1:19" s="18" customFormat="1" ht="30" hidden="1" customHeight="1" x14ac:dyDescent="0.25">
      <c r="A1025" s="4722"/>
      <c r="B1025" s="4685"/>
      <c r="C1025" s="141"/>
      <c r="S1025" s="4545"/>
    </row>
    <row r="1026" spans="1:19" s="18" customFormat="1" ht="30" hidden="1" customHeight="1" x14ac:dyDescent="0.25">
      <c r="A1026" s="4722"/>
      <c r="B1026" s="4685"/>
      <c r="C1026" s="134" t="s">
        <v>20</v>
      </c>
      <c r="S1026" s="4545"/>
    </row>
    <row r="1027" spans="1:19" s="18" customFormat="1" ht="30" hidden="1" customHeight="1" x14ac:dyDescent="0.25">
      <c r="A1027" s="4722"/>
      <c r="B1027" s="4685"/>
      <c r="C1027" s="134" t="s">
        <v>19</v>
      </c>
      <c r="S1027" s="4545"/>
    </row>
    <row r="1028" spans="1:19" s="18" customFormat="1" ht="30" hidden="1" customHeight="1" x14ac:dyDescent="0.25">
      <c r="A1028" s="4722"/>
      <c r="B1028" s="4685"/>
      <c r="C1028" s="137" t="s">
        <v>35</v>
      </c>
      <c r="S1028" s="4545"/>
    </row>
    <row r="1029" spans="1:19" s="18" customFormat="1" ht="60" hidden="1" customHeight="1" x14ac:dyDescent="0.25">
      <c r="A1029" s="4722"/>
      <c r="B1029" s="4685"/>
      <c r="C1029" s="134"/>
      <c r="S1029" s="4545"/>
    </row>
    <row r="1030" spans="1:19" ht="30" hidden="1" customHeight="1" x14ac:dyDescent="0.25">
      <c r="A1030" s="4722"/>
      <c r="B1030" s="4685"/>
      <c r="C1030" s="721" t="s">
        <v>52</v>
      </c>
    </row>
    <row r="1031" spans="1:19" ht="30" hidden="1" customHeight="1" x14ac:dyDescent="0.25">
      <c r="A1031" s="4722"/>
      <c r="B1031" s="4685"/>
      <c r="C1031" s="734" t="s">
        <v>134</v>
      </c>
    </row>
    <row r="1032" spans="1:19" ht="200.1" hidden="1" customHeight="1" x14ac:dyDescent="0.25">
      <c r="A1032" s="4722"/>
      <c r="B1032" s="4685"/>
      <c r="C1032" s="22" t="s">
        <v>30</v>
      </c>
    </row>
    <row r="1033" spans="1:19" hidden="1" x14ac:dyDescent="0.25"/>
    <row r="1034" spans="1:19" hidden="1" x14ac:dyDescent="0.25"/>
    <row r="1035" spans="1:19" hidden="1" x14ac:dyDescent="0.25"/>
    <row r="1036" spans="1:19" ht="150" hidden="1" customHeight="1" x14ac:dyDescent="0.25">
      <c r="C1036" s="4"/>
    </row>
    <row r="1037" spans="1:19" ht="170.1" hidden="1" customHeight="1" x14ac:dyDescent="0.25">
      <c r="A1037" s="1682" t="s">
        <v>713</v>
      </c>
      <c r="B1037" s="1682"/>
      <c r="C1037" s="4" t="s">
        <v>1</v>
      </c>
    </row>
    <row r="1038" spans="1:19" ht="30" hidden="1" customHeight="1" x14ac:dyDescent="0.25">
      <c r="A1038" s="11"/>
      <c r="B1038" s="12"/>
      <c r="C1038" s="4"/>
    </row>
    <row r="1039" spans="1:19" ht="30" hidden="1" customHeight="1" x14ac:dyDescent="0.25">
      <c r="A1039" s="11"/>
      <c r="B1039" s="12"/>
      <c r="C1039" s="4"/>
    </row>
    <row r="1040" spans="1:19" ht="30" hidden="1" customHeight="1" x14ac:dyDescent="0.25">
      <c r="A1040" s="4728" t="s">
        <v>548</v>
      </c>
      <c r="B1040" s="4723" t="s">
        <v>547</v>
      </c>
      <c r="C1040" s="1277" t="s">
        <v>433</v>
      </c>
    </row>
    <row r="1041" spans="1:3" ht="30" hidden="1" customHeight="1" x14ac:dyDescent="0.25">
      <c r="A1041" s="4729"/>
      <c r="B1041" s="4724"/>
      <c r="C1041" s="1284" t="s">
        <v>440</v>
      </c>
    </row>
    <row r="1042" spans="1:3" ht="30" hidden="1" customHeight="1" x14ac:dyDescent="0.25">
      <c r="A1042" s="4729"/>
      <c r="B1042" s="4724"/>
      <c r="C1042" s="1285" t="s">
        <v>434</v>
      </c>
    </row>
    <row r="1043" spans="1:3" ht="30" hidden="1" customHeight="1" x14ac:dyDescent="0.25">
      <c r="A1043" s="4729"/>
      <c r="B1043" s="4724"/>
      <c r="C1043" s="1326" t="s">
        <v>441</v>
      </c>
    </row>
    <row r="1044" spans="1:3" ht="30" hidden="1" customHeight="1" x14ac:dyDescent="0.25">
      <c r="A1044" s="4729"/>
      <c r="B1044" s="4724"/>
      <c r="C1044" s="2660" t="s">
        <v>601</v>
      </c>
    </row>
    <row r="1045" spans="1:3" ht="30" hidden="1" customHeight="1" x14ac:dyDescent="0.25">
      <c r="A1045" s="4729"/>
      <c r="B1045" s="4724"/>
      <c r="C1045" s="1327" t="s">
        <v>427</v>
      </c>
    </row>
    <row r="1046" spans="1:3" ht="30" hidden="1" customHeight="1" x14ac:dyDescent="0.25">
      <c r="A1046" s="4729"/>
      <c r="B1046" s="4724"/>
      <c r="C1046" s="1285" t="s">
        <v>428</v>
      </c>
    </row>
    <row r="1047" spans="1:3" ht="1.5" hidden="1" customHeight="1" x14ac:dyDescent="0.25">
      <c r="A1047" s="4729"/>
      <c r="B1047" s="4724"/>
      <c r="C1047" s="2725"/>
    </row>
    <row r="1048" spans="1:3" ht="30" hidden="1" customHeight="1" x14ac:dyDescent="0.25">
      <c r="A1048" s="4729"/>
      <c r="B1048" s="4724"/>
      <c r="C1048" s="1286" t="s">
        <v>513</v>
      </c>
    </row>
    <row r="1049" spans="1:3" ht="30" hidden="1" customHeight="1" x14ac:dyDescent="0.25">
      <c r="A1049" s="4729"/>
      <c r="B1049" s="4724"/>
      <c r="C1049" s="1286" t="s">
        <v>443</v>
      </c>
    </row>
    <row r="1050" spans="1:3" ht="30" hidden="1" customHeight="1" x14ac:dyDescent="0.25">
      <c r="A1050" s="4729"/>
      <c r="B1050" s="4724"/>
      <c r="C1050" s="1286" t="s">
        <v>514</v>
      </c>
    </row>
    <row r="1051" spans="1:3" ht="30" hidden="1" customHeight="1" x14ac:dyDescent="0.25">
      <c r="A1051" s="4729"/>
      <c r="B1051" s="4724"/>
      <c r="C1051" s="1295" t="s">
        <v>444</v>
      </c>
    </row>
    <row r="1052" spans="1:3" ht="30" hidden="1" customHeight="1" x14ac:dyDescent="0.25">
      <c r="A1052" s="4729"/>
      <c r="B1052" s="4724"/>
      <c r="C1052" s="1286" t="s">
        <v>608</v>
      </c>
    </row>
    <row r="1053" spans="1:3" ht="30" hidden="1" customHeight="1" x14ac:dyDescent="0.25">
      <c r="A1053" s="4729"/>
      <c r="B1053" s="4724"/>
      <c r="C1053" s="1443" t="s">
        <v>457</v>
      </c>
    </row>
    <row r="1054" spans="1:3" ht="30" hidden="1" customHeight="1" x14ac:dyDescent="0.25">
      <c r="A1054" s="4729"/>
      <c r="B1054" s="4724"/>
      <c r="C1054" s="1295" t="s">
        <v>484</v>
      </c>
    </row>
    <row r="1055" spans="1:3" ht="30" hidden="1" customHeight="1" x14ac:dyDescent="0.25">
      <c r="A1055" s="4729"/>
      <c r="B1055" s="4724"/>
      <c r="C1055" s="1295" t="s">
        <v>488</v>
      </c>
    </row>
    <row r="1056" spans="1:3" ht="30" hidden="1" customHeight="1" x14ac:dyDescent="0.25">
      <c r="A1056" s="4729"/>
      <c r="B1056" s="4724"/>
      <c r="C1056" s="1295" t="s">
        <v>489</v>
      </c>
    </row>
    <row r="1057" spans="1:3" ht="30" hidden="1" customHeight="1" x14ac:dyDescent="0.25">
      <c r="A1057" s="4729"/>
      <c r="B1057" s="4724"/>
      <c r="C1057" s="1295" t="s">
        <v>490</v>
      </c>
    </row>
    <row r="1058" spans="1:3" ht="30" hidden="1" customHeight="1" x14ac:dyDescent="0.25">
      <c r="A1058" s="4729"/>
      <c r="B1058" s="4724"/>
      <c r="C1058" s="1286" t="s">
        <v>650</v>
      </c>
    </row>
    <row r="1059" spans="1:3" ht="30" hidden="1" customHeight="1" x14ac:dyDescent="0.25">
      <c r="A1059" s="4729"/>
      <c r="B1059" s="4724"/>
      <c r="C1059" s="1543" t="s">
        <v>466</v>
      </c>
    </row>
    <row r="1060" spans="1:3" ht="1.5" hidden="1" customHeight="1" x14ac:dyDescent="0.25">
      <c r="A1060" s="4729"/>
      <c r="B1060" s="4724"/>
      <c r="C1060" s="2725"/>
    </row>
    <row r="1061" spans="1:3" ht="30" hidden="1" customHeight="1" x14ac:dyDescent="0.25">
      <c r="A1061" s="4729"/>
      <c r="B1061" s="4724"/>
      <c r="C1061" s="1299" t="s">
        <v>512</v>
      </c>
    </row>
    <row r="1062" spans="1:3" ht="30" hidden="1" customHeight="1" x14ac:dyDescent="0.25">
      <c r="A1062" s="4729"/>
      <c r="B1062" s="4724"/>
      <c r="C1062" s="538" t="s">
        <v>517</v>
      </c>
    </row>
    <row r="1063" spans="1:3" ht="30" hidden="1" customHeight="1" x14ac:dyDescent="0.25">
      <c r="A1063" s="4729"/>
      <c r="B1063" s="4724"/>
      <c r="C1063" s="538" t="s">
        <v>448</v>
      </c>
    </row>
    <row r="1064" spans="1:3" ht="30" hidden="1" customHeight="1" x14ac:dyDescent="0.25">
      <c r="A1064" s="4729"/>
      <c r="B1064" s="4724"/>
      <c r="C1064" s="538" t="s">
        <v>530</v>
      </c>
    </row>
    <row r="1065" spans="1:3" ht="30" hidden="1" customHeight="1" x14ac:dyDescent="0.25">
      <c r="A1065" s="4729"/>
      <c r="B1065" s="4724"/>
      <c r="C1065" s="538" t="s">
        <v>531</v>
      </c>
    </row>
    <row r="1066" spans="1:3" ht="30" hidden="1" customHeight="1" x14ac:dyDescent="0.25">
      <c r="A1066" s="4729"/>
      <c r="B1066" s="4724"/>
      <c r="C1066" s="538" t="s">
        <v>518</v>
      </c>
    </row>
    <row r="1067" spans="1:3" ht="30" hidden="1" customHeight="1" x14ac:dyDescent="0.25">
      <c r="A1067" s="4729"/>
      <c r="B1067" s="4724"/>
      <c r="C1067" s="538" t="s">
        <v>447</v>
      </c>
    </row>
    <row r="1068" spans="1:3" ht="30" hidden="1" customHeight="1" x14ac:dyDescent="0.25">
      <c r="A1068" s="4729"/>
      <c r="B1068" s="4724"/>
      <c r="C1068" s="1316" t="s">
        <v>519</v>
      </c>
    </row>
    <row r="1069" spans="1:3" ht="30" hidden="1" customHeight="1" x14ac:dyDescent="0.25">
      <c r="A1069" s="4729"/>
      <c r="B1069" s="4724"/>
      <c r="C1069" s="532" t="s">
        <v>648</v>
      </c>
    </row>
    <row r="1070" spans="1:3" ht="30" hidden="1" customHeight="1" x14ac:dyDescent="0.25">
      <c r="A1070" s="4729"/>
      <c r="B1070" s="4724"/>
      <c r="C1070" s="538" t="s">
        <v>490</v>
      </c>
    </row>
    <row r="1071" spans="1:3" ht="30" hidden="1" customHeight="1" x14ac:dyDescent="0.25">
      <c r="A1071" s="4729"/>
      <c r="B1071" s="4724"/>
      <c r="C1071" s="538" t="s">
        <v>607</v>
      </c>
    </row>
    <row r="1072" spans="1:3" ht="1.5" hidden="1" customHeight="1" x14ac:dyDescent="0.25">
      <c r="A1072" s="4729"/>
      <c r="B1072" s="4724"/>
      <c r="C1072" s="2725"/>
    </row>
    <row r="1073" spans="1:3" ht="30" hidden="1" customHeight="1" x14ac:dyDescent="0.25">
      <c r="A1073" s="4729"/>
      <c r="B1073" s="4724"/>
      <c r="C1073" s="1299" t="s">
        <v>520</v>
      </c>
    </row>
    <row r="1074" spans="1:3" ht="30" hidden="1" customHeight="1" x14ac:dyDescent="0.25">
      <c r="A1074" s="4729"/>
      <c r="B1074" s="4724"/>
      <c r="C1074" s="1455" t="s">
        <v>459</v>
      </c>
    </row>
    <row r="1075" spans="1:3" ht="30" hidden="1" customHeight="1" x14ac:dyDescent="0.25">
      <c r="A1075" s="4729"/>
      <c r="B1075" s="4724"/>
      <c r="C1075" s="1455" t="s">
        <v>445</v>
      </c>
    </row>
    <row r="1076" spans="1:3" ht="30" hidden="1" customHeight="1" x14ac:dyDescent="0.25">
      <c r="A1076" s="4729"/>
      <c r="B1076" s="4724"/>
      <c r="C1076" s="1267" t="s">
        <v>496</v>
      </c>
    </row>
    <row r="1077" spans="1:3" ht="30" hidden="1" customHeight="1" x14ac:dyDescent="0.25">
      <c r="A1077" s="4729"/>
      <c r="B1077" s="4724"/>
      <c r="C1077" s="1264" t="s">
        <v>521</v>
      </c>
    </row>
    <row r="1078" spans="1:3" ht="30" hidden="1" customHeight="1" x14ac:dyDescent="0.25">
      <c r="A1078" s="4729"/>
      <c r="B1078" s="4724"/>
      <c r="C1078" s="1267" t="s">
        <v>522</v>
      </c>
    </row>
    <row r="1079" spans="1:3" ht="30" hidden="1" customHeight="1" x14ac:dyDescent="0.25">
      <c r="A1079" s="4729"/>
      <c r="B1079" s="4724"/>
      <c r="C1079" s="1264" t="s">
        <v>523</v>
      </c>
    </row>
    <row r="1080" spans="1:3" ht="30" hidden="1" customHeight="1" x14ac:dyDescent="0.25">
      <c r="A1080" s="4729"/>
      <c r="B1080" s="4724"/>
      <c r="C1080" s="1285" t="s">
        <v>524</v>
      </c>
    </row>
    <row r="1081" spans="1:3" ht="30" hidden="1" customHeight="1" x14ac:dyDescent="0.25">
      <c r="A1081" s="4729"/>
      <c r="B1081" s="4724"/>
      <c r="C1081" s="538" t="s">
        <v>610</v>
      </c>
    </row>
    <row r="1082" spans="1:3" ht="30" hidden="1" customHeight="1" x14ac:dyDescent="0.25">
      <c r="A1082" s="4729"/>
      <c r="B1082" s="4724"/>
      <c r="C1082" s="1264" t="s">
        <v>498</v>
      </c>
    </row>
    <row r="1083" spans="1:3" ht="30" hidden="1" customHeight="1" x14ac:dyDescent="0.25">
      <c r="A1083" s="4729"/>
      <c r="B1083" s="4724"/>
      <c r="C1083" s="1900" t="s">
        <v>609</v>
      </c>
    </row>
    <row r="1084" spans="1:3" ht="30" hidden="1" customHeight="1" x14ac:dyDescent="0.25">
      <c r="A1084" s="4729"/>
      <c r="B1084" s="4724"/>
      <c r="C1084" s="1299" t="s">
        <v>649</v>
      </c>
    </row>
    <row r="1085" spans="1:3" ht="30" hidden="1" customHeight="1" x14ac:dyDescent="0.25">
      <c r="A1085" s="4729"/>
      <c r="B1085" s="4724"/>
      <c r="C1085" s="1455" t="s">
        <v>534</v>
      </c>
    </row>
    <row r="1086" spans="1:3" ht="1.5" hidden="1" customHeight="1" x14ac:dyDescent="0.25">
      <c r="A1086" s="4729"/>
      <c r="B1086" s="4724"/>
      <c r="C1086" s="2725"/>
    </row>
    <row r="1087" spans="1:3" ht="30" hidden="1" customHeight="1" x14ac:dyDescent="0.25">
      <c r="A1087" s="4729"/>
      <c r="B1087" s="4724"/>
      <c r="C1087" s="1299" t="s">
        <v>470</v>
      </c>
    </row>
    <row r="1088" spans="1:3" ht="30" hidden="1" customHeight="1" x14ac:dyDescent="0.25">
      <c r="A1088" s="4729"/>
      <c r="B1088" s="4724"/>
      <c r="C1088" s="1264" t="s">
        <v>503</v>
      </c>
    </row>
    <row r="1089" spans="1:80" ht="30" hidden="1" customHeight="1" x14ac:dyDescent="0.25">
      <c r="A1089" s="4729"/>
      <c r="B1089" s="4724"/>
      <c r="C1089" s="1543" t="s">
        <v>533</v>
      </c>
    </row>
    <row r="1090" spans="1:80" ht="30" hidden="1" customHeight="1" x14ac:dyDescent="0.25">
      <c r="A1090" s="4729"/>
      <c r="B1090" s="4724"/>
      <c r="C1090" s="1299" t="s">
        <v>526</v>
      </c>
    </row>
    <row r="1091" spans="1:80" ht="30" hidden="1" customHeight="1" x14ac:dyDescent="0.25">
      <c r="A1091" s="4729"/>
      <c r="B1091" s="4724"/>
      <c r="C1091" s="532" t="s">
        <v>552</v>
      </c>
    </row>
    <row r="1092" spans="1:80" ht="30" hidden="1" customHeight="1" x14ac:dyDescent="0.25">
      <c r="A1092" s="4729"/>
      <c r="B1092" s="4724"/>
      <c r="C1092" s="1264" t="s">
        <v>527</v>
      </c>
    </row>
    <row r="1093" spans="1:80" ht="30" hidden="1" customHeight="1" x14ac:dyDescent="0.25">
      <c r="A1093" s="4729"/>
      <c r="B1093" s="4724"/>
      <c r="C1093" s="1299" t="s">
        <v>528</v>
      </c>
    </row>
    <row r="1094" spans="1:80" ht="30" hidden="1" customHeight="1" x14ac:dyDescent="0.25">
      <c r="A1094" s="4729"/>
      <c r="B1094" s="4724"/>
      <c r="C1094" s="1264" t="s">
        <v>529</v>
      </c>
    </row>
    <row r="1095" spans="1:80" ht="30" hidden="1" customHeight="1" x14ac:dyDescent="0.25">
      <c r="A1095" s="4729"/>
      <c r="B1095" s="4724"/>
      <c r="C1095" s="1299" t="s">
        <v>508</v>
      </c>
    </row>
    <row r="1096" spans="1:80" ht="30" hidden="1" customHeight="1" x14ac:dyDescent="0.25">
      <c r="A1096" s="4729"/>
      <c r="B1096" s="4724"/>
      <c r="C1096" s="1299" t="s">
        <v>509</v>
      </c>
    </row>
    <row r="1097" spans="1:80" ht="30" hidden="1" customHeight="1" x14ac:dyDescent="0.25">
      <c r="A1097" s="4729"/>
      <c r="B1097" s="4724"/>
      <c r="C1097" s="1543" t="s">
        <v>461</v>
      </c>
    </row>
    <row r="1098" spans="1:80" hidden="1" x14ac:dyDescent="0.25"/>
    <row r="1099" spans="1:80" hidden="1" x14ac:dyDescent="0.25">
      <c r="C1099" s="4682" t="s">
        <v>651</v>
      </c>
    </row>
    <row r="1100" spans="1:80" hidden="1" x14ac:dyDescent="0.25">
      <c r="C1100" s="4682"/>
    </row>
    <row r="1103" spans="1:80" ht="15.75" thickBot="1" x14ac:dyDescent="0.3"/>
    <row r="1104" spans="1:80" s="19" customFormat="1" ht="30" customHeight="1" thickBot="1" x14ac:dyDescent="0.3">
      <c r="A1104" s="4674" t="s">
        <v>345</v>
      </c>
      <c r="B1104" s="4747" t="s">
        <v>350</v>
      </c>
      <c r="C1104" s="1990" t="s">
        <v>353</v>
      </c>
      <c r="D1104" s="3856">
        <v>43860</v>
      </c>
      <c r="E1104" s="1693"/>
      <c r="F1104" s="1693">
        <v>43889</v>
      </c>
      <c r="G1104" s="15"/>
      <c r="H1104" s="15"/>
      <c r="I1104" s="3856">
        <v>43951</v>
      </c>
      <c r="J1104" s="3856">
        <v>43981</v>
      </c>
      <c r="K1104" s="3856">
        <v>44012</v>
      </c>
      <c r="L1104" s="3856">
        <v>44042</v>
      </c>
      <c r="M1104" s="3856">
        <v>44438</v>
      </c>
      <c r="N1104" s="3856">
        <v>44469</v>
      </c>
      <c r="O1104" s="4463">
        <v>44499</v>
      </c>
      <c r="P1104" s="4463">
        <v>44530</v>
      </c>
      <c r="Q1104" s="4463">
        <v>44560</v>
      </c>
      <c r="R1104" s="4463">
        <v>44591</v>
      </c>
      <c r="S1104" s="4463">
        <v>44620</v>
      </c>
      <c r="T1104" s="3856">
        <v>43920</v>
      </c>
      <c r="U1104" s="3856">
        <v>43951</v>
      </c>
      <c r="V1104" s="4646">
        <v>43981</v>
      </c>
      <c r="W1104" s="3856">
        <v>44012</v>
      </c>
      <c r="X1104" s="3857">
        <v>44407</v>
      </c>
      <c r="Y1104" s="3856">
        <v>44438</v>
      </c>
      <c r="Z1104" s="3857">
        <v>44469</v>
      </c>
      <c r="AA1104" s="4463">
        <v>44499</v>
      </c>
      <c r="AB1104" s="4647"/>
      <c r="AC1104" s="4647"/>
      <c r="AD1104" s="4647"/>
      <c r="AE1104" s="4647"/>
      <c r="AF1104" s="4647"/>
      <c r="AG1104" s="4647"/>
      <c r="AH1104" s="4647"/>
      <c r="AI1104" s="4647"/>
      <c r="AJ1104" s="4647"/>
      <c r="AK1104" s="4647"/>
      <c r="AL1104" s="4647"/>
      <c r="AM1104" s="4647"/>
      <c r="AN1104" s="4647"/>
      <c r="AO1104" s="4647"/>
      <c r="AP1104" s="4647"/>
      <c r="AQ1104" s="4647"/>
      <c r="AR1104" s="4647"/>
      <c r="AS1104" s="4647"/>
      <c r="AT1104" s="4647"/>
      <c r="AU1104" s="4647"/>
      <c r="AV1104" s="4647"/>
      <c r="AW1104" s="4647"/>
      <c r="AX1104" s="4647"/>
      <c r="AY1104" s="4647"/>
      <c r="AZ1104" s="4647"/>
      <c r="BA1104" s="4647"/>
      <c r="BB1104" s="4647"/>
      <c r="BC1104" s="4647"/>
      <c r="BD1104" s="4647"/>
      <c r="BE1104" s="4647"/>
      <c r="BF1104" s="4647"/>
      <c r="BG1104" s="4647"/>
      <c r="BH1104" s="4647"/>
      <c r="BI1104" s="4647"/>
      <c r="BJ1104" s="4647"/>
      <c r="BK1104" s="4647"/>
      <c r="BL1104" s="4647"/>
      <c r="BM1104" s="4647"/>
      <c r="BN1104" s="4647"/>
      <c r="BO1104" s="4647"/>
      <c r="BP1104" s="4647"/>
      <c r="BQ1104" s="4647"/>
      <c r="BR1104" s="4647"/>
      <c r="BS1104" s="4647"/>
      <c r="BT1104" s="4647"/>
      <c r="BU1104" s="4647"/>
      <c r="BV1104" s="4647"/>
      <c r="BW1104" s="4647"/>
      <c r="BX1104" s="4647"/>
      <c r="BY1104" s="4647"/>
      <c r="BZ1104" s="4647"/>
      <c r="CA1104" s="4647"/>
      <c r="CB1104" s="4647"/>
    </row>
    <row r="1105" spans="1:80" s="19" customFormat="1" ht="30" customHeight="1" thickBot="1" x14ac:dyDescent="0.3">
      <c r="A1105" s="4744"/>
      <c r="B1105" s="4678"/>
      <c r="C1105" s="3586" t="s">
        <v>395</v>
      </c>
      <c r="D1105" s="4460">
        <v>44165</v>
      </c>
      <c r="E1105" s="4462"/>
      <c r="F1105" s="4461"/>
      <c r="G1105" s="15"/>
      <c r="H1105" s="15"/>
      <c r="I1105" s="4620"/>
      <c r="J1105" s="4631"/>
      <c r="K1105" s="4620"/>
      <c r="L1105" s="4631"/>
      <c r="M1105" s="4665">
        <v>44042</v>
      </c>
      <c r="N1105" s="4666"/>
      <c r="O1105" s="4666"/>
      <c r="P1105" s="4656"/>
      <c r="Q1105" s="4656"/>
      <c r="R1105" s="4645">
        <v>44530</v>
      </c>
      <c r="S1105" s="4656"/>
      <c r="T1105" s="4657"/>
      <c r="U1105" s="4656"/>
      <c r="V1105" s="4657"/>
      <c r="W1105" s="4656"/>
      <c r="X1105" s="4657"/>
      <c r="Y1105" s="4665">
        <v>44042</v>
      </c>
      <c r="Z1105" s="4666"/>
      <c r="AA1105" s="4667"/>
      <c r="AB1105" s="4647"/>
      <c r="AC1105" s="4647"/>
      <c r="AD1105" s="4647"/>
      <c r="AE1105" s="4647"/>
      <c r="AF1105" s="4647"/>
      <c r="AG1105" s="4647"/>
      <c r="AH1105" s="4647"/>
      <c r="AI1105" s="4647"/>
      <c r="AJ1105" s="4647"/>
      <c r="AK1105" s="4647"/>
      <c r="AL1105" s="4647"/>
      <c r="AM1105" s="4647"/>
      <c r="AN1105" s="4647"/>
      <c r="AO1105" s="4647"/>
      <c r="AP1105" s="4647"/>
      <c r="AQ1105" s="4647"/>
      <c r="AR1105" s="4647"/>
      <c r="AS1105" s="4647"/>
      <c r="AT1105" s="4647"/>
      <c r="AU1105" s="4647"/>
      <c r="AV1105" s="4647"/>
      <c r="AW1105" s="4647"/>
      <c r="AX1105" s="4647"/>
      <c r="AY1105" s="4647"/>
      <c r="AZ1105" s="4647"/>
      <c r="BA1105" s="4647"/>
      <c r="BB1105" s="4647"/>
      <c r="BC1105" s="4647"/>
      <c r="BD1105" s="4647"/>
      <c r="BE1105" s="4647"/>
      <c r="BF1105" s="4647"/>
      <c r="BG1105" s="4647"/>
      <c r="BH1105" s="4647"/>
      <c r="BI1105" s="4647"/>
      <c r="BJ1105" s="4647"/>
      <c r="BK1105" s="4647"/>
      <c r="BL1105" s="4647"/>
      <c r="BM1105" s="4647"/>
      <c r="BN1105" s="4647"/>
      <c r="BO1105" s="4647"/>
      <c r="BP1105" s="4647"/>
      <c r="BQ1105" s="4647"/>
      <c r="BR1105" s="4647"/>
      <c r="BS1105" s="4647"/>
      <c r="BT1105" s="4647"/>
      <c r="BU1105" s="4647"/>
      <c r="BV1105" s="4647"/>
      <c r="BW1105" s="4647"/>
      <c r="BX1105" s="4647"/>
      <c r="BY1105" s="4647"/>
      <c r="BZ1105" s="4647"/>
      <c r="CA1105" s="4647"/>
      <c r="CB1105" s="4647"/>
    </row>
    <row r="1106" spans="1:80" s="19" customFormat="1" ht="30" customHeight="1" x14ac:dyDescent="0.25">
      <c r="A1106" s="4744"/>
      <c r="B1106" s="4678"/>
      <c r="C1106" s="1211" t="s">
        <v>348</v>
      </c>
      <c r="D1106" s="365">
        <v>44211</v>
      </c>
      <c r="E1106" s="365"/>
      <c r="F1106" s="365"/>
      <c r="G1106" s="15"/>
      <c r="H1106" s="15"/>
      <c r="I1106" s="365"/>
      <c r="J1106" s="412"/>
      <c r="K1106" s="365"/>
      <c r="L1106" s="371"/>
      <c r="M1106" s="4621">
        <v>44444</v>
      </c>
      <c r="N1106" s="387"/>
      <c r="O1106" s="412"/>
      <c r="P1106" s="365"/>
      <c r="Q1106" s="365"/>
      <c r="R1106" s="4615">
        <v>44576</v>
      </c>
      <c r="S1106" s="365"/>
      <c r="T1106" s="412"/>
      <c r="U1106" s="365"/>
      <c r="V1106" s="412"/>
      <c r="W1106" s="365"/>
      <c r="X1106" s="412"/>
      <c r="Y1106" s="4615">
        <v>44444</v>
      </c>
      <c r="Z1106" s="371"/>
      <c r="AA1106" s="371"/>
      <c r="AB1106" s="4647"/>
      <c r="AC1106" s="4647"/>
      <c r="AD1106" s="4647"/>
      <c r="AE1106" s="4647"/>
      <c r="AF1106" s="4647"/>
      <c r="AG1106" s="4647"/>
      <c r="AH1106" s="4647"/>
      <c r="AI1106" s="4647"/>
      <c r="AJ1106" s="4647"/>
      <c r="AK1106" s="4647"/>
      <c r="AL1106" s="4647"/>
      <c r="AM1106" s="4647"/>
      <c r="AN1106" s="4647"/>
      <c r="AO1106" s="4647"/>
      <c r="AP1106" s="4647"/>
      <c r="AQ1106" s="4647"/>
      <c r="AR1106" s="4647"/>
      <c r="AS1106" s="4647"/>
      <c r="AT1106" s="4647"/>
      <c r="AU1106" s="4647"/>
      <c r="AV1106" s="4647"/>
      <c r="AW1106" s="4647"/>
      <c r="AX1106" s="4647"/>
      <c r="AY1106" s="4647"/>
      <c r="AZ1106" s="4647"/>
      <c r="BA1106" s="4647"/>
      <c r="BB1106" s="4647"/>
      <c r="BC1106" s="4647"/>
      <c r="BD1106" s="4647"/>
      <c r="BE1106" s="4647"/>
      <c r="BF1106" s="4647"/>
      <c r="BG1106" s="4647"/>
      <c r="BH1106" s="4647"/>
      <c r="BI1106" s="4647"/>
      <c r="BJ1106" s="4647"/>
      <c r="BK1106" s="4647"/>
      <c r="BL1106" s="4647"/>
      <c r="BM1106" s="4647"/>
      <c r="BN1106" s="4647"/>
      <c r="BO1106" s="4647"/>
      <c r="BP1106" s="4647"/>
      <c r="BQ1106" s="4647"/>
      <c r="BR1106" s="4647"/>
      <c r="BS1106" s="4647"/>
      <c r="BT1106" s="4647"/>
      <c r="BU1106" s="4647"/>
      <c r="BV1106" s="4647"/>
      <c r="BW1106" s="4647"/>
      <c r="BX1106" s="4647"/>
      <c r="BY1106" s="4647"/>
      <c r="BZ1106" s="4647"/>
      <c r="CA1106" s="4647"/>
      <c r="CB1106" s="4647"/>
    </row>
    <row r="1107" spans="1:80" s="19" customFormat="1" ht="30" customHeight="1" x14ac:dyDescent="0.25">
      <c r="A1107" s="4744"/>
      <c r="B1107" s="4678"/>
      <c r="C1107" s="1211" t="s">
        <v>349</v>
      </c>
      <c r="D1107" s="414">
        <v>44201</v>
      </c>
      <c r="E1107" s="414"/>
      <c r="F1107" s="414"/>
      <c r="G1107" s="15"/>
      <c r="H1107" s="15"/>
      <c r="I1107" s="414"/>
      <c r="J1107" s="710"/>
      <c r="K1107" s="414"/>
      <c r="L1107" s="3762"/>
      <c r="M1107" s="4622">
        <v>44433</v>
      </c>
      <c r="N1107" s="414"/>
      <c r="O1107" s="710"/>
      <c r="P1107" s="414"/>
      <c r="Q1107" s="414"/>
      <c r="R1107" s="4565">
        <v>44201</v>
      </c>
      <c r="S1107" s="414"/>
      <c r="T1107" s="710"/>
      <c r="U1107" s="414"/>
      <c r="V1107" s="710"/>
      <c r="W1107" s="414"/>
      <c r="X1107" s="710"/>
      <c r="Y1107" s="4565">
        <v>44433</v>
      </c>
      <c r="Z1107" s="3762"/>
      <c r="AA1107" s="3762"/>
      <c r="AB1107" s="4647"/>
      <c r="AC1107" s="4647"/>
      <c r="AD1107" s="4647"/>
      <c r="AE1107" s="4647"/>
      <c r="AF1107" s="4647"/>
      <c r="AG1107" s="4647"/>
      <c r="AH1107" s="4647"/>
      <c r="AI1107" s="4647"/>
      <c r="AJ1107" s="4647"/>
      <c r="AK1107" s="4647"/>
      <c r="AL1107" s="4647"/>
      <c r="AM1107" s="4647"/>
      <c r="AN1107" s="4647"/>
      <c r="AO1107" s="4647"/>
      <c r="AP1107" s="4647"/>
      <c r="AQ1107" s="4647"/>
      <c r="AR1107" s="4647"/>
      <c r="AS1107" s="4647"/>
      <c r="AT1107" s="4647"/>
      <c r="AU1107" s="4647"/>
      <c r="AV1107" s="4647"/>
      <c r="AW1107" s="4647"/>
      <c r="AX1107" s="4647"/>
      <c r="AY1107" s="4647"/>
      <c r="AZ1107" s="4647"/>
      <c r="BA1107" s="4647"/>
      <c r="BB1107" s="4647"/>
      <c r="BC1107" s="4647"/>
      <c r="BD1107" s="4647"/>
      <c r="BE1107" s="4647"/>
      <c r="BF1107" s="4647"/>
      <c r="BG1107" s="4647"/>
      <c r="BH1107" s="4647"/>
      <c r="BI1107" s="4647"/>
      <c r="BJ1107" s="4647"/>
      <c r="BK1107" s="4647"/>
      <c r="BL1107" s="4647"/>
      <c r="BM1107" s="4647"/>
      <c r="BN1107" s="4647"/>
      <c r="BO1107" s="4647"/>
      <c r="BP1107" s="4647"/>
      <c r="BQ1107" s="4647"/>
      <c r="BR1107" s="4647"/>
      <c r="BS1107" s="4647"/>
      <c r="BT1107" s="4647"/>
      <c r="BU1107" s="4647"/>
      <c r="BV1107" s="4647"/>
      <c r="BW1107" s="4647"/>
      <c r="BX1107" s="4647"/>
      <c r="BY1107" s="4647"/>
      <c r="BZ1107" s="4647"/>
      <c r="CA1107" s="4647"/>
      <c r="CB1107" s="4647"/>
    </row>
    <row r="1108" spans="1:80" ht="30" customHeight="1" x14ac:dyDescent="0.25">
      <c r="A1108" s="4745"/>
      <c r="B1108" s="4745"/>
      <c r="C1108" s="2023" t="s">
        <v>347</v>
      </c>
      <c r="D1108" s="2013">
        <f>D1107-131</f>
        <v>44070</v>
      </c>
      <c r="E1108" s="2013"/>
      <c r="F1108" s="2013"/>
      <c r="I1108" s="2013"/>
      <c r="J1108" s="4627"/>
      <c r="K1108" s="2013"/>
      <c r="L1108" s="3849"/>
      <c r="M1108" s="4623">
        <f>M1107-132</f>
        <v>44301</v>
      </c>
      <c r="N1108" s="2013"/>
      <c r="O1108" s="4627"/>
      <c r="P1108" s="2013"/>
      <c r="Q1108" s="2013"/>
      <c r="R1108" s="4616">
        <f>R1107-131</f>
        <v>44070</v>
      </c>
      <c r="S1108" s="2013"/>
      <c r="T1108" s="4627"/>
      <c r="U1108" s="2013"/>
      <c r="V1108" s="4627"/>
      <c r="W1108" s="2013"/>
      <c r="X1108" s="4627"/>
      <c r="Y1108" s="4616">
        <f>Y1107-132</f>
        <v>44301</v>
      </c>
      <c r="Z1108" s="3849"/>
      <c r="AA1108" s="3849"/>
      <c r="AB1108" s="4647"/>
      <c r="AC1108" s="4647"/>
      <c r="AD1108" s="4647"/>
      <c r="AE1108" s="4647"/>
      <c r="AF1108" s="4647"/>
      <c r="AG1108" s="4647"/>
      <c r="AH1108" s="4647"/>
      <c r="AI1108" s="4647"/>
      <c r="AJ1108" s="4647"/>
      <c r="AK1108" s="4647"/>
      <c r="AL1108" s="4647"/>
      <c r="AM1108" s="4647"/>
      <c r="AN1108" s="4647"/>
      <c r="AO1108" s="4647"/>
      <c r="AP1108" s="4647"/>
      <c r="AQ1108" s="4647"/>
      <c r="AR1108" s="4647"/>
      <c r="AS1108" s="4647"/>
      <c r="AT1108" s="4647"/>
      <c r="AU1108" s="4647"/>
      <c r="AV1108" s="4647"/>
      <c r="AW1108" s="4647"/>
      <c r="AX1108" s="4647"/>
      <c r="AY1108" s="4647"/>
      <c r="AZ1108" s="4647"/>
      <c r="BA1108" s="4647"/>
      <c r="BB1108" s="4647"/>
      <c r="BC1108" s="4647"/>
      <c r="BD1108" s="4647"/>
      <c r="BE1108" s="4647"/>
      <c r="BF1108" s="4647"/>
      <c r="BG1108" s="4647"/>
      <c r="BH1108" s="4647"/>
      <c r="BI1108" s="4647"/>
      <c r="BJ1108" s="4647"/>
      <c r="BK1108" s="4647"/>
      <c r="BL1108" s="4647"/>
      <c r="BM1108" s="4647"/>
      <c r="BN1108" s="4647"/>
      <c r="BO1108" s="4647"/>
      <c r="BP1108" s="4647"/>
      <c r="BQ1108" s="4647"/>
      <c r="BR1108" s="4647"/>
      <c r="BS1108" s="4647"/>
      <c r="BT1108" s="4647"/>
      <c r="BU1108" s="4647"/>
      <c r="BV1108" s="4647"/>
      <c r="BW1108" s="4647"/>
      <c r="BX1108" s="4647"/>
      <c r="BY1108" s="4647"/>
      <c r="BZ1108" s="4647"/>
      <c r="CA1108" s="4647"/>
      <c r="CB1108" s="4647"/>
    </row>
    <row r="1109" spans="1:80" ht="30" customHeight="1" x14ac:dyDescent="0.25">
      <c r="A1109" s="4745"/>
      <c r="B1109" s="4745"/>
      <c r="C1109" s="2023" t="s">
        <v>346</v>
      </c>
      <c r="D1109" s="2013">
        <f>D1108-7</f>
        <v>44063</v>
      </c>
      <c r="E1109" s="2013"/>
      <c r="F1109" s="2013"/>
      <c r="I1109" s="2013"/>
      <c r="J1109" s="4627"/>
      <c r="K1109" s="2013"/>
      <c r="L1109" s="3849"/>
      <c r="M1109" s="4623">
        <f>M1108-7</f>
        <v>44294</v>
      </c>
      <c r="N1109" s="2013"/>
      <c r="O1109" s="4627"/>
      <c r="P1109" s="2013"/>
      <c r="Q1109" s="2013"/>
      <c r="R1109" s="4616">
        <f>R1108-7</f>
        <v>44063</v>
      </c>
      <c r="S1109" s="2013"/>
      <c r="T1109" s="4627"/>
      <c r="U1109" s="2013"/>
      <c r="V1109" s="4627"/>
      <c r="W1109" s="2013"/>
      <c r="X1109" s="4627"/>
      <c r="Y1109" s="4616">
        <f>Y1108-7</f>
        <v>44294</v>
      </c>
      <c r="Z1109" s="3849"/>
      <c r="AA1109" s="3849"/>
      <c r="AB1109" s="4647"/>
      <c r="AC1109" s="4647"/>
      <c r="AD1109" s="4647"/>
      <c r="AE1109" s="4647"/>
      <c r="AF1109" s="4647"/>
      <c r="AG1109" s="4647"/>
      <c r="AH1109" s="4647"/>
      <c r="AI1109" s="4647"/>
      <c r="AJ1109" s="4647"/>
      <c r="AK1109" s="4647"/>
      <c r="AL1109" s="4647"/>
      <c r="AM1109" s="4647"/>
      <c r="AN1109" s="4647"/>
      <c r="AO1109" s="4647"/>
      <c r="AP1109" s="4647"/>
      <c r="AQ1109" s="4647"/>
      <c r="AR1109" s="4647"/>
      <c r="AS1109" s="4647"/>
      <c r="AT1109" s="4647"/>
      <c r="AU1109" s="4647"/>
      <c r="AV1109" s="4647"/>
      <c r="AW1109" s="4647"/>
      <c r="AX1109" s="4647"/>
      <c r="AY1109" s="4647"/>
      <c r="AZ1109" s="4647"/>
      <c r="BA1109" s="4647"/>
      <c r="BB1109" s="4647"/>
      <c r="BC1109" s="4647"/>
      <c r="BD1109" s="4647"/>
      <c r="BE1109" s="4647"/>
      <c r="BF1109" s="4647"/>
      <c r="BG1109" s="4647"/>
      <c r="BH1109" s="4647"/>
      <c r="BI1109" s="4647"/>
      <c r="BJ1109" s="4647"/>
      <c r="BK1109" s="4647"/>
      <c r="BL1109" s="4647"/>
      <c r="BM1109" s="4647"/>
      <c r="BN1109" s="4647"/>
      <c r="BO1109" s="4647"/>
      <c r="BP1109" s="4647"/>
      <c r="BQ1109" s="4647"/>
      <c r="BR1109" s="4647"/>
      <c r="BS1109" s="4647"/>
      <c r="BT1109" s="4647"/>
      <c r="BU1109" s="4647"/>
      <c r="BV1109" s="4647"/>
      <c r="BW1109" s="4647"/>
      <c r="BX1109" s="4647"/>
      <c r="BY1109" s="4647"/>
      <c r="BZ1109" s="4647"/>
      <c r="CA1109" s="4647"/>
      <c r="CB1109" s="4647"/>
    </row>
    <row r="1110" spans="1:80" ht="30" customHeight="1" x14ac:dyDescent="0.25">
      <c r="A1110" s="4745"/>
      <c r="B1110" s="4745"/>
      <c r="C1110" s="1211" t="s">
        <v>351</v>
      </c>
      <c r="D1110" s="414">
        <f>D1109-7</f>
        <v>44056</v>
      </c>
      <c r="E1110" s="414"/>
      <c r="F1110" s="414"/>
      <c r="I1110" s="414"/>
      <c r="J1110" s="710"/>
      <c r="K1110" s="414"/>
      <c r="L1110" s="3762"/>
      <c r="M1110" s="4622">
        <f>M1109-7</f>
        <v>44287</v>
      </c>
      <c r="N1110" s="414"/>
      <c r="O1110" s="710"/>
      <c r="P1110" s="414"/>
      <c r="Q1110" s="414"/>
      <c r="R1110" s="4565">
        <f>R1109-7</f>
        <v>44056</v>
      </c>
      <c r="S1110" s="414"/>
      <c r="T1110" s="710"/>
      <c r="U1110" s="414"/>
      <c r="V1110" s="710"/>
      <c r="W1110" s="414"/>
      <c r="X1110" s="710"/>
      <c r="Y1110" s="4565">
        <f>Y1109-7</f>
        <v>44287</v>
      </c>
      <c r="Z1110" s="3762"/>
      <c r="AA1110" s="3762"/>
      <c r="AB1110" s="4647"/>
      <c r="AC1110" s="4647"/>
      <c r="AD1110" s="4647"/>
      <c r="AE1110" s="4647"/>
      <c r="AF1110" s="4647"/>
      <c r="AG1110" s="4647"/>
      <c r="AH1110" s="4647"/>
      <c r="AI1110" s="4647"/>
      <c r="AJ1110" s="4647"/>
      <c r="AK1110" s="4647"/>
      <c r="AL1110" s="4647"/>
      <c r="AM1110" s="4647"/>
      <c r="AN1110" s="4647"/>
      <c r="AO1110" s="4647"/>
      <c r="AP1110" s="4647"/>
      <c r="AQ1110" s="4647"/>
      <c r="AR1110" s="4647"/>
      <c r="AS1110" s="4647"/>
      <c r="AT1110" s="4647"/>
      <c r="AU1110" s="4647"/>
      <c r="AV1110" s="4647"/>
      <c r="AW1110" s="4647"/>
      <c r="AX1110" s="4647"/>
      <c r="AY1110" s="4647"/>
      <c r="AZ1110" s="4647"/>
      <c r="BA1110" s="4647"/>
      <c r="BB1110" s="4647"/>
      <c r="BC1110" s="4647"/>
      <c r="BD1110" s="4647"/>
      <c r="BE1110" s="4647"/>
      <c r="BF1110" s="4647"/>
      <c r="BG1110" s="4647"/>
      <c r="BH1110" s="4647"/>
      <c r="BI1110" s="4647"/>
      <c r="BJ1110" s="4647"/>
      <c r="BK1110" s="4647"/>
      <c r="BL1110" s="4647"/>
      <c r="BM1110" s="4647"/>
      <c r="BN1110" s="4647"/>
      <c r="BO1110" s="4647"/>
      <c r="BP1110" s="4647"/>
      <c r="BQ1110" s="4647"/>
      <c r="BR1110" s="4647"/>
      <c r="BS1110" s="4647"/>
      <c r="BT1110" s="4647"/>
      <c r="BU1110" s="4647"/>
      <c r="BV1110" s="4647"/>
      <c r="BW1110" s="4647"/>
      <c r="BX1110" s="4647"/>
      <c r="BY1110" s="4647"/>
      <c r="BZ1110" s="4647"/>
      <c r="CA1110" s="4647"/>
      <c r="CB1110" s="4647"/>
    </row>
    <row r="1111" spans="1:80" ht="30" customHeight="1" x14ac:dyDescent="0.25">
      <c r="A1111" s="4745"/>
      <c r="B1111" s="4745"/>
      <c r="C1111" s="1211" t="s">
        <v>4</v>
      </c>
      <c r="D1111" s="414">
        <f>D1110-14</f>
        <v>44042</v>
      </c>
      <c r="E1111" s="414"/>
      <c r="F1111" s="414"/>
      <c r="I1111" s="414"/>
      <c r="J1111" s="710"/>
      <c r="K1111" s="414"/>
      <c r="L1111" s="3762"/>
      <c r="M1111" s="4622">
        <f>M1110-14</f>
        <v>44273</v>
      </c>
      <c r="N1111" s="414"/>
      <c r="O1111" s="710"/>
      <c r="P1111" s="414"/>
      <c r="Q1111" s="414"/>
      <c r="R1111" s="4565">
        <f>R1110-14</f>
        <v>44042</v>
      </c>
      <c r="S1111" s="414"/>
      <c r="T1111" s="710"/>
      <c r="U1111" s="414"/>
      <c r="V1111" s="710"/>
      <c r="W1111" s="414"/>
      <c r="X1111" s="710"/>
      <c r="Y1111" s="4565">
        <f>Y1110-14</f>
        <v>44273</v>
      </c>
      <c r="Z1111" s="3762"/>
      <c r="AA1111" s="3762"/>
      <c r="AB1111" s="4647"/>
      <c r="AC1111" s="4647"/>
      <c r="AD1111" s="4647"/>
      <c r="AE1111" s="4647"/>
      <c r="AF1111" s="4647"/>
      <c r="AG1111" s="4647"/>
      <c r="AH1111" s="4647"/>
      <c r="AI1111" s="4647"/>
      <c r="AJ1111" s="4647"/>
      <c r="AK1111" s="4647"/>
      <c r="AL1111" s="4647"/>
      <c r="AM1111" s="4647"/>
      <c r="AN1111" s="4647"/>
      <c r="AO1111" s="4647"/>
      <c r="AP1111" s="4647"/>
      <c r="AQ1111" s="4647"/>
      <c r="AR1111" s="4647"/>
      <c r="AS1111" s="4647"/>
      <c r="AT1111" s="4647"/>
      <c r="AU1111" s="4647"/>
      <c r="AV1111" s="4647"/>
      <c r="AW1111" s="4647"/>
      <c r="AX1111" s="4647"/>
      <c r="AY1111" s="4647"/>
      <c r="AZ1111" s="4647"/>
      <c r="BA1111" s="4647"/>
      <c r="BB1111" s="4647"/>
      <c r="BC1111" s="4647"/>
      <c r="BD1111" s="4647"/>
      <c r="BE1111" s="4647"/>
      <c r="BF1111" s="4647"/>
      <c r="BG1111" s="4647"/>
      <c r="BH1111" s="4647"/>
      <c r="BI1111" s="4647"/>
      <c r="BJ1111" s="4647"/>
      <c r="BK1111" s="4647"/>
      <c r="BL1111" s="4647"/>
      <c r="BM1111" s="4647"/>
      <c r="BN1111" s="4647"/>
      <c r="BO1111" s="4647"/>
      <c r="BP1111" s="4647"/>
      <c r="BQ1111" s="4647"/>
      <c r="BR1111" s="4647"/>
      <c r="BS1111" s="4647"/>
      <c r="BT1111" s="4647"/>
      <c r="BU1111" s="4647"/>
      <c r="BV1111" s="4647"/>
      <c r="BW1111" s="4647"/>
      <c r="BX1111" s="4647"/>
      <c r="BY1111" s="4647"/>
      <c r="BZ1111" s="4647"/>
      <c r="CA1111" s="4647"/>
      <c r="CB1111" s="4647"/>
    </row>
    <row r="1112" spans="1:80" ht="30" customHeight="1" x14ac:dyDescent="0.25">
      <c r="A1112" s="4745"/>
      <c r="B1112" s="4745"/>
      <c r="C1112" s="1211" t="s">
        <v>354</v>
      </c>
      <c r="D1112" s="414">
        <f>D1111-4</f>
        <v>44038</v>
      </c>
      <c r="E1112" s="414"/>
      <c r="F1112" s="414"/>
      <c r="I1112" s="414"/>
      <c r="J1112" s="710"/>
      <c r="K1112" s="414"/>
      <c r="L1112" s="3762"/>
      <c r="M1112" s="4622">
        <f>M1111-4</f>
        <v>44269</v>
      </c>
      <c r="N1112" s="414"/>
      <c r="O1112" s="710"/>
      <c r="P1112" s="414"/>
      <c r="Q1112" s="414"/>
      <c r="R1112" s="4565">
        <f>R1111-4</f>
        <v>44038</v>
      </c>
      <c r="S1112" s="414"/>
      <c r="T1112" s="710"/>
      <c r="U1112" s="414"/>
      <c r="V1112" s="710"/>
      <c r="W1112" s="414"/>
      <c r="X1112" s="710"/>
      <c r="Y1112" s="4565">
        <f>Y1111-4</f>
        <v>44269</v>
      </c>
      <c r="Z1112" s="3762"/>
      <c r="AA1112" s="3762"/>
      <c r="AB1112" s="4647"/>
      <c r="AC1112" s="4647"/>
      <c r="AD1112" s="4647"/>
      <c r="AE1112" s="4647"/>
      <c r="AF1112" s="4647"/>
      <c r="AG1112" s="4647"/>
      <c r="AH1112" s="4647"/>
      <c r="AI1112" s="4647"/>
      <c r="AJ1112" s="4647"/>
      <c r="AK1112" s="4647"/>
      <c r="AL1112" s="4647"/>
      <c r="AM1112" s="4647"/>
      <c r="AN1112" s="4647"/>
      <c r="AO1112" s="4647"/>
      <c r="AP1112" s="4647"/>
      <c r="AQ1112" s="4647"/>
      <c r="AR1112" s="4647"/>
      <c r="AS1112" s="4647"/>
      <c r="AT1112" s="4647"/>
      <c r="AU1112" s="4647"/>
      <c r="AV1112" s="4647"/>
      <c r="AW1112" s="4647"/>
      <c r="AX1112" s="4647"/>
      <c r="AY1112" s="4647"/>
      <c r="AZ1112" s="4647"/>
      <c r="BA1112" s="4647"/>
      <c r="BB1112" s="4647"/>
      <c r="BC1112" s="4647"/>
      <c r="BD1112" s="4647"/>
      <c r="BE1112" s="4647"/>
      <c r="BF1112" s="4647"/>
      <c r="BG1112" s="4647"/>
      <c r="BH1112" s="4647"/>
      <c r="BI1112" s="4647"/>
      <c r="BJ1112" s="4647"/>
      <c r="BK1112" s="4647"/>
      <c r="BL1112" s="4647"/>
      <c r="BM1112" s="4647"/>
      <c r="BN1112" s="4647"/>
      <c r="BO1112" s="4647"/>
      <c r="BP1112" s="4647"/>
      <c r="BQ1112" s="4647"/>
      <c r="BR1112" s="4647"/>
      <c r="BS1112" s="4647"/>
      <c r="BT1112" s="4647"/>
      <c r="BU1112" s="4647"/>
      <c r="BV1112" s="4647"/>
      <c r="BW1112" s="4647"/>
      <c r="BX1112" s="4647"/>
      <c r="BY1112" s="4647"/>
      <c r="BZ1112" s="4647"/>
      <c r="CA1112" s="4647"/>
      <c r="CB1112" s="4647"/>
    </row>
    <row r="1113" spans="1:80" ht="30" customHeight="1" x14ac:dyDescent="0.25">
      <c r="A1113" s="4745"/>
      <c r="B1113" s="4745"/>
      <c r="C1113" s="2073" t="s">
        <v>121</v>
      </c>
      <c r="D1113" s="2066">
        <f>D1112-4</f>
        <v>44034</v>
      </c>
      <c r="E1113" s="1877"/>
      <c r="F1113" s="1877"/>
      <c r="I1113" s="2066"/>
      <c r="J1113" s="4628"/>
      <c r="K1113" s="2066"/>
      <c r="L1113" s="3764"/>
      <c r="M1113" s="4624">
        <f>M1112-4</f>
        <v>44265</v>
      </c>
      <c r="N1113" s="2066"/>
      <c r="O1113" s="4628"/>
      <c r="P1113" s="2066"/>
      <c r="Q1113" s="2066"/>
      <c r="R1113" s="4617">
        <f>R1112-4</f>
        <v>44034</v>
      </c>
      <c r="S1113" s="2066"/>
      <c r="T1113" s="4628"/>
      <c r="U1113" s="2066"/>
      <c r="V1113" s="4628"/>
      <c r="W1113" s="2066"/>
      <c r="X1113" s="4628"/>
      <c r="Y1113" s="4617">
        <f>Y1112-4</f>
        <v>44265</v>
      </c>
      <c r="Z1113" s="3764"/>
      <c r="AA1113" s="3764"/>
      <c r="AB1113" s="4647"/>
      <c r="AC1113" s="4647"/>
      <c r="AD1113" s="4647"/>
      <c r="AE1113" s="4647"/>
      <c r="AF1113" s="4647"/>
      <c r="AG1113" s="4647"/>
      <c r="AH1113" s="4647"/>
      <c r="AI1113" s="4647"/>
      <c r="AJ1113" s="4647"/>
      <c r="AK1113" s="4647"/>
      <c r="AL1113" s="4647"/>
      <c r="AM1113" s="4647"/>
      <c r="AN1113" s="4647"/>
      <c r="AO1113" s="4647"/>
      <c r="AP1113" s="4647"/>
      <c r="AQ1113" s="4647"/>
      <c r="AR1113" s="4647"/>
      <c r="AS1113" s="4647"/>
      <c r="AT1113" s="4647"/>
      <c r="AU1113" s="4647"/>
      <c r="AV1113" s="4647"/>
      <c r="AW1113" s="4647"/>
      <c r="AX1113" s="4647"/>
      <c r="AY1113" s="4647"/>
      <c r="AZ1113" s="4647"/>
      <c r="BA1113" s="4647"/>
      <c r="BB1113" s="4647"/>
      <c r="BC1113" s="4647"/>
      <c r="BD1113" s="4647"/>
      <c r="BE1113" s="4647"/>
      <c r="BF1113" s="4647"/>
      <c r="BG1113" s="4647"/>
      <c r="BH1113" s="4647"/>
      <c r="BI1113" s="4647"/>
      <c r="BJ1113" s="4647"/>
      <c r="BK1113" s="4647"/>
      <c r="BL1113" s="4647"/>
      <c r="BM1113" s="4647"/>
      <c r="BN1113" s="4647"/>
      <c r="BO1113" s="4647"/>
      <c r="BP1113" s="4647"/>
      <c r="BQ1113" s="4647"/>
      <c r="BR1113" s="4647"/>
      <c r="BS1113" s="4647"/>
      <c r="BT1113" s="4647"/>
      <c r="BU1113" s="4647"/>
      <c r="BV1113" s="4647"/>
      <c r="BW1113" s="4647"/>
      <c r="BX1113" s="4647"/>
      <c r="BY1113" s="4647"/>
      <c r="BZ1113" s="4647"/>
      <c r="CA1113" s="4647"/>
      <c r="CB1113" s="4647"/>
    </row>
    <row r="1114" spans="1:80" s="206" customFormat="1" ht="30" customHeight="1" x14ac:dyDescent="0.25">
      <c r="A1114" s="4745"/>
      <c r="B1114" s="4745"/>
      <c r="C1114" s="2073" t="s">
        <v>352</v>
      </c>
      <c r="D1114" s="2066">
        <f>D1113-1</f>
        <v>44033</v>
      </c>
      <c r="E1114" s="1877"/>
      <c r="F1114" s="1877"/>
      <c r="G1114" s="15"/>
      <c r="H1114" s="15"/>
      <c r="I1114" s="2066"/>
      <c r="J1114" s="4628"/>
      <c r="K1114" s="2066"/>
      <c r="L1114" s="3764"/>
      <c r="M1114" s="4624">
        <f>M1113-1</f>
        <v>44264</v>
      </c>
      <c r="N1114" s="2066"/>
      <c r="O1114" s="4628"/>
      <c r="P1114" s="2066"/>
      <c r="Q1114" s="2066"/>
      <c r="R1114" s="4617">
        <f>R1113-1</f>
        <v>44033</v>
      </c>
      <c r="S1114" s="2066"/>
      <c r="T1114" s="4628"/>
      <c r="U1114" s="2066"/>
      <c r="V1114" s="4628"/>
      <c r="W1114" s="2066"/>
      <c r="X1114" s="4628"/>
      <c r="Y1114" s="4617">
        <f>Y1113-1</f>
        <v>44264</v>
      </c>
      <c r="Z1114" s="3764"/>
      <c r="AA1114" s="3764"/>
      <c r="AB1114" s="4647"/>
      <c r="AC1114" s="4647"/>
      <c r="AD1114" s="4647"/>
      <c r="AE1114" s="4647"/>
      <c r="AF1114" s="4647"/>
      <c r="AG1114" s="4647"/>
      <c r="AH1114" s="4647"/>
      <c r="AI1114" s="4647"/>
      <c r="AJ1114" s="4647"/>
      <c r="AK1114" s="4647"/>
      <c r="AL1114" s="4647"/>
      <c r="AM1114" s="4647"/>
      <c r="AN1114" s="4647"/>
      <c r="AO1114" s="4647"/>
      <c r="AP1114" s="4647"/>
      <c r="AQ1114" s="4647"/>
      <c r="AR1114" s="4647"/>
      <c r="AS1114" s="4647"/>
      <c r="AT1114" s="4647"/>
      <c r="AU1114" s="4647"/>
      <c r="AV1114" s="4647"/>
      <c r="AW1114" s="4647"/>
      <c r="AX1114" s="4647"/>
      <c r="AY1114" s="4647"/>
      <c r="AZ1114" s="4647"/>
      <c r="BA1114" s="4647"/>
      <c r="BB1114" s="4647"/>
      <c r="BC1114" s="4647"/>
      <c r="BD1114" s="4647"/>
      <c r="BE1114" s="4647"/>
      <c r="BF1114" s="4647"/>
      <c r="BG1114" s="4647"/>
      <c r="BH1114" s="4647"/>
      <c r="BI1114" s="4647"/>
      <c r="BJ1114" s="4647"/>
      <c r="BK1114" s="4647"/>
      <c r="BL1114" s="4647"/>
      <c r="BM1114" s="4647"/>
      <c r="BN1114" s="4647"/>
      <c r="BO1114" s="4647"/>
      <c r="BP1114" s="4647"/>
      <c r="BQ1114" s="4647"/>
      <c r="BR1114" s="4647"/>
      <c r="BS1114" s="4647"/>
      <c r="BT1114" s="4647"/>
      <c r="BU1114" s="4647"/>
      <c r="BV1114" s="4647"/>
      <c r="BW1114" s="4647"/>
      <c r="BX1114" s="4647"/>
      <c r="BY1114" s="4647"/>
      <c r="BZ1114" s="4647"/>
      <c r="CA1114" s="4647"/>
      <c r="CB1114" s="4647"/>
    </row>
    <row r="1115" spans="1:80" s="206" customFormat="1" ht="30" customHeight="1" x14ac:dyDescent="0.25">
      <c r="A1115" s="4745"/>
      <c r="B1115" s="4745"/>
      <c r="C1115" s="2872" t="s">
        <v>629</v>
      </c>
      <c r="D1115" s="4207">
        <v>44048</v>
      </c>
      <c r="E1115" s="537"/>
      <c r="F1115" s="537"/>
      <c r="G1115" s="15"/>
      <c r="H1115" s="15"/>
      <c r="I1115" s="4208"/>
      <c r="J1115" s="4209"/>
      <c r="K1115" s="4208"/>
      <c r="L1115" s="4209"/>
      <c r="M1115" s="4618">
        <f>K69</f>
        <v>44251</v>
      </c>
      <c r="N1115" s="4208"/>
      <c r="O1115" s="4209"/>
      <c r="P1115" s="4208"/>
      <c r="Q1115" s="4208"/>
      <c r="R1115" s="4618">
        <f>O69</f>
        <v>44377</v>
      </c>
      <c r="S1115" s="4208"/>
      <c r="T1115" s="4207"/>
      <c r="U1115" s="4208"/>
      <c r="V1115" s="4209"/>
      <c r="W1115" s="4208"/>
      <c r="X1115" s="4209"/>
      <c r="Y1115" s="4653">
        <f>W69</f>
        <v>44622</v>
      </c>
      <c r="Z1115" s="4210"/>
      <c r="AA1115" s="4208"/>
      <c r="AB1115" s="4647"/>
      <c r="AC1115" s="4647"/>
      <c r="AD1115" s="4647"/>
      <c r="AE1115" s="4647"/>
      <c r="AF1115" s="4647"/>
      <c r="AG1115" s="4647"/>
      <c r="AH1115" s="4647"/>
      <c r="AI1115" s="4647"/>
      <c r="AJ1115" s="4647"/>
      <c r="AK1115" s="4647"/>
      <c r="AL1115" s="4647"/>
      <c r="AM1115" s="4647"/>
      <c r="AN1115" s="4647"/>
      <c r="AO1115" s="4647"/>
      <c r="AP1115" s="4647"/>
      <c r="AQ1115" s="4647"/>
      <c r="AR1115" s="4647"/>
      <c r="AS1115" s="4647"/>
      <c r="AT1115" s="4647"/>
      <c r="AU1115" s="4647"/>
      <c r="AV1115" s="4647"/>
      <c r="AW1115" s="4647"/>
      <c r="AX1115" s="4647"/>
      <c r="AY1115" s="4647"/>
      <c r="AZ1115" s="4647"/>
      <c r="BA1115" s="4647"/>
      <c r="BB1115" s="4647"/>
      <c r="BC1115" s="4647"/>
      <c r="BD1115" s="4647"/>
      <c r="BE1115" s="4647"/>
      <c r="BF1115" s="4647"/>
      <c r="BG1115" s="4647"/>
      <c r="BH1115" s="4647"/>
      <c r="BI1115" s="4647"/>
      <c r="BJ1115" s="4647"/>
      <c r="BK1115" s="4647"/>
      <c r="BL1115" s="4647"/>
      <c r="BM1115" s="4647"/>
      <c r="BN1115" s="4647"/>
      <c r="BO1115" s="4647"/>
      <c r="BP1115" s="4647"/>
      <c r="BQ1115" s="4647"/>
      <c r="BR1115" s="4647"/>
      <c r="BS1115" s="4647"/>
      <c r="BT1115" s="4647"/>
      <c r="BU1115" s="4647"/>
      <c r="BV1115" s="4647"/>
      <c r="BW1115" s="4647"/>
      <c r="BX1115" s="4647"/>
      <c r="BY1115" s="4647"/>
      <c r="BZ1115" s="4647"/>
      <c r="CA1115" s="4647"/>
      <c r="CB1115" s="4647"/>
    </row>
    <row r="1116" spans="1:80" s="206" customFormat="1" ht="30" customHeight="1" x14ac:dyDescent="0.25">
      <c r="A1116" s="4745"/>
      <c r="B1116" s="4745"/>
      <c r="C1116" s="3595" t="s">
        <v>355</v>
      </c>
      <c r="D1116" s="414">
        <f>D1114-9</f>
        <v>44024</v>
      </c>
      <c r="E1116" s="537"/>
      <c r="F1116" s="537"/>
      <c r="G1116" s="15"/>
      <c r="H1116" s="15"/>
      <c r="I1116" s="414"/>
      <c r="J1116" s="710"/>
      <c r="K1116" s="414"/>
      <c r="L1116" s="3762"/>
      <c r="M1116" s="4622">
        <f>M1114-9</f>
        <v>44255</v>
      </c>
      <c r="N1116" s="414"/>
      <c r="O1116" s="710"/>
      <c r="P1116" s="414"/>
      <c r="Q1116" s="414"/>
      <c r="R1116" s="4565">
        <f>R1114-9</f>
        <v>44024</v>
      </c>
      <c r="S1116" s="414"/>
      <c r="T1116" s="710"/>
      <c r="U1116" s="414"/>
      <c r="V1116" s="710"/>
      <c r="W1116" s="414"/>
      <c r="X1116" s="710"/>
      <c r="Y1116" s="4565">
        <f>Y1114-9</f>
        <v>44255</v>
      </c>
      <c r="Z1116" s="3762"/>
      <c r="AA1116" s="3762"/>
      <c r="AB1116" s="4647"/>
      <c r="AC1116" s="4647"/>
      <c r="AD1116" s="4647"/>
      <c r="AE1116" s="4647"/>
      <c r="AF1116" s="4647"/>
      <c r="AG1116" s="4647"/>
      <c r="AH1116" s="4647"/>
      <c r="AI1116" s="4647"/>
      <c r="AJ1116" s="4647"/>
      <c r="AK1116" s="4647"/>
      <c r="AL1116" s="4647"/>
      <c r="AM1116" s="4647"/>
      <c r="AN1116" s="4647"/>
      <c r="AO1116" s="4647"/>
      <c r="AP1116" s="4647"/>
      <c r="AQ1116" s="4647"/>
      <c r="AR1116" s="4647"/>
      <c r="AS1116" s="4647"/>
      <c r="AT1116" s="4647"/>
      <c r="AU1116" s="4647"/>
      <c r="AV1116" s="4647"/>
      <c r="AW1116" s="4647"/>
      <c r="AX1116" s="4647"/>
      <c r="AY1116" s="4647"/>
      <c r="AZ1116" s="4647"/>
      <c r="BA1116" s="4647"/>
      <c r="BB1116" s="4647"/>
      <c r="BC1116" s="4647"/>
      <c r="BD1116" s="4647"/>
      <c r="BE1116" s="4647"/>
      <c r="BF1116" s="4647"/>
      <c r="BG1116" s="4647"/>
      <c r="BH1116" s="4647"/>
      <c r="BI1116" s="4647"/>
      <c r="BJ1116" s="4647"/>
      <c r="BK1116" s="4647"/>
      <c r="BL1116" s="4647"/>
      <c r="BM1116" s="4647"/>
      <c r="BN1116" s="4647"/>
      <c r="BO1116" s="4647"/>
      <c r="BP1116" s="4647"/>
      <c r="BQ1116" s="4647"/>
      <c r="BR1116" s="4647"/>
      <c r="BS1116" s="4647"/>
      <c r="BT1116" s="4647"/>
      <c r="BU1116" s="4647"/>
      <c r="BV1116" s="4647"/>
      <c r="BW1116" s="4647"/>
      <c r="BX1116" s="4647"/>
      <c r="BY1116" s="4647"/>
      <c r="BZ1116" s="4647"/>
      <c r="CA1116" s="4647"/>
      <c r="CB1116" s="4647"/>
    </row>
    <row r="1117" spans="1:80" ht="30" customHeight="1" x14ac:dyDescent="0.25">
      <c r="A1117" s="4745"/>
      <c r="B1117" s="4745"/>
      <c r="C1117" s="3595" t="s">
        <v>553</v>
      </c>
      <c r="D1117" s="414">
        <f>D1116-5</f>
        <v>44019</v>
      </c>
      <c r="E1117" s="537"/>
      <c r="F1117" s="537"/>
      <c r="I1117" s="414"/>
      <c r="J1117" s="710"/>
      <c r="K1117" s="414"/>
      <c r="L1117" s="3762"/>
      <c r="M1117" s="4622">
        <f>M1116-5</f>
        <v>44250</v>
      </c>
      <c r="N1117" s="414"/>
      <c r="O1117" s="710"/>
      <c r="P1117" s="414"/>
      <c r="Q1117" s="414"/>
      <c r="R1117" s="4565">
        <f>R1116-5</f>
        <v>44019</v>
      </c>
      <c r="S1117" s="414"/>
      <c r="T1117" s="710"/>
      <c r="U1117" s="414"/>
      <c r="V1117" s="710"/>
      <c r="W1117" s="414"/>
      <c r="X1117" s="710"/>
      <c r="Y1117" s="4565">
        <f>Y1116-5</f>
        <v>44250</v>
      </c>
      <c r="Z1117" s="3762"/>
      <c r="AA1117" s="3762"/>
      <c r="AB1117" s="4647"/>
      <c r="AC1117" s="4647"/>
      <c r="AD1117" s="4647"/>
      <c r="AE1117" s="4647"/>
      <c r="AF1117" s="4647"/>
      <c r="AG1117" s="4647"/>
      <c r="AH1117" s="4647"/>
      <c r="AI1117" s="4647"/>
      <c r="AJ1117" s="4647"/>
      <c r="AK1117" s="4647"/>
      <c r="AL1117" s="4647"/>
      <c r="AM1117" s="4647"/>
      <c r="AN1117" s="4647"/>
      <c r="AO1117" s="4647"/>
      <c r="AP1117" s="4647"/>
      <c r="AQ1117" s="4647"/>
      <c r="AR1117" s="4647"/>
      <c r="AS1117" s="4647"/>
      <c r="AT1117" s="4647"/>
      <c r="AU1117" s="4647"/>
      <c r="AV1117" s="4647"/>
      <c r="AW1117" s="4647"/>
      <c r="AX1117" s="4647"/>
      <c r="AY1117" s="4647"/>
      <c r="AZ1117" s="4647"/>
      <c r="BA1117" s="4647"/>
      <c r="BB1117" s="4647"/>
      <c r="BC1117" s="4647"/>
      <c r="BD1117" s="4647"/>
      <c r="BE1117" s="4647"/>
      <c r="BF1117" s="4647"/>
      <c r="BG1117" s="4647"/>
      <c r="BH1117" s="4647"/>
      <c r="BI1117" s="4647"/>
      <c r="BJ1117" s="4647"/>
      <c r="BK1117" s="4647"/>
      <c r="BL1117" s="4647"/>
      <c r="BM1117" s="4647"/>
      <c r="BN1117" s="4647"/>
      <c r="BO1117" s="4647"/>
      <c r="BP1117" s="4647"/>
      <c r="BQ1117" s="4647"/>
      <c r="BR1117" s="4647"/>
      <c r="BS1117" s="4647"/>
      <c r="BT1117" s="4647"/>
      <c r="BU1117" s="4647"/>
      <c r="BV1117" s="4647"/>
      <c r="BW1117" s="4647"/>
      <c r="BX1117" s="4647"/>
      <c r="BY1117" s="4647"/>
      <c r="BZ1117" s="4647"/>
      <c r="CA1117" s="4647"/>
      <c r="CB1117" s="4647"/>
    </row>
    <row r="1118" spans="1:80" ht="30" customHeight="1" x14ac:dyDescent="0.25">
      <c r="A1118" s="4745"/>
      <c r="B1118" s="4745"/>
      <c r="C1118" s="4453" t="s">
        <v>554</v>
      </c>
      <c r="D1118" s="4454">
        <f>D1117-37</f>
        <v>43982</v>
      </c>
      <c r="E1118" s="4455"/>
      <c r="F1118" s="4455"/>
      <c r="I1118" s="4454"/>
      <c r="J1118" s="4629"/>
      <c r="K1118" s="4454"/>
      <c r="L1118" s="4456"/>
      <c r="M1118" s="4625">
        <f>M1117-38</f>
        <v>44212</v>
      </c>
      <c r="N1118" s="4454"/>
      <c r="O1118" s="4629"/>
      <c r="P1118" s="4454"/>
      <c r="Q1118" s="4454"/>
      <c r="R1118" s="4619">
        <f>R1117-37</f>
        <v>43982</v>
      </c>
      <c r="S1118" s="4454"/>
      <c r="T1118" s="4629"/>
      <c r="U1118" s="4454"/>
      <c r="V1118" s="4629"/>
      <c r="W1118" s="4454"/>
      <c r="X1118" s="4629"/>
      <c r="Y1118" s="4619">
        <f>Y1117-38</f>
        <v>44212</v>
      </c>
      <c r="Z1118" s="4456"/>
      <c r="AA1118" s="4456"/>
    </row>
    <row r="1119" spans="1:80" ht="30" customHeight="1" x14ac:dyDescent="0.25">
      <c r="A1119" s="4745"/>
      <c r="B1119" s="4745"/>
      <c r="C1119" s="4642" t="s">
        <v>932</v>
      </c>
      <c r="D1119" s="4459">
        <f>D1118-2</f>
        <v>43980</v>
      </c>
      <c r="E1119" s="4457"/>
      <c r="F1119" s="4457"/>
      <c r="I1119" s="4457"/>
      <c r="J1119" s="4630"/>
      <c r="K1119" s="4457"/>
      <c r="L1119" s="4640"/>
      <c r="M1119" s="4626">
        <f>M1118-17</f>
        <v>44195</v>
      </c>
      <c r="N1119" s="4457"/>
      <c r="O1119" s="4630"/>
      <c r="P1119" s="4457"/>
      <c r="Q1119" s="4457"/>
      <c r="R1119" s="4643">
        <f>R1118-17</f>
        <v>43965</v>
      </c>
      <c r="S1119" s="4457"/>
      <c r="T1119" s="4651"/>
      <c r="U1119" s="4658"/>
      <c r="V1119" s="4651"/>
      <c r="W1119" s="4658"/>
      <c r="X1119" s="4651"/>
      <c r="Y1119" s="4654">
        <f>Y1118-17</f>
        <v>44195</v>
      </c>
      <c r="Z1119" s="4640"/>
      <c r="AA1119" s="4640"/>
    </row>
    <row r="1120" spans="1:80" ht="30" customHeight="1" thickBot="1" x14ac:dyDescent="0.3">
      <c r="A1120" s="4746"/>
      <c r="B1120" s="4746"/>
      <c r="C1120" s="4642" t="s">
        <v>1033</v>
      </c>
      <c r="D1120" s="4459">
        <f>D1119-11</f>
        <v>43969</v>
      </c>
      <c r="E1120" s="4458"/>
      <c r="F1120" s="4458"/>
      <c r="I1120" s="4458"/>
      <c r="J1120" s="4632"/>
      <c r="K1120" s="4458"/>
      <c r="L1120" s="4641"/>
      <c r="M1120" s="4633">
        <f>M1119-11</f>
        <v>44184</v>
      </c>
      <c r="N1120" s="4458"/>
      <c r="O1120" s="4632"/>
      <c r="P1120" s="4458"/>
      <c r="Q1120" s="4458"/>
      <c r="R1120" s="4634">
        <f>R1119-11</f>
        <v>43954</v>
      </c>
      <c r="S1120" s="4458"/>
      <c r="T1120" s="4652"/>
      <c r="U1120" s="4659"/>
      <c r="V1120" s="4652"/>
      <c r="W1120" s="4659"/>
      <c r="X1120" s="4652"/>
      <c r="Y1120" s="4655">
        <f>Y1119-11</f>
        <v>44184</v>
      </c>
      <c r="Z1120" s="4641"/>
      <c r="AA1120" s="4641"/>
    </row>
    <row r="1121" spans="1:3" ht="30" customHeight="1" x14ac:dyDescent="0.25">
      <c r="A1121" s="36"/>
      <c r="B1121" s="36"/>
      <c r="C1121" s="927"/>
    </row>
    <row r="1122" spans="1:3" x14ac:dyDescent="0.25">
      <c r="A1122" s="36"/>
      <c r="B1122" s="36"/>
      <c r="C1122" s="927"/>
    </row>
  </sheetData>
  <mergeCells count="64">
    <mergeCell ref="A611:A646"/>
    <mergeCell ref="A669:A690"/>
    <mergeCell ref="B730:B743"/>
    <mergeCell ref="B611:B646"/>
    <mergeCell ref="A1104:A1120"/>
    <mergeCell ref="B1104:B1120"/>
    <mergeCell ref="B704:B724"/>
    <mergeCell ref="A730:A743"/>
    <mergeCell ref="A769:A783"/>
    <mergeCell ref="A746:A766"/>
    <mergeCell ref="A787:A818"/>
    <mergeCell ref="A704:A724"/>
    <mergeCell ref="B746:B766"/>
    <mergeCell ref="B669:B690"/>
    <mergeCell ref="B769:B783"/>
    <mergeCell ref="B787:B818"/>
    <mergeCell ref="M1105:O1105"/>
    <mergeCell ref="A943:A1032"/>
    <mergeCell ref="B823:B859"/>
    <mergeCell ref="A863:A932"/>
    <mergeCell ref="A1040:A1097"/>
    <mergeCell ref="A823:A859"/>
    <mergeCell ref="B1040:B1097"/>
    <mergeCell ref="B863:B932"/>
    <mergeCell ref="C1099:C1100"/>
    <mergeCell ref="B943:B1032"/>
    <mergeCell ref="B273:B348"/>
    <mergeCell ref="A273:A348"/>
    <mergeCell ref="A147:A154"/>
    <mergeCell ref="A547:A599"/>
    <mergeCell ref="B158:B167"/>
    <mergeCell ref="B351:B376"/>
    <mergeCell ref="A158:A167"/>
    <mergeCell ref="A487:A542"/>
    <mergeCell ref="B487:B540"/>
    <mergeCell ref="A173:A199"/>
    <mergeCell ref="B173:B199"/>
    <mergeCell ref="B547:B597"/>
    <mergeCell ref="B410:B416"/>
    <mergeCell ref="A351:A376"/>
    <mergeCell ref="A21:A144"/>
    <mergeCell ref="B21:B143"/>
    <mergeCell ref="A203:A266"/>
    <mergeCell ref="B203:B266"/>
    <mergeCell ref="B147:B154"/>
    <mergeCell ref="K277:K327"/>
    <mergeCell ref="N277:N327"/>
    <mergeCell ref="P277:P327"/>
    <mergeCell ref="Q277:Q327"/>
    <mergeCell ref="J353:J376"/>
    <mergeCell ref="J277:J327"/>
    <mergeCell ref="K353:K376"/>
    <mergeCell ref="N353:N376"/>
    <mergeCell ref="P353:P376"/>
    <mergeCell ref="Q353:Q376"/>
    <mergeCell ref="Y1105:AA1105"/>
    <mergeCell ref="T277:T327"/>
    <mergeCell ref="V277:V327"/>
    <mergeCell ref="W277:W327"/>
    <mergeCell ref="Z277:Z327"/>
    <mergeCell ref="T353:T376"/>
    <mergeCell ref="V353:V376"/>
    <mergeCell ref="W353:W376"/>
    <mergeCell ref="Z353:Z376"/>
  </mergeCells>
  <pageMargins left="0" right="0" top="0.5" bottom="0" header="0.3" footer="0.3"/>
  <pageSetup scale="44" orientation="landscape" r:id="rId1"/>
  <headerFooter>
    <oddHeader>&amp;LFree People  Monthly Calendar - Master&amp;R&amp;D</oddHeader>
    <oddFooter xml:space="preserve">&amp;LKerneckel3&gt; Calendars
</oddFooter>
  </headerFooter>
  <rowBreaks count="9" manualBreakCount="9">
    <brk id="144" max="16383" man="1"/>
    <brk id="200" max="138" man="1"/>
    <brk id="267" max="16383" man="1"/>
    <brk id="418" max="138" man="1"/>
    <brk id="784" max="138" man="1"/>
    <brk id="820" max="16383" man="1"/>
    <brk id="861" max="16383" man="1"/>
    <brk id="1032" max="16383" man="1"/>
    <brk id="1097" max="16383" man="1"/>
  </rowBreaks>
  <colBreaks count="1" manualBreakCount="1">
    <brk id="10" max="110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D40"/>
  <sheetViews>
    <sheetView workbookViewId="0">
      <selection activeCell="B36" sqref="B36"/>
    </sheetView>
  </sheetViews>
  <sheetFormatPr defaultRowHeight="15" x14ac:dyDescent="0.25"/>
  <cols>
    <col min="1" max="1" width="35.7109375" customWidth="1"/>
    <col min="2" max="2" width="50.7109375" customWidth="1"/>
    <col min="3" max="3" width="150.7109375" customWidth="1"/>
    <col min="4" max="4" width="50.7109375" customWidth="1"/>
    <col min="5" max="17" width="35.7109375" customWidth="1"/>
  </cols>
  <sheetData>
    <row r="3" spans="1:4" x14ac:dyDescent="0.25">
      <c r="A3" s="3403" t="s">
        <v>783</v>
      </c>
      <c r="B3" s="3403" t="s">
        <v>784</v>
      </c>
      <c r="C3" s="3403" t="s">
        <v>785</v>
      </c>
      <c r="D3" s="3403" t="s">
        <v>786</v>
      </c>
    </row>
    <row r="4" spans="1:4" x14ac:dyDescent="0.25">
      <c r="A4" s="3401" t="s">
        <v>787</v>
      </c>
      <c r="B4" s="3402" t="s">
        <v>788</v>
      </c>
      <c r="C4" s="3401" t="s">
        <v>789</v>
      </c>
      <c r="D4" s="3401" t="s">
        <v>790</v>
      </c>
    </row>
    <row r="5" spans="1:4" x14ac:dyDescent="0.25">
      <c r="A5" s="3401"/>
      <c r="B5" s="3402" t="s">
        <v>791</v>
      </c>
      <c r="C5" s="3401" t="s">
        <v>792</v>
      </c>
      <c r="D5" s="3401"/>
    </row>
    <row r="6" spans="1:4" x14ac:dyDescent="0.25">
      <c r="A6" s="3401"/>
      <c r="B6" s="3402"/>
      <c r="C6" s="3401" t="s">
        <v>793</v>
      </c>
      <c r="D6" s="3401"/>
    </row>
    <row r="7" spans="1:4" x14ac:dyDescent="0.25">
      <c r="A7" s="3403"/>
      <c r="B7" s="3403"/>
      <c r="C7" s="3403"/>
      <c r="D7" s="3403"/>
    </row>
    <row r="8" spans="1:4" x14ac:dyDescent="0.25">
      <c r="A8" s="3401" t="s">
        <v>794</v>
      </c>
      <c r="B8" s="3402" t="s">
        <v>795</v>
      </c>
      <c r="C8" s="3401" t="s">
        <v>796</v>
      </c>
      <c r="D8" s="3401" t="s">
        <v>790</v>
      </c>
    </row>
    <row r="9" spans="1:4" x14ac:dyDescent="0.25">
      <c r="A9" s="3401"/>
      <c r="B9" s="3402"/>
      <c r="C9" s="3401" t="s">
        <v>797</v>
      </c>
      <c r="D9" s="3401"/>
    </row>
    <row r="10" spans="1:4" x14ac:dyDescent="0.25">
      <c r="A10" s="3401"/>
      <c r="B10" s="3402"/>
      <c r="C10" s="3401" t="s">
        <v>798</v>
      </c>
      <c r="D10" s="3401"/>
    </row>
    <row r="11" spans="1:4" x14ac:dyDescent="0.25">
      <c r="A11" s="3401"/>
      <c r="B11" s="3402"/>
      <c r="C11" s="3401" t="s">
        <v>799</v>
      </c>
      <c r="D11" s="3401"/>
    </row>
    <row r="12" spans="1:4" x14ac:dyDescent="0.25">
      <c r="A12" s="3401"/>
      <c r="B12" s="3402"/>
      <c r="C12" s="3401"/>
      <c r="D12" s="3401"/>
    </row>
    <row r="13" spans="1:4" x14ac:dyDescent="0.25">
      <c r="A13" s="3401" t="s">
        <v>800</v>
      </c>
      <c r="B13" s="3402" t="s">
        <v>801</v>
      </c>
      <c r="C13" s="3401" t="s">
        <v>802</v>
      </c>
      <c r="D13" s="3401" t="s">
        <v>803</v>
      </c>
    </row>
    <row r="14" spans="1:4" x14ac:dyDescent="0.25">
      <c r="A14" s="3401"/>
      <c r="B14" s="3402" t="s">
        <v>791</v>
      </c>
      <c r="C14" s="3401" t="s">
        <v>804</v>
      </c>
      <c r="D14" s="3401"/>
    </row>
    <row r="15" spans="1:4" x14ac:dyDescent="0.25">
      <c r="A15" s="3401"/>
      <c r="B15" s="3402"/>
      <c r="C15" s="3401" t="s">
        <v>805</v>
      </c>
      <c r="D15" s="3401"/>
    </row>
    <row r="16" spans="1:4" x14ac:dyDescent="0.25">
      <c r="A16" s="3401"/>
      <c r="B16" s="3402"/>
      <c r="C16" s="3401" t="s">
        <v>806</v>
      </c>
      <c r="D16" s="3401"/>
    </row>
    <row r="17" spans="1:4" x14ac:dyDescent="0.25">
      <c r="A17" s="3401"/>
      <c r="B17" s="3402"/>
      <c r="C17" s="3401"/>
      <c r="D17" s="3401"/>
    </row>
    <row r="18" spans="1:4" x14ac:dyDescent="0.25">
      <c r="A18" s="3401" t="s">
        <v>807</v>
      </c>
      <c r="B18" s="3402" t="s">
        <v>808</v>
      </c>
      <c r="C18" s="3401" t="s">
        <v>809</v>
      </c>
      <c r="D18" s="3401" t="s">
        <v>810</v>
      </c>
    </row>
    <row r="19" spans="1:4" x14ac:dyDescent="0.25">
      <c r="A19" s="3401"/>
      <c r="B19" s="3402"/>
      <c r="C19" s="3401" t="s">
        <v>811</v>
      </c>
      <c r="D19" s="3401"/>
    </row>
    <row r="20" spans="1:4" x14ac:dyDescent="0.25">
      <c r="A20" s="3401"/>
      <c r="B20" s="3402"/>
      <c r="C20" s="3401" t="s">
        <v>812</v>
      </c>
      <c r="D20" s="3401"/>
    </row>
    <row r="21" spans="1:4" x14ac:dyDescent="0.25">
      <c r="A21" s="3401"/>
      <c r="B21" s="3402"/>
      <c r="C21" s="3401"/>
      <c r="D21" s="3401"/>
    </row>
    <row r="22" spans="1:4" x14ac:dyDescent="0.25">
      <c r="A22" s="3401" t="s">
        <v>813</v>
      </c>
      <c r="B22" s="3402" t="s">
        <v>814</v>
      </c>
      <c r="C22" s="3401" t="s">
        <v>815</v>
      </c>
      <c r="D22" s="3401" t="s">
        <v>816</v>
      </c>
    </row>
    <row r="23" spans="1:4" x14ac:dyDescent="0.25">
      <c r="A23" s="3401"/>
      <c r="B23" s="3402"/>
      <c r="C23" s="3401" t="s">
        <v>817</v>
      </c>
      <c r="D23" s="3401"/>
    </row>
    <row r="24" spans="1:4" x14ac:dyDescent="0.25">
      <c r="A24" s="3401"/>
      <c r="B24" s="3402"/>
      <c r="C24" s="3401" t="s">
        <v>818</v>
      </c>
      <c r="D24" s="3401"/>
    </row>
    <row r="25" spans="1:4" x14ac:dyDescent="0.25">
      <c r="A25" s="3401"/>
      <c r="B25" s="3402"/>
      <c r="C25" s="3401"/>
      <c r="D25" s="3401"/>
    </row>
    <row r="26" spans="1:4" x14ac:dyDescent="0.25">
      <c r="A26" s="3401" t="s">
        <v>813</v>
      </c>
      <c r="B26" s="3402" t="s">
        <v>819</v>
      </c>
      <c r="C26" s="3401" t="s">
        <v>820</v>
      </c>
      <c r="D26" s="3401" t="s">
        <v>821</v>
      </c>
    </row>
    <row r="27" spans="1:4" x14ac:dyDescent="0.25">
      <c r="A27" s="3401"/>
      <c r="B27" s="3402"/>
      <c r="C27" s="3401" t="s">
        <v>822</v>
      </c>
      <c r="D27" s="3401"/>
    </row>
    <row r="28" spans="1:4" x14ac:dyDescent="0.25">
      <c r="A28" s="3401"/>
      <c r="B28" s="3402"/>
      <c r="C28" s="3401" t="s">
        <v>823</v>
      </c>
      <c r="D28" s="3401"/>
    </row>
    <row r="29" spans="1:4" x14ac:dyDescent="0.25">
      <c r="A29" s="3401"/>
      <c r="B29" s="3402"/>
      <c r="C29" s="3401" t="s">
        <v>824</v>
      </c>
      <c r="D29" s="3401"/>
    </row>
    <row r="30" spans="1:4" x14ac:dyDescent="0.25">
      <c r="A30" s="3401"/>
      <c r="B30" s="3402"/>
      <c r="C30" s="3401"/>
    </row>
    <row r="31" spans="1:4" x14ac:dyDescent="0.25">
      <c r="A31" s="3401" t="s">
        <v>825</v>
      </c>
      <c r="B31" s="3402" t="s">
        <v>826</v>
      </c>
      <c r="C31" s="3401" t="s">
        <v>827</v>
      </c>
    </row>
    <row r="32" spans="1:4" x14ac:dyDescent="0.25">
      <c r="A32" s="3401"/>
      <c r="B32" s="3402" t="s">
        <v>828</v>
      </c>
      <c r="C32" s="3401" t="s">
        <v>829</v>
      </c>
    </row>
    <row r="33" spans="1:3" x14ac:dyDescent="0.25">
      <c r="A33" s="3401"/>
      <c r="B33" s="3402"/>
      <c r="C33" s="3401" t="s">
        <v>830</v>
      </c>
    </row>
    <row r="34" spans="1:3" x14ac:dyDescent="0.25">
      <c r="A34" s="3401"/>
      <c r="B34" s="3402"/>
      <c r="C34" s="3401" t="s">
        <v>831</v>
      </c>
    </row>
    <row r="35" spans="1:3" x14ac:dyDescent="0.25">
      <c r="A35" s="3401"/>
      <c r="B35" s="3402"/>
      <c r="C35" s="3401" t="s">
        <v>832</v>
      </c>
    </row>
    <row r="36" spans="1:3" x14ac:dyDescent="0.25">
      <c r="A36" s="3401"/>
      <c r="B36" s="3402"/>
      <c r="C36" s="3401" t="s">
        <v>833</v>
      </c>
    </row>
    <row r="37" spans="1:3" x14ac:dyDescent="0.25">
      <c r="A37" s="3401"/>
      <c r="B37" s="3402"/>
      <c r="C37" s="3401" t="s">
        <v>834</v>
      </c>
    </row>
    <row r="38" spans="1:3" x14ac:dyDescent="0.25">
      <c r="A38" s="3401"/>
      <c r="B38" s="3402"/>
      <c r="C38" s="3401" t="s">
        <v>835</v>
      </c>
    </row>
    <row r="39" spans="1:3" x14ac:dyDescent="0.25">
      <c r="A39" s="3401"/>
      <c r="B39" s="3402"/>
      <c r="C39" s="3401"/>
    </row>
    <row r="40" spans="1:3" x14ac:dyDescent="0.25">
      <c r="A40" s="3401" t="s">
        <v>836</v>
      </c>
      <c r="B40" s="3402" t="s">
        <v>837</v>
      </c>
      <c r="C40" s="3401" t="s">
        <v>838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A966"/>
  <sheetViews>
    <sheetView view="pageBreakPreview" zoomScale="60" zoomScaleNormal="100" workbookViewId="0">
      <selection activeCell="CX979" sqref="CX979"/>
    </sheetView>
  </sheetViews>
  <sheetFormatPr defaultColWidth="15.7109375" defaultRowHeight="15" x14ac:dyDescent="0.25"/>
  <cols>
    <col min="1" max="2" width="7.7109375" customWidth="1"/>
    <col min="3" max="3" width="60.7109375" customWidth="1"/>
    <col min="4" max="4" width="12.7109375" hidden="1" customWidth="1"/>
    <col min="5" max="5" width="12.7109375" style="5" hidden="1" customWidth="1"/>
    <col min="6" max="10" width="12.7109375" style="40" hidden="1" customWidth="1"/>
    <col min="11" max="12" width="12.7109375" style="5" hidden="1" customWidth="1"/>
    <col min="13" max="25" width="12.7109375" style="177" hidden="1" customWidth="1"/>
    <col min="26" max="26" width="15.7109375" style="177" hidden="1" customWidth="1"/>
    <col min="27" max="27" width="15.7109375" style="180" hidden="1" customWidth="1"/>
    <col min="28" max="28" width="12.7109375" style="177" hidden="1" customWidth="1"/>
    <col min="29" max="29" width="12.7109375" style="816" hidden="1" customWidth="1"/>
    <col min="30" max="30" width="15.7109375" style="816" hidden="1" customWidth="1"/>
    <col min="31" max="32" width="12.7109375" style="816" hidden="1" customWidth="1"/>
    <col min="33" max="35" width="12.7109375" style="15" hidden="1" customWidth="1"/>
    <col min="36" max="37" width="11.7109375" style="2095" hidden="1" customWidth="1"/>
    <col min="38" max="42" width="12.7109375" style="15" hidden="1" customWidth="1"/>
    <col min="43" max="43" width="15.7109375" style="15" hidden="1" customWidth="1"/>
    <col min="44" max="46" width="12.7109375" style="15" hidden="1" customWidth="1"/>
    <col min="47" max="47" width="12.7109375" style="2095" hidden="1" customWidth="1"/>
    <col min="48" max="48" width="12.7109375" style="15" hidden="1" customWidth="1"/>
    <col min="49" max="49" width="10.7109375" style="2095" hidden="1" customWidth="1"/>
    <col min="50" max="59" width="12.7109375" style="15" hidden="1" customWidth="1"/>
    <col min="60" max="63" width="15.7109375" style="15" hidden="1" customWidth="1"/>
    <col min="64" max="66" width="15.7109375" style="177" hidden="1" customWidth="1"/>
    <col min="67" max="69" width="15.7109375" style="15" hidden="1" customWidth="1"/>
    <col min="70" max="70" width="12.7109375" style="15" hidden="1" customWidth="1"/>
    <col min="71" max="78" width="15.7109375" style="15" hidden="1" customWidth="1"/>
    <col min="79" max="94" width="12.7109375" style="15" hidden="1" customWidth="1"/>
    <col min="95" max="96" width="12.7109375" style="2095" hidden="1" customWidth="1"/>
    <col min="97" max="97" width="15.140625" style="15" hidden="1" customWidth="1"/>
    <col min="98" max="98" width="0" style="15" hidden="1" customWidth="1"/>
    <col min="99" max="16384" width="15.7109375" style="15"/>
  </cols>
  <sheetData>
    <row r="1" spans="1:100" s="3395" customFormat="1" ht="18.75" x14ac:dyDescent="0.3">
      <c r="A1" s="3390"/>
      <c r="B1" s="3390"/>
      <c r="C1" s="3390" t="s">
        <v>767</v>
      </c>
      <c r="D1" s="3390"/>
      <c r="E1" s="3391"/>
      <c r="F1" s="3392"/>
      <c r="G1" s="3392"/>
      <c r="H1" s="3392"/>
      <c r="I1" s="3392"/>
      <c r="J1" s="3392"/>
      <c r="K1" s="3391"/>
      <c r="L1" s="3391"/>
      <c r="M1" s="3393"/>
      <c r="N1" s="3393"/>
      <c r="O1" s="3393"/>
      <c r="P1" s="3393"/>
      <c r="Q1" s="3393"/>
      <c r="R1" s="3393"/>
      <c r="S1" s="3393"/>
      <c r="T1" s="3393"/>
      <c r="U1" s="3393"/>
      <c r="V1" s="3393"/>
      <c r="W1" s="3393"/>
      <c r="X1" s="3393"/>
      <c r="Y1" s="3393"/>
      <c r="Z1" s="3393"/>
      <c r="AA1" s="3394"/>
      <c r="AB1" s="3393"/>
      <c r="AJ1" s="3396"/>
      <c r="AK1" s="3396"/>
      <c r="AU1" s="3396"/>
      <c r="AW1" s="3396"/>
      <c r="BL1" s="3393"/>
      <c r="BM1" s="3393"/>
      <c r="BN1" s="3393"/>
      <c r="CQ1" s="3396"/>
      <c r="CR1" s="3396"/>
      <c r="CU1" s="3397">
        <v>43017</v>
      </c>
    </row>
    <row r="4" spans="1:100" x14ac:dyDescent="0.25">
      <c r="C4" s="3376" t="s">
        <v>763</v>
      </c>
      <c r="D4" s="3377"/>
      <c r="E4" s="3378"/>
      <c r="F4" s="3379"/>
      <c r="G4" s="3379"/>
      <c r="H4" s="3379"/>
      <c r="I4" s="3379"/>
      <c r="J4" s="3379"/>
      <c r="K4" s="3378"/>
      <c r="L4" s="3378"/>
      <c r="M4" s="3380"/>
      <c r="N4" s="3380"/>
      <c r="O4" s="3380"/>
      <c r="P4" s="3380"/>
      <c r="Q4" s="3380"/>
      <c r="R4" s="3380"/>
      <c r="S4" s="3380"/>
      <c r="T4" s="3380"/>
      <c r="U4" s="3380"/>
      <c r="V4" s="3380"/>
      <c r="W4" s="3380"/>
      <c r="X4" s="3380"/>
      <c r="Y4" s="3380"/>
      <c r="Z4" s="3380"/>
      <c r="AA4" s="3381"/>
      <c r="AB4" s="3380"/>
      <c r="AC4" s="3376"/>
      <c r="AD4" s="3376"/>
      <c r="AE4" s="3376"/>
      <c r="AF4" s="3376"/>
      <c r="AG4" s="3377"/>
      <c r="AH4" s="3377"/>
      <c r="AI4" s="3377"/>
      <c r="AJ4" s="3382"/>
      <c r="AK4" s="3382"/>
      <c r="AL4" s="3377"/>
      <c r="AM4" s="3377"/>
      <c r="AN4" s="3377"/>
      <c r="AO4" s="3377"/>
      <c r="AP4" s="3377"/>
      <c r="AQ4" s="3377"/>
      <c r="AR4" s="3377"/>
      <c r="AS4" s="3377"/>
      <c r="AT4" s="3377"/>
      <c r="AU4" s="3382"/>
      <c r="AV4" s="3377"/>
      <c r="AW4" s="3382"/>
      <c r="AX4" s="3377"/>
      <c r="AY4" s="3377"/>
      <c r="AZ4" s="3377"/>
      <c r="BA4" s="3377"/>
      <c r="BB4" s="3377"/>
      <c r="BC4" s="3377"/>
      <c r="BD4" s="3377"/>
      <c r="BE4" s="3377"/>
      <c r="BF4" s="3377"/>
      <c r="BG4" s="3377"/>
      <c r="BH4" s="3377"/>
      <c r="BI4" s="3377"/>
      <c r="BJ4" s="3377"/>
      <c r="BK4" s="3377"/>
      <c r="BL4" s="3380"/>
      <c r="BM4" s="3380"/>
      <c r="BN4" s="3380"/>
      <c r="BO4" s="3377"/>
      <c r="BP4" s="3377"/>
      <c r="BQ4" s="3377"/>
      <c r="BR4" s="3377"/>
      <c r="BS4" s="3377"/>
      <c r="BT4" s="3377"/>
      <c r="BU4" s="3377"/>
      <c r="BV4" s="3377"/>
      <c r="BW4" s="3377"/>
      <c r="BX4" s="3377"/>
      <c r="BY4" s="3377"/>
      <c r="BZ4" s="3377"/>
      <c r="CA4" s="3377"/>
      <c r="CB4" s="3377"/>
      <c r="CC4" s="3377"/>
      <c r="CD4" s="3377"/>
      <c r="CE4" s="3377"/>
      <c r="CF4" s="3377"/>
      <c r="CG4" s="3377"/>
      <c r="CH4" s="3377"/>
      <c r="CI4" s="3377"/>
      <c r="CJ4" s="3377"/>
      <c r="CK4" s="3377"/>
      <c r="CL4" s="3377"/>
      <c r="CM4" s="3377"/>
      <c r="CN4" s="3377"/>
      <c r="CO4" s="3377"/>
      <c r="CP4" s="3377"/>
      <c r="CQ4" s="3382"/>
      <c r="CR4" s="3382"/>
      <c r="CS4" s="3377"/>
      <c r="CT4" s="3377"/>
      <c r="CU4" s="3376" t="s">
        <v>766</v>
      </c>
    </row>
    <row r="6" spans="1:100" x14ac:dyDescent="0.25">
      <c r="C6" s="18" t="s">
        <v>765</v>
      </c>
      <c r="D6" s="18" t="s">
        <v>100</v>
      </c>
      <c r="E6" s="2351"/>
      <c r="F6" s="3362">
        <f t="shared" ref="F6:K6" si="0">F53-F29</f>
        <v>0</v>
      </c>
      <c r="G6" s="3362">
        <f t="shared" si="0"/>
        <v>0</v>
      </c>
      <c r="H6" s="3362">
        <f t="shared" si="0"/>
        <v>0</v>
      </c>
      <c r="I6" s="3362">
        <f t="shared" si="0"/>
        <v>0</v>
      </c>
      <c r="J6" s="3362">
        <f t="shared" si="0"/>
        <v>0</v>
      </c>
      <c r="K6" s="3362">
        <f t="shared" si="0"/>
        <v>0</v>
      </c>
      <c r="L6" s="3362"/>
      <c r="M6" s="1265">
        <f>M53-M29</f>
        <v>0</v>
      </c>
      <c r="N6" s="580"/>
      <c r="O6" s="580"/>
      <c r="P6" s="580"/>
      <c r="Q6" s="580"/>
      <c r="R6" s="580"/>
      <c r="S6" s="580"/>
      <c r="T6" s="580"/>
      <c r="U6" s="580"/>
      <c r="V6" s="580"/>
      <c r="W6" s="580"/>
      <c r="X6" s="580"/>
      <c r="Y6" s="580"/>
      <c r="Z6" s="580"/>
      <c r="AA6" s="2350"/>
      <c r="AB6" s="580"/>
      <c r="AC6" s="830"/>
      <c r="AD6" s="830"/>
      <c r="AE6" s="830"/>
      <c r="AF6" s="830"/>
      <c r="AG6" s="18"/>
      <c r="AH6" s="18"/>
      <c r="AI6" s="18"/>
      <c r="AJ6" s="814"/>
      <c r="AK6" s="814"/>
      <c r="AL6" s="18"/>
      <c r="AM6" s="18"/>
      <c r="AN6" s="18"/>
      <c r="AO6" s="18"/>
      <c r="AP6" s="18"/>
      <c r="AQ6" s="18"/>
      <c r="AR6" s="18"/>
      <c r="AS6" s="18"/>
      <c r="AT6" s="18"/>
      <c r="AU6" s="814"/>
      <c r="AV6" s="18"/>
      <c r="AW6" s="814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580"/>
      <c r="BM6" s="580"/>
      <c r="BN6" s="580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>
        <f>CG94-CG29</f>
        <v>191</v>
      </c>
      <c r="CH6" s="18">
        <f t="shared" ref="CH6:CS6" si="1">CH94-CH29</f>
        <v>173</v>
      </c>
      <c r="CI6" s="18">
        <f t="shared" si="1"/>
        <v>175</v>
      </c>
      <c r="CJ6" s="18">
        <f t="shared" si="1"/>
        <v>164</v>
      </c>
      <c r="CK6" s="18">
        <f t="shared" si="1"/>
        <v>152</v>
      </c>
      <c r="CL6" s="18">
        <f t="shared" si="1"/>
        <v>155</v>
      </c>
      <c r="CM6" s="18">
        <f t="shared" si="1"/>
        <v>151</v>
      </c>
      <c r="CN6" s="18">
        <f t="shared" si="1"/>
        <v>153</v>
      </c>
      <c r="CO6" s="18">
        <f t="shared" si="1"/>
        <v>156</v>
      </c>
      <c r="CP6" s="18">
        <f t="shared" si="1"/>
        <v>158</v>
      </c>
      <c r="CQ6" s="18">
        <f t="shared" si="1"/>
        <v>161</v>
      </c>
      <c r="CR6" s="18"/>
      <c r="CS6" s="18">
        <f t="shared" si="1"/>
        <v>171</v>
      </c>
      <c r="CT6" s="18"/>
      <c r="CU6" s="2351">
        <f>AVERAGE(CH6:CS6)</f>
        <v>160.81818181818181</v>
      </c>
    </row>
    <row r="7" spans="1:100" x14ac:dyDescent="0.25">
      <c r="C7" s="18" t="s">
        <v>739</v>
      </c>
      <c r="D7" s="18" t="s">
        <v>102</v>
      </c>
      <c r="E7" s="2351"/>
      <c r="F7" s="3362">
        <f t="shared" ref="F7:K7" si="2">F94-F29</f>
        <v>0</v>
      </c>
      <c r="G7" s="3362">
        <f t="shared" si="2"/>
        <v>0</v>
      </c>
      <c r="H7" s="3362">
        <f t="shared" si="2"/>
        <v>0</v>
      </c>
      <c r="I7" s="3362">
        <f t="shared" si="2"/>
        <v>0</v>
      </c>
      <c r="J7" s="3362">
        <f t="shared" si="2"/>
        <v>0</v>
      </c>
      <c r="K7" s="3362">
        <f t="shared" si="2"/>
        <v>0</v>
      </c>
      <c r="L7" s="3362"/>
      <c r="M7" s="1265">
        <f>M94-M29</f>
        <v>0</v>
      </c>
      <c r="N7" s="580"/>
      <c r="O7" s="580"/>
      <c r="P7" s="580"/>
      <c r="Q7" s="580"/>
      <c r="R7" s="580"/>
      <c r="S7" s="580"/>
      <c r="T7" s="580"/>
      <c r="U7" s="580"/>
      <c r="V7" s="580"/>
      <c r="W7" s="580"/>
      <c r="X7" s="580"/>
      <c r="Y7" s="580"/>
      <c r="Z7" s="580"/>
      <c r="AA7" s="2350"/>
      <c r="AB7" s="580"/>
      <c r="AC7" s="830"/>
      <c r="AD7" s="830"/>
      <c r="AE7" s="830"/>
      <c r="AF7" s="830"/>
      <c r="AG7" s="18"/>
      <c r="AH7" s="18"/>
      <c r="AI7" s="18"/>
      <c r="AJ7" s="814"/>
      <c r="AK7" s="814"/>
      <c r="AL7" s="18"/>
      <c r="AM7" s="18"/>
      <c r="AN7" s="18"/>
      <c r="AO7" s="18"/>
      <c r="AP7" s="18"/>
      <c r="AQ7" s="18"/>
      <c r="AR7" s="18"/>
      <c r="AS7" s="18"/>
      <c r="AT7" s="18"/>
      <c r="AU7" s="814"/>
      <c r="AV7" s="18"/>
      <c r="AW7" s="814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580"/>
      <c r="BM7" s="580"/>
      <c r="BN7" s="580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2351">
        <f t="shared" ref="CG7:CQ7" si="3">CG6/7</f>
        <v>27.285714285714285</v>
      </c>
      <c r="CH7" s="2351">
        <f t="shared" si="3"/>
        <v>24.714285714285715</v>
      </c>
      <c r="CI7" s="2351">
        <f t="shared" si="3"/>
        <v>25</v>
      </c>
      <c r="CJ7" s="2351">
        <f t="shared" si="3"/>
        <v>23.428571428571427</v>
      </c>
      <c r="CK7" s="2351">
        <f t="shared" si="3"/>
        <v>21.714285714285715</v>
      </c>
      <c r="CL7" s="2351">
        <f t="shared" si="3"/>
        <v>22.142857142857142</v>
      </c>
      <c r="CM7" s="2351">
        <f t="shared" si="3"/>
        <v>21.571428571428573</v>
      </c>
      <c r="CN7" s="2351">
        <f t="shared" si="3"/>
        <v>21.857142857142858</v>
      </c>
      <c r="CO7" s="2351">
        <f t="shared" si="3"/>
        <v>22.285714285714285</v>
      </c>
      <c r="CP7" s="2351">
        <f t="shared" si="3"/>
        <v>22.571428571428573</v>
      </c>
      <c r="CQ7" s="2351">
        <f t="shared" si="3"/>
        <v>23</v>
      </c>
      <c r="CR7" s="2351"/>
      <c r="CS7" s="2351">
        <f>CS6/7</f>
        <v>24.428571428571427</v>
      </c>
      <c r="CT7" s="18"/>
      <c r="CU7" s="2351">
        <f>CU6/7</f>
        <v>22.974025974025974</v>
      </c>
    </row>
    <row r="8" spans="1:100" x14ac:dyDescent="0.25">
      <c r="C8" s="3363" t="s">
        <v>744</v>
      </c>
      <c r="D8" s="3363" t="s">
        <v>103</v>
      </c>
      <c r="E8" s="3364"/>
      <c r="F8" s="3365">
        <f t="shared" ref="F8:K8" si="4">F7/30</f>
        <v>0</v>
      </c>
      <c r="G8" s="3365">
        <f t="shared" si="4"/>
        <v>0</v>
      </c>
      <c r="H8" s="3365">
        <f t="shared" si="4"/>
        <v>0</v>
      </c>
      <c r="I8" s="3365">
        <f t="shared" si="4"/>
        <v>0</v>
      </c>
      <c r="J8" s="3365">
        <f t="shared" si="4"/>
        <v>0</v>
      </c>
      <c r="K8" s="3365">
        <f t="shared" si="4"/>
        <v>0</v>
      </c>
      <c r="L8" s="3365"/>
      <c r="M8" s="3366">
        <f>M7/30</f>
        <v>0</v>
      </c>
      <c r="N8" s="3367"/>
      <c r="O8" s="3367"/>
      <c r="P8" s="3367"/>
      <c r="Q8" s="3367"/>
      <c r="R8" s="3367"/>
      <c r="S8" s="3367"/>
      <c r="T8" s="3367"/>
      <c r="U8" s="3367"/>
      <c r="V8" s="3367"/>
      <c r="W8" s="3367"/>
      <c r="X8" s="3367"/>
      <c r="Y8" s="3367"/>
      <c r="Z8" s="3367"/>
      <c r="AA8" s="3368"/>
      <c r="AB8" s="3367"/>
      <c r="AC8" s="3369"/>
      <c r="AD8" s="3369"/>
      <c r="AE8" s="3369"/>
      <c r="AF8" s="3369"/>
      <c r="AG8" s="3363"/>
      <c r="AH8" s="3363"/>
      <c r="AI8" s="3363"/>
      <c r="AJ8" s="3370"/>
      <c r="AK8" s="3370"/>
      <c r="AL8" s="3363"/>
      <c r="AM8" s="3363"/>
      <c r="AN8" s="3363"/>
      <c r="AO8" s="3363"/>
      <c r="AP8" s="3363"/>
      <c r="AQ8" s="3363"/>
      <c r="AR8" s="3363"/>
      <c r="AS8" s="3363"/>
      <c r="AT8" s="3363"/>
      <c r="AU8" s="3370"/>
      <c r="AV8" s="3363"/>
      <c r="AW8" s="3370"/>
      <c r="AX8" s="3363"/>
      <c r="AY8" s="3363"/>
      <c r="AZ8" s="3363"/>
      <c r="BA8" s="3363"/>
      <c r="BB8" s="3363"/>
      <c r="BC8" s="3363"/>
      <c r="BD8" s="3363"/>
      <c r="BE8" s="3363"/>
      <c r="BF8" s="3363"/>
      <c r="BG8" s="3363"/>
      <c r="BH8" s="3363"/>
      <c r="BI8" s="3363"/>
      <c r="BJ8" s="3363"/>
      <c r="BK8" s="3363"/>
      <c r="BL8" s="3367"/>
      <c r="BM8" s="3367"/>
      <c r="BN8" s="3367"/>
      <c r="BO8" s="3363"/>
      <c r="BP8" s="3363"/>
      <c r="BQ8" s="3363"/>
      <c r="BR8" s="3363"/>
      <c r="BS8" s="3363"/>
      <c r="BT8" s="3363"/>
      <c r="BU8" s="3363"/>
      <c r="BV8" s="3363"/>
      <c r="BW8" s="3363"/>
      <c r="BX8" s="3363"/>
      <c r="BY8" s="3363"/>
      <c r="BZ8" s="3363"/>
      <c r="CA8" s="3363"/>
      <c r="CB8" s="3363"/>
      <c r="CC8" s="3363"/>
      <c r="CD8" s="3363"/>
      <c r="CE8" s="3363"/>
      <c r="CF8" s="3363"/>
      <c r="CG8" s="3363">
        <f>CG94-CG42</f>
        <v>174</v>
      </c>
      <c r="CH8" s="3363">
        <f t="shared" ref="CH8:CS8" si="5">CH94-CH42</f>
        <v>163</v>
      </c>
      <c r="CI8" s="3363">
        <f t="shared" si="5"/>
        <v>158</v>
      </c>
      <c r="CJ8" s="3363">
        <f t="shared" si="5"/>
        <v>147</v>
      </c>
      <c r="CK8" s="3363">
        <f t="shared" si="5"/>
        <v>135</v>
      </c>
      <c r="CL8" s="3363">
        <f t="shared" si="5"/>
        <v>138</v>
      </c>
      <c r="CM8" s="3363">
        <f t="shared" si="5"/>
        <v>134</v>
      </c>
      <c r="CN8" s="3363">
        <f t="shared" si="5"/>
        <v>133</v>
      </c>
      <c r="CO8" s="3363">
        <f t="shared" si="5"/>
        <v>146</v>
      </c>
      <c r="CP8" s="3363">
        <f t="shared" si="5"/>
        <v>141</v>
      </c>
      <c r="CQ8" s="3363">
        <f t="shared" si="5"/>
        <v>137</v>
      </c>
      <c r="CR8" s="3371"/>
      <c r="CS8" s="3363">
        <f t="shared" si="5"/>
        <v>154</v>
      </c>
      <c r="CT8" s="3363"/>
      <c r="CU8" s="3364">
        <f>AVERAGE(CH8:CS8)</f>
        <v>144.18181818181819</v>
      </c>
    </row>
    <row r="9" spans="1:100" x14ac:dyDescent="0.25">
      <c r="C9" s="3363" t="s">
        <v>745</v>
      </c>
      <c r="D9" s="3363" t="s">
        <v>101</v>
      </c>
      <c r="E9" s="3364"/>
      <c r="F9" s="3372" t="e">
        <f>F53-#REF!</f>
        <v>#REF!</v>
      </c>
      <c r="G9" s="3372" t="e">
        <f>G53-#REF!</f>
        <v>#REF!</v>
      </c>
      <c r="H9" s="3372" t="e">
        <f>H53-#REF!</f>
        <v>#REF!</v>
      </c>
      <c r="I9" s="3372" t="e">
        <f>I53-#REF!</f>
        <v>#REF!</v>
      </c>
      <c r="J9" s="3372" t="e">
        <f>J53-#REF!</f>
        <v>#REF!</v>
      </c>
      <c r="K9" s="3372" t="e">
        <f>K53-#REF!</f>
        <v>#REF!</v>
      </c>
      <c r="L9" s="3372"/>
      <c r="M9" s="3373" t="e">
        <f>M53-#REF!</f>
        <v>#REF!</v>
      </c>
      <c r="N9" s="3367"/>
      <c r="O9" s="3367"/>
      <c r="P9" s="3367"/>
      <c r="Q9" s="3367"/>
      <c r="R9" s="3367"/>
      <c r="S9" s="3367"/>
      <c r="T9" s="3367"/>
      <c r="U9" s="3367"/>
      <c r="V9" s="3367"/>
      <c r="W9" s="3367"/>
      <c r="X9" s="3367"/>
      <c r="Y9" s="3367"/>
      <c r="Z9" s="3367"/>
      <c r="AA9" s="3368"/>
      <c r="AB9" s="3367"/>
      <c r="AC9" s="3369"/>
      <c r="AD9" s="3369"/>
      <c r="AE9" s="3369"/>
      <c r="AF9" s="3369"/>
      <c r="AG9" s="3363"/>
      <c r="AH9" s="3363"/>
      <c r="AI9" s="3363"/>
      <c r="AJ9" s="3370"/>
      <c r="AK9" s="3370"/>
      <c r="AL9" s="3363"/>
      <c r="AM9" s="3363"/>
      <c r="AN9" s="3363"/>
      <c r="AO9" s="3363"/>
      <c r="AP9" s="3363"/>
      <c r="AQ9" s="3363"/>
      <c r="AR9" s="3363"/>
      <c r="AS9" s="3363"/>
      <c r="AT9" s="3363"/>
      <c r="AU9" s="3370"/>
      <c r="AV9" s="3363"/>
      <c r="AW9" s="3370"/>
      <c r="AX9" s="3363"/>
      <c r="AY9" s="3363"/>
      <c r="AZ9" s="3363"/>
      <c r="BA9" s="3363"/>
      <c r="BB9" s="3363"/>
      <c r="BC9" s="3363"/>
      <c r="BD9" s="3363"/>
      <c r="BE9" s="3363"/>
      <c r="BF9" s="3363"/>
      <c r="BG9" s="3363"/>
      <c r="BH9" s="3363"/>
      <c r="BI9" s="3363"/>
      <c r="BJ9" s="3363"/>
      <c r="BK9" s="3363"/>
      <c r="BL9" s="3367"/>
      <c r="BM9" s="3367"/>
      <c r="BN9" s="3367"/>
      <c r="BO9" s="3363"/>
      <c r="BP9" s="3363"/>
      <c r="BQ9" s="3363"/>
      <c r="BR9" s="3363"/>
      <c r="BS9" s="3363"/>
      <c r="BT9" s="3363"/>
      <c r="BU9" s="3363"/>
      <c r="BV9" s="3363"/>
      <c r="BW9" s="3363"/>
      <c r="BX9" s="3363"/>
      <c r="BY9" s="3363"/>
      <c r="BZ9" s="3363"/>
      <c r="CA9" s="3363"/>
      <c r="CB9" s="3363"/>
      <c r="CC9" s="3363"/>
      <c r="CD9" s="3363"/>
      <c r="CE9" s="3363"/>
      <c r="CF9" s="3363"/>
      <c r="CG9" s="3364">
        <f>CG8/7</f>
        <v>24.857142857142858</v>
      </c>
      <c r="CH9" s="3364">
        <f t="shared" ref="CH9:CS9" si="6">CH8/7</f>
        <v>23.285714285714285</v>
      </c>
      <c r="CI9" s="3364">
        <f t="shared" si="6"/>
        <v>22.571428571428573</v>
      </c>
      <c r="CJ9" s="3364">
        <f t="shared" si="6"/>
        <v>21</v>
      </c>
      <c r="CK9" s="3364">
        <f t="shared" si="6"/>
        <v>19.285714285714285</v>
      </c>
      <c r="CL9" s="3364">
        <f t="shared" si="6"/>
        <v>19.714285714285715</v>
      </c>
      <c r="CM9" s="3364">
        <f t="shared" si="6"/>
        <v>19.142857142857142</v>
      </c>
      <c r="CN9" s="3364">
        <f t="shared" si="6"/>
        <v>19</v>
      </c>
      <c r="CO9" s="3364">
        <f t="shared" si="6"/>
        <v>20.857142857142858</v>
      </c>
      <c r="CP9" s="3364">
        <f t="shared" si="6"/>
        <v>20.142857142857142</v>
      </c>
      <c r="CQ9" s="3364">
        <f t="shared" si="6"/>
        <v>19.571428571428573</v>
      </c>
      <c r="CR9" s="3364"/>
      <c r="CS9" s="3364">
        <f t="shared" si="6"/>
        <v>22</v>
      </c>
      <c r="CT9" s="3363"/>
      <c r="CU9" s="3364">
        <f>CU8/7</f>
        <v>20.597402597402599</v>
      </c>
      <c r="CV9" s="15" t="s">
        <v>1</v>
      </c>
    </row>
    <row r="10" spans="1:100" x14ac:dyDescent="0.25">
      <c r="C10" s="3363" t="s">
        <v>746</v>
      </c>
      <c r="D10" s="3363" t="s">
        <v>104</v>
      </c>
      <c r="E10" s="3364"/>
      <c r="F10" s="3372" t="e">
        <f>F94-#REF!</f>
        <v>#REF!</v>
      </c>
      <c r="G10" s="3372" t="e">
        <f>G94-#REF!</f>
        <v>#REF!</v>
      </c>
      <c r="H10" s="3372" t="e">
        <f>H94-#REF!</f>
        <v>#REF!</v>
      </c>
      <c r="I10" s="3372" t="e">
        <f>I94-#REF!</f>
        <v>#REF!</v>
      </c>
      <c r="J10" s="3372" t="e">
        <f>J94-#REF!</f>
        <v>#REF!</v>
      </c>
      <c r="K10" s="3372" t="e">
        <f>K94-#REF!</f>
        <v>#REF!</v>
      </c>
      <c r="L10" s="3372"/>
      <c r="M10" s="3373" t="e">
        <f>M94-#REF!</f>
        <v>#REF!</v>
      </c>
      <c r="N10" s="3367"/>
      <c r="O10" s="3367"/>
      <c r="P10" s="3367"/>
      <c r="Q10" s="3367"/>
      <c r="R10" s="3367"/>
      <c r="S10" s="3367"/>
      <c r="T10" s="3367"/>
      <c r="U10" s="3367"/>
      <c r="V10" s="3367"/>
      <c r="W10" s="3367"/>
      <c r="X10" s="3367"/>
      <c r="Y10" s="3367"/>
      <c r="Z10" s="3367"/>
      <c r="AA10" s="3368"/>
      <c r="AB10" s="3367"/>
      <c r="AC10" s="3369"/>
      <c r="AD10" s="3369"/>
      <c r="AE10" s="3369"/>
      <c r="AF10" s="3369"/>
      <c r="AG10" s="3363"/>
      <c r="AH10" s="3363"/>
      <c r="AI10" s="3363"/>
      <c r="AJ10" s="3370"/>
      <c r="AK10" s="3370"/>
      <c r="AL10" s="3363"/>
      <c r="AM10" s="3363"/>
      <c r="AN10" s="3363"/>
      <c r="AO10" s="3363"/>
      <c r="AP10" s="3363"/>
      <c r="AQ10" s="3363"/>
      <c r="AR10" s="3363"/>
      <c r="AS10" s="3363"/>
      <c r="AT10" s="3363"/>
      <c r="AU10" s="3370"/>
      <c r="AV10" s="3363"/>
      <c r="AW10" s="3370"/>
      <c r="AX10" s="3363"/>
      <c r="AY10" s="3363"/>
      <c r="AZ10" s="3363"/>
      <c r="BA10" s="3363"/>
      <c r="BB10" s="3363"/>
      <c r="BC10" s="3363"/>
      <c r="BD10" s="3363"/>
      <c r="BE10" s="3363"/>
      <c r="BF10" s="3363"/>
      <c r="BG10" s="3363"/>
      <c r="BH10" s="3363"/>
      <c r="BI10" s="3363"/>
      <c r="BJ10" s="3363"/>
      <c r="BK10" s="3363"/>
      <c r="BL10" s="3367"/>
      <c r="BM10" s="3367"/>
      <c r="BN10" s="3367"/>
      <c r="BO10" s="3363"/>
      <c r="BP10" s="3363"/>
      <c r="BQ10" s="3363"/>
      <c r="BR10" s="3363"/>
      <c r="BS10" s="3363"/>
      <c r="BT10" s="3363"/>
      <c r="BU10" s="3363"/>
      <c r="BV10" s="3363"/>
      <c r="BW10" s="3363"/>
      <c r="BX10" s="3363"/>
      <c r="BY10" s="3363"/>
      <c r="BZ10" s="3363"/>
      <c r="CA10" s="3363"/>
      <c r="CB10" s="3363"/>
      <c r="CC10" s="3363"/>
      <c r="CD10" s="3363"/>
      <c r="CE10" s="3363"/>
      <c r="CF10" s="3363"/>
      <c r="CG10" s="3363">
        <f>CG94-CG82</f>
        <v>132</v>
      </c>
      <c r="CH10" s="3363">
        <f t="shared" ref="CH10:CS10" si="7">CH94-CH82</f>
        <v>128</v>
      </c>
      <c r="CI10" s="3363">
        <f t="shared" si="7"/>
        <v>123</v>
      </c>
      <c r="CJ10" s="3363">
        <f t="shared" si="7"/>
        <v>105</v>
      </c>
      <c r="CK10" s="3363">
        <f t="shared" si="7"/>
        <v>93</v>
      </c>
      <c r="CL10" s="3363">
        <f t="shared" si="7"/>
        <v>103</v>
      </c>
      <c r="CM10" s="3363">
        <f t="shared" si="7"/>
        <v>92</v>
      </c>
      <c r="CN10" s="3363">
        <f t="shared" si="7"/>
        <v>101</v>
      </c>
      <c r="CO10" s="3363">
        <f t="shared" si="7"/>
        <v>104</v>
      </c>
      <c r="CP10" s="3363">
        <f t="shared" si="7"/>
        <v>106</v>
      </c>
      <c r="CQ10" s="3363">
        <f t="shared" si="7"/>
        <v>102</v>
      </c>
      <c r="CR10" s="3363"/>
      <c r="CS10" s="3363">
        <f t="shared" si="7"/>
        <v>119</v>
      </c>
      <c r="CT10" s="3363"/>
      <c r="CU10" s="3364">
        <f>AVERAGE(CH10:CS10)</f>
        <v>106.90909090909091</v>
      </c>
    </row>
    <row r="11" spans="1:100" x14ac:dyDescent="0.25">
      <c r="C11" s="3363" t="s">
        <v>747</v>
      </c>
      <c r="D11" s="3363" t="s">
        <v>105</v>
      </c>
      <c r="E11" s="3374"/>
      <c r="F11" s="3365" t="e">
        <f>F10/30</f>
        <v>#REF!</v>
      </c>
      <c r="G11" s="3365" t="e">
        <f t="shared" ref="G11:M11" si="8">G10/30</f>
        <v>#REF!</v>
      </c>
      <c r="H11" s="3365" t="e">
        <f t="shared" si="8"/>
        <v>#REF!</v>
      </c>
      <c r="I11" s="3365" t="e">
        <f t="shared" si="8"/>
        <v>#REF!</v>
      </c>
      <c r="J11" s="3365" t="e">
        <f t="shared" si="8"/>
        <v>#REF!</v>
      </c>
      <c r="K11" s="3365" t="e">
        <f t="shared" si="8"/>
        <v>#REF!</v>
      </c>
      <c r="L11" s="3365"/>
      <c r="M11" s="3366" t="e">
        <f t="shared" si="8"/>
        <v>#REF!</v>
      </c>
      <c r="N11" s="3367"/>
      <c r="O11" s="3367"/>
      <c r="P11" s="3367"/>
      <c r="Q11" s="3367"/>
      <c r="R11" s="3367"/>
      <c r="S11" s="3367"/>
      <c r="T11" s="3367"/>
      <c r="U11" s="3367"/>
      <c r="V11" s="3367"/>
      <c r="W11" s="3367"/>
      <c r="X11" s="3367"/>
      <c r="Y11" s="3367"/>
      <c r="Z11" s="3367"/>
      <c r="AA11" s="3368"/>
      <c r="AB11" s="3367"/>
      <c r="AC11" s="3369"/>
      <c r="AD11" s="3369"/>
      <c r="AE11" s="3369"/>
      <c r="AF11" s="3369"/>
      <c r="AG11" s="3363"/>
      <c r="AH11" s="3363"/>
      <c r="AI11" s="3363"/>
      <c r="AJ11" s="3370"/>
      <c r="AK11" s="3370"/>
      <c r="AL11" s="3363"/>
      <c r="AM11" s="3363"/>
      <c r="AN11" s="3363"/>
      <c r="AO11" s="3363"/>
      <c r="AP11" s="3363"/>
      <c r="AQ11" s="3363"/>
      <c r="AR11" s="3363"/>
      <c r="AS11" s="3363"/>
      <c r="AT11" s="3363"/>
      <c r="AU11" s="3370"/>
      <c r="AV11" s="3363"/>
      <c r="AW11" s="3370"/>
      <c r="AX11" s="3363"/>
      <c r="AY11" s="3363"/>
      <c r="AZ11" s="3363"/>
      <c r="BA11" s="3363"/>
      <c r="BB11" s="3363"/>
      <c r="BC11" s="3363"/>
      <c r="BD11" s="3363"/>
      <c r="BE11" s="3363"/>
      <c r="BF11" s="3363"/>
      <c r="BG11" s="3363"/>
      <c r="BH11" s="3363"/>
      <c r="BI11" s="3363"/>
      <c r="BJ11" s="3363"/>
      <c r="BK11" s="3363"/>
      <c r="BL11" s="3367"/>
      <c r="BM11" s="3367"/>
      <c r="BN11" s="3367"/>
      <c r="BO11" s="3363"/>
      <c r="BP11" s="3363"/>
      <c r="BQ11" s="3363"/>
      <c r="BR11" s="3363"/>
      <c r="BS11" s="3363"/>
      <c r="BT11" s="3363"/>
      <c r="BU11" s="3363"/>
      <c r="BV11" s="3363"/>
      <c r="BW11" s="3363"/>
      <c r="BX11" s="3363"/>
      <c r="BY11" s="3363"/>
      <c r="BZ11" s="3363"/>
      <c r="CA11" s="3363"/>
      <c r="CB11" s="3363"/>
      <c r="CC11" s="3363"/>
      <c r="CD11" s="3363"/>
      <c r="CE11" s="3363"/>
      <c r="CF11" s="3363"/>
      <c r="CG11" s="3364">
        <f>CG10/7</f>
        <v>18.857142857142858</v>
      </c>
      <c r="CH11" s="3364">
        <f t="shared" ref="CH11:CS11" si="9">CH10/7</f>
        <v>18.285714285714285</v>
      </c>
      <c r="CI11" s="3364">
        <f t="shared" si="9"/>
        <v>17.571428571428573</v>
      </c>
      <c r="CJ11" s="3364">
        <f t="shared" si="9"/>
        <v>15</v>
      </c>
      <c r="CK11" s="3364">
        <f t="shared" si="9"/>
        <v>13.285714285714286</v>
      </c>
      <c r="CL11" s="3364">
        <f t="shared" si="9"/>
        <v>14.714285714285714</v>
      </c>
      <c r="CM11" s="3364">
        <f t="shared" si="9"/>
        <v>13.142857142857142</v>
      </c>
      <c r="CN11" s="3364">
        <f t="shared" si="9"/>
        <v>14.428571428571429</v>
      </c>
      <c r="CO11" s="3364">
        <f t="shared" si="9"/>
        <v>14.857142857142858</v>
      </c>
      <c r="CP11" s="3364">
        <f t="shared" si="9"/>
        <v>15.142857142857142</v>
      </c>
      <c r="CQ11" s="3364">
        <f t="shared" si="9"/>
        <v>14.571428571428571</v>
      </c>
      <c r="CR11" s="3364"/>
      <c r="CS11" s="3364">
        <f t="shared" si="9"/>
        <v>17</v>
      </c>
      <c r="CT11" s="3363"/>
      <c r="CU11" s="3364">
        <f>CU10/7</f>
        <v>15.272727272727272</v>
      </c>
    </row>
    <row r="12" spans="1:100" x14ac:dyDescent="0.25">
      <c r="C12" s="18" t="s">
        <v>740</v>
      </c>
      <c r="D12" s="18"/>
      <c r="E12" s="2351"/>
      <c r="F12" s="3362"/>
      <c r="G12" s="3362"/>
      <c r="H12" s="3362"/>
      <c r="I12" s="3362"/>
      <c r="J12" s="3362"/>
      <c r="K12" s="2351"/>
      <c r="L12" s="2351"/>
      <c r="M12" s="580"/>
      <c r="N12" s="580"/>
      <c r="O12" s="580"/>
      <c r="P12" s="580"/>
      <c r="Q12" s="580"/>
      <c r="R12" s="580"/>
      <c r="S12" s="580"/>
      <c r="T12" s="580"/>
      <c r="U12" s="580"/>
      <c r="V12" s="580"/>
      <c r="W12" s="580"/>
      <c r="X12" s="580"/>
      <c r="Y12" s="580"/>
      <c r="Z12" s="580"/>
      <c r="AA12" s="2350"/>
      <c r="AB12" s="580"/>
      <c r="AC12" s="830"/>
      <c r="AD12" s="830"/>
      <c r="AE12" s="830"/>
      <c r="AF12" s="830"/>
      <c r="AG12" s="18"/>
      <c r="AH12" s="18"/>
      <c r="AI12" s="18"/>
      <c r="AJ12" s="814"/>
      <c r="AK12" s="814"/>
      <c r="AL12" s="18"/>
      <c r="AM12" s="18"/>
      <c r="AN12" s="18"/>
      <c r="AO12" s="18"/>
      <c r="AP12" s="18"/>
      <c r="AQ12" s="18"/>
      <c r="AR12" s="18"/>
      <c r="AS12" s="18"/>
      <c r="AT12" s="18"/>
      <c r="AU12" s="814"/>
      <c r="AV12" s="18"/>
      <c r="AW12" s="814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580"/>
      <c r="BM12" s="580"/>
      <c r="BN12" s="580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>
        <f>CG94-CG53</f>
        <v>141</v>
      </c>
      <c r="CH12" s="18">
        <f t="shared" ref="CH12:CS12" si="10">CH94-CH53</f>
        <v>137</v>
      </c>
      <c r="CI12" s="18">
        <f t="shared" si="10"/>
        <v>132</v>
      </c>
      <c r="CJ12" s="18">
        <f t="shared" si="10"/>
        <v>114</v>
      </c>
      <c r="CK12" s="18">
        <f t="shared" si="10"/>
        <v>109</v>
      </c>
      <c r="CL12" s="18">
        <f t="shared" si="10"/>
        <v>112</v>
      </c>
      <c r="CM12" s="18">
        <f t="shared" si="10"/>
        <v>108</v>
      </c>
      <c r="CN12" s="18">
        <f t="shared" si="10"/>
        <v>110</v>
      </c>
      <c r="CO12" s="18">
        <f t="shared" si="10"/>
        <v>120</v>
      </c>
      <c r="CP12" s="18">
        <f t="shared" si="10"/>
        <v>115</v>
      </c>
      <c r="CQ12" s="18">
        <f t="shared" si="10"/>
        <v>111</v>
      </c>
      <c r="CR12" s="18"/>
      <c r="CS12" s="18">
        <f t="shared" si="10"/>
        <v>128</v>
      </c>
      <c r="CT12" s="18"/>
      <c r="CU12" s="2351">
        <f>AVERAGE(CH12:CS12)</f>
        <v>117.81818181818181</v>
      </c>
    </row>
    <row r="13" spans="1:100" x14ac:dyDescent="0.25">
      <c r="C13" s="18" t="s">
        <v>741</v>
      </c>
      <c r="D13" s="18"/>
      <c r="E13" s="2351"/>
      <c r="F13" s="3362"/>
      <c r="G13" s="3362"/>
      <c r="H13" s="3362"/>
      <c r="I13" s="3362"/>
      <c r="J13" s="3362"/>
      <c r="K13" s="2351"/>
      <c r="L13" s="2351"/>
      <c r="M13" s="580"/>
      <c r="N13" s="580"/>
      <c r="O13" s="580"/>
      <c r="P13" s="580"/>
      <c r="Q13" s="580"/>
      <c r="R13" s="580"/>
      <c r="S13" s="580"/>
      <c r="T13" s="580"/>
      <c r="U13" s="580"/>
      <c r="V13" s="580"/>
      <c r="W13" s="580"/>
      <c r="X13" s="580"/>
      <c r="Y13" s="580"/>
      <c r="Z13" s="580"/>
      <c r="AA13" s="2350"/>
      <c r="AB13" s="580"/>
      <c r="AC13" s="830"/>
      <c r="AD13" s="830"/>
      <c r="AE13" s="830"/>
      <c r="AF13" s="830"/>
      <c r="AG13" s="18"/>
      <c r="AH13" s="18"/>
      <c r="AI13" s="18"/>
      <c r="AJ13" s="814"/>
      <c r="AK13" s="814"/>
      <c r="AL13" s="18"/>
      <c r="AM13" s="18"/>
      <c r="AN13" s="18"/>
      <c r="AO13" s="18"/>
      <c r="AP13" s="18"/>
      <c r="AQ13" s="18"/>
      <c r="AR13" s="18"/>
      <c r="AS13" s="18"/>
      <c r="AT13" s="18"/>
      <c r="AU13" s="814"/>
      <c r="AV13" s="18"/>
      <c r="AW13" s="814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580"/>
      <c r="BM13" s="580"/>
      <c r="BN13" s="580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2351">
        <f>CG12/7</f>
        <v>20.142857142857142</v>
      </c>
      <c r="CH13" s="2351">
        <f t="shared" ref="CH13:CS13" si="11">CH12/7</f>
        <v>19.571428571428573</v>
      </c>
      <c r="CI13" s="2351">
        <f t="shared" si="11"/>
        <v>18.857142857142858</v>
      </c>
      <c r="CJ13" s="2351">
        <f t="shared" si="11"/>
        <v>16.285714285714285</v>
      </c>
      <c r="CK13" s="2351">
        <f t="shared" si="11"/>
        <v>15.571428571428571</v>
      </c>
      <c r="CL13" s="2351">
        <f t="shared" si="11"/>
        <v>16</v>
      </c>
      <c r="CM13" s="2351">
        <f t="shared" si="11"/>
        <v>15.428571428571429</v>
      </c>
      <c r="CN13" s="2351">
        <f t="shared" si="11"/>
        <v>15.714285714285714</v>
      </c>
      <c r="CO13" s="2351">
        <f t="shared" si="11"/>
        <v>17.142857142857142</v>
      </c>
      <c r="CP13" s="2351">
        <f t="shared" si="11"/>
        <v>16.428571428571427</v>
      </c>
      <c r="CQ13" s="2351">
        <f t="shared" si="11"/>
        <v>15.857142857142858</v>
      </c>
      <c r="CR13" s="2351"/>
      <c r="CS13" s="2351">
        <f t="shared" si="11"/>
        <v>18.285714285714285</v>
      </c>
      <c r="CT13" s="18"/>
      <c r="CU13" s="2351">
        <f>CU12/7</f>
        <v>16.831168831168831</v>
      </c>
    </row>
    <row r="14" spans="1:100" x14ac:dyDescent="0.25">
      <c r="C14" s="18" t="s">
        <v>768</v>
      </c>
      <c r="D14" s="18"/>
      <c r="E14" s="2351"/>
      <c r="F14" s="3362"/>
      <c r="G14" s="3362"/>
      <c r="H14" s="3362"/>
      <c r="I14" s="3362"/>
      <c r="J14" s="3362"/>
      <c r="K14" s="2351"/>
      <c r="L14" s="2351"/>
      <c r="M14" s="580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0"/>
      <c r="Y14" s="580"/>
      <c r="Z14" s="580"/>
      <c r="AA14" s="2350"/>
      <c r="AB14" s="580"/>
      <c r="AC14" s="830"/>
      <c r="AD14" s="830"/>
      <c r="AE14" s="830"/>
      <c r="AF14" s="830"/>
      <c r="AG14" s="18"/>
      <c r="AH14" s="18"/>
      <c r="AI14" s="18"/>
      <c r="AJ14" s="814"/>
      <c r="AK14" s="814"/>
      <c r="AL14" s="18"/>
      <c r="AM14" s="18"/>
      <c r="AN14" s="18"/>
      <c r="AO14" s="18"/>
      <c r="AP14" s="18"/>
      <c r="AQ14" s="18"/>
      <c r="AR14" s="18"/>
      <c r="AS14" s="18"/>
      <c r="AT14" s="18"/>
      <c r="AU14" s="814"/>
      <c r="AV14" s="18"/>
      <c r="AW14" s="814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580"/>
      <c r="BM14" s="580"/>
      <c r="BN14" s="580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>
        <f>CG94-CG64</f>
        <v>139</v>
      </c>
      <c r="CH14" s="18">
        <f t="shared" ref="CH14:CS14" si="12">CH94-CH64</f>
        <v>135</v>
      </c>
      <c r="CI14" s="18">
        <f t="shared" si="12"/>
        <v>130</v>
      </c>
      <c r="CJ14" s="18">
        <f t="shared" si="12"/>
        <v>112</v>
      </c>
      <c r="CK14" s="18">
        <f t="shared" si="12"/>
        <v>107</v>
      </c>
      <c r="CL14" s="18">
        <f t="shared" si="12"/>
        <v>110</v>
      </c>
      <c r="CM14" s="18">
        <f t="shared" si="12"/>
        <v>106</v>
      </c>
      <c r="CN14" s="18">
        <f t="shared" si="12"/>
        <v>108</v>
      </c>
      <c r="CO14" s="18">
        <f t="shared" si="12"/>
        <v>118</v>
      </c>
      <c r="CP14" s="18">
        <f t="shared" si="12"/>
        <v>113</v>
      </c>
      <c r="CQ14" s="18">
        <f t="shared" si="12"/>
        <v>109</v>
      </c>
      <c r="CR14" s="18"/>
      <c r="CS14" s="18">
        <f t="shared" si="12"/>
        <v>126</v>
      </c>
      <c r="CT14" s="18"/>
      <c r="CU14" s="2351">
        <f>AVERAGE(CH14:CS14)</f>
        <v>115.81818181818181</v>
      </c>
    </row>
    <row r="15" spans="1:100" x14ac:dyDescent="0.25">
      <c r="C15" s="18" t="s">
        <v>769</v>
      </c>
      <c r="D15" s="18" t="s">
        <v>1</v>
      </c>
      <c r="E15" s="2351"/>
      <c r="F15" s="3362"/>
      <c r="G15" s="3362"/>
      <c r="H15" s="3362"/>
      <c r="I15" s="3362"/>
      <c r="J15" s="3362"/>
      <c r="K15" s="2351"/>
      <c r="L15" s="2351"/>
      <c r="M15" s="580"/>
      <c r="N15" s="580"/>
      <c r="O15" s="580"/>
      <c r="P15" s="580"/>
      <c r="Q15" s="580"/>
      <c r="R15" s="580"/>
      <c r="S15" s="580"/>
      <c r="T15" s="580"/>
      <c r="U15" s="580"/>
      <c r="V15" s="580"/>
      <c r="W15" s="580"/>
      <c r="X15" s="580"/>
      <c r="Y15" s="580"/>
      <c r="Z15" s="580"/>
      <c r="AA15" s="2350"/>
      <c r="AB15" s="580"/>
      <c r="AC15" s="830"/>
      <c r="AD15" s="830"/>
      <c r="AE15" s="830"/>
      <c r="AF15" s="830"/>
      <c r="AG15" s="18"/>
      <c r="AH15" s="18"/>
      <c r="AI15" s="18"/>
      <c r="AJ15" s="814"/>
      <c r="AK15" s="814"/>
      <c r="AL15" s="18"/>
      <c r="AM15" s="18"/>
      <c r="AN15" s="18"/>
      <c r="AO15" s="18"/>
      <c r="AP15" s="18"/>
      <c r="AQ15" s="18"/>
      <c r="AR15" s="18"/>
      <c r="AS15" s="18"/>
      <c r="AT15" s="18"/>
      <c r="AU15" s="814"/>
      <c r="AV15" s="18"/>
      <c r="AW15" s="814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580"/>
      <c r="BM15" s="580"/>
      <c r="BN15" s="580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2351">
        <f>CG14/7</f>
        <v>19.857142857142858</v>
      </c>
      <c r="CH15" s="2351">
        <f t="shared" ref="CH15:CS15" si="13">CH14/7</f>
        <v>19.285714285714285</v>
      </c>
      <c r="CI15" s="2351">
        <f t="shared" si="13"/>
        <v>18.571428571428573</v>
      </c>
      <c r="CJ15" s="2351">
        <f t="shared" si="13"/>
        <v>16</v>
      </c>
      <c r="CK15" s="2351">
        <f t="shared" si="13"/>
        <v>15.285714285714286</v>
      </c>
      <c r="CL15" s="2351">
        <f t="shared" si="13"/>
        <v>15.714285714285714</v>
      </c>
      <c r="CM15" s="2351">
        <f t="shared" si="13"/>
        <v>15.142857142857142</v>
      </c>
      <c r="CN15" s="2351">
        <f t="shared" si="13"/>
        <v>15.428571428571429</v>
      </c>
      <c r="CO15" s="2351">
        <f t="shared" si="13"/>
        <v>16.857142857142858</v>
      </c>
      <c r="CP15" s="2351">
        <f t="shared" si="13"/>
        <v>16.142857142857142</v>
      </c>
      <c r="CQ15" s="2351">
        <f t="shared" si="13"/>
        <v>15.571428571428571</v>
      </c>
      <c r="CR15" s="2351"/>
      <c r="CS15" s="2351">
        <f t="shared" si="13"/>
        <v>18</v>
      </c>
      <c r="CT15" s="18"/>
      <c r="CU15" s="2351">
        <f>CU14/7</f>
        <v>16.545454545454543</v>
      </c>
    </row>
    <row r="16" spans="1:100" ht="15.75" hidden="1" thickBot="1" x14ac:dyDescent="0.3">
      <c r="E16" s="29"/>
    </row>
    <row r="17" spans="1:115" ht="15.75" hidden="1" customHeight="1" x14ac:dyDescent="0.25">
      <c r="C17" s="37"/>
      <c r="D17" s="37"/>
      <c r="E17" s="77"/>
      <c r="F17" s="78"/>
      <c r="G17" s="78"/>
      <c r="H17" s="78"/>
      <c r="I17" s="78"/>
      <c r="J17" s="79"/>
    </row>
    <row r="18" spans="1:115" ht="15.75" hidden="1" customHeight="1" thickBot="1" x14ac:dyDescent="0.3">
      <c r="C18" s="80"/>
      <c r="D18" s="80"/>
      <c r="E18" s="91"/>
      <c r="F18" s="44"/>
      <c r="G18" s="44"/>
      <c r="H18" s="44"/>
      <c r="I18" s="44"/>
      <c r="J18" s="81"/>
    </row>
    <row r="19" spans="1:115" ht="150" hidden="1" customHeight="1" thickBot="1" x14ac:dyDescent="0.3">
      <c r="A19" s="4761" t="s">
        <v>558</v>
      </c>
      <c r="B19" s="4747"/>
      <c r="C19" s="720" t="s">
        <v>30</v>
      </c>
      <c r="D19" s="720"/>
      <c r="E19" s="92"/>
      <c r="F19" s="82"/>
      <c r="G19" s="118"/>
      <c r="H19" s="83"/>
      <c r="I19" s="93"/>
      <c r="J19" s="83"/>
      <c r="K19" s="198"/>
      <c r="L19" s="199"/>
      <c r="M19" s="200"/>
      <c r="N19" s="203"/>
      <c r="O19" s="200"/>
      <c r="P19" s="203"/>
      <c r="Q19" s="204"/>
      <c r="R19" s="205"/>
      <c r="S19" s="203"/>
      <c r="T19" s="311"/>
      <c r="U19" s="204"/>
      <c r="V19" s="203"/>
      <c r="W19" s="204"/>
      <c r="X19" s="203"/>
      <c r="Y19" s="203"/>
      <c r="Z19" s="204"/>
      <c r="AA19" s="738"/>
      <c r="AB19" s="888" t="s">
        <v>209</v>
      </c>
      <c r="AC19" s="817"/>
      <c r="AD19" s="817"/>
      <c r="AE19" s="818"/>
      <c r="AF19" s="818"/>
      <c r="AR19" s="2803" t="s">
        <v>286</v>
      </c>
      <c r="BB19" s="1"/>
      <c r="BD19" s="1" t="s">
        <v>367</v>
      </c>
      <c r="BG19" s="15">
        <v>2016</v>
      </c>
      <c r="BL19" s="177" t="s">
        <v>411</v>
      </c>
      <c r="BP19" s="15" t="s">
        <v>1</v>
      </c>
      <c r="BR19" s="2113" t="s">
        <v>477</v>
      </c>
      <c r="BS19" s="15">
        <v>2017</v>
      </c>
      <c r="CB19" s="15" t="s">
        <v>661</v>
      </c>
      <c r="CH19" s="15" t="s">
        <v>737</v>
      </c>
      <c r="CK19" s="3209"/>
      <c r="CQ19" s="2095">
        <v>2019</v>
      </c>
      <c r="CW19" s="15" t="s">
        <v>1</v>
      </c>
    </row>
    <row r="20" spans="1:115" ht="30" hidden="1" customHeight="1" thickBot="1" x14ac:dyDescent="0.3">
      <c r="A20" s="4685"/>
      <c r="B20" s="4677"/>
      <c r="C20" s="1816" t="s">
        <v>3</v>
      </c>
      <c r="D20" s="1816"/>
      <c r="E20" s="1817"/>
      <c r="F20" s="1818"/>
      <c r="G20" s="1819"/>
      <c r="H20" s="1818"/>
      <c r="I20" s="1819"/>
      <c r="J20" s="1819"/>
      <c r="K20" s="1818"/>
      <c r="L20" s="1820"/>
      <c r="M20" s="1821"/>
      <c r="N20" s="1822"/>
      <c r="O20" s="1822"/>
      <c r="P20" s="1822"/>
      <c r="Q20" s="1822"/>
      <c r="R20" s="1822"/>
      <c r="S20" s="1822"/>
      <c r="T20" s="1822"/>
      <c r="U20" s="1822"/>
      <c r="V20" s="1823"/>
      <c r="W20" s="1824"/>
      <c r="X20" s="1825"/>
      <c r="Y20" s="1824"/>
      <c r="Z20" s="1825"/>
      <c r="AA20" s="1826"/>
      <c r="AB20" s="1825">
        <v>41455</v>
      </c>
      <c r="AC20" s="1824">
        <v>41485</v>
      </c>
      <c r="AD20" s="1758">
        <v>41516</v>
      </c>
      <c r="AE20" s="1758">
        <v>41547</v>
      </c>
      <c r="AF20" s="1758">
        <v>41577</v>
      </c>
      <c r="AG20" s="1758">
        <v>41608</v>
      </c>
      <c r="AH20" s="1758">
        <v>41638</v>
      </c>
      <c r="AI20" s="1758">
        <v>41304</v>
      </c>
      <c r="AJ20" s="1758">
        <v>41333</v>
      </c>
      <c r="AK20" s="1758">
        <v>41363</v>
      </c>
      <c r="AL20" s="1758">
        <v>41394</v>
      </c>
      <c r="AM20" s="1698">
        <v>41789</v>
      </c>
      <c r="AN20" s="1698">
        <v>41820</v>
      </c>
      <c r="AO20" s="1698">
        <v>41850</v>
      </c>
      <c r="AP20" s="1693">
        <v>41881</v>
      </c>
      <c r="AQ20" s="1698">
        <v>41912</v>
      </c>
      <c r="AR20" s="1693">
        <v>41942</v>
      </c>
      <c r="AS20" s="1693">
        <v>41973</v>
      </c>
      <c r="AT20" s="1693">
        <v>42003</v>
      </c>
      <c r="AU20" s="1697">
        <v>42034</v>
      </c>
      <c r="AV20" s="1693">
        <v>42063</v>
      </c>
      <c r="AW20" s="1697">
        <v>42093</v>
      </c>
      <c r="AX20" s="1693">
        <v>42124</v>
      </c>
      <c r="AY20" s="1693">
        <v>42154</v>
      </c>
      <c r="AZ20" s="1693">
        <v>42185</v>
      </c>
      <c r="BA20" s="1693">
        <v>42215</v>
      </c>
      <c r="BB20" s="1693">
        <v>41881</v>
      </c>
      <c r="BC20" s="1693">
        <v>41912</v>
      </c>
      <c r="BD20" s="1693">
        <v>41942</v>
      </c>
      <c r="BE20" s="1693">
        <v>41973</v>
      </c>
      <c r="BF20" s="1693">
        <v>42003</v>
      </c>
      <c r="BG20" s="1693">
        <v>42399</v>
      </c>
      <c r="BH20" s="1698">
        <v>42428</v>
      </c>
      <c r="BI20" s="1693">
        <v>42459</v>
      </c>
      <c r="BJ20" s="1693">
        <v>42490</v>
      </c>
      <c r="BK20" s="1696">
        <v>42520</v>
      </c>
      <c r="BL20" s="1696">
        <v>42551</v>
      </c>
      <c r="BM20" s="1698">
        <v>42581</v>
      </c>
      <c r="BN20" s="1693">
        <v>42612</v>
      </c>
      <c r="BO20" s="1694">
        <v>42643</v>
      </c>
      <c r="BP20" s="1693">
        <v>42673</v>
      </c>
      <c r="BQ20" s="1698">
        <v>42704</v>
      </c>
      <c r="BR20" s="1693">
        <v>42734</v>
      </c>
      <c r="BS20" s="1696">
        <v>42765</v>
      </c>
      <c r="BT20" s="1694">
        <v>42794</v>
      </c>
      <c r="BU20" s="1698">
        <v>42824</v>
      </c>
      <c r="BV20" s="1693">
        <v>42855</v>
      </c>
      <c r="BW20" s="1696">
        <v>42885</v>
      </c>
      <c r="BX20" s="1693">
        <v>42916</v>
      </c>
      <c r="BY20" s="1693">
        <v>42946</v>
      </c>
      <c r="BZ20" s="1693">
        <v>42977</v>
      </c>
      <c r="CA20" s="1693">
        <v>43008</v>
      </c>
      <c r="CB20" s="1693">
        <v>43038</v>
      </c>
      <c r="CC20" s="1693">
        <v>43069</v>
      </c>
      <c r="CD20" s="1693">
        <v>43099</v>
      </c>
      <c r="CE20" s="1696">
        <v>43130</v>
      </c>
      <c r="CF20" s="1694">
        <v>43159</v>
      </c>
      <c r="CG20" s="1693">
        <v>43189</v>
      </c>
      <c r="CH20" s="1693">
        <v>43220</v>
      </c>
      <c r="CI20" s="1693">
        <v>43250</v>
      </c>
      <c r="CJ20" s="1693">
        <v>43281</v>
      </c>
      <c r="CK20" s="1693">
        <v>43311</v>
      </c>
      <c r="CL20" s="1693">
        <v>43342</v>
      </c>
      <c r="CM20" s="1768">
        <v>43008</v>
      </c>
      <c r="CN20" s="1698">
        <v>43038</v>
      </c>
      <c r="CO20" s="1693">
        <v>43069</v>
      </c>
      <c r="CP20" s="1694">
        <v>43099</v>
      </c>
      <c r="CQ20" s="1697">
        <v>43130</v>
      </c>
      <c r="CR20" s="1695">
        <v>42794</v>
      </c>
      <c r="CS20" s="1693">
        <v>43189</v>
      </c>
    </row>
    <row r="21" spans="1:115" s="39" customFormat="1" ht="30" hidden="1" customHeight="1" x14ac:dyDescent="0.25">
      <c r="A21" s="4685"/>
      <c r="B21" s="4677"/>
      <c r="C21" s="543" t="s">
        <v>92</v>
      </c>
      <c r="D21" s="543"/>
      <c r="E21" s="545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7"/>
      <c r="S21" s="548"/>
      <c r="T21" s="549"/>
      <c r="U21" s="550"/>
      <c r="V21" s="664"/>
      <c r="W21" s="665"/>
      <c r="X21" s="666"/>
      <c r="Y21" s="665"/>
      <c r="Z21" s="714"/>
      <c r="AA21" s="715"/>
      <c r="AB21" s="664">
        <f t="shared" ref="AB21:AL21" si="14">AB228</f>
        <v>41172</v>
      </c>
      <c r="AC21" s="819">
        <f t="shared" si="14"/>
        <v>41565</v>
      </c>
      <c r="AD21" s="819">
        <f t="shared" si="14"/>
        <v>41233</v>
      </c>
      <c r="AE21" s="819">
        <f t="shared" si="14"/>
        <v>41261</v>
      </c>
      <c r="AF21" s="819">
        <f t="shared" si="14"/>
        <v>41303</v>
      </c>
      <c r="AG21" s="819">
        <f t="shared" si="14"/>
        <v>41324</v>
      </c>
      <c r="AH21" s="819">
        <f t="shared" si="14"/>
        <v>41360</v>
      </c>
      <c r="AI21" s="819">
        <f t="shared" si="14"/>
        <v>41375</v>
      </c>
      <c r="AJ21" s="819" t="str">
        <f t="shared" si="14"/>
        <v>same as 1/30</v>
      </c>
      <c r="AK21" s="819">
        <f t="shared" si="14"/>
        <v>41416</v>
      </c>
      <c r="AL21" s="819">
        <f t="shared" si="14"/>
        <v>41438</v>
      </c>
      <c r="AU21" s="930"/>
      <c r="AW21" s="930"/>
      <c r="BI21" s="1144"/>
      <c r="BJ21" s="1144"/>
      <c r="BR21" s="1144"/>
      <c r="CG21" s="1144"/>
      <c r="CQ21" s="930"/>
      <c r="CR21" s="930"/>
    </row>
    <row r="22" spans="1:115" s="2095" customFormat="1" ht="30" hidden="1" customHeight="1" thickBot="1" x14ac:dyDescent="0.3">
      <c r="A22" s="4685"/>
      <c r="B22" s="4677"/>
      <c r="C22" s="1169" t="s">
        <v>480</v>
      </c>
      <c r="D22" s="1169"/>
      <c r="E22" s="522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90"/>
      <c r="S22" s="14"/>
      <c r="T22" s="301"/>
      <c r="U22" s="302"/>
      <c r="V22" s="667"/>
      <c r="W22" s="450"/>
      <c r="X22" s="184"/>
      <c r="Y22" s="450"/>
      <c r="Z22" s="449"/>
      <c r="AA22" s="450"/>
      <c r="AB22" s="449">
        <f t="shared" ref="AB22:AI22" si="15">AB29-14</f>
        <v>41267</v>
      </c>
      <c r="AC22" s="14">
        <f t="shared" si="15"/>
        <v>41288</v>
      </c>
      <c r="AD22" s="14">
        <f t="shared" si="15"/>
        <v>41330</v>
      </c>
      <c r="AE22" s="14">
        <f t="shared" si="15"/>
        <v>41352</v>
      </c>
      <c r="AF22" s="14">
        <f t="shared" si="15"/>
        <v>41387</v>
      </c>
      <c r="AG22" s="14">
        <f t="shared" si="15"/>
        <v>41415</v>
      </c>
      <c r="AH22" s="14">
        <f t="shared" si="15"/>
        <v>41450</v>
      </c>
      <c r="AI22" s="14">
        <f t="shared" si="15"/>
        <v>41471</v>
      </c>
      <c r="AJ22" s="14" t="s">
        <v>25</v>
      </c>
      <c r="AK22" s="14">
        <f>AK29-14</f>
        <v>41507</v>
      </c>
      <c r="AL22" s="14">
        <f>AL29-14</f>
        <v>41176</v>
      </c>
      <c r="AM22" s="14">
        <f>AM29-14</f>
        <v>41211</v>
      </c>
      <c r="AN22" s="14">
        <f>AN29-14</f>
        <v>41248</v>
      </c>
      <c r="AO22" s="14">
        <v>41628</v>
      </c>
      <c r="AP22" s="14">
        <f>AP29-14</f>
        <v>41316</v>
      </c>
      <c r="AQ22" s="14">
        <f>AQ29-14</f>
        <v>41344</v>
      </c>
      <c r="AR22" s="14">
        <v>41379</v>
      </c>
      <c r="AS22" s="14">
        <f>AS29-14</f>
        <v>41779</v>
      </c>
      <c r="AT22" s="14">
        <f t="shared" ref="AT22:BF22" si="16">AT29-14</f>
        <v>41821</v>
      </c>
      <c r="AU22" s="14">
        <f t="shared" si="16"/>
        <v>41470</v>
      </c>
      <c r="AV22" s="50" t="s">
        <v>25</v>
      </c>
      <c r="AW22" s="14">
        <v>41877</v>
      </c>
      <c r="AX22" s="14">
        <f t="shared" si="16"/>
        <v>41561</v>
      </c>
      <c r="AY22" s="14">
        <f t="shared" si="16"/>
        <v>41589</v>
      </c>
      <c r="AZ22" s="14">
        <f t="shared" si="16"/>
        <v>41613</v>
      </c>
      <c r="BA22" s="14">
        <f t="shared" si="16"/>
        <v>42017</v>
      </c>
      <c r="BB22" s="14">
        <f t="shared" si="16"/>
        <v>42052</v>
      </c>
      <c r="BC22" s="14">
        <f t="shared" si="16"/>
        <v>42087</v>
      </c>
      <c r="BD22" s="14">
        <f t="shared" si="16"/>
        <v>42115</v>
      </c>
      <c r="BE22" s="14">
        <f t="shared" si="16"/>
        <v>42164</v>
      </c>
      <c r="BF22" s="38">
        <f t="shared" si="16"/>
        <v>42199</v>
      </c>
      <c r="BG22" s="806">
        <f>BG29-14</f>
        <v>42227</v>
      </c>
      <c r="BH22" s="302" t="s">
        <v>25</v>
      </c>
      <c r="BI22" s="1148" t="s">
        <v>128</v>
      </c>
      <c r="BJ22" s="38">
        <f t="shared" ref="BJ22:BQ22" si="17">BJ29-14</f>
        <v>42297</v>
      </c>
      <c r="BK22" s="38">
        <f t="shared" si="17"/>
        <v>42318</v>
      </c>
      <c r="BL22" s="1645">
        <f>BL29-28</f>
        <v>42353</v>
      </c>
      <c r="BM22" s="1645">
        <f t="shared" si="17"/>
        <v>42402</v>
      </c>
      <c r="BN22" s="1645">
        <f t="shared" si="17"/>
        <v>42437</v>
      </c>
      <c r="BO22" s="1645">
        <f t="shared" si="17"/>
        <v>42472</v>
      </c>
      <c r="BP22" s="1645">
        <f t="shared" si="17"/>
        <v>42507</v>
      </c>
      <c r="BQ22" s="1645">
        <f t="shared" si="17"/>
        <v>42535</v>
      </c>
      <c r="BR22" s="1646">
        <f>BR26-7</f>
        <v>42522</v>
      </c>
      <c r="BS22" s="1646">
        <f>BS26-7</f>
        <v>42536</v>
      </c>
      <c r="BT22" s="1647" t="s">
        <v>454</v>
      </c>
      <c r="BU22" s="1646">
        <f t="shared" ref="BU22:CA22" si="18">BU26-7</f>
        <v>42571</v>
      </c>
      <c r="BV22" s="1646">
        <f t="shared" si="18"/>
        <v>42606</v>
      </c>
      <c r="BW22" s="1646">
        <f t="shared" si="18"/>
        <v>42641</v>
      </c>
      <c r="BX22" s="1646">
        <f t="shared" si="18"/>
        <v>42662</v>
      </c>
      <c r="BY22" s="1646">
        <f t="shared" si="18"/>
        <v>42711</v>
      </c>
      <c r="BZ22" s="1646">
        <f t="shared" si="18"/>
        <v>42746</v>
      </c>
      <c r="CA22" s="1646">
        <f t="shared" si="18"/>
        <v>42781</v>
      </c>
      <c r="CB22" s="1646">
        <f>CB26-7</f>
        <v>42809</v>
      </c>
      <c r="CC22" s="1645">
        <f>CC26-7</f>
        <v>42837</v>
      </c>
      <c r="CD22" s="2840">
        <f>CD26-7</f>
        <v>42865</v>
      </c>
      <c r="CE22" s="2840">
        <f>CE26-7</f>
        <v>42886</v>
      </c>
      <c r="CF22" s="1647" t="s">
        <v>454</v>
      </c>
      <c r="CG22" s="2840">
        <f>CG26-7</f>
        <v>42928</v>
      </c>
      <c r="CH22" s="2840">
        <f t="shared" ref="CH22:CS22" si="19">CH26-7</f>
        <v>42977</v>
      </c>
      <c r="CI22" s="2840">
        <f t="shared" si="19"/>
        <v>43005</v>
      </c>
      <c r="CJ22" s="2840">
        <f t="shared" si="19"/>
        <v>43047</v>
      </c>
      <c r="CK22" s="2840">
        <f t="shared" si="19"/>
        <v>43089</v>
      </c>
      <c r="CL22" s="2840">
        <f t="shared" si="19"/>
        <v>43117</v>
      </c>
      <c r="CM22" s="2840">
        <f t="shared" si="19"/>
        <v>43152</v>
      </c>
      <c r="CN22" s="2840">
        <f t="shared" si="19"/>
        <v>43180</v>
      </c>
      <c r="CO22" s="2840">
        <f t="shared" si="19"/>
        <v>43208</v>
      </c>
      <c r="CP22" s="2840">
        <f t="shared" si="19"/>
        <v>43236</v>
      </c>
      <c r="CQ22" s="2840">
        <f t="shared" si="19"/>
        <v>43264</v>
      </c>
      <c r="CR22" s="2840" t="e">
        <f t="shared" si="19"/>
        <v>#VALUE!</v>
      </c>
      <c r="CS22" s="2840">
        <f t="shared" si="19"/>
        <v>43313</v>
      </c>
    </row>
    <row r="23" spans="1:115" s="442" customFormat="1" ht="30" hidden="1" customHeight="1" x14ac:dyDescent="0.25">
      <c r="A23" s="4685"/>
      <c r="B23" s="4677"/>
      <c r="C23" s="534" t="s">
        <v>111</v>
      </c>
      <c r="D23" s="534"/>
      <c r="E23" s="523"/>
      <c r="F23" s="436"/>
      <c r="G23" s="435"/>
      <c r="H23" s="436"/>
      <c r="I23" s="435"/>
      <c r="J23" s="435"/>
      <c r="K23" s="435"/>
      <c r="L23" s="437"/>
      <c r="M23" s="435"/>
      <c r="N23" s="435"/>
      <c r="O23" s="435"/>
      <c r="P23" s="435"/>
      <c r="Q23" s="435"/>
      <c r="R23" s="498"/>
      <c r="S23" s="438"/>
      <c r="T23" s="439"/>
      <c r="U23" s="440"/>
      <c r="V23" s="510"/>
      <c r="W23" s="441"/>
      <c r="X23" s="440"/>
      <c r="Y23" s="441"/>
      <c r="Z23" s="440"/>
      <c r="AA23" s="441"/>
      <c r="AB23" s="440"/>
      <c r="AC23" s="820"/>
      <c r="AD23" s="820"/>
      <c r="AE23" s="820"/>
      <c r="AF23" s="820"/>
      <c r="AG23" s="820"/>
      <c r="AH23" s="820"/>
      <c r="AI23" s="820"/>
      <c r="AJ23" s="820" t="s">
        <v>25</v>
      </c>
      <c r="AK23" s="820"/>
      <c r="AL23" s="820"/>
      <c r="AM23" s="820"/>
      <c r="AN23" s="820"/>
      <c r="AO23" s="820"/>
      <c r="AP23" s="820"/>
      <c r="AQ23" s="820"/>
      <c r="AR23" s="820"/>
      <c r="AS23" s="820"/>
      <c r="AT23" s="820"/>
      <c r="AU23" s="820"/>
      <c r="AV23" s="820"/>
      <c r="AW23" s="820"/>
      <c r="AX23" s="820"/>
      <c r="AY23" s="820"/>
      <c r="AZ23" s="820"/>
      <c r="BA23" s="820"/>
      <c r="BB23" s="820"/>
      <c r="BC23" s="820"/>
      <c r="BD23" s="820"/>
      <c r="BE23" s="820"/>
      <c r="BF23" s="1137"/>
      <c r="BG23" s="820"/>
      <c r="BH23" s="1145"/>
      <c r="BI23" s="820"/>
      <c r="BJ23" s="1137"/>
      <c r="BL23" s="1235"/>
      <c r="BM23" s="1235"/>
      <c r="BN23" s="1235"/>
      <c r="BR23" s="1439"/>
      <c r="BS23" s="1440"/>
      <c r="BT23" s="1621"/>
      <c r="BU23" s="1623"/>
      <c r="BV23" s="1623"/>
      <c r="BW23" s="1632"/>
      <c r="BX23" s="1632"/>
      <c r="BY23" s="1632"/>
      <c r="BZ23" s="1632"/>
      <c r="CA23" s="1632"/>
      <c r="CB23" s="1632"/>
      <c r="CC23" s="2836"/>
      <c r="CD23" s="534"/>
      <c r="CE23" s="534"/>
      <c r="CF23" s="1621"/>
      <c r="CG23" s="534"/>
      <c r="CH23" s="534"/>
      <c r="CI23" s="534"/>
      <c r="CJ23" s="534"/>
      <c r="CK23" s="534"/>
      <c r="CL23" s="534"/>
      <c r="CM23" s="534"/>
      <c r="CN23" s="534"/>
      <c r="CO23" s="534"/>
      <c r="CP23" s="534"/>
      <c r="CQ23" s="438"/>
      <c r="CR23" s="438"/>
      <c r="CS23" s="534"/>
      <c r="CT23" s="1048"/>
      <c r="CU23" s="1048"/>
      <c r="CV23" s="1048"/>
      <c r="CW23" s="1048"/>
      <c r="CX23" s="1048"/>
      <c r="CY23" s="1048"/>
      <c r="CZ23" s="1048"/>
      <c r="DA23" s="1048"/>
      <c r="DB23" s="1048"/>
      <c r="DC23" s="1048"/>
      <c r="DD23" s="1048"/>
      <c r="DE23" s="1048"/>
      <c r="DF23" s="1048"/>
      <c r="DG23" s="1048"/>
      <c r="DH23" s="1048"/>
      <c r="DI23" s="1048"/>
      <c r="DJ23" s="1048"/>
      <c r="DK23" s="1048"/>
    </row>
    <row r="24" spans="1:115" s="442" customFormat="1" ht="30" hidden="1" customHeight="1" x14ac:dyDescent="0.25">
      <c r="A24" s="4685"/>
      <c r="B24" s="4677"/>
      <c r="C24" s="535" t="s">
        <v>144</v>
      </c>
      <c r="D24" s="535"/>
      <c r="E24" s="523"/>
      <c r="F24" s="436"/>
      <c r="G24" s="435"/>
      <c r="H24" s="436"/>
      <c r="I24" s="435"/>
      <c r="J24" s="435"/>
      <c r="K24" s="436"/>
      <c r="L24" s="443"/>
      <c r="M24" s="444"/>
      <c r="N24" s="444"/>
      <c r="O24" s="444"/>
      <c r="P24" s="444"/>
      <c r="Q24" s="444"/>
      <c r="R24" s="445"/>
      <c r="S24" s="441"/>
      <c r="T24" s="439"/>
      <c r="U24" s="510"/>
      <c r="V24" s="510"/>
      <c r="W24" s="446"/>
      <c r="X24" s="440"/>
      <c r="Y24" s="441"/>
      <c r="Z24" s="440"/>
      <c r="AA24" s="441"/>
      <c r="AB24" s="440"/>
      <c r="AC24" s="820"/>
      <c r="AD24" s="820"/>
      <c r="AE24" s="820"/>
      <c r="AF24" s="820"/>
      <c r="AG24" s="820"/>
      <c r="AH24" s="820"/>
      <c r="AI24" s="820"/>
      <c r="AJ24" s="820" t="s">
        <v>25</v>
      </c>
      <c r="AK24" s="820"/>
      <c r="AL24" s="820"/>
      <c r="AM24" s="820"/>
      <c r="AN24" s="820"/>
      <c r="AO24" s="820"/>
      <c r="AP24" s="820"/>
      <c r="AQ24" s="820"/>
      <c r="AR24" s="820"/>
      <c r="AS24" s="820"/>
      <c r="AT24" s="820"/>
      <c r="AU24" s="820"/>
      <c r="AV24" s="820"/>
      <c r="AW24" s="820"/>
      <c r="AX24" s="820"/>
      <c r="AY24" s="820"/>
      <c r="AZ24" s="820"/>
      <c r="BA24" s="820"/>
      <c r="BB24" s="820"/>
      <c r="BC24" s="820"/>
      <c r="BD24" s="820"/>
      <c r="BE24" s="820"/>
      <c r="BF24" s="1137"/>
      <c r="BG24" s="820"/>
      <c r="BH24" s="1145"/>
      <c r="BI24" s="820"/>
      <c r="BJ24" s="1137"/>
      <c r="BL24" s="1235"/>
      <c r="BM24" s="1235"/>
      <c r="BN24" s="1235"/>
      <c r="BR24" s="1439"/>
      <c r="BS24" s="1440"/>
      <c r="BT24" s="1621"/>
      <c r="BU24" s="1623"/>
      <c r="BV24" s="1623"/>
      <c r="BW24" s="534"/>
      <c r="BX24" s="534"/>
      <c r="BY24" s="534"/>
      <c r="BZ24" s="534"/>
      <c r="CA24" s="534"/>
      <c r="CB24" s="534"/>
      <c r="CC24" s="1623"/>
      <c r="CD24" s="534"/>
      <c r="CE24" s="534"/>
      <c r="CF24" s="1621"/>
      <c r="CG24" s="534"/>
      <c r="CH24" s="534"/>
      <c r="CI24" s="534"/>
      <c r="CJ24" s="534"/>
      <c r="CK24" s="534"/>
      <c r="CL24" s="534"/>
      <c r="CM24" s="534"/>
      <c r="CN24" s="534"/>
      <c r="CO24" s="534"/>
      <c r="CP24" s="534"/>
      <c r="CQ24" s="438"/>
      <c r="CR24" s="438"/>
      <c r="CS24" s="534"/>
      <c r="CT24" s="1048"/>
      <c r="CU24" s="1048"/>
      <c r="CV24" s="1048"/>
      <c r="CW24" s="1048"/>
      <c r="CX24" s="1048"/>
      <c r="CY24" s="1048"/>
      <c r="CZ24" s="1048"/>
      <c r="DA24" s="1048"/>
      <c r="DB24" s="1048"/>
      <c r="DC24" s="1048"/>
      <c r="DD24" s="1048"/>
      <c r="DE24" s="1048"/>
      <c r="DF24" s="1048"/>
      <c r="DG24" s="1048"/>
      <c r="DH24" s="1048"/>
      <c r="DI24" s="1048"/>
      <c r="DJ24" s="1048"/>
      <c r="DK24" s="1048"/>
    </row>
    <row r="25" spans="1:115" s="1048" customFormat="1" ht="30" hidden="1" customHeight="1" x14ac:dyDescent="0.25">
      <c r="A25" s="4685"/>
      <c r="B25" s="4677"/>
      <c r="C25" s="1050" t="s">
        <v>334</v>
      </c>
      <c r="D25" s="1050"/>
      <c r="E25" s="1043"/>
      <c r="F25" s="1044"/>
      <c r="G25" s="1045"/>
      <c r="H25" s="1044"/>
      <c r="I25" s="1045"/>
      <c r="J25" s="1045"/>
      <c r="K25" s="1044"/>
      <c r="L25" s="1046"/>
      <c r="M25" s="1047"/>
      <c r="N25" s="1047"/>
      <c r="O25" s="1047"/>
      <c r="P25" s="1047"/>
      <c r="Q25" s="1047"/>
      <c r="R25" s="1051"/>
      <c r="S25" s="450"/>
      <c r="T25" s="367"/>
      <c r="U25" s="449"/>
      <c r="V25" s="667"/>
      <c r="W25" s="450"/>
      <c r="X25" s="449"/>
      <c r="Y25" s="450"/>
      <c r="Z25" s="449"/>
      <c r="AA25" s="450"/>
      <c r="AB25" s="4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 t="s">
        <v>369</v>
      </c>
      <c r="BA25" s="14">
        <v>41992</v>
      </c>
      <c r="BB25" s="820"/>
      <c r="BC25" s="14"/>
      <c r="BD25" s="820">
        <f>BD29-47</f>
        <v>42082</v>
      </c>
      <c r="BE25" s="866">
        <f>BE29-47</f>
        <v>42131</v>
      </c>
      <c r="BF25" s="38">
        <f>BF29-47</f>
        <v>42166</v>
      </c>
      <c r="BG25" s="1134"/>
      <c r="BH25" s="1146"/>
      <c r="BI25" s="1133" t="s">
        <v>368</v>
      </c>
      <c r="BJ25" s="38">
        <f>BJ29-47</f>
        <v>42264</v>
      </c>
      <c r="BK25" s="442"/>
      <c r="BL25" s="1235"/>
      <c r="BM25" s="1235"/>
      <c r="BN25" s="1235"/>
      <c r="BO25" s="442"/>
      <c r="BP25" s="442"/>
      <c r="BQ25" s="442"/>
      <c r="BR25" s="1439"/>
      <c r="BS25" s="1440"/>
      <c r="BT25" s="1621"/>
      <c r="BU25" s="1623"/>
      <c r="BV25" s="1623"/>
      <c r="BW25" s="534"/>
      <c r="BX25" s="534"/>
      <c r="BY25" s="534"/>
      <c r="BZ25" s="534"/>
      <c r="CA25" s="534"/>
      <c r="CB25" s="534"/>
      <c r="CC25" s="1623"/>
      <c r="CD25" s="534"/>
      <c r="CE25" s="534"/>
      <c r="CF25" s="1621"/>
      <c r="CG25" s="534"/>
      <c r="CH25" s="534"/>
      <c r="CI25" s="534"/>
      <c r="CJ25" s="534"/>
      <c r="CK25" s="534"/>
      <c r="CL25" s="534"/>
      <c r="CM25" s="534"/>
      <c r="CN25" s="534"/>
      <c r="CO25" s="534"/>
      <c r="CP25" s="534"/>
      <c r="CQ25" s="438"/>
      <c r="CR25" s="438"/>
      <c r="CS25" s="534"/>
    </row>
    <row r="26" spans="1:115" s="1048" customFormat="1" ht="30" hidden="1" customHeight="1" x14ac:dyDescent="0.25">
      <c r="A26" s="4685"/>
      <c r="B26" s="4677"/>
      <c r="C26" s="2585" t="s">
        <v>590</v>
      </c>
      <c r="D26" s="2586"/>
      <c r="E26" s="1043"/>
      <c r="F26" s="1044"/>
      <c r="G26" s="1045"/>
      <c r="H26" s="1044"/>
      <c r="I26" s="1045"/>
      <c r="J26" s="1045"/>
      <c r="K26" s="1044"/>
      <c r="L26" s="1046"/>
      <c r="M26" s="1047"/>
      <c r="N26" s="1047"/>
      <c r="O26" s="1047"/>
      <c r="P26" s="1047"/>
      <c r="Q26" s="1047"/>
      <c r="R26" s="1051"/>
      <c r="S26" s="2587"/>
      <c r="T26" s="2588"/>
      <c r="U26" s="678"/>
      <c r="V26" s="2589"/>
      <c r="W26" s="2587"/>
      <c r="X26" s="678"/>
      <c r="Y26" s="2587"/>
      <c r="Z26" s="678"/>
      <c r="AA26" s="2587"/>
      <c r="AB26" s="678"/>
      <c r="AC26" s="2590"/>
      <c r="AD26" s="2590"/>
      <c r="AE26" s="2590"/>
      <c r="AF26" s="2590"/>
      <c r="AG26" s="2590"/>
      <c r="AH26" s="2590"/>
      <c r="AI26" s="2591"/>
      <c r="AJ26" s="2591"/>
      <c r="AK26" s="2591"/>
      <c r="AL26" s="2591"/>
      <c r="AM26" s="2591"/>
      <c r="AN26" s="2591"/>
      <c r="AO26" s="2591"/>
      <c r="AP26" s="2591"/>
      <c r="AQ26" s="2591"/>
      <c r="AR26" s="2591"/>
      <c r="AS26" s="2591"/>
      <c r="AT26" s="2591"/>
      <c r="AU26" s="2591"/>
      <c r="AV26" s="2591"/>
      <c r="AW26" s="2591"/>
      <c r="AX26" s="2591"/>
      <c r="AY26" s="2591"/>
      <c r="AZ26" s="2591"/>
      <c r="BA26" s="2591"/>
      <c r="BB26" s="2591"/>
      <c r="BC26" s="2591"/>
      <c r="BD26" s="2591"/>
      <c r="BE26" s="2591"/>
      <c r="BF26" s="2592"/>
      <c r="BG26" s="2593"/>
      <c r="BH26" s="2594"/>
      <c r="BI26" s="2593"/>
      <c r="BJ26" s="2592"/>
      <c r="BK26" s="2555"/>
      <c r="BL26" s="2556"/>
      <c r="BM26" s="2556"/>
      <c r="BN26" s="2556"/>
      <c r="BO26" s="2555"/>
      <c r="BP26" s="2555"/>
      <c r="BQ26" s="2555"/>
      <c r="BR26" s="2557">
        <f>BR29-48</f>
        <v>42529</v>
      </c>
      <c r="BS26" s="2837">
        <f t="shared" ref="BS26:CA26" si="20">BS29-48</f>
        <v>42543</v>
      </c>
      <c r="BT26" s="1148" t="s">
        <v>454</v>
      </c>
      <c r="BU26" s="2882">
        <f t="shared" si="20"/>
        <v>42578</v>
      </c>
      <c r="BV26" s="2557">
        <f t="shared" si="20"/>
        <v>42613</v>
      </c>
      <c r="BW26" s="2557">
        <f t="shared" si="20"/>
        <v>42648</v>
      </c>
      <c r="BX26" s="2557">
        <f t="shared" si="20"/>
        <v>42669</v>
      </c>
      <c r="BY26" s="2557">
        <f t="shared" si="20"/>
        <v>42718</v>
      </c>
      <c r="BZ26" s="2557">
        <f t="shared" si="20"/>
        <v>42753</v>
      </c>
      <c r="CA26" s="2557">
        <f t="shared" si="20"/>
        <v>42788</v>
      </c>
      <c r="CB26" s="2557">
        <f>CB29-48</f>
        <v>42816</v>
      </c>
      <c r="CC26" s="2837">
        <f>CC29-48</f>
        <v>42844</v>
      </c>
      <c r="CD26" s="2899">
        <f>CD29-49</f>
        <v>42872</v>
      </c>
      <c r="CE26" s="2615">
        <f>CE29-48</f>
        <v>42893</v>
      </c>
      <c r="CF26" s="105" t="s">
        <v>454</v>
      </c>
      <c r="CG26" s="2615">
        <f>CG29-48</f>
        <v>42935</v>
      </c>
      <c r="CH26" s="2615">
        <f t="shared" ref="CH26:CS26" si="21">CH29-48</f>
        <v>42984</v>
      </c>
      <c r="CI26" s="2615">
        <f t="shared" si="21"/>
        <v>43012</v>
      </c>
      <c r="CJ26" s="2615">
        <f t="shared" si="21"/>
        <v>43054</v>
      </c>
      <c r="CK26" s="2615">
        <f t="shared" si="21"/>
        <v>43096</v>
      </c>
      <c r="CL26" s="2615">
        <f t="shared" si="21"/>
        <v>43124</v>
      </c>
      <c r="CM26" s="2615">
        <f t="shared" si="21"/>
        <v>43159</v>
      </c>
      <c r="CN26" s="2615">
        <f t="shared" si="21"/>
        <v>43187</v>
      </c>
      <c r="CO26" s="2615">
        <f t="shared" si="21"/>
        <v>43215</v>
      </c>
      <c r="CP26" s="2615">
        <f t="shared" si="21"/>
        <v>43243</v>
      </c>
      <c r="CQ26" s="2551">
        <f t="shared" si="21"/>
        <v>43271</v>
      </c>
      <c r="CR26" s="2551" t="s">
        <v>454</v>
      </c>
      <c r="CS26" s="2615">
        <f t="shared" si="21"/>
        <v>43320</v>
      </c>
    </row>
    <row r="27" spans="1:115" s="1048" customFormat="1" ht="30" hidden="1" customHeight="1" x14ac:dyDescent="0.25">
      <c r="A27" s="4685"/>
      <c r="B27" s="4677"/>
      <c r="C27" s="2608" t="s">
        <v>599</v>
      </c>
      <c r="D27" s="1050"/>
      <c r="E27" s="2609"/>
      <c r="F27" s="2610"/>
      <c r="G27" s="2611"/>
      <c r="H27" s="2610"/>
      <c r="I27" s="2611"/>
      <c r="J27" s="2611"/>
      <c r="K27" s="2610"/>
      <c r="L27" s="38"/>
      <c r="M27" s="2611"/>
      <c r="N27" s="2611"/>
      <c r="O27" s="2611"/>
      <c r="P27" s="2611"/>
      <c r="Q27" s="2611"/>
      <c r="R27" s="2612"/>
      <c r="S27" s="450"/>
      <c r="T27" s="367"/>
      <c r="U27" s="449"/>
      <c r="V27" s="667"/>
      <c r="W27" s="450"/>
      <c r="X27" s="449"/>
      <c r="Y27" s="450"/>
      <c r="Z27" s="449"/>
      <c r="AA27" s="450"/>
      <c r="AB27" s="449"/>
      <c r="AC27" s="14"/>
      <c r="AD27" s="14"/>
      <c r="AE27" s="14"/>
      <c r="AF27" s="14"/>
      <c r="AG27" s="14"/>
      <c r="AH27" s="14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2551"/>
      <c r="AY27" s="2551"/>
      <c r="AZ27" s="2551"/>
      <c r="BA27" s="2551"/>
      <c r="BB27" s="2551"/>
      <c r="BC27" s="2551"/>
      <c r="BD27" s="2551"/>
      <c r="BE27" s="2551"/>
      <c r="BF27" s="2552"/>
      <c r="BG27" s="2553"/>
      <c r="BH27" s="2554"/>
      <c r="BI27" s="2553"/>
      <c r="BJ27" s="2552"/>
      <c r="BK27" s="2613"/>
      <c r="BL27" s="2614"/>
      <c r="BM27" s="2614"/>
      <c r="BN27" s="2614"/>
      <c r="BO27" s="2613"/>
      <c r="BP27" s="2613"/>
      <c r="BQ27" s="2613"/>
      <c r="BR27" s="2615">
        <f>BR26+14</f>
        <v>42543</v>
      </c>
      <c r="BS27" s="2838">
        <f t="shared" ref="BS27:CA27" si="22">BS26+14</f>
        <v>42557</v>
      </c>
      <c r="BT27" s="62" t="s">
        <v>454</v>
      </c>
      <c r="BU27" s="2883">
        <f t="shared" si="22"/>
        <v>42592</v>
      </c>
      <c r="BV27" s="2615">
        <f t="shared" si="22"/>
        <v>42627</v>
      </c>
      <c r="BW27" s="2615">
        <f t="shared" si="22"/>
        <v>42662</v>
      </c>
      <c r="BX27" s="2615">
        <f t="shared" si="22"/>
        <v>42683</v>
      </c>
      <c r="BY27" s="2615">
        <f t="shared" si="22"/>
        <v>42732</v>
      </c>
      <c r="BZ27" s="2615">
        <f t="shared" si="22"/>
        <v>42767</v>
      </c>
      <c r="CA27" s="2616">
        <f t="shared" si="22"/>
        <v>42802</v>
      </c>
      <c r="CB27" s="2616">
        <f>CB26+14</f>
        <v>42830</v>
      </c>
      <c r="CC27" s="2838">
        <f>CC26+14</f>
        <v>42858</v>
      </c>
      <c r="CD27" s="2615">
        <f>CD26+14</f>
        <v>42886</v>
      </c>
      <c r="CE27" s="2615">
        <f>CE26+14</f>
        <v>42907</v>
      </c>
      <c r="CF27" s="105" t="s">
        <v>454</v>
      </c>
      <c r="CG27" s="2615">
        <f>CG26+14</f>
        <v>42949</v>
      </c>
      <c r="CH27" s="2615">
        <f t="shared" ref="CH27:CS27" si="23">CH26+14</f>
        <v>42998</v>
      </c>
      <c r="CI27" s="2615">
        <f t="shared" si="23"/>
        <v>43026</v>
      </c>
      <c r="CJ27" s="2615">
        <f t="shared" si="23"/>
        <v>43068</v>
      </c>
      <c r="CK27" s="2615">
        <f t="shared" si="23"/>
        <v>43110</v>
      </c>
      <c r="CL27" s="2615">
        <f t="shared" si="23"/>
        <v>43138</v>
      </c>
      <c r="CM27" s="2615">
        <f t="shared" si="23"/>
        <v>43173</v>
      </c>
      <c r="CN27" s="2615">
        <f t="shared" si="23"/>
        <v>43201</v>
      </c>
      <c r="CO27" s="2615">
        <f t="shared" si="23"/>
        <v>43229</v>
      </c>
      <c r="CP27" s="2615">
        <f t="shared" si="23"/>
        <v>43257</v>
      </c>
      <c r="CQ27" s="2551">
        <f t="shared" si="23"/>
        <v>43285</v>
      </c>
      <c r="CR27" s="2551" t="s">
        <v>454</v>
      </c>
      <c r="CS27" s="2615">
        <f t="shared" si="23"/>
        <v>43334</v>
      </c>
    </row>
    <row r="28" spans="1:115" s="1048" customFormat="1" ht="30" hidden="1" customHeight="1" thickBot="1" x14ac:dyDescent="0.3">
      <c r="A28" s="4685"/>
      <c r="B28" s="4677"/>
      <c r="C28" s="2716" t="s">
        <v>598</v>
      </c>
      <c r="D28" s="2595"/>
      <c r="E28" s="2596"/>
      <c r="F28" s="2597"/>
      <c r="G28" s="1627"/>
      <c r="H28" s="2597"/>
      <c r="I28" s="1627"/>
      <c r="J28" s="1627"/>
      <c r="K28" s="2597"/>
      <c r="L28" s="1626"/>
      <c r="M28" s="1627"/>
      <c r="N28" s="1627"/>
      <c r="O28" s="1627"/>
      <c r="P28" s="1627"/>
      <c r="Q28" s="1627"/>
      <c r="R28" s="1628"/>
      <c r="S28" s="2598"/>
      <c r="T28" s="2599"/>
      <c r="U28" s="2600"/>
      <c r="V28" s="2601"/>
      <c r="W28" s="2598"/>
      <c r="X28" s="2600"/>
      <c r="Y28" s="2598"/>
      <c r="Z28" s="2600"/>
      <c r="AA28" s="2598"/>
      <c r="AB28" s="2600"/>
      <c r="AC28" s="2602"/>
      <c r="AD28" s="2602"/>
      <c r="AE28" s="2602"/>
      <c r="AF28" s="2602"/>
      <c r="AG28" s="2602"/>
      <c r="AH28" s="2602"/>
      <c r="AI28" s="2602"/>
      <c r="AJ28" s="2602"/>
      <c r="AK28" s="2602"/>
      <c r="AL28" s="2602"/>
      <c r="AM28" s="2602"/>
      <c r="AN28" s="2602"/>
      <c r="AO28" s="2602"/>
      <c r="AP28" s="2602"/>
      <c r="AQ28" s="2602"/>
      <c r="AR28" s="2602"/>
      <c r="AS28" s="2602"/>
      <c r="AT28" s="2602"/>
      <c r="AU28" s="2602"/>
      <c r="AV28" s="2602"/>
      <c r="AW28" s="2602"/>
      <c r="AX28" s="2602"/>
      <c r="AY28" s="2602"/>
      <c r="AZ28" s="2602"/>
      <c r="BA28" s="2602"/>
      <c r="BB28" s="2602"/>
      <c r="BC28" s="2602"/>
      <c r="BD28" s="2602"/>
      <c r="BE28" s="2603"/>
      <c r="BF28" s="2604"/>
      <c r="BG28" s="2605"/>
      <c r="BH28" s="2606"/>
      <c r="BI28" s="2602">
        <f>BI29-21</f>
        <v>42255</v>
      </c>
      <c r="BJ28" s="2602">
        <f t="shared" ref="BJ28:CS28" si="24">BJ29-21</f>
        <v>42290</v>
      </c>
      <c r="BK28" s="2602">
        <f t="shared" si="24"/>
        <v>42311</v>
      </c>
      <c r="BL28" s="2602">
        <f t="shared" si="24"/>
        <v>42360</v>
      </c>
      <c r="BM28" s="2602">
        <f t="shared" si="24"/>
        <v>42395</v>
      </c>
      <c r="BN28" s="2602">
        <f t="shared" si="24"/>
        <v>42430</v>
      </c>
      <c r="BO28" s="2602">
        <f t="shared" si="24"/>
        <v>42465</v>
      </c>
      <c r="BP28" s="2602">
        <f t="shared" si="24"/>
        <v>42500</v>
      </c>
      <c r="BQ28" s="2604">
        <f t="shared" si="24"/>
        <v>42528</v>
      </c>
      <c r="BR28" s="2602">
        <f>BR29-21</f>
        <v>42556</v>
      </c>
      <c r="BS28" s="2607">
        <f t="shared" si="24"/>
        <v>42570</v>
      </c>
      <c r="BT28" s="2602" t="s">
        <v>454</v>
      </c>
      <c r="BU28" s="2607">
        <f>BU29-21</f>
        <v>42605</v>
      </c>
      <c r="BV28" s="2604">
        <f t="shared" si="24"/>
        <v>42640</v>
      </c>
      <c r="BW28" s="2602">
        <f t="shared" si="24"/>
        <v>42675</v>
      </c>
      <c r="BX28" s="2602">
        <f t="shared" si="24"/>
        <v>42696</v>
      </c>
      <c r="BY28" s="2602">
        <f t="shared" si="24"/>
        <v>42745</v>
      </c>
      <c r="BZ28" s="2602">
        <f t="shared" si="24"/>
        <v>42780</v>
      </c>
      <c r="CA28" s="2602">
        <f t="shared" si="24"/>
        <v>42815</v>
      </c>
      <c r="CB28" s="2602">
        <f t="shared" si="24"/>
        <v>42843</v>
      </c>
      <c r="CC28" s="2604">
        <f t="shared" si="24"/>
        <v>42871</v>
      </c>
      <c r="CD28" s="2898">
        <f>CD29-22</f>
        <v>42899</v>
      </c>
      <c r="CE28" s="1629">
        <f t="shared" si="24"/>
        <v>42920</v>
      </c>
      <c r="CF28" s="2604" t="s">
        <v>454</v>
      </c>
      <c r="CG28" s="1629">
        <f t="shared" si="24"/>
        <v>42962</v>
      </c>
      <c r="CH28" s="1629">
        <f t="shared" si="24"/>
        <v>43011</v>
      </c>
      <c r="CI28" s="1629">
        <f t="shared" si="24"/>
        <v>43039</v>
      </c>
      <c r="CJ28" s="1629">
        <f t="shared" si="24"/>
        <v>43081</v>
      </c>
      <c r="CK28" s="1629">
        <f t="shared" si="24"/>
        <v>43123</v>
      </c>
      <c r="CL28" s="1629">
        <f t="shared" si="24"/>
        <v>43151</v>
      </c>
      <c r="CM28" s="1629">
        <f t="shared" si="24"/>
        <v>43186</v>
      </c>
      <c r="CN28" s="1629">
        <f t="shared" si="24"/>
        <v>43214</v>
      </c>
      <c r="CO28" s="1629">
        <f t="shared" si="24"/>
        <v>43242</v>
      </c>
      <c r="CP28" s="1629">
        <f t="shared" si="24"/>
        <v>43270</v>
      </c>
      <c r="CQ28" s="1629">
        <f t="shared" si="24"/>
        <v>43298</v>
      </c>
      <c r="CR28" s="1629" t="s">
        <v>454</v>
      </c>
      <c r="CS28" s="1629">
        <f t="shared" si="24"/>
        <v>43347</v>
      </c>
    </row>
    <row r="29" spans="1:115" s="716" customFormat="1" ht="30" hidden="1" customHeight="1" thickBot="1" x14ac:dyDescent="0.3">
      <c r="A29" s="4685"/>
      <c r="B29" s="4677"/>
      <c r="C29" s="1873" t="s">
        <v>606</v>
      </c>
      <c r="D29" s="1873"/>
      <c r="E29" s="1866"/>
      <c r="F29" s="1867"/>
      <c r="G29" s="1868"/>
      <c r="H29" s="1867"/>
      <c r="I29" s="1868"/>
      <c r="J29" s="1868"/>
      <c r="K29" s="1869"/>
      <c r="L29" s="1779"/>
      <c r="M29" s="1874"/>
      <c r="N29" s="1874"/>
      <c r="O29" s="1875"/>
      <c r="P29" s="1874"/>
      <c r="Q29" s="1874"/>
      <c r="R29" s="1876"/>
      <c r="S29" s="1712"/>
      <c r="T29" s="1719"/>
      <c r="U29" s="1714"/>
      <c r="V29" s="1715"/>
      <c r="W29" s="1712"/>
      <c r="X29" s="1872"/>
      <c r="Y29" s="1712"/>
      <c r="Z29" s="1714"/>
      <c r="AA29" s="1712"/>
      <c r="AB29" s="1714">
        <f>AB30-14</f>
        <v>41281</v>
      </c>
      <c r="AC29" s="1712">
        <f>AC30-14</f>
        <v>41302</v>
      </c>
      <c r="AD29" s="1712">
        <f>AD30-7</f>
        <v>41344</v>
      </c>
      <c r="AE29" s="1712">
        <v>41366</v>
      </c>
      <c r="AF29" s="1712">
        <f>AF30-6</f>
        <v>41401</v>
      </c>
      <c r="AG29" s="1712">
        <f>AG30-6</f>
        <v>41429</v>
      </c>
      <c r="AH29" s="1712">
        <f>AH30-6</f>
        <v>41464</v>
      </c>
      <c r="AI29" s="1716">
        <v>41485</v>
      </c>
      <c r="AJ29" s="1712" t="s">
        <v>25</v>
      </c>
      <c r="AK29" s="1716">
        <v>41521</v>
      </c>
      <c r="AL29" s="1712">
        <f>AL30-6</f>
        <v>41190</v>
      </c>
      <c r="AM29" s="1712">
        <f>AM30-13</f>
        <v>41225</v>
      </c>
      <c r="AN29" s="1716">
        <f>AN30-18</f>
        <v>41262</v>
      </c>
      <c r="AO29" s="1716">
        <v>41280</v>
      </c>
      <c r="AP29" s="1712">
        <f>AP30-13</f>
        <v>41330</v>
      </c>
      <c r="AQ29" s="1716">
        <f>AQ30-13</f>
        <v>41358</v>
      </c>
      <c r="AR29" s="1720">
        <v>41393</v>
      </c>
      <c r="AS29" s="1720">
        <f>AS30-13</f>
        <v>41793</v>
      </c>
      <c r="AT29" s="1716">
        <v>41835</v>
      </c>
      <c r="AU29" s="1716">
        <v>41484</v>
      </c>
      <c r="AV29" s="1716">
        <v>41490</v>
      </c>
      <c r="AW29" s="1720">
        <v>41891</v>
      </c>
      <c r="AX29" s="1720">
        <v>41575</v>
      </c>
      <c r="AY29" s="1720">
        <v>41603</v>
      </c>
      <c r="AZ29" s="1720">
        <v>41627</v>
      </c>
      <c r="BA29" s="1720">
        <f t="shared" ref="BA29:BG29" si="25">BA30-6</f>
        <v>42031</v>
      </c>
      <c r="BB29" s="1720">
        <f t="shared" si="25"/>
        <v>42066</v>
      </c>
      <c r="BC29" s="1720">
        <f t="shared" si="25"/>
        <v>42101</v>
      </c>
      <c r="BD29" s="1720">
        <f t="shared" si="25"/>
        <v>42129</v>
      </c>
      <c r="BE29" s="1720">
        <f t="shared" si="25"/>
        <v>42178</v>
      </c>
      <c r="BF29" s="1779">
        <f t="shared" si="25"/>
        <v>42213</v>
      </c>
      <c r="BG29" s="1720">
        <f t="shared" si="25"/>
        <v>42241</v>
      </c>
      <c r="BH29" s="1780" t="s">
        <v>25</v>
      </c>
      <c r="BI29" s="1720">
        <v>42276</v>
      </c>
      <c r="BJ29" s="1720">
        <f t="shared" ref="BJ29:CS29" si="26">BJ30-6</f>
        <v>42311</v>
      </c>
      <c r="BK29" s="1720">
        <f t="shared" si="26"/>
        <v>42332</v>
      </c>
      <c r="BL29" s="1720">
        <f t="shared" si="26"/>
        <v>42381</v>
      </c>
      <c r="BM29" s="1720">
        <f t="shared" si="26"/>
        <v>42416</v>
      </c>
      <c r="BN29" s="1720">
        <f t="shared" si="26"/>
        <v>42451</v>
      </c>
      <c r="BO29" s="1720">
        <f t="shared" si="26"/>
        <v>42486</v>
      </c>
      <c r="BP29" s="1720">
        <f t="shared" si="26"/>
        <v>42521</v>
      </c>
      <c r="BQ29" s="1779">
        <f t="shared" si="26"/>
        <v>42549</v>
      </c>
      <c r="BR29" s="1720">
        <f t="shared" si="26"/>
        <v>42577</v>
      </c>
      <c r="BS29" s="1780">
        <f t="shared" si="26"/>
        <v>42591</v>
      </c>
      <c r="BT29" s="1716">
        <v>42598</v>
      </c>
      <c r="BU29" s="1780">
        <f t="shared" si="26"/>
        <v>42626</v>
      </c>
      <c r="BV29" s="1779">
        <f>BV30-6</f>
        <v>42661</v>
      </c>
      <c r="BW29" s="1720">
        <f t="shared" si="26"/>
        <v>42696</v>
      </c>
      <c r="BX29" s="1716">
        <f>BX30-13</f>
        <v>42717</v>
      </c>
      <c r="BY29" s="1720">
        <f t="shared" si="26"/>
        <v>42766</v>
      </c>
      <c r="BZ29" s="1720">
        <f t="shared" si="26"/>
        <v>42801</v>
      </c>
      <c r="CA29" s="1720">
        <f t="shared" si="26"/>
        <v>42836</v>
      </c>
      <c r="CB29" s="1720">
        <f t="shared" si="26"/>
        <v>42864</v>
      </c>
      <c r="CC29" s="1779">
        <f t="shared" si="26"/>
        <v>42892</v>
      </c>
      <c r="CD29" s="1716">
        <f>CD30-5</f>
        <v>42921</v>
      </c>
      <c r="CE29" s="1720">
        <f t="shared" si="26"/>
        <v>42941</v>
      </c>
      <c r="CF29" s="1779" t="s">
        <v>454</v>
      </c>
      <c r="CG29" s="1720">
        <f t="shared" si="26"/>
        <v>42983</v>
      </c>
      <c r="CH29" s="1720">
        <f t="shared" si="26"/>
        <v>43032</v>
      </c>
      <c r="CI29" s="1720">
        <f t="shared" si="26"/>
        <v>43060</v>
      </c>
      <c r="CJ29" s="1720">
        <f t="shared" si="26"/>
        <v>43102</v>
      </c>
      <c r="CK29" s="1720">
        <f t="shared" si="26"/>
        <v>43144</v>
      </c>
      <c r="CL29" s="1720">
        <f t="shared" si="26"/>
        <v>43172</v>
      </c>
      <c r="CM29" s="1720">
        <f t="shared" si="26"/>
        <v>43207</v>
      </c>
      <c r="CN29" s="1720">
        <f t="shared" si="26"/>
        <v>43235</v>
      </c>
      <c r="CO29" s="1720">
        <f t="shared" si="26"/>
        <v>43263</v>
      </c>
      <c r="CP29" s="1720">
        <f t="shared" si="26"/>
        <v>43291</v>
      </c>
      <c r="CQ29" s="1720">
        <f t="shared" si="26"/>
        <v>43319</v>
      </c>
      <c r="CR29" s="1716">
        <f>CQ29+7</f>
        <v>43326</v>
      </c>
      <c r="CS29" s="1720">
        <f t="shared" si="26"/>
        <v>43368</v>
      </c>
      <c r="CT29" s="717"/>
      <c r="CU29" s="717"/>
      <c r="CV29" s="717"/>
      <c r="CW29" s="717"/>
      <c r="CX29" s="717"/>
      <c r="CY29" s="717"/>
      <c r="CZ29" s="717"/>
      <c r="DA29" s="717"/>
      <c r="DB29" s="717"/>
      <c r="DC29" s="717"/>
      <c r="DD29" s="717"/>
      <c r="DE29" s="717"/>
      <c r="DF29" s="717"/>
      <c r="DG29" s="717"/>
      <c r="DH29" s="717"/>
      <c r="DI29" s="717"/>
      <c r="DJ29" s="717"/>
      <c r="DK29" s="717"/>
    </row>
    <row r="30" spans="1:115" s="117" customFormat="1" ht="30" hidden="1" customHeight="1" thickBot="1" x14ac:dyDescent="0.3">
      <c r="A30" s="4685"/>
      <c r="B30" s="4677"/>
      <c r="C30" s="1827" t="s">
        <v>84</v>
      </c>
      <c r="D30" s="1827"/>
      <c r="E30" s="1828"/>
      <c r="F30" s="1829"/>
      <c r="G30" s="1830"/>
      <c r="H30" s="1829"/>
      <c r="I30" s="1830"/>
      <c r="J30" s="1830"/>
      <c r="K30" s="1831"/>
      <c r="L30" s="1858"/>
      <c r="M30" s="1859"/>
      <c r="N30" s="1859"/>
      <c r="O30" s="1859"/>
      <c r="P30" s="1859"/>
      <c r="Q30" s="1859"/>
      <c r="R30" s="1860"/>
      <c r="S30" s="1861"/>
      <c r="T30" s="1862"/>
      <c r="U30" s="1863"/>
      <c r="V30" s="1851"/>
      <c r="W30" s="1847"/>
      <c r="X30" s="1840"/>
      <c r="Y30" s="1852"/>
      <c r="Z30" s="1864"/>
      <c r="AA30" s="1852"/>
      <c r="AB30" s="1864">
        <f>AB39-7</f>
        <v>41295</v>
      </c>
      <c r="AC30" s="639">
        <f>AC39-7</f>
        <v>41316</v>
      </c>
      <c r="AD30" s="639">
        <f>AD39-7</f>
        <v>41351</v>
      </c>
      <c r="AE30" s="639">
        <v>41372</v>
      </c>
      <c r="AF30" s="639">
        <f>AF39-7</f>
        <v>41407</v>
      </c>
      <c r="AG30" s="639">
        <f>AG39-7</f>
        <v>41435</v>
      </c>
      <c r="AH30" s="639">
        <f>AH39-7</f>
        <v>41470</v>
      </c>
      <c r="AI30" s="639">
        <f>AI39-7</f>
        <v>41126</v>
      </c>
      <c r="AJ30" s="639" t="s">
        <v>25</v>
      </c>
      <c r="AK30" s="639">
        <v>41526</v>
      </c>
      <c r="AL30" s="639">
        <f t="shared" ref="AL30:AS30" si="27">AL39-7</f>
        <v>41196</v>
      </c>
      <c r="AM30" s="639">
        <f t="shared" si="27"/>
        <v>41238</v>
      </c>
      <c r="AN30" s="639">
        <f t="shared" si="27"/>
        <v>41280</v>
      </c>
      <c r="AO30" s="639">
        <f t="shared" si="27"/>
        <v>41301</v>
      </c>
      <c r="AP30" s="639">
        <f t="shared" si="27"/>
        <v>41343</v>
      </c>
      <c r="AQ30" s="639">
        <f t="shared" si="27"/>
        <v>41371</v>
      </c>
      <c r="AR30" s="639">
        <v>41406</v>
      </c>
      <c r="AS30" s="639">
        <f t="shared" si="27"/>
        <v>41806</v>
      </c>
      <c r="AT30" s="639">
        <f>AT39-7</f>
        <v>41841</v>
      </c>
      <c r="AU30" s="639">
        <v>41490</v>
      </c>
      <c r="AV30" s="639" t="s">
        <v>25</v>
      </c>
      <c r="AW30" s="639">
        <v>41897</v>
      </c>
      <c r="AX30" s="639" t="s">
        <v>29</v>
      </c>
      <c r="AY30" s="639">
        <v>41974</v>
      </c>
      <c r="AZ30" s="639">
        <v>41637</v>
      </c>
      <c r="BA30" s="639">
        <f t="shared" ref="BA30:BF30" si="28">BA39-7</f>
        <v>42037</v>
      </c>
      <c r="BB30" s="639">
        <f t="shared" si="28"/>
        <v>42072</v>
      </c>
      <c r="BC30" s="639">
        <f t="shared" si="28"/>
        <v>42107</v>
      </c>
      <c r="BD30" s="639">
        <f t="shared" si="28"/>
        <v>42135</v>
      </c>
      <c r="BE30" s="639">
        <f t="shared" si="28"/>
        <v>42184</v>
      </c>
      <c r="BF30" s="1204">
        <f t="shared" si="28"/>
        <v>42219</v>
      </c>
      <c r="BG30" s="639">
        <f>BG39-8</f>
        <v>42247</v>
      </c>
      <c r="BH30" s="1703" t="s">
        <v>25</v>
      </c>
      <c r="BI30" s="639">
        <v>42282</v>
      </c>
      <c r="BJ30" s="639">
        <f t="shared" ref="BJ30:BQ30" si="29">BJ39-7</f>
        <v>42317</v>
      </c>
      <c r="BK30" s="639">
        <f t="shared" si="29"/>
        <v>42338</v>
      </c>
      <c r="BL30" s="639">
        <f t="shared" si="29"/>
        <v>42387</v>
      </c>
      <c r="BM30" s="639">
        <f t="shared" si="29"/>
        <v>42422</v>
      </c>
      <c r="BN30" s="639">
        <f t="shared" si="29"/>
        <v>42457</v>
      </c>
      <c r="BO30" s="639">
        <f t="shared" si="29"/>
        <v>42492</v>
      </c>
      <c r="BP30" s="639">
        <f t="shared" si="29"/>
        <v>42527</v>
      </c>
      <c r="BQ30" s="1204">
        <f t="shared" si="29"/>
        <v>42555</v>
      </c>
      <c r="BR30" s="639">
        <f>BR39-7</f>
        <v>42583</v>
      </c>
      <c r="BS30" s="1703">
        <f>BS39-7</f>
        <v>42597</v>
      </c>
      <c r="BT30" s="639" t="s">
        <v>454</v>
      </c>
      <c r="BU30" s="1703">
        <f t="shared" ref="BU30:CA30" si="30">BU39-7</f>
        <v>42632</v>
      </c>
      <c r="BV30" s="1204">
        <f t="shared" si="30"/>
        <v>42667</v>
      </c>
      <c r="BW30" s="639">
        <f t="shared" si="30"/>
        <v>42702</v>
      </c>
      <c r="BX30" s="639">
        <f t="shared" si="30"/>
        <v>42730</v>
      </c>
      <c r="BY30" s="639">
        <f t="shared" si="30"/>
        <v>42772</v>
      </c>
      <c r="BZ30" s="639">
        <f t="shared" si="30"/>
        <v>42807</v>
      </c>
      <c r="CA30" s="639">
        <f t="shared" si="30"/>
        <v>42842</v>
      </c>
      <c r="CB30" s="639">
        <f>CB39-7</f>
        <v>42870</v>
      </c>
      <c r="CC30" s="1204">
        <f>CC39-7</f>
        <v>42898</v>
      </c>
      <c r="CD30" s="639">
        <f>CD39-7</f>
        <v>42926</v>
      </c>
      <c r="CE30" s="639">
        <f>CE39-7</f>
        <v>42947</v>
      </c>
      <c r="CF30" s="1204" t="s">
        <v>454</v>
      </c>
      <c r="CG30" s="639">
        <f>CG39-7</f>
        <v>42989</v>
      </c>
      <c r="CH30" s="947">
        <f>CH39</f>
        <v>43038</v>
      </c>
      <c r="CI30" s="1708">
        <f>CI39-7</f>
        <v>43066</v>
      </c>
      <c r="CJ30" s="639">
        <f t="shared" ref="CJ30:CS30" si="31">CJ39-7</f>
        <v>43108</v>
      </c>
      <c r="CK30" s="639">
        <f t="shared" si="31"/>
        <v>43150</v>
      </c>
      <c r="CL30" s="639">
        <f t="shared" si="31"/>
        <v>43178</v>
      </c>
      <c r="CM30" s="639">
        <f t="shared" si="31"/>
        <v>43213</v>
      </c>
      <c r="CN30" s="639">
        <f>CN39-8</f>
        <v>43241</v>
      </c>
      <c r="CO30" s="947">
        <f>CO39</f>
        <v>43269</v>
      </c>
      <c r="CP30" s="639">
        <f t="shared" si="31"/>
        <v>43297</v>
      </c>
      <c r="CQ30" s="639">
        <f t="shared" si="31"/>
        <v>43325</v>
      </c>
      <c r="CR30" s="639" t="s">
        <v>454</v>
      </c>
      <c r="CS30" s="639">
        <f t="shared" si="31"/>
        <v>43374</v>
      </c>
    </row>
    <row r="31" spans="1:115" s="117" customFormat="1" ht="30" hidden="1" customHeight="1" thickBot="1" x14ac:dyDescent="0.3">
      <c r="A31" s="4685"/>
      <c r="B31" s="4677"/>
      <c r="C31" s="1827" t="s">
        <v>611</v>
      </c>
      <c r="D31" s="1827"/>
      <c r="E31" s="1828"/>
      <c r="F31" s="1829"/>
      <c r="G31" s="2756"/>
      <c r="H31" s="1829"/>
      <c r="I31" s="2756"/>
      <c r="J31" s="2756"/>
      <c r="K31" s="1831"/>
      <c r="L31" s="2757"/>
      <c r="M31" s="1859"/>
      <c r="N31" s="1859"/>
      <c r="O31" s="2758"/>
      <c r="P31" s="1859"/>
      <c r="Q31" s="2758"/>
      <c r="R31" s="1860"/>
      <c r="S31" s="1854"/>
      <c r="T31" s="2759"/>
      <c r="U31" s="2760"/>
      <c r="V31" s="1851"/>
      <c r="W31" s="1847"/>
      <c r="X31" s="1840"/>
      <c r="Y31" s="1852"/>
      <c r="Z31" s="1864"/>
      <c r="AA31" s="1852"/>
      <c r="AB31" s="1864"/>
      <c r="AC31" s="639"/>
      <c r="AD31" s="639"/>
      <c r="AE31" s="639"/>
      <c r="AF31" s="639"/>
      <c r="AG31" s="639"/>
      <c r="AH31" s="639"/>
      <c r="AI31" s="639"/>
      <c r="AJ31" s="639"/>
      <c r="AK31" s="639"/>
      <c r="AL31" s="639"/>
      <c r="AM31" s="639"/>
      <c r="AN31" s="639"/>
      <c r="AO31" s="639"/>
      <c r="AP31" s="639"/>
      <c r="AQ31" s="639"/>
      <c r="AR31" s="639"/>
      <c r="AS31" s="639"/>
      <c r="AT31" s="639"/>
      <c r="AU31" s="639"/>
      <c r="AV31" s="639"/>
      <c r="AW31" s="639"/>
      <c r="AX31" s="639"/>
      <c r="AY31" s="639"/>
      <c r="AZ31" s="639"/>
      <c r="BA31" s="639"/>
      <c r="BB31" s="639"/>
      <c r="BC31" s="639"/>
      <c r="BD31" s="639"/>
      <c r="BE31" s="639"/>
      <c r="BF31" s="1204"/>
      <c r="BG31" s="639"/>
      <c r="BH31" s="1703"/>
      <c r="BI31" s="639"/>
      <c r="BJ31" s="639"/>
      <c r="BK31" s="639"/>
      <c r="BL31" s="639"/>
      <c r="BM31" s="639"/>
      <c r="BN31" s="639"/>
      <c r="BO31" s="639"/>
      <c r="BP31" s="639"/>
      <c r="BQ31" s="1204"/>
      <c r="BR31" s="639">
        <f>BR30+1</f>
        <v>42584</v>
      </c>
      <c r="BS31" s="1703">
        <f t="shared" ref="BS31:CA31" si="32">BS30+1</f>
        <v>42598</v>
      </c>
      <c r="BT31" s="639" t="s">
        <v>454</v>
      </c>
      <c r="BU31" s="1703">
        <f t="shared" si="32"/>
        <v>42633</v>
      </c>
      <c r="BV31" s="1204">
        <f t="shared" si="32"/>
        <v>42668</v>
      </c>
      <c r="BW31" s="639">
        <f t="shared" si="32"/>
        <v>42703</v>
      </c>
      <c r="BX31" s="639">
        <f t="shared" si="32"/>
        <v>42731</v>
      </c>
      <c r="BY31" s="639">
        <f t="shared" si="32"/>
        <v>42773</v>
      </c>
      <c r="BZ31" s="639">
        <f t="shared" si="32"/>
        <v>42808</v>
      </c>
      <c r="CA31" s="639">
        <f t="shared" si="32"/>
        <v>42843</v>
      </c>
      <c r="CB31" s="639">
        <f>CB30+1</f>
        <v>42871</v>
      </c>
      <c r="CC31" s="1204">
        <f>CC30+1</f>
        <v>42899</v>
      </c>
      <c r="CD31" s="639">
        <f>CD30+1</f>
        <v>42927</v>
      </c>
      <c r="CE31" s="639">
        <f>CE30+1</f>
        <v>42948</v>
      </c>
      <c r="CF31" s="1204" t="s">
        <v>454</v>
      </c>
      <c r="CG31" s="639">
        <f>CG30+1</f>
        <v>42990</v>
      </c>
      <c r="CH31" s="639">
        <f t="shared" ref="CH31:CS31" si="33">CH30+1</f>
        <v>43039</v>
      </c>
      <c r="CI31" s="639">
        <f t="shared" si="33"/>
        <v>43067</v>
      </c>
      <c r="CJ31" s="639">
        <f t="shared" si="33"/>
        <v>43109</v>
      </c>
      <c r="CK31" s="639">
        <f t="shared" si="33"/>
        <v>43151</v>
      </c>
      <c r="CL31" s="639">
        <f t="shared" si="33"/>
        <v>43179</v>
      </c>
      <c r="CM31" s="639">
        <f t="shared" si="33"/>
        <v>43214</v>
      </c>
      <c r="CN31" s="639">
        <f t="shared" si="33"/>
        <v>43242</v>
      </c>
      <c r="CO31" s="639">
        <f t="shared" si="33"/>
        <v>43270</v>
      </c>
      <c r="CP31" s="639">
        <f t="shared" si="33"/>
        <v>43298</v>
      </c>
      <c r="CQ31" s="639">
        <f t="shared" si="33"/>
        <v>43326</v>
      </c>
      <c r="CR31" s="639" t="s">
        <v>454</v>
      </c>
      <c r="CS31" s="639">
        <f t="shared" si="33"/>
        <v>43375</v>
      </c>
    </row>
    <row r="32" spans="1:115" s="117" customFormat="1" ht="30" hidden="1" customHeight="1" thickBot="1" x14ac:dyDescent="0.3">
      <c r="A32" s="4685"/>
      <c r="B32" s="4677"/>
      <c r="C32" s="537" t="s">
        <v>189</v>
      </c>
      <c r="D32" s="537"/>
      <c r="E32" s="525"/>
      <c r="F32" s="456"/>
      <c r="G32" s="457"/>
      <c r="H32" s="456"/>
      <c r="I32" s="457"/>
      <c r="J32" s="457"/>
      <c r="K32" s="458"/>
      <c r="L32" s="279"/>
      <c r="M32" s="459"/>
      <c r="N32" s="459"/>
      <c r="O32" s="460"/>
      <c r="P32" s="459"/>
      <c r="Q32" s="460"/>
      <c r="R32" s="461"/>
      <c r="S32" s="459"/>
      <c r="T32" s="459"/>
      <c r="U32" s="461"/>
      <c r="V32" s="669"/>
      <c r="W32" s="670"/>
      <c r="X32" s="449"/>
      <c r="Y32" s="670"/>
      <c r="Z32" s="674"/>
      <c r="AA32" s="670"/>
      <c r="AB32" s="674">
        <f t="shared" ref="AB32:AL32" si="34">AB30+2</f>
        <v>41297</v>
      </c>
      <c r="AC32" s="62">
        <f t="shared" si="34"/>
        <v>41318</v>
      </c>
      <c r="AD32" s="62">
        <f t="shared" si="34"/>
        <v>41353</v>
      </c>
      <c r="AE32" s="62">
        <f t="shared" si="34"/>
        <v>41374</v>
      </c>
      <c r="AF32" s="62">
        <f t="shared" si="34"/>
        <v>41409</v>
      </c>
      <c r="AG32" s="62">
        <f t="shared" si="34"/>
        <v>41437</v>
      </c>
      <c r="AH32" s="62">
        <f t="shared" si="34"/>
        <v>41472</v>
      </c>
      <c r="AI32" s="62">
        <f t="shared" si="34"/>
        <v>41128</v>
      </c>
      <c r="AJ32" s="62" t="s">
        <v>25</v>
      </c>
      <c r="AK32" s="62">
        <f t="shared" si="34"/>
        <v>41528</v>
      </c>
      <c r="AL32" s="62">
        <f t="shared" si="34"/>
        <v>41198</v>
      </c>
      <c r="AM32" s="62">
        <f>AM30+2</f>
        <v>41240</v>
      </c>
      <c r="AN32" s="62">
        <f>AN30+2</f>
        <v>41282</v>
      </c>
      <c r="AO32" s="62">
        <f>AO30+2</f>
        <v>41303</v>
      </c>
      <c r="AP32" s="62">
        <f>AP30+2</f>
        <v>41345</v>
      </c>
      <c r="AQ32" s="62">
        <f>AQ30+2</f>
        <v>41373</v>
      </c>
      <c r="AR32" s="62">
        <v>41408</v>
      </c>
      <c r="AS32" s="62">
        <f>AS30+2</f>
        <v>41808</v>
      </c>
      <c r="AT32" s="62">
        <f t="shared" ref="AT32:BF32" si="35">AT30+2</f>
        <v>41843</v>
      </c>
      <c r="AU32" s="62">
        <f t="shared" si="35"/>
        <v>41492</v>
      </c>
      <c r="AV32" s="62" t="s">
        <v>25</v>
      </c>
      <c r="AW32" s="62">
        <v>41899</v>
      </c>
      <c r="AX32" s="62">
        <v>41582</v>
      </c>
      <c r="AY32" s="62">
        <f t="shared" si="35"/>
        <v>41976</v>
      </c>
      <c r="AZ32" s="62">
        <f t="shared" si="35"/>
        <v>41639</v>
      </c>
      <c r="BA32" s="62">
        <f t="shared" si="35"/>
        <v>42039</v>
      </c>
      <c r="BB32" s="62">
        <f t="shared" si="35"/>
        <v>42074</v>
      </c>
      <c r="BC32" s="62">
        <f t="shared" si="35"/>
        <v>42109</v>
      </c>
      <c r="BD32" s="62">
        <f t="shared" si="35"/>
        <v>42137</v>
      </c>
      <c r="BE32" s="62">
        <f t="shared" si="35"/>
        <v>42186</v>
      </c>
      <c r="BF32" s="105">
        <f t="shared" si="35"/>
        <v>42221</v>
      </c>
      <c r="BG32" s="62">
        <f>BG30+2</f>
        <v>42249</v>
      </c>
      <c r="BH32" s="63" t="s">
        <v>25</v>
      </c>
      <c r="BI32" s="62">
        <v>42284</v>
      </c>
      <c r="BJ32" s="62">
        <f t="shared" ref="BJ32:BQ32" si="36">BJ30+2</f>
        <v>42319</v>
      </c>
      <c r="BK32" s="62">
        <f t="shared" si="36"/>
        <v>42340</v>
      </c>
      <c r="BL32" s="62">
        <f t="shared" si="36"/>
        <v>42389</v>
      </c>
      <c r="BM32" s="62">
        <f t="shared" si="36"/>
        <v>42424</v>
      </c>
      <c r="BN32" s="62">
        <f t="shared" si="36"/>
        <v>42459</v>
      </c>
      <c r="BO32" s="62">
        <f t="shared" si="36"/>
        <v>42494</v>
      </c>
      <c r="BP32" s="62">
        <f t="shared" si="36"/>
        <v>42529</v>
      </c>
      <c r="BQ32" s="105">
        <f t="shared" si="36"/>
        <v>42557</v>
      </c>
      <c r="BR32" s="62">
        <f>BR30+2</f>
        <v>42585</v>
      </c>
      <c r="BS32" s="63">
        <f>BS30+2</f>
        <v>42599</v>
      </c>
      <c r="BT32" s="62" t="s">
        <v>454</v>
      </c>
      <c r="BU32" s="63">
        <f t="shared" ref="BU32:CA32" si="37">BU30+2</f>
        <v>42634</v>
      </c>
      <c r="BV32" s="105">
        <f t="shared" si="37"/>
        <v>42669</v>
      </c>
      <c r="BW32" s="62">
        <f t="shared" si="37"/>
        <v>42704</v>
      </c>
      <c r="BX32" s="62">
        <f t="shared" si="37"/>
        <v>42732</v>
      </c>
      <c r="BY32" s="62">
        <f t="shared" si="37"/>
        <v>42774</v>
      </c>
      <c r="BZ32" s="62">
        <f t="shared" si="37"/>
        <v>42809</v>
      </c>
      <c r="CA32" s="62">
        <f t="shared" si="37"/>
        <v>42844</v>
      </c>
      <c r="CB32" s="62">
        <f>CB30+2</f>
        <v>42872</v>
      </c>
      <c r="CC32" s="105">
        <f>CC30+2</f>
        <v>42900</v>
      </c>
      <c r="CD32" s="62">
        <f>CD30+2</f>
        <v>42928</v>
      </c>
      <c r="CE32" s="62">
        <f>CE30+2</f>
        <v>42949</v>
      </c>
      <c r="CF32" s="105" t="s">
        <v>454</v>
      </c>
      <c r="CG32" s="62">
        <f>CG30+2</f>
        <v>42991</v>
      </c>
      <c r="CH32" s="62">
        <f t="shared" ref="CH32:CS32" si="38">CH30+2</f>
        <v>43040</v>
      </c>
      <c r="CI32" s="62">
        <f t="shared" si="38"/>
        <v>43068</v>
      </c>
      <c r="CJ32" s="62">
        <f t="shared" si="38"/>
        <v>43110</v>
      </c>
      <c r="CK32" s="62">
        <f t="shared" si="38"/>
        <v>43152</v>
      </c>
      <c r="CL32" s="62">
        <f t="shared" si="38"/>
        <v>43180</v>
      </c>
      <c r="CM32" s="62">
        <f t="shared" si="38"/>
        <v>43215</v>
      </c>
      <c r="CN32" s="62">
        <f t="shared" si="38"/>
        <v>43243</v>
      </c>
      <c r="CO32" s="62">
        <f t="shared" si="38"/>
        <v>43271</v>
      </c>
      <c r="CP32" s="62">
        <f t="shared" si="38"/>
        <v>43299</v>
      </c>
      <c r="CQ32" s="62">
        <f t="shared" si="38"/>
        <v>43327</v>
      </c>
      <c r="CR32" s="62" t="s">
        <v>454</v>
      </c>
      <c r="CS32" s="62">
        <f t="shared" si="38"/>
        <v>43376</v>
      </c>
    </row>
    <row r="33" spans="1:131" ht="30" hidden="1" customHeight="1" thickBot="1" x14ac:dyDescent="0.3">
      <c r="A33" s="4685"/>
      <c r="B33" s="4677"/>
      <c r="C33" s="538" t="s">
        <v>153</v>
      </c>
      <c r="D33" s="538"/>
      <c r="E33" s="470"/>
      <c r="F33" s="462"/>
      <c r="G33" s="462"/>
      <c r="H33" s="462"/>
      <c r="I33" s="462"/>
      <c r="J33" s="462"/>
      <c r="K33" s="129"/>
      <c r="L33" s="463"/>
      <c r="M33" s="129"/>
      <c r="N33" s="129"/>
      <c r="O33" s="464"/>
      <c r="P33" s="465"/>
      <c r="Q33" s="464"/>
      <c r="R33" s="462"/>
      <c r="S33" s="236"/>
      <c r="T33" s="466"/>
      <c r="U33" s="462"/>
      <c r="V33" s="671"/>
      <c r="W33" s="414"/>
      <c r="X33" s="449"/>
      <c r="Y33" s="414"/>
      <c r="Z33" s="710"/>
      <c r="AA33" s="450"/>
      <c r="AB33" s="710">
        <f t="shared" ref="AB33:AI33" si="39">AB30+4</f>
        <v>41299</v>
      </c>
      <c r="AC33" s="45">
        <f t="shared" si="39"/>
        <v>41320</v>
      </c>
      <c r="AD33" s="45">
        <f t="shared" si="39"/>
        <v>41355</v>
      </c>
      <c r="AE33" s="45">
        <f t="shared" si="39"/>
        <v>41376</v>
      </c>
      <c r="AF33" s="45">
        <f t="shared" si="39"/>
        <v>41411</v>
      </c>
      <c r="AG33" s="45">
        <f t="shared" si="39"/>
        <v>41439</v>
      </c>
      <c r="AH33" s="45">
        <f t="shared" si="39"/>
        <v>41474</v>
      </c>
      <c r="AI33" s="45">
        <f t="shared" si="39"/>
        <v>41130</v>
      </c>
      <c r="AJ33" s="14" t="s">
        <v>25</v>
      </c>
      <c r="AK33" s="45">
        <f t="shared" ref="AK33:AQ33" si="40">AK30+4</f>
        <v>41530</v>
      </c>
      <c r="AL33" s="45">
        <f t="shared" si="40"/>
        <v>41200</v>
      </c>
      <c r="AM33" s="45">
        <f t="shared" si="40"/>
        <v>41242</v>
      </c>
      <c r="AN33" s="45">
        <f t="shared" si="40"/>
        <v>41284</v>
      </c>
      <c r="AO33" s="45">
        <f t="shared" si="40"/>
        <v>41305</v>
      </c>
      <c r="AP33" s="45">
        <f t="shared" si="40"/>
        <v>41347</v>
      </c>
      <c r="AQ33" s="45">
        <f t="shared" si="40"/>
        <v>41375</v>
      </c>
      <c r="AR33" s="45">
        <v>41410</v>
      </c>
      <c r="AS33" s="45">
        <f>AS30+4</f>
        <v>41810</v>
      </c>
      <c r="AT33" s="45">
        <f t="shared" ref="AT33:BF33" si="41">AT30+4</f>
        <v>41845</v>
      </c>
      <c r="AU33" s="14">
        <f t="shared" si="41"/>
        <v>41494</v>
      </c>
      <c r="AV33" s="45" t="s">
        <v>25</v>
      </c>
      <c r="AW33" s="14">
        <v>41901</v>
      </c>
      <c r="AX33" s="45">
        <v>41578</v>
      </c>
      <c r="AY33" s="45">
        <f t="shared" si="41"/>
        <v>41978</v>
      </c>
      <c r="AZ33" s="45">
        <f t="shared" si="41"/>
        <v>41641</v>
      </c>
      <c r="BA33" s="45">
        <f t="shared" si="41"/>
        <v>42041</v>
      </c>
      <c r="BB33" s="45">
        <f t="shared" si="41"/>
        <v>42076</v>
      </c>
      <c r="BC33" s="45">
        <f t="shared" si="41"/>
        <v>42111</v>
      </c>
      <c r="BD33" s="45">
        <f t="shared" si="41"/>
        <v>42139</v>
      </c>
      <c r="BE33" s="45">
        <f t="shared" si="41"/>
        <v>42188</v>
      </c>
      <c r="BF33" s="807">
        <f t="shared" si="41"/>
        <v>42223</v>
      </c>
      <c r="BG33" s="45">
        <f>BG30+4</f>
        <v>42251</v>
      </c>
      <c r="BH33" s="175" t="s">
        <v>25</v>
      </c>
      <c r="BI33" s="14">
        <v>42286</v>
      </c>
      <c r="BJ33" s="45">
        <f t="shared" ref="BJ33:BQ33" si="42">BJ30+4</f>
        <v>42321</v>
      </c>
      <c r="BK33" s="45">
        <f t="shared" si="42"/>
        <v>42342</v>
      </c>
      <c r="BL33" s="45">
        <f t="shared" si="42"/>
        <v>42391</v>
      </c>
      <c r="BM33" s="45">
        <f t="shared" si="42"/>
        <v>42426</v>
      </c>
      <c r="BN33" s="45">
        <f t="shared" si="42"/>
        <v>42461</v>
      </c>
      <c r="BO33" s="45">
        <f t="shared" si="42"/>
        <v>42496</v>
      </c>
      <c r="BP33" s="45">
        <f t="shared" si="42"/>
        <v>42531</v>
      </c>
      <c r="BQ33" s="807">
        <f t="shared" si="42"/>
        <v>42559</v>
      </c>
      <c r="BR33" s="45">
        <f>BR30+4</f>
        <v>42587</v>
      </c>
      <c r="BS33" s="175">
        <f>BS30+4</f>
        <v>42601</v>
      </c>
      <c r="BT33" s="45" t="s">
        <v>454</v>
      </c>
      <c r="BU33" s="175">
        <f t="shared" ref="BU33:CA33" si="43">BU30+4</f>
        <v>42636</v>
      </c>
      <c r="BV33" s="807">
        <f t="shared" si="43"/>
        <v>42671</v>
      </c>
      <c r="BW33" s="45">
        <f t="shared" si="43"/>
        <v>42706</v>
      </c>
      <c r="BX33" s="45">
        <f t="shared" si="43"/>
        <v>42734</v>
      </c>
      <c r="BY33" s="45">
        <f t="shared" si="43"/>
        <v>42776</v>
      </c>
      <c r="BZ33" s="45">
        <f t="shared" si="43"/>
        <v>42811</v>
      </c>
      <c r="CA33" s="45">
        <f t="shared" si="43"/>
        <v>42846</v>
      </c>
      <c r="CB33" s="45">
        <f>CB30+4</f>
        <v>42874</v>
      </c>
      <c r="CC33" s="807">
        <f>CC30+4</f>
        <v>42902</v>
      </c>
      <c r="CD33" s="45">
        <f>CD30+4</f>
        <v>42930</v>
      </c>
      <c r="CE33" s="45">
        <f>CE30+4</f>
        <v>42951</v>
      </c>
      <c r="CF33" s="807" t="s">
        <v>454</v>
      </c>
      <c r="CG33" s="45">
        <f>CG30+4</f>
        <v>42993</v>
      </c>
      <c r="CH33" s="45">
        <f t="shared" ref="CH33:CS33" si="44">CH30+4</f>
        <v>43042</v>
      </c>
      <c r="CI33" s="45">
        <f t="shared" si="44"/>
        <v>43070</v>
      </c>
      <c r="CJ33" s="45">
        <f t="shared" si="44"/>
        <v>43112</v>
      </c>
      <c r="CK33" s="45">
        <f t="shared" si="44"/>
        <v>43154</v>
      </c>
      <c r="CL33" s="45">
        <f t="shared" si="44"/>
        <v>43182</v>
      </c>
      <c r="CM33" s="45">
        <f t="shared" si="44"/>
        <v>43217</v>
      </c>
      <c r="CN33" s="45">
        <f t="shared" si="44"/>
        <v>43245</v>
      </c>
      <c r="CO33" s="45">
        <f t="shared" si="44"/>
        <v>43273</v>
      </c>
      <c r="CP33" s="45">
        <f t="shared" si="44"/>
        <v>43301</v>
      </c>
      <c r="CQ33" s="14">
        <f t="shared" si="44"/>
        <v>43329</v>
      </c>
      <c r="CR33" s="14" t="s">
        <v>454</v>
      </c>
      <c r="CS33" s="45">
        <f t="shared" si="44"/>
        <v>43378</v>
      </c>
    </row>
    <row r="34" spans="1:131" ht="30" hidden="1" customHeight="1" thickBot="1" x14ac:dyDescent="0.3">
      <c r="A34" s="4685"/>
      <c r="B34" s="4677"/>
      <c r="C34" s="538" t="s">
        <v>154</v>
      </c>
      <c r="D34" s="538"/>
      <c r="E34" s="274"/>
      <c r="F34" s="468"/>
      <c r="G34" s="468"/>
      <c r="H34" s="468"/>
      <c r="I34" s="468"/>
      <c r="J34" s="468"/>
      <c r="K34" s="277"/>
      <c r="L34" s="290"/>
      <c r="M34" s="277"/>
      <c r="N34" s="277"/>
      <c r="O34" s="276"/>
      <c r="P34" s="469"/>
      <c r="Q34" s="276"/>
      <c r="R34" s="468"/>
      <c r="S34" s="45"/>
      <c r="T34" s="275"/>
      <c r="U34" s="468"/>
      <c r="V34" s="671"/>
      <c r="W34" s="414"/>
      <c r="X34" s="449"/>
      <c r="Y34" s="414"/>
      <c r="Z34" s="710"/>
      <c r="AA34" s="450"/>
      <c r="AB34" s="710">
        <f t="shared" ref="AB34:AL34" si="45">AB33+4</f>
        <v>41303</v>
      </c>
      <c r="AC34" s="45">
        <f t="shared" si="45"/>
        <v>41324</v>
      </c>
      <c r="AD34" s="45">
        <f t="shared" si="45"/>
        <v>41359</v>
      </c>
      <c r="AE34" s="45">
        <f t="shared" si="45"/>
        <v>41380</v>
      </c>
      <c r="AF34" s="45">
        <f t="shared" si="45"/>
        <v>41415</v>
      </c>
      <c r="AG34" s="45">
        <f t="shared" si="45"/>
        <v>41443</v>
      </c>
      <c r="AH34" s="45">
        <f t="shared" si="45"/>
        <v>41478</v>
      </c>
      <c r="AI34" s="45">
        <f t="shared" si="45"/>
        <v>41134</v>
      </c>
      <c r="AJ34" s="14" t="s">
        <v>25</v>
      </c>
      <c r="AK34" s="45">
        <f t="shared" si="45"/>
        <v>41534</v>
      </c>
      <c r="AL34" s="45">
        <f t="shared" si="45"/>
        <v>41204</v>
      </c>
      <c r="AM34" s="45">
        <f>AM33+4</f>
        <v>41246</v>
      </c>
      <c r="AN34" s="45">
        <f>AN33+4</f>
        <v>41288</v>
      </c>
      <c r="AO34" s="45">
        <f>AO33+4</f>
        <v>41309</v>
      </c>
      <c r="AP34" s="45">
        <f>AP33+4</f>
        <v>41351</v>
      </c>
      <c r="AQ34" s="45">
        <f>AQ33+4</f>
        <v>41379</v>
      </c>
      <c r="AR34" s="45">
        <v>41414</v>
      </c>
      <c r="AS34" s="45">
        <f>AS33+4</f>
        <v>41814</v>
      </c>
      <c r="AT34" s="45">
        <f t="shared" ref="AT34:BF34" si="46">AT33+4</f>
        <v>41849</v>
      </c>
      <c r="AU34" s="14">
        <f t="shared" si="46"/>
        <v>41498</v>
      </c>
      <c r="AV34" s="45" t="s">
        <v>25</v>
      </c>
      <c r="AW34" s="14">
        <v>41905</v>
      </c>
      <c r="AX34" s="45">
        <v>41582</v>
      </c>
      <c r="AY34" s="45">
        <f t="shared" si="46"/>
        <v>41982</v>
      </c>
      <c r="AZ34" s="45">
        <f t="shared" si="46"/>
        <v>41645</v>
      </c>
      <c r="BA34" s="45">
        <f t="shared" si="46"/>
        <v>42045</v>
      </c>
      <c r="BB34" s="45">
        <f t="shared" si="46"/>
        <v>42080</v>
      </c>
      <c r="BC34" s="45">
        <f t="shared" si="46"/>
        <v>42115</v>
      </c>
      <c r="BD34" s="45">
        <f t="shared" si="46"/>
        <v>42143</v>
      </c>
      <c r="BE34" s="45">
        <f t="shared" si="46"/>
        <v>42192</v>
      </c>
      <c r="BF34" s="807">
        <f t="shared" si="46"/>
        <v>42227</v>
      </c>
      <c r="BG34" s="45">
        <f>BG33+4</f>
        <v>42255</v>
      </c>
      <c r="BH34" s="175" t="s">
        <v>25</v>
      </c>
      <c r="BI34" s="14">
        <v>42290</v>
      </c>
      <c r="BJ34" s="45">
        <f t="shared" ref="BJ34:BQ34" si="47">BJ33+4</f>
        <v>42325</v>
      </c>
      <c r="BK34" s="45">
        <f t="shared" si="47"/>
        <v>42346</v>
      </c>
      <c r="BL34" s="45">
        <f t="shared" si="47"/>
        <v>42395</v>
      </c>
      <c r="BM34" s="45">
        <f t="shared" si="47"/>
        <v>42430</v>
      </c>
      <c r="BN34" s="45">
        <f t="shared" si="47"/>
        <v>42465</v>
      </c>
      <c r="BO34" s="45">
        <f t="shared" si="47"/>
        <v>42500</v>
      </c>
      <c r="BP34" s="45">
        <f t="shared" si="47"/>
        <v>42535</v>
      </c>
      <c r="BQ34" s="807">
        <f t="shared" si="47"/>
        <v>42563</v>
      </c>
      <c r="BR34" s="45">
        <f>BR33+4</f>
        <v>42591</v>
      </c>
      <c r="BS34" s="175">
        <f>BS33+4</f>
        <v>42605</v>
      </c>
      <c r="BT34" s="45" t="s">
        <v>454</v>
      </c>
      <c r="BU34" s="175">
        <f t="shared" ref="BU34:CA34" si="48">BU33+4</f>
        <v>42640</v>
      </c>
      <c r="BV34" s="807">
        <f t="shared" si="48"/>
        <v>42675</v>
      </c>
      <c r="BW34" s="45">
        <f t="shared" si="48"/>
        <v>42710</v>
      </c>
      <c r="BX34" s="45">
        <f t="shared" si="48"/>
        <v>42738</v>
      </c>
      <c r="BY34" s="45">
        <f t="shared" si="48"/>
        <v>42780</v>
      </c>
      <c r="BZ34" s="45">
        <f t="shared" si="48"/>
        <v>42815</v>
      </c>
      <c r="CA34" s="45">
        <f t="shared" si="48"/>
        <v>42850</v>
      </c>
      <c r="CB34" s="45">
        <f>CB33+4</f>
        <v>42878</v>
      </c>
      <c r="CC34" s="807">
        <f>CC33+4</f>
        <v>42906</v>
      </c>
      <c r="CD34" s="45">
        <f>CD33+4</f>
        <v>42934</v>
      </c>
      <c r="CE34" s="45">
        <f>CE33+4</f>
        <v>42955</v>
      </c>
      <c r="CF34" s="807" t="s">
        <v>454</v>
      </c>
      <c r="CG34" s="45">
        <f>CG33+4</f>
        <v>42997</v>
      </c>
      <c r="CH34" s="45">
        <f t="shared" ref="CH34:CS34" si="49">CH33+4</f>
        <v>43046</v>
      </c>
      <c r="CI34" s="45">
        <f t="shared" si="49"/>
        <v>43074</v>
      </c>
      <c r="CJ34" s="45">
        <f t="shared" si="49"/>
        <v>43116</v>
      </c>
      <c r="CK34" s="45">
        <f t="shared" si="49"/>
        <v>43158</v>
      </c>
      <c r="CL34" s="45">
        <f t="shared" si="49"/>
        <v>43186</v>
      </c>
      <c r="CM34" s="45">
        <f t="shared" si="49"/>
        <v>43221</v>
      </c>
      <c r="CN34" s="45">
        <f t="shared" si="49"/>
        <v>43249</v>
      </c>
      <c r="CO34" s="45">
        <f t="shared" si="49"/>
        <v>43277</v>
      </c>
      <c r="CP34" s="45">
        <f t="shared" si="49"/>
        <v>43305</v>
      </c>
      <c r="CQ34" s="14">
        <f t="shared" si="49"/>
        <v>43333</v>
      </c>
      <c r="CR34" s="14" t="s">
        <v>454</v>
      </c>
      <c r="CS34" s="45">
        <f t="shared" si="49"/>
        <v>43382</v>
      </c>
    </row>
    <row r="35" spans="1:131" ht="30" hidden="1" customHeight="1" thickBot="1" x14ac:dyDescent="0.3">
      <c r="A35" s="4685"/>
      <c r="B35" s="4677"/>
      <c r="C35" s="538" t="s">
        <v>151</v>
      </c>
      <c r="D35" s="538"/>
      <c r="E35" s="274"/>
      <c r="F35" s="271"/>
      <c r="G35" s="271"/>
      <c r="H35" s="271"/>
      <c r="I35" s="271"/>
      <c r="J35" s="273"/>
      <c r="K35" s="271"/>
      <c r="L35" s="279"/>
      <c r="M35" s="271"/>
      <c r="N35" s="271"/>
      <c r="O35" s="272"/>
      <c r="P35" s="289"/>
      <c r="Q35" s="272"/>
      <c r="R35" s="273"/>
      <c r="S35" s="61"/>
      <c r="T35" s="274"/>
      <c r="U35" s="273"/>
      <c r="V35" s="672"/>
      <c r="W35" s="673"/>
      <c r="X35" s="674"/>
      <c r="Y35" s="673"/>
      <c r="Z35" s="163"/>
      <c r="AA35" s="670"/>
      <c r="AB35" s="163">
        <f t="shared" ref="AB35:AI36" si="50">AB33</f>
        <v>41299</v>
      </c>
      <c r="AC35" s="61">
        <f t="shared" si="50"/>
        <v>41320</v>
      </c>
      <c r="AD35" s="61">
        <f t="shared" si="50"/>
        <v>41355</v>
      </c>
      <c r="AE35" s="61">
        <f t="shared" si="50"/>
        <v>41376</v>
      </c>
      <c r="AF35" s="61">
        <f t="shared" si="50"/>
        <v>41411</v>
      </c>
      <c r="AG35" s="61">
        <f t="shared" si="50"/>
        <v>41439</v>
      </c>
      <c r="AH35" s="61">
        <f t="shared" si="50"/>
        <v>41474</v>
      </c>
      <c r="AI35" s="61">
        <f t="shared" si="50"/>
        <v>41130</v>
      </c>
      <c r="AJ35" s="62" t="s">
        <v>25</v>
      </c>
      <c r="AK35" s="61">
        <f t="shared" ref="AK35:AQ36" si="51">AK33</f>
        <v>41530</v>
      </c>
      <c r="AL35" s="61">
        <f t="shared" si="51"/>
        <v>41200</v>
      </c>
      <c r="AM35" s="61">
        <f t="shared" si="51"/>
        <v>41242</v>
      </c>
      <c r="AN35" s="61">
        <f t="shared" si="51"/>
        <v>41284</v>
      </c>
      <c r="AO35" s="61">
        <f t="shared" si="51"/>
        <v>41305</v>
      </c>
      <c r="AP35" s="61">
        <f t="shared" si="51"/>
        <v>41347</v>
      </c>
      <c r="AQ35" s="61">
        <f t="shared" si="51"/>
        <v>41375</v>
      </c>
      <c r="AR35" s="61">
        <v>41410</v>
      </c>
      <c r="AS35" s="61">
        <f>AS33</f>
        <v>41810</v>
      </c>
      <c r="AT35" s="61">
        <f t="shared" ref="AT35:BF36" si="52">AT33</f>
        <v>41845</v>
      </c>
      <c r="AU35" s="62">
        <f t="shared" si="52"/>
        <v>41494</v>
      </c>
      <c r="AV35" s="61" t="s">
        <v>25</v>
      </c>
      <c r="AW35" s="62">
        <v>41901</v>
      </c>
      <c r="AX35" s="61">
        <f t="shared" si="52"/>
        <v>41578</v>
      </c>
      <c r="AY35" s="61">
        <f t="shared" si="52"/>
        <v>41978</v>
      </c>
      <c r="AZ35" s="61">
        <f t="shared" si="52"/>
        <v>41641</v>
      </c>
      <c r="BA35" s="61">
        <f t="shared" si="52"/>
        <v>42041</v>
      </c>
      <c r="BB35" s="61">
        <f t="shared" si="52"/>
        <v>42076</v>
      </c>
      <c r="BC35" s="61">
        <f t="shared" si="52"/>
        <v>42111</v>
      </c>
      <c r="BD35" s="61">
        <f t="shared" si="52"/>
        <v>42139</v>
      </c>
      <c r="BE35" s="61">
        <f t="shared" si="52"/>
        <v>42188</v>
      </c>
      <c r="BF35" s="295">
        <f t="shared" si="52"/>
        <v>42223</v>
      </c>
      <c r="BG35" s="61">
        <f>BG33</f>
        <v>42251</v>
      </c>
      <c r="BH35" s="94" t="s">
        <v>25</v>
      </c>
      <c r="BI35" s="62">
        <v>42286</v>
      </c>
      <c r="BJ35" s="61">
        <f t="shared" ref="BJ35:BQ36" si="53">BJ33</f>
        <v>42321</v>
      </c>
      <c r="BK35" s="61">
        <f t="shared" si="53"/>
        <v>42342</v>
      </c>
      <c r="BL35" s="61">
        <f t="shared" si="53"/>
        <v>42391</v>
      </c>
      <c r="BM35" s="61">
        <f t="shared" si="53"/>
        <v>42426</v>
      </c>
      <c r="BN35" s="61">
        <f t="shared" si="53"/>
        <v>42461</v>
      </c>
      <c r="BO35" s="61">
        <f t="shared" si="53"/>
        <v>42496</v>
      </c>
      <c r="BP35" s="61">
        <f t="shared" si="53"/>
        <v>42531</v>
      </c>
      <c r="BQ35" s="295">
        <f t="shared" si="53"/>
        <v>42559</v>
      </c>
      <c r="BR35" s="61">
        <f>BR33</f>
        <v>42587</v>
      </c>
      <c r="BS35" s="94">
        <f>BS33</f>
        <v>42601</v>
      </c>
      <c r="BT35" s="61" t="s">
        <v>454</v>
      </c>
      <c r="BU35" s="94">
        <f t="shared" ref="BU35:CD36" si="54">BU33</f>
        <v>42636</v>
      </c>
      <c r="BV35" s="295">
        <f t="shared" si="54"/>
        <v>42671</v>
      </c>
      <c r="BW35" s="61">
        <f t="shared" si="54"/>
        <v>42706</v>
      </c>
      <c r="BX35" s="61">
        <f t="shared" si="54"/>
        <v>42734</v>
      </c>
      <c r="BY35" s="61">
        <f t="shared" si="54"/>
        <v>42776</v>
      </c>
      <c r="BZ35" s="61">
        <f t="shared" si="54"/>
        <v>42811</v>
      </c>
      <c r="CA35" s="61">
        <f t="shared" si="54"/>
        <v>42846</v>
      </c>
      <c r="CB35" s="61">
        <f t="shared" si="54"/>
        <v>42874</v>
      </c>
      <c r="CC35" s="295">
        <f t="shared" si="54"/>
        <v>42902</v>
      </c>
      <c r="CD35" s="61">
        <f t="shared" si="54"/>
        <v>42930</v>
      </c>
      <c r="CE35" s="61">
        <f>CE33</f>
        <v>42951</v>
      </c>
      <c r="CF35" s="295" t="s">
        <v>454</v>
      </c>
      <c r="CG35" s="61">
        <f>CG33</f>
        <v>42993</v>
      </c>
      <c r="CH35" s="61">
        <f t="shared" ref="CH35:CS36" si="55">CH33</f>
        <v>43042</v>
      </c>
      <c r="CI35" s="61">
        <f t="shared" si="55"/>
        <v>43070</v>
      </c>
      <c r="CJ35" s="61">
        <f t="shared" si="55"/>
        <v>43112</v>
      </c>
      <c r="CK35" s="61">
        <f t="shared" si="55"/>
        <v>43154</v>
      </c>
      <c r="CL35" s="61">
        <f t="shared" si="55"/>
        <v>43182</v>
      </c>
      <c r="CM35" s="61">
        <f t="shared" si="55"/>
        <v>43217</v>
      </c>
      <c r="CN35" s="61">
        <f t="shared" si="55"/>
        <v>43245</v>
      </c>
      <c r="CO35" s="61">
        <f t="shared" si="55"/>
        <v>43273</v>
      </c>
      <c r="CP35" s="61">
        <f t="shared" si="55"/>
        <v>43301</v>
      </c>
      <c r="CQ35" s="62">
        <f t="shared" si="55"/>
        <v>43329</v>
      </c>
      <c r="CR35" s="62" t="s">
        <v>454</v>
      </c>
      <c r="CS35" s="61">
        <f t="shared" si="55"/>
        <v>43378</v>
      </c>
    </row>
    <row r="36" spans="1:131" ht="30" hidden="1" customHeight="1" thickBot="1" x14ac:dyDescent="0.3">
      <c r="A36" s="4685"/>
      <c r="B36" s="4677"/>
      <c r="C36" s="538" t="s">
        <v>150</v>
      </c>
      <c r="D36" s="538"/>
      <c r="E36" s="288"/>
      <c r="F36" s="283"/>
      <c r="G36" s="283"/>
      <c r="H36" s="283"/>
      <c r="I36" s="283"/>
      <c r="J36" s="284"/>
      <c r="K36" s="283"/>
      <c r="L36" s="278"/>
      <c r="M36" s="283"/>
      <c r="N36" s="283"/>
      <c r="O36" s="285"/>
      <c r="P36" s="286"/>
      <c r="Q36" s="285"/>
      <c r="R36" s="284"/>
      <c r="S36" s="61"/>
      <c r="T36" s="470"/>
      <c r="U36" s="429"/>
      <c r="V36" s="672"/>
      <c r="W36" s="673"/>
      <c r="X36" s="674"/>
      <c r="Y36" s="673"/>
      <c r="Z36" s="163"/>
      <c r="AA36" s="670"/>
      <c r="AB36" s="163">
        <f t="shared" si="50"/>
        <v>41303</v>
      </c>
      <c r="AC36" s="61">
        <f t="shared" si="50"/>
        <v>41324</v>
      </c>
      <c r="AD36" s="61">
        <f t="shared" si="50"/>
        <v>41359</v>
      </c>
      <c r="AE36" s="61">
        <f t="shared" si="50"/>
        <v>41380</v>
      </c>
      <c r="AF36" s="61">
        <f t="shared" si="50"/>
        <v>41415</v>
      </c>
      <c r="AG36" s="61">
        <f t="shared" si="50"/>
        <v>41443</v>
      </c>
      <c r="AH36" s="61">
        <f t="shared" si="50"/>
        <v>41478</v>
      </c>
      <c r="AI36" s="61">
        <f t="shared" si="50"/>
        <v>41134</v>
      </c>
      <c r="AJ36" s="62" t="s">
        <v>25</v>
      </c>
      <c r="AK36" s="61">
        <f t="shared" si="51"/>
        <v>41534</v>
      </c>
      <c r="AL36" s="61">
        <f t="shared" si="51"/>
        <v>41204</v>
      </c>
      <c r="AM36" s="61">
        <f t="shared" si="51"/>
        <v>41246</v>
      </c>
      <c r="AN36" s="61">
        <f t="shared" si="51"/>
        <v>41288</v>
      </c>
      <c r="AO36" s="61">
        <f t="shared" si="51"/>
        <v>41309</v>
      </c>
      <c r="AP36" s="61">
        <f t="shared" si="51"/>
        <v>41351</v>
      </c>
      <c r="AQ36" s="61">
        <f t="shared" si="51"/>
        <v>41379</v>
      </c>
      <c r="AR36" s="61">
        <v>41414</v>
      </c>
      <c r="AS36" s="61">
        <f>AS34</f>
        <v>41814</v>
      </c>
      <c r="AT36" s="61">
        <f t="shared" si="52"/>
        <v>41849</v>
      </c>
      <c r="AU36" s="62">
        <f t="shared" si="52"/>
        <v>41498</v>
      </c>
      <c r="AV36" s="61" t="s">
        <v>25</v>
      </c>
      <c r="AW36" s="62">
        <v>41905</v>
      </c>
      <c r="AX36" s="61">
        <f t="shared" si="52"/>
        <v>41582</v>
      </c>
      <c r="AY36" s="61">
        <f t="shared" si="52"/>
        <v>41982</v>
      </c>
      <c r="AZ36" s="61">
        <v>41645</v>
      </c>
      <c r="BA36" s="61">
        <f t="shared" si="52"/>
        <v>42045</v>
      </c>
      <c r="BB36" s="61">
        <f t="shared" si="52"/>
        <v>42080</v>
      </c>
      <c r="BC36" s="61">
        <f t="shared" si="52"/>
        <v>42115</v>
      </c>
      <c r="BD36" s="61">
        <f t="shared" si="52"/>
        <v>42143</v>
      </c>
      <c r="BE36" s="61">
        <f t="shared" si="52"/>
        <v>42192</v>
      </c>
      <c r="BF36" s="295">
        <f t="shared" si="52"/>
        <v>42227</v>
      </c>
      <c r="BG36" s="61">
        <f>BG34</f>
        <v>42255</v>
      </c>
      <c r="BH36" s="94" t="s">
        <v>25</v>
      </c>
      <c r="BI36" s="62">
        <v>42290</v>
      </c>
      <c r="BJ36" s="61">
        <f t="shared" si="53"/>
        <v>42325</v>
      </c>
      <c r="BK36" s="61">
        <f t="shared" si="53"/>
        <v>42346</v>
      </c>
      <c r="BL36" s="61">
        <f t="shared" si="53"/>
        <v>42395</v>
      </c>
      <c r="BM36" s="61">
        <f t="shared" si="53"/>
        <v>42430</v>
      </c>
      <c r="BN36" s="61">
        <f t="shared" si="53"/>
        <v>42465</v>
      </c>
      <c r="BO36" s="61">
        <f t="shared" si="53"/>
        <v>42500</v>
      </c>
      <c r="BP36" s="61">
        <f t="shared" si="53"/>
        <v>42535</v>
      </c>
      <c r="BQ36" s="295">
        <f t="shared" si="53"/>
        <v>42563</v>
      </c>
      <c r="BR36" s="61">
        <f>BR34</f>
        <v>42591</v>
      </c>
      <c r="BS36" s="94">
        <f>BS34</f>
        <v>42605</v>
      </c>
      <c r="BT36" s="61" t="s">
        <v>454</v>
      </c>
      <c r="BU36" s="94">
        <f t="shared" si="54"/>
        <v>42640</v>
      </c>
      <c r="BV36" s="295">
        <f t="shared" si="54"/>
        <v>42675</v>
      </c>
      <c r="BW36" s="61">
        <f t="shared" si="54"/>
        <v>42710</v>
      </c>
      <c r="BX36" s="61">
        <f t="shared" si="54"/>
        <v>42738</v>
      </c>
      <c r="BY36" s="61">
        <f t="shared" si="54"/>
        <v>42780</v>
      </c>
      <c r="BZ36" s="61">
        <f t="shared" si="54"/>
        <v>42815</v>
      </c>
      <c r="CA36" s="61">
        <f t="shared" si="54"/>
        <v>42850</v>
      </c>
      <c r="CB36" s="61">
        <f t="shared" si="54"/>
        <v>42878</v>
      </c>
      <c r="CC36" s="295">
        <f t="shared" si="54"/>
        <v>42906</v>
      </c>
      <c r="CD36" s="61">
        <f t="shared" si="54"/>
        <v>42934</v>
      </c>
      <c r="CE36" s="61">
        <f>CE34</f>
        <v>42955</v>
      </c>
      <c r="CF36" s="295" t="s">
        <v>454</v>
      </c>
      <c r="CG36" s="61">
        <f>CG34</f>
        <v>42997</v>
      </c>
      <c r="CH36" s="61">
        <f t="shared" si="55"/>
        <v>43046</v>
      </c>
      <c r="CI36" s="61">
        <f t="shared" si="55"/>
        <v>43074</v>
      </c>
      <c r="CJ36" s="61">
        <f t="shared" si="55"/>
        <v>43116</v>
      </c>
      <c r="CK36" s="61">
        <f t="shared" si="55"/>
        <v>43158</v>
      </c>
      <c r="CL36" s="61">
        <f t="shared" si="55"/>
        <v>43186</v>
      </c>
      <c r="CM36" s="61">
        <f t="shared" si="55"/>
        <v>43221</v>
      </c>
      <c r="CN36" s="61">
        <f t="shared" si="55"/>
        <v>43249</v>
      </c>
      <c r="CO36" s="61">
        <f t="shared" si="55"/>
        <v>43277</v>
      </c>
      <c r="CP36" s="61">
        <f t="shared" si="55"/>
        <v>43305</v>
      </c>
      <c r="CQ36" s="62">
        <f t="shared" si="55"/>
        <v>43333</v>
      </c>
      <c r="CR36" s="62" t="s">
        <v>454</v>
      </c>
      <c r="CS36" s="61">
        <f t="shared" si="55"/>
        <v>43382</v>
      </c>
    </row>
    <row r="37" spans="1:131" s="717" customFormat="1" ht="30" hidden="1" customHeight="1" thickBot="1" x14ac:dyDescent="0.3">
      <c r="A37" s="4685"/>
      <c r="B37" s="4677"/>
      <c r="C37" s="1865" t="s">
        <v>145</v>
      </c>
      <c r="D37" s="1865"/>
      <c r="E37" s="1866"/>
      <c r="F37" s="1867"/>
      <c r="G37" s="1868"/>
      <c r="H37" s="1867"/>
      <c r="I37" s="1868"/>
      <c r="J37" s="1868"/>
      <c r="K37" s="1869"/>
      <c r="L37" s="1715"/>
      <c r="M37" s="1870"/>
      <c r="N37" s="1870"/>
      <c r="O37" s="1870"/>
      <c r="P37" s="1870"/>
      <c r="Q37" s="1870"/>
      <c r="R37" s="1871"/>
      <c r="S37" s="1712"/>
      <c r="T37" s="1719"/>
      <c r="U37" s="1715"/>
      <c r="V37" s="1715"/>
      <c r="W37" s="1712"/>
      <c r="X37" s="1872"/>
      <c r="Y37" s="1712"/>
      <c r="Z37" s="1714"/>
      <c r="AA37" s="1712"/>
      <c r="AB37" s="1714">
        <f t="shared" ref="AB37:AI37" si="56">AB29+8</f>
        <v>41289</v>
      </c>
      <c r="AC37" s="1712">
        <f t="shared" si="56"/>
        <v>41310</v>
      </c>
      <c r="AD37" s="1712">
        <f t="shared" si="56"/>
        <v>41352</v>
      </c>
      <c r="AE37" s="1712">
        <f t="shared" si="56"/>
        <v>41374</v>
      </c>
      <c r="AF37" s="1712">
        <f t="shared" si="56"/>
        <v>41409</v>
      </c>
      <c r="AG37" s="1712">
        <f t="shared" si="56"/>
        <v>41437</v>
      </c>
      <c r="AH37" s="1712">
        <f t="shared" si="56"/>
        <v>41472</v>
      </c>
      <c r="AI37" s="1712">
        <f t="shared" si="56"/>
        <v>41493</v>
      </c>
      <c r="AJ37" s="1712" t="s">
        <v>25</v>
      </c>
      <c r="AK37" s="1712">
        <v>41528</v>
      </c>
      <c r="AL37" s="1712">
        <f t="shared" ref="AL37:AQ37" si="57">AL29+8</f>
        <v>41198</v>
      </c>
      <c r="AM37" s="1712">
        <f t="shared" si="57"/>
        <v>41233</v>
      </c>
      <c r="AN37" s="1712">
        <f t="shared" si="57"/>
        <v>41270</v>
      </c>
      <c r="AO37" s="1712">
        <f t="shared" si="57"/>
        <v>41288</v>
      </c>
      <c r="AP37" s="1712">
        <f t="shared" si="57"/>
        <v>41338</v>
      </c>
      <c r="AQ37" s="1712">
        <f t="shared" si="57"/>
        <v>41366</v>
      </c>
      <c r="AR37" s="1716">
        <v>41764</v>
      </c>
      <c r="AS37" s="1712">
        <f>AS29+8</f>
        <v>41801</v>
      </c>
      <c r="AT37" s="1712">
        <f t="shared" ref="AT37:AY37" si="58">AT29+8</f>
        <v>41843</v>
      </c>
      <c r="AU37" s="1712">
        <f t="shared" si="58"/>
        <v>41492</v>
      </c>
      <c r="AV37" s="1712" t="s">
        <v>25</v>
      </c>
      <c r="AW37" s="1712">
        <v>41899</v>
      </c>
      <c r="AX37" s="1712">
        <f t="shared" si="58"/>
        <v>41583</v>
      </c>
      <c r="AY37" s="1712">
        <f t="shared" si="58"/>
        <v>41611</v>
      </c>
      <c r="AZ37" s="1716">
        <v>42002</v>
      </c>
      <c r="BA37" s="1712">
        <f t="shared" ref="BA37:BF37" si="59">BA30+2</f>
        <v>42039</v>
      </c>
      <c r="BB37" s="1712">
        <f t="shared" si="59"/>
        <v>42074</v>
      </c>
      <c r="BC37" s="1712">
        <f t="shared" si="59"/>
        <v>42109</v>
      </c>
      <c r="BD37" s="1712">
        <f t="shared" si="59"/>
        <v>42137</v>
      </c>
      <c r="BE37" s="1712">
        <f t="shared" si="59"/>
        <v>42186</v>
      </c>
      <c r="BF37" s="1715">
        <f t="shared" si="59"/>
        <v>42221</v>
      </c>
      <c r="BG37" s="1712">
        <f>BG30+2</f>
        <v>42249</v>
      </c>
      <c r="BH37" s="1714" t="s">
        <v>25</v>
      </c>
      <c r="BI37" s="1712">
        <v>42284</v>
      </c>
      <c r="BJ37" s="1712">
        <f t="shared" ref="BJ37:BQ37" si="60">BJ30+2</f>
        <v>42319</v>
      </c>
      <c r="BK37" s="1712">
        <f t="shared" si="60"/>
        <v>42340</v>
      </c>
      <c r="BL37" s="1712">
        <f t="shared" si="60"/>
        <v>42389</v>
      </c>
      <c r="BM37" s="1712">
        <f t="shared" si="60"/>
        <v>42424</v>
      </c>
      <c r="BN37" s="1712">
        <f t="shared" si="60"/>
        <v>42459</v>
      </c>
      <c r="BO37" s="1712">
        <f t="shared" si="60"/>
        <v>42494</v>
      </c>
      <c r="BP37" s="1712">
        <f t="shared" si="60"/>
        <v>42529</v>
      </c>
      <c r="BQ37" s="1715">
        <f t="shared" si="60"/>
        <v>42557</v>
      </c>
      <c r="BR37" s="1712">
        <f>BR30+2</f>
        <v>42585</v>
      </c>
      <c r="BS37" s="1714">
        <f>BS30+2</f>
        <v>42599</v>
      </c>
      <c r="BT37" s="1712" t="s">
        <v>454</v>
      </c>
      <c r="BU37" s="1714">
        <f t="shared" ref="BU37:CA37" si="61">BU30+2</f>
        <v>42634</v>
      </c>
      <c r="BV37" s="1715">
        <f t="shared" si="61"/>
        <v>42669</v>
      </c>
      <c r="BW37" s="1712">
        <f t="shared" si="61"/>
        <v>42704</v>
      </c>
      <c r="BX37" s="1712">
        <f t="shared" si="61"/>
        <v>42732</v>
      </c>
      <c r="BY37" s="1712">
        <f t="shared" si="61"/>
        <v>42774</v>
      </c>
      <c r="BZ37" s="1712">
        <f t="shared" si="61"/>
        <v>42809</v>
      </c>
      <c r="CA37" s="1712">
        <f t="shared" si="61"/>
        <v>42844</v>
      </c>
      <c r="CB37" s="1712">
        <f>CB30+2</f>
        <v>42872</v>
      </c>
      <c r="CC37" s="1715">
        <f>CC30+2</f>
        <v>42900</v>
      </c>
      <c r="CD37" s="1712">
        <f>CD30+2</f>
        <v>42928</v>
      </c>
      <c r="CE37" s="1712">
        <f>CE30+2</f>
        <v>42949</v>
      </c>
      <c r="CF37" s="1715" t="s">
        <v>454</v>
      </c>
      <c r="CG37" s="1712">
        <f>CG30+2</f>
        <v>42991</v>
      </c>
      <c r="CH37" s="1712">
        <f t="shared" ref="CH37:CS37" si="62">CH30+2</f>
        <v>43040</v>
      </c>
      <c r="CI37" s="1712">
        <f t="shared" si="62"/>
        <v>43068</v>
      </c>
      <c r="CJ37" s="1712">
        <f t="shared" si="62"/>
        <v>43110</v>
      </c>
      <c r="CK37" s="1712">
        <f t="shared" si="62"/>
        <v>43152</v>
      </c>
      <c r="CL37" s="1712">
        <f t="shared" si="62"/>
        <v>43180</v>
      </c>
      <c r="CM37" s="1712">
        <f t="shared" si="62"/>
        <v>43215</v>
      </c>
      <c r="CN37" s="1712">
        <f t="shared" si="62"/>
        <v>43243</v>
      </c>
      <c r="CO37" s="1712">
        <f t="shared" si="62"/>
        <v>43271</v>
      </c>
      <c r="CP37" s="1712">
        <f t="shared" si="62"/>
        <v>43299</v>
      </c>
      <c r="CQ37" s="1712">
        <f t="shared" si="62"/>
        <v>43327</v>
      </c>
      <c r="CR37" s="1712" t="s">
        <v>454</v>
      </c>
      <c r="CS37" s="1712">
        <f t="shared" si="62"/>
        <v>43376</v>
      </c>
    </row>
    <row r="38" spans="1:131" s="717" customFormat="1" ht="45" hidden="1" customHeight="1" x14ac:dyDescent="0.25">
      <c r="A38" s="4685"/>
      <c r="B38" s="4677"/>
      <c r="C38" s="532"/>
      <c r="D38" s="532"/>
      <c r="E38" s="881"/>
      <c r="F38" s="882"/>
      <c r="G38" s="883"/>
      <c r="H38" s="882"/>
      <c r="I38" s="883"/>
      <c r="J38" s="883"/>
      <c r="K38" s="884"/>
      <c r="L38" s="105"/>
      <c r="M38" s="885"/>
      <c r="N38" s="885"/>
      <c r="O38" s="885"/>
      <c r="P38" s="885"/>
      <c r="Q38" s="885"/>
      <c r="R38" s="886"/>
      <c r="S38" s="62"/>
      <c r="T38" s="107"/>
      <c r="U38" s="63"/>
      <c r="V38" s="105"/>
      <c r="W38" s="62"/>
      <c r="X38" s="255"/>
      <c r="Y38" s="62"/>
      <c r="Z38" s="63"/>
      <c r="AA38" s="62"/>
      <c r="AB38" s="63"/>
      <c r="AC38" s="62"/>
      <c r="AD38" s="62"/>
      <c r="AE38" s="62"/>
      <c r="AF38" s="62"/>
      <c r="AG38" s="62"/>
      <c r="AH38" s="62"/>
      <c r="AI38" s="62"/>
      <c r="AJ38" s="62"/>
      <c r="AK38" s="62"/>
      <c r="AL38" s="62" t="s">
        <v>260</v>
      </c>
      <c r="AM38" s="62"/>
      <c r="AN38" s="62"/>
      <c r="AO38" s="62"/>
      <c r="AP38" s="62"/>
      <c r="AQ38" s="62"/>
      <c r="AR38" s="62"/>
      <c r="AS38" s="62"/>
      <c r="AT38" s="62"/>
      <c r="AU38" s="62"/>
      <c r="AV38" s="62" t="s">
        <v>25</v>
      </c>
      <c r="AW38" s="62"/>
      <c r="AX38" s="62"/>
      <c r="AY38" s="62"/>
      <c r="AZ38" s="62"/>
      <c r="BA38" s="62"/>
      <c r="BB38" s="62"/>
      <c r="BC38" s="62"/>
      <c r="BD38" s="62"/>
      <c r="BE38" s="62"/>
      <c r="BF38" s="105"/>
      <c r="BG38" s="62"/>
      <c r="BH38" s="63" t="s">
        <v>25</v>
      </c>
      <c r="BI38" s="62"/>
      <c r="BJ38" s="62"/>
      <c r="BK38" s="62"/>
      <c r="BL38" s="62"/>
      <c r="BM38" s="62"/>
      <c r="BN38" s="62"/>
      <c r="BO38" s="62"/>
      <c r="BP38" s="62"/>
      <c r="BQ38" s="105"/>
      <c r="BR38" s="62"/>
      <c r="BS38" s="63"/>
      <c r="BT38" s="62" t="s">
        <v>454</v>
      </c>
      <c r="BU38" s="63"/>
      <c r="BV38" s="105"/>
      <c r="BW38" s="62"/>
      <c r="BX38" s="62"/>
      <c r="BY38" s="62"/>
      <c r="BZ38" s="62"/>
      <c r="CA38" s="62"/>
      <c r="CB38" s="62"/>
      <c r="CC38" s="105"/>
      <c r="CD38" s="62"/>
      <c r="CE38" s="62"/>
      <c r="CF38" s="105" t="s">
        <v>454</v>
      </c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 t="s">
        <v>454</v>
      </c>
      <c r="CS38" s="62"/>
    </row>
    <row r="39" spans="1:131" s="117" customFormat="1" ht="30" hidden="1" customHeight="1" thickBot="1" x14ac:dyDescent="0.3">
      <c r="A39" s="4685"/>
      <c r="B39" s="4677"/>
      <c r="C39" s="1827" t="s">
        <v>202</v>
      </c>
      <c r="D39" s="1827"/>
      <c r="E39" s="1828"/>
      <c r="F39" s="1829"/>
      <c r="G39" s="1830"/>
      <c r="H39" s="1829"/>
      <c r="I39" s="1830"/>
      <c r="J39" s="1830"/>
      <c r="K39" s="1831"/>
      <c r="L39" s="1204"/>
      <c r="M39" s="1832"/>
      <c r="N39" s="1833"/>
      <c r="O39" s="1832"/>
      <c r="P39" s="1833"/>
      <c r="Q39" s="1833"/>
      <c r="R39" s="1834"/>
      <c r="S39" s="1835"/>
      <c r="T39" s="1836"/>
      <c r="U39" s="1837"/>
      <c r="V39" s="1838"/>
      <c r="W39" s="1839"/>
      <c r="X39" s="1840"/>
      <c r="Y39" s="1839"/>
      <c r="Z39" s="1841"/>
      <c r="AA39" s="1842"/>
      <c r="AB39" s="1837">
        <f>AB42-4</f>
        <v>41302</v>
      </c>
      <c r="AC39" s="1843">
        <f>AC42-4</f>
        <v>41323</v>
      </c>
      <c r="AD39" s="1843">
        <f>AD42-4</f>
        <v>41358</v>
      </c>
      <c r="AE39" s="1842">
        <v>41379</v>
      </c>
      <c r="AF39" s="1843">
        <f>AF42-4</f>
        <v>41414</v>
      </c>
      <c r="AG39" s="1843">
        <f>AG42-4</f>
        <v>41442</v>
      </c>
      <c r="AH39" s="1843">
        <f>AH42-4</f>
        <v>41477</v>
      </c>
      <c r="AI39" s="1842">
        <f>AI42-11</f>
        <v>41133</v>
      </c>
      <c r="AJ39" s="1842" t="s">
        <v>25</v>
      </c>
      <c r="AK39" s="1843">
        <f t="shared" ref="AK39:BA39" si="63">AK42-4</f>
        <v>41168</v>
      </c>
      <c r="AL39" s="1843">
        <f t="shared" si="63"/>
        <v>41203</v>
      </c>
      <c r="AM39" s="1843">
        <f t="shared" si="63"/>
        <v>41245</v>
      </c>
      <c r="AN39" s="1843">
        <f t="shared" si="63"/>
        <v>41287</v>
      </c>
      <c r="AO39" s="1843">
        <f t="shared" si="63"/>
        <v>41308</v>
      </c>
      <c r="AP39" s="1843">
        <f t="shared" si="63"/>
        <v>41350</v>
      </c>
      <c r="AQ39" s="1843">
        <f t="shared" si="63"/>
        <v>41378</v>
      </c>
      <c r="AR39" s="1842">
        <v>41409</v>
      </c>
      <c r="AS39" s="1842">
        <f t="shared" si="63"/>
        <v>41813</v>
      </c>
      <c r="AT39" s="1842">
        <f t="shared" si="63"/>
        <v>41848</v>
      </c>
      <c r="AU39" s="1842">
        <v>41497</v>
      </c>
      <c r="AV39" s="1842">
        <v>41504</v>
      </c>
      <c r="AW39" s="1843">
        <v>41904</v>
      </c>
      <c r="AX39" s="1843">
        <f t="shared" si="63"/>
        <v>41946</v>
      </c>
      <c r="AY39" s="1843">
        <f t="shared" si="63"/>
        <v>41981</v>
      </c>
      <c r="AZ39" s="1843">
        <v>41644</v>
      </c>
      <c r="BA39" s="1842">
        <f t="shared" si="63"/>
        <v>42044</v>
      </c>
      <c r="BB39" s="1842">
        <f>BB42-4</f>
        <v>42079</v>
      </c>
      <c r="BC39" s="1842">
        <f>BC42-4</f>
        <v>42114</v>
      </c>
      <c r="BD39" s="1844">
        <f>BD42-4</f>
        <v>42142</v>
      </c>
      <c r="BE39" s="1844">
        <f>BE42-4</f>
        <v>42191</v>
      </c>
      <c r="BF39" s="1845">
        <f>BF42-4</f>
        <v>42226</v>
      </c>
      <c r="BG39" s="1842">
        <v>42255</v>
      </c>
      <c r="BH39" s="1846" t="s">
        <v>25</v>
      </c>
      <c r="BI39" s="1843">
        <v>42289</v>
      </c>
      <c r="BJ39" s="1844">
        <f t="shared" ref="BJ39:BQ39" si="64">BJ42-4</f>
        <v>42324</v>
      </c>
      <c r="BK39" s="1844">
        <f t="shared" si="64"/>
        <v>42345</v>
      </c>
      <c r="BL39" s="1844">
        <f t="shared" si="64"/>
        <v>42394</v>
      </c>
      <c r="BM39" s="1844">
        <f t="shared" si="64"/>
        <v>42429</v>
      </c>
      <c r="BN39" s="1844">
        <f t="shared" si="64"/>
        <v>42464</v>
      </c>
      <c r="BO39" s="1844">
        <f t="shared" si="64"/>
        <v>42499</v>
      </c>
      <c r="BP39" s="1844">
        <f t="shared" si="64"/>
        <v>42534</v>
      </c>
      <c r="BQ39" s="1845">
        <f t="shared" si="64"/>
        <v>42562</v>
      </c>
      <c r="BR39" s="1844">
        <f>BR42-4</f>
        <v>42590</v>
      </c>
      <c r="BS39" s="1841">
        <f>BS42-11</f>
        <v>42604</v>
      </c>
      <c r="BT39" s="1844" t="s">
        <v>454</v>
      </c>
      <c r="BU39" s="1846">
        <f t="shared" ref="BU39:CA39" si="65">BU42-4</f>
        <v>42639</v>
      </c>
      <c r="BV39" s="1845">
        <f t="shared" si="65"/>
        <v>42674</v>
      </c>
      <c r="BW39" s="1844">
        <f t="shared" si="65"/>
        <v>42709</v>
      </c>
      <c r="BX39" s="1844">
        <f t="shared" si="65"/>
        <v>42737</v>
      </c>
      <c r="BY39" s="1844">
        <f t="shared" si="65"/>
        <v>42779</v>
      </c>
      <c r="BZ39" s="1844">
        <f t="shared" si="65"/>
        <v>42814</v>
      </c>
      <c r="CA39" s="1844">
        <f t="shared" si="65"/>
        <v>42849</v>
      </c>
      <c r="CB39" s="1844">
        <f>CB42-4</f>
        <v>42877</v>
      </c>
      <c r="CC39" s="1845">
        <f>CC42-4</f>
        <v>42905</v>
      </c>
      <c r="CD39" s="1844">
        <f>CD42-4</f>
        <v>42933</v>
      </c>
      <c r="CE39" s="1842">
        <f>CE42-11</f>
        <v>42954</v>
      </c>
      <c r="CF39" s="1845" t="s">
        <v>454</v>
      </c>
      <c r="CG39" s="1844">
        <f>CG42-4</f>
        <v>42996</v>
      </c>
      <c r="CH39" s="1844">
        <f t="shared" ref="CH39:CS39" si="66">CH42-4</f>
        <v>43038</v>
      </c>
      <c r="CI39" s="1844">
        <f t="shared" si="66"/>
        <v>43073</v>
      </c>
      <c r="CJ39" s="1844">
        <f t="shared" si="66"/>
        <v>43115</v>
      </c>
      <c r="CK39" s="1844">
        <f t="shared" si="66"/>
        <v>43157</v>
      </c>
      <c r="CL39" s="1844">
        <f t="shared" si="66"/>
        <v>43185</v>
      </c>
      <c r="CM39" s="1844">
        <f t="shared" si="66"/>
        <v>43220</v>
      </c>
      <c r="CN39" s="1842">
        <f>CN42-6</f>
        <v>43249</v>
      </c>
      <c r="CO39" s="1844">
        <f t="shared" si="66"/>
        <v>43269</v>
      </c>
      <c r="CP39" s="1844">
        <f t="shared" si="66"/>
        <v>43304</v>
      </c>
      <c r="CQ39" s="1842">
        <f>CQ42-11</f>
        <v>43332</v>
      </c>
      <c r="CR39" s="1844" t="s">
        <v>454</v>
      </c>
      <c r="CS39" s="1844">
        <f t="shared" si="66"/>
        <v>43381</v>
      </c>
    </row>
    <row r="40" spans="1:131" s="117" customFormat="1" ht="30" hidden="1" customHeight="1" thickBot="1" x14ac:dyDescent="0.3">
      <c r="A40" s="4685"/>
      <c r="B40" s="4677"/>
      <c r="C40" s="536" t="s">
        <v>600</v>
      </c>
      <c r="D40" s="536"/>
      <c r="E40" s="524"/>
      <c r="F40" s="452"/>
      <c r="G40" s="451"/>
      <c r="H40" s="452"/>
      <c r="I40" s="451"/>
      <c r="J40" s="451"/>
      <c r="K40" s="452"/>
      <c r="L40" s="105"/>
      <c r="M40" s="473"/>
      <c r="N40" s="453"/>
      <c r="O40" s="473"/>
      <c r="P40" s="453"/>
      <c r="Q40" s="453"/>
      <c r="R40" s="474"/>
      <c r="S40" s="453"/>
      <c r="T40" s="454"/>
      <c r="U40" s="455"/>
      <c r="V40" s="669"/>
      <c r="W40" s="670"/>
      <c r="X40" s="449"/>
      <c r="Y40" s="670"/>
      <c r="Z40" s="64"/>
      <c r="AA40" s="191"/>
      <c r="AB40" s="455">
        <f t="shared" ref="AB40:AI40" si="67">AB42</f>
        <v>41306</v>
      </c>
      <c r="AC40" s="62">
        <f t="shared" si="67"/>
        <v>41327</v>
      </c>
      <c r="AD40" s="62">
        <f t="shared" si="67"/>
        <v>41362</v>
      </c>
      <c r="AE40" s="191">
        <f t="shared" si="67"/>
        <v>41383</v>
      </c>
      <c r="AF40" s="62">
        <f t="shared" si="67"/>
        <v>41418</v>
      </c>
      <c r="AG40" s="62">
        <f t="shared" si="67"/>
        <v>41446</v>
      </c>
      <c r="AH40" s="62">
        <f t="shared" si="67"/>
        <v>41481</v>
      </c>
      <c r="AI40" s="62">
        <f t="shared" si="67"/>
        <v>41144</v>
      </c>
      <c r="AJ40" s="62" t="s">
        <v>25</v>
      </c>
      <c r="AK40" s="62">
        <f>AK42</f>
        <v>41172</v>
      </c>
      <c r="AL40" s="62">
        <f>AL42</f>
        <v>41207</v>
      </c>
      <c r="AM40" s="62">
        <f t="shared" ref="AM40:AR40" si="68">AM42</f>
        <v>41249</v>
      </c>
      <c r="AN40" s="62">
        <f t="shared" si="68"/>
        <v>41291</v>
      </c>
      <c r="AO40" s="62">
        <f t="shared" si="68"/>
        <v>41312</v>
      </c>
      <c r="AP40" s="62">
        <f t="shared" si="68"/>
        <v>41354</v>
      </c>
      <c r="AQ40" s="62">
        <f t="shared" si="68"/>
        <v>41382</v>
      </c>
      <c r="AR40" s="62">
        <f t="shared" si="68"/>
        <v>41781</v>
      </c>
      <c r="AS40" s="62">
        <f>AS42</f>
        <v>41817</v>
      </c>
      <c r="AT40" s="62">
        <f t="shared" ref="AT40:BG40" si="69">AT42</f>
        <v>41852</v>
      </c>
      <c r="AU40" s="62">
        <f t="shared" si="69"/>
        <v>41501</v>
      </c>
      <c r="AV40" s="191">
        <v>41508</v>
      </c>
      <c r="AW40" s="62">
        <v>41543</v>
      </c>
      <c r="AX40" s="62">
        <f t="shared" si="69"/>
        <v>41950</v>
      </c>
      <c r="AY40" s="62">
        <f t="shared" si="69"/>
        <v>41985</v>
      </c>
      <c r="AZ40" s="62">
        <f t="shared" si="69"/>
        <v>42013</v>
      </c>
      <c r="BA40" s="191">
        <f t="shared" si="69"/>
        <v>42048</v>
      </c>
      <c r="BB40" s="191">
        <f t="shared" si="69"/>
        <v>42083</v>
      </c>
      <c r="BC40" s="191">
        <f t="shared" si="69"/>
        <v>42118</v>
      </c>
      <c r="BD40" s="50">
        <f t="shared" si="69"/>
        <v>42146</v>
      </c>
      <c r="BE40" s="50">
        <f t="shared" si="69"/>
        <v>42195</v>
      </c>
      <c r="BF40" s="201">
        <f t="shared" si="69"/>
        <v>42230</v>
      </c>
      <c r="BG40" s="50">
        <f t="shared" si="69"/>
        <v>42265</v>
      </c>
      <c r="BH40" s="51" t="s">
        <v>25</v>
      </c>
      <c r="BI40" s="62">
        <v>42300</v>
      </c>
      <c r="BJ40" s="50">
        <f t="shared" ref="BJ40:BQ40" si="70">BJ42</f>
        <v>42328</v>
      </c>
      <c r="BK40" s="50">
        <f t="shared" si="70"/>
        <v>42349</v>
      </c>
      <c r="BL40" s="50">
        <f t="shared" si="70"/>
        <v>42398</v>
      </c>
      <c r="BM40" s="50">
        <f t="shared" si="70"/>
        <v>42433</v>
      </c>
      <c r="BN40" s="50">
        <f t="shared" si="70"/>
        <v>42468</v>
      </c>
      <c r="BO40" s="50">
        <f t="shared" si="70"/>
        <v>42503</v>
      </c>
      <c r="BP40" s="50">
        <f t="shared" si="70"/>
        <v>42538</v>
      </c>
      <c r="BQ40" s="201">
        <f t="shared" si="70"/>
        <v>42566</v>
      </c>
      <c r="BR40" s="50">
        <f>BR42</f>
        <v>42594</v>
      </c>
      <c r="BS40" s="51">
        <f>BS42</f>
        <v>42615</v>
      </c>
      <c r="BT40" s="50" t="s">
        <v>454</v>
      </c>
      <c r="BU40" s="51">
        <f t="shared" ref="BU40:CA40" si="71">BU42</f>
        <v>42643</v>
      </c>
      <c r="BV40" s="201">
        <f t="shared" si="71"/>
        <v>42678</v>
      </c>
      <c r="BW40" s="50">
        <f t="shared" si="71"/>
        <v>42713</v>
      </c>
      <c r="BX40" s="50">
        <f t="shared" si="71"/>
        <v>42741</v>
      </c>
      <c r="BY40" s="50">
        <f t="shared" si="71"/>
        <v>42783</v>
      </c>
      <c r="BZ40" s="50">
        <f t="shared" si="71"/>
        <v>42818</v>
      </c>
      <c r="CA40" s="50">
        <f t="shared" si="71"/>
        <v>42853</v>
      </c>
      <c r="CB40" s="50">
        <f>CB42</f>
        <v>42881</v>
      </c>
      <c r="CC40" s="201">
        <f>CC42</f>
        <v>42909</v>
      </c>
      <c r="CD40" s="50">
        <f>CD42</f>
        <v>42937</v>
      </c>
      <c r="CE40" s="50">
        <f>CE42</f>
        <v>42965</v>
      </c>
      <c r="CF40" s="201" t="s">
        <v>454</v>
      </c>
      <c r="CG40" s="50">
        <f>CG42</f>
        <v>43000</v>
      </c>
      <c r="CH40" s="50">
        <f t="shared" ref="CH40:CS40" si="72">CH42</f>
        <v>43042</v>
      </c>
      <c r="CI40" s="50">
        <f t="shared" si="72"/>
        <v>43077</v>
      </c>
      <c r="CJ40" s="50">
        <f t="shared" si="72"/>
        <v>43119</v>
      </c>
      <c r="CK40" s="50">
        <f t="shared" si="72"/>
        <v>43161</v>
      </c>
      <c r="CL40" s="50">
        <f t="shared" si="72"/>
        <v>43189</v>
      </c>
      <c r="CM40" s="50">
        <f t="shared" si="72"/>
        <v>43224</v>
      </c>
      <c r="CN40" s="50">
        <f t="shared" si="72"/>
        <v>43255</v>
      </c>
      <c r="CO40" s="50">
        <f t="shared" si="72"/>
        <v>43273</v>
      </c>
      <c r="CP40" s="50">
        <f t="shared" si="72"/>
        <v>43308</v>
      </c>
      <c r="CQ40" s="50">
        <f t="shared" si="72"/>
        <v>43343</v>
      </c>
      <c r="CR40" s="50" t="s">
        <v>454</v>
      </c>
      <c r="CS40" s="50">
        <f t="shared" si="72"/>
        <v>43385</v>
      </c>
    </row>
    <row r="41" spans="1:131" s="499" customFormat="1" ht="30" hidden="1" customHeight="1" x14ac:dyDescent="0.25">
      <c r="A41" s="4685"/>
      <c r="B41" s="4677"/>
      <c r="C41" s="1827" t="s">
        <v>152</v>
      </c>
      <c r="D41" s="1827"/>
      <c r="E41" s="1828"/>
      <c r="F41" s="1829"/>
      <c r="G41" s="1830"/>
      <c r="H41" s="1829"/>
      <c r="I41" s="1830"/>
      <c r="J41" s="1830"/>
      <c r="K41" s="1829"/>
      <c r="L41" s="1204"/>
      <c r="M41" s="1853"/>
      <c r="N41" s="1854"/>
      <c r="O41" s="1853"/>
      <c r="P41" s="1854"/>
      <c r="Q41" s="1854"/>
      <c r="R41" s="1855"/>
      <c r="S41" s="1848"/>
      <c r="T41" s="1849"/>
      <c r="U41" s="1850"/>
      <c r="V41" s="1851"/>
      <c r="W41" s="1852"/>
      <c r="X41" s="1840"/>
      <c r="Y41" s="1852"/>
      <c r="Z41" s="1704"/>
      <c r="AA41" s="947"/>
      <c r="AB41" s="1850"/>
      <c r="AC41" s="639"/>
      <c r="AD41" s="639"/>
      <c r="AE41" s="947"/>
      <c r="AF41" s="639"/>
      <c r="AG41" s="639"/>
      <c r="AH41" s="639"/>
      <c r="AI41" s="639"/>
      <c r="AJ41" s="639" t="s">
        <v>25</v>
      </c>
      <c r="AK41" s="639"/>
      <c r="AL41" s="639"/>
      <c r="AM41" s="639"/>
      <c r="AN41" s="639"/>
      <c r="AO41" s="639"/>
      <c r="AP41" s="639"/>
      <c r="AQ41" s="639"/>
      <c r="AR41" s="639"/>
      <c r="AS41" s="639"/>
      <c r="AT41" s="639"/>
      <c r="AU41" s="639"/>
      <c r="AV41" s="639" t="s">
        <v>25</v>
      </c>
      <c r="AW41" s="639"/>
      <c r="AX41" s="639"/>
      <c r="AY41" s="639"/>
      <c r="AZ41" s="639"/>
      <c r="BA41" s="639"/>
      <c r="BB41" s="947"/>
      <c r="BC41" s="947"/>
      <c r="BD41" s="1708"/>
      <c r="BE41" s="1708"/>
      <c r="BF41" s="1707"/>
      <c r="BG41" s="1708"/>
      <c r="BH41" s="1709" t="s">
        <v>25</v>
      </c>
      <c r="BI41" s="639"/>
      <c r="BJ41" s="1708"/>
      <c r="BK41" s="1708"/>
      <c r="BL41" s="1708"/>
      <c r="BM41" s="1708"/>
      <c r="BN41" s="1708"/>
      <c r="BO41" s="1708"/>
      <c r="BP41" s="1708"/>
      <c r="BQ41" s="1707"/>
      <c r="BR41" s="1708"/>
      <c r="BS41" s="1709"/>
      <c r="BT41" s="1708" t="s">
        <v>454</v>
      </c>
      <c r="BU41" s="1709"/>
      <c r="BV41" s="1707"/>
      <c r="BW41" s="1708"/>
      <c r="BX41" s="1708"/>
      <c r="BY41" s="1708"/>
      <c r="BZ41" s="1708"/>
      <c r="CA41" s="1708"/>
      <c r="CB41" s="1708"/>
      <c r="CC41" s="1707"/>
      <c r="CD41" s="1708"/>
      <c r="CE41" s="1708"/>
      <c r="CF41" s="1707" t="s">
        <v>454</v>
      </c>
      <c r="CG41" s="1708"/>
      <c r="CH41" s="1708"/>
      <c r="CI41" s="1708"/>
      <c r="CJ41" s="1708"/>
      <c r="CK41" s="1708"/>
      <c r="CL41" s="1708"/>
      <c r="CM41" s="1708"/>
      <c r="CN41" s="1708"/>
      <c r="CO41" s="1708"/>
      <c r="CP41" s="1708"/>
      <c r="CQ41" s="1708"/>
      <c r="CR41" s="1708" t="s">
        <v>454</v>
      </c>
      <c r="CS41" s="1708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</row>
    <row r="42" spans="1:131" s="117" customFormat="1" ht="30" hidden="1" customHeight="1" thickBot="1" x14ac:dyDescent="0.3">
      <c r="A42" s="4685"/>
      <c r="B42" s="4677"/>
      <c r="C42" s="1827" t="s">
        <v>201</v>
      </c>
      <c r="D42" s="1827"/>
      <c r="E42" s="1828"/>
      <c r="F42" s="1829"/>
      <c r="G42" s="1830"/>
      <c r="H42" s="1829"/>
      <c r="I42" s="1856"/>
      <c r="J42" s="1830"/>
      <c r="K42" s="1829"/>
      <c r="L42" s="1204"/>
      <c r="M42" s="1833"/>
      <c r="N42" s="1833"/>
      <c r="O42" s="1833"/>
      <c r="P42" s="1833"/>
      <c r="Q42" s="1833"/>
      <c r="R42" s="1834"/>
      <c r="S42" s="1835"/>
      <c r="T42" s="1836"/>
      <c r="U42" s="1837"/>
      <c r="V42" s="1838"/>
      <c r="W42" s="1839"/>
      <c r="X42" s="1840"/>
      <c r="Y42" s="1857"/>
      <c r="Z42" s="1841"/>
      <c r="AA42" s="1842"/>
      <c r="AB42" s="1837">
        <f>AB45-21</f>
        <v>41306</v>
      </c>
      <c r="AC42" s="1843">
        <f>AC45-21</f>
        <v>41327</v>
      </c>
      <c r="AD42" s="1843">
        <f>AD45-21</f>
        <v>41362</v>
      </c>
      <c r="AE42" s="1842">
        <v>41383</v>
      </c>
      <c r="AF42" s="1843">
        <f>AF45-20</f>
        <v>41418</v>
      </c>
      <c r="AG42" s="1843">
        <f>AG45-20</f>
        <v>41446</v>
      </c>
      <c r="AH42" s="1843">
        <f>AH45-20</f>
        <v>41481</v>
      </c>
      <c r="AI42" s="1843">
        <f>AI45-20</f>
        <v>41144</v>
      </c>
      <c r="AJ42" s="1843" t="s">
        <v>25</v>
      </c>
      <c r="AK42" s="1843">
        <f>AK45-27</f>
        <v>41172</v>
      </c>
      <c r="AL42" s="1843">
        <f>AL45-20</f>
        <v>41207</v>
      </c>
      <c r="AM42" s="1843">
        <f>AM45-21</f>
        <v>41249</v>
      </c>
      <c r="AN42" s="1842">
        <f>AN45-20</f>
        <v>41291</v>
      </c>
      <c r="AO42" s="1842">
        <f>AO45-34</f>
        <v>41312</v>
      </c>
      <c r="AP42" s="1843">
        <f>AP45-20</f>
        <v>41354</v>
      </c>
      <c r="AQ42" s="1842">
        <f>AQ45-27</f>
        <v>41382</v>
      </c>
      <c r="AR42" s="1842">
        <v>41781</v>
      </c>
      <c r="AS42" s="1842">
        <v>41817</v>
      </c>
      <c r="AT42" s="1842">
        <v>41852</v>
      </c>
      <c r="AU42" s="1842">
        <v>41501</v>
      </c>
      <c r="AV42" s="1842">
        <v>41508</v>
      </c>
      <c r="AW42" s="1843">
        <v>41543</v>
      </c>
      <c r="AX42" s="1843">
        <f>AX45-20</f>
        <v>41950</v>
      </c>
      <c r="AY42" s="1844">
        <v>41985</v>
      </c>
      <c r="AZ42" s="1843">
        <f>AZ45-27</f>
        <v>42013</v>
      </c>
      <c r="BA42" s="1842">
        <f>BA45-27</f>
        <v>42048</v>
      </c>
      <c r="BB42" s="1842">
        <f>BB45-27</f>
        <v>42083</v>
      </c>
      <c r="BC42" s="1842">
        <f>BC45-27</f>
        <v>42118</v>
      </c>
      <c r="BD42" s="1844">
        <f>BD45-27</f>
        <v>42146</v>
      </c>
      <c r="BE42" s="1844">
        <f>BE45-20</f>
        <v>42195</v>
      </c>
      <c r="BF42" s="1845">
        <f>BF45-20</f>
        <v>42230</v>
      </c>
      <c r="BG42" s="1844">
        <f>BG45-20</f>
        <v>42265</v>
      </c>
      <c r="BH42" s="1846" t="s">
        <v>25</v>
      </c>
      <c r="BI42" s="1842">
        <v>42293</v>
      </c>
      <c r="BJ42" s="1844">
        <f>BJ45-20</f>
        <v>42328</v>
      </c>
      <c r="BK42" s="1842">
        <f>BK45-34</f>
        <v>42349</v>
      </c>
      <c r="BL42" s="1844">
        <f t="shared" ref="BL42:BQ42" si="73">BL45-20</f>
        <v>42398</v>
      </c>
      <c r="BM42" s="1844">
        <f t="shared" si="73"/>
        <v>42433</v>
      </c>
      <c r="BN42" s="1844">
        <f t="shared" si="73"/>
        <v>42468</v>
      </c>
      <c r="BO42" s="1844">
        <f t="shared" si="73"/>
        <v>42503</v>
      </c>
      <c r="BP42" s="1844">
        <f t="shared" si="73"/>
        <v>42538</v>
      </c>
      <c r="BQ42" s="1845">
        <f t="shared" si="73"/>
        <v>42566</v>
      </c>
      <c r="BR42" s="1844">
        <f>BR45-20</f>
        <v>42594</v>
      </c>
      <c r="BS42" s="1846">
        <f>BS45-20</f>
        <v>42615</v>
      </c>
      <c r="BT42" s="1844" t="s">
        <v>454</v>
      </c>
      <c r="BU42" s="1841">
        <f>BU45-27</f>
        <v>42643</v>
      </c>
      <c r="BV42" s="1845">
        <f t="shared" ref="BV42:CA42" si="74">BV45-20</f>
        <v>42678</v>
      </c>
      <c r="BW42" s="1844">
        <f t="shared" si="74"/>
        <v>42713</v>
      </c>
      <c r="BX42" s="1842">
        <f>BX45-27</f>
        <v>42741</v>
      </c>
      <c r="BY42" s="1844">
        <f t="shared" si="74"/>
        <v>42783</v>
      </c>
      <c r="BZ42" s="1844">
        <f t="shared" si="74"/>
        <v>42818</v>
      </c>
      <c r="CA42" s="1844">
        <f t="shared" si="74"/>
        <v>42853</v>
      </c>
      <c r="CB42" s="1844">
        <f>CB45-20</f>
        <v>42881</v>
      </c>
      <c r="CC42" s="1845">
        <f>CC45-20</f>
        <v>42909</v>
      </c>
      <c r="CD42" s="1844">
        <f>CD45-20</f>
        <v>42937</v>
      </c>
      <c r="CE42" s="1844">
        <f>CE45-20</f>
        <v>42965</v>
      </c>
      <c r="CF42" s="1845" t="s">
        <v>454</v>
      </c>
      <c r="CG42" s="1842">
        <f>CG45-27</f>
        <v>43000</v>
      </c>
      <c r="CH42" s="1844">
        <f t="shared" ref="CH42:CQ42" si="75">CH45-20</f>
        <v>43042</v>
      </c>
      <c r="CI42" s="1844">
        <f>CI45-20</f>
        <v>43077</v>
      </c>
      <c r="CJ42" s="1842">
        <f>CJ45-27</f>
        <v>43119</v>
      </c>
      <c r="CK42" s="1844">
        <f t="shared" si="75"/>
        <v>43161</v>
      </c>
      <c r="CL42" s="1844">
        <f t="shared" si="75"/>
        <v>43189</v>
      </c>
      <c r="CM42" s="1844">
        <f t="shared" si="75"/>
        <v>43224</v>
      </c>
      <c r="CN42" s="1842">
        <f>CN45-17</f>
        <v>43255</v>
      </c>
      <c r="CO42" s="1844">
        <f t="shared" si="75"/>
        <v>43273</v>
      </c>
      <c r="CP42" s="1844">
        <f t="shared" si="75"/>
        <v>43308</v>
      </c>
      <c r="CQ42" s="1844">
        <f t="shared" si="75"/>
        <v>43343</v>
      </c>
      <c r="CR42" s="1844" t="s">
        <v>454</v>
      </c>
      <c r="CS42" s="1844">
        <f>CS45-20</f>
        <v>43385</v>
      </c>
    </row>
    <row r="43" spans="1:131" s="117" customFormat="1" ht="30" hidden="1" customHeight="1" x14ac:dyDescent="0.25">
      <c r="A43" s="4685"/>
      <c r="B43" s="4677"/>
      <c r="C43" s="536" t="s">
        <v>80</v>
      </c>
      <c r="D43" s="536"/>
      <c r="E43" s="524"/>
      <c r="F43" s="452"/>
      <c r="G43" s="451"/>
      <c r="H43" s="452"/>
      <c r="I43" s="451"/>
      <c r="J43" s="451"/>
      <c r="K43" s="452"/>
      <c r="L43" s="105"/>
      <c r="M43" s="448"/>
      <c r="N43" s="448"/>
      <c r="O43" s="448"/>
      <c r="P43" s="448"/>
      <c r="Q43" s="448"/>
      <c r="R43" s="471"/>
      <c r="S43" s="225"/>
      <c r="T43" s="472"/>
      <c r="U43" s="184"/>
      <c r="V43" s="667"/>
      <c r="W43" s="450"/>
      <c r="X43" s="449"/>
      <c r="Y43" s="450"/>
      <c r="Z43" s="449"/>
      <c r="AA43" s="450"/>
      <c r="AB43" s="449">
        <f t="shared" ref="AB43:AL43" si="76">AB42+14</f>
        <v>41320</v>
      </c>
      <c r="AC43" s="14">
        <f t="shared" si="76"/>
        <v>41341</v>
      </c>
      <c r="AD43" s="14">
        <f t="shared" si="76"/>
        <v>41376</v>
      </c>
      <c r="AE43" s="14">
        <f t="shared" si="76"/>
        <v>41397</v>
      </c>
      <c r="AF43" s="14">
        <f t="shared" si="76"/>
        <v>41432</v>
      </c>
      <c r="AG43" s="14">
        <f t="shared" si="76"/>
        <v>41460</v>
      </c>
      <c r="AH43" s="14">
        <f t="shared" si="76"/>
        <v>41495</v>
      </c>
      <c r="AI43" s="14">
        <f t="shared" si="76"/>
        <v>41158</v>
      </c>
      <c r="AJ43" s="14" t="s">
        <v>25</v>
      </c>
      <c r="AK43" s="14">
        <f t="shared" si="76"/>
        <v>41186</v>
      </c>
      <c r="AL43" s="14">
        <f t="shared" si="76"/>
        <v>41221</v>
      </c>
      <c r="AM43" s="14">
        <f>AM42+14</f>
        <v>41263</v>
      </c>
      <c r="AN43" s="14">
        <f>AN42+14</f>
        <v>41305</v>
      </c>
      <c r="AO43" s="14">
        <f>AO42+14</f>
        <v>41326</v>
      </c>
      <c r="AP43" s="14">
        <f>AP42+14</f>
        <v>41368</v>
      </c>
      <c r="AQ43" s="14">
        <f>AQ42+14</f>
        <v>41396</v>
      </c>
      <c r="AR43" s="14">
        <v>41796</v>
      </c>
      <c r="AS43" s="14">
        <f>AS42+14</f>
        <v>41831</v>
      </c>
      <c r="AT43" s="14">
        <f t="shared" ref="AT43:BF43" si="77">AT42+14</f>
        <v>41866</v>
      </c>
      <c r="AU43" s="14">
        <f t="shared" si="77"/>
        <v>41515</v>
      </c>
      <c r="AV43" s="14" t="s">
        <v>25</v>
      </c>
      <c r="AW43" s="14">
        <v>41929</v>
      </c>
      <c r="AX43" s="14">
        <f t="shared" si="77"/>
        <v>41964</v>
      </c>
      <c r="AY43" s="14">
        <f t="shared" si="77"/>
        <v>41999</v>
      </c>
      <c r="AZ43" s="14">
        <f t="shared" si="77"/>
        <v>42027</v>
      </c>
      <c r="BA43" s="14">
        <f t="shared" si="77"/>
        <v>42062</v>
      </c>
      <c r="BB43" s="14">
        <f t="shared" si="77"/>
        <v>42097</v>
      </c>
      <c r="BC43" s="14">
        <f t="shared" si="77"/>
        <v>42132</v>
      </c>
      <c r="BD43" s="14">
        <f t="shared" si="77"/>
        <v>42160</v>
      </c>
      <c r="BE43" s="14">
        <f t="shared" si="77"/>
        <v>42209</v>
      </c>
      <c r="BF43" s="38">
        <f t="shared" si="77"/>
        <v>42244</v>
      </c>
      <c r="BG43" s="14">
        <f>BG42+14</f>
        <v>42279</v>
      </c>
      <c r="BH43" s="255" t="s">
        <v>25</v>
      </c>
      <c r="BI43" s="14">
        <v>42314</v>
      </c>
      <c r="BJ43" s="14">
        <f t="shared" ref="BJ43:BQ43" si="78">BJ42+14</f>
        <v>42342</v>
      </c>
      <c r="BK43" s="14">
        <f t="shared" si="78"/>
        <v>42363</v>
      </c>
      <c r="BL43" s="14">
        <f t="shared" si="78"/>
        <v>42412</v>
      </c>
      <c r="BM43" s="14">
        <f t="shared" si="78"/>
        <v>42447</v>
      </c>
      <c r="BN43" s="14">
        <f t="shared" si="78"/>
        <v>42482</v>
      </c>
      <c r="BO43" s="14">
        <f t="shared" si="78"/>
        <v>42517</v>
      </c>
      <c r="BP43" s="14">
        <f t="shared" si="78"/>
        <v>42552</v>
      </c>
      <c r="BQ43" s="38">
        <f t="shared" si="78"/>
        <v>42580</v>
      </c>
      <c r="BR43" s="14">
        <f>BR42+14</f>
        <v>42608</v>
      </c>
      <c r="BS43" s="255">
        <f>BS42+14</f>
        <v>42629</v>
      </c>
      <c r="BT43" s="14" t="s">
        <v>454</v>
      </c>
      <c r="BU43" s="255">
        <f t="shared" ref="BU43:CA43" si="79">BU42+14</f>
        <v>42657</v>
      </c>
      <c r="BV43" s="38">
        <f t="shared" si="79"/>
        <v>42692</v>
      </c>
      <c r="BW43" s="14">
        <f t="shared" si="79"/>
        <v>42727</v>
      </c>
      <c r="BX43" s="14">
        <f t="shared" si="79"/>
        <v>42755</v>
      </c>
      <c r="BY43" s="14">
        <f t="shared" si="79"/>
        <v>42797</v>
      </c>
      <c r="BZ43" s="14">
        <f t="shared" si="79"/>
        <v>42832</v>
      </c>
      <c r="CA43" s="14">
        <f t="shared" si="79"/>
        <v>42867</v>
      </c>
      <c r="CB43" s="14">
        <f>CB42+14</f>
        <v>42895</v>
      </c>
      <c r="CC43" s="38">
        <f>CC42+14</f>
        <v>42923</v>
      </c>
      <c r="CD43" s="14">
        <f>CD42+14</f>
        <v>42951</v>
      </c>
      <c r="CE43" s="14">
        <f>CE42+14</f>
        <v>42979</v>
      </c>
      <c r="CF43" s="38" t="s">
        <v>454</v>
      </c>
      <c r="CG43" s="14">
        <f>CG42+14</f>
        <v>43014</v>
      </c>
      <c r="CH43" s="14">
        <f t="shared" ref="CH43:CS43" si="80">CH42+14</f>
        <v>43056</v>
      </c>
      <c r="CI43" s="14">
        <f t="shared" si="80"/>
        <v>43091</v>
      </c>
      <c r="CJ43" s="14">
        <f t="shared" si="80"/>
        <v>43133</v>
      </c>
      <c r="CK43" s="14">
        <f t="shared" si="80"/>
        <v>43175</v>
      </c>
      <c r="CL43" s="14">
        <f t="shared" si="80"/>
        <v>43203</v>
      </c>
      <c r="CM43" s="14">
        <f t="shared" si="80"/>
        <v>43238</v>
      </c>
      <c r="CN43" s="14">
        <f t="shared" si="80"/>
        <v>43269</v>
      </c>
      <c r="CO43" s="14">
        <f t="shared" si="80"/>
        <v>43287</v>
      </c>
      <c r="CP43" s="14">
        <f t="shared" si="80"/>
        <v>43322</v>
      </c>
      <c r="CQ43" s="14">
        <f t="shared" si="80"/>
        <v>43357</v>
      </c>
      <c r="CR43" s="14" t="s">
        <v>454</v>
      </c>
      <c r="CS43" s="14">
        <f t="shared" si="80"/>
        <v>43399</v>
      </c>
    </row>
    <row r="44" spans="1:131" s="117" customFormat="1" ht="30" hidden="1" customHeight="1" x14ac:dyDescent="0.25">
      <c r="A44" s="4685"/>
      <c r="B44" s="4677"/>
      <c r="C44" s="536" t="s">
        <v>86</v>
      </c>
      <c r="D44" s="536"/>
      <c r="E44" s="524"/>
      <c r="F44" s="452"/>
      <c r="G44" s="451"/>
      <c r="H44" s="452"/>
      <c r="I44" s="451"/>
      <c r="J44" s="451"/>
      <c r="K44" s="452"/>
      <c r="L44" s="105"/>
      <c r="M44" s="453"/>
      <c r="N44" s="453"/>
      <c r="O44" s="453"/>
      <c r="P44" s="453"/>
      <c r="Q44" s="453"/>
      <c r="R44" s="474"/>
      <c r="S44" s="453"/>
      <c r="T44" s="454"/>
      <c r="U44" s="455"/>
      <c r="V44" s="669"/>
      <c r="W44" s="670"/>
      <c r="X44" s="449"/>
      <c r="Y44" s="670"/>
      <c r="Z44" s="674"/>
      <c r="AA44" s="670"/>
      <c r="AB44" s="674">
        <f t="shared" ref="AB44:AI44" si="81">AB43+5</f>
        <v>41325</v>
      </c>
      <c r="AC44" s="62">
        <f t="shared" si="81"/>
        <v>41346</v>
      </c>
      <c r="AD44" s="62">
        <f t="shared" si="81"/>
        <v>41381</v>
      </c>
      <c r="AE44" s="62">
        <f t="shared" si="81"/>
        <v>41402</v>
      </c>
      <c r="AF44" s="62">
        <f t="shared" si="81"/>
        <v>41437</v>
      </c>
      <c r="AG44" s="62">
        <f t="shared" si="81"/>
        <v>41465</v>
      </c>
      <c r="AH44" s="62">
        <f t="shared" si="81"/>
        <v>41500</v>
      </c>
      <c r="AI44" s="62">
        <f t="shared" si="81"/>
        <v>41163</v>
      </c>
      <c r="AJ44" s="62" t="s">
        <v>25</v>
      </c>
      <c r="AK44" s="62">
        <f>AK43+5</f>
        <v>41191</v>
      </c>
      <c r="AL44" s="62">
        <f>AL43+5</f>
        <v>41226</v>
      </c>
      <c r="AM44" s="62">
        <f t="shared" ref="AM44:AR44" si="82">AM43+5</f>
        <v>41268</v>
      </c>
      <c r="AN44" s="62">
        <f t="shared" si="82"/>
        <v>41310</v>
      </c>
      <c r="AO44" s="62">
        <f t="shared" si="82"/>
        <v>41331</v>
      </c>
      <c r="AP44" s="62">
        <f t="shared" si="82"/>
        <v>41373</v>
      </c>
      <c r="AQ44" s="62">
        <f t="shared" si="82"/>
        <v>41401</v>
      </c>
      <c r="AR44" s="62">
        <f t="shared" si="82"/>
        <v>41801</v>
      </c>
      <c r="AS44" s="62">
        <f>AS43+5</f>
        <v>41836</v>
      </c>
      <c r="AT44" s="62">
        <f t="shared" ref="AT44:BF44" si="83">AT43+5</f>
        <v>41871</v>
      </c>
      <c r="AU44" s="62">
        <f t="shared" si="83"/>
        <v>41520</v>
      </c>
      <c r="AV44" s="62" t="s">
        <v>25</v>
      </c>
      <c r="AW44" s="62">
        <v>41934</v>
      </c>
      <c r="AX44" s="62">
        <f t="shared" si="83"/>
        <v>41969</v>
      </c>
      <c r="AY44" s="62">
        <f t="shared" si="83"/>
        <v>42004</v>
      </c>
      <c r="AZ44" s="62">
        <f t="shared" si="83"/>
        <v>42032</v>
      </c>
      <c r="BA44" s="62">
        <f t="shared" si="83"/>
        <v>42067</v>
      </c>
      <c r="BB44" s="62">
        <f t="shared" si="83"/>
        <v>42102</v>
      </c>
      <c r="BC44" s="62">
        <f t="shared" si="83"/>
        <v>42137</v>
      </c>
      <c r="BD44" s="62">
        <f t="shared" si="83"/>
        <v>42165</v>
      </c>
      <c r="BE44" s="62">
        <f t="shared" si="83"/>
        <v>42214</v>
      </c>
      <c r="BF44" s="105">
        <f t="shared" si="83"/>
        <v>42249</v>
      </c>
      <c r="BG44" s="62">
        <f>BG43+5</f>
        <v>42284</v>
      </c>
      <c r="BH44" s="63" t="s">
        <v>25</v>
      </c>
      <c r="BI44" s="62">
        <v>42319</v>
      </c>
      <c r="BJ44" s="62">
        <f t="shared" ref="BJ44:BQ44" si="84">BJ43+5</f>
        <v>42347</v>
      </c>
      <c r="BK44" s="62">
        <f t="shared" si="84"/>
        <v>42368</v>
      </c>
      <c r="BL44" s="62">
        <f t="shared" si="84"/>
        <v>42417</v>
      </c>
      <c r="BM44" s="62">
        <f t="shared" si="84"/>
        <v>42452</v>
      </c>
      <c r="BN44" s="62">
        <f t="shared" si="84"/>
        <v>42487</v>
      </c>
      <c r="BO44" s="62">
        <f t="shared" si="84"/>
        <v>42522</v>
      </c>
      <c r="BP44" s="62">
        <f t="shared" si="84"/>
        <v>42557</v>
      </c>
      <c r="BQ44" s="105">
        <f t="shared" si="84"/>
        <v>42585</v>
      </c>
      <c r="BR44" s="62">
        <f>BR43+5</f>
        <v>42613</v>
      </c>
      <c r="BS44" s="63">
        <f>BS43+5</f>
        <v>42634</v>
      </c>
      <c r="BT44" s="62" t="s">
        <v>454</v>
      </c>
      <c r="BU44" s="63">
        <f t="shared" ref="BU44:CA44" si="85">BU43+5</f>
        <v>42662</v>
      </c>
      <c r="BV44" s="105">
        <f t="shared" si="85"/>
        <v>42697</v>
      </c>
      <c r="BW44" s="62">
        <f t="shared" si="85"/>
        <v>42732</v>
      </c>
      <c r="BX44" s="62">
        <f t="shared" si="85"/>
        <v>42760</v>
      </c>
      <c r="BY44" s="62">
        <f t="shared" si="85"/>
        <v>42802</v>
      </c>
      <c r="BZ44" s="62">
        <f t="shared" si="85"/>
        <v>42837</v>
      </c>
      <c r="CA44" s="62">
        <f t="shared" si="85"/>
        <v>42872</v>
      </c>
      <c r="CB44" s="62">
        <f>CB43+5</f>
        <v>42900</v>
      </c>
      <c r="CC44" s="105">
        <f>CC43+5</f>
        <v>42928</v>
      </c>
      <c r="CD44" s="62">
        <f>CD43+5</f>
        <v>42956</v>
      </c>
      <c r="CE44" s="62">
        <f>CE43+5</f>
        <v>42984</v>
      </c>
      <c r="CF44" s="105" t="s">
        <v>454</v>
      </c>
      <c r="CG44" s="62">
        <f>CG43+5</f>
        <v>43019</v>
      </c>
      <c r="CH44" s="62">
        <f t="shared" ref="CH44:CS44" si="86">CH43+5</f>
        <v>43061</v>
      </c>
      <c r="CI44" s="62">
        <f t="shared" si="86"/>
        <v>43096</v>
      </c>
      <c r="CJ44" s="62">
        <f t="shared" si="86"/>
        <v>43138</v>
      </c>
      <c r="CK44" s="62">
        <f t="shared" si="86"/>
        <v>43180</v>
      </c>
      <c r="CL44" s="62">
        <f t="shared" si="86"/>
        <v>43208</v>
      </c>
      <c r="CM44" s="62">
        <f t="shared" si="86"/>
        <v>43243</v>
      </c>
      <c r="CN44" s="62">
        <f t="shared" si="86"/>
        <v>43274</v>
      </c>
      <c r="CO44" s="62">
        <f t="shared" si="86"/>
        <v>43292</v>
      </c>
      <c r="CP44" s="62">
        <f t="shared" si="86"/>
        <v>43327</v>
      </c>
      <c r="CQ44" s="62">
        <f t="shared" si="86"/>
        <v>43362</v>
      </c>
      <c r="CR44" s="62" t="s">
        <v>454</v>
      </c>
      <c r="CS44" s="62">
        <f t="shared" si="86"/>
        <v>43404</v>
      </c>
      <c r="EA44" s="117" t="s">
        <v>1</v>
      </c>
    </row>
    <row r="45" spans="1:131" s="117" customFormat="1" ht="30" hidden="1" customHeight="1" x14ac:dyDescent="0.25">
      <c r="A45" s="4685"/>
      <c r="B45" s="4677"/>
      <c r="C45" s="536" t="s">
        <v>85</v>
      </c>
      <c r="D45" s="536"/>
      <c r="E45" s="524"/>
      <c r="F45" s="452"/>
      <c r="G45" s="451"/>
      <c r="H45" s="452"/>
      <c r="I45" s="451"/>
      <c r="J45" s="451"/>
      <c r="K45" s="452"/>
      <c r="L45" s="110"/>
      <c r="M45" s="453"/>
      <c r="N45" s="453"/>
      <c r="O45" s="473"/>
      <c r="P45" s="453"/>
      <c r="Q45" s="453"/>
      <c r="R45" s="474"/>
      <c r="S45" s="453"/>
      <c r="T45" s="454"/>
      <c r="U45" s="455"/>
      <c r="V45" s="669"/>
      <c r="W45" s="670"/>
      <c r="X45" s="449"/>
      <c r="Y45" s="670"/>
      <c r="Z45" s="674"/>
      <c r="AA45" s="670"/>
      <c r="AB45" s="674">
        <f t="shared" ref="AB45:CD45" si="87">AB47</f>
        <v>41327</v>
      </c>
      <c r="AC45" s="62">
        <f t="shared" si="87"/>
        <v>41348</v>
      </c>
      <c r="AD45" s="62">
        <f t="shared" si="87"/>
        <v>41383</v>
      </c>
      <c r="AE45" s="62">
        <f t="shared" si="87"/>
        <v>41411</v>
      </c>
      <c r="AF45" s="62">
        <f t="shared" si="87"/>
        <v>41438</v>
      </c>
      <c r="AG45" s="62">
        <f t="shared" si="87"/>
        <v>41466</v>
      </c>
      <c r="AH45" s="62">
        <f t="shared" si="87"/>
        <v>41501</v>
      </c>
      <c r="AI45" s="62">
        <f t="shared" si="87"/>
        <v>41164</v>
      </c>
      <c r="AJ45" s="62" t="s">
        <v>25</v>
      </c>
      <c r="AK45" s="62">
        <f t="shared" si="87"/>
        <v>41199</v>
      </c>
      <c r="AL45" s="62">
        <f t="shared" si="87"/>
        <v>41227</v>
      </c>
      <c r="AM45" s="62">
        <f t="shared" si="87"/>
        <v>41270</v>
      </c>
      <c r="AN45" s="62">
        <f t="shared" si="87"/>
        <v>41311</v>
      </c>
      <c r="AO45" s="62">
        <f t="shared" si="87"/>
        <v>41346</v>
      </c>
      <c r="AP45" s="62">
        <f t="shared" si="87"/>
        <v>41374</v>
      </c>
      <c r="AQ45" s="62">
        <f t="shared" si="87"/>
        <v>41409</v>
      </c>
      <c r="AR45" s="62">
        <f t="shared" si="87"/>
        <v>41802</v>
      </c>
      <c r="AS45" s="62">
        <f t="shared" si="87"/>
        <v>41844</v>
      </c>
      <c r="AT45" s="62">
        <f t="shared" si="87"/>
        <v>41879</v>
      </c>
      <c r="AU45" s="62">
        <f t="shared" si="87"/>
        <v>41535</v>
      </c>
      <c r="AV45" s="62" t="s">
        <v>25</v>
      </c>
      <c r="AW45" s="62">
        <v>41935</v>
      </c>
      <c r="AX45" s="62">
        <f t="shared" si="87"/>
        <v>41970</v>
      </c>
      <c r="AY45" s="62">
        <f t="shared" si="87"/>
        <v>42005</v>
      </c>
      <c r="AZ45" s="62">
        <f t="shared" si="87"/>
        <v>42040</v>
      </c>
      <c r="BA45" s="62">
        <f t="shared" si="87"/>
        <v>42075</v>
      </c>
      <c r="BB45" s="62">
        <f t="shared" si="87"/>
        <v>42110</v>
      </c>
      <c r="BC45" s="62">
        <f t="shared" si="87"/>
        <v>42145</v>
      </c>
      <c r="BD45" s="62">
        <f t="shared" si="87"/>
        <v>42173</v>
      </c>
      <c r="BE45" s="62">
        <f t="shared" si="87"/>
        <v>42215</v>
      </c>
      <c r="BF45" s="105">
        <f t="shared" si="87"/>
        <v>42250</v>
      </c>
      <c r="BG45" s="62">
        <f t="shared" si="87"/>
        <v>42285</v>
      </c>
      <c r="BH45" s="63" t="s">
        <v>25</v>
      </c>
      <c r="BI45" s="62">
        <v>42320</v>
      </c>
      <c r="BJ45" s="62">
        <f t="shared" si="87"/>
        <v>42348</v>
      </c>
      <c r="BK45" s="62">
        <f t="shared" si="87"/>
        <v>42383</v>
      </c>
      <c r="BL45" s="62">
        <f t="shared" si="87"/>
        <v>42418</v>
      </c>
      <c r="BM45" s="62">
        <f t="shared" si="87"/>
        <v>42453</v>
      </c>
      <c r="BN45" s="62">
        <f t="shared" si="87"/>
        <v>42488</v>
      </c>
      <c r="BO45" s="62">
        <f t="shared" si="87"/>
        <v>42523</v>
      </c>
      <c r="BP45" s="62">
        <f t="shared" si="87"/>
        <v>42558</v>
      </c>
      <c r="BQ45" s="105">
        <f t="shared" si="87"/>
        <v>42586</v>
      </c>
      <c r="BR45" s="62">
        <f t="shared" si="87"/>
        <v>42614</v>
      </c>
      <c r="BS45" s="63">
        <f t="shared" si="87"/>
        <v>42635</v>
      </c>
      <c r="BT45" s="62" t="s">
        <v>454</v>
      </c>
      <c r="BU45" s="63">
        <f t="shared" si="87"/>
        <v>42670</v>
      </c>
      <c r="BV45" s="105">
        <f t="shared" si="87"/>
        <v>42698</v>
      </c>
      <c r="BW45" s="62">
        <f t="shared" si="87"/>
        <v>42733</v>
      </c>
      <c r="BX45" s="62">
        <f t="shared" si="87"/>
        <v>42768</v>
      </c>
      <c r="BY45" s="62">
        <f t="shared" si="87"/>
        <v>42803</v>
      </c>
      <c r="BZ45" s="62">
        <f t="shared" si="87"/>
        <v>42838</v>
      </c>
      <c r="CA45" s="62">
        <f t="shared" si="87"/>
        <v>42873</v>
      </c>
      <c r="CB45" s="62">
        <f t="shared" si="87"/>
        <v>42901</v>
      </c>
      <c r="CC45" s="105">
        <f t="shared" si="87"/>
        <v>42929</v>
      </c>
      <c r="CD45" s="62">
        <f t="shared" si="87"/>
        <v>42957</v>
      </c>
      <c r="CE45" s="62">
        <f>CE47</f>
        <v>42985</v>
      </c>
      <c r="CF45" s="105" t="s">
        <v>454</v>
      </c>
      <c r="CG45" s="62">
        <f>CG47</f>
        <v>43027</v>
      </c>
      <c r="CH45" s="62">
        <f t="shared" ref="CH45:CS45" si="88">CH47</f>
        <v>43062</v>
      </c>
      <c r="CI45" s="62">
        <f t="shared" si="88"/>
        <v>43097</v>
      </c>
      <c r="CJ45" s="62">
        <f t="shared" si="88"/>
        <v>43146</v>
      </c>
      <c r="CK45" s="62">
        <f t="shared" si="88"/>
        <v>43181</v>
      </c>
      <c r="CL45" s="62">
        <f t="shared" si="88"/>
        <v>43209</v>
      </c>
      <c r="CM45" s="62">
        <f t="shared" si="88"/>
        <v>43244</v>
      </c>
      <c r="CN45" s="62">
        <f t="shared" si="88"/>
        <v>43272</v>
      </c>
      <c r="CO45" s="62">
        <f t="shared" si="88"/>
        <v>43293</v>
      </c>
      <c r="CP45" s="62">
        <f t="shared" si="88"/>
        <v>43328</v>
      </c>
      <c r="CQ45" s="62">
        <f t="shared" si="88"/>
        <v>43363</v>
      </c>
      <c r="CR45" s="62" t="s">
        <v>454</v>
      </c>
      <c r="CS45" s="62">
        <f t="shared" si="88"/>
        <v>43405</v>
      </c>
    </row>
    <row r="46" spans="1:131" s="117" customFormat="1" ht="30" hidden="1" customHeight="1" x14ac:dyDescent="0.25">
      <c r="A46" s="4685"/>
      <c r="B46" s="4677"/>
      <c r="C46" s="1631" t="s">
        <v>572</v>
      </c>
      <c r="D46" s="1631"/>
      <c r="E46" s="1657"/>
      <c r="F46" s="1658"/>
      <c r="G46" s="1659"/>
      <c r="H46" s="1658"/>
      <c r="I46" s="1659"/>
      <c r="J46" s="1659"/>
      <c r="K46" s="1658"/>
      <c r="L46" s="1651"/>
      <c r="M46" s="1660"/>
      <c r="N46" s="1660"/>
      <c r="O46" s="1661"/>
      <c r="P46" s="1660"/>
      <c r="Q46" s="1660"/>
      <c r="R46" s="1662"/>
      <c r="S46" s="1660"/>
      <c r="T46" s="1663"/>
      <c r="U46" s="1664"/>
      <c r="V46" s="1665"/>
      <c r="W46" s="1666"/>
      <c r="X46" s="1602"/>
      <c r="Y46" s="1666"/>
      <c r="Z46" s="1667"/>
      <c r="AA46" s="1666"/>
      <c r="AB46" s="1667"/>
      <c r="AC46" s="1614"/>
      <c r="AD46" s="1614"/>
      <c r="AE46" s="1614"/>
      <c r="AF46" s="1614"/>
      <c r="AG46" s="1614"/>
      <c r="AH46" s="1614"/>
      <c r="AI46" s="1614"/>
      <c r="AJ46" s="1614"/>
      <c r="AK46" s="1614"/>
      <c r="AL46" s="1614"/>
      <c r="AM46" s="1614"/>
      <c r="AN46" s="1614"/>
      <c r="AO46" s="1614"/>
      <c r="AP46" s="1614"/>
      <c r="AQ46" s="1614"/>
      <c r="AR46" s="1614"/>
      <c r="AS46" s="1614"/>
      <c r="AT46" s="1614"/>
      <c r="AU46" s="1614"/>
      <c r="AV46" s="1614"/>
      <c r="AW46" s="1614"/>
      <c r="AX46" s="1614"/>
      <c r="AY46" s="1614"/>
      <c r="AZ46" s="1614"/>
      <c r="BA46" s="1614"/>
      <c r="BB46" s="1614"/>
      <c r="BC46" s="1614"/>
      <c r="BD46" s="1614"/>
      <c r="BE46" s="1614"/>
      <c r="BF46" s="1618"/>
      <c r="BG46" s="1614"/>
      <c r="BH46" s="1615"/>
      <c r="BI46" s="1614"/>
      <c r="BJ46" s="1614"/>
      <c r="BK46" s="1614"/>
      <c r="BL46" s="1614">
        <f>BL53-17</f>
        <v>42407</v>
      </c>
      <c r="BM46" s="1614">
        <f t="shared" ref="BM46:BS46" si="89">BM53-17</f>
        <v>42442</v>
      </c>
      <c r="BN46" s="1614">
        <f t="shared" si="89"/>
        <v>42477</v>
      </c>
      <c r="BO46" s="1614">
        <f t="shared" si="89"/>
        <v>42512</v>
      </c>
      <c r="BP46" s="1614">
        <f t="shared" si="89"/>
        <v>42547</v>
      </c>
      <c r="BQ46" s="1614">
        <f>BQ53-17</f>
        <v>42575</v>
      </c>
      <c r="BR46" s="1614">
        <f t="shared" si="89"/>
        <v>42603</v>
      </c>
      <c r="BS46" s="1618">
        <f t="shared" si="89"/>
        <v>42624</v>
      </c>
      <c r="BT46" s="1614" t="s">
        <v>454</v>
      </c>
      <c r="BU46" s="1687">
        <f t="shared" ref="BU46:CA46" si="90">BU53-17</f>
        <v>42659</v>
      </c>
      <c r="BV46" s="1614">
        <f t="shared" si="90"/>
        <v>42687</v>
      </c>
      <c r="BW46" s="1614">
        <f t="shared" si="90"/>
        <v>42722</v>
      </c>
      <c r="BX46" s="1614">
        <f t="shared" si="90"/>
        <v>42757</v>
      </c>
      <c r="BY46" s="1614">
        <f t="shared" si="90"/>
        <v>42792</v>
      </c>
      <c r="BZ46" s="1614">
        <f t="shared" si="90"/>
        <v>42827</v>
      </c>
      <c r="CA46" s="1614">
        <f t="shared" si="90"/>
        <v>42862</v>
      </c>
      <c r="CB46" s="1614">
        <f>CB53-17</f>
        <v>42890</v>
      </c>
      <c r="CC46" s="1618">
        <f>CC53-17</f>
        <v>42918</v>
      </c>
      <c r="CD46" s="1614">
        <f>CD53-17</f>
        <v>42946</v>
      </c>
      <c r="CE46" s="1614">
        <f>CE53-17</f>
        <v>42974</v>
      </c>
      <c r="CF46" s="1618" t="s">
        <v>454</v>
      </c>
      <c r="CG46" s="1614">
        <f>CG53-17</f>
        <v>43016</v>
      </c>
      <c r="CH46" s="1614">
        <f t="shared" ref="CH46:CS46" si="91">CH53-17</f>
        <v>43051</v>
      </c>
      <c r="CI46" s="1614">
        <f t="shared" si="91"/>
        <v>43086</v>
      </c>
      <c r="CJ46" s="1614">
        <f t="shared" si="91"/>
        <v>43135</v>
      </c>
      <c r="CK46" s="1614">
        <f t="shared" si="91"/>
        <v>43170</v>
      </c>
      <c r="CL46" s="1614">
        <f t="shared" si="91"/>
        <v>43198</v>
      </c>
      <c r="CM46" s="1614">
        <f t="shared" si="91"/>
        <v>43233</v>
      </c>
      <c r="CN46" s="1614">
        <f t="shared" si="91"/>
        <v>43261</v>
      </c>
      <c r="CO46" s="1614">
        <f t="shared" si="91"/>
        <v>43282</v>
      </c>
      <c r="CP46" s="1614">
        <f t="shared" si="91"/>
        <v>43317</v>
      </c>
      <c r="CQ46" s="1614">
        <f t="shared" si="91"/>
        <v>43352</v>
      </c>
      <c r="CR46" s="1614" t="s">
        <v>454</v>
      </c>
      <c r="CS46" s="1614">
        <f t="shared" si="91"/>
        <v>43394</v>
      </c>
      <c r="CV46" s="117" t="s">
        <v>1</v>
      </c>
    </row>
    <row r="47" spans="1:131" s="117" customFormat="1" ht="30" hidden="1" customHeight="1" x14ac:dyDescent="0.25">
      <c r="A47" s="4685"/>
      <c r="B47" s="4677"/>
      <c r="C47" s="536" t="s">
        <v>203</v>
      </c>
      <c r="D47" s="536"/>
      <c r="E47" s="526"/>
      <c r="F47" s="476"/>
      <c r="G47" s="475"/>
      <c r="H47" s="476"/>
      <c r="I47" s="475"/>
      <c r="J47" s="475"/>
      <c r="K47" s="476"/>
      <c r="L47" s="105"/>
      <c r="M47" s="453"/>
      <c r="N47" s="453"/>
      <c r="O47" s="473"/>
      <c r="P47" s="453"/>
      <c r="Q47" s="453"/>
      <c r="R47" s="474"/>
      <c r="S47" s="453"/>
      <c r="T47" s="454"/>
      <c r="U47" s="455"/>
      <c r="V47" s="669"/>
      <c r="W47" s="670"/>
      <c r="X47" s="449"/>
      <c r="Y47" s="670"/>
      <c r="Z47" s="674"/>
      <c r="AA47" s="670"/>
      <c r="AB47" s="674">
        <f>AB53-5</f>
        <v>41327</v>
      </c>
      <c r="AC47" s="62">
        <f>AC53-5</f>
        <v>41348</v>
      </c>
      <c r="AD47" s="62">
        <f>AD53-5</f>
        <v>41383</v>
      </c>
      <c r="AE47" s="191">
        <v>41411</v>
      </c>
      <c r="AF47" s="62">
        <f>AF53-6</f>
        <v>41438</v>
      </c>
      <c r="AG47" s="62">
        <f>AG53-6</f>
        <v>41466</v>
      </c>
      <c r="AH47" s="62">
        <f>AH53-6</f>
        <v>41501</v>
      </c>
      <c r="AI47" s="62">
        <f>AI53-6</f>
        <v>41164</v>
      </c>
      <c r="AJ47" s="62" t="s">
        <v>25</v>
      </c>
      <c r="AK47" s="62">
        <f t="shared" ref="AK47:AQ47" si="92">AK53-6</f>
        <v>41199</v>
      </c>
      <c r="AL47" s="62">
        <f t="shared" si="92"/>
        <v>41227</v>
      </c>
      <c r="AM47" s="62">
        <f t="shared" si="92"/>
        <v>41270</v>
      </c>
      <c r="AN47" s="62">
        <f t="shared" si="92"/>
        <v>41311</v>
      </c>
      <c r="AO47" s="62">
        <f t="shared" si="92"/>
        <v>41346</v>
      </c>
      <c r="AP47" s="62">
        <f t="shared" si="92"/>
        <v>41374</v>
      </c>
      <c r="AQ47" s="62">
        <f t="shared" si="92"/>
        <v>41409</v>
      </c>
      <c r="AR47" s="62">
        <v>41802</v>
      </c>
      <c r="AS47" s="62">
        <v>41844</v>
      </c>
      <c r="AT47" s="62">
        <v>41879</v>
      </c>
      <c r="AU47" s="191">
        <v>41535</v>
      </c>
      <c r="AV47" s="62" t="s">
        <v>25</v>
      </c>
      <c r="AW47" s="62">
        <v>41935</v>
      </c>
      <c r="AX47" s="62">
        <f>AX53-6</f>
        <v>41970</v>
      </c>
      <c r="AY47" s="62">
        <f>AY53-6</f>
        <v>42005</v>
      </c>
      <c r="AZ47" s="191">
        <v>42040</v>
      </c>
      <c r="BA47" s="62">
        <f t="shared" ref="BA47:BF47" si="93">BA53-6</f>
        <v>42075</v>
      </c>
      <c r="BB47" s="62">
        <f t="shared" si="93"/>
        <v>42110</v>
      </c>
      <c r="BC47" s="62">
        <f t="shared" si="93"/>
        <v>42145</v>
      </c>
      <c r="BD47" s="62">
        <f t="shared" si="93"/>
        <v>42173</v>
      </c>
      <c r="BE47" s="62">
        <f t="shared" si="93"/>
        <v>42215</v>
      </c>
      <c r="BF47" s="105">
        <f t="shared" si="93"/>
        <v>42250</v>
      </c>
      <c r="BG47" s="62">
        <f>BG53-6</f>
        <v>42285</v>
      </c>
      <c r="BH47" s="63" t="s">
        <v>25</v>
      </c>
      <c r="BI47" s="62">
        <v>42320</v>
      </c>
      <c r="BJ47" s="62">
        <f t="shared" ref="BJ47:BQ47" si="94">BJ53-6</f>
        <v>42348</v>
      </c>
      <c r="BK47" s="62">
        <f t="shared" si="94"/>
        <v>42383</v>
      </c>
      <c r="BL47" s="62">
        <f t="shared" si="94"/>
        <v>42418</v>
      </c>
      <c r="BM47" s="62">
        <f t="shared" si="94"/>
        <v>42453</v>
      </c>
      <c r="BN47" s="62">
        <f t="shared" si="94"/>
        <v>42488</v>
      </c>
      <c r="BO47" s="62">
        <f t="shared" si="94"/>
        <v>42523</v>
      </c>
      <c r="BP47" s="62">
        <f t="shared" si="94"/>
        <v>42558</v>
      </c>
      <c r="BQ47" s="105">
        <f t="shared" si="94"/>
        <v>42586</v>
      </c>
      <c r="BR47" s="62">
        <f>BR53-6</f>
        <v>42614</v>
      </c>
      <c r="BS47" s="63">
        <f>BS53-6</f>
        <v>42635</v>
      </c>
      <c r="BT47" s="62" t="s">
        <v>454</v>
      </c>
      <c r="BU47" s="63">
        <f t="shared" ref="BU47:CA47" si="95">BU53-6</f>
        <v>42670</v>
      </c>
      <c r="BV47" s="105">
        <f t="shared" si="95"/>
        <v>42698</v>
      </c>
      <c r="BW47" s="62">
        <f t="shared" si="95"/>
        <v>42733</v>
      </c>
      <c r="BX47" s="62">
        <f t="shared" si="95"/>
        <v>42768</v>
      </c>
      <c r="BY47" s="62">
        <f t="shared" si="95"/>
        <v>42803</v>
      </c>
      <c r="BZ47" s="62">
        <f t="shared" si="95"/>
        <v>42838</v>
      </c>
      <c r="CA47" s="62">
        <f t="shared" si="95"/>
        <v>42873</v>
      </c>
      <c r="CB47" s="62">
        <f>CB53-6</f>
        <v>42901</v>
      </c>
      <c r="CC47" s="105">
        <f>CC53-6</f>
        <v>42929</v>
      </c>
      <c r="CD47" s="62">
        <f>CD53-6</f>
        <v>42957</v>
      </c>
      <c r="CE47" s="62">
        <f>CE53-6</f>
        <v>42985</v>
      </c>
      <c r="CF47" s="105" t="s">
        <v>454</v>
      </c>
      <c r="CG47" s="62">
        <f>CG53-6</f>
        <v>43027</v>
      </c>
      <c r="CH47" s="62">
        <f t="shared" ref="CH47:CS47" si="96">CH53-6</f>
        <v>43062</v>
      </c>
      <c r="CI47" s="62">
        <f t="shared" si="96"/>
        <v>43097</v>
      </c>
      <c r="CJ47" s="62">
        <f t="shared" si="96"/>
        <v>43146</v>
      </c>
      <c r="CK47" s="62">
        <f t="shared" si="96"/>
        <v>43181</v>
      </c>
      <c r="CL47" s="62">
        <f t="shared" si="96"/>
        <v>43209</v>
      </c>
      <c r="CM47" s="62">
        <f t="shared" si="96"/>
        <v>43244</v>
      </c>
      <c r="CN47" s="62">
        <f t="shared" si="96"/>
        <v>43272</v>
      </c>
      <c r="CO47" s="62">
        <f t="shared" si="96"/>
        <v>43293</v>
      </c>
      <c r="CP47" s="62">
        <f t="shared" si="96"/>
        <v>43328</v>
      </c>
      <c r="CQ47" s="62">
        <f t="shared" si="96"/>
        <v>43363</v>
      </c>
      <c r="CR47" s="62" t="s">
        <v>454</v>
      </c>
      <c r="CS47" s="62">
        <f t="shared" si="96"/>
        <v>43405</v>
      </c>
    </row>
    <row r="48" spans="1:131" ht="30" hidden="1" customHeight="1" x14ac:dyDescent="0.25">
      <c r="A48" s="4685"/>
      <c r="B48" s="4704"/>
      <c r="C48" s="538" t="s">
        <v>28</v>
      </c>
      <c r="D48" s="538"/>
      <c r="E48" s="466"/>
      <c r="F48" s="464"/>
      <c r="G48" s="129"/>
      <c r="H48" s="464"/>
      <c r="I48" s="129"/>
      <c r="J48" s="129"/>
      <c r="K48" s="477"/>
      <c r="L48" s="478"/>
      <c r="M48" s="164"/>
      <c r="N48" s="164"/>
      <c r="O48" s="164"/>
      <c r="P48" s="164"/>
      <c r="Q48" s="164"/>
      <c r="R48" s="294"/>
      <c r="S48" s="164"/>
      <c r="T48" s="298"/>
      <c r="U48" s="304"/>
      <c r="V48" s="676"/>
      <c r="W48" s="170"/>
      <c r="X48" s="449"/>
      <c r="Y48" s="170"/>
      <c r="Z48" s="703"/>
      <c r="AA48" s="704"/>
      <c r="AB48" s="703"/>
      <c r="AC48" s="74"/>
      <c r="AD48" s="74"/>
      <c r="AE48" s="74"/>
      <c r="AF48" s="74"/>
      <c r="AG48" s="74"/>
      <c r="AH48" s="74"/>
      <c r="AI48" s="74"/>
      <c r="AJ48" s="62" t="s">
        <v>25</v>
      </c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157"/>
      <c r="AV48" s="61" t="s">
        <v>25</v>
      </c>
      <c r="AW48" s="157"/>
      <c r="AX48" s="74"/>
      <c r="AY48" s="74"/>
      <c r="AZ48" s="74"/>
      <c r="BA48" s="74"/>
      <c r="BB48" s="74"/>
      <c r="BC48" s="74"/>
      <c r="BD48" s="74"/>
      <c r="BE48" s="74"/>
      <c r="BF48" s="1138"/>
      <c r="BG48" s="74"/>
      <c r="BH48" s="94" t="s">
        <v>25</v>
      </c>
      <c r="BI48" s="157"/>
      <c r="BJ48" s="62"/>
      <c r="BK48" s="62"/>
      <c r="BL48" s="62"/>
      <c r="BM48" s="62"/>
      <c r="BN48" s="62"/>
      <c r="BO48" s="62"/>
      <c r="BP48" s="62"/>
      <c r="BQ48" s="105"/>
      <c r="BR48" s="62"/>
      <c r="BS48" s="63"/>
      <c r="BT48" s="62" t="s">
        <v>454</v>
      </c>
      <c r="BU48" s="63"/>
      <c r="BV48" s="105"/>
      <c r="BW48" s="62"/>
      <c r="BX48" s="62"/>
      <c r="BY48" s="62"/>
      <c r="BZ48" s="62"/>
      <c r="CA48" s="62"/>
      <c r="CB48" s="62"/>
      <c r="CC48" s="105"/>
      <c r="CD48" s="62"/>
      <c r="CE48" s="62"/>
      <c r="CF48" s="105" t="s">
        <v>454</v>
      </c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 t="s">
        <v>454</v>
      </c>
      <c r="CS48" s="62"/>
    </row>
    <row r="49" spans="1:115" ht="30" hidden="1" customHeight="1" x14ac:dyDescent="0.25">
      <c r="A49" s="4685"/>
      <c r="B49" s="4704"/>
      <c r="C49" s="646" t="s">
        <v>10</v>
      </c>
      <c r="D49" s="646"/>
      <c r="E49" s="447"/>
      <c r="F49" s="285"/>
      <c r="G49" s="283"/>
      <c r="H49" s="285"/>
      <c r="I49" s="283"/>
      <c r="J49" s="283"/>
      <c r="K49" s="285"/>
      <c r="L49" s="278"/>
      <c r="M49" s="280"/>
      <c r="N49" s="280"/>
      <c r="O49" s="280"/>
      <c r="P49" s="280"/>
      <c r="Q49" s="280"/>
      <c r="R49" s="281"/>
      <c r="S49" s="280"/>
      <c r="T49" s="282"/>
      <c r="U49" s="160"/>
      <c r="V49" s="677"/>
      <c r="W49" s="162"/>
      <c r="X49" s="678"/>
      <c r="Y49" s="162"/>
      <c r="Z49" s="161"/>
      <c r="AA49" s="705"/>
      <c r="AB49" s="161">
        <f t="shared" ref="AB49:AI49" si="97">AA165</f>
        <v>0</v>
      </c>
      <c r="AC49" s="280">
        <f t="shared" si="97"/>
        <v>0</v>
      </c>
      <c r="AD49" s="280">
        <f t="shared" si="97"/>
        <v>0</v>
      </c>
      <c r="AE49" s="280">
        <f t="shared" si="97"/>
        <v>0</v>
      </c>
      <c r="AF49" s="280">
        <f t="shared" si="97"/>
        <v>0</v>
      </c>
      <c r="AG49" s="280">
        <f t="shared" si="97"/>
        <v>0</v>
      </c>
      <c r="AH49" s="280">
        <f t="shared" si="97"/>
        <v>0</v>
      </c>
      <c r="AI49" s="280">
        <f t="shared" si="97"/>
        <v>0</v>
      </c>
      <c r="AJ49" s="98" t="s">
        <v>25</v>
      </c>
      <c r="AK49" s="280" t="str">
        <f>AJ165</f>
        <v>same as 1/30</v>
      </c>
      <c r="AL49" s="280">
        <f>AK165</f>
        <v>0</v>
      </c>
      <c r="AM49" s="280">
        <f t="shared" ref="AM49:AR49" si="98">AL165</f>
        <v>0</v>
      </c>
      <c r="AN49" s="280">
        <f t="shared" si="98"/>
        <v>0</v>
      </c>
      <c r="AO49" s="280">
        <f t="shared" si="98"/>
        <v>0</v>
      </c>
      <c r="AP49" s="280">
        <f t="shared" si="98"/>
        <v>0</v>
      </c>
      <c r="AQ49" s="280">
        <f t="shared" si="98"/>
        <v>0</v>
      </c>
      <c r="AR49" s="280">
        <f t="shared" si="98"/>
        <v>0</v>
      </c>
      <c r="AS49" s="280">
        <f>AR165</f>
        <v>0</v>
      </c>
      <c r="AT49" s="280">
        <f>AS165</f>
        <v>0</v>
      </c>
      <c r="AU49" s="98">
        <f>AT165</f>
        <v>0</v>
      </c>
      <c r="AV49" s="280" t="s">
        <v>25</v>
      </c>
      <c r="AW49" s="98">
        <v>0</v>
      </c>
      <c r="AX49" s="280">
        <f t="shared" ref="AX49:BD49" si="99">AW165</f>
        <v>0</v>
      </c>
      <c r="AY49" s="280">
        <f t="shared" si="99"/>
        <v>0</v>
      </c>
      <c r="AZ49" s="280">
        <f t="shared" si="99"/>
        <v>0</v>
      </c>
      <c r="BA49" s="280">
        <f t="shared" si="99"/>
        <v>0</v>
      </c>
      <c r="BB49" s="280">
        <f t="shared" si="99"/>
        <v>0</v>
      </c>
      <c r="BC49" s="280">
        <f t="shared" si="99"/>
        <v>0</v>
      </c>
      <c r="BD49" s="280">
        <f t="shared" si="99"/>
        <v>0</v>
      </c>
      <c r="BE49" s="280"/>
      <c r="BF49" s="281"/>
      <c r="BG49" s="280"/>
      <c r="BH49" s="160" t="s">
        <v>25</v>
      </c>
      <c r="BI49" s="98"/>
      <c r="BJ49" s="98"/>
      <c r="BK49" s="98"/>
      <c r="BL49" s="98"/>
      <c r="BM49" s="98"/>
      <c r="BN49" s="98"/>
      <c r="BO49" s="98"/>
      <c r="BP49" s="98"/>
      <c r="BQ49" s="110"/>
      <c r="BR49" s="98"/>
      <c r="BS49" s="104"/>
      <c r="BT49" s="98" t="s">
        <v>454</v>
      </c>
      <c r="BU49" s="63"/>
      <c r="BV49" s="105"/>
      <c r="BW49" s="62"/>
      <c r="BX49" s="62"/>
      <c r="BY49" s="62"/>
      <c r="BZ49" s="62"/>
      <c r="CA49" s="62"/>
      <c r="CB49" s="62"/>
      <c r="CC49" s="105"/>
      <c r="CD49" s="62"/>
      <c r="CE49" s="62"/>
      <c r="CF49" s="110" t="s">
        <v>454</v>
      </c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 t="s">
        <v>454</v>
      </c>
      <c r="CS49" s="62"/>
    </row>
    <row r="50" spans="1:115" ht="30" hidden="1" customHeight="1" x14ac:dyDescent="0.25">
      <c r="A50" s="4685"/>
      <c r="B50" s="4704"/>
      <c r="C50" s="1974" t="s">
        <v>728</v>
      </c>
      <c r="D50" s="1974"/>
      <c r="E50" s="1821"/>
      <c r="F50" s="2347"/>
      <c r="G50" s="2347"/>
      <c r="H50" s="2347"/>
      <c r="I50" s="2347"/>
      <c r="J50" s="2348"/>
      <c r="K50" s="2347"/>
      <c r="L50" s="2757"/>
      <c r="M50" s="2348"/>
      <c r="N50" s="2348"/>
      <c r="O50" s="2348"/>
      <c r="P50" s="2348"/>
      <c r="Q50" s="2348"/>
      <c r="R50" s="2790"/>
      <c r="S50" s="2348"/>
      <c r="T50" s="2346"/>
      <c r="U50" s="2347"/>
      <c r="V50" s="2791"/>
      <c r="W50" s="2792"/>
      <c r="X50" s="2793"/>
      <c r="Y50" s="2792"/>
      <c r="Z50" s="2794"/>
      <c r="AA50" s="2795"/>
      <c r="AB50" s="2794"/>
      <c r="AC50" s="2348"/>
      <c r="AD50" s="2348"/>
      <c r="AE50" s="2348"/>
      <c r="AF50" s="2348"/>
      <c r="AG50" s="2348"/>
      <c r="AH50" s="2348"/>
      <c r="AI50" s="2348"/>
      <c r="AJ50" s="2796"/>
      <c r="AK50" s="2348"/>
      <c r="AL50" s="2348"/>
      <c r="AM50" s="2348"/>
      <c r="AN50" s="2348"/>
      <c r="AO50" s="2348"/>
      <c r="AP50" s="2348"/>
      <c r="AQ50" s="2348"/>
      <c r="AR50" s="2348"/>
      <c r="AS50" s="2348"/>
      <c r="AT50" s="2348"/>
      <c r="AU50" s="2796"/>
      <c r="AV50" s="2348"/>
      <c r="AW50" s="2796"/>
      <c r="AX50" s="2348"/>
      <c r="AY50" s="2348"/>
      <c r="AZ50" s="2348"/>
      <c r="BA50" s="2348"/>
      <c r="BB50" s="2348"/>
      <c r="BC50" s="2348"/>
      <c r="BD50" s="2348"/>
      <c r="BE50" s="2348"/>
      <c r="BF50" s="2790"/>
      <c r="BG50" s="2348"/>
      <c r="BH50" s="2347"/>
      <c r="BI50" s="2796"/>
      <c r="BJ50" s="2796"/>
      <c r="BK50" s="2796"/>
      <c r="BL50" s="2796"/>
      <c r="BM50" s="2796"/>
      <c r="BN50" s="2796"/>
      <c r="BO50" s="2796"/>
      <c r="BP50" s="2796"/>
      <c r="BQ50" s="2757"/>
      <c r="BR50" s="2796">
        <f>BR53-7</f>
        <v>42613</v>
      </c>
      <c r="BS50" s="2757">
        <f t="shared" ref="BS50:CA50" si="100">BS53-7</f>
        <v>42634</v>
      </c>
      <c r="BT50" s="639" t="s">
        <v>454</v>
      </c>
      <c r="BU50" s="2884">
        <f t="shared" si="100"/>
        <v>42669</v>
      </c>
      <c r="BV50" s="2796">
        <f t="shared" si="100"/>
        <v>42697</v>
      </c>
      <c r="BW50" s="2796">
        <f t="shared" si="100"/>
        <v>42732</v>
      </c>
      <c r="BX50" s="2796">
        <f t="shared" si="100"/>
        <v>42767</v>
      </c>
      <c r="BY50" s="2796">
        <f t="shared" si="100"/>
        <v>42802</v>
      </c>
      <c r="BZ50" s="2796">
        <f t="shared" si="100"/>
        <v>42837</v>
      </c>
      <c r="CA50" s="2796">
        <f t="shared" si="100"/>
        <v>42872</v>
      </c>
      <c r="CB50" s="2796">
        <f>CB53-7</f>
        <v>42900</v>
      </c>
      <c r="CC50" s="2757">
        <f>CC53-7</f>
        <v>42928</v>
      </c>
      <c r="CD50" s="639">
        <f>CD53-7</f>
        <v>42956</v>
      </c>
      <c r="CE50" s="639">
        <f>CE53-7</f>
        <v>42984</v>
      </c>
      <c r="CF50" s="1204" t="s">
        <v>454</v>
      </c>
      <c r="CG50" s="639">
        <f>CG53-7</f>
        <v>43026</v>
      </c>
      <c r="CH50" s="639">
        <f t="shared" ref="CH50:CS50" si="101">CH53-7</f>
        <v>43061</v>
      </c>
      <c r="CI50" s="639">
        <f t="shared" si="101"/>
        <v>43096</v>
      </c>
      <c r="CJ50" s="639">
        <f t="shared" si="101"/>
        <v>43145</v>
      </c>
      <c r="CK50" s="639">
        <f t="shared" si="101"/>
        <v>43180</v>
      </c>
      <c r="CL50" s="639">
        <f t="shared" si="101"/>
        <v>43208</v>
      </c>
      <c r="CM50" s="639">
        <f t="shared" si="101"/>
        <v>43243</v>
      </c>
      <c r="CN50" s="639">
        <f t="shared" si="101"/>
        <v>43271</v>
      </c>
      <c r="CO50" s="639">
        <f t="shared" si="101"/>
        <v>43292</v>
      </c>
      <c r="CP50" s="639">
        <f t="shared" si="101"/>
        <v>43327</v>
      </c>
      <c r="CQ50" s="639">
        <f t="shared" si="101"/>
        <v>43362</v>
      </c>
      <c r="CR50" s="639" t="s">
        <v>454</v>
      </c>
      <c r="CS50" s="639">
        <f t="shared" si="101"/>
        <v>43404</v>
      </c>
    </row>
    <row r="51" spans="1:115" ht="30" hidden="1" customHeight="1" x14ac:dyDescent="0.25">
      <c r="A51" s="4685"/>
      <c r="B51" s="4704"/>
      <c r="C51" s="2777" t="s">
        <v>613</v>
      </c>
      <c r="D51" s="2777"/>
      <c r="E51" s="2778"/>
      <c r="F51" s="2779"/>
      <c r="G51" s="2779"/>
      <c r="H51" s="2779"/>
      <c r="I51" s="2779"/>
      <c r="J51" s="2780"/>
      <c r="K51" s="2779"/>
      <c r="L51" s="2781"/>
      <c r="M51" s="2780"/>
      <c r="N51" s="2780"/>
      <c r="O51" s="2780"/>
      <c r="P51" s="2780"/>
      <c r="Q51" s="2780"/>
      <c r="R51" s="2782"/>
      <c r="S51" s="2780"/>
      <c r="T51" s="2783"/>
      <c r="U51" s="2779"/>
      <c r="V51" s="2784"/>
      <c r="W51" s="2785"/>
      <c r="X51" s="2786"/>
      <c r="Y51" s="2785"/>
      <c r="Z51" s="2787"/>
      <c r="AA51" s="2788"/>
      <c r="AB51" s="2787"/>
      <c r="AC51" s="2780"/>
      <c r="AD51" s="2780"/>
      <c r="AE51" s="2780"/>
      <c r="AF51" s="2780"/>
      <c r="AG51" s="2780"/>
      <c r="AH51" s="2780"/>
      <c r="AI51" s="2780"/>
      <c r="AJ51" s="2789"/>
      <c r="AK51" s="2780"/>
      <c r="AL51" s="2780"/>
      <c r="AM51" s="2780"/>
      <c r="AN51" s="2780"/>
      <c r="AO51" s="2780"/>
      <c r="AP51" s="2780"/>
      <c r="AQ51" s="2780"/>
      <c r="AR51" s="2780"/>
      <c r="AS51" s="2780"/>
      <c r="AT51" s="2780"/>
      <c r="AU51" s="2789"/>
      <c r="AV51" s="2780"/>
      <c r="AW51" s="2789"/>
      <c r="AX51" s="2780"/>
      <c r="AY51" s="2780"/>
      <c r="AZ51" s="2780"/>
      <c r="BA51" s="2780"/>
      <c r="BB51" s="2780"/>
      <c r="BC51" s="2780"/>
      <c r="BD51" s="2780"/>
      <c r="BE51" s="2780"/>
      <c r="BF51" s="2782"/>
      <c r="BG51" s="2780"/>
      <c r="BH51" s="2779"/>
      <c r="BI51" s="2789"/>
      <c r="BJ51" s="2789"/>
      <c r="BK51" s="2789"/>
      <c r="BL51" s="2789"/>
      <c r="BM51" s="2789"/>
      <c r="BN51" s="2789"/>
      <c r="BO51" s="2789"/>
      <c r="BP51" s="2789"/>
      <c r="BQ51" s="2781"/>
      <c r="BR51" s="2789">
        <f>BR53-2</f>
        <v>42618</v>
      </c>
      <c r="BS51" s="2781">
        <f>BS53-2</f>
        <v>42639</v>
      </c>
      <c r="BT51" s="1154" t="s">
        <v>454</v>
      </c>
      <c r="BU51" s="2885">
        <f t="shared" ref="BU51:CA51" si="102">BU53-2</f>
        <v>42674</v>
      </c>
      <c r="BV51" s="2789">
        <f t="shared" si="102"/>
        <v>42702</v>
      </c>
      <c r="BW51" s="2789">
        <f t="shared" si="102"/>
        <v>42737</v>
      </c>
      <c r="BX51" s="2789">
        <f t="shared" si="102"/>
        <v>42772</v>
      </c>
      <c r="BY51" s="2789">
        <f t="shared" si="102"/>
        <v>42807</v>
      </c>
      <c r="BZ51" s="2789">
        <f t="shared" si="102"/>
        <v>42842</v>
      </c>
      <c r="CA51" s="2789">
        <f t="shared" si="102"/>
        <v>42877</v>
      </c>
      <c r="CB51" s="2789">
        <f>CB53-2</f>
        <v>42905</v>
      </c>
      <c r="CC51" s="2781">
        <f>CC53-2</f>
        <v>42933</v>
      </c>
      <c r="CD51" s="112">
        <f>CD53-2</f>
        <v>42961</v>
      </c>
      <c r="CE51" s="112">
        <f>CE53-2</f>
        <v>42989</v>
      </c>
      <c r="CF51" s="1892" t="s">
        <v>454</v>
      </c>
      <c r="CG51" s="112">
        <f>CG53-2</f>
        <v>43031</v>
      </c>
      <c r="CH51" s="112">
        <f t="shared" ref="CH51:CS51" si="103">CH53-2</f>
        <v>43066</v>
      </c>
      <c r="CI51" s="112">
        <f t="shared" si="103"/>
        <v>43101</v>
      </c>
      <c r="CJ51" s="112">
        <f t="shared" si="103"/>
        <v>43150</v>
      </c>
      <c r="CK51" s="112">
        <f t="shared" si="103"/>
        <v>43185</v>
      </c>
      <c r="CL51" s="112">
        <f t="shared" si="103"/>
        <v>43213</v>
      </c>
      <c r="CM51" s="112">
        <f t="shared" si="103"/>
        <v>43248</v>
      </c>
      <c r="CN51" s="112">
        <f t="shared" si="103"/>
        <v>43276</v>
      </c>
      <c r="CO51" s="112">
        <f t="shared" si="103"/>
        <v>43297</v>
      </c>
      <c r="CP51" s="112">
        <f t="shared" si="103"/>
        <v>43332</v>
      </c>
      <c r="CQ51" s="112">
        <f t="shared" si="103"/>
        <v>43367</v>
      </c>
      <c r="CR51" s="112" t="s">
        <v>454</v>
      </c>
      <c r="CS51" s="112">
        <f t="shared" si="103"/>
        <v>43409</v>
      </c>
    </row>
    <row r="52" spans="1:115" ht="30" hidden="1" customHeight="1" thickBot="1" x14ac:dyDescent="0.3">
      <c r="A52" s="4685"/>
      <c r="B52" s="4704"/>
      <c r="C52" s="1919" t="s">
        <v>538</v>
      </c>
      <c r="D52" s="1919"/>
      <c r="E52" s="1920"/>
      <c r="F52" s="1921"/>
      <c r="G52" s="1921"/>
      <c r="H52" s="1921"/>
      <c r="I52" s="1921"/>
      <c r="J52" s="1922"/>
      <c r="K52" s="1921"/>
      <c r="L52" s="1923"/>
      <c r="M52" s="1922"/>
      <c r="N52" s="1922"/>
      <c r="O52" s="1922"/>
      <c r="P52" s="1922"/>
      <c r="Q52" s="1922"/>
      <c r="R52" s="1924"/>
      <c r="S52" s="1922"/>
      <c r="T52" s="1925"/>
      <c r="U52" s="1921"/>
      <c r="V52" s="1926"/>
      <c r="W52" s="1927"/>
      <c r="X52" s="1521"/>
      <c r="Y52" s="1927"/>
      <c r="Z52" s="1928"/>
      <c r="AA52" s="1929"/>
      <c r="AB52" s="1928"/>
      <c r="AC52" s="1922"/>
      <c r="AD52" s="1922"/>
      <c r="AE52" s="1922"/>
      <c r="AF52" s="1922"/>
      <c r="AG52" s="1922"/>
      <c r="AH52" s="1922"/>
      <c r="AI52" s="1922"/>
      <c r="AJ52" s="1930"/>
      <c r="AK52" s="1922"/>
      <c r="AL52" s="1922"/>
      <c r="AM52" s="1922"/>
      <c r="AN52" s="1922"/>
      <c r="AO52" s="1922"/>
      <c r="AP52" s="1922"/>
      <c r="AQ52" s="1922"/>
      <c r="AR52" s="1922"/>
      <c r="AS52" s="1922"/>
      <c r="AT52" s="1922"/>
      <c r="AU52" s="1930"/>
      <c r="AV52" s="1922"/>
      <c r="AW52" s="1930"/>
      <c r="AX52" s="1922"/>
      <c r="AY52" s="1922"/>
      <c r="AZ52" s="1922"/>
      <c r="BA52" s="1922"/>
      <c r="BB52" s="1922"/>
      <c r="BC52" s="1922"/>
      <c r="BD52" s="1922"/>
      <c r="BE52" s="1922"/>
      <c r="BF52" s="1924"/>
      <c r="BG52" s="1922"/>
      <c r="BH52" s="1921"/>
      <c r="BI52" s="1930"/>
      <c r="BJ52" s="1930"/>
      <c r="BK52" s="1930"/>
      <c r="BL52" s="1930"/>
      <c r="BM52" s="1930"/>
      <c r="BN52" s="1930"/>
      <c r="BO52" s="1930">
        <f t="shared" ref="BO52:CS52" si="104">BC53</f>
        <v>42151</v>
      </c>
      <c r="BP52" s="1930">
        <f t="shared" si="104"/>
        <v>42179</v>
      </c>
      <c r="BQ52" s="1930">
        <f t="shared" si="104"/>
        <v>42221</v>
      </c>
      <c r="BR52" s="1930">
        <f t="shared" si="104"/>
        <v>42256</v>
      </c>
      <c r="BS52" s="1923">
        <f t="shared" si="104"/>
        <v>42291</v>
      </c>
      <c r="BT52" s="1930" t="str">
        <f t="shared" si="104"/>
        <v>same as 1/30</v>
      </c>
      <c r="BU52" s="2886">
        <f t="shared" si="104"/>
        <v>42326</v>
      </c>
      <c r="BV52" s="1930">
        <f t="shared" si="104"/>
        <v>42354</v>
      </c>
      <c r="BW52" s="1930">
        <f t="shared" si="104"/>
        <v>42389</v>
      </c>
      <c r="BX52" s="1930">
        <f t="shared" si="104"/>
        <v>42424</v>
      </c>
      <c r="BY52" s="1930">
        <f t="shared" si="104"/>
        <v>42459</v>
      </c>
      <c r="BZ52" s="1930">
        <f t="shared" si="104"/>
        <v>42494</v>
      </c>
      <c r="CA52" s="1930">
        <f t="shared" si="104"/>
        <v>42529</v>
      </c>
      <c r="CB52" s="1930">
        <f t="shared" si="104"/>
        <v>42564</v>
      </c>
      <c r="CC52" s="1923">
        <f t="shared" si="104"/>
        <v>42592</v>
      </c>
      <c r="CD52" s="2841">
        <f t="shared" si="104"/>
        <v>42620</v>
      </c>
      <c r="CE52" s="2841">
        <f t="shared" si="104"/>
        <v>42641</v>
      </c>
      <c r="CF52" s="1923" t="str">
        <f t="shared" si="104"/>
        <v>Same as 1/30</v>
      </c>
      <c r="CG52" s="2841">
        <f t="shared" si="104"/>
        <v>42676</v>
      </c>
      <c r="CH52" s="2841">
        <f t="shared" si="104"/>
        <v>42704</v>
      </c>
      <c r="CI52" s="2841">
        <f t="shared" si="104"/>
        <v>42739</v>
      </c>
      <c r="CJ52" s="2841">
        <f t="shared" si="104"/>
        <v>42774</v>
      </c>
      <c r="CK52" s="2841">
        <f t="shared" si="104"/>
        <v>42809</v>
      </c>
      <c r="CL52" s="2841">
        <f t="shared" si="104"/>
        <v>42844</v>
      </c>
      <c r="CM52" s="2841">
        <f t="shared" si="104"/>
        <v>42879</v>
      </c>
      <c r="CN52" s="2841">
        <f t="shared" si="104"/>
        <v>42907</v>
      </c>
      <c r="CO52" s="2841">
        <f t="shared" si="104"/>
        <v>42935</v>
      </c>
      <c r="CP52" s="2841">
        <f t="shared" si="104"/>
        <v>42963</v>
      </c>
      <c r="CQ52" s="2841">
        <f t="shared" si="104"/>
        <v>42991</v>
      </c>
      <c r="CR52" s="2841" t="str">
        <f t="shared" si="104"/>
        <v>Same as 1/30</v>
      </c>
      <c r="CS52" s="2841">
        <f t="shared" si="104"/>
        <v>43033</v>
      </c>
    </row>
    <row r="53" spans="1:115" s="718" customFormat="1" ht="30" hidden="1" customHeight="1" thickBot="1" x14ac:dyDescent="0.3">
      <c r="A53" s="4685"/>
      <c r="B53" s="4704"/>
      <c r="C53" s="647" t="s">
        <v>33</v>
      </c>
      <c r="D53" s="647"/>
      <c r="E53" s="553"/>
      <c r="F53" s="648"/>
      <c r="G53" s="649"/>
      <c r="H53" s="650"/>
      <c r="I53" s="649"/>
      <c r="J53" s="650"/>
      <c r="K53" s="650"/>
      <c r="L53" s="651"/>
      <c r="M53" s="650"/>
      <c r="N53" s="650"/>
      <c r="O53" s="652"/>
      <c r="P53" s="650"/>
      <c r="Q53" s="650"/>
      <c r="R53" s="653"/>
      <c r="S53" s="650"/>
      <c r="T53" s="654"/>
      <c r="U53" s="649"/>
      <c r="V53" s="655"/>
      <c r="W53" s="656"/>
      <c r="X53" s="657"/>
      <c r="Y53" s="658"/>
      <c r="Z53" s="659"/>
      <c r="AA53" s="663"/>
      <c r="AB53" s="659">
        <f>AB67-5</f>
        <v>41332</v>
      </c>
      <c r="AC53" s="656">
        <f>AC67-5</f>
        <v>41353</v>
      </c>
      <c r="AD53" s="656">
        <f>AD67-5</f>
        <v>41388</v>
      </c>
      <c r="AE53" s="656">
        <f>AE67-6</f>
        <v>41051</v>
      </c>
      <c r="AF53" s="656">
        <f>AF67-5</f>
        <v>41444</v>
      </c>
      <c r="AG53" s="656">
        <f>AG67-5</f>
        <v>41472</v>
      </c>
      <c r="AH53" s="656">
        <f>AH67-5</f>
        <v>41507</v>
      </c>
      <c r="AI53" s="656">
        <f>AI67-5</f>
        <v>41170</v>
      </c>
      <c r="AJ53" s="663" t="s">
        <v>25</v>
      </c>
      <c r="AK53" s="656">
        <f>AK67-6</f>
        <v>41205</v>
      </c>
      <c r="AL53" s="656">
        <f>AL67-5</f>
        <v>41233</v>
      </c>
      <c r="AM53" s="658">
        <v>41276</v>
      </c>
      <c r="AN53" s="656">
        <f t="shared" ref="AN53:AT53" si="105">AN67-5</f>
        <v>41317</v>
      </c>
      <c r="AO53" s="656">
        <f t="shared" si="105"/>
        <v>41352</v>
      </c>
      <c r="AP53" s="656">
        <f t="shared" si="105"/>
        <v>41380</v>
      </c>
      <c r="AQ53" s="656">
        <f t="shared" si="105"/>
        <v>41415</v>
      </c>
      <c r="AR53" s="656">
        <f t="shared" si="105"/>
        <v>41815</v>
      </c>
      <c r="AS53" s="656">
        <f t="shared" si="105"/>
        <v>41850</v>
      </c>
      <c r="AT53" s="656">
        <f t="shared" si="105"/>
        <v>41520</v>
      </c>
      <c r="AU53" s="663">
        <v>41913</v>
      </c>
      <c r="AV53" s="656" t="s">
        <v>25</v>
      </c>
      <c r="AW53" s="663">
        <v>41941</v>
      </c>
      <c r="AX53" s="656">
        <f>AX67-5</f>
        <v>41976</v>
      </c>
      <c r="AY53" s="656">
        <f>AY67-5</f>
        <v>42011</v>
      </c>
      <c r="AZ53" s="658">
        <v>42046</v>
      </c>
      <c r="BA53" s="656">
        <v>42081</v>
      </c>
      <c r="BB53" s="656">
        <f>BB67-5</f>
        <v>42116</v>
      </c>
      <c r="BC53" s="656">
        <v>42151</v>
      </c>
      <c r="BD53" s="658">
        <f>BD67-5</f>
        <v>42179</v>
      </c>
      <c r="BE53" s="656">
        <v>42221</v>
      </c>
      <c r="BF53" s="655">
        <v>42256</v>
      </c>
      <c r="BG53" s="656">
        <v>42291</v>
      </c>
      <c r="BH53" s="659" t="s">
        <v>25</v>
      </c>
      <c r="BI53" s="663">
        <v>42326</v>
      </c>
      <c r="BJ53" s="663">
        <v>42354</v>
      </c>
      <c r="BK53" s="663">
        <f t="shared" ref="BK53:BP53" si="106">BJ53+35</f>
        <v>42389</v>
      </c>
      <c r="BL53" s="663">
        <f t="shared" si="106"/>
        <v>42424</v>
      </c>
      <c r="BM53" s="663">
        <f t="shared" si="106"/>
        <v>42459</v>
      </c>
      <c r="BN53" s="663">
        <f t="shared" si="106"/>
        <v>42494</v>
      </c>
      <c r="BO53" s="663">
        <f t="shared" si="106"/>
        <v>42529</v>
      </c>
      <c r="BP53" s="663">
        <f t="shared" si="106"/>
        <v>42564</v>
      </c>
      <c r="BQ53" s="1436">
        <f>BP53+28</f>
        <v>42592</v>
      </c>
      <c r="BR53" s="663">
        <f>BQ53+28</f>
        <v>42620</v>
      </c>
      <c r="BS53" s="1441">
        <f>BR53+21</f>
        <v>42641</v>
      </c>
      <c r="BT53" s="663" t="s">
        <v>454</v>
      </c>
      <c r="BU53" s="113">
        <f>BS53+35</f>
        <v>42676</v>
      </c>
      <c r="BV53" s="551">
        <f>BU53+28</f>
        <v>42704</v>
      </c>
      <c r="BW53" s="116">
        <f>BV53+35</f>
        <v>42739</v>
      </c>
      <c r="BX53" s="116">
        <f>BW53+35</f>
        <v>42774</v>
      </c>
      <c r="BY53" s="116">
        <f>BX53+35</f>
        <v>42809</v>
      </c>
      <c r="BZ53" s="116">
        <f>BY53+35</f>
        <v>42844</v>
      </c>
      <c r="CA53" s="116">
        <f>BZ53+35</f>
        <v>42879</v>
      </c>
      <c r="CB53" s="116">
        <f>CA53+28</f>
        <v>42907</v>
      </c>
      <c r="CC53" s="551">
        <f>CB53+28</f>
        <v>42935</v>
      </c>
      <c r="CD53" s="116">
        <f>CC53+28</f>
        <v>42963</v>
      </c>
      <c r="CE53" s="116">
        <f>CD53+28</f>
        <v>42991</v>
      </c>
      <c r="CF53" s="1436" t="s">
        <v>454</v>
      </c>
      <c r="CG53" s="116">
        <f>CG64-2</f>
        <v>43033</v>
      </c>
      <c r="CH53" s="116">
        <f>CH64-2</f>
        <v>43068</v>
      </c>
      <c r="CI53" s="116">
        <f>CI64-2</f>
        <v>43103</v>
      </c>
      <c r="CJ53" s="116">
        <f>CJ64-2</f>
        <v>43152</v>
      </c>
      <c r="CK53" s="116">
        <f t="shared" ref="CK53:CS53" si="107">CK64-2</f>
        <v>43187</v>
      </c>
      <c r="CL53" s="116">
        <f t="shared" si="107"/>
        <v>43215</v>
      </c>
      <c r="CM53" s="116">
        <f t="shared" si="107"/>
        <v>43250</v>
      </c>
      <c r="CN53" s="116">
        <f t="shared" si="107"/>
        <v>43278</v>
      </c>
      <c r="CO53" s="116">
        <f t="shared" si="107"/>
        <v>43299</v>
      </c>
      <c r="CP53" s="116">
        <f t="shared" si="107"/>
        <v>43334</v>
      </c>
      <c r="CQ53" s="116">
        <f t="shared" si="107"/>
        <v>43369</v>
      </c>
      <c r="CR53" s="116" t="s">
        <v>454</v>
      </c>
      <c r="CS53" s="116">
        <f t="shared" si="107"/>
        <v>43411</v>
      </c>
      <c r="CT53" s="816"/>
      <c r="CU53" s="816"/>
      <c r="CV53" s="816"/>
      <c r="CW53" s="816"/>
      <c r="CX53" s="816"/>
      <c r="CY53" s="816"/>
      <c r="CZ53" s="816"/>
      <c r="DA53" s="816"/>
      <c r="DB53" s="816"/>
      <c r="DC53" s="816"/>
      <c r="DD53" s="816"/>
      <c r="DE53" s="816"/>
      <c r="DF53" s="816"/>
      <c r="DG53" s="816"/>
      <c r="DH53" s="816"/>
      <c r="DI53" s="816"/>
      <c r="DJ53" s="816"/>
      <c r="DK53" s="816"/>
    </row>
    <row r="54" spans="1:115" ht="30" hidden="1" customHeight="1" x14ac:dyDescent="0.25">
      <c r="A54" s="4685"/>
      <c r="B54" s="4704"/>
      <c r="C54" s="1877" t="s">
        <v>191</v>
      </c>
      <c r="D54" s="1877"/>
      <c r="E54" s="553"/>
      <c r="F54" s="1878"/>
      <c r="G54" s="1879"/>
      <c r="H54" s="1880"/>
      <c r="I54" s="1879"/>
      <c r="J54" s="1880"/>
      <c r="K54" s="1880"/>
      <c r="L54" s="1881"/>
      <c r="M54" s="1880"/>
      <c r="N54" s="1880"/>
      <c r="O54" s="1882"/>
      <c r="P54" s="1880"/>
      <c r="Q54" s="1880"/>
      <c r="R54" s="1883"/>
      <c r="S54" s="1880"/>
      <c r="T54" s="1884"/>
      <c r="U54" s="1879"/>
      <c r="V54" s="1885"/>
      <c r="W54" s="1886"/>
      <c r="X54" s="1887"/>
      <c r="Y54" s="1888"/>
      <c r="Z54" s="1889"/>
      <c r="AA54" s="1890"/>
      <c r="AB54" s="1891">
        <f t="shared" ref="AB54:AL54" si="108">AB53+2</f>
        <v>41334</v>
      </c>
      <c r="AC54" s="1154">
        <f t="shared" si="108"/>
        <v>41355</v>
      </c>
      <c r="AD54" s="1154">
        <f t="shared" si="108"/>
        <v>41390</v>
      </c>
      <c r="AE54" s="1154">
        <f t="shared" si="108"/>
        <v>41053</v>
      </c>
      <c r="AF54" s="1154">
        <f t="shared" si="108"/>
        <v>41446</v>
      </c>
      <c r="AG54" s="1154">
        <f t="shared" si="108"/>
        <v>41474</v>
      </c>
      <c r="AH54" s="1154">
        <f t="shared" si="108"/>
        <v>41509</v>
      </c>
      <c r="AI54" s="1154">
        <f t="shared" si="108"/>
        <v>41172</v>
      </c>
      <c r="AJ54" s="116" t="s">
        <v>25</v>
      </c>
      <c r="AK54" s="1154">
        <f t="shared" si="108"/>
        <v>41207</v>
      </c>
      <c r="AL54" s="1154">
        <f t="shared" si="108"/>
        <v>41235</v>
      </c>
      <c r="AM54" s="1154">
        <f>AM53+1</f>
        <v>41277</v>
      </c>
      <c r="AN54" s="1154">
        <f>AN53+2</f>
        <v>41319</v>
      </c>
      <c r="AO54" s="1154">
        <f>AO53+2</f>
        <v>41354</v>
      </c>
      <c r="AP54" s="1154">
        <f>AP53+2</f>
        <v>41382</v>
      </c>
      <c r="AQ54" s="554">
        <v>41416</v>
      </c>
      <c r="AR54" s="1154">
        <f>AR53+2</f>
        <v>41817</v>
      </c>
      <c r="AS54" s="1154">
        <f>AS53+2</f>
        <v>41852</v>
      </c>
      <c r="AT54" s="1154">
        <f>AT53+2</f>
        <v>41522</v>
      </c>
      <c r="AU54" s="116">
        <f>AU53+2</f>
        <v>41915</v>
      </c>
      <c r="AV54" s="1154" t="s">
        <v>25</v>
      </c>
      <c r="AW54" s="116">
        <f t="shared" ref="AW54:BC54" si="109">AW53+2</f>
        <v>41943</v>
      </c>
      <c r="AX54" s="116">
        <f t="shared" si="109"/>
        <v>41978</v>
      </c>
      <c r="AY54" s="1154">
        <f t="shared" si="109"/>
        <v>42013</v>
      </c>
      <c r="AZ54" s="1154">
        <f t="shared" si="109"/>
        <v>42048</v>
      </c>
      <c r="BA54" s="1154">
        <f t="shared" si="109"/>
        <v>42083</v>
      </c>
      <c r="BB54" s="1154">
        <f t="shared" si="109"/>
        <v>42118</v>
      </c>
      <c r="BC54" s="1154">
        <f t="shared" si="109"/>
        <v>42153</v>
      </c>
      <c r="BD54" s="1154">
        <f>BD53+2</f>
        <v>42181</v>
      </c>
      <c r="BE54" s="1154">
        <f>BE53+2</f>
        <v>42223</v>
      </c>
      <c r="BF54" s="1892">
        <f>BF53+2</f>
        <v>42258</v>
      </c>
      <c r="BG54" s="1154">
        <f>BG53+2</f>
        <v>42293</v>
      </c>
      <c r="BH54" s="555" t="s">
        <v>25</v>
      </c>
      <c r="BI54" s="116">
        <v>42328</v>
      </c>
      <c r="BJ54" s="1154">
        <f t="shared" ref="BJ54:BQ54" si="110">BJ53+2</f>
        <v>42356</v>
      </c>
      <c r="BK54" s="1154">
        <f t="shared" si="110"/>
        <v>42391</v>
      </c>
      <c r="BL54" s="1154">
        <f t="shared" si="110"/>
        <v>42426</v>
      </c>
      <c r="BM54" s="1154">
        <f t="shared" si="110"/>
        <v>42461</v>
      </c>
      <c r="BN54" s="1154">
        <f t="shared" si="110"/>
        <v>42496</v>
      </c>
      <c r="BO54" s="1154">
        <f t="shared" si="110"/>
        <v>42531</v>
      </c>
      <c r="BP54" s="1154">
        <f t="shared" si="110"/>
        <v>42566</v>
      </c>
      <c r="BQ54" s="1892">
        <f t="shared" si="110"/>
        <v>42594</v>
      </c>
      <c r="BR54" s="1154">
        <f>BR53+2</f>
        <v>42622</v>
      </c>
      <c r="BS54" s="555">
        <f>BS53+2</f>
        <v>42643</v>
      </c>
      <c r="BT54" s="1154" t="s">
        <v>454</v>
      </c>
      <c r="BU54" s="555">
        <f t="shared" ref="BU54:CA54" si="111">BU53+2</f>
        <v>42678</v>
      </c>
      <c r="BV54" s="1892">
        <f t="shared" si="111"/>
        <v>42706</v>
      </c>
      <c r="BW54" s="1154">
        <f t="shared" si="111"/>
        <v>42741</v>
      </c>
      <c r="BX54" s="1154">
        <f t="shared" si="111"/>
        <v>42776</v>
      </c>
      <c r="BY54" s="1154">
        <f t="shared" si="111"/>
        <v>42811</v>
      </c>
      <c r="BZ54" s="1154">
        <f t="shared" si="111"/>
        <v>42846</v>
      </c>
      <c r="CA54" s="1154">
        <f t="shared" si="111"/>
        <v>42881</v>
      </c>
      <c r="CB54" s="1154">
        <f>CB53+2</f>
        <v>42909</v>
      </c>
      <c r="CC54" s="1892">
        <f>CC53+2</f>
        <v>42937</v>
      </c>
      <c r="CD54" s="1154">
        <f>CD53+2</f>
        <v>42965</v>
      </c>
      <c r="CE54" s="1154">
        <f>CE53+2</f>
        <v>42993</v>
      </c>
      <c r="CF54" s="1892" t="s">
        <v>454</v>
      </c>
      <c r="CG54" s="1154">
        <f t="shared" ref="CG54:CS54" si="112">CG53+2</f>
        <v>43035</v>
      </c>
      <c r="CH54" s="1154">
        <f t="shared" si="112"/>
        <v>43070</v>
      </c>
      <c r="CI54" s="1154">
        <f t="shared" si="112"/>
        <v>43105</v>
      </c>
      <c r="CJ54" s="1154">
        <f t="shared" si="112"/>
        <v>43154</v>
      </c>
      <c r="CK54" s="1154">
        <f t="shared" si="112"/>
        <v>43189</v>
      </c>
      <c r="CL54" s="1154">
        <f t="shared" si="112"/>
        <v>43217</v>
      </c>
      <c r="CM54" s="1154">
        <f t="shared" si="112"/>
        <v>43252</v>
      </c>
      <c r="CN54" s="1154">
        <f t="shared" si="112"/>
        <v>43280</v>
      </c>
      <c r="CO54" s="1154">
        <f t="shared" si="112"/>
        <v>43301</v>
      </c>
      <c r="CP54" s="1154">
        <f t="shared" si="112"/>
        <v>43336</v>
      </c>
      <c r="CQ54" s="116">
        <f t="shared" si="112"/>
        <v>43371</v>
      </c>
      <c r="CR54" s="116" t="s">
        <v>454</v>
      </c>
      <c r="CS54" s="1154">
        <f t="shared" si="112"/>
        <v>43413</v>
      </c>
    </row>
    <row r="55" spans="1:115" ht="30" hidden="1" customHeight="1" x14ac:dyDescent="0.25">
      <c r="A55" s="4685"/>
      <c r="B55" s="4704"/>
      <c r="C55" s="565" t="s">
        <v>197</v>
      </c>
      <c r="D55" s="565"/>
      <c r="E55" s="566"/>
      <c r="F55" s="567"/>
      <c r="G55" s="568"/>
      <c r="H55" s="569"/>
      <c r="I55" s="568"/>
      <c r="J55" s="569"/>
      <c r="K55" s="569"/>
      <c r="L55" s="570"/>
      <c r="M55" s="569"/>
      <c r="N55" s="569"/>
      <c r="O55" s="356"/>
      <c r="P55" s="569"/>
      <c r="Q55" s="569"/>
      <c r="R55" s="571"/>
      <c r="S55" s="569"/>
      <c r="T55" s="567"/>
      <c r="U55" s="568"/>
      <c r="V55" s="679"/>
      <c r="W55" s="680"/>
      <c r="X55" s="668"/>
      <c r="Y55" s="681"/>
      <c r="Z55" s="706"/>
      <c r="AA55" s="707"/>
      <c r="AB55" s="706">
        <f t="shared" ref="AB55:AI55" si="113">AB53+5</f>
        <v>41337</v>
      </c>
      <c r="AC55" s="737">
        <f t="shared" si="113"/>
        <v>41358</v>
      </c>
      <c r="AD55" s="737">
        <f t="shared" si="113"/>
        <v>41393</v>
      </c>
      <c r="AE55" s="737">
        <f t="shared" si="113"/>
        <v>41056</v>
      </c>
      <c r="AF55" s="737">
        <f t="shared" si="113"/>
        <v>41449</v>
      </c>
      <c r="AG55" s="737">
        <f t="shared" si="113"/>
        <v>41477</v>
      </c>
      <c r="AH55" s="737">
        <f t="shared" si="113"/>
        <v>41512</v>
      </c>
      <c r="AI55" s="737">
        <f t="shared" si="113"/>
        <v>41175</v>
      </c>
      <c r="AJ55" s="54" t="s">
        <v>25</v>
      </c>
      <c r="AK55" s="737">
        <f>AK53+5</f>
        <v>41210</v>
      </c>
      <c r="AL55" s="737">
        <f>AL53+5</f>
        <v>41238</v>
      </c>
      <c r="AM55" s="737">
        <f t="shared" ref="AM55:AR55" si="114">AM53+5</f>
        <v>41281</v>
      </c>
      <c r="AN55" s="737">
        <f t="shared" si="114"/>
        <v>41322</v>
      </c>
      <c r="AO55" s="737">
        <f t="shared" si="114"/>
        <v>41357</v>
      </c>
      <c r="AP55" s="737">
        <f t="shared" si="114"/>
        <v>41385</v>
      </c>
      <c r="AQ55" s="737">
        <f t="shared" si="114"/>
        <v>41420</v>
      </c>
      <c r="AR55" s="737">
        <f t="shared" si="114"/>
        <v>41820</v>
      </c>
      <c r="AS55" s="737">
        <f>AS53+5</f>
        <v>41855</v>
      </c>
      <c r="AT55" s="737">
        <f t="shared" ref="AT55:BF55" si="115">AT53+5</f>
        <v>41525</v>
      </c>
      <c r="AU55" s="54">
        <f t="shared" si="115"/>
        <v>41918</v>
      </c>
      <c r="AV55" s="737" t="s">
        <v>25</v>
      </c>
      <c r="AW55" s="54">
        <f>AW53+5</f>
        <v>41946</v>
      </c>
      <c r="AX55" s="54">
        <f>AX53+5</f>
        <v>41981</v>
      </c>
      <c r="AY55" s="737">
        <f t="shared" si="115"/>
        <v>42016</v>
      </c>
      <c r="AZ55" s="737">
        <f t="shared" si="115"/>
        <v>42051</v>
      </c>
      <c r="BA55" s="737">
        <f t="shared" si="115"/>
        <v>42086</v>
      </c>
      <c r="BB55" s="737">
        <f t="shared" si="115"/>
        <v>42121</v>
      </c>
      <c r="BC55" s="737">
        <f t="shared" si="115"/>
        <v>42156</v>
      </c>
      <c r="BD55" s="737">
        <f t="shared" si="115"/>
        <v>42184</v>
      </c>
      <c r="BE55" s="737">
        <f t="shared" si="115"/>
        <v>42226</v>
      </c>
      <c r="BF55" s="897">
        <f t="shared" si="115"/>
        <v>42261</v>
      </c>
      <c r="BG55" s="737">
        <f>BG53+5</f>
        <v>42296</v>
      </c>
      <c r="BH55" s="753" t="s">
        <v>25</v>
      </c>
      <c r="BI55" s="54">
        <v>42331</v>
      </c>
      <c r="BJ55" s="54"/>
      <c r="BK55" s="54"/>
      <c r="BL55" s="54"/>
      <c r="BM55" s="54"/>
      <c r="BN55" s="54"/>
      <c r="BO55" s="54"/>
      <c r="BP55" s="54"/>
      <c r="BQ55" s="865"/>
      <c r="BR55" s="54"/>
      <c r="BS55" s="55"/>
      <c r="BT55" s="54" t="s">
        <v>454</v>
      </c>
      <c r="BU55" s="55"/>
      <c r="BV55" s="865"/>
      <c r="BW55" s="54"/>
      <c r="BX55" s="54"/>
      <c r="BY55" s="54"/>
      <c r="BZ55" s="54"/>
      <c r="CA55" s="54"/>
      <c r="CB55" s="54"/>
      <c r="CC55" s="865"/>
      <c r="CD55" s="54"/>
      <c r="CE55" s="54"/>
      <c r="CF55" s="865" t="s">
        <v>454</v>
      </c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 t="s">
        <v>454</v>
      </c>
      <c r="CS55" s="54"/>
    </row>
    <row r="56" spans="1:115" ht="30" hidden="1" customHeight="1" x14ac:dyDescent="0.25">
      <c r="A56" s="4685"/>
      <c r="B56" s="4704"/>
      <c r="C56" s="1286" t="s">
        <v>656</v>
      </c>
      <c r="D56" s="1286"/>
      <c r="E56" s="1593"/>
      <c r="F56" s="1594"/>
      <c r="G56" s="1594"/>
      <c r="H56" s="1595"/>
      <c r="I56" s="1594"/>
      <c r="J56" s="1595"/>
      <c r="K56" s="1596"/>
      <c r="L56" s="1597"/>
      <c r="M56" s="1596"/>
      <c r="N56" s="1596"/>
      <c r="O56" s="1598"/>
      <c r="P56" s="1596"/>
      <c r="Q56" s="1594"/>
      <c r="R56" s="1595"/>
      <c r="S56" s="1596"/>
      <c r="T56" s="1599"/>
      <c r="U56" s="1594"/>
      <c r="V56" s="1600"/>
      <c r="W56" s="1601"/>
      <c r="X56" s="1602"/>
      <c r="Y56" s="1603"/>
      <c r="Z56" s="1604"/>
      <c r="AA56" s="1605"/>
      <c r="AB56" s="1604"/>
      <c r="AC56" s="1606"/>
      <c r="AD56" s="1606"/>
      <c r="AE56" s="1606"/>
      <c r="AF56" s="1606"/>
      <c r="AG56" s="1606"/>
      <c r="AH56" s="1606"/>
      <c r="AI56" s="1606"/>
      <c r="AJ56" s="1607"/>
      <c r="AK56" s="1606"/>
      <c r="AL56" s="1606"/>
      <c r="AM56" s="1606"/>
      <c r="AN56" s="1606"/>
      <c r="AO56" s="1606"/>
      <c r="AP56" s="1606"/>
      <c r="AQ56" s="1606"/>
      <c r="AR56" s="1606"/>
      <c r="AS56" s="1606"/>
      <c r="AT56" s="1606"/>
      <c r="AU56" s="1607"/>
      <c r="AV56" s="1606"/>
      <c r="AW56" s="1607"/>
      <c r="AX56" s="1607"/>
      <c r="AY56" s="1606"/>
      <c r="AZ56" s="1606"/>
      <c r="BA56" s="1606"/>
      <c r="BB56" s="1606"/>
      <c r="BC56" s="1606"/>
      <c r="BD56" s="1606"/>
      <c r="BE56" s="1606"/>
      <c r="BF56" s="1608"/>
      <c r="BG56" s="1606"/>
      <c r="BH56" s="1609"/>
      <c r="BI56" s="1607"/>
      <c r="BJ56" s="1607"/>
      <c r="BK56" s="1607"/>
      <c r="BL56" s="1607" t="s">
        <v>107</v>
      </c>
      <c r="BM56" s="1607">
        <f>BM54</f>
        <v>42461</v>
      </c>
      <c r="BN56" s="1607">
        <f>BN54</f>
        <v>42496</v>
      </c>
      <c r="BO56" s="1607">
        <f>BO54</f>
        <v>42531</v>
      </c>
      <c r="BP56" s="1607">
        <f>BP54</f>
        <v>42566</v>
      </c>
      <c r="BQ56" s="1607">
        <f>BQ54</f>
        <v>42594</v>
      </c>
      <c r="BR56" s="1607" t="s">
        <v>107</v>
      </c>
      <c r="BS56" s="1610" t="s">
        <v>107</v>
      </c>
      <c r="BT56" s="1607" t="s">
        <v>107</v>
      </c>
      <c r="BU56" s="2887" t="s">
        <v>107</v>
      </c>
      <c r="BV56" s="1610" t="s">
        <v>107</v>
      </c>
      <c r="BW56" s="1607" t="s">
        <v>107</v>
      </c>
      <c r="BX56" s="1607" t="s">
        <v>107</v>
      </c>
      <c r="BY56" s="1607" t="s">
        <v>107</v>
      </c>
      <c r="BZ56" s="1607" t="s">
        <v>107</v>
      </c>
      <c r="CA56" s="1607" t="s">
        <v>107</v>
      </c>
      <c r="CB56" s="1607" t="s">
        <v>107</v>
      </c>
      <c r="CC56" s="1610" t="s">
        <v>107</v>
      </c>
      <c r="CD56" s="1607" t="s">
        <v>107</v>
      </c>
      <c r="CE56" s="1607" t="s">
        <v>107</v>
      </c>
      <c r="CF56" s="1610" t="s">
        <v>107</v>
      </c>
      <c r="CG56" s="1616">
        <f>CG90-21</f>
        <v>43035</v>
      </c>
      <c r="CH56" s="1607" t="s">
        <v>107</v>
      </c>
      <c r="CI56" s="1616">
        <f>CI90-21</f>
        <v>43105</v>
      </c>
      <c r="CJ56" s="1607" t="s">
        <v>107</v>
      </c>
      <c r="CK56" s="1607" t="s">
        <v>107</v>
      </c>
      <c r="CL56" s="1607" t="s">
        <v>107</v>
      </c>
      <c r="CM56" s="1607" t="s">
        <v>107</v>
      </c>
      <c r="CN56" s="1607" t="s">
        <v>107</v>
      </c>
      <c r="CO56" s="1607" t="s">
        <v>107</v>
      </c>
      <c r="CP56" s="1607" t="s">
        <v>107</v>
      </c>
      <c r="CQ56" s="1616">
        <f>CQ90-21</f>
        <v>43371</v>
      </c>
      <c r="CR56" s="1616" t="s">
        <v>454</v>
      </c>
      <c r="CS56" s="1616">
        <f>CS90-21</f>
        <v>43413</v>
      </c>
    </row>
    <row r="57" spans="1:115" ht="30" hidden="1" customHeight="1" thickBot="1" x14ac:dyDescent="0.3">
      <c r="A57" s="4685"/>
      <c r="B57" s="4704"/>
      <c r="C57" s="537" t="s">
        <v>189</v>
      </c>
      <c r="D57" s="537"/>
      <c r="E57" s="527"/>
      <c r="F57" s="430"/>
      <c r="G57" s="430"/>
      <c r="H57" s="431"/>
      <c r="I57" s="430"/>
      <c r="J57" s="431"/>
      <c r="K57" s="432"/>
      <c r="L57" s="433"/>
      <c r="M57" s="432"/>
      <c r="N57" s="432"/>
      <c r="O57" s="287"/>
      <c r="P57" s="432"/>
      <c r="Q57" s="430"/>
      <c r="R57" s="431"/>
      <c r="S57" s="434"/>
      <c r="T57" s="434"/>
      <c r="U57" s="430"/>
      <c r="V57" s="682"/>
      <c r="W57" s="683"/>
      <c r="X57" s="449"/>
      <c r="Y57" s="683"/>
      <c r="Z57" s="708"/>
      <c r="AA57" s="709"/>
      <c r="AB57" s="708">
        <f t="shared" ref="AB57:AI57" si="116">AB53+7</f>
        <v>41339</v>
      </c>
      <c r="AC57" s="158">
        <f t="shared" si="116"/>
        <v>41360</v>
      </c>
      <c r="AD57" s="158">
        <f t="shared" si="116"/>
        <v>41395</v>
      </c>
      <c r="AE57" s="158">
        <f t="shared" si="116"/>
        <v>41058</v>
      </c>
      <c r="AF57" s="158">
        <f t="shared" si="116"/>
        <v>41451</v>
      </c>
      <c r="AG57" s="158">
        <f t="shared" si="116"/>
        <v>41479</v>
      </c>
      <c r="AH57" s="158">
        <f t="shared" si="116"/>
        <v>41514</v>
      </c>
      <c r="AI57" s="158">
        <f t="shared" si="116"/>
        <v>41177</v>
      </c>
      <c r="AJ57" s="50" t="s">
        <v>25</v>
      </c>
      <c r="AK57" s="158">
        <f t="shared" ref="AK57:AR57" si="117">AK53+7</f>
        <v>41212</v>
      </c>
      <c r="AL57" s="158">
        <f t="shared" si="117"/>
        <v>41240</v>
      </c>
      <c r="AM57" s="158">
        <v>41646</v>
      </c>
      <c r="AN57" s="158">
        <f t="shared" si="117"/>
        <v>41324</v>
      </c>
      <c r="AO57" s="158">
        <f t="shared" si="117"/>
        <v>41359</v>
      </c>
      <c r="AP57" s="158">
        <f t="shared" si="117"/>
        <v>41387</v>
      </c>
      <c r="AQ57" s="158">
        <f t="shared" si="117"/>
        <v>41422</v>
      </c>
      <c r="AR57" s="158">
        <f t="shared" si="117"/>
        <v>41822</v>
      </c>
      <c r="AS57" s="158">
        <f>AS53+7</f>
        <v>41857</v>
      </c>
      <c r="AT57" s="158">
        <f t="shared" ref="AT57:BF57" si="118">AT53+7</f>
        <v>41527</v>
      </c>
      <c r="AU57" s="50">
        <f t="shared" si="118"/>
        <v>41920</v>
      </c>
      <c r="AV57" s="158" t="s">
        <v>25</v>
      </c>
      <c r="AW57" s="50">
        <f>AW53+7</f>
        <v>41948</v>
      </c>
      <c r="AX57" s="50">
        <f>AX53+7</f>
        <v>41983</v>
      </c>
      <c r="AY57" s="158">
        <f t="shared" si="118"/>
        <v>42018</v>
      </c>
      <c r="AZ57" s="158">
        <f t="shared" si="118"/>
        <v>42053</v>
      </c>
      <c r="BA57" s="158">
        <f t="shared" si="118"/>
        <v>42088</v>
      </c>
      <c r="BB57" s="158">
        <f t="shared" si="118"/>
        <v>42123</v>
      </c>
      <c r="BC57" s="158">
        <f t="shared" si="118"/>
        <v>42158</v>
      </c>
      <c r="BD57" s="158">
        <f t="shared" si="118"/>
        <v>42186</v>
      </c>
      <c r="BE57" s="158">
        <f t="shared" si="118"/>
        <v>42228</v>
      </c>
      <c r="BF57" s="296">
        <f t="shared" si="118"/>
        <v>42263</v>
      </c>
      <c r="BG57" s="158">
        <f>BG53+7</f>
        <v>42298</v>
      </c>
      <c r="BH57" s="202" t="s">
        <v>25</v>
      </c>
      <c r="BI57" s="50">
        <v>42333</v>
      </c>
      <c r="BJ57" s="158">
        <f t="shared" ref="BJ57:BQ57" si="119">BJ53+7</f>
        <v>42361</v>
      </c>
      <c r="BK57" s="158">
        <f t="shared" si="119"/>
        <v>42396</v>
      </c>
      <c r="BL57" s="158">
        <f t="shared" si="119"/>
        <v>42431</v>
      </c>
      <c r="BM57" s="158">
        <f t="shared" si="119"/>
        <v>42466</v>
      </c>
      <c r="BN57" s="158">
        <f t="shared" si="119"/>
        <v>42501</v>
      </c>
      <c r="BO57" s="158">
        <f t="shared" si="119"/>
        <v>42536</v>
      </c>
      <c r="BP57" s="158">
        <f t="shared" si="119"/>
        <v>42571</v>
      </c>
      <c r="BQ57" s="296">
        <f t="shared" si="119"/>
        <v>42599</v>
      </c>
      <c r="BR57" s="158">
        <f>BR53+7</f>
        <v>42627</v>
      </c>
      <c r="BS57" s="202">
        <f>BS53+7</f>
        <v>42648</v>
      </c>
      <c r="BT57" s="158" t="s">
        <v>454</v>
      </c>
      <c r="BU57" s="202">
        <f t="shared" ref="BU57:CA57" si="120">BU53+7</f>
        <v>42683</v>
      </c>
      <c r="BV57" s="296">
        <f t="shared" si="120"/>
        <v>42711</v>
      </c>
      <c r="BW57" s="158">
        <f t="shared" si="120"/>
        <v>42746</v>
      </c>
      <c r="BX57" s="158">
        <f t="shared" si="120"/>
        <v>42781</v>
      </c>
      <c r="BY57" s="158">
        <f t="shared" si="120"/>
        <v>42816</v>
      </c>
      <c r="BZ57" s="158">
        <f t="shared" si="120"/>
        <v>42851</v>
      </c>
      <c r="CA57" s="158">
        <f t="shared" si="120"/>
        <v>42886</v>
      </c>
      <c r="CB57" s="158">
        <f>CB53+7</f>
        <v>42914</v>
      </c>
      <c r="CC57" s="296">
        <f>CC53+7</f>
        <v>42942</v>
      </c>
      <c r="CD57" s="158">
        <f>CD53+7</f>
        <v>42970</v>
      </c>
      <c r="CE57" s="158">
        <f>CE53+7</f>
        <v>42998</v>
      </c>
      <c r="CF57" s="296" t="s">
        <v>454</v>
      </c>
      <c r="CG57" s="158">
        <f>CG53+7</f>
        <v>43040</v>
      </c>
      <c r="CH57" s="158">
        <f>CH53+7</f>
        <v>43075</v>
      </c>
      <c r="CI57" s="158">
        <f>CI53+7</f>
        <v>43110</v>
      </c>
      <c r="CJ57" s="158">
        <f>CJ53+7</f>
        <v>43159</v>
      </c>
      <c r="CK57" s="158">
        <f t="shared" ref="CK57:CS57" si="121">CK53+7</f>
        <v>43194</v>
      </c>
      <c r="CL57" s="158">
        <f t="shared" si="121"/>
        <v>43222</v>
      </c>
      <c r="CM57" s="158">
        <f t="shared" si="121"/>
        <v>43257</v>
      </c>
      <c r="CN57" s="158">
        <f t="shared" si="121"/>
        <v>43285</v>
      </c>
      <c r="CO57" s="158">
        <f t="shared" si="121"/>
        <v>43306</v>
      </c>
      <c r="CP57" s="158">
        <f t="shared" si="121"/>
        <v>43341</v>
      </c>
      <c r="CQ57" s="50">
        <f t="shared" si="121"/>
        <v>43376</v>
      </c>
      <c r="CR57" s="50" t="s">
        <v>454</v>
      </c>
      <c r="CS57" s="158">
        <f t="shared" si="121"/>
        <v>43418</v>
      </c>
      <c r="CU57" s="15" t="s">
        <v>1</v>
      </c>
    </row>
    <row r="58" spans="1:115" ht="30" hidden="1" customHeight="1" thickBot="1" x14ac:dyDescent="0.3">
      <c r="A58" s="4685"/>
      <c r="B58" s="4704"/>
      <c r="C58" s="538" t="s">
        <v>219</v>
      </c>
      <c r="D58" s="538"/>
      <c r="E58" s="274"/>
      <c r="F58" s="468"/>
      <c r="G58" s="468"/>
      <c r="H58" s="468"/>
      <c r="I58" s="468"/>
      <c r="J58" s="468"/>
      <c r="K58" s="277"/>
      <c r="L58" s="290"/>
      <c r="M58" s="277"/>
      <c r="N58" s="277"/>
      <c r="O58" s="276"/>
      <c r="P58" s="469"/>
      <c r="Q58" s="276"/>
      <c r="R58" s="468"/>
      <c r="S58" s="45"/>
      <c r="T58" s="275"/>
      <c r="U58" s="468"/>
      <c r="V58" s="671"/>
      <c r="W58" s="414"/>
      <c r="X58" s="449"/>
      <c r="Y58" s="414"/>
      <c r="Z58" s="710"/>
      <c r="AA58" s="450"/>
      <c r="AB58" s="710">
        <f t="shared" ref="AB58:AI58" si="122">AB55+4</f>
        <v>41341</v>
      </c>
      <c r="AC58" s="45">
        <f t="shared" si="122"/>
        <v>41362</v>
      </c>
      <c r="AD58" s="45">
        <f t="shared" si="122"/>
        <v>41397</v>
      </c>
      <c r="AE58" s="45">
        <f t="shared" si="122"/>
        <v>41060</v>
      </c>
      <c r="AF58" s="45">
        <f t="shared" si="122"/>
        <v>41453</v>
      </c>
      <c r="AG58" s="45">
        <f t="shared" si="122"/>
        <v>41481</v>
      </c>
      <c r="AH58" s="45">
        <f t="shared" si="122"/>
        <v>41516</v>
      </c>
      <c r="AI58" s="45">
        <f t="shared" si="122"/>
        <v>41179</v>
      </c>
      <c r="AJ58" s="14" t="s">
        <v>25</v>
      </c>
      <c r="AK58" s="45">
        <f>AK55+4</f>
        <v>41214</v>
      </c>
      <c r="AL58" s="45">
        <f>AL55+4</f>
        <v>41242</v>
      </c>
      <c r="AM58" s="45">
        <v>41649</v>
      </c>
      <c r="AN58" s="45">
        <f>AN55+4</f>
        <v>41326</v>
      </c>
      <c r="AO58" s="45">
        <f t="shared" ref="AO58:AU58" si="123">AO57+2</f>
        <v>41361</v>
      </c>
      <c r="AP58" s="45">
        <f t="shared" si="123"/>
        <v>41389</v>
      </c>
      <c r="AQ58" s="45">
        <f t="shared" si="123"/>
        <v>41424</v>
      </c>
      <c r="AR58" s="45">
        <f t="shared" si="123"/>
        <v>41824</v>
      </c>
      <c r="AS58" s="45">
        <f t="shared" si="123"/>
        <v>41859</v>
      </c>
      <c r="AT58" s="45">
        <f t="shared" si="123"/>
        <v>41529</v>
      </c>
      <c r="AU58" s="14">
        <f t="shared" si="123"/>
        <v>41922</v>
      </c>
      <c r="AV58" s="45" t="s">
        <v>25</v>
      </c>
      <c r="AW58" s="14">
        <f t="shared" ref="AW58:BC58" si="124">AW57+2</f>
        <v>41950</v>
      </c>
      <c r="AX58" s="14">
        <f t="shared" si="124"/>
        <v>41985</v>
      </c>
      <c r="AY58" s="45">
        <f t="shared" si="124"/>
        <v>42020</v>
      </c>
      <c r="AZ58" s="45">
        <f t="shared" si="124"/>
        <v>42055</v>
      </c>
      <c r="BA58" s="45">
        <f t="shared" si="124"/>
        <v>42090</v>
      </c>
      <c r="BB58" s="45">
        <f t="shared" si="124"/>
        <v>42125</v>
      </c>
      <c r="BC58" s="45">
        <f t="shared" si="124"/>
        <v>42160</v>
      </c>
      <c r="BD58" s="45">
        <f>BD57+2</f>
        <v>42188</v>
      </c>
      <c r="BE58" s="45">
        <f>BE57+2</f>
        <v>42230</v>
      </c>
      <c r="BF58" s="807">
        <f>BF57+2</f>
        <v>42265</v>
      </c>
      <c r="BG58" s="45">
        <f>BG57+2</f>
        <v>42300</v>
      </c>
      <c r="BH58" s="175" t="s">
        <v>25</v>
      </c>
      <c r="BI58" s="14">
        <v>42335</v>
      </c>
      <c r="BJ58" s="45">
        <f t="shared" ref="BJ58:BQ58" si="125">BJ57+2</f>
        <v>42363</v>
      </c>
      <c r="BK58" s="45">
        <f t="shared" si="125"/>
        <v>42398</v>
      </c>
      <c r="BL58" s="45">
        <f t="shared" si="125"/>
        <v>42433</v>
      </c>
      <c r="BM58" s="45">
        <f t="shared" si="125"/>
        <v>42468</v>
      </c>
      <c r="BN58" s="45">
        <f t="shared" si="125"/>
        <v>42503</v>
      </c>
      <c r="BO58" s="45">
        <f t="shared" si="125"/>
        <v>42538</v>
      </c>
      <c r="BP58" s="45">
        <f t="shared" si="125"/>
        <v>42573</v>
      </c>
      <c r="BQ58" s="807">
        <f t="shared" si="125"/>
        <v>42601</v>
      </c>
      <c r="BR58" s="45">
        <f>BR57+2</f>
        <v>42629</v>
      </c>
      <c r="BS58" s="175">
        <f>BS57+2</f>
        <v>42650</v>
      </c>
      <c r="BT58" s="45" t="s">
        <v>454</v>
      </c>
      <c r="BU58" s="175">
        <f t="shared" ref="BU58:CA58" si="126">BU57+2</f>
        <v>42685</v>
      </c>
      <c r="BV58" s="807">
        <f t="shared" si="126"/>
        <v>42713</v>
      </c>
      <c r="BW58" s="45">
        <f t="shared" si="126"/>
        <v>42748</v>
      </c>
      <c r="BX58" s="45">
        <f t="shared" si="126"/>
        <v>42783</v>
      </c>
      <c r="BY58" s="45">
        <f t="shared" si="126"/>
        <v>42818</v>
      </c>
      <c r="BZ58" s="45">
        <f t="shared" si="126"/>
        <v>42853</v>
      </c>
      <c r="CA58" s="45">
        <f t="shared" si="126"/>
        <v>42888</v>
      </c>
      <c r="CB58" s="45">
        <f>CB57+2</f>
        <v>42916</v>
      </c>
      <c r="CC58" s="807">
        <f>CC57+2</f>
        <v>42944</v>
      </c>
      <c r="CD58" s="45">
        <f>CD57+2</f>
        <v>42972</v>
      </c>
      <c r="CE58" s="45">
        <f>CE57+2</f>
        <v>43000</v>
      </c>
      <c r="CF58" s="807" t="s">
        <v>454</v>
      </c>
      <c r="CG58" s="45">
        <f>CG57+2</f>
        <v>43042</v>
      </c>
      <c r="CH58" s="45">
        <f>CH57+2</f>
        <v>43077</v>
      </c>
      <c r="CI58" s="45">
        <f>CI57+2</f>
        <v>43112</v>
      </c>
      <c r="CJ58" s="45">
        <f>CJ57+2</f>
        <v>43161</v>
      </c>
      <c r="CK58" s="45">
        <f t="shared" ref="CK58:CS58" si="127">CK57+2</f>
        <v>43196</v>
      </c>
      <c r="CL58" s="45">
        <f t="shared" si="127"/>
        <v>43224</v>
      </c>
      <c r="CM58" s="45">
        <f t="shared" si="127"/>
        <v>43259</v>
      </c>
      <c r="CN58" s="45">
        <f t="shared" si="127"/>
        <v>43287</v>
      </c>
      <c r="CO58" s="45">
        <f t="shared" si="127"/>
        <v>43308</v>
      </c>
      <c r="CP58" s="45">
        <f t="shared" si="127"/>
        <v>43343</v>
      </c>
      <c r="CQ58" s="14">
        <f t="shared" si="127"/>
        <v>43378</v>
      </c>
      <c r="CR58" s="14" t="s">
        <v>454</v>
      </c>
      <c r="CS58" s="45">
        <f t="shared" si="127"/>
        <v>43420</v>
      </c>
      <c r="CU58" s="15" t="s">
        <v>1</v>
      </c>
    </row>
    <row r="59" spans="1:115" ht="30" hidden="1" customHeight="1" thickBot="1" x14ac:dyDescent="0.3">
      <c r="A59" s="4685"/>
      <c r="B59" s="4704"/>
      <c r="C59" s="538" t="s">
        <v>220</v>
      </c>
      <c r="D59" s="538"/>
      <c r="E59" s="274"/>
      <c r="F59" s="271"/>
      <c r="G59" s="271"/>
      <c r="H59" s="271"/>
      <c r="I59" s="271"/>
      <c r="J59" s="273"/>
      <c r="K59" s="271"/>
      <c r="L59" s="279"/>
      <c r="M59" s="271"/>
      <c r="N59" s="271"/>
      <c r="O59" s="272"/>
      <c r="P59" s="289"/>
      <c r="Q59" s="272"/>
      <c r="R59" s="273"/>
      <c r="S59" s="61"/>
      <c r="T59" s="274"/>
      <c r="U59" s="273"/>
      <c r="V59" s="672"/>
      <c r="W59" s="673"/>
      <c r="X59" s="674"/>
      <c r="Y59" s="673"/>
      <c r="Z59" s="163"/>
      <c r="AA59" s="670"/>
      <c r="AB59" s="163">
        <f>AB62</f>
        <v>41341</v>
      </c>
      <c r="AC59" s="61">
        <f>AC62</f>
        <v>41362</v>
      </c>
      <c r="AD59" s="61">
        <f t="shared" ref="AD59:AI59" si="128">AD67</f>
        <v>41393</v>
      </c>
      <c r="AE59" s="61">
        <f t="shared" si="128"/>
        <v>41057</v>
      </c>
      <c r="AF59" s="61">
        <f t="shared" si="128"/>
        <v>41449</v>
      </c>
      <c r="AG59" s="61">
        <f t="shared" si="128"/>
        <v>41477</v>
      </c>
      <c r="AH59" s="61">
        <f t="shared" si="128"/>
        <v>41512</v>
      </c>
      <c r="AI59" s="61">
        <f t="shared" si="128"/>
        <v>41175</v>
      </c>
      <c r="AJ59" s="62" t="s">
        <v>25</v>
      </c>
      <c r="AK59" s="61">
        <f>AK67</f>
        <v>41211</v>
      </c>
      <c r="AL59" s="61">
        <f>AL67</f>
        <v>41238</v>
      </c>
      <c r="AM59" s="61">
        <v>41646</v>
      </c>
      <c r="AN59" s="61">
        <f>AN67</f>
        <v>41322</v>
      </c>
      <c r="AO59" s="61">
        <f t="shared" ref="AO59:AU59" si="129">AO58</f>
        <v>41361</v>
      </c>
      <c r="AP59" s="61">
        <f t="shared" si="129"/>
        <v>41389</v>
      </c>
      <c r="AQ59" s="61">
        <f t="shared" si="129"/>
        <v>41424</v>
      </c>
      <c r="AR59" s="61">
        <f t="shared" si="129"/>
        <v>41824</v>
      </c>
      <c r="AS59" s="61">
        <f t="shared" si="129"/>
        <v>41859</v>
      </c>
      <c r="AT59" s="61">
        <f t="shared" si="129"/>
        <v>41529</v>
      </c>
      <c r="AU59" s="62">
        <f t="shared" si="129"/>
        <v>41922</v>
      </c>
      <c r="AV59" s="61" t="s">
        <v>25</v>
      </c>
      <c r="AW59" s="62">
        <f t="shared" ref="AW59:BC59" si="130">AW58</f>
        <v>41950</v>
      </c>
      <c r="AX59" s="62">
        <f t="shared" si="130"/>
        <v>41985</v>
      </c>
      <c r="AY59" s="61">
        <f t="shared" si="130"/>
        <v>42020</v>
      </c>
      <c r="AZ59" s="61">
        <f t="shared" si="130"/>
        <v>42055</v>
      </c>
      <c r="BA59" s="61">
        <f t="shared" si="130"/>
        <v>42090</v>
      </c>
      <c r="BB59" s="61">
        <f t="shared" si="130"/>
        <v>42125</v>
      </c>
      <c r="BC59" s="61">
        <f t="shared" si="130"/>
        <v>42160</v>
      </c>
      <c r="BD59" s="61">
        <f>BD58</f>
        <v>42188</v>
      </c>
      <c r="BE59" s="61">
        <f>BE58</f>
        <v>42230</v>
      </c>
      <c r="BF59" s="295">
        <f>BF58</f>
        <v>42265</v>
      </c>
      <c r="BG59" s="61">
        <f>BG58</f>
        <v>42300</v>
      </c>
      <c r="BH59" s="94" t="s">
        <v>25</v>
      </c>
      <c r="BI59" s="62">
        <v>42335</v>
      </c>
      <c r="BJ59" s="61">
        <f t="shared" ref="BJ59:BQ59" si="131">BJ58</f>
        <v>42363</v>
      </c>
      <c r="BK59" s="61">
        <f t="shared" si="131"/>
        <v>42398</v>
      </c>
      <c r="BL59" s="61">
        <f t="shared" si="131"/>
        <v>42433</v>
      </c>
      <c r="BM59" s="61">
        <f t="shared" si="131"/>
        <v>42468</v>
      </c>
      <c r="BN59" s="61">
        <f t="shared" si="131"/>
        <v>42503</v>
      </c>
      <c r="BO59" s="61">
        <f t="shared" si="131"/>
        <v>42538</v>
      </c>
      <c r="BP59" s="61">
        <f t="shared" si="131"/>
        <v>42573</v>
      </c>
      <c r="BQ59" s="295">
        <f t="shared" si="131"/>
        <v>42601</v>
      </c>
      <c r="BR59" s="61">
        <f>BR58</f>
        <v>42629</v>
      </c>
      <c r="BS59" s="94">
        <f>BS58</f>
        <v>42650</v>
      </c>
      <c r="BT59" s="61" t="s">
        <v>454</v>
      </c>
      <c r="BU59" s="94">
        <f t="shared" ref="BU59:CA59" si="132">BU58</f>
        <v>42685</v>
      </c>
      <c r="BV59" s="295">
        <f t="shared" si="132"/>
        <v>42713</v>
      </c>
      <c r="BW59" s="61">
        <f t="shared" si="132"/>
        <v>42748</v>
      </c>
      <c r="BX59" s="61">
        <f t="shared" si="132"/>
        <v>42783</v>
      </c>
      <c r="BY59" s="61">
        <f t="shared" si="132"/>
        <v>42818</v>
      </c>
      <c r="BZ59" s="61">
        <f t="shared" si="132"/>
        <v>42853</v>
      </c>
      <c r="CA59" s="61">
        <f t="shared" si="132"/>
        <v>42888</v>
      </c>
      <c r="CB59" s="61">
        <f>CB58</f>
        <v>42916</v>
      </c>
      <c r="CC59" s="295">
        <f>CC58</f>
        <v>42944</v>
      </c>
      <c r="CD59" s="61">
        <f>CD58</f>
        <v>42972</v>
      </c>
      <c r="CE59" s="61">
        <f>CE58</f>
        <v>43000</v>
      </c>
      <c r="CF59" s="295" t="s">
        <v>454</v>
      </c>
      <c r="CG59" s="61">
        <f>CG58</f>
        <v>43042</v>
      </c>
      <c r="CH59" s="61">
        <f t="shared" ref="CH59:CS59" si="133">CH58</f>
        <v>43077</v>
      </c>
      <c r="CI59" s="61">
        <f t="shared" si="133"/>
        <v>43112</v>
      </c>
      <c r="CJ59" s="61">
        <f t="shared" si="133"/>
        <v>43161</v>
      </c>
      <c r="CK59" s="61">
        <f t="shared" si="133"/>
        <v>43196</v>
      </c>
      <c r="CL59" s="61">
        <f t="shared" si="133"/>
        <v>43224</v>
      </c>
      <c r="CM59" s="61">
        <f t="shared" si="133"/>
        <v>43259</v>
      </c>
      <c r="CN59" s="61">
        <f t="shared" si="133"/>
        <v>43287</v>
      </c>
      <c r="CO59" s="61">
        <f t="shared" si="133"/>
        <v>43308</v>
      </c>
      <c r="CP59" s="61">
        <f t="shared" si="133"/>
        <v>43343</v>
      </c>
      <c r="CQ59" s="62">
        <f t="shared" si="133"/>
        <v>43378</v>
      </c>
      <c r="CR59" s="62" t="s">
        <v>454</v>
      </c>
      <c r="CS59" s="61">
        <f t="shared" si="133"/>
        <v>43420</v>
      </c>
    </row>
    <row r="60" spans="1:115" ht="30" hidden="1" customHeight="1" x14ac:dyDescent="0.25">
      <c r="A60" s="4685"/>
      <c r="B60" s="4704"/>
      <c r="C60" s="1806" t="s">
        <v>536</v>
      </c>
      <c r="D60" s="1806"/>
      <c r="E60" s="1893"/>
      <c r="F60" s="1686"/>
      <c r="G60" s="172"/>
      <c r="H60" s="1894"/>
      <c r="I60" s="172"/>
      <c r="J60" s="75"/>
      <c r="K60" s="75"/>
      <c r="L60" s="1204"/>
      <c r="M60" s="75"/>
      <c r="N60" s="305"/>
      <c r="O60" s="75"/>
      <c r="P60" s="75"/>
      <c r="Q60" s="305"/>
      <c r="R60" s="810"/>
      <c r="S60" s="75"/>
      <c r="T60" s="1686"/>
      <c r="U60" s="172"/>
      <c r="V60" s="1895"/>
      <c r="W60" s="1896"/>
      <c r="X60" s="1840"/>
      <c r="Y60" s="1896"/>
      <c r="Z60" s="1897"/>
      <c r="AA60" s="1852"/>
      <c r="AB60" s="1897">
        <f t="shared" ref="AB60:AG60" si="134">AB53+5</f>
        <v>41337</v>
      </c>
      <c r="AC60" s="75">
        <f t="shared" si="134"/>
        <v>41358</v>
      </c>
      <c r="AD60" s="75">
        <f t="shared" si="134"/>
        <v>41393</v>
      </c>
      <c r="AE60" s="75">
        <f t="shared" si="134"/>
        <v>41056</v>
      </c>
      <c r="AF60" s="75">
        <f>AF53+12</f>
        <v>41456</v>
      </c>
      <c r="AG60" s="75">
        <f t="shared" si="134"/>
        <v>41477</v>
      </c>
      <c r="AH60" s="75">
        <f>AH53+12</f>
        <v>41519</v>
      </c>
      <c r="AI60" s="75">
        <f>AI53+12</f>
        <v>41182</v>
      </c>
      <c r="AJ60" s="639" t="s">
        <v>25</v>
      </c>
      <c r="AK60" s="75">
        <v>41582</v>
      </c>
      <c r="AL60" s="75">
        <f>AL53+5</f>
        <v>41238</v>
      </c>
      <c r="AM60" s="75">
        <f>AN39</f>
        <v>41287</v>
      </c>
      <c r="AN60" s="75">
        <v>41329</v>
      </c>
      <c r="AO60" s="75">
        <v>41364</v>
      </c>
      <c r="AP60" s="75">
        <v>41392</v>
      </c>
      <c r="AQ60" s="75">
        <v>41792</v>
      </c>
      <c r="AR60" s="305">
        <v>41827</v>
      </c>
      <c r="AS60" s="75">
        <v>41497</v>
      </c>
      <c r="AT60" s="75">
        <v>41532</v>
      </c>
      <c r="AU60" s="639">
        <v>41560</v>
      </c>
      <c r="AV60" s="75">
        <v>41560</v>
      </c>
      <c r="AW60" s="305">
        <v>41581</v>
      </c>
      <c r="AX60" s="305">
        <v>41981</v>
      </c>
      <c r="AY60" s="75">
        <v>41286</v>
      </c>
      <c r="AZ60" s="75">
        <v>42058</v>
      </c>
      <c r="BA60" s="75">
        <v>42093</v>
      </c>
      <c r="BB60" s="75">
        <v>42128</v>
      </c>
      <c r="BC60" s="75">
        <v>42163</v>
      </c>
      <c r="BD60" s="75">
        <v>42184</v>
      </c>
      <c r="BE60" s="75">
        <v>42226</v>
      </c>
      <c r="BF60" s="810">
        <v>42268</v>
      </c>
      <c r="BG60" s="75">
        <v>42303</v>
      </c>
      <c r="BH60" s="172" t="s">
        <v>25</v>
      </c>
      <c r="BI60" s="639">
        <v>42338</v>
      </c>
      <c r="BJ60" s="639">
        <v>42359</v>
      </c>
      <c r="BK60" s="639">
        <v>42401</v>
      </c>
      <c r="BL60" s="639">
        <v>42408</v>
      </c>
      <c r="BM60" s="639">
        <v>42471</v>
      </c>
      <c r="BN60" s="639">
        <v>42506</v>
      </c>
      <c r="BO60" s="639">
        <v>42541</v>
      </c>
      <c r="BP60" s="639">
        <v>42576</v>
      </c>
      <c r="BQ60" s="1204">
        <v>42604</v>
      </c>
      <c r="BR60" s="639">
        <f>BR54+10</f>
        <v>42632</v>
      </c>
      <c r="BS60" s="1204">
        <f>BS54+10</f>
        <v>42653</v>
      </c>
      <c r="BT60" s="639" t="s">
        <v>454</v>
      </c>
      <c r="BU60" s="1703">
        <f t="shared" ref="BU60:CA60" si="135">BU54+10</f>
        <v>42688</v>
      </c>
      <c r="BV60" s="1204">
        <f t="shared" si="135"/>
        <v>42716</v>
      </c>
      <c r="BW60" s="639">
        <f t="shared" si="135"/>
        <v>42751</v>
      </c>
      <c r="BX60" s="639">
        <f t="shared" si="135"/>
        <v>42786</v>
      </c>
      <c r="BY60" s="639">
        <f t="shared" si="135"/>
        <v>42821</v>
      </c>
      <c r="BZ60" s="639">
        <f t="shared" si="135"/>
        <v>42856</v>
      </c>
      <c r="CA60" s="639">
        <f t="shared" si="135"/>
        <v>42891</v>
      </c>
      <c r="CB60" s="639">
        <f>CB54+10</f>
        <v>42919</v>
      </c>
      <c r="CC60" s="1204">
        <f>CC54+10</f>
        <v>42947</v>
      </c>
      <c r="CD60" s="639">
        <f>CD54+10</f>
        <v>42975</v>
      </c>
      <c r="CE60" s="639">
        <f>CE54+10</f>
        <v>43003</v>
      </c>
      <c r="CF60" s="1204" t="s">
        <v>454</v>
      </c>
      <c r="CG60" s="639">
        <f>CG54+10</f>
        <v>43045</v>
      </c>
      <c r="CH60" s="639">
        <f>CH54+10</f>
        <v>43080</v>
      </c>
      <c r="CI60" s="639">
        <f>CI54+10</f>
        <v>43115</v>
      </c>
      <c r="CJ60" s="639">
        <f>CJ54+10</f>
        <v>43164</v>
      </c>
      <c r="CK60" s="639">
        <f t="shared" ref="CK60:CS60" si="136">CK54+10</f>
        <v>43199</v>
      </c>
      <c r="CL60" s="639">
        <f t="shared" si="136"/>
        <v>43227</v>
      </c>
      <c r="CM60" s="639">
        <f t="shared" si="136"/>
        <v>43262</v>
      </c>
      <c r="CN60" s="639">
        <f t="shared" si="136"/>
        <v>43290</v>
      </c>
      <c r="CO60" s="639">
        <f t="shared" si="136"/>
        <v>43311</v>
      </c>
      <c r="CP60" s="639">
        <f t="shared" si="136"/>
        <v>43346</v>
      </c>
      <c r="CQ60" s="639">
        <f t="shared" si="136"/>
        <v>43381</v>
      </c>
      <c r="CR60" s="639" t="s">
        <v>454</v>
      </c>
      <c r="CS60" s="639">
        <f t="shared" si="136"/>
        <v>43423</v>
      </c>
    </row>
    <row r="61" spans="1:115" ht="30" hidden="1" customHeight="1" x14ac:dyDescent="0.25">
      <c r="A61" s="4685"/>
      <c r="B61" s="4704"/>
      <c r="C61" s="543" t="s">
        <v>146</v>
      </c>
      <c r="D61" s="543"/>
      <c r="E61" s="556"/>
      <c r="F61" s="359"/>
      <c r="G61" s="557"/>
      <c r="H61" s="558"/>
      <c r="I61" s="557"/>
      <c r="J61" s="307"/>
      <c r="K61" s="307"/>
      <c r="L61" s="260"/>
      <c r="M61" s="307"/>
      <c r="N61" s="559"/>
      <c r="O61" s="307"/>
      <c r="P61" s="307"/>
      <c r="Q61" s="559"/>
      <c r="R61" s="560"/>
      <c r="S61" s="359"/>
      <c r="T61" s="359"/>
      <c r="U61" s="560"/>
      <c r="V61" s="685"/>
      <c r="W61" s="686"/>
      <c r="X61" s="666"/>
      <c r="Y61" s="686"/>
      <c r="Z61" s="711"/>
      <c r="AA61" s="675"/>
      <c r="AB61" s="711">
        <f t="shared" ref="AB61:AI61" si="137">AB53+7</f>
        <v>41339</v>
      </c>
      <c r="AC61" s="307">
        <f t="shared" si="137"/>
        <v>41360</v>
      </c>
      <c r="AD61" s="307">
        <f t="shared" si="137"/>
        <v>41395</v>
      </c>
      <c r="AE61" s="307">
        <f t="shared" si="137"/>
        <v>41058</v>
      </c>
      <c r="AF61" s="307">
        <f t="shared" si="137"/>
        <v>41451</v>
      </c>
      <c r="AG61" s="307">
        <f t="shared" si="137"/>
        <v>41479</v>
      </c>
      <c r="AH61" s="307">
        <f t="shared" si="137"/>
        <v>41514</v>
      </c>
      <c r="AI61" s="307">
        <f t="shared" si="137"/>
        <v>41177</v>
      </c>
      <c r="AJ61" s="119" t="s">
        <v>25</v>
      </c>
      <c r="AK61" s="307">
        <f t="shared" ref="AK61:AR61" si="138">AK53+7</f>
        <v>41212</v>
      </c>
      <c r="AL61" s="307">
        <f t="shared" si="138"/>
        <v>41240</v>
      </c>
      <c r="AM61" s="307">
        <f t="shared" si="138"/>
        <v>41283</v>
      </c>
      <c r="AN61" s="307">
        <f t="shared" si="138"/>
        <v>41324</v>
      </c>
      <c r="AO61" s="307">
        <f t="shared" si="138"/>
        <v>41359</v>
      </c>
      <c r="AP61" s="307">
        <f t="shared" si="138"/>
        <v>41387</v>
      </c>
      <c r="AQ61" s="307">
        <f t="shared" si="138"/>
        <v>41422</v>
      </c>
      <c r="AR61" s="559">
        <f t="shared" si="138"/>
        <v>41822</v>
      </c>
      <c r="AS61" s="307">
        <f>AS53+7</f>
        <v>41857</v>
      </c>
      <c r="AT61" s="307">
        <f t="shared" ref="AT61:BF61" si="139">AT53+7</f>
        <v>41527</v>
      </c>
      <c r="AU61" s="119">
        <f t="shared" si="139"/>
        <v>41920</v>
      </c>
      <c r="AV61" s="307" t="s">
        <v>25</v>
      </c>
      <c r="AW61" s="307">
        <f>AW53+7</f>
        <v>41948</v>
      </c>
      <c r="AX61" s="307">
        <f t="shared" si="139"/>
        <v>41983</v>
      </c>
      <c r="AY61" s="307">
        <f t="shared" si="139"/>
        <v>42018</v>
      </c>
      <c r="AZ61" s="307">
        <f t="shared" si="139"/>
        <v>42053</v>
      </c>
      <c r="BA61" s="307">
        <f t="shared" si="139"/>
        <v>42088</v>
      </c>
      <c r="BB61" s="307">
        <f t="shared" si="139"/>
        <v>42123</v>
      </c>
      <c r="BC61" s="307">
        <f t="shared" si="139"/>
        <v>42158</v>
      </c>
      <c r="BD61" s="307">
        <f t="shared" si="139"/>
        <v>42186</v>
      </c>
      <c r="BE61" s="307">
        <f t="shared" si="139"/>
        <v>42228</v>
      </c>
      <c r="BF61" s="560">
        <f t="shared" si="139"/>
        <v>42263</v>
      </c>
      <c r="BG61" s="307">
        <f>BG53+7</f>
        <v>42298</v>
      </c>
      <c r="BH61" s="557" t="s">
        <v>25</v>
      </c>
      <c r="BI61" s="119">
        <v>42333</v>
      </c>
      <c r="BJ61" s="307">
        <f t="shared" ref="BJ61:BQ61" si="140">BJ53+7</f>
        <v>42361</v>
      </c>
      <c r="BK61" s="307">
        <f t="shared" si="140"/>
        <v>42396</v>
      </c>
      <c r="BL61" s="307">
        <f t="shared" si="140"/>
        <v>42431</v>
      </c>
      <c r="BM61" s="307">
        <f t="shared" si="140"/>
        <v>42466</v>
      </c>
      <c r="BN61" s="307">
        <f t="shared" si="140"/>
        <v>42501</v>
      </c>
      <c r="BO61" s="307">
        <f t="shared" si="140"/>
        <v>42536</v>
      </c>
      <c r="BP61" s="307">
        <f t="shared" si="140"/>
        <v>42571</v>
      </c>
      <c r="BQ61" s="560">
        <f t="shared" si="140"/>
        <v>42599</v>
      </c>
      <c r="BR61" s="307">
        <f>BR53+7</f>
        <v>42627</v>
      </c>
      <c r="BS61" s="557">
        <f>BS53+7</f>
        <v>42648</v>
      </c>
      <c r="BT61" s="307" t="s">
        <v>454</v>
      </c>
      <c r="BU61" s="557">
        <f t="shared" ref="BU61:CA61" si="141">BU53+7</f>
        <v>42683</v>
      </c>
      <c r="BV61" s="560">
        <f t="shared" si="141"/>
        <v>42711</v>
      </c>
      <c r="BW61" s="307">
        <f t="shared" si="141"/>
        <v>42746</v>
      </c>
      <c r="BX61" s="307">
        <f t="shared" si="141"/>
        <v>42781</v>
      </c>
      <c r="BY61" s="307">
        <f t="shared" si="141"/>
        <v>42816</v>
      </c>
      <c r="BZ61" s="307">
        <f t="shared" si="141"/>
        <v>42851</v>
      </c>
      <c r="CA61" s="307">
        <f t="shared" si="141"/>
        <v>42886</v>
      </c>
      <c r="CB61" s="307">
        <f>CB53+7</f>
        <v>42914</v>
      </c>
      <c r="CC61" s="560">
        <f>CC53+7</f>
        <v>42942</v>
      </c>
      <c r="CD61" s="307">
        <f>CD53+7</f>
        <v>42970</v>
      </c>
      <c r="CE61" s="307">
        <f>CE53+7</f>
        <v>42998</v>
      </c>
      <c r="CF61" s="560" t="s">
        <v>454</v>
      </c>
      <c r="CG61" s="307">
        <f>CG63</f>
        <v>43033</v>
      </c>
      <c r="CH61" s="307">
        <f>CH63</f>
        <v>43068</v>
      </c>
      <c r="CI61" s="307">
        <f>CI63</f>
        <v>43103</v>
      </c>
      <c r="CJ61" s="307">
        <f>CJ63</f>
        <v>43152</v>
      </c>
      <c r="CK61" s="307">
        <f t="shared" ref="CK61:CS61" si="142">CK63</f>
        <v>43187</v>
      </c>
      <c r="CL61" s="307">
        <f t="shared" si="142"/>
        <v>43215</v>
      </c>
      <c r="CM61" s="307">
        <f t="shared" si="142"/>
        <v>43250</v>
      </c>
      <c r="CN61" s="307">
        <f t="shared" si="142"/>
        <v>43278</v>
      </c>
      <c r="CO61" s="307">
        <f t="shared" si="142"/>
        <v>43299</v>
      </c>
      <c r="CP61" s="307">
        <f t="shared" si="142"/>
        <v>43334</v>
      </c>
      <c r="CQ61" s="119">
        <f t="shared" si="142"/>
        <v>43369</v>
      </c>
      <c r="CR61" s="119" t="s">
        <v>454</v>
      </c>
      <c r="CS61" s="307">
        <f t="shared" si="142"/>
        <v>43411</v>
      </c>
    </row>
    <row r="62" spans="1:115" ht="30" hidden="1" customHeight="1" x14ac:dyDescent="0.25">
      <c r="A62" s="4685"/>
      <c r="B62" s="4704"/>
      <c r="C62" s="1806" t="s">
        <v>196</v>
      </c>
      <c r="D62" s="1806"/>
      <c r="E62" s="1893"/>
      <c r="F62" s="1686"/>
      <c r="G62" s="172"/>
      <c r="H62" s="1894"/>
      <c r="I62" s="172"/>
      <c r="J62" s="75"/>
      <c r="K62" s="75"/>
      <c r="L62" s="1204"/>
      <c r="M62" s="305"/>
      <c r="N62" s="305"/>
      <c r="O62" s="75"/>
      <c r="P62" s="75"/>
      <c r="Q62" s="305"/>
      <c r="R62" s="810"/>
      <c r="S62" s="75"/>
      <c r="T62" s="1686"/>
      <c r="U62" s="172"/>
      <c r="V62" s="1895"/>
      <c r="W62" s="1896"/>
      <c r="X62" s="1840"/>
      <c r="Y62" s="1896"/>
      <c r="Z62" s="1897"/>
      <c r="AA62" s="1852"/>
      <c r="AB62" s="1897">
        <f t="shared" ref="AB62:AH62" si="143">AB60+4</f>
        <v>41341</v>
      </c>
      <c r="AC62" s="75">
        <f t="shared" si="143"/>
        <v>41362</v>
      </c>
      <c r="AD62" s="75">
        <f t="shared" si="143"/>
        <v>41397</v>
      </c>
      <c r="AE62" s="75">
        <f t="shared" si="143"/>
        <v>41060</v>
      </c>
      <c r="AF62" s="75">
        <v>41461</v>
      </c>
      <c r="AG62" s="75">
        <f t="shared" si="143"/>
        <v>41481</v>
      </c>
      <c r="AH62" s="75">
        <f t="shared" si="143"/>
        <v>41523</v>
      </c>
      <c r="AI62" s="305">
        <f>AI60+11</f>
        <v>41193</v>
      </c>
      <c r="AJ62" s="947" t="s">
        <v>25</v>
      </c>
      <c r="AK62" s="75">
        <v>41586</v>
      </c>
      <c r="AL62" s="75">
        <f>AL60+4</f>
        <v>41242</v>
      </c>
      <c r="AM62" s="75">
        <f>AN42</f>
        <v>41291</v>
      </c>
      <c r="AN62" s="75">
        <v>41333</v>
      </c>
      <c r="AO62" s="75">
        <v>41368</v>
      </c>
      <c r="AP62" s="75">
        <v>41396</v>
      </c>
      <c r="AQ62" s="75">
        <v>41796</v>
      </c>
      <c r="AR62" s="305">
        <v>41466</v>
      </c>
      <c r="AS62" s="75">
        <v>41501</v>
      </c>
      <c r="AT62" s="75">
        <v>41536</v>
      </c>
      <c r="AU62" s="639">
        <v>41564</v>
      </c>
      <c r="AV62" s="75">
        <v>41569</v>
      </c>
      <c r="AW62" s="75">
        <v>41585</v>
      </c>
      <c r="AX62" s="75">
        <f t="shared" ref="AX62:BC62" si="144">AX60+4</f>
        <v>41985</v>
      </c>
      <c r="AY62" s="75">
        <f t="shared" si="144"/>
        <v>41290</v>
      </c>
      <c r="AZ62" s="75">
        <f t="shared" si="144"/>
        <v>42062</v>
      </c>
      <c r="BA62" s="75">
        <f t="shared" si="144"/>
        <v>42097</v>
      </c>
      <c r="BB62" s="75">
        <f t="shared" si="144"/>
        <v>42132</v>
      </c>
      <c r="BC62" s="75">
        <f t="shared" si="144"/>
        <v>42167</v>
      </c>
      <c r="BD62" s="75">
        <f>BD60+4</f>
        <v>42188</v>
      </c>
      <c r="BE62" s="75">
        <f>BE60+4</f>
        <v>42230</v>
      </c>
      <c r="BF62" s="810">
        <f>BF60+4</f>
        <v>42272</v>
      </c>
      <c r="BG62" s="75">
        <f>BG60+4</f>
        <v>42307</v>
      </c>
      <c r="BH62" s="172" t="s">
        <v>25</v>
      </c>
      <c r="BI62" s="75">
        <f>BI60+4</f>
        <v>42342</v>
      </c>
      <c r="BJ62" s="639">
        <v>42369</v>
      </c>
      <c r="BK62" s="75">
        <f t="shared" ref="BK62:BQ62" si="145">BK60+4</f>
        <v>42405</v>
      </c>
      <c r="BL62" s="75">
        <f t="shared" si="145"/>
        <v>42412</v>
      </c>
      <c r="BM62" s="75">
        <f t="shared" si="145"/>
        <v>42475</v>
      </c>
      <c r="BN62" s="75">
        <f t="shared" si="145"/>
        <v>42510</v>
      </c>
      <c r="BO62" s="75">
        <f t="shared" si="145"/>
        <v>42545</v>
      </c>
      <c r="BP62" s="75">
        <f t="shared" si="145"/>
        <v>42580</v>
      </c>
      <c r="BQ62" s="810">
        <f t="shared" si="145"/>
        <v>42608</v>
      </c>
      <c r="BR62" s="75">
        <f>BR60+4</f>
        <v>42636</v>
      </c>
      <c r="BS62" s="645">
        <f>BS60+11</f>
        <v>42664</v>
      </c>
      <c r="BT62" s="75" t="s">
        <v>454</v>
      </c>
      <c r="BU62" s="172">
        <f t="shared" ref="BU62:CA62" si="146">BU60+4</f>
        <v>42692</v>
      </c>
      <c r="BV62" s="810">
        <f t="shared" si="146"/>
        <v>42720</v>
      </c>
      <c r="BW62" s="75">
        <f t="shared" si="146"/>
        <v>42755</v>
      </c>
      <c r="BX62" s="75">
        <f t="shared" si="146"/>
        <v>42790</v>
      </c>
      <c r="BY62" s="75">
        <f t="shared" si="146"/>
        <v>42825</v>
      </c>
      <c r="BZ62" s="75">
        <f t="shared" si="146"/>
        <v>42860</v>
      </c>
      <c r="CA62" s="75">
        <f t="shared" si="146"/>
        <v>42895</v>
      </c>
      <c r="CB62" s="75">
        <f>CB60+4</f>
        <v>42923</v>
      </c>
      <c r="CC62" s="810">
        <f>CC60+4</f>
        <v>42951</v>
      </c>
      <c r="CD62" s="75">
        <f>CD60+4</f>
        <v>42979</v>
      </c>
      <c r="CE62" s="75">
        <f>CE60+4</f>
        <v>43007</v>
      </c>
      <c r="CF62" s="810" t="s">
        <v>454</v>
      </c>
      <c r="CG62" s="75">
        <f>CG60+4</f>
        <v>43049</v>
      </c>
      <c r="CH62" s="75">
        <f>CH60+4</f>
        <v>43084</v>
      </c>
      <c r="CI62" s="75">
        <f>CI60+4</f>
        <v>43119</v>
      </c>
      <c r="CJ62" s="75">
        <f>CJ60+4</f>
        <v>43168</v>
      </c>
      <c r="CK62" s="75">
        <f t="shared" ref="CK62:CS62" si="147">CK60+4</f>
        <v>43203</v>
      </c>
      <c r="CL62" s="75">
        <f t="shared" si="147"/>
        <v>43231</v>
      </c>
      <c r="CM62" s="75">
        <f t="shared" si="147"/>
        <v>43266</v>
      </c>
      <c r="CN62" s="75">
        <f t="shared" si="147"/>
        <v>43294</v>
      </c>
      <c r="CO62" s="75">
        <f t="shared" si="147"/>
        <v>43315</v>
      </c>
      <c r="CP62" s="75">
        <f t="shared" si="147"/>
        <v>43350</v>
      </c>
      <c r="CQ62" s="639">
        <f t="shared" si="147"/>
        <v>43385</v>
      </c>
      <c r="CR62" s="639" t="s">
        <v>454</v>
      </c>
      <c r="CS62" s="75">
        <f t="shared" si="147"/>
        <v>43427</v>
      </c>
    </row>
    <row r="63" spans="1:115" ht="30" hidden="1" customHeight="1" x14ac:dyDescent="0.25">
      <c r="A63" s="4685"/>
      <c r="B63" s="4704"/>
      <c r="C63" s="1900" t="s">
        <v>626</v>
      </c>
      <c r="D63" s="1900" t="s">
        <v>637</v>
      </c>
      <c r="E63" s="1901"/>
      <c r="F63" s="1805"/>
      <c r="G63" s="1796"/>
      <c r="H63" s="1902"/>
      <c r="I63" s="1796"/>
      <c r="J63" s="1797"/>
      <c r="K63" s="1797"/>
      <c r="L63" s="1799"/>
      <c r="M63" s="1795"/>
      <c r="N63" s="1795"/>
      <c r="O63" s="1797"/>
      <c r="P63" s="1797"/>
      <c r="Q63" s="1795"/>
      <c r="R63" s="1804"/>
      <c r="S63" s="1797"/>
      <c r="T63" s="1805"/>
      <c r="U63" s="1796"/>
      <c r="V63" s="1798"/>
      <c r="W63" s="1797"/>
      <c r="X63" s="1903"/>
      <c r="Y63" s="1797"/>
      <c r="Z63" s="1796"/>
      <c r="AA63" s="1776"/>
      <c r="AB63" s="1796">
        <f>AB87-8</f>
        <v>-8</v>
      </c>
      <c r="AC63" s="1797">
        <f>AC87-7</f>
        <v>-7</v>
      </c>
      <c r="AD63" s="1797">
        <f>AD87-7</f>
        <v>-7</v>
      </c>
      <c r="AE63" s="1797">
        <f>AE87-8</f>
        <v>-8</v>
      </c>
      <c r="AF63" s="1797">
        <f>AF87-4</f>
        <v>-4</v>
      </c>
      <c r="AG63" s="1797">
        <f>AG87-7</f>
        <v>-7</v>
      </c>
      <c r="AH63" s="1797">
        <f>AH87-3</f>
        <v>-3</v>
      </c>
      <c r="AI63" s="1797">
        <f>AI87-7</f>
        <v>-7</v>
      </c>
      <c r="AJ63" s="1776" t="s">
        <v>25</v>
      </c>
      <c r="AK63" s="1797">
        <f>AK87-7</f>
        <v>-7</v>
      </c>
      <c r="AL63" s="1797">
        <f>AL87-11</f>
        <v>-11</v>
      </c>
      <c r="AM63" s="1797">
        <v>41645</v>
      </c>
      <c r="AN63" s="1797">
        <f>AN87-1</f>
        <v>-1</v>
      </c>
      <c r="AO63" s="1797">
        <f>AO87-3</f>
        <v>-3</v>
      </c>
      <c r="AP63" s="1797">
        <f>AP87-7</f>
        <v>-7</v>
      </c>
      <c r="AQ63" s="1797">
        <f>AQ87-2</f>
        <v>-2</v>
      </c>
      <c r="AR63" s="1795">
        <v>41820</v>
      </c>
      <c r="AS63" s="1795">
        <f>AS87</f>
        <v>0</v>
      </c>
      <c r="AT63" s="1795">
        <f>AT87</f>
        <v>0</v>
      </c>
      <c r="AU63" s="1777">
        <f>AU87</f>
        <v>0</v>
      </c>
      <c r="AV63" s="1797">
        <v>41576</v>
      </c>
      <c r="AW63" s="1797">
        <f>AW87-1</f>
        <v>-1</v>
      </c>
      <c r="AX63" s="1797">
        <f>AX87-4</f>
        <v>-4</v>
      </c>
      <c r="AY63" s="1797">
        <f>AY87</f>
        <v>0</v>
      </c>
      <c r="AZ63" s="1797">
        <f>AZ87-2</f>
        <v>-2</v>
      </c>
      <c r="BA63" s="1797">
        <f>BA87</f>
        <v>0</v>
      </c>
      <c r="BB63" s="1797">
        <f>BB87-2</f>
        <v>-2</v>
      </c>
      <c r="BC63" s="1797">
        <f>BC87</f>
        <v>0</v>
      </c>
      <c r="BD63" s="1797">
        <f>BD87-9</f>
        <v>-9</v>
      </c>
      <c r="BE63" s="1797">
        <f>BE87-2</f>
        <v>-2</v>
      </c>
      <c r="BF63" s="1804">
        <f>BF87-2</f>
        <v>-2</v>
      </c>
      <c r="BG63" s="1797">
        <v>42296</v>
      </c>
      <c r="BH63" s="1796" t="s">
        <v>25</v>
      </c>
      <c r="BI63" s="1776">
        <v>42331</v>
      </c>
      <c r="BJ63" s="1776">
        <v>42359</v>
      </c>
      <c r="BK63" s="1776">
        <f>BK51+5</f>
        <v>5</v>
      </c>
      <c r="BL63" s="1776">
        <v>42437</v>
      </c>
      <c r="BM63" s="1799">
        <v>42472</v>
      </c>
      <c r="BN63" s="1799">
        <v>42507</v>
      </c>
      <c r="BO63" s="1799">
        <v>42542</v>
      </c>
      <c r="BP63" s="1799">
        <v>42577</v>
      </c>
      <c r="BQ63" s="1799">
        <v>42605</v>
      </c>
      <c r="BR63" s="1776"/>
      <c r="BS63" s="1799"/>
      <c r="BT63" s="1776"/>
      <c r="BU63" s="2888"/>
      <c r="BV63" s="1776">
        <f t="shared" ref="BV63:CA63" si="148">BV53+7</f>
        <v>42711</v>
      </c>
      <c r="BW63" s="1776">
        <f t="shared" si="148"/>
        <v>42746</v>
      </c>
      <c r="BX63" s="1776">
        <f t="shared" si="148"/>
        <v>42781</v>
      </c>
      <c r="BY63" s="1776">
        <f t="shared" si="148"/>
        <v>42816</v>
      </c>
      <c r="BZ63" s="1776">
        <f t="shared" si="148"/>
        <v>42851</v>
      </c>
      <c r="CA63" s="1776">
        <f t="shared" si="148"/>
        <v>42886</v>
      </c>
      <c r="CB63" s="1776">
        <f>CB53+7</f>
        <v>42914</v>
      </c>
      <c r="CC63" s="1776">
        <f>CC53+7</f>
        <v>42942</v>
      </c>
      <c r="CD63" s="1776">
        <f>CD53+7</f>
        <v>42970</v>
      </c>
      <c r="CE63" s="1776">
        <f>CE53+7</f>
        <v>42998</v>
      </c>
      <c r="CF63" s="1799" t="s">
        <v>454</v>
      </c>
      <c r="CG63" s="1776">
        <f>CG64-2</f>
        <v>43033</v>
      </c>
      <c r="CH63" s="1776">
        <f>CH64-2</f>
        <v>43068</v>
      </c>
      <c r="CI63" s="1776">
        <f>CI64-2</f>
        <v>43103</v>
      </c>
      <c r="CJ63" s="1776">
        <f>CJ64-2</f>
        <v>43152</v>
      </c>
      <c r="CK63" s="1776">
        <f t="shared" ref="CK63:CS63" si="149">CK64-2</f>
        <v>43187</v>
      </c>
      <c r="CL63" s="1776">
        <f t="shared" si="149"/>
        <v>43215</v>
      </c>
      <c r="CM63" s="1776">
        <f t="shared" si="149"/>
        <v>43250</v>
      </c>
      <c r="CN63" s="1776">
        <f t="shared" si="149"/>
        <v>43278</v>
      </c>
      <c r="CO63" s="1776">
        <f t="shared" si="149"/>
        <v>43299</v>
      </c>
      <c r="CP63" s="1776">
        <f t="shared" si="149"/>
        <v>43334</v>
      </c>
      <c r="CQ63" s="1776">
        <f t="shared" si="149"/>
        <v>43369</v>
      </c>
      <c r="CR63" s="1776" t="s">
        <v>454</v>
      </c>
      <c r="CS63" s="1776">
        <f t="shared" si="149"/>
        <v>43411</v>
      </c>
    </row>
    <row r="64" spans="1:115" ht="30" hidden="1" customHeight="1" x14ac:dyDescent="0.25">
      <c r="A64" s="4685"/>
      <c r="B64" s="4704"/>
      <c r="C64" s="2842" t="s">
        <v>620</v>
      </c>
      <c r="D64" s="1806" t="s">
        <v>639</v>
      </c>
      <c r="E64" s="1893"/>
      <c r="F64" s="1686"/>
      <c r="G64" s="172"/>
      <c r="H64" s="1894"/>
      <c r="I64" s="172"/>
      <c r="J64" s="75"/>
      <c r="K64" s="75"/>
      <c r="L64" s="1204"/>
      <c r="M64" s="305"/>
      <c r="N64" s="305"/>
      <c r="O64" s="75"/>
      <c r="P64" s="75"/>
      <c r="Q64" s="305"/>
      <c r="R64" s="810"/>
      <c r="S64" s="75"/>
      <c r="T64" s="1686"/>
      <c r="U64" s="172"/>
      <c r="V64" s="1895"/>
      <c r="W64" s="1896"/>
      <c r="X64" s="1840"/>
      <c r="Y64" s="1896"/>
      <c r="Z64" s="1897"/>
      <c r="AA64" s="1852"/>
      <c r="AB64" s="1897"/>
      <c r="AC64" s="75"/>
      <c r="AD64" s="75"/>
      <c r="AE64" s="75"/>
      <c r="AF64" s="75"/>
      <c r="AG64" s="75"/>
      <c r="AH64" s="75"/>
      <c r="AI64" s="305"/>
      <c r="AJ64" s="947"/>
      <c r="AK64" s="75"/>
      <c r="AL64" s="75"/>
      <c r="AM64" s="75"/>
      <c r="AN64" s="75"/>
      <c r="AO64" s="75"/>
      <c r="AP64" s="75"/>
      <c r="AQ64" s="75"/>
      <c r="AR64" s="305"/>
      <c r="AS64" s="75"/>
      <c r="AT64" s="75"/>
      <c r="AU64" s="639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810"/>
      <c r="BG64" s="75"/>
      <c r="BH64" s="172"/>
      <c r="BI64" s="75"/>
      <c r="BJ64" s="639"/>
      <c r="BK64" s="75"/>
      <c r="BL64" s="75"/>
      <c r="BM64" s="810"/>
      <c r="BN64" s="810"/>
      <c r="BO64" s="810"/>
      <c r="BP64" s="810"/>
      <c r="BQ64" s="810"/>
      <c r="BR64" s="75"/>
      <c r="BS64" s="645"/>
      <c r="BT64" s="75"/>
      <c r="BU64" s="172"/>
      <c r="BV64" s="75">
        <f t="shared" ref="BV64:CA64" si="150">BV53+9</f>
        <v>42713</v>
      </c>
      <c r="BW64" s="75">
        <f t="shared" si="150"/>
        <v>42748</v>
      </c>
      <c r="BX64" s="75">
        <f t="shared" si="150"/>
        <v>42783</v>
      </c>
      <c r="BY64" s="75">
        <f t="shared" si="150"/>
        <v>42818</v>
      </c>
      <c r="BZ64" s="75">
        <f t="shared" si="150"/>
        <v>42853</v>
      </c>
      <c r="CA64" s="305">
        <f t="shared" si="150"/>
        <v>42888</v>
      </c>
      <c r="CB64" s="75">
        <f>CB63+2</f>
        <v>42916</v>
      </c>
      <c r="CC64" s="75">
        <f>CC63+2</f>
        <v>42944</v>
      </c>
      <c r="CD64" s="75">
        <f>CD63+2</f>
        <v>42972</v>
      </c>
      <c r="CE64" s="75">
        <f>CE63+2</f>
        <v>43000</v>
      </c>
      <c r="CF64" s="1707" t="s">
        <v>454</v>
      </c>
      <c r="CG64" s="75">
        <f>CG65-4</f>
        <v>43035</v>
      </c>
      <c r="CH64" s="75">
        <f>CH65-4</f>
        <v>43070</v>
      </c>
      <c r="CI64" s="75">
        <f>CI65-4</f>
        <v>43105</v>
      </c>
      <c r="CJ64" s="75">
        <f>CJ65-4</f>
        <v>43154</v>
      </c>
      <c r="CK64" s="75">
        <f t="shared" ref="CK64:CS64" si="151">CK65-4</f>
        <v>43189</v>
      </c>
      <c r="CL64" s="75">
        <f t="shared" si="151"/>
        <v>43217</v>
      </c>
      <c r="CM64" s="75">
        <f t="shared" si="151"/>
        <v>43252</v>
      </c>
      <c r="CN64" s="75">
        <f t="shared" si="151"/>
        <v>43280</v>
      </c>
      <c r="CO64" s="75">
        <f t="shared" si="151"/>
        <v>43301</v>
      </c>
      <c r="CP64" s="75">
        <f t="shared" si="151"/>
        <v>43336</v>
      </c>
      <c r="CQ64" s="639">
        <f t="shared" si="151"/>
        <v>43371</v>
      </c>
      <c r="CR64" s="639" t="s">
        <v>454</v>
      </c>
      <c r="CS64" s="75">
        <f t="shared" si="151"/>
        <v>43413</v>
      </c>
      <c r="CT64" s="15" t="s">
        <v>723</v>
      </c>
    </row>
    <row r="65" spans="1:115" ht="30" hidden="1" customHeight="1" x14ac:dyDescent="0.25">
      <c r="A65" s="4685"/>
      <c r="B65" s="4704"/>
      <c r="C65" s="1900" t="s">
        <v>630</v>
      </c>
      <c r="D65" s="2875" t="s">
        <v>641</v>
      </c>
      <c r="E65" s="1901"/>
      <c r="F65" s="1805"/>
      <c r="G65" s="1796"/>
      <c r="H65" s="1902"/>
      <c r="I65" s="1796"/>
      <c r="J65" s="1797"/>
      <c r="K65" s="1797"/>
      <c r="L65" s="1799"/>
      <c r="M65" s="1795"/>
      <c r="N65" s="1795"/>
      <c r="O65" s="1797"/>
      <c r="P65" s="1797"/>
      <c r="Q65" s="1795"/>
      <c r="R65" s="1804"/>
      <c r="S65" s="1797"/>
      <c r="T65" s="1805"/>
      <c r="U65" s="1796"/>
      <c r="V65" s="2876"/>
      <c r="W65" s="2877"/>
      <c r="X65" s="2878"/>
      <c r="Y65" s="2877"/>
      <c r="Z65" s="2879"/>
      <c r="AA65" s="2880"/>
      <c r="AB65" s="2879"/>
      <c r="AC65" s="1797"/>
      <c r="AD65" s="1797"/>
      <c r="AE65" s="1797"/>
      <c r="AF65" s="1797"/>
      <c r="AG65" s="1797"/>
      <c r="AH65" s="1797"/>
      <c r="AI65" s="1795"/>
      <c r="AJ65" s="1777"/>
      <c r="AK65" s="1797"/>
      <c r="AL65" s="1797"/>
      <c r="AM65" s="1797"/>
      <c r="AN65" s="1797"/>
      <c r="AO65" s="1797"/>
      <c r="AP65" s="1797"/>
      <c r="AQ65" s="1797"/>
      <c r="AR65" s="1795"/>
      <c r="AS65" s="1797"/>
      <c r="AT65" s="1797"/>
      <c r="AU65" s="1776"/>
      <c r="AV65" s="1797"/>
      <c r="AW65" s="1797"/>
      <c r="AX65" s="1797"/>
      <c r="AY65" s="1797"/>
      <c r="AZ65" s="1797"/>
      <c r="BA65" s="1797"/>
      <c r="BB65" s="1797"/>
      <c r="BC65" s="1797"/>
      <c r="BD65" s="1797"/>
      <c r="BE65" s="1797"/>
      <c r="BF65" s="1804"/>
      <c r="BG65" s="1797"/>
      <c r="BH65" s="1796"/>
      <c r="BI65" s="1797"/>
      <c r="BJ65" s="1776"/>
      <c r="BK65" s="1797"/>
      <c r="BL65" s="1797"/>
      <c r="BM65" s="1804"/>
      <c r="BN65" s="1804"/>
      <c r="BO65" s="1804"/>
      <c r="BP65" s="1804"/>
      <c r="BQ65" s="1804"/>
      <c r="BR65" s="1797"/>
      <c r="BS65" s="2881"/>
      <c r="BT65" s="1797"/>
      <c r="BU65" s="1796"/>
      <c r="BV65" s="1797">
        <f t="shared" ref="BV65:CE65" si="152">BV63+6</f>
        <v>42717</v>
      </c>
      <c r="BW65" s="1797">
        <f t="shared" si="152"/>
        <v>42752</v>
      </c>
      <c r="BX65" s="1797">
        <f t="shared" si="152"/>
        <v>42787</v>
      </c>
      <c r="BY65" s="1797">
        <f t="shared" si="152"/>
        <v>42822</v>
      </c>
      <c r="BZ65" s="1797">
        <f t="shared" si="152"/>
        <v>42857</v>
      </c>
      <c r="CA65" s="1797">
        <f t="shared" si="152"/>
        <v>42892</v>
      </c>
      <c r="CB65" s="1797">
        <f t="shared" si="152"/>
        <v>42920</v>
      </c>
      <c r="CC65" s="1797">
        <f t="shared" si="152"/>
        <v>42948</v>
      </c>
      <c r="CD65" s="1797">
        <f t="shared" si="152"/>
        <v>42976</v>
      </c>
      <c r="CE65" s="1797">
        <f t="shared" si="152"/>
        <v>43004</v>
      </c>
      <c r="CF65" s="1804" t="s">
        <v>454</v>
      </c>
      <c r="CG65" s="1797">
        <f>CG66</f>
        <v>43039</v>
      </c>
      <c r="CH65" s="1797">
        <f>CH66</f>
        <v>43074</v>
      </c>
      <c r="CI65" s="1797">
        <f>CI66</f>
        <v>43109</v>
      </c>
      <c r="CJ65" s="1797">
        <f>CJ66</f>
        <v>43158</v>
      </c>
      <c r="CK65" s="1797">
        <f t="shared" ref="CK65:CS65" si="153">CK66</f>
        <v>43193</v>
      </c>
      <c r="CL65" s="1797">
        <f t="shared" si="153"/>
        <v>43221</v>
      </c>
      <c r="CM65" s="1797">
        <f t="shared" si="153"/>
        <v>43256</v>
      </c>
      <c r="CN65" s="1797">
        <f t="shared" si="153"/>
        <v>43284</v>
      </c>
      <c r="CO65" s="1797">
        <f t="shared" si="153"/>
        <v>43305</v>
      </c>
      <c r="CP65" s="1797">
        <f t="shared" si="153"/>
        <v>43340</v>
      </c>
      <c r="CQ65" s="1776">
        <f t="shared" si="153"/>
        <v>43375</v>
      </c>
      <c r="CR65" s="1776" t="s">
        <v>454</v>
      </c>
      <c r="CS65" s="1797">
        <f t="shared" si="153"/>
        <v>43417</v>
      </c>
      <c r="CT65" s="15" t="s">
        <v>721</v>
      </c>
    </row>
    <row r="66" spans="1:115" ht="30" hidden="1" customHeight="1" x14ac:dyDescent="0.25">
      <c r="A66" s="4685"/>
      <c r="B66" s="4704"/>
      <c r="C66" s="1900" t="s">
        <v>631</v>
      </c>
      <c r="D66" s="2875" t="s">
        <v>641</v>
      </c>
      <c r="E66" s="1901"/>
      <c r="F66" s="1805"/>
      <c r="G66" s="1796"/>
      <c r="H66" s="1902"/>
      <c r="I66" s="1796"/>
      <c r="J66" s="1797"/>
      <c r="K66" s="1797"/>
      <c r="L66" s="1799"/>
      <c r="M66" s="1795"/>
      <c r="N66" s="1795"/>
      <c r="O66" s="1797"/>
      <c r="P66" s="1797"/>
      <c r="Q66" s="1795"/>
      <c r="R66" s="1804"/>
      <c r="S66" s="1797"/>
      <c r="T66" s="1805"/>
      <c r="U66" s="1796"/>
      <c r="V66" s="2876"/>
      <c r="W66" s="2877"/>
      <c r="X66" s="2878"/>
      <c r="Y66" s="2877"/>
      <c r="Z66" s="2879"/>
      <c r="AA66" s="2880"/>
      <c r="AB66" s="2879"/>
      <c r="AC66" s="1797"/>
      <c r="AD66" s="1797"/>
      <c r="AE66" s="1797"/>
      <c r="AF66" s="1797"/>
      <c r="AG66" s="1797"/>
      <c r="AH66" s="1797"/>
      <c r="AI66" s="1795"/>
      <c r="AJ66" s="1777"/>
      <c r="AK66" s="1797"/>
      <c r="AL66" s="1797"/>
      <c r="AM66" s="1797"/>
      <c r="AN66" s="1797"/>
      <c r="AO66" s="1797"/>
      <c r="AP66" s="1797"/>
      <c r="AQ66" s="1797"/>
      <c r="AR66" s="1795"/>
      <c r="AS66" s="1797"/>
      <c r="AT66" s="1797"/>
      <c r="AU66" s="1776"/>
      <c r="AV66" s="1797"/>
      <c r="AW66" s="1797"/>
      <c r="AX66" s="1797"/>
      <c r="AY66" s="1797"/>
      <c r="AZ66" s="1797"/>
      <c r="BA66" s="1797"/>
      <c r="BB66" s="1797"/>
      <c r="BC66" s="1797"/>
      <c r="BD66" s="1797"/>
      <c r="BE66" s="1797"/>
      <c r="BF66" s="1804"/>
      <c r="BG66" s="1797"/>
      <c r="BH66" s="1796"/>
      <c r="BI66" s="1797"/>
      <c r="BJ66" s="1776"/>
      <c r="BK66" s="1797"/>
      <c r="BL66" s="1797"/>
      <c r="BM66" s="1804"/>
      <c r="BN66" s="1804"/>
      <c r="BO66" s="1804"/>
      <c r="BP66" s="1804"/>
      <c r="BQ66" s="1804"/>
      <c r="BR66" s="1797"/>
      <c r="BS66" s="2881"/>
      <c r="BT66" s="1797"/>
      <c r="BU66" s="1796"/>
      <c r="BV66" s="1797">
        <f t="shared" ref="BV66:CB66" si="154">BV65</f>
        <v>42717</v>
      </c>
      <c r="BW66" s="1797">
        <f t="shared" si="154"/>
        <v>42752</v>
      </c>
      <c r="BX66" s="1797">
        <f t="shared" si="154"/>
        <v>42787</v>
      </c>
      <c r="BY66" s="1797">
        <f t="shared" si="154"/>
        <v>42822</v>
      </c>
      <c r="BZ66" s="1797">
        <f t="shared" si="154"/>
        <v>42857</v>
      </c>
      <c r="CA66" s="1797">
        <f t="shared" si="154"/>
        <v>42892</v>
      </c>
      <c r="CB66" s="1797">
        <f t="shared" si="154"/>
        <v>42920</v>
      </c>
      <c r="CC66" s="1797">
        <f>CC65</f>
        <v>42948</v>
      </c>
      <c r="CD66" s="1797">
        <f>CD65</f>
        <v>42976</v>
      </c>
      <c r="CE66" s="1797">
        <f>CE65</f>
        <v>43004</v>
      </c>
      <c r="CF66" s="1804" t="s">
        <v>454</v>
      </c>
      <c r="CG66" s="1797">
        <f>CG67-1</f>
        <v>43039</v>
      </c>
      <c r="CH66" s="1797">
        <f>CH67-1</f>
        <v>43074</v>
      </c>
      <c r="CI66" s="1797">
        <f>CI67-1</f>
        <v>43109</v>
      </c>
      <c r="CJ66" s="1797">
        <f>CJ67-1</f>
        <v>43158</v>
      </c>
      <c r="CK66" s="1797">
        <f t="shared" ref="CK66:CS66" si="155">CK67-1</f>
        <v>43193</v>
      </c>
      <c r="CL66" s="1797">
        <f t="shared" si="155"/>
        <v>43221</v>
      </c>
      <c r="CM66" s="1797">
        <f t="shared" si="155"/>
        <v>43256</v>
      </c>
      <c r="CN66" s="1797">
        <f t="shared" si="155"/>
        <v>43284</v>
      </c>
      <c r="CO66" s="1797">
        <f t="shared" si="155"/>
        <v>43305</v>
      </c>
      <c r="CP66" s="1797">
        <f t="shared" si="155"/>
        <v>43340</v>
      </c>
      <c r="CQ66" s="1776">
        <f t="shared" si="155"/>
        <v>43375</v>
      </c>
      <c r="CR66" s="1776" t="s">
        <v>454</v>
      </c>
      <c r="CS66" s="1797">
        <f t="shared" si="155"/>
        <v>43417</v>
      </c>
      <c r="CT66" s="15" t="s">
        <v>721</v>
      </c>
    </row>
    <row r="67" spans="1:115" s="718" customFormat="1" ht="30" hidden="1" customHeight="1" x14ac:dyDescent="0.25">
      <c r="A67" s="4685"/>
      <c r="B67" s="4704"/>
      <c r="C67" s="1900" t="s">
        <v>632</v>
      </c>
      <c r="D67" s="1900" t="s">
        <v>638</v>
      </c>
      <c r="E67" s="1901"/>
      <c r="F67" s="1805"/>
      <c r="G67" s="1796"/>
      <c r="H67" s="1902"/>
      <c r="I67" s="1796"/>
      <c r="J67" s="1797"/>
      <c r="K67" s="1797"/>
      <c r="L67" s="1799"/>
      <c r="M67" s="1795"/>
      <c r="N67" s="1795"/>
      <c r="O67" s="1797"/>
      <c r="P67" s="1797"/>
      <c r="Q67" s="1795"/>
      <c r="R67" s="1804"/>
      <c r="S67" s="1797"/>
      <c r="T67" s="1805"/>
      <c r="U67" s="1796"/>
      <c r="V67" s="1798"/>
      <c r="W67" s="1797"/>
      <c r="X67" s="1903"/>
      <c r="Y67" s="1797"/>
      <c r="Z67" s="1796"/>
      <c r="AA67" s="1776"/>
      <c r="AB67" s="1796">
        <f>AB90-8</f>
        <v>41337</v>
      </c>
      <c r="AC67" s="1797">
        <f>AC90-7</f>
        <v>41358</v>
      </c>
      <c r="AD67" s="1797">
        <f>AD90-7</f>
        <v>41393</v>
      </c>
      <c r="AE67" s="1797">
        <f>AE90-8</f>
        <v>41057</v>
      </c>
      <c r="AF67" s="1797">
        <f>AF90-4</f>
        <v>41449</v>
      </c>
      <c r="AG67" s="1797">
        <f>AG90-7</f>
        <v>41477</v>
      </c>
      <c r="AH67" s="1797">
        <f>AH90-3</f>
        <v>41512</v>
      </c>
      <c r="AI67" s="1797">
        <f>AI90-7</f>
        <v>41175</v>
      </c>
      <c r="AJ67" s="1776" t="s">
        <v>25</v>
      </c>
      <c r="AK67" s="1797">
        <f>AK90-7</f>
        <v>41211</v>
      </c>
      <c r="AL67" s="1797">
        <f>AL90-11</f>
        <v>41238</v>
      </c>
      <c r="AM67" s="1797">
        <v>41645</v>
      </c>
      <c r="AN67" s="1797">
        <f>AN90-1</f>
        <v>41322</v>
      </c>
      <c r="AO67" s="1797">
        <f>AO90-3</f>
        <v>41357</v>
      </c>
      <c r="AP67" s="1797">
        <f>AP90-7</f>
        <v>41385</v>
      </c>
      <c r="AQ67" s="1797">
        <f>AQ90-2</f>
        <v>41420</v>
      </c>
      <c r="AR67" s="1795">
        <v>41820</v>
      </c>
      <c r="AS67" s="1795">
        <f>AS90</f>
        <v>41855</v>
      </c>
      <c r="AT67" s="1795">
        <f>AT90</f>
        <v>41525</v>
      </c>
      <c r="AU67" s="1777">
        <f>AU90</f>
        <v>41918</v>
      </c>
      <c r="AV67" s="1797">
        <v>41576</v>
      </c>
      <c r="AW67" s="1797">
        <f>AW90-1</f>
        <v>41953</v>
      </c>
      <c r="AX67" s="1797">
        <f>AX90-4</f>
        <v>41981</v>
      </c>
      <c r="AY67" s="1797">
        <f>AY90</f>
        <v>42016</v>
      </c>
      <c r="AZ67" s="1797">
        <f>AZ90-2</f>
        <v>42058</v>
      </c>
      <c r="BA67" s="1797">
        <f>BA90</f>
        <v>42090</v>
      </c>
      <c r="BB67" s="1797">
        <f>BB90-2</f>
        <v>42121</v>
      </c>
      <c r="BC67" s="1797">
        <f>BC90</f>
        <v>42159</v>
      </c>
      <c r="BD67" s="1797">
        <f>BD90-9</f>
        <v>42184</v>
      </c>
      <c r="BE67" s="1797">
        <f>BE90-2</f>
        <v>42226</v>
      </c>
      <c r="BF67" s="1804">
        <f>BF90-2</f>
        <v>42261</v>
      </c>
      <c r="BG67" s="1797">
        <v>42296</v>
      </c>
      <c r="BH67" s="1796" t="s">
        <v>25</v>
      </c>
      <c r="BI67" s="1776">
        <v>42331</v>
      </c>
      <c r="BJ67" s="1776">
        <v>42359</v>
      </c>
      <c r="BK67" s="1776">
        <f>BK53+5</f>
        <v>42394</v>
      </c>
      <c r="BL67" s="1776">
        <v>42437</v>
      </c>
      <c r="BM67" s="1799">
        <v>42472</v>
      </c>
      <c r="BN67" s="1799">
        <v>42507</v>
      </c>
      <c r="BO67" s="1799">
        <v>42542</v>
      </c>
      <c r="BP67" s="1799">
        <v>42577</v>
      </c>
      <c r="BQ67" s="1799">
        <v>42605</v>
      </c>
      <c r="BR67" s="1776">
        <f>BR53+14</f>
        <v>42634</v>
      </c>
      <c r="BS67" s="1732">
        <v>42654</v>
      </c>
      <c r="BT67" s="1776" t="s">
        <v>454</v>
      </c>
      <c r="BU67" s="1778">
        <f>BU53+13</f>
        <v>42689</v>
      </c>
      <c r="BV67" s="1776">
        <f t="shared" ref="BV67:CB67" si="156">BV66+1</f>
        <v>42718</v>
      </c>
      <c r="BW67" s="1776">
        <f t="shared" si="156"/>
        <v>42753</v>
      </c>
      <c r="BX67" s="1776">
        <f t="shared" si="156"/>
        <v>42788</v>
      </c>
      <c r="BY67" s="1776">
        <f t="shared" si="156"/>
        <v>42823</v>
      </c>
      <c r="BZ67" s="1776">
        <f t="shared" si="156"/>
        <v>42858</v>
      </c>
      <c r="CA67" s="1776">
        <f t="shared" si="156"/>
        <v>42893</v>
      </c>
      <c r="CB67" s="1776">
        <f t="shared" si="156"/>
        <v>42921</v>
      </c>
      <c r="CC67" s="1776">
        <f>CC66+1</f>
        <v>42949</v>
      </c>
      <c r="CD67" s="1776">
        <f>CD66+1</f>
        <v>42977</v>
      </c>
      <c r="CE67" s="1776">
        <f>CE66+1</f>
        <v>43005</v>
      </c>
      <c r="CF67" s="1799" t="s">
        <v>454</v>
      </c>
      <c r="CG67" s="1776">
        <f>CG79-1</f>
        <v>43040</v>
      </c>
      <c r="CH67" s="1776">
        <f>CH79-1</f>
        <v>43075</v>
      </c>
      <c r="CI67" s="1776">
        <f>CI79-1</f>
        <v>43110</v>
      </c>
      <c r="CJ67" s="1776">
        <f>CJ79-1</f>
        <v>43159</v>
      </c>
      <c r="CK67" s="1776">
        <f t="shared" ref="CK67:CS67" si="157">CK79-1</f>
        <v>43194</v>
      </c>
      <c r="CL67" s="1776">
        <f t="shared" si="157"/>
        <v>43222</v>
      </c>
      <c r="CM67" s="1776">
        <f t="shared" si="157"/>
        <v>43257</v>
      </c>
      <c r="CN67" s="1776">
        <f t="shared" si="157"/>
        <v>43285</v>
      </c>
      <c r="CO67" s="1776">
        <f t="shared" si="157"/>
        <v>43306</v>
      </c>
      <c r="CP67" s="1776">
        <f t="shared" si="157"/>
        <v>43341</v>
      </c>
      <c r="CQ67" s="1776">
        <f t="shared" si="157"/>
        <v>43376</v>
      </c>
      <c r="CR67" s="1776" t="s">
        <v>454</v>
      </c>
      <c r="CS67" s="1776">
        <f t="shared" si="157"/>
        <v>43418</v>
      </c>
      <c r="CT67" s="816" t="s">
        <v>725</v>
      </c>
      <c r="CU67" s="816"/>
      <c r="CV67" s="816"/>
      <c r="CW67" s="816"/>
      <c r="CX67" s="816"/>
      <c r="CY67" s="816"/>
      <c r="CZ67" s="816"/>
      <c r="DA67" s="816"/>
      <c r="DB67" s="816"/>
      <c r="DC67" s="816"/>
      <c r="DD67" s="816"/>
      <c r="DE67" s="816"/>
      <c r="DF67" s="816"/>
      <c r="DG67" s="816"/>
      <c r="DH67" s="816"/>
      <c r="DI67" s="816"/>
      <c r="DJ67" s="816"/>
      <c r="DK67" s="816"/>
    </row>
    <row r="68" spans="1:115" s="487" customFormat="1" ht="30" hidden="1" customHeight="1" x14ac:dyDescent="0.25">
      <c r="A68" s="4685"/>
      <c r="B68" s="4704"/>
      <c r="C68" s="539" t="s">
        <v>62</v>
      </c>
      <c r="D68" s="539"/>
      <c r="E68" s="482"/>
      <c r="F68" s="482"/>
      <c r="G68" s="418"/>
      <c r="H68" s="418"/>
      <c r="I68" s="418"/>
      <c r="J68" s="418"/>
      <c r="K68" s="418"/>
      <c r="L68" s="483"/>
      <c r="M68" s="418"/>
      <c r="N68" s="484"/>
      <c r="O68" s="418"/>
      <c r="P68" s="418"/>
      <c r="Q68" s="418"/>
      <c r="R68" s="485"/>
      <c r="S68" s="418"/>
      <c r="T68" s="482"/>
      <c r="U68" s="486"/>
      <c r="V68" s="687"/>
      <c r="W68" s="417"/>
      <c r="X68" s="440"/>
      <c r="Y68" s="417"/>
      <c r="Z68" s="712"/>
      <c r="AA68" s="441"/>
      <c r="AB68" s="712"/>
      <c r="AC68" s="415"/>
      <c r="AD68" s="415"/>
      <c r="AE68" s="415"/>
      <c r="AF68" s="415"/>
      <c r="AG68" s="415"/>
      <c r="AH68" s="415"/>
      <c r="AI68" s="415"/>
      <c r="AJ68" s="820" t="s">
        <v>25</v>
      </c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820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1139"/>
      <c r="BG68" s="415"/>
      <c r="BH68" s="416" t="s">
        <v>25</v>
      </c>
      <c r="BI68" s="820"/>
      <c r="BJ68" s="820"/>
      <c r="BK68" s="820"/>
      <c r="BL68" s="820"/>
      <c r="BM68" s="820"/>
      <c r="BN68" s="820"/>
      <c r="BO68" s="820"/>
      <c r="BP68" s="820"/>
      <c r="BQ68" s="1137"/>
      <c r="BR68" s="820"/>
      <c r="BS68" s="1145"/>
      <c r="BT68" s="820" t="s">
        <v>454</v>
      </c>
      <c r="BU68" s="2889"/>
      <c r="BV68" s="539"/>
      <c r="BW68" s="539"/>
      <c r="BX68" s="539"/>
      <c r="BY68" s="539"/>
      <c r="BZ68" s="539"/>
      <c r="CA68" s="539"/>
      <c r="CB68" s="539"/>
      <c r="CC68" s="539"/>
      <c r="CD68" s="539"/>
      <c r="CE68" s="539"/>
      <c r="CF68" s="2931" t="s">
        <v>454</v>
      </c>
      <c r="CG68" s="539"/>
      <c r="CH68" s="539"/>
      <c r="CI68" s="539"/>
      <c r="CJ68" s="539"/>
      <c r="CK68" s="539"/>
      <c r="CL68" s="539"/>
      <c r="CM68" s="539"/>
      <c r="CN68" s="539"/>
      <c r="CO68" s="539"/>
      <c r="CP68" s="539"/>
      <c r="CQ68" s="3157"/>
      <c r="CR68" s="3170" t="s">
        <v>454</v>
      </c>
      <c r="CS68" s="539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</row>
    <row r="69" spans="1:115" s="487" customFormat="1" ht="30" hidden="1" customHeight="1" x14ac:dyDescent="0.25">
      <c r="A69" s="4685"/>
      <c r="B69" s="4704"/>
      <c r="C69" s="540" t="s">
        <v>79</v>
      </c>
      <c r="D69" s="540"/>
      <c r="E69" s="488"/>
      <c r="F69" s="488"/>
      <c r="G69" s="484"/>
      <c r="H69" s="484"/>
      <c r="I69" s="484"/>
      <c r="J69" s="484"/>
      <c r="K69" s="484"/>
      <c r="L69" s="489"/>
      <c r="M69" s="484"/>
      <c r="N69" s="484"/>
      <c r="O69" s="484"/>
      <c r="P69" s="484"/>
      <c r="Q69" s="484"/>
      <c r="R69" s="490"/>
      <c r="S69" s="484"/>
      <c r="T69" s="488"/>
      <c r="U69" s="491"/>
      <c r="V69" s="490"/>
      <c r="W69" s="484"/>
      <c r="X69" s="440"/>
      <c r="Y69" s="484"/>
      <c r="Z69" s="491"/>
      <c r="AA69" s="446"/>
      <c r="AB69" s="491"/>
      <c r="AC69" s="821"/>
      <c r="AD69" s="821"/>
      <c r="AE69" s="821"/>
      <c r="AF69" s="821"/>
      <c r="AG69" s="821"/>
      <c r="AH69" s="821"/>
      <c r="AI69" s="821"/>
      <c r="AJ69" s="866" t="s">
        <v>25</v>
      </c>
      <c r="AK69" s="821"/>
      <c r="AL69" s="821"/>
      <c r="AM69" s="821"/>
      <c r="AN69" s="821"/>
      <c r="AO69" s="821"/>
      <c r="AP69" s="821"/>
      <c r="AQ69" s="821"/>
      <c r="AR69" s="821"/>
      <c r="AS69" s="821"/>
      <c r="AT69" s="821"/>
      <c r="AU69" s="866"/>
      <c r="AV69" s="821"/>
      <c r="AW69" s="821"/>
      <c r="AX69" s="821"/>
      <c r="AY69" s="821"/>
      <c r="AZ69" s="821"/>
      <c r="BA69" s="821"/>
      <c r="BB69" s="821"/>
      <c r="BC69" s="821"/>
      <c r="BD69" s="821"/>
      <c r="BE69" s="821"/>
      <c r="BF69" s="1140"/>
      <c r="BG69" s="821"/>
      <c r="BH69" s="1151" t="s">
        <v>25</v>
      </c>
      <c r="BI69" s="866"/>
      <c r="BJ69" s="866"/>
      <c r="BK69" s="866"/>
      <c r="BL69" s="866"/>
      <c r="BM69" s="866"/>
      <c r="BN69" s="866"/>
      <c r="BO69" s="866"/>
      <c r="BP69" s="866"/>
      <c r="BQ69" s="1437"/>
      <c r="BR69" s="866"/>
      <c r="BS69" s="1218"/>
      <c r="BT69" s="866" t="s">
        <v>454</v>
      </c>
      <c r="BU69" s="2889"/>
      <c r="BV69" s="539"/>
      <c r="BW69" s="539"/>
      <c r="BX69" s="539"/>
      <c r="BY69" s="539"/>
      <c r="BZ69" s="539"/>
      <c r="CA69" s="539"/>
      <c r="CB69" s="539"/>
      <c r="CC69" s="539"/>
      <c r="CD69" s="539"/>
      <c r="CE69" s="539"/>
      <c r="CF69" s="2931" t="s">
        <v>454</v>
      </c>
      <c r="CG69" s="539"/>
      <c r="CH69" s="539"/>
      <c r="CI69" s="539"/>
      <c r="CJ69" s="539"/>
      <c r="CK69" s="539"/>
      <c r="CL69" s="539"/>
      <c r="CM69" s="539"/>
      <c r="CN69" s="539"/>
      <c r="CO69" s="539"/>
      <c r="CP69" s="539"/>
      <c r="CQ69" s="3157"/>
      <c r="CR69" s="3170" t="s">
        <v>454</v>
      </c>
      <c r="CS69" s="539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</row>
    <row r="70" spans="1:115" s="487" customFormat="1" ht="30" hidden="1" customHeight="1" x14ac:dyDescent="0.25">
      <c r="A70" s="4685"/>
      <c r="B70" s="4704"/>
      <c r="C70" s="539" t="s">
        <v>56</v>
      </c>
      <c r="D70" s="539"/>
      <c r="E70" s="529"/>
      <c r="F70" s="492"/>
      <c r="G70" s="493"/>
      <c r="H70" s="494"/>
      <c r="I70" s="493"/>
      <c r="J70" s="494"/>
      <c r="K70" s="494"/>
      <c r="L70" s="495"/>
      <c r="M70" s="494"/>
      <c r="N70" s="494"/>
      <c r="O70" s="494"/>
      <c r="P70" s="494"/>
      <c r="Q70" s="496"/>
      <c r="R70" s="497"/>
      <c r="S70" s="494"/>
      <c r="T70" s="492"/>
      <c r="U70" s="493"/>
      <c r="V70" s="688"/>
      <c r="W70" s="689"/>
      <c r="X70" s="440"/>
      <c r="Y70" s="689"/>
      <c r="Z70" s="713"/>
      <c r="AA70" s="739"/>
      <c r="AB70" s="713"/>
      <c r="AC70" s="494"/>
      <c r="AD70" s="494"/>
      <c r="AE70" s="494"/>
      <c r="AF70" s="494"/>
      <c r="AG70" s="494"/>
      <c r="AH70" s="494"/>
      <c r="AI70" s="494"/>
      <c r="AJ70" s="147" t="s">
        <v>25</v>
      </c>
      <c r="AK70" s="494"/>
      <c r="AL70" s="494"/>
      <c r="AM70" s="494"/>
      <c r="AN70" s="494"/>
      <c r="AO70" s="494"/>
      <c r="AP70" s="494"/>
      <c r="AQ70" s="494"/>
      <c r="AR70" s="494"/>
      <c r="AS70" s="494"/>
      <c r="AT70" s="494"/>
      <c r="AU70" s="147"/>
      <c r="AV70" s="494"/>
      <c r="AW70" s="494"/>
      <c r="AX70" s="494"/>
      <c r="AY70" s="494"/>
      <c r="AZ70" s="494"/>
      <c r="BA70" s="494"/>
      <c r="BB70" s="494"/>
      <c r="BC70" s="494"/>
      <c r="BD70" s="494"/>
      <c r="BE70" s="494"/>
      <c r="BF70" s="497"/>
      <c r="BG70" s="494"/>
      <c r="BH70" s="493" t="s">
        <v>25</v>
      </c>
      <c r="BI70" s="147"/>
      <c r="BJ70" s="147"/>
      <c r="BK70" s="147"/>
      <c r="BL70" s="147"/>
      <c r="BM70" s="147"/>
      <c r="BN70" s="147"/>
      <c r="BO70" s="147"/>
      <c r="BP70" s="147"/>
      <c r="BQ70" s="495"/>
      <c r="BR70" s="147"/>
      <c r="BS70" s="131"/>
      <c r="BT70" s="147" t="s">
        <v>454</v>
      </c>
      <c r="BU70" s="2889"/>
      <c r="BV70" s="539"/>
      <c r="BW70" s="539"/>
      <c r="BX70" s="539"/>
      <c r="BY70" s="539"/>
      <c r="BZ70" s="539"/>
      <c r="CA70" s="539"/>
      <c r="CB70" s="539"/>
      <c r="CC70" s="539"/>
      <c r="CD70" s="539"/>
      <c r="CE70" s="539"/>
      <c r="CF70" s="2931" t="s">
        <v>454</v>
      </c>
      <c r="CG70" s="539"/>
      <c r="CH70" s="539"/>
      <c r="CI70" s="539"/>
      <c r="CJ70" s="539"/>
      <c r="CK70" s="539"/>
      <c r="CL70" s="539"/>
      <c r="CM70" s="539"/>
      <c r="CN70" s="539"/>
      <c r="CO70" s="539"/>
      <c r="CP70" s="539"/>
      <c r="CQ70" s="3157"/>
      <c r="CR70" s="3170" t="s">
        <v>454</v>
      </c>
      <c r="CS70" s="539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487" customFormat="1" ht="30" hidden="1" customHeight="1" x14ac:dyDescent="0.25">
      <c r="A71" s="4685"/>
      <c r="B71" s="4704"/>
      <c r="C71" s="539" t="s">
        <v>57</v>
      </c>
      <c r="D71" s="539"/>
      <c r="E71" s="529"/>
      <c r="F71" s="492"/>
      <c r="G71" s="493"/>
      <c r="H71" s="494"/>
      <c r="I71" s="493"/>
      <c r="J71" s="494"/>
      <c r="K71" s="494"/>
      <c r="L71" s="495"/>
      <c r="M71" s="494"/>
      <c r="N71" s="494"/>
      <c r="O71" s="494"/>
      <c r="P71" s="494"/>
      <c r="Q71" s="496"/>
      <c r="R71" s="497"/>
      <c r="S71" s="494"/>
      <c r="T71" s="492"/>
      <c r="U71" s="493"/>
      <c r="V71" s="688"/>
      <c r="W71" s="689"/>
      <c r="X71" s="440"/>
      <c r="Y71" s="689"/>
      <c r="Z71" s="713"/>
      <c r="AA71" s="739"/>
      <c r="AB71" s="713"/>
      <c r="AC71" s="494"/>
      <c r="AD71" s="494"/>
      <c r="AE71" s="494"/>
      <c r="AF71" s="494"/>
      <c r="AG71" s="494"/>
      <c r="AH71" s="494"/>
      <c r="AI71" s="494"/>
      <c r="AJ71" s="147" t="s">
        <v>25</v>
      </c>
      <c r="AK71" s="494"/>
      <c r="AL71" s="494"/>
      <c r="AM71" s="494"/>
      <c r="AN71" s="494"/>
      <c r="AO71" s="494"/>
      <c r="AP71" s="494"/>
      <c r="AQ71" s="494"/>
      <c r="AR71" s="494"/>
      <c r="AS71" s="494"/>
      <c r="AT71" s="494"/>
      <c r="AU71" s="147"/>
      <c r="AV71" s="494"/>
      <c r="AW71" s="494"/>
      <c r="AX71" s="494"/>
      <c r="AY71" s="494"/>
      <c r="AZ71" s="494"/>
      <c r="BA71" s="494"/>
      <c r="BB71" s="494"/>
      <c r="BC71" s="494"/>
      <c r="BD71" s="494"/>
      <c r="BE71" s="494"/>
      <c r="BF71" s="497"/>
      <c r="BG71" s="494"/>
      <c r="BH71" s="493" t="s">
        <v>25</v>
      </c>
      <c r="BI71" s="147"/>
      <c r="BJ71" s="147"/>
      <c r="BK71" s="147"/>
      <c r="BL71" s="147"/>
      <c r="BM71" s="147"/>
      <c r="BN71" s="147"/>
      <c r="BO71" s="147"/>
      <c r="BP71" s="147"/>
      <c r="BQ71" s="495"/>
      <c r="BR71" s="147"/>
      <c r="BS71" s="131"/>
      <c r="BT71" s="147" t="s">
        <v>454</v>
      </c>
      <c r="BU71" s="2889"/>
      <c r="BV71" s="539"/>
      <c r="BW71" s="539"/>
      <c r="BX71" s="539"/>
      <c r="BY71" s="539"/>
      <c r="BZ71" s="539"/>
      <c r="CA71" s="539"/>
      <c r="CB71" s="539"/>
      <c r="CC71" s="539"/>
      <c r="CD71" s="539"/>
      <c r="CE71" s="539"/>
      <c r="CF71" s="2931" t="s">
        <v>454</v>
      </c>
      <c r="CG71" s="539"/>
      <c r="CH71" s="539"/>
      <c r="CI71" s="539"/>
      <c r="CJ71" s="539"/>
      <c r="CK71" s="539"/>
      <c r="CL71" s="539"/>
      <c r="CM71" s="539"/>
      <c r="CN71" s="539"/>
      <c r="CO71" s="539"/>
      <c r="CP71" s="539"/>
      <c r="CQ71" s="3157"/>
      <c r="CR71" s="3170" t="s">
        <v>454</v>
      </c>
      <c r="CS71" s="539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</row>
    <row r="72" spans="1:115" ht="30" hidden="1" customHeight="1" x14ac:dyDescent="0.25">
      <c r="A72" s="4685"/>
      <c r="B72" s="4704"/>
      <c r="C72" s="538" t="s">
        <v>71</v>
      </c>
      <c r="D72" s="538"/>
      <c r="E72" s="528"/>
      <c r="F72" s="124"/>
      <c r="G72" s="94"/>
      <c r="H72" s="61"/>
      <c r="I72" s="94"/>
      <c r="J72" s="61"/>
      <c r="K72" s="61"/>
      <c r="L72" s="105"/>
      <c r="M72" s="61"/>
      <c r="N72" s="61"/>
      <c r="O72" s="61"/>
      <c r="P72" s="76"/>
      <c r="Q72" s="76"/>
      <c r="R72" s="295"/>
      <c r="S72" s="61"/>
      <c r="T72" s="125"/>
      <c r="U72" s="94"/>
      <c r="V72" s="672"/>
      <c r="W72" s="673"/>
      <c r="X72" s="449"/>
      <c r="Y72" s="673"/>
      <c r="Z72" s="163"/>
      <c r="AA72" s="670"/>
      <c r="AB72" s="163"/>
      <c r="AC72" s="61"/>
      <c r="AD72" s="61"/>
      <c r="AE72" s="61"/>
      <c r="AF72" s="61"/>
      <c r="AG72" s="61"/>
      <c r="AH72" s="61"/>
      <c r="AI72" s="61"/>
      <c r="AJ72" s="62" t="s">
        <v>25</v>
      </c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2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295"/>
      <c r="BG72" s="61"/>
      <c r="BH72" s="94" t="s">
        <v>25</v>
      </c>
      <c r="BI72" s="62"/>
      <c r="BJ72" s="62"/>
      <c r="BK72" s="62"/>
      <c r="BL72" s="62"/>
      <c r="BM72" s="62"/>
      <c r="BN72" s="62"/>
      <c r="BO72" s="62"/>
      <c r="BP72" s="62"/>
      <c r="BQ72" s="105"/>
      <c r="BR72" s="62"/>
      <c r="BS72" s="63"/>
      <c r="BT72" s="62" t="s">
        <v>454</v>
      </c>
      <c r="BU72" s="266"/>
      <c r="BV72" s="538"/>
      <c r="BW72" s="538"/>
      <c r="BX72" s="538"/>
      <c r="BY72" s="538"/>
      <c r="BZ72" s="538"/>
      <c r="CA72" s="538"/>
      <c r="CB72" s="538"/>
      <c r="CC72" s="538"/>
      <c r="CD72" s="538"/>
      <c r="CE72" s="538"/>
      <c r="CF72" s="2932" t="s">
        <v>454</v>
      </c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3"/>
      <c r="CR72" s="475" t="s">
        <v>454</v>
      </c>
      <c r="CS72" s="538"/>
    </row>
    <row r="73" spans="1:115" ht="30" hidden="1" customHeight="1" x14ac:dyDescent="0.25">
      <c r="A73" s="4685"/>
      <c r="B73" s="4704"/>
      <c r="C73" s="538" t="s">
        <v>72</v>
      </c>
      <c r="D73" s="538"/>
      <c r="E73" s="528"/>
      <c r="F73" s="124"/>
      <c r="G73" s="94"/>
      <c r="H73" s="61"/>
      <c r="I73" s="94"/>
      <c r="J73" s="61"/>
      <c r="K73" s="61"/>
      <c r="L73" s="105"/>
      <c r="M73" s="61"/>
      <c r="N73" s="61"/>
      <c r="O73" s="61"/>
      <c r="P73" s="76"/>
      <c r="Q73" s="76"/>
      <c r="R73" s="295"/>
      <c r="S73" s="61"/>
      <c r="T73" s="125"/>
      <c r="U73" s="94"/>
      <c r="V73" s="684"/>
      <c r="W73" s="673"/>
      <c r="X73" s="449"/>
      <c r="Y73" s="673"/>
      <c r="Z73" s="163"/>
      <c r="AA73" s="670"/>
      <c r="AB73" s="163"/>
      <c r="AC73" s="61"/>
      <c r="AD73" s="61"/>
      <c r="AE73" s="61"/>
      <c r="AF73" s="61"/>
      <c r="AG73" s="61"/>
      <c r="AH73" s="61"/>
      <c r="AI73" s="61"/>
      <c r="AJ73" s="62" t="s">
        <v>25</v>
      </c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2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295"/>
      <c r="BG73" s="61"/>
      <c r="BH73" s="94" t="s">
        <v>25</v>
      </c>
      <c r="BI73" s="62"/>
      <c r="BJ73" s="62"/>
      <c r="BK73" s="62"/>
      <c r="BL73" s="62"/>
      <c r="BM73" s="62"/>
      <c r="BN73" s="62"/>
      <c r="BO73" s="62"/>
      <c r="BP73" s="62"/>
      <c r="BQ73" s="105"/>
      <c r="BR73" s="62"/>
      <c r="BS73" s="63"/>
      <c r="BT73" s="62" t="s">
        <v>454</v>
      </c>
      <c r="BU73" s="266"/>
      <c r="BV73" s="538"/>
      <c r="BW73" s="538"/>
      <c r="BX73" s="538"/>
      <c r="BY73" s="538"/>
      <c r="BZ73" s="538"/>
      <c r="CA73" s="538"/>
      <c r="CB73" s="538"/>
      <c r="CC73" s="538"/>
      <c r="CD73" s="538"/>
      <c r="CE73" s="538"/>
      <c r="CF73" s="2932" t="s">
        <v>454</v>
      </c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3"/>
      <c r="CR73" s="475" t="s">
        <v>454</v>
      </c>
      <c r="CS73" s="538"/>
    </row>
    <row r="74" spans="1:115" ht="30" hidden="1" customHeight="1" x14ac:dyDescent="0.25">
      <c r="A74" s="4685"/>
      <c r="B74" s="4704"/>
      <c r="C74" s="532" t="s">
        <v>34</v>
      </c>
      <c r="D74" s="532"/>
      <c r="E74" s="528"/>
      <c r="F74" s="480"/>
      <c r="G74" s="481"/>
      <c r="H74" s="61"/>
      <c r="I74" s="94"/>
      <c r="J74" s="61"/>
      <c r="K74" s="61"/>
      <c r="L74" s="105"/>
      <c r="M74" s="61"/>
      <c r="N74" s="76"/>
      <c r="O74" s="61"/>
      <c r="P74" s="61"/>
      <c r="Q74" s="61"/>
      <c r="R74" s="295"/>
      <c r="S74" s="61"/>
      <c r="T74" s="125"/>
      <c r="U74" s="295"/>
      <c r="V74" s="684"/>
      <c r="W74" s="673"/>
      <c r="X74" s="449"/>
      <c r="Y74" s="673"/>
      <c r="Z74" s="163"/>
      <c r="AA74" s="670"/>
      <c r="AB74" s="163">
        <f>AC53</f>
        <v>41353</v>
      </c>
      <c r="AC74" s="61">
        <f>AD53</f>
        <v>41388</v>
      </c>
      <c r="AD74" s="61">
        <f>AE53</f>
        <v>41051</v>
      </c>
      <c r="AE74" s="61"/>
      <c r="AF74" s="61"/>
      <c r="AG74" s="61"/>
      <c r="AH74" s="61"/>
      <c r="AI74" s="61"/>
      <c r="AJ74" s="62" t="s">
        <v>25</v>
      </c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2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295"/>
      <c r="BG74" s="61"/>
      <c r="BH74" s="94" t="s">
        <v>25</v>
      </c>
      <c r="BI74" s="62"/>
      <c r="BJ74" s="62"/>
      <c r="BK74" s="62"/>
      <c r="BL74" s="62"/>
      <c r="BM74" s="62"/>
      <c r="BN74" s="62"/>
      <c r="BO74" s="62"/>
      <c r="BP74" s="62"/>
      <c r="BQ74" s="105"/>
      <c r="BR74" s="62"/>
      <c r="BS74" s="63"/>
      <c r="BT74" s="62" t="s">
        <v>454</v>
      </c>
      <c r="BU74" s="266"/>
      <c r="BV74" s="538"/>
      <c r="BW74" s="538"/>
      <c r="BX74" s="538"/>
      <c r="BY74" s="538"/>
      <c r="BZ74" s="538"/>
      <c r="CA74" s="538"/>
      <c r="CB74" s="538"/>
      <c r="CC74" s="538"/>
      <c r="CD74" s="538"/>
      <c r="CE74" s="538"/>
      <c r="CF74" s="2932" t="s">
        <v>454</v>
      </c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3"/>
      <c r="CR74" s="475" t="s">
        <v>454</v>
      </c>
      <c r="CS74" s="538"/>
    </row>
    <row r="75" spans="1:115" ht="30" hidden="1" customHeight="1" x14ac:dyDescent="0.25">
      <c r="A75" s="4685"/>
      <c r="B75" s="4704"/>
      <c r="C75" s="538" t="s">
        <v>16</v>
      </c>
      <c r="D75" s="538"/>
      <c r="E75" s="528"/>
      <c r="F75" s="124"/>
      <c r="G75" s="94"/>
      <c r="H75" s="61"/>
      <c r="I75" s="94"/>
      <c r="J75" s="61"/>
      <c r="K75" s="61"/>
      <c r="L75" s="105"/>
      <c r="M75" s="61"/>
      <c r="N75" s="61"/>
      <c r="O75" s="61"/>
      <c r="P75" s="61"/>
      <c r="Q75" s="61"/>
      <c r="R75" s="295"/>
      <c r="S75" s="61"/>
      <c r="T75" s="124"/>
      <c r="U75" s="94"/>
      <c r="V75" s="672"/>
      <c r="W75" s="673"/>
      <c r="X75" s="449"/>
      <c r="Y75" s="673"/>
      <c r="Z75" s="163"/>
      <c r="AA75" s="670"/>
      <c r="AB75" s="163">
        <f>AB74+2</f>
        <v>41355</v>
      </c>
      <c r="AC75" s="61">
        <f>AC74+2</f>
        <v>41390</v>
      </c>
      <c r="AD75" s="61">
        <f>AD74+2</f>
        <v>41053</v>
      </c>
      <c r="AE75" s="61"/>
      <c r="AF75" s="61"/>
      <c r="AG75" s="61"/>
      <c r="AH75" s="61"/>
      <c r="AI75" s="61"/>
      <c r="AJ75" s="62" t="s">
        <v>25</v>
      </c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2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295"/>
      <c r="BG75" s="61"/>
      <c r="BH75" s="94" t="s">
        <v>25</v>
      </c>
      <c r="BI75" s="62"/>
      <c r="BJ75" s="62"/>
      <c r="BK75" s="62"/>
      <c r="BL75" s="62"/>
      <c r="BM75" s="62"/>
      <c r="BN75" s="62"/>
      <c r="BO75" s="62"/>
      <c r="BP75" s="62"/>
      <c r="BQ75" s="105"/>
      <c r="BR75" s="62"/>
      <c r="BS75" s="63"/>
      <c r="BT75" s="62" t="s">
        <v>454</v>
      </c>
      <c r="BU75" s="266"/>
      <c r="BV75" s="538"/>
      <c r="BW75" s="538"/>
      <c r="BX75" s="538"/>
      <c r="BY75" s="538"/>
      <c r="BZ75" s="538"/>
      <c r="CA75" s="538"/>
      <c r="CB75" s="538"/>
      <c r="CC75" s="538"/>
      <c r="CD75" s="538"/>
      <c r="CE75" s="538"/>
      <c r="CF75" s="2932" t="s">
        <v>454</v>
      </c>
      <c r="CG75" s="538"/>
      <c r="CH75" s="538"/>
      <c r="CI75" s="538"/>
      <c r="CJ75" s="538"/>
      <c r="CK75" s="538"/>
      <c r="CL75" s="538"/>
      <c r="CM75" s="538"/>
      <c r="CN75" s="538"/>
      <c r="CO75" s="538"/>
      <c r="CP75" s="538"/>
      <c r="CQ75" s="533"/>
      <c r="CR75" s="475" t="s">
        <v>454</v>
      </c>
      <c r="CS75" s="538"/>
    </row>
    <row r="76" spans="1:115" ht="30" hidden="1" customHeight="1" x14ac:dyDescent="0.25">
      <c r="A76" s="4685"/>
      <c r="B76" s="4704"/>
      <c r="C76" s="538" t="s">
        <v>12</v>
      </c>
      <c r="D76" s="538"/>
      <c r="E76" s="530"/>
      <c r="F76" s="125"/>
      <c r="G76" s="202"/>
      <c r="H76" s="158"/>
      <c r="I76" s="202"/>
      <c r="J76" s="158"/>
      <c r="K76" s="158"/>
      <c r="L76" s="201"/>
      <c r="M76" s="158"/>
      <c r="N76" s="158"/>
      <c r="O76" s="158"/>
      <c r="P76" s="158"/>
      <c r="Q76" s="158"/>
      <c r="R76" s="296"/>
      <c r="S76" s="158"/>
      <c r="T76" s="299"/>
      <c r="U76" s="202"/>
      <c r="V76" s="682"/>
      <c r="W76" s="683"/>
      <c r="X76" s="449"/>
      <c r="Y76" s="683"/>
      <c r="Z76" s="708"/>
      <c r="AA76" s="709"/>
      <c r="AB76" s="708">
        <f t="shared" ref="AB76:AI76" si="158">AB90</f>
        <v>41345</v>
      </c>
      <c r="AC76" s="158">
        <f t="shared" si="158"/>
        <v>41365</v>
      </c>
      <c r="AD76" s="158">
        <f t="shared" si="158"/>
        <v>41400</v>
      </c>
      <c r="AE76" s="158">
        <f t="shared" si="158"/>
        <v>41065</v>
      </c>
      <c r="AF76" s="158">
        <f t="shared" si="158"/>
        <v>41453</v>
      </c>
      <c r="AG76" s="158">
        <f t="shared" si="158"/>
        <v>41484</v>
      </c>
      <c r="AH76" s="158">
        <f t="shared" si="158"/>
        <v>41515</v>
      </c>
      <c r="AI76" s="158">
        <f t="shared" si="158"/>
        <v>41182</v>
      </c>
      <c r="AJ76" s="50" t="s">
        <v>25</v>
      </c>
      <c r="AK76" s="158">
        <f>AK90</f>
        <v>41218</v>
      </c>
      <c r="AL76" s="158">
        <f>AL90</f>
        <v>41249</v>
      </c>
      <c r="AM76" s="158">
        <f t="shared" ref="AM76:AR76" si="159">AM90</f>
        <v>41284</v>
      </c>
      <c r="AN76" s="158">
        <f t="shared" si="159"/>
        <v>41323</v>
      </c>
      <c r="AO76" s="158">
        <f t="shared" si="159"/>
        <v>41360</v>
      </c>
      <c r="AP76" s="158">
        <f t="shared" si="159"/>
        <v>41392</v>
      </c>
      <c r="AQ76" s="158">
        <f t="shared" si="159"/>
        <v>41422</v>
      </c>
      <c r="AR76" s="158">
        <f t="shared" si="159"/>
        <v>41455</v>
      </c>
      <c r="AS76" s="158">
        <f>AS90</f>
        <v>41855</v>
      </c>
      <c r="AT76" s="158">
        <f t="shared" ref="AT76:AZ76" si="160">AT90</f>
        <v>41525</v>
      </c>
      <c r="AU76" s="50">
        <f t="shared" si="160"/>
        <v>41918</v>
      </c>
      <c r="AV76" s="158">
        <f t="shared" si="160"/>
        <v>41946</v>
      </c>
      <c r="AW76" s="158">
        <f>AW90</f>
        <v>41954</v>
      </c>
      <c r="AX76" s="158">
        <f t="shared" si="160"/>
        <v>41985</v>
      </c>
      <c r="AY76" s="158">
        <f t="shared" si="160"/>
        <v>42016</v>
      </c>
      <c r="AZ76" s="158">
        <f t="shared" si="160"/>
        <v>42060</v>
      </c>
      <c r="BA76" s="158">
        <f>BA90</f>
        <v>42090</v>
      </c>
      <c r="BB76" s="158">
        <f>BB90</f>
        <v>42123</v>
      </c>
      <c r="BC76" s="158">
        <f>BC90</f>
        <v>42159</v>
      </c>
      <c r="BD76" s="158">
        <f>BD90</f>
        <v>42193</v>
      </c>
      <c r="BE76" s="158">
        <f>BE90</f>
        <v>42228</v>
      </c>
      <c r="BF76" s="296"/>
      <c r="BG76" s="158"/>
      <c r="BH76" s="202" t="s">
        <v>25</v>
      </c>
      <c r="BI76" s="50"/>
      <c r="BJ76" s="50"/>
      <c r="BK76" s="50"/>
      <c r="BL76" s="50"/>
      <c r="BM76" s="50"/>
      <c r="BN76" s="50"/>
      <c r="BO76" s="50"/>
      <c r="BP76" s="50"/>
      <c r="BQ76" s="201"/>
      <c r="BR76" s="50"/>
      <c r="BS76" s="51"/>
      <c r="BT76" s="50" t="s">
        <v>454</v>
      </c>
      <c r="BU76" s="266"/>
      <c r="BV76" s="538"/>
      <c r="BW76" s="538"/>
      <c r="BX76" s="538"/>
      <c r="BY76" s="538"/>
      <c r="BZ76" s="538"/>
      <c r="CA76" s="538"/>
      <c r="CB76" s="538"/>
      <c r="CC76" s="538"/>
      <c r="CD76" s="538"/>
      <c r="CE76" s="538"/>
      <c r="CF76" s="2932" t="s">
        <v>454</v>
      </c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3"/>
      <c r="CR76" s="475" t="s">
        <v>454</v>
      </c>
      <c r="CS76" s="538"/>
    </row>
    <row r="77" spans="1:115" ht="30" hidden="1" customHeight="1" x14ac:dyDescent="0.25">
      <c r="A77" s="4685"/>
      <c r="B77" s="4704"/>
      <c r="C77" s="538"/>
      <c r="D77" s="538"/>
      <c r="E77" s="530"/>
      <c r="F77" s="125"/>
      <c r="G77" s="202"/>
      <c r="H77" s="202"/>
      <c r="I77" s="202"/>
      <c r="J77" s="202"/>
      <c r="K77" s="202"/>
      <c r="L77" s="201"/>
      <c r="M77" s="158"/>
      <c r="N77" s="158"/>
      <c r="O77" s="158"/>
      <c r="P77" s="158"/>
      <c r="Q77" s="158"/>
      <c r="R77" s="296"/>
      <c r="S77" s="158"/>
      <c r="T77" s="299"/>
      <c r="U77" s="202"/>
      <c r="V77" s="682"/>
      <c r="W77" s="683"/>
      <c r="X77" s="449"/>
      <c r="Y77" s="683"/>
      <c r="Z77" s="708"/>
      <c r="AA77" s="709"/>
      <c r="AB77" s="708"/>
      <c r="AC77" s="158"/>
      <c r="AD77" s="158"/>
      <c r="AE77" s="158"/>
      <c r="AF77" s="158"/>
      <c r="AG77" s="158"/>
      <c r="AH77" s="158"/>
      <c r="AI77" s="158"/>
      <c r="AJ77" s="50" t="s">
        <v>25</v>
      </c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50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296"/>
      <c r="BG77" s="158"/>
      <c r="BH77" s="202" t="s">
        <v>25</v>
      </c>
      <c r="BI77" s="50"/>
      <c r="BJ77" s="50"/>
      <c r="BK77" s="50"/>
      <c r="BL77" s="50"/>
      <c r="BM77" s="50"/>
      <c r="BN77" s="50"/>
      <c r="BO77" s="50"/>
      <c r="BP77" s="50"/>
      <c r="BQ77" s="201"/>
      <c r="BR77" s="50"/>
      <c r="BS77" s="51"/>
      <c r="BT77" s="50" t="s">
        <v>454</v>
      </c>
      <c r="BU77" s="266"/>
      <c r="BV77" s="538"/>
      <c r="BW77" s="538"/>
      <c r="BX77" s="538"/>
      <c r="BY77" s="538"/>
      <c r="BZ77" s="538"/>
      <c r="CA77" s="538"/>
      <c r="CB77" s="538"/>
      <c r="CC77" s="538"/>
      <c r="CD77" s="538"/>
      <c r="CE77" s="538"/>
      <c r="CF77" s="2932" t="s">
        <v>454</v>
      </c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3"/>
      <c r="CR77" s="475" t="s">
        <v>454</v>
      </c>
      <c r="CS77" s="538"/>
    </row>
    <row r="78" spans="1:115" ht="30" hidden="1" customHeight="1" x14ac:dyDescent="0.25">
      <c r="A78" s="4685"/>
      <c r="B78" s="4704"/>
      <c r="C78" s="538"/>
      <c r="D78" s="538"/>
      <c r="E78" s="530"/>
      <c r="F78" s="125"/>
      <c r="G78" s="202"/>
      <c r="H78" s="202"/>
      <c r="I78" s="202"/>
      <c r="J78" s="202"/>
      <c r="K78" s="202"/>
      <c r="L78" s="201"/>
      <c r="M78" s="158"/>
      <c r="N78" s="158"/>
      <c r="O78" s="158"/>
      <c r="P78" s="158"/>
      <c r="Q78" s="158"/>
      <c r="R78" s="296"/>
      <c r="S78" s="158"/>
      <c r="T78" s="299"/>
      <c r="U78" s="202"/>
      <c r="V78" s="682"/>
      <c r="W78" s="683"/>
      <c r="X78" s="449"/>
      <c r="Y78" s="683"/>
      <c r="Z78" s="708"/>
      <c r="AA78" s="709"/>
      <c r="AB78" s="708"/>
      <c r="AC78" s="158"/>
      <c r="AD78" s="158"/>
      <c r="AE78" s="158"/>
      <c r="AF78" s="158"/>
      <c r="AG78" s="158"/>
      <c r="AH78" s="158"/>
      <c r="AI78" s="158"/>
      <c r="AJ78" s="50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50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296"/>
      <c r="BG78" s="158"/>
      <c r="BH78" s="202"/>
      <c r="BI78" s="50"/>
      <c r="BJ78" s="50"/>
      <c r="BK78" s="50"/>
      <c r="BL78" s="50"/>
      <c r="BM78" s="50"/>
      <c r="BN78" s="50">
        <f t="shared" ref="BN78:BT78" si="161">BN67+7</f>
        <v>42514</v>
      </c>
      <c r="BO78" s="50">
        <f t="shared" si="161"/>
        <v>42549</v>
      </c>
      <c r="BP78" s="50">
        <f t="shared" si="161"/>
        <v>42584</v>
      </c>
      <c r="BQ78" s="201">
        <f t="shared" si="161"/>
        <v>42612</v>
      </c>
      <c r="BR78" s="50">
        <f t="shared" si="161"/>
        <v>42641</v>
      </c>
      <c r="BS78" s="51">
        <f t="shared" si="161"/>
        <v>42661</v>
      </c>
      <c r="BT78" s="50" t="e">
        <f t="shared" si="161"/>
        <v>#VALUE!</v>
      </c>
      <c r="BU78" s="266"/>
      <c r="BV78" s="538"/>
      <c r="BW78" s="538"/>
      <c r="BX78" s="538"/>
      <c r="BY78" s="538"/>
      <c r="BZ78" s="538"/>
      <c r="CA78" s="538"/>
      <c r="CB78" s="538"/>
      <c r="CC78" s="538"/>
      <c r="CD78" s="538"/>
      <c r="CE78" s="538"/>
      <c r="CF78" s="2932" t="s">
        <v>454</v>
      </c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3"/>
      <c r="CR78" s="475" t="s">
        <v>454</v>
      </c>
      <c r="CS78" s="538"/>
    </row>
    <row r="79" spans="1:115" ht="30" hidden="1" customHeight="1" x14ac:dyDescent="0.25">
      <c r="A79" s="4685"/>
      <c r="B79" s="4704"/>
      <c r="C79" s="1900" t="s">
        <v>633</v>
      </c>
      <c r="D79" s="2195" t="s">
        <v>642</v>
      </c>
      <c r="E79" s="530"/>
      <c r="F79" s="125"/>
      <c r="G79" s="202"/>
      <c r="H79" s="202"/>
      <c r="I79" s="202"/>
      <c r="J79" s="202"/>
      <c r="K79" s="202"/>
      <c r="L79" s="201"/>
      <c r="M79" s="158"/>
      <c r="N79" s="158"/>
      <c r="O79" s="158"/>
      <c r="P79" s="158"/>
      <c r="Q79" s="158"/>
      <c r="R79" s="296"/>
      <c r="S79" s="158"/>
      <c r="T79" s="299"/>
      <c r="U79" s="202"/>
      <c r="V79" s="682"/>
      <c r="W79" s="683"/>
      <c r="X79" s="449"/>
      <c r="Y79" s="683"/>
      <c r="Z79" s="708"/>
      <c r="AA79" s="709"/>
      <c r="AB79" s="708"/>
      <c r="AC79" s="158"/>
      <c r="AD79" s="158"/>
      <c r="AE79" s="158"/>
      <c r="AF79" s="158"/>
      <c r="AG79" s="158"/>
      <c r="AH79" s="158"/>
      <c r="AI79" s="158"/>
      <c r="AJ79" s="50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50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296"/>
      <c r="BG79" s="158"/>
      <c r="BH79" s="202"/>
      <c r="BI79" s="50"/>
      <c r="BJ79" s="50"/>
      <c r="BK79" s="50"/>
      <c r="BL79" s="50"/>
      <c r="BM79" s="50"/>
      <c r="BN79" s="50"/>
      <c r="BO79" s="50"/>
      <c r="BP79" s="50"/>
      <c r="BQ79" s="201"/>
      <c r="BR79" s="1776"/>
      <c r="BS79" s="1799"/>
      <c r="BT79" s="1776"/>
      <c r="BU79" s="2888"/>
      <c r="BV79" s="1776">
        <f t="shared" ref="BV79:CB79" si="162">BV67+1</f>
        <v>42719</v>
      </c>
      <c r="BW79" s="1776">
        <f t="shared" si="162"/>
        <v>42754</v>
      </c>
      <c r="BX79" s="1776">
        <f t="shared" si="162"/>
        <v>42789</v>
      </c>
      <c r="BY79" s="1776">
        <f t="shared" si="162"/>
        <v>42824</v>
      </c>
      <c r="BZ79" s="1776">
        <f t="shared" si="162"/>
        <v>42859</v>
      </c>
      <c r="CA79" s="1776">
        <f t="shared" si="162"/>
        <v>42894</v>
      </c>
      <c r="CB79" s="1776">
        <f t="shared" si="162"/>
        <v>42922</v>
      </c>
      <c r="CC79" s="1776">
        <f>CC67+1</f>
        <v>42950</v>
      </c>
      <c r="CD79" s="1776">
        <f>CD67+1</f>
        <v>42978</v>
      </c>
      <c r="CE79" s="1776">
        <f>CE67+1</f>
        <v>43006</v>
      </c>
      <c r="CF79" s="1799" t="s">
        <v>454</v>
      </c>
      <c r="CG79" s="1776">
        <f>CG80-1</f>
        <v>43041</v>
      </c>
      <c r="CH79" s="1776">
        <f>CH80-1</f>
        <v>43076</v>
      </c>
      <c r="CI79" s="1776">
        <f>CI80-1</f>
        <v>43111</v>
      </c>
      <c r="CJ79" s="1776">
        <f>CJ80-1</f>
        <v>43160</v>
      </c>
      <c r="CK79" s="1776">
        <f t="shared" ref="CK79:CS79" si="163">CK80-1</f>
        <v>43195</v>
      </c>
      <c r="CL79" s="1776">
        <f t="shared" si="163"/>
        <v>43223</v>
      </c>
      <c r="CM79" s="1776">
        <f t="shared" si="163"/>
        <v>43258</v>
      </c>
      <c r="CN79" s="1776">
        <f t="shared" si="163"/>
        <v>43286</v>
      </c>
      <c r="CO79" s="1776">
        <f t="shared" si="163"/>
        <v>43307</v>
      </c>
      <c r="CP79" s="1776">
        <f t="shared" si="163"/>
        <v>43342</v>
      </c>
      <c r="CQ79" s="1776">
        <f t="shared" si="163"/>
        <v>43377</v>
      </c>
      <c r="CR79" s="1776" t="s">
        <v>454</v>
      </c>
      <c r="CS79" s="1776">
        <f t="shared" si="163"/>
        <v>43419</v>
      </c>
      <c r="CT79" s="15" t="s">
        <v>722</v>
      </c>
    </row>
    <row r="80" spans="1:115" ht="30" hidden="1" customHeight="1" x14ac:dyDescent="0.25">
      <c r="A80" s="4685"/>
      <c r="B80" s="4704"/>
      <c r="C80" s="1900" t="s">
        <v>645</v>
      </c>
      <c r="D80" s="2195" t="s">
        <v>640</v>
      </c>
      <c r="E80" s="530"/>
      <c r="F80" s="125"/>
      <c r="G80" s="202"/>
      <c r="H80" s="202"/>
      <c r="I80" s="202"/>
      <c r="J80" s="202"/>
      <c r="K80" s="202"/>
      <c r="L80" s="201"/>
      <c r="M80" s="158"/>
      <c r="N80" s="158"/>
      <c r="O80" s="158"/>
      <c r="P80" s="158"/>
      <c r="Q80" s="158"/>
      <c r="R80" s="296"/>
      <c r="S80" s="158"/>
      <c r="T80" s="299"/>
      <c r="U80" s="202"/>
      <c r="V80" s="682"/>
      <c r="W80" s="683"/>
      <c r="X80" s="449"/>
      <c r="Y80" s="683"/>
      <c r="Z80" s="708"/>
      <c r="AA80" s="709"/>
      <c r="AB80" s="708"/>
      <c r="AC80" s="158"/>
      <c r="AD80" s="158"/>
      <c r="AE80" s="158"/>
      <c r="AF80" s="158"/>
      <c r="AG80" s="158"/>
      <c r="AH80" s="158"/>
      <c r="AI80" s="158"/>
      <c r="AJ80" s="50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50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296"/>
      <c r="BG80" s="158"/>
      <c r="BH80" s="202"/>
      <c r="BI80" s="50"/>
      <c r="BJ80" s="50"/>
      <c r="BK80" s="50"/>
      <c r="BL80" s="50"/>
      <c r="BM80" s="50"/>
      <c r="BN80" s="50"/>
      <c r="BO80" s="50"/>
      <c r="BP80" s="50"/>
      <c r="BQ80" s="201"/>
      <c r="BR80" s="1776"/>
      <c r="BS80" s="1799"/>
      <c r="BT80" s="1776"/>
      <c r="BU80" s="2888"/>
      <c r="BV80" s="1776">
        <f t="shared" ref="BV80:CB80" si="164">BV79+1</f>
        <v>42720</v>
      </c>
      <c r="BW80" s="1776">
        <f t="shared" si="164"/>
        <v>42755</v>
      </c>
      <c r="BX80" s="1776">
        <f t="shared" si="164"/>
        <v>42790</v>
      </c>
      <c r="BY80" s="1776">
        <f t="shared" si="164"/>
        <v>42825</v>
      </c>
      <c r="BZ80" s="1776">
        <f t="shared" si="164"/>
        <v>42860</v>
      </c>
      <c r="CA80" s="1776">
        <f t="shared" si="164"/>
        <v>42895</v>
      </c>
      <c r="CB80" s="1776">
        <f t="shared" si="164"/>
        <v>42923</v>
      </c>
      <c r="CC80" s="1776">
        <f>CC79+1</f>
        <v>42951</v>
      </c>
      <c r="CD80" s="1776">
        <f>CD79+1</f>
        <v>42979</v>
      </c>
      <c r="CE80" s="1776">
        <f>CE79+1</f>
        <v>43007</v>
      </c>
      <c r="CF80" s="1799" t="s">
        <v>454</v>
      </c>
      <c r="CG80" s="1776">
        <f>CG83-4</f>
        <v>43042</v>
      </c>
      <c r="CH80" s="1776">
        <f>CH83-4</f>
        <v>43077</v>
      </c>
      <c r="CI80" s="1776">
        <f>CI83-4</f>
        <v>43112</v>
      </c>
      <c r="CJ80" s="1776">
        <f>CJ83-4</f>
        <v>43161</v>
      </c>
      <c r="CK80" s="1776">
        <f t="shared" ref="CK80:CS80" si="165">CK83-4</f>
        <v>43196</v>
      </c>
      <c r="CL80" s="1776">
        <f t="shared" si="165"/>
        <v>43224</v>
      </c>
      <c r="CM80" s="1776">
        <f t="shared" si="165"/>
        <v>43259</v>
      </c>
      <c r="CN80" s="1776">
        <f t="shared" si="165"/>
        <v>43287</v>
      </c>
      <c r="CO80" s="1776">
        <f t="shared" si="165"/>
        <v>43308</v>
      </c>
      <c r="CP80" s="1776">
        <f t="shared" si="165"/>
        <v>43343</v>
      </c>
      <c r="CQ80" s="1776">
        <f t="shared" si="165"/>
        <v>43378</v>
      </c>
      <c r="CR80" s="1776" t="s">
        <v>454</v>
      </c>
      <c r="CS80" s="1776">
        <f t="shared" si="165"/>
        <v>43420</v>
      </c>
      <c r="CT80" s="15" t="s">
        <v>723</v>
      </c>
    </row>
    <row r="81" spans="1:115" ht="30" hidden="1" customHeight="1" x14ac:dyDescent="0.25">
      <c r="A81" s="4685"/>
      <c r="B81" s="4704"/>
      <c r="C81" s="1806" t="s">
        <v>536</v>
      </c>
      <c r="D81" s="538"/>
      <c r="E81" s="530"/>
      <c r="F81" s="125"/>
      <c r="G81" s="202"/>
      <c r="H81" s="202"/>
      <c r="I81" s="202"/>
      <c r="J81" s="202"/>
      <c r="K81" s="202"/>
      <c r="L81" s="201"/>
      <c r="M81" s="158"/>
      <c r="N81" s="158"/>
      <c r="O81" s="158"/>
      <c r="P81" s="158"/>
      <c r="Q81" s="158"/>
      <c r="R81" s="296"/>
      <c r="S81" s="158"/>
      <c r="T81" s="299"/>
      <c r="U81" s="202"/>
      <c r="V81" s="682"/>
      <c r="W81" s="683"/>
      <c r="X81" s="449"/>
      <c r="Y81" s="683"/>
      <c r="Z81" s="708"/>
      <c r="AA81" s="709"/>
      <c r="AB81" s="708"/>
      <c r="AC81" s="158"/>
      <c r="AD81" s="158"/>
      <c r="AE81" s="158"/>
      <c r="AF81" s="158"/>
      <c r="AG81" s="158"/>
      <c r="AH81" s="158"/>
      <c r="AI81" s="158"/>
      <c r="AJ81" s="50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50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296"/>
      <c r="BG81" s="158"/>
      <c r="BH81" s="202"/>
      <c r="BI81" s="50"/>
      <c r="BJ81" s="50"/>
      <c r="BK81" s="50"/>
      <c r="BL81" s="50"/>
      <c r="BM81" s="50"/>
      <c r="BN81" s="50"/>
      <c r="BO81" s="1708">
        <f>BO82-4</f>
        <v>42548</v>
      </c>
      <c r="BP81" s="1708">
        <f>BP82-4</f>
        <v>42583</v>
      </c>
      <c r="BQ81" s="1708">
        <f>BQ82-4</f>
        <v>42611</v>
      </c>
      <c r="BR81" s="1708">
        <f>BR82-4</f>
        <v>42639</v>
      </c>
      <c r="BS81" s="1707">
        <f>BS82-4</f>
        <v>42653</v>
      </c>
      <c r="BT81" s="1708" t="s">
        <v>454</v>
      </c>
      <c r="BU81" s="1770">
        <v>42695</v>
      </c>
      <c r="BV81" s="947">
        <f>BV82-4</f>
        <v>42716</v>
      </c>
      <c r="BW81" s="1708">
        <f>BW82-4</f>
        <v>42758</v>
      </c>
      <c r="BX81" s="1708">
        <f>BX82-4</f>
        <v>42793</v>
      </c>
      <c r="BY81" s="1708">
        <f>BY82-4</f>
        <v>42828</v>
      </c>
      <c r="BZ81" s="1708">
        <f>BZ82-4</f>
        <v>42863</v>
      </c>
      <c r="CA81" s="947">
        <v>42520</v>
      </c>
      <c r="CB81" s="947">
        <v>42556</v>
      </c>
      <c r="CC81" s="1708">
        <f>CC64+3</f>
        <v>42947</v>
      </c>
      <c r="CD81" s="1708">
        <f>CD64+3</f>
        <v>42975</v>
      </c>
      <c r="CE81" s="1708">
        <f>CE64+3</f>
        <v>43003</v>
      </c>
      <c r="CF81" s="1707" t="s">
        <v>454</v>
      </c>
      <c r="CG81" s="1708">
        <f>CG64+3</f>
        <v>43038</v>
      </c>
      <c r="CH81" s="1708">
        <f>CH64+3</f>
        <v>43073</v>
      </c>
      <c r="CI81" s="1708">
        <f>CI64+3</f>
        <v>43108</v>
      </c>
      <c r="CJ81" s="1708">
        <f>CJ64+3</f>
        <v>43157</v>
      </c>
      <c r="CK81" s="1708">
        <f>CK64+10</f>
        <v>43199</v>
      </c>
      <c r="CL81" s="1708">
        <f t="shared" ref="CL81:CS81" si="166">CL64+3</f>
        <v>43220</v>
      </c>
      <c r="CM81" s="1708">
        <f>CM64+10</f>
        <v>43262</v>
      </c>
      <c r="CN81" s="1708">
        <f t="shared" si="166"/>
        <v>43283</v>
      </c>
      <c r="CO81" s="1708">
        <f>CO64+10</f>
        <v>43311</v>
      </c>
      <c r="CP81" s="1708">
        <f t="shared" si="166"/>
        <v>43339</v>
      </c>
      <c r="CQ81" s="1708">
        <f t="shared" si="166"/>
        <v>43374</v>
      </c>
      <c r="CR81" s="1708" t="s">
        <v>454</v>
      </c>
      <c r="CS81" s="1708">
        <f t="shared" si="166"/>
        <v>43416</v>
      </c>
    </row>
    <row r="82" spans="1:115" ht="30" hidden="1" customHeight="1" x14ac:dyDescent="0.25">
      <c r="A82" s="4685"/>
      <c r="B82" s="4704"/>
      <c r="C82" s="1806" t="s">
        <v>537</v>
      </c>
      <c r="D82" s="538"/>
      <c r="E82" s="530"/>
      <c r="F82" s="125"/>
      <c r="G82" s="202"/>
      <c r="H82" s="202"/>
      <c r="I82" s="202"/>
      <c r="J82" s="202"/>
      <c r="K82" s="202"/>
      <c r="L82" s="201"/>
      <c r="M82" s="158"/>
      <c r="N82" s="158"/>
      <c r="O82" s="158"/>
      <c r="P82" s="158"/>
      <c r="Q82" s="158"/>
      <c r="R82" s="296"/>
      <c r="S82" s="158"/>
      <c r="T82" s="299"/>
      <c r="U82" s="202"/>
      <c r="V82" s="682"/>
      <c r="W82" s="683"/>
      <c r="X82" s="449"/>
      <c r="Y82" s="683"/>
      <c r="Z82" s="708"/>
      <c r="AA82" s="709"/>
      <c r="AB82" s="708"/>
      <c r="AC82" s="158"/>
      <c r="AD82" s="158"/>
      <c r="AE82" s="158"/>
      <c r="AF82" s="158"/>
      <c r="AG82" s="158"/>
      <c r="AH82" s="158"/>
      <c r="AI82" s="158"/>
      <c r="AJ82" s="50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50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296"/>
      <c r="BG82" s="158"/>
      <c r="BH82" s="202"/>
      <c r="BI82" s="50"/>
      <c r="BJ82" s="50"/>
      <c r="BK82" s="50"/>
      <c r="BL82" s="50"/>
      <c r="BM82" s="50"/>
      <c r="BN82" s="50"/>
      <c r="BO82" s="1708">
        <f>BO53+23</f>
        <v>42552</v>
      </c>
      <c r="BP82" s="1708">
        <f>BP53+23</f>
        <v>42587</v>
      </c>
      <c r="BQ82" s="1708">
        <f>BQ53+23</f>
        <v>42615</v>
      </c>
      <c r="BR82" s="1708">
        <f>BR53+23</f>
        <v>42643</v>
      </c>
      <c r="BS82" s="1707">
        <f>BS53+16</f>
        <v>42657</v>
      </c>
      <c r="BT82" s="1708" t="s">
        <v>454</v>
      </c>
      <c r="BU82" s="2890">
        <v>42702</v>
      </c>
      <c r="BV82" s="947">
        <f>BV53+16</f>
        <v>42720</v>
      </c>
      <c r="BW82" s="1708">
        <f>BW53+23</f>
        <v>42762</v>
      </c>
      <c r="BX82" s="1708">
        <f>BX53+23</f>
        <v>42797</v>
      </c>
      <c r="BY82" s="1708">
        <f>BY53+23</f>
        <v>42832</v>
      </c>
      <c r="BZ82" s="1708">
        <f>BZ53+23</f>
        <v>42867</v>
      </c>
      <c r="CA82" s="947">
        <v>42523</v>
      </c>
      <c r="CB82" s="947">
        <f>CB81+7</f>
        <v>42563</v>
      </c>
      <c r="CC82" s="1708">
        <f>CC81+4</f>
        <v>42951</v>
      </c>
      <c r="CD82" s="1708">
        <f>CD81+4</f>
        <v>42979</v>
      </c>
      <c r="CE82" s="947">
        <f>CE81+11</f>
        <v>43014</v>
      </c>
      <c r="CF82" s="1707" t="s">
        <v>454</v>
      </c>
      <c r="CG82" s="1708">
        <f>CG81+4</f>
        <v>43042</v>
      </c>
      <c r="CH82" s="1708">
        <f t="shared" ref="CH82:CS82" si="167">CH81+4</f>
        <v>43077</v>
      </c>
      <c r="CI82" s="1708">
        <f t="shared" si="167"/>
        <v>43112</v>
      </c>
      <c r="CJ82" s="1708">
        <f t="shared" si="167"/>
        <v>43161</v>
      </c>
      <c r="CK82" s="1708">
        <f t="shared" si="167"/>
        <v>43203</v>
      </c>
      <c r="CL82" s="1708">
        <f t="shared" si="167"/>
        <v>43224</v>
      </c>
      <c r="CM82" s="1708">
        <f t="shared" si="167"/>
        <v>43266</v>
      </c>
      <c r="CN82" s="1708">
        <f t="shared" si="167"/>
        <v>43287</v>
      </c>
      <c r="CO82" s="1708">
        <f t="shared" si="167"/>
        <v>43315</v>
      </c>
      <c r="CP82" s="1708">
        <f t="shared" si="167"/>
        <v>43343</v>
      </c>
      <c r="CQ82" s="1708">
        <f t="shared" si="167"/>
        <v>43378</v>
      </c>
      <c r="CR82" s="1708" t="s">
        <v>454</v>
      </c>
      <c r="CS82" s="1708">
        <f t="shared" si="167"/>
        <v>43420</v>
      </c>
    </row>
    <row r="83" spans="1:115" ht="30" hidden="1" customHeight="1" x14ac:dyDescent="0.25">
      <c r="A83" s="4685"/>
      <c r="B83" s="4704"/>
      <c r="C83" s="1905" t="s">
        <v>627</v>
      </c>
      <c r="D83" s="1905" t="s">
        <v>641</v>
      </c>
      <c r="E83" s="1906"/>
      <c r="F83" s="1907"/>
      <c r="G83" s="1908"/>
      <c r="H83" s="1908"/>
      <c r="I83" s="1908"/>
      <c r="J83" s="1908"/>
      <c r="K83" s="1908"/>
      <c r="L83" s="1725"/>
      <c r="M83" s="1909"/>
      <c r="N83" s="1909"/>
      <c r="O83" s="1909"/>
      <c r="P83" s="1909"/>
      <c r="Q83" s="1909"/>
      <c r="R83" s="1910"/>
      <c r="S83" s="1909"/>
      <c r="T83" s="1911"/>
      <c r="U83" s="1908"/>
      <c r="V83" s="1912"/>
      <c r="W83" s="1913"/>
      <c r="X83" s="1914"/>
      <c r="Y83" s="1913"/>
      <c r="Z83" s="1915"/>
      <c r="AA83" s="1916"/>
      <c r="AB83" s="1915"/>
      <c r="AC83" s="1909"/>
      <c r="AD83" s="1909"/>
      <c r="AE83" s="1909"/>
      <c r="AF83" s="1909"/>
      <c r="AG83" s="1909"/>
      <c r="AH83" s="1909"/>
      <c r="AI83" s="1909"/>
      <c r="AJ83" s="1723"/>
      <c r="AK83" s="1909"/>
      <c r="AL83" s="1909"/>
      <c r="AM83" s="1909"/>
      <c r="AN83" s="1909"/>
      <c r="AO83" s="1909"/>
      <c r="AP83" s="1909"/>
      <c r="AQ83" s="1909"/>
      <c r="AR83" s="1909"/>
      <c r="AS83" s="1909"/>
      <c r="AT83" s="1909"/>
      <c r="AU83" s="1723"/>
      <c r="AV83" s="1909"/>
      <c r="AW83" s="1909"/>
      <c r="AX83" s="1909"/>
      <c r="AY83" s="1909"/>
      <c r="AZ83" s="1909"/>
      <c r="BA83" s="1909"/>
      <c r="BB83" s="1909"/>
      <c r="BC83" s="1909"/>
      <c r="BD83" s="1909"/>
      <c r="BE83" s="1909"/>
      <c r="BF83" s="1910"/>
      <c r="BG83" s="1909"/>
      <c r="BH83" s="1908"/>
      <c r="BI83" s="1723"/>
      <c r="BJ83" s="1723"/>
      <c r="BK83" s="1723"/>
      <c r="BL83" s="1723"/>
      <c r="BM83" s="1723"/>
      <c r="BN83" s="1723"/>
      <c r="BO83" s="1723"/>
      <c r="BP83" s="1723"/>
      <c r="BQ83" s="1725"/>
      <c r="BR83" s="1723"/>
      <c r="BS83" s="1917"/>
      <c r="BT83" s="1723"/>
      <c r="BU83" s="1917"/>
      <c r="BV83" s="1723">
        <f t="shared" ref="BV83:CB83" si="168">BV63+6</f>
        <v>42717</v>
      </c>
      <c r="BW83" s="1723">
        <f t="shared" si="168"/>
        <v>42752</v>
      </c>
      <c r="BX83" s="1723">
        <f t="shared" si="168"/>
        <v>42787</v>
      </c>
      <c r="BY83" s="1723">
        <f t="shared" si="168"/>
        <v>42822</v>
      </c>
      <c r="BZ83" s="1723">
        <f t="shared" si="168"/>
        <v>42857</v>
      </c>
      <c r="CA83" s="1723">
        <f t="shared" si="168"/>
        <v>42892</v>
      </c>
      <c r="CB83" s="1723">
        <f t="shared" si="168"/>
        <v>42920</v>
      </c>
      <c r="CC83" s="1723">
        <f>CC63+6</f>
        <v>42948</v>
      </c>
      <c r="CD83" s="1723">
        <f>CD63+6</f>
        <v>42976</v>
      </c>
      <c r="CE83" s="1723">
        <f>CE63+6</f>
        <v>43004</v>
      </c>
      <c r="CF83" s="1725" t="s">
        <v>454</v>
      </c>
      <c r="CG83" s="1723">
        <f>CG84-2</f>
        <v>43046</v>
      </c>
      <c r="CH83" s="1723">
        <f>CH84-2</f>
        <v>43081</v>
      </c>
      <c r="CI83" s="1723">
        <f>CI84-2</f>
        <v>43116</v>
      </c>
      <c r="CJ83" s="1723">
        <f>CJ84-2</f>
        <v>43165</v>
      </c>
      <c r="CK83" s="1723">
        <f t="shared" ref="CK83:CS83" si="169">CK84-2</f>
        <v>43200</v>
      </c>
      <c r="CL83" s="1723">
        <f t="shared" si="169"/>
        <v>43228</v>
      </c>
      <c r="CM83" s="1723">
        <f t="shared" si="169"/>
        <v>43263</v>
      </c>
      <c r="CN83" s="1723">
        <f t="shared" si="169"/>
        <v>43291</v>
      </c>
      <c r="CO83" s="1723">
        <f t="shared" si="169"/>
        <v>43312</v>
      </c>
      <c r="CP83" s="1723">
        <f t="shared" si="169"/>
        <v>43347</v>
      </c>
      <c r="CQ83" s="1723">
        <f t="shared" si="169"/>
        <v>43382</v>
      </c>
      <c r="CR83" s="1723" t="s">
        <v>454</v>
      </c>
      <c r="CS83" s="1723">
        <f t="shared" si="169"/>
        <v>43424</v>
      </c>
      <c r="CT83" s="15" t="s">
        <v>721</v>
      </c>
    </row>
    <row r="84" spans="1:115" ht="30" hidden="1" customHeight="1" x14ac:dyDescent="0.25">
      <c r="A84" s="4685"/>
      <c r="B84" s="4704"/>
      <c r="C84" s="1905" t="s">
        <v>634</v>
      </c>
      <c r="D84" s="1905" t="s">
        <v>642</v>
      </c>
      <c r="E84" s="1906"/>
      <c r="F84" s="1907"/>
      <c r="G84" s="1908"/>
      <c r="H84" s="1908"/>
      <c r="I84" s="1908"/>
      <c r="J84" s="1908"/>
      <c r="K84" s="1908"/>
      <c r="L84" s="1725"/>
      <c r="M84" s="1909"/>
      <c r="N84" s="1909"/>
      <c r="O84" s="1909"/>
      <c r="P84" s="1909"/>
      <c r="Q84" s="1909"/>
      <c r="R84" s="1910"/>
      <c r="S84" s="1909"/>
      <c r="T84" s="1911"/>
      <c r="U84" s="1908"/>
      <c r="V84" s="1912"/>
      <c r="W84" s="1913"/>
      <c r="X84" s="1914"/>
      <c r="Y84" s="1913"/>
      <c r="Z84" s="1915"/>
      <c r="AA84" s="1916"/>
      <c r="AB84" s="1915"/>
      <c r="AC84" s="1909"/>
      <c r="AD84" s="1909"/>
      <c r="AE84" s="1909"/>
      <c r="AF84" s="1909"/>
      <c r="AG84" s="1909"/>
      <c r="AH84" s="1909"/>
      <c r="AI84" s="1909"/>
      <c r="AJ84" s="1723"/>
      <c r="AK84" s="1909"/>
      <c r="AL84" s="1909"/>
      <c r="AM84" s="1909"/>
      <c r="AN84" s="1909"/>
      <c r="AO84" s="1909"/>
      <c r="AP84" s="1909"/>
      <c r="AQ84" s="1909"/>
      <c r="AR84" s="1909"/>
      <c r="AS84" s="1909"/>
      <c r="AT84" s="1909"/>
      <c r="AU84" s="1723"/>
      <c r="AV84" s="1909"/>
      <c r="AW84" s="1909"/>
      <c r="AX84" s="1909"/>
      <c r="AY84" s="1909"/>
      <c r="AZ84" s="1909"/>
      <c r="BA84" s="1909"/>
      <c r="BB84" s="1909"/>
      <c r="BC84" s="1909"/>
      <c r="BD84" s="1909"/>
      <c r="BE84" s="1909"/>
      <c r="BF84" s="1910"/>
      <c r="BG84" s="1909"/>
      <c r="BH84" s="1908"/>
      <c r="BI84" s="1723"/>
      <c r="BJ84" s="1723"/>
      <c r="BK84" s="1723"/>
      <c r="BL84" s="1723"/>
      <c r="BM84" s="1723"/>
      <c r="BN84" s="1723"/>
      <c r="BO84" s="1723"/>
      <c r="BP84" s="1723"/>
      <c r="BQ84" s="1725"/>
      <c r="BR84" s="1723"/>
      <c r="BS84" s="1917"/>
      <c r="BT84" s="1723"/>
      <c r="BU84" s="1917"/>
      <c r="BV84" s="1723">
        <f t="shared" ref="BV84:CC84" si="170">BV83+2</f>
        <v>42719</v>
      </c>
      <c r="BW84" s="1723">
        <f t="shared" si="170"/>
        <v>42754</v>
      </c>
      <c r="BX84" s="1723">
        <f t="shared" si="170"/>
        <v>42789</v>
      </c>
      <c r="BY84" s="1723">
        <f t="shared" si="170"/>
        <v>42824</v>
      </c>
      <c r="BZ84" s="1723">
        <f t="shared" si="170"/>
        <v>42859</v>
      </c>
      <c r="CA84" s="1723">
        <f t="shared" si="170"/>
        <v>42894</v>
      </c>
      <c r="CB84" s="1723">
        <f t="shared" si="170"/>
        <v>42922</v>
      </c>
      <c r="CC84" s="1723">
        <f t="shared" si="170"/>
        <v>42950</v>
      </c>
      <c r="CD84" s="1723">
        <f>CD83+2</f>
        <v>42978</v>
      </c>
      <c r="CE84" s="1723">
        <f>CE83+2</f>
        <v>43006</v>
      </c>
      <c r="CF84" s="1725" t="s">
        <v>454</v>
      </c>
      <c r="CG84" s="1723">
        <f>CG85</f>
        <v>43048</v>
      </c>
      <c r="CH84" s="1723">
        <f>CH85</f>
        <v>43083</v>
      </c>
      <c r="CI84" s="1723">
        <f>CI85</f>
        <v>43118</v>
      </c>
      <c r="CJ84" s="1723">
        <f>CJ85</f>
        <v>43167</v>
      </c>
      <c r="CK84" s="1723">
        <f t="shared" ref="CK84:CS84" si="171">CK85</f>
        <v>43202</v>
      </c>
      <c r="CL84" s="1723">
        <f t="shared" si="171"/>
        <v>43230</v>
      </c>
      <c r="CM84" s="1723">
        <f t="shared" si="171"/>
        <v>43265</v>
      </c>
      <c r="CN84" s="1723">
        <f t="shared" si="171"/>
        <v>43293</v>
      </c>
      <c r="CO84" s="1723">
        <f t="shared" si="171"/>
        <v>43314</v>
      </c>
      <c r="CP84" s="1723">
        <f t="shared" si="171"/>
        <v>43349</v>
      </c>
      <c r="CQ84" s="1723">
        <f t="shared" si="171"/>
        <v>43384</v>
      </c>
      <c r="CR84" s="1723" t="s">
        <v>454</v>
      </c>
      <c r="CS84" s="1723">
        <f t="shared" si="171"/>
        <v>43426</v>
      </c>
      <c r="CT84" s="15" t="s">
        <v>722</v>
      </c>
    </row>
    <row r="85" spans="1:115" ht="30" hidden="1" customHeight="1" x14ac:dyDescent="0.25">
      <c r="A85" s="4685"/>
      <c r="B85" s="4704"/>
      <c r="C85" s="1905" t="s">
        <v>635</v>
      </c>
      <c r="D85" s="1905" t="s">
        <v>642</v>
      </c>
      <c r="E85" s="1906"/>
      <c r="F85" s="1907"/>
      <c r="G85" s="1908"/>
      <c r="H85" s="1908"/>
      <c r="I85" s="1908"/>
      <c r="J85" s="1908"/>
      <c r="K85" s="1908"/>
      <c r="L85" s="1725"/>
      <c r="M85" s="1909"/>
      <c r="N85" s="1909"/>
      <c r="O85" s="1909"/>
      <c r="P85" s="1909"/>
      <c r="Q85" s="1909"/>
      <c r="R85" s="1910"/>
      <c r="S85" s="1909"/>
      <c r="T85" s="1911"/>
      <c r="U85" s="1908"/>
      <c r="V85" s="1912"/>
      <c r="W85" s="1913"/>
      <c r="X85" s="1914"/>
      <c r="Y85" s="1913"/>
      <c r="Z85" s="1915"/>
      <c r="AA85" s="1916"/>
      <c r="AB85" s="1915"/>
      <c r="AC85" s="1909"/>
      <c r="AD85" s="1909"/>
      <c r="AE85" s="1909"/>
      <c r="AF85" s="1909"/>
      <c r="AG85" s="1909"/>
      <c r="AH85" s="1909"/>
      <c r="AI85" s="1909"/>
      <c r="AJ85" s="1723"/>
      <c r="AK85" s="1909"/>
      <c r="AL85" s="1909"/>
      <c r="AM85" s="1909"/>
      <c r="AN85" s="1909"/>
      <c r="AO85" s="1909"/>
      <c r="AP85" s="1909"/>
      <c r="AQ85" s="1909"/>
      <c r="AR85" s="1909"/>
      <c r="AS85" s="1909"/>
      <c r="AT85" s="1909"/>
      <c r="AU85" s="1723"/>
      <c r="AV85" s="1909"/>
      <c r="AW85" s="1909"/>
      <c r="AX85" s="1909"/>
      <c r="AY85" s="1909"/>
      <c r="AZ85" s="1909"/>
      <c r="BA85" s="1909"/>
      <c r="BB85" s="1909"/>
      <c r="BC85" s="1909"/>
      <c r="BD85" s="1909"/>
      <c r="BE85" s="1909"/>
      <c r="BF85" s="1910"/>
      <c r="BG85" s="1909"/>
      <c r="BH85" s="1908"/>
      <c r="BI85" s="1723"/>
      <c r="BJ85" s="1723"/>
      <c r="BK85" s="1723"/>
      <c r="BL85" s="1723"/>
      <c r="BM85" s="1723"/>
      <c r="BN85" s="1723"/>
      <c r="BO85" s="1723"/>
      <c r="BP85" s="1723"/>
      <c r="BQ85" s="1725"/>
      <c r="BR85" s="1723"/>
      <c r="BS85" s="1917"/>
      <c r="BT85" s="1723"/>
      <c r="BU85" s="1917"/>
      <c r="BV85" s="1723">
        <f t="shared" ref="BV85:CC85" si="172">BV84</f>
        <v>42719</v>
      </c>
      <c r="BW85" s="1723">
        <f t="shared" si="172"/>
        <v>42754</v>
      </c>
      <c r="BX85" s="1723">
        <f t="shared" si="172"/>
        <v>42789</v>
      </c>
      <c r="BY85" s="1723">
        <f t="shared" si="172"/>
        <v>42824</v>
      </c>
      <c r="BZ85" s="1723">
        <f t="shared" si="172"/>
        <v>42859</v>
      </c>
      <c r="CA85" s="1723">
        <f t="shared" si="172"/>
        <v>42894</v>
      </c>
      <c r="CB85" s="1723">
        <f t="shared" si="172"/>
        <v>42922</v>
      </c>
      <c r="CC85" s="1723">
        <f t="shared" si="172"/>
        <v>42950</v>
      </c>
      <c r="CD85" s="1723">
        <f>CD84</f>
        <v>42978</v>
      </c>
      <c r="CE85" s="1723">
        <f>CE84</f>
        <v>43006</v>
      </c>
      <c r="CF85" s="1725" t="s">
        <v>454</v>
      </c>
      <c r="CG85" s="1723">
        <f>CG86-1</f>
        <v>43048</v>
      </c>
      <c r="CH85" s="1723">
        <f>CH86-1</f>
        <v>43083</v>
      </c>
      <c r="CI85" s="1723">
        <f>CI86-1</f>
        <v>43118</v>
      </c>
      <c r="CJ85" s="1723">
        <f>CJ86-1</f>
        <v>43167</v>
      </c>
      <c r="CK85" s="1723">
        <f t="shared" ref="CK85:CS85" si="173">CK86-1</f>
        <v>43202</v>
      </c>
      <c r="CL85" s="1723">
        <f t="shared" si="173"/>
        <v>43230</v>
      </c>
      <c r="CM85" s="1723">
        <f t="shared" si="173"/>
        <v>43265</v>
      </c>
      <c r="CN85" s="1723">
        <f t="shared" si="173"/>
        <v>43293</v>
      </c>
      <c r="CO85" s="1723">
        <f t="shared" si="173"/>
        <v>43314</v>
      </c>
      <c r="CP85" s="1723">
        <f t="shared" si="173"/>
        <v>43349</v>
      </c>
      <c r="CQ85" s="1723">
        <f t="shared" si="173"/>
        <v>43384</v>
      </c>
      <c r="CR85" s="1723" t="s">
        <v>454</v>
      </c>
      <c r="CS85" s="1723">
        <f t="shared" si="173"/>
        <v>43426</v>
      </c>
      <c r="CT85" s="15" t="s">
        <v>722</v>
      </c>
    </row>
    <row r="86" spans="1:115" ht="30" hidden="1" customHeight="1" x14ac:dyDescent="0.25">
      <c r="A86" s="4685"/>
      <c r="B86" s="4704"/>
      <c r="C86" s="1905" t="s">
        <v>643</v>
      </c>
      <c r="D86" s="1905" t="s">
        <v>640</v>
      </c>
      <c r="E86" s="1906"/>
      <c r="F86" s="1907"/>
      <c r="G86" s="1908"/>
      <c r="H86" s="1908"/>
      <c r="I86" s="1908"/>
      <c r="J86" s="1908"/>
      <c r="K86" s="1908"/>
      <c r="L86" s="1725"/>
      <c r="M86" s="1909"/>
      <c r="N86" s="1909"/>
      <c r="O86" s="1909"/>
      <c r="P86" s="1909"/>
      <c r="Q86" s="1909"/>
      <c r="R86" s="1910"/>
      <c r="S86" s="1909"/>
      <c r="T86" s="1911"/>
      <c r="U86" s="1908"/>
      <c r="V86" s="1912"/>
      <c r="W86" s="1913"/>
      <c r="X86" s="1914"/>
      <c r="Y86" s="1913"/>
      <c r="Z86" s="1915"/>
      <c r="AA86" s="1916"/>
      <c r="AB86" s="1915"/>
      <c r="AC86" s="1909"/>
      <c r="AD86" s="1909"/>
      <c r="AE86" s="1909"/>
      <c r="AF86" s="1909"/>
      <c r="AG86" s="1909"/>
      <c r="AH86" s="1909"/>
      <c r="AI86" s="1909"/>
      <c r="AJ86" s="1723"/>
      <c r="AK86" s="1909"/>
      <c r="AL86" s="1909"/>
      <c r="AM86" s="1909"/>
      <c r="AN86" s="1909"/>
      <c r="AO86" s="1909"/>
      <c r="AP86" s="1909"/>
      <c r="AQ86" s="1909"/>
      <c r="AR86" s="1909"/>
      <c r="AS86" s="1909"/>
      <c r="AT86" s="1909"/>
      <c r="AU86" s="1723"/>
      <c r="AV86" s="1909"/>
      <c r="AW86" s="1909"/>
      <c r="AX86" s="1909"/>
      <c r="AY86" s="1909"/>
      <c r="AZ86" s="1909"/>
      <c r="BA86" s="1909"/>
      <c r="BB86" s="1909"/>
      <c r="BC86" s="1909"/>
      <c r="BD86" s="1909"/>
      <c r="BE86" s="1909"/>
      <c r="BF86" s="1910"/>
      <c r="BG86" s="1909"/>
      <c r="BH86" s="1908"/>
      <c r="BI86" s="1723"/>
      <c r="BJ86" s="1723"/>
      <c r="BK86" s="1723"/>
      <c r="BL86" s="1723">
        <v>42444</v>
      </c>
      <c r="BM86" s="1723">
        <v>42479</v>
      </c>
      <c r="BN86" s="1723">
        <v>42514</v>
      </c>
      <c r="BO86" s="1723">
        <v>42549</v>
      </c>
      <c r="BP86" s="1723">
        <v>42584</v>
      </c>
      <c r="BQ86" s="1725">
        <v>42612</v>
      </c>
      <c r="BR86" s="1723">
        <f>BR90-3</f>
        <v>42640</v>
      </c>
      <c r="BS86" s="1917">
        <v>42656</v>
      </c>
      <c r="BT86" s="1723" t="s">
        <v>454</v>
      </c>
      <c r="BU86" s="1917">
        <v>42691</v>
      </c>
      <c r="BV86" s="1723">
        <f t="shared" ref="BV86:CA86" si="174">BV85+1</f>
        <v>42720</v>
      </c>
      <c r="BW86" s="1723">
        <f t="shared" si="174"/>
        <v>42755</v>
      </c>
      <c r="BX86" s="1723">
        <f t="shared" si="174"/>
        <v>42790</v>
      </c>
      <c r="BY86" s="1723">
        <f t="shared" si="174"/>
        <v>42825</v>
      </c>
      <c r="BZ86" s="1723">
        <f t="shared" si="174"/>
        <v>42860</v>
      </c>
      <c r="CA86" s="1723">
        <f t="shared" si="174"/>
        <v>42895</v>
      </c>
      <c r="CB86" s="1723">
        <f>CB85+1</f>
        <v>42923</v>
      </c>
      <c r="CC86" s="1723">
        <f>CC85+1</f>
        <v>42951</v>
      </c>
      <c r="CD86" s="1723">
        <f>CD85+1</f>
        <v>42979</v>
      </c>
      <c r="CE86" s="1723">
        <f>CE85+1</f>
        <v>43007</v>
      </c>
      <c r="CF86" s="1725" t="s">
        <v>454</v>
      </c>
      <c r="CG86" s="1723">
        <f>CG87-4</f>
        <v>43049</v>
      </c>
      <c r="CH86" s="1723">
        <f>CH87-4</f>
        <v>43084</v>
      </c>
      <c r="CI86" s="1723">
        <f>CI87-4</f>
        <v>43119</v>
      </c>
      <c r="CJ86" s="1723">
        <f>CJ87-4</f>
        <v>43168</v>
      </c>
      <c r="CK86" s="1723">
        <f t="shared" ref="CK86:CS86" si="175">CK87-4</f>
        <v>43203</v>
      </c>
      <c r="CL86" s="1723">
        <f t="shared" si="175"/>
        <v>43231</v>
      </c>
      <c r="CM86" s="1723">
        <f t="shared" si="175"/>
        <v>43266</v>
      </c>
      <c r="CN86" s="1723">
        <f t="shared" si="175"/>
        <v>43294</v>
      </c>
      <c r="CO86" s="1723">
        <f t="shared" si="175"/>
        <v>43315</v>
      </c>
      <c r="CP86" s="1723">
        <f t="shared" si="175"/>
        <v>43350</v>
      </c>
      <c r="CQ86" s="1723">
        <f t="shared" si="175"/>
        <v>43385</v>
      </c>
      <c r="CR86" s="1723" t="s">
        <v>454</v>
      </c>
      <c r="CS86" s="1723">
        <f t="shared" si="175"/>
        <v>43427</v>
      </c>
      <c r="CT86" s="15" t="s">
        <v>723</v>
      </c>
    </row>
    <row r="87" spans="1:115" ht="30" hidden="1" customHeight="1" x14ac:dyDescent="0.25">
      <c r="A87" s="4685"/>
      <c r="B87" s="4704"/>
      <c r="C87" s="1905" t="s">
        <v>636</v>
      </c>
      <c r="D87" s="1905" t="s">
        <v>644</v>
      </c>
      <c r="E87" s="1906"/>
      <c r="F87" s="1907"/>
      <c r="G87" s="1908"/>
      <c r="H87" s="1908"/>
      <c r="I87" s="1908"/>
      <c r="J87" s="1908"/>
      <c r="K87" s="1908"/>
      <c r="L87" s="1725"/>
      <c r="M87" s="1909"/>
      <c r="N87" s="1909"/>
      <c r="O87" s="1909"/>
      <c r="P87" s="1909"/>
      <c r="Q87" s="1909"/>
      <c r="R87" s="1910"/>
      <c r="S87" s="1909"/>
      <c r="T87" s="1911"/>
      <c r="U87" s="1908"/>
      <c r="V87" s="1912"/>
      <c r="W87" s="1913"/>
      <c r="X87" s="1914"/>
      <c r="Y87" s="1913"/>
      <c r="Z87" s="1915"/>
      <c r="AA87" s="1916"/>
      <c r="AB87" s="1915"/>
      <c r="AC87" s="1909"/>
      <c r="AD87" s="1909"/>
      <c r="AE87" s="1909"/>
      <c r="AF87" s="1909"/>
      <c r="AG87" s="1909"/>
      <c r="AH87" s="1909"/>
      <c r="AI87" s="1909"/>
      <c r="AJ87" s="1723"/>
      <c r="AK87" s="1909"/>
      <c r="AL87" s="1909"/>
      <c r="AM87" s="1909"/>
      <c r="AN87" s="1909"/>
      <c r="AO87" s="1909"/>
      <c r="AP87" s="1909"/>
      <c r="AQ87" s="1909"/>
      <c r="AR87" s="1909"/>
      <c r="AS87" s="1909"/>
      <c r="AT87" s="1909"/>
      <c r="AU87" s="1723"/>
      <c r="AV87" s="1909"/>
      <c r="AW87" s="1909"/>
      <c r="AX87" s="1909"/>
      <c r="AY87" s="1909"/>
      <c r="AZ87" s="1909"/>
      <c r="BA87" s="1909"/>
      <c r="BB87" s="1909"/>
      <c r="BC87" s="1909"/>
      <c r="BD87" s="1909"/>
      <c r="BE87" s="1909"/>
      <c r="BF87" s="1910"/>
      <c r="BG87" s="1909"/>
      <c r="BH87" s="1908"/>
      <c r="BI87" s="1723"/>
      <c r="BJ87" s="1723"/>
      <c r="BK87" s="1723"/>
      <c r="BL87" s="1723"/>
      <c r="BM87" s="1723"/>
      <c r="BN87" s="1723"/>
      <c r="BO87" s="1723"/>
      <c r="BP87" s="1723"/>
      <c r="BQ87" s="1725"/>
      <c r="BR87" s="1723"/>
      <c r="BS87" s="1917"/>
      <c r="BT87" s="1723"/>
      <c r="BU87" s="1917"/>
      <c r="BV87" s="1723">
        <f t="shared" ref="BV87:CA87" si="176">BV86+4</f>
        <v>42724</v>
      </c>
      <c r="BW87" s="1723">
        <f t="shared" si="176"/>
        <v>42759</v>
      </c>
      <c r="BX87" s="1723">
        <f t="shared" si="176"/>
        <v>42794</v>
      </c>
      <c r="BY87" s="1723">
        <f t="shared" si="176"/>
        <v>42829</v>
      </c>
      <c r="BZ87" s="1723">
        <f t="shared" si="176"/>
        <v>42864</v>
      </c>
      <c r="CA87" s="1723">
        <f t="shared" si="176"/>
        <v>42899</v>
      </c>
      <c r="CB87" s="1723">
        <f>CB86+4</f>
        <v>42927</v>
      </c>
      <c r="CC87" s="1723">
        <f>CC86+4</f>
        <v>42955</v>
      </c>
      <c r="CD87" s="1723">
        <f>CD86+4</f>
        <v>42983</v>
      </c>
      <c r="CE87" s="1723">
        <f>CE86+4</f>
        <v>43011</v>
      </c>
      <c r="CF87" s="1725" t="s">
        <v>454</v>
      </c>
      <c r="CG87" s="1723">
        <f>CG88-1</f>
        <v>43053</v>
      </c>
      <c r="CH87" s="1723">
        <f>CH88-1</f>
        <v>43088</v>
      </c>
      <c r="CI87" s="1723">
        <f>CI88-1</f>
        <v>43123</v>
      </c>
      <c r="CJ87" s="1723">
        <f>CJ88-1</f>
        <v>43172</v>
      </c>
      <c r="CK87" s="1723">
        <f t="shared" ref="CK87:CS87" si="177">CK88-1</f>
        <v>43207</v>
      </c>
      <c r="CL87" s="1723">
        <f t="shared" si="177"/>
        <v>43235</v>
      </c>
      <c r="CM87" s="1723">
        <f t="shared" si="177"/>
        <v>43270</v>
      </c>
      <c r="CN87" s="1723">
        <f t="shared" si="177"/>
        <v>43298</v>
      </c>
      <c r="CO87" s="1723">
        <f t="shared" si="177"/>
        <v>43319</v>
      </c>
      <c r="CP87" s="1723">
        <f t="shared" si="177"/>
        <v>43354</v>
      </c>
      <c r="CQ87" s="1723">
        <f t="shared" si="177"/>
        <v>43389</v>
      </c>
      <c r="CR87" s="1723" t="s">
        <v>454</v>
      </c>
      <c r="CS87" s="1723">
        <f t="shared" si="177"/>
        <v>43431</v>
      </c>
      <c r="CT87" s="15" t="s">
        <v>721</v>
      </c>
    </row>
    <row r="88" spans="1:115" ht="30" hidden="1" customHeight="1" x14ac:dyDescent="0.25">
      <c r="A88" s="4685"/>
      <c r="B88" s="4704"/>
      <c r="C88" s="1905" t="s">
        <v>646</v>
      </c>
      <c r="D88" s="1905" t="s">
        <v>647</v>
      </c>
      <c r="E88" s="1906"/>
      <c r="F88" s="1907"/>
      <c r="G88" s="1908"/>
      <c r="H88" s="1908"/>
      <c r="I88" s="1908"/>
      <c r="J88" s="1908"/>
      <c r="K88" s="1908"/>
      <c r="L88" s="1725"/>
      <c r="M88" s="1909"/>
      <c r="N88" s="1909"/>
      <c r="O88" s="1909"/>
      <c r="P88" s="1909"/>
      <c r="Q88" s="1909"/>
      <c r="R88" s="1910"/>
      <c r="S88" s="1909"/>
      <c r="T88" s="1911"/>
      <c r="U88" s="1908"/>
      <c r="V88" s="1912"/>
      <c r="W88" s="1913"/>
      <c r="X88" s="1914"/>
      <c r="Y88" s="1913"/>
      <c r="Z88" s="1915"/>
      <c r="AA88" s="1916"/>
      <c r="AB88" s="1915"/>
      <c r="AC88" s="1909"/>
      <c r="AD88" s="1909"/>
      <c r="AE88" s="1909"/>
      <c r="AF88" s="1909"/>
      <c r="AG88" s="1909"/>
      <c r="AH88" s="1909"/>
      <c r="AI88" s="1909"/>
      <c r="AJ88" s="1723"/>
      <c r="AK88" s="1909"/>
      <c r="AL88" s="1909"/>
      <c r="AM88" s="1909"/>
      <c r="AN88" s="1909"/>
      <c r="AO88" s="1909"/>
      <c r="AP88" s="1909"/>
      <c r="AQ88" s="1909"/>
      <c r="AR88" s="1909"/>
      <c r="AS88" s="1909"/>
      <c r="AT88" s="1909"/>
      <c r="AU88" s="1723"/>
      <c r="AV88" s="1909"/>
      <c r="AW88" s="1909"/>
      <c r="AX88" s="1909"/>
      <c r="AY88" s="1909"/>
      <c r="AZ88" s="1909"/>
      <c r="BA88" s="1909"/>
      <c r="BB88" s="1909"/>
      <c r="BC88" s="1909"/>
      <c r="BD88" s="1909"/>
      <c r="BE88" s="1909"/>
      <c r="BF88" s="1910"/>
      <c r="BG88" s="1909"/>
      <c r="BH88" s="1908"/>
      <c r="BI88" s="1723"/>
      <c r="BJ88" s="1723"/>
      <c r="BK88" s="1723"/>
      <c r="BL88" s="1723"/>
      <c r="BM88" s="1723"/>
      <c r="BN88" s="1723"/>
      <c r="BO88" s="1723"/>
      <c r="BP88" s="1723"/>
      <c r="BQ88" s="1725"/>
      <c r="BR88" s="1723"/>
      <c r="BS88" s="1917"/>
      <c r="BT88" s="1723"/>
      <c r="BU88" s="1917"/>
      <c r="BV88" s="1723">
        <f t="shared" ref="BV88:CA88" si="178">BV87+1</f>
        <v>42725</v>
      </c>
      <c r="BW88" s="1723">
        <f t="shared" si="178"/>
        <v>42760</v>
      </c>
      <c r="BX88" s="1723">
        <f t="shared" si="178"/>
        <v>42795</v>
      </c>
      <c r="BY88" s="1723">
        <f t="shared" si="178"/>
        <v>42830</v>
      </c>
      <c r="BZ88" s="1723">
        <f t="shared" si="178"/>
        <v>42865</v>
      </c>
      <c r="CA88" s="1723">
        <f t="shared" si="178"/>
        <v>42900</v>
      </c>
      <c r="CB88" s="1723">
        <f>CB87+1</f>
        <v>42928</v>
      </c>
      <c r="CC88" s="1723">
        <f>CC87+1</f>
        <v>42956</v>
      </c>
      <c r="CD88" s="1723">
        <f>CD87+1</f>
        <v>42984</v>
      </c>
      <c r="CE88" s="1723">
        <f>CE87+1</f>
        <v>43012</v>
      </c>
      <c r="CF88" s="1725" t="s">
        <v>454</v>
      </c>
      <c r="CG88" s="1723">
        <f>CG90-2</f>
        <v>43054</v>
      </c>
      <c r="CH88" s="1723">
        <f>CH90-2</f>
        <v>43089</v>
      </c>
      <c r="CI88" s="1723">
        <f>CI90-2</f>
        <v>43124</v>
      </c>
      <c r="CJ88" s="1723">
        <f>CJ90-2</f>
        <v>43173</v>
      </c>
      <c r="CK88" s="1723">
        <f t="shared" ref="CK88:CS88" si="179">CK90-2</f>
        <v>43208</v>
      </c>
      <c r="CL88" s="1723">
        <f t="shared" si="179"/>
        <v>43236</v>
      </c>
      <c r="CM88" s="1723">
        <f t="shared" si="179"/>
        <v>43271</v>
      </c>
      <c r="CN88" s="1723">
        <f t="shared" si="179"/>
        <v>43299</v>
      </c>
      <c r="CO88" s="1723">
        <f t="shared" si="179"/>
        <v>43320</v>
      </c>
      <c r="CP88" s="1723">
        <f t="shared" si="179"/>
        <v>43355</v>
      </c>
      <c r="CQ88" s="1723">
        <f t="shared" si="179"/>
        <v>43390</v>
      </c>
      <c r="CR88" s="1723" t="s">
        <v>454</v>
      </c>
      <c r="CS88" s="1723">
        <f t="shared" si="179"/>
        <v>43432</v>
      </c>
      <c r="CT88" s="15" t="s">
        <v>724</v>
      </c>
    </row>
    <row r="89" spans="1:115" ht="30" hidden="1" customHeight="1" x14ac:dyDescent="0.25">
      <c r="A89" s="4685"/>
      <c r="B89" s="4704"/>
      <c r="C89" s="561" t="s">
        <v>456</v>
      </c>
      <c r="D89" s="561"/>
      <c r="E89" s="1095"/>
      <c r="F89" s="196"/>
      <c r="G89" s="1096"/>
      <c r="H89" s="1096"/>
      <c r="I89" s="1096"/>
      <c r="J89" s="1096"/>
      <c r="K89" s="1096"/>
      <c r="L89" s="563"/>
      <c r="M89" s="1097"/>
      <c r="N89" s="1097"/>
      <c r="O89" s="1097"/>
      <c r="P89" s="1097"/>
      <c r="Q89" s="1097"/>
      <c r="R89" s="1098"/>
      <c r="S89" s="1097"/>
      <c r="T89" s="1099"/>
      <c r="U89" s="1096"/>
      <c r="V89" s="1100"/>
      <c r="W89" s="1101"/>
      <c r="X89" s="692"/>
      <c r="Y89" s="1101"/>
      <c r="Z89" s="1102"/>
      <c r="AA89" s="1103"/>
      <c r="AB89" s="1102"/>
      <c r="AC89" s="1097"/>
      <c r="AD89" s="1097"/>
      <c r="AE89" s="1097"/>
      <c r="AF89" s="1097"/>
      <c r="AG89" s="1097"/>
      <c r="AH89" s="1097"/>
      <c r="AI89" s="1097"/>
      <c r="AJ89" s="58"/>
      <c r="AK89" s="1097"/>
      <c r="AL89" s="1097"/>
      <c r="AM89" s="1097"/>
      <c r="AN89" s="1097"/>
      <c r="AO89" s="1097"/>
      <c r="AP89" s="1097"/>
      <c r="AQ89" s="1097"/>
      <c r="AR89" s="1097"/>
      <c r="AS89" s="1097"/>
      <c r="AT89" s="1097"/>
      <c r="AU89" s="58"/>
      <c r="AV89" s="1097">
        <v>41946</v>
      </c>
      <c r="AW89" s="1097">
        <v>41954</v>
      </c>
      <c r="AX89" s="1097">
        <v>41985</v>
      </c>
      <c r="AY89" s="1097">
        <v>41651</v>
      </c>
      <c r="AZ89" s="1097">
        <f>AZ90-2</f>
        <v>42058</v>
      </c>
      <c r="BA89" s="1097">
        <f>BA90-4</f>
        <v>42086</v>
      </c>
      <c r="BB89" s="1097">
        <v>41756</v>
      </c>
      <c r="BC89" s="1097">
        <v>42156</v>
      </c>
      <c r="BD89" s="1097">
        <f>BD90-5</f>
        <v>42188</v>
      </c>
      <c r="BE89" s="1097">
        <f>BE90-5</f>
        <v>42223</v>
      </c>
      <c r="BF89" s="1098">
        <f>BF90-5</f>
        <v>42258</v>
      </c>
      <c r="BG89" s="1097">
        <f>BG90-5</f>
        <v>42289</v>
      </c>
      <c r="BH89" s="1096" t="s">
        <v>25</v>
      </c>
      <c r="BI89" s="193"/>
      <c r="BJ89" s="1097"/>
      <c r="BK89" s="1097"/>
      <c r="BL89" s="1097">
        <f t="shared" ref="BL89:CD89" si="180">BL86-15</f>
        <v>42429</v>
      </c>
      <c r="BM89" s="1097">
        <f t="shared" si="180"/>
        <v>42464</v>
      </c>
      <c r="BN89" s="1097">
        <f t="shared" si="180"/>
        <v>42499</v>
      </c>
      <c r="BO89" s="1097">
        <f t="shared" si="180"/>
        <v>42534</v>
      </c>
      <c r="BP89" s="1097">
        <f t="shared" si="180"/>
        <v>42569</v>
      </c>
      <c r="BQ89" s="1098">
        <f t="shared" si="180"/>
        <v>42597</v>
      </c>
      <c r="BR89" s="1097">
        <f t="shared" si="180"/>
        <v>42625</v>
      </c>
      <c r="BS89" s="1096">
        <f t="shared" si="180"/>
        <v>42641</v>
      </c>
      <c r="BT89" s="1097" t="s">
        <v>454</v>
      </c>
      <c r="BU89" s="1096">
        <f t="shared" si="180"/>
        <v>42676</v>
      </c>
      <c r="BV89" s="1098">
        <f t="shared" si="180"/>
        <v>42705</v>
      </c>
      <c r="BW89" s="1097">
        <f t="shared" si="180"/>
        <v>42740</v>
      </c>
      <c r="BX89" s="1097">
        <f t="shared" si="180"/>
        <v>42775</v>
      </c>
      <c r="BY89" s="1097">
        <f t="shared" si="180"/>
        <v>42810</v>
      </c>
      <c r="BZ89" s="1097">
        <f t="shared" si="180"/>
        <v>42845</v>
      </c>
      <c r="CA89" s="1097">
        <f t="shared" si="180"/>
        <v>42880</v>
      </c>
      <c r="CB89" s="1097">
        <f t="shared" si="180"/>
        <v>42908</v>
      </c>
      <c r="CC89" s="1098">
        <f t="shared" si="180"/>
        <v>42936</v>
      </c>
      <c r="CD89" s="1097">
        <f t="shared" si="180"/>
        <v>42964</v>
      </c>
      <c r="CE89" s="1097">
        <f>CE86-15</f>
        <v>42992</v>
      </c>
      <c r="CF89" s="1096" t="s">
        <v>454</v>
      </c>
      <c r="CG89" s="1097">
        <f>CG86-15</f>
        <v>43034</v>
      </c>
      <c r="CH89" s="1097">
        <f>CH86-15</f>
        <v>43069</v>
      </c>
      <c r="CI89" s="1097">
        <f>CI86-15</f>
        <v>43104</v>
      </c>
      <c r="CJ89" s="1097" t="s">
        <v>107</v>
      </c>
      <c r="CK89" s="1097" t="s">
        <v>107</v>
      </c>
      <c r="CL89" s="1097" t="s">
        <v>107</v>
      </c>
      <c r="CM89" s="1097" t="s">
        <v>107</v>
      </c>
      <c r="CN89" s="1097" t="s">
        <v>107</v>
      </c>
      <c r="CO89" s="1097" t="s">
        <v>107</v>
      </c>
      <c r="CP89" s="1097" t="s">
        <v>107</v>
      </c>
      <c r="CQ89" s="58">
        <f>CQ86-15</f>
        <v>43370</v>
      </c>
      <c r="CR89" s="58" t="s">
        <v>454</v>
      </c>
      <c r="CS89" s="1097">
        <f>CS86-15</f>
        <v>43412</v>
      </c>
    </row>
    <row r="90" spans="1:115" s="19" customFormat="1" ht="45" hidden="1" customHeight="1" x14ac:dyDescent="0.25">
      <c r="A90" s="4685"/>
      <c r="B90" s="4704"/>
      <c r="C90" s="561" t="s">
        <v>341</v>
      </c>
      <c r="D90" s="561"/>
      <c r="E90" s="562"/>
      <c r="F90" s="72"/>
      <c r="G90" s="174"/>
      <c r="H90" s="174"/>
      <c r="I90" s="174"/>
      <c r="J90" s="174"/>
      <c r="K90" s="174"/>
      <c r="L90" s="563"/>
      <c r="M90" s="71"/>
      <c r="N90" s="71"/>
      <c r="O90" s="71"/>
      <c r="P90" s="71"/>
      <c r="Q90" s="71"/>
      <c r="R90" s="564"/>
      <c r="S90" s="71"/>
      <c r="T90" s="72"/>
      <c r="U90" s="174"/>
      <c r="V90" s="690"/>
      <c r="W90" s="691"/>
      <c r="X90" s="692"/>
      <c r="Y90" s="693"/>
      <c r="Z90" s="749"/>
      <c r="AA90" s="749"/>
      <c r="AB90" s="690">
        <f>AB93-90</f>
        <v>41345</v>
      </c>
      <c r="AC90" s="71">
        <f>AC93-97</f>
        <v>41365</v>
      </c>
      <c r="AD90" s="193">
        <f>AD93-96</f>
        <v>41400</v>
      </c>
      <c r="AE90" s="71">
        <f>AE93-97</f>
        <v>41065</v>
      </c>
      <c r="AF90" s="71">
        <f>AF93-104</f>
        <v>41453</v>
      </c>
      <c r="AG90" s="71">
        <f>AG93-104</f>
        <v>41484</v>
      </c>
      <c r="AH90" s="71">
        <f>AH93-103</f>
        <v>41515</v>
      </c>
      <c r="AI90" s="71">
        <f>AI93-102</f>
        <v>41182</v>
      </c>
      <c r="AJ90" s="65" t="s">
        <v>25</v>
      </c>
      <c r="AK90" s="71">
        <f>AK93-125</f>
        <v>41218</v>
      </c>
      <c r="AL90" s="71">
        <f>AL93-125</f>
        <v>41249</v>
      </c>
      <c r="AM90" s="71">
        <f>AM93-120</f>
        <v>41284</v>
      </c>
      <c r="AN90" s="71">
        <f>AN93-112</f>
        <v>41323</v>
      </c>
      <c r="AO90" s="71">
        <f>AO93-105</f>
        <v>41360</v>
      </c>
      <c r="AP90" s="71">
        <f>AP93-104</f>
        <v>41392</v>
      </c>
      <c r="AQ90" s="71">
        <f>AQ93-105</f>
        <v>41422</v>
      </c>
      <c r="AR90" s="193">
        <v>41455</v>
      </c>
      <c r="AS90" s="71">
        <f>AS93-98</f>
        <v>41855</v>
      </c>
      <c r="AT90" s="71">
        <f>AT93-93</f>
        <v>41525</v>
      </c>
      <c r="AU90" s="65">
        <f>AU93-96</f>
        <v>41918</v>
      </c>
      <c r="AV90" s="71">
        <f>AV93-95</f>
        <v>41946</v>
      </c>
      <c r="AW90" s="71">
        <f>AW93-119</f>
        <v>41954</v>
      </c>
      <c r="AX90" s="71">
        <f>AX93-119</f>
        <v>41985</v>
      </c>
      <c r="AY90" s="71">
        <f>AY93-118</f>
        <v>42016</v>
      </c>
      <c r="AZ90" s="71">
        <f>AZ93-105</f>
        <v>42060</v>
      </c>
      <c r="BA90" s="71">
        <f>BA93-105</f>
        <v>42090</v>
      </c>
      <c r="BB90" s="71">
        <f>BB93-103</f>
        <v>42123</v>
      </c>
      <c r="BC90" s="71">
        <f>BC93-98</f>
        <v>42159</v>
      </c>
      <c r="BD90" s="71">
        <f>BD93-94</f>
        <v>42193</v>
      </c>
      <c r="BE90" s="71">
        <f>BE93-90</f>
        <v>42228</v>
      </c>
      <c r="BF90" s="564">
        <f>BF93-85</f>
        <v>42263</v>
      </c>
      <c r="BG90" s="71">
        <f>BG93-85</f>
        <v>42294</v>
      </c>
      <c r="BH90" s="174" t="s">
        <v>25</v>
      </c>
      <c r="BI90" s="193">
        <f>BI93-105</f>
        <v>42334</v>
      </c>
      <c r="BJ90" s="71">
        <f>BJ93-105</f>
        <v>42365</v>
      </c>
      <c r="BK90" s="71">
        <f>BK93-105</f>
        <v>42395</v>
      </c>
      <c r="BL90" s="71">
        <f>BL93-98</f>
        <v>42448</v>
      </c>
      <c r="BM90" s="71">
        <f>BM93-95</f>
        <v>42482</v>
      </c>
      <c r="BN90" s="71">
        <f>BN93-90</f>
        <v>42518</v>
      </c>
      <c r="BO90" s="71">
        <f>BO93-89</f>
        <v>42549</v>
      </c>
      <c r="BP90" s="71">
        <f>BP93-97</f>
        <v>42572</v>
      </c>
      <c r="BQ90" s="564">
        <f>BQ93-87</f>
        <v>42597</v>
      </c>
      <c r="BR90" s="71">
        <f>BR93-66</f>
        <v>42643</v>
      </c>
      <c r="BS90" s="174">
        <f>BS93-80</f>
        <v>42660</v>
      </c>
      <c r="BT90" s="71" t="s">
        <v>454</v>
      </c>
      <c r="BU90" s="2891">
        <f>BU93-104</f>
        <v>42695</v>
      </c>
      <c r="BV90" s="1625">
        <f>BV93-106</f>
        <v>42724</v>
      </c>
      <c r="BW90" s="247">
        <f>BW93-101</f>
        <v>42759</v>
      </c>
      <c r="BX90" s="247">
        <f>BX93-94</f>
        <v>42797</v>
      </c>
      <c r="BY90" s="247">
        <f>BY93-94</f>
        <v>42827</v>
      </c>
      <c r="BZ90" s="943">
        <f t="shared" ref="BZ90:CE90" si="181">BZ93-89</f>
        <v>42863</v>
      </c>
      <c r="CA90" s="247">
        <f t="shared" si="181"/>
        <v>42894</v>
      </c>
      <c r="CB90" s="247">
        <f t="shared" si="181"/>
        <v>42924</v>
      </c>
      <c r="CC90" s="2839">
        <f t="shared" si="181"/>
        <v>42955</v>
      </c>
      <c r="CD90" s="247">
        <f t="shared" si="181"/>
        <v>42985</v>
      </c>
      <c r="CE90" s="247">
        <f t="shared" si="181"/>
        <v>43016</v>
      </c>
      <c r="CF90" s="564" t="s">
        <v>454</v>
      </c>
      <c r="CG90" s="247">
        <f>CG93-108</f>
        <v>43056</v>
      </c>
      <c r="CH90" s="943">
        <f>CH93-104</f>
        <v>43091</v>
      </c>
      <c r="CI90" s="943">
        <f>CI93-99</f>
        <v>43126</v>
      </c>
      <c r="CJ90" s="3180">
        <f>CJ93-81</f>
        <v>43175</v>
      </c>
      <c r="CK90" s="247">
        <f>CK93-76</f>
        <v>43210</v>
      </c>
      <c r="CL90" s="247">
        <f>CL93-79</f>
        <v>43238</v>
      </c>
      <c r="CM90" s="247">
        <f>CM93-75</f>
        <v>43273</v>
      </c>
      <c r="CN90" s="3180">
        <f>CN93-77</f>
        <v>43301</v>
      </c>
      <c r="CO90" s="943">
        <f>CO93-87</f>
        <v>43322</v>
      </c>
      <c r="CP90" s="943">
        <f>CP93-82</f>
        <v>43357</v>
      </c>
      <c r="CQ90" s="870">
        <f>CQ93-78</f>
        <v>43392</v>
      </c>
      <c r="CR90" s="3181" t="s">
        <v>454</v>
      </c>
      <c r="CS90" s="943">
        <f>CS93-95</f>
        <v>43434</v>
      </c>
      <c r="CT90" s="15" t="s">
        <v>723</v>
      </c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</row>
    <row r="91" spans="1:115" s="487" customFormat="1" ht="30" hidden="1" customHeight="1" x14ac:dyDescent="0.25">
      <c r="A91" s="4685"/>
      <c r="B91" s="4704"/>
      <c r="C91" s="539" t="s">
        <v>46</v>
      </c>
      <c r="D91" s="539"/>
      <c r="E91" s="529"/>
      <c r="F91" s="492"/>
      <c r="G91" s="493"/>
      <c r="H91" s="493"/>
      <c r="I91" s="493"/>
      <c r="J91" s="493"/>
      <c r="K91" s="493"/>
      <c r="L91" s="509"/>
      <c r="M91" s="494"/>
      <c r="N91" s="494"/>
      <c r="O91" s="494"/>
      <c r="P91" s="494"/>
      <c r="Q91" s="494"/>
      <c r="R91" s="497"/>
      <c r="S91" s="494"/>
      <c r="T91" s="492"/>
      <c r="U91" s="493"/>
      <c r="V91" s="688"/>
      <c r="W91" s="689"/>
      <c r="X91" s="440"/>
      <c r="Y91" s="689"/>
      <c r="Z91" s="713"/>
      <c r="AA91" s="739"/>
      <c r="AB91" s="713">
        <f t="shared" ref="AB91:AI91" si="182">AB93-75</f>
        <v>41360</v>
      </c>
      <c r="AC91" s="494">
        <f t="shared" si="182"/>
        <v>41387</v>
      </c>
      <c r="AD91" s="494">
        <f t="shared" si="182"/>
        <v>41421</v>
      </c>
      <c r="AE91" s="494">
        <f t="shared" si="182"/>
        <v>41087</v>
      </c>
      <c r="AF91" s="494">
        <f t="shared" si="182"/>
        <v>41482</v>
      </c>
      <c r="AG91" s="494">
        <f t="shared" si="182"/>
        <v>41513</v>
      </c>
      <c r="AH91" s="494">
        <f t="shared" si="182"/>
        <v>41543</v>
      </c>
      <c r="AI91" s="494">
        <f t="shared" si="182"/>
        <v>41209</v>
      </c>
      <c r="AJ91" s="147" t="s">
        <v>25</v>
      </c>
      <c r="AK91" s="494">
        <f>AK93-75</f>
        <v>41268</v>
      </c>
      <c r="AL91" s="494">
        <f>AL93-75</f>
        <v>41299</v>
      </c>
      <c r="AM91" s="494">
        <f t="shared" ref="AM91:AR91" si="183">AM93-75</f>
        <v>41329</v>
      </c>
      <c r="AN91" s="494">
        <f t="shared" si="183"/>
        <v>41360</v>
      </c>
      <c r="AO91" s="494">
        <f t="shared" si="183"/>
        <v>41390</v>
      </c>
      <c r="AP91" s="494">
        <f t="shared" si="183"/>
        <v>41421</v>
      </c>
      <c r="AQ91" s="494">
        <f t="shared" si="183"/>
        <v>41452</v>
      </c>
      <c r="AR91" s="494">
        <f t="shared" si="183"/>
        <v>41482</v>
      </c>
      <c r="AS91" s="494">
        <f>AS93-75</f>
        <v>41878</v>
      </c>
      <c r="AT91" s="494">
        <f t="shared" ref="AT91:BF91" si="184">AT93-75</f>
        <v>41543</v>
      </c>
      <c r="AU91" s="147">
        <f t="shared" si="184"/>
        <v>41939</v>
      </c>
      <c r="AV91" s="494">
        <f t="shared" si="184"/>
        <v>41966</v>
      </c>
      <c r="AW91" s="147" t="s">
        <v>128</v>
      </c>
      <c r="AX91" s="494">
        <f t="shared" si="184"/>
        <v>42029</v>
      </c>
      <c r="AY91" s="494">
        <f t="shared" si="184"/>
        <v>42059</v>
      </c>
      <c r="AZ91" s="494">
        <f t="shared" si="184"/>
        <v>42090</v>
      </c>
      <c r="BA91" s="494">
        <f t="shared" si="184"/>
        <v>42120</v>
      </c>
      <c r="BB91" s="494">
        <f t="shared" si="184"/>
        <v>42151</v>
      </c>
      <c r="BC91" s="494">
        <f t="shared" si="184"/>
        <v>42182</v>
      </c>
      <c r="BD91" s="494">
        <f>BD93-75</f>
        <v>42212</v>
      </c>
      <c r="BE91" s="494">
        <f t="shared" si="184"/>
        <v>42243</v>
      </c>
      <c r="BF91" s="497">
        <f t="shared" si="184"/>
        <v>42273</v>
      </c>
      <c r="BG91" s="494">
        <f>BG93-75</f>
        <v>42304</v>
      </c>
      <c r="BH91" s="1147" t="s">
        <v>25</v>
      </c>
      <c r="BI91" s="1149">
        <v>41954</v>
      </c>
      <c r="BJ91" s="1155"/>
      <c r="BK91" s="1155"/>
      <c r="BL91" s="1236"/>
      <c r="BM91" s="1236"/>
      <c r="BN91" s="1236"/>
      <c r="BO91" s="1155"/>
      <c r="BP91" s="1155"/>
      <c r="BQ91" s="1438"/>
      <c r="BR91" s="1155"/>
      <c r="BS91" s="1405"/>
      <c r="BT91" s="2893" t="s">
        <v>454</v>
      </c>
      <c r="BU91" s="2889"/>
      <c r="BV91" s="1624"/>
      <c r="BW91" s="539"/>
      <c r="BX91" s="539"/>
      <c r="BY91" s="539"/>
      <c r="BZ91" s="539"/>
      <c r="CA91" s="539"/>
      <c r="CB91" s="539"/>
      <c r="CC91" s="1624"/>
      <c r="CD91" s="539"/>
      <c r="CE91" s="539"/>
      <c r="CF91" s="1622" t="s">
        <v>454</v>
      </c>
      <c r="CG91" s="539"/>
      <c r="CH91" s="539"/>
      <c r="CI91" s="539"/>
      <c r="CJ91" s="539"/>
      <c r="CK91" s="539"/>
      <c r="CL91" s="539"/>
      <c r="CM91" s="539"/>
      <c r="CN91" s="539"/>
      <c r="CO91" s="539"/>
      <c r="CP91" s="539"/>
      <c r="CQ91" s="3157"/>
      <c r="CR91" s="3170" t="s">
        <v>454</v>
      </c>
      <c r="CS91" s="539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</row>
    <row r="92" spans="1:115" s="766" customFormat="1" ht="30" hidden="1" customHeight="1" x14ac:dyDescent="0.25">
      <c r="A92" s="4685"/>
      <c r="B92" s="4704"/>
      <c r="C92" s="541" t="s">
        <v>223</v>
      </c>
      <c r="D92" s="541"/>
      <c r="E92" s="758"/>
      <c r="F92" s="70"/>
      <c r="G92" s="759"/>
      <c r="H92" s="759"/>
      <c r="I92" s="759"/>
      <c r="J92" s="759"/>
      <c r="K92" s="759"/>
      <c r="L92" s="760"/>
      <c r="M92" s="69"/>
      <c r="N92" s="69"/>
      <c r="O92" s="69"/>
      <c r="P92" s="69"/>
      <c r="Q92" s="69"/>
      <c r="R92" s="761"/>
      <c r="S92" s="69"/>
      <c r="T92" s="70"/>
      <c r="U92" s="759"/>
      <c r="V92" s="762"/>
      <c r="W92" s="763"/>
      <c r="X92" s="764"/>
      <c r="Y92" s="763"/>
      <c r="Z92" s="765"/>
      <c r="AA92" s="670"/>
      <c r="AB92" s="765">
        <f>AC47</f>
        <v>41348</v>
      </c>
      <c r="AC92" s="69">
        <f>AD47</f>
        <v>41383</v>
      </c>
      <c r="AD92" s="69">
        <f>AE47</f>
        <v>41411</v>
      </c>
      <c r="AE92" s="822">
        <v>41081</v>
      </c>
      <c r="AF92" s="69">
        <f>AF47</f>
        <v>41438</v>
      </c>
      <c r="AG92" s="69">
        <f>AG47</f>
        <v>41466</v>
      </c>
      <c r="AH92" s="69">
        <f>AH47</f>
        <v>41501</v>
      </c>
      <c r="AI92" s="69">
        <f>AI62+21</f>
        <v>41214</v>
      </c>
      <c r="AJ92" s="867" t="s">
        <v>25</v>
      </c>
      <c r="AK92" s="69">
        <f t="shared" ref="AK92:AR92" si="185">AK62+21</f>
        <v>41607</v>
      </c>
      <c r="AL92" s="69">
        <f t="shared" si="185"/>
        <v>41263</v>
      </c>
      <c r="AM92" s="69">
        <f t="shared" si="185"/>
        <v>41312</v>
      </c>
      <c r="AN92" s="69">
        <f t="shared" si="185"/>
        <v>41354</v>
      </c>
      <c r="AO92" s="69">
        <f t="shared" si="185"/>
        <v>41389</v>
      </c>
      <c r="AP92" s="69">
        <f t="shared" si="185"/>
        <v>41417</v>
      </c>
      <c r="AQ92" s="69">
        <f t="shared" si="185"/>
        <v>41817</v>
      </c>
      <c r="AR92" s="69">
        <f t="shared" si="185"/>
        <v>41487</v>
      </c>
      <c r="AS92" s="69">
        <f>AS62+20</f>
        <v>41521</v>
      </c>
      <c r="AT92" s="822">
        <f>AT62+27</f>
        <v>41563</v>
      </c>
      <c r="AU92" s="867">
        <f>AU62+20</f>
        <v>41584</v>
      </c>
      <c r="AV92" s="964">
        <v>41577</v>
      </c>
      <c r="AW92" s="69">
        <f t="shared" ref="AW92:BG92" si="186">AW62+20</f>
        <v>41605</v>
      </c>
      <c r="AX92" s="69">
        <f t="shared" si="186"/>
        <v>42005</v>
      </c>
      <c r="AY92" s="69">
        <f t="shared" si="186"/>
        <v>41310</v>
      </c>
      <c r="AZ92" s="69">
        <f t="shared" si="186"/>
        <v>42082</v>
      </c>
      <c r="BA92" s="69">
        <f t="shared" si="186"/>
        <v>42117</v>
      </c>
      <c r="BB92" s="69">
        <f t="shared" si="186"/>
        <v>42152</v>
      </c>
      <c r="BC92" s="69">
        <f t="shared" si="186"/>
        <v>42187</v>
      </c>
      <c r="BD92" s="69">
        <f t="shared" si="186"/>
        <v>42208</v>
      </c>
      <c r="BE92" s="69">
        <f t="shared" si="186"/>
        <v>42250</v>
      </c>
      <c r="BF92" s="761">
        <f t="shared" si="186"/>
        <v>42292</v>
      </c>
      <c r="BG92" s="69">
        <f t="shared" si="186"/>
        <v>42327</v>
      </c>
      <c r="BH92" s="759" t="s">
        <v>25</v>
      </c>
      <c r="BI92" s="69">
        <f t="shared" ref="BI92:BN92" si="187">BI62+20</f>
        <v>42362</v>
      </c>
      <c r="BJ92" s="69">
        <f t="shared" si="187"/>
        <v>42389</v>
      </c>
      <c r="BK92" s="69">
        <f t="shared" si="187"/>
        <v>42425</v>
      </c>
      <c r="BL92" s="69">
        <f t="shared" si="187"/>
        <v>42432</v>
      </c>
      <c r="BM92" s="69">
        <f t="shared" si="187"/>
        <v>42495</v>
      </c>
      <c r="BN92" s="69">
        <f t="shared" si="187"/>
        <v>42530</v>
      </c>
      <c r="BO92" s="69">
        <f>BO62+13</f>
        <v>42558</v>
      </c>
      <c r="BP92" s="69">
        <f>BP62+13</f>
        <v>42593</v>
      </c>
      <c r="BQ92" s="69">
        <f>BQ62+13</f>
        <v>42621</v>
      </c>
      <c r="BR92" s="69">
        <f>BR62+13</f>
        <v>42649</v>
      </c>
      <c r="BS92" s="761">
        <f>BS62+13</f>
        <v>42677</v>
      </c>
      <c r="BT92" s="69" t="s">
        <v>454</v>
      </c>
      <c r="BU92" s="70">
        <f t="shared" ref="BU92:CA92" si="188">BU82+13</f>
        <v>42715</v>
      </c>
      <c r="BV92" s="69">
        <f t="shared" si="188"/>
        <v>42733</v>
      </c>
      <c r="BW92" s="69">
        <f t="shared" si="188"/>
        <v>42775</v>
      </c>
      <c r="BX92" s="69">
        <f t="shared" si="188"/>
        <v>42810</v>
      </c>
      <c r="BY92" s="69">
        <f t="shared" si="188"/>
        <v>42845</v>
      </c>
      <c r="BZ92" s="69">
        <f t="shared" si="188"/>
        <v>42880</v>
      </c>
      <c r="CA92" s="69">
        <f t="shared" si="188"/>
        <v>42536</v>
      </c>
      <c r="CB92" s="69">
        <f>CB82+13</f>
        <v>42576</v>
      </c>
      <c r="CC92" s="761">
        <f>CC82+13</f>
        <v>42964</v>
      </c>
      <c r="CD92" s="69">
        <f>CD82+13</f>
        <v>42992</v>
      </c>
      <c r="CE92" s="69">
        <f>CE82+13</f>
        <v>43027</v>
      </c>
      <c r="CF92" s="761" t="s">
        <v>454</v>
      </c>
      <c r="CG92" s="69">
        <f>CG82+13</f>
        <v>43055</v>
      </c>
      <c r="CH92" s="69">
        <f>CH82+13</f>
        <v>43090</v>
      </c>
      <c r="CI92" s="69">
        <f t="shared" ref="CI92:CS92" si="189">CI82+13</f>
        <v>43125</v>
      </c>
      <c r="CJ92" s="69">
        <f t="shared" si="189"/>
        <v>43174</v>
      </c>
      <c r="CK92" s="69">
        <f t="shared" si="189"/>
        <v>43216</v>
      </c>
      <c r="CL92" s="69">
        <f t="shared" si="189"/>
        <v>43237</v>
      </c>
      <c r="CM92" s="69">
        <f t="shared" si="189"/>
        <v>43279</v>
      </c>
      <c r="CN92" s="69">
        <f t="shared" si="189"/>
        <v>43300</v>
      </c>
      <c r="CO92" s="69">
        <f t="shared" si="189"/>
        <v>43328</v>
      </c>
      <c r="CP92" s="69">
        <f t="shared" si="189"/>
        <v>43356</v>
      </c>
      <c r="CQ92" s="867">
        <f t="shared" si="189"/>
        <v>43391</v>
      </c>
      <c r="CR92" s="867" t="s">
        <v>454</v>
      </c>
      <c r="CS92" s="69">
        <f t="shared" si="189"/>
        <v>43433</v>
      </c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</row>
    <row r="93" spans="1:115" ht="30" hidden="1" customHeight="1" x14ac:dyDescent="0.25">
      <c r="A93" s="4685"/>
      <c r="B93" s="4704"/>
      <c r="C93" s="538" t="s">
        <v>2</v>
      </c>
      <c r="D93" s="538"/>
      <c r="E93" s="124"/>
      <c r="F93" s="124"/>
      <c r="G93" s="94"/>
      <c r="H93" s="61"/>
      <c r="I93" s="94"/>
      <c r="J93" s="61"/>
      <c r="K93" s="61"/>
      <c r="L93" s="201"/>
      <c r="M93" s="61"/>
      <c r="N93" s="61"/>
      <c r="O93" s="61"/>
      <c r="P93" s="61"/>
      <c r="Q93" s="61"/>
      <c r="R93" s="295"/>
      <c r="S93" s="61"/>
      <c r="T93" s="124"/>
      <c r="U93" s="94"/>
      <c r="V93" s="672"/>
      <c r="W93" s="673"/>
      <c r="X93" s="163"/>
      <c r="Y93" s="673"/>
      <c r="Z93" s="163"/>
      <c r="AA93" s="670"/>
      <c r="AB93" s="163">
        <v>41435</v>
      </c>
      <c r="AC93" s="61">
        <v>41462</v>
      </c>
      <c r="AD93" s="61">
        <v>41496</v>
      </c>
      <c r="AE93" s="61">
        <v>41162</v>
      </c>
      <c r="AF93" s="61">
        <v>41557</v>
      </c>
      <c r="AG93" s="61">
        <v>41588</v>
      </c>
      <c r="AH93" s="61">
        <v>41618</v>
      </c>
      <c r="AI93" s="61">
        <v>41284</v>
      </c>
      <c r="AJ93" s="61">
        <v>41284</v>
      </c>
      <c r="AK93" s="61">
        <v>41343</v>
      </c>
      <c r="AL93" s="61">
        <v>41374</v>
      </c>
      <c r="AM93" s="61">
        <v>41404</v>
      </c>
      <c r="AN93" s="61">
        <v>41435</v>
      </c>
      <c r="AO93" s="61">
        <v>41465</v>
      </c>
      <c r="AP93" s="61">
        <v>41496</v>
      </c>
      <c r="AQ93" s="61">
        <v>41527</v>
      </c>
      <c r="AR93" s="61">
        <v>41557</v>
      </c>
      <c r="AS93" s="61">
        <v>41953</v>
      </c>
      <c r="AT93" s="61">
        <v>41618</v>
      </c>
      <c r="AU93" s="62">
        <v>42014</v>
      </c>
      <c r="AV93" s="76">
        <v>42041</v>
      </c>
      <c r="AW93" s="62">
        <v>42073</v>
      </c>
      <c r="AX93" s="61">
        <v>42104</v>
      </c>
      <c r="AY93" s="61">
        <v>42134</v>
      </c>
      <c r="AZ93" s="61">
        <v>42165</v>
      </c>
      <c r="BA93" s="61">
        <v>42195</v>
      </c>
      <c r="BB93" s="61">
        <v>42226</v>
      </c>
      <c r="BC93" s="61">
        <v>42257</v>
      </c>
      <c r="BD93" s="61">
        <v>42287</v>
      </c>
      <c r="BE93" s="61">
        <v>42318</v>
      </c>
      <c r="BF93" s="295">
        <v>42348</v>
      </c>
      <c r="BG93" s="221">
        <v>42379</v>
      </c>
      <c r="BH93" s="94">
        <v>42029</v>
      </c>
      <c r="BI93" s="225">
        <v>42439</v>
      </c>
      <c r="BJ93" s="225">
        <v>42470</v>
      </c>
      <c r="BK93" s="225">
        <v>42500</v>
      </c>
      <c r="BL93" s="1435">
        <f>BL94-10</f>
        <v>42546</v>
      </c>
      <c r="BM93" s="1435">
        <f>BM94-10</f>
        <v>42577</v>
      </c>
      <c r="BN93" s="1435">
        <f>BN94-10</f>
        <v>42608</v>
      </c>
      <c r="BO93" s="1435">
        <f>BO94-10</f>
        <v>42638</v>
      </c>
      <c r="BP93" s="1435">
        <f>BP94-10</f>
        <v>42669</v>
      </c>
      <c r="BQ93" s="295">
        <v>42684</v>
      </c>
      <c r="BR93" s="1143">
        <f t="shared" ref="BR93:BW93" si="190">BR94-10</f>
        <v>42709</v>
      </c>
      <c r="BS93" s="1152">
        <f t="shared" si="190"/>
        <v>42740</v>
      </c>
      <c r="BT93" s="1143">
        <f t="shared" si="190"/>
        <v>42771</v>
      </c>
      <c r="BU93" s="175">
        <f t="shared" si="190"/>
        <v>42799</v>
      </c>
      <c r="BV93" s="807">
        <f t="shared" si="190"/>
        <v>42830</v>
      </c>
      <c r="BW93" s="45">
        <f t="shared" si="190"/>
        <v>42860</v>
      </c>
      <c r="BX93" s="45">
        <v>42891</v>
      </c>
      <c r="BY93" s="45">
        <v>42921</v>
      </c>
      <c r="BZ93" s="45">
        <v>42952</v>
      </c>
      <c r="CA93" s="45">
        <v>42983</v>
      </c>
      <c r="CB93" s="45">
        <v>43013</v>
      </c>
      <c r="CC93" s="807">
        <v>43044</v>
      </c>
      <c r="CD93" s="45">
        <v>43074</v>
      </c>
      <c r="CE93" s="45">
        <v>43105</v>
      </c>
      <c r="CF93" s="1620">
        <f>CF94-10</f>
        <v>42771</v>
      </c>
      <c r="CG93" s="45">
        <v>43164</v>
      </c>
      <c r="CH93" s="45">
        <v>43195</v>
      </c>
      <c r="CI93" s="45">
        <v>43225</v>
      </c>
      <c r="CJ93" s="45">
        <v>43256</v>
      </c>
      <c r="CK93" s="45">
        <v>43286</v>
      </c>
      <c r="CL93" s="45">
        <v>43317</v>
      </c>
      <c r="CM93" s="45">
        <v>43348</v>
      </c>
      <c r="CN93" s="45">
        <v>43378</v>
      </c>
      <c r="CO93" s="45">
        <v>43409</v>
      </c>
      <c r="CP93" s="45">
        <v>43439</v>
      </c>
      <c r="CQ93" s="14">
        <v>43470</v>
      </c>
      <c r="CR93" s="14">
        <v>43501</v>
      </c>
      <c r="CS93" s="45">
        <v>43529</v>
      </c>
      <c r="CU93" s="15" t="s">
        <v>1</v>
      </c>
    </row>
    <row r="94" spans="1:115" ht="30" hidden="1" customHeight="1" x14ac:dyDescent="0.25">
      <c r="A94" s="4685"/>
      <c r="B94" s="4704"/>
      <c r="C94" s="541" t="s">
        <v>0</v>
      </c>
      <c r="D94" s="541"/>
      <c r="E94" s="126"/>
      <c r="F94" s="126"/>
      <c r="G94" s="95"/>
      <c r="H94" s="67"/>
      <c r="I94" s="95"/>
      <c r="J94" s="67"/>
      <c r="K94" s="67"/>
      <c r="L94" s="106"/>
      <c r="M94" s="67"/>
      <c r="N94" s="67"/>
      <c r="O94" s="67"/>
      <c r="P94" s="67"/>
      <c r="Q94" s="67"/>
      <c r="R94" s="106"/>
      <c r="S94" s="67"/>
      <c r="T94" s="126"/>
      <c r="U94" s="95"/>
      <c r="V94" s="694"/>
      <c r="W94" s="695"/>
      <c r="X94" s="696"/>
      <c r="Y94" s="695"/>
      <c r="Z94" s="696"/>
      <c r="AA94" s="740"/>
      <c r="AB94" s="696">
        <v>41440</v>
      </c>
      <c r="AC94" s="67">
        <v>41470</v>
      </c>
      <c r="AD94" s="67">
        <v>41501</v>
      </c>
      <c r="AE94" s="67">
        <v>41532</v>
      </c>
      <c r="AF94" s="67">
        <v>41562</v>
      </c>
      <c r="AG94" s="67">
        <v>41593</v>
      </c>
      <c r="AH94" s="67">
        <v>41623</v>
      </c>
      <c r="AI94" s="67">
        <v>41289</v>
      </c>
      <c r="AJ94" s="67">
        <v>41320</v>
      </c>
      <c r="AK94" s="67">
        <v>41348</v>
      </c>
      <c r="AL94" s="67">
        <v>41379</v>
      </c>
      <c r="AM94" s="67">
        <v>41409</v>
      </c>
      <c r="AN94" s="67">
        <v>41440</v>
      </c>
      <c r="AO94" s="67">
        <v>41470</v>
      </c>
      <c r="AP94" s="67">
        <v>41501</v>
      </c>
      <c r="AQ94" s="67">
        <v>41532</v>
      </c>
      <c r="AR94" s="67">
        <v>41562</v>
      </c>
      <c r="AS94" s="67">
        <v>41958</v>
      </c>
      <c r="AT94" s="67">
        <v>41988</v>
      </c>
      <c r="AU94" s="642">
        <v>42019</v>
      </c>
      <c r="AV94" s="67">
        <v>42050</v>
      </c>
      <c r="AW94" s="642">
        <v>42078</v>
      </c>
      <c r="AX94" s="67">
        <v>42109</v>
      </c>
      <c r="AY94" s="67">
        <v>42139</v>
      </c>
      <c r="AZ94" s="67">
        <v>42170</v>
      </c>
      <c r="BA94" s="67">
        <v>42200</v>
      </c>
      <c r="BB94" s="67">
        <v>42231</v>
      </c>
      <c r="BC94" s="67">
        <v>42262</v>
      </c>
      <c r="BD94" s="67">
        <v>42292</v>
      </c>
      <c r="BE94" s="67">
        <v>42323</v>
      </c>
      <c r="BF94" s="106">
        <v>42353</v>
      </c>
      <c r="BG94" s="1143">
        <v>42384</v>
      </c>
      <c r="BH94" s="1152">
        <v>42415</v>
      </c>
      <c r="BI94" s="453">
        <v>42444</v>
      </c>
      <c r="BJ94" s="453">
        <v>42475</v>
      </c>
      <c r="BK94" s="453">
        <v>42506</v>
      </c>
      <c r="BL94" s="453">
        <v>42556</v>
      </c>
      <c r="BM94" s="67">
        <v>42587</v>
      </c>
      <c r="BN94" s="67">
        <v>42618</v>
      </c>
      <c r="BO94" s="67">
        <v>42648</v>
      </c>
      <c r="BP94" s="67">
        <v>42679</v>
      </c>
      <c r="BQ94" s="106">
        <v>42689</v>
      </c>
      <c r="BR94" s="67">
        <v>42719</v>
      </c>
      <c r="BS94" s="1152">
        <v>42750</v>
      </c>
      <c r="BT94" s="1143">
        <v>42781</v>
      </c>
      <c r="BU94" s="94">
        <v>42809</v>
      </c>
      <c r="BV94" s="295">
        <v>42840</v>
      </c>
      <c r="BW94" s="61">
        <v>42870</v>
      </c>
      <c r="BX94" s="61">
        <v>42901</v>
      </c>
      <c r="BY94" s="61">
        <v>42931</v>
      </c>
      <c r="BZ94" s="61">
        <v>42962</v>
      </c>
      <c r="CA94" s="61">
        <v>42993</v>
      </c>
      <c r="CB94" s="61">
        <v>43023</v>
      </c>
      <c r="CC94" s="295">
        <v>43054</v>
      </c>
      <c r="CD94" s="61">
        <v>43084</v>
      </c>
      <c r="CE94" s="61">
        <v>43115</v>
      </c>
      <c r="CF94" s="1620">
        <v>42781</v>
      </c>
      <c r="CG94" s="61">
        <v>43174</v>
      </c>
      <c r="CH94" s="61">
        <v>43205</v>
      </c>
      <c r="CI94" s="61">
        <v>43235</v>
      </c>
      <c r="CJ94" s="61">
        <v>43266</v>
      </c>
      <c r="CK94" s="61">
        <v>43296</v>
      </c>
      <c r="CL94" s="61">
        <v>43327</v>
      </c>
      <c r="CM94" s="61">
        <v>43358</v>
      </c>
      <c r="CN94" s="61">
        <v>43388</v>
      </c>
      <c r="CO94" s="61">
        <v>43419</v>
      </c>
      <c r="CP94" s="61">
        <v>43449</v>
      </c>
      <c r="CQ94" s="62">
        <v>43480</v>
      </c>
      <c r="CR94" s="62">
        <v>43511</v>
      </c>
      <c r="CS94" s="61">
        <v>43539</v>
      </c>
    </row>
    <row r="95" spans="1:115" ht="30" hidden="1" customHeight="1" x14ac:dyDescent="0.25">
      <c r="A95" s="4685"/>
      <c r="B95" s="4704"/>
      <c r="C95" s="541" t="s">
        <v>11</v>
      </c>
      <c r="D95" s="541"/>
      <c r="E95" s="531"/>
      <c r="F95" s="161"/>
      <c r="G95" s="162"/>
      <c r="H95" s="161"/>
      <c r="I95" s="162"/>
      <c r="J95" s="161"/>
      <c r="K95" s="162"/>
      <c r="L95" s="163"/>
      <c r="M95" s="165"/>
      <c r="N95" s="165"/>
      <c r="O95" s="165"/>
      <c r="P95" s="165"/>
      <c r="Q95" s="165"/>
      <c r="R95" s="297"/>
      <c r="S95" s="165"/>
      <c r="T95" s="300"/>
      <c r="U95" s="303"/>
      <c r="V95" s="697"/>
      <c r="W95" s="698"/>
      <c r="X95" s="699"/>
      <c r="Y95" s="698"/>
      <c r="Z95" s="699"/>
      <c r="AA95" s="741"/>
      <c r="AB95" s="699"/>
      <c r="AC95" s="823"/>
      <c r="AD95" s="823"/>
      <c r="AE95" s="823"/>
      <c r="AF95" s="823"/>
      <c r="AG95" s="823"/>
      <c r="AH95" s="823"/>
      <c r="AI95" s="823"/>
      <c r="AJ95" s="823"/>
      <c r="AK95" s="823"/>
      <c r="AL95" s="823"/>
      <c r="AM95" s="823"/>
      <c r="AN95" s="823"/>
      <c r="AO95" s="823"/>
      <c r="AP95" s="823"/>
      <c r="AQ95" s="823"/>
      <c r="AR95" s="823"/>
      <c r="AS95" s="823"/>
      <c r="AT95" s="823"/>
      <c r="AU95" s="931"/>
      <c r="AV95" s="823"/>
      <c r="AW95" s="931"/>
      <c r="AX95" s="823"/>
      <c r="AY95" s="823"/>
      <c r="AZ95" s="823"/>
      <c r="BA95" s="823"/>
      <c r="BB95" s="823"/>
      <c r="BC95" s="823"/>
      <c r="BD95" s="823"/>
      <c r="BE95" s="823"/>
      <c r="BF95" s="1135"/>
      <c r="BG95" s="538"/>
      <c r="BI95" s="538"/>
      <c r="BJ95" s="538"/>
      <c r="BK95" s="538"/>
      <c r="BL95" s="186"/>
      <c r="BR95" s="895"/>
      <c r="BS95" s="224"/>
      <c r="BT95" s="221"/>
      <c r="BU95" s="175"/>
      <c r="BV95" s="807"/>
      <c r="BW95" s="45"/>
      <c r="BX95" s="45"/>
      <c r="BY95" s="45"/>
      <c r="BZ95" s="45"/>
      <c r="CA95" s="45"/>
      <c r="CD95" s="538"/>
      <c r="CE95" s="538"/>
      <c r="CF95" s="805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3"/>
      <c r="CR95" s="533"/>
      <c r="CS95" s="538"/>
    </row>
    <row r="96" spans="1:115" ht="30" hidden="1" customHeight="1" x14ac:dyDescent="0.25">
      <c r="A96" s="4685"/>
      <c r="B96" s="4704"/>
      <c r="C96" s="2821" t="s">
        <v>622</v>
      </c>
      <c r="D96" s="2821"/>
      <c r="E96" s="2822"/>
      <c r="F96" s="161"/>
      <c r="G96" s="162"/>
      <c r="H96" s="161"/>
      <c r="I96" s="162"/>
      <c r="J96" s="161"/>
      <c r="K96" s="162"/>
      <c r="L96" s="161"/>
      <c r="M96" s="2823"/>
      <c r="N96" s="2823"/>
      <c r="O96" s="2823"/>
      <c r="P96" s="2823"/>
      <c r="Q96" s="2823"/>
      <c r="R96" s="2824"/>
      <c r="S96" s="2823"/>
      <c r="T96" s="2825"/>
      <c r="U96" s="2826"/>
      <c r="V96" s="2827"/>
      <c r="W96" s="2828"/>
      <c r="X96" s="2829"/>
      <c r="Y96" s="2828"/>
      <c r="Z96" s="2829"/>
      <c r="AA96" s="2830"/>
      <c r="AB96" s="2829"/>
      <c r="AC96" s="2831"/>
      <c r="AD96" s="2831"/>
      <c r="AE96" s="2831"/>
      <c r="AF96" s="2831"/>
      <c r="AG96" s="2831"/>
      <c r="AH96" s="2831"/>
      <c r="AI96" s="2831"/>
      <c r="AJ96" s="2831"/>
      <c r="AK96" s="2831"/>
      <c r="AL96" s="2831"/>
      <c r="AM96" s="2831"/>
      <c r="AN96" s="2831"/>
      <c r="AO96" s="2831"/>
      <c r="AP96" s="2831"/>
      <c r="AQ96" s="2831"/>
      <c r="AR96" s="2831"/>
      <c r="AS96" s="2831"/>
      <c r="AT96" s="2831"/>
      <c r="AU96" s="2832"/>
      <c r="AV96" s="2831"/>
      <c r="AW96" s="2832"/>
      <c r="AX96" s="2831"/>
      <c r="AY96" s="2831"/>
      <c r="AZ96" s="2831"/>
      <c r="BA96" s="2831"/>
      <c r="BB96" s="2831"/>
      <c r="BC96" s="2831"/>
      <c r="BD96" s="2831"/>
      <c r="BE96" s="2831"/>
      <c r="BF96" s="2833"/>
      <c r="BG96" s="538"/>
      <c r="BI96" s="646"/>
      <c r="BJ96" s="646"/>
      <c r="BK96" s="646"/>
      <c r="BL96" s="187"/>
      <c r="BR96" s="895"/>
      <c r="BS96" s="2834"/>
      <c r="BT96" s="2894"/>
      <c r="BU96" s="175"/>
      <c r="BV96" s="45">
        <f>BV97-10</f>
        <v>42860</v>
      </c>
      <c r="BW96" s="45">
        <v>42891</v>
      </c>
      <c r="BX96" s="45">
        <v>42921</v>
      </c>
      <c r="BY96" s="45">
        <v>42952</v>
      </c>
      <c r="BZ96" s="45">
        <v>42983</v>
      </c>
      <c r="CA96" s="45">
        <v>43013</v>
      </c>
      <c r="CB96" s="45">
        <v>43044</v>
      </c>
      <c r="CC96" s="807">
        <v>43074</v>
      </c>
      <c r="CD96" s="45">
        <v>43105</v>
      </c>
      <c r="CE96" s="736">
        <v>43125</v>
      </c>
      <c r="CF96" s="2835">
        <v>43164</v>
      </c>
      <c r="CG96" s="45">
        <v>43195</v>
      </c>
      <c r="CH96" s="45">
        <v>43225</v>
      </c>
      <c r="CI96" s="45">
        <v>43256</v>
      </c>
      <c r="CJ96" s="45">
        <v>43286</v>
      </c>
      <c r="CK96" s="45">
        <v>42221</v>
      </c>
      <c r="CL96" s="45">
        <v>43348</v>
      </c>
      <c r="CM96" s="45">
        <v>43378</v>
      </c>
      <c r="CN96" s="45">
        <v>43409</v>
      </c>
      <c r="CO96" s="45">
        <v>43439</v>
      </c>
      <c r="CP96" s="45">
        <v>43470</v>
      </c>
      <c r="CQ96" s="14">
        <v>43501</v>
      </c>
      <c r="CR96" s="14">
        <v>43529</v>
      </c>
      <c r="CS96" s="45">
        <v>43560</v>
      </c>
      <c r="CT96" s="15" t="s">
        <v>1</v>
      </c>
    </row>
    <row r="97" spans="1:100" ht="30" hidden="1" customHeight="1" x14ac:dyDescent="0.25">
      <c r="A97" s="4685"/>
      <c r="B97" s="4704"/>
      <c r="C97" s="2821" t="s">
        <v>623</v>
      </c>
      <c r="D97" s="2821"/>
      <c r="E97" s="2822"/>
      <c r="F97" s="161"/>
      <c r="G97" s="162"/>
      <c r="H97" s="161"/>
      <c r="I97" s="162"/>
      <c r="J97" s="161"/>
      <c r="K97" s="162"/>
      <c r="L97" s="161"/>
      <c r="M97" s="2823"/>
      <c r="N97" s="2823"/>
      <c r="O97" s="2823"/>
      <c r="P97" s="2823"/>
      <c r="Q97" s="2823"/>
      <c r="R97" s="2824"/>
      <c r="S97" s="2823"/>
      <c r="T97" s="2825"/>
      <c r="U97" s="2826"/>
      <c r="V97" s="2827"/>
      <c r="W97" s="2828"/>
      <c r="X97" s="2829"/>
      <c r="Y97" s="2828"/>
      <c r="Z97" s="2829"/>
      <c r="AA97" s="2830"/>
      <c r="AB97" s="2829"/>
      <c r="AC97" s="2831"/>
      <c r="AD97" s="2831"/>
      <c r="AE97" s="2831"/>
      <c r="AF97" s="2831"/>
      <c r="AG97" s="2831"/>
      <c r="AH97" s="2831"/>
      <c r="AI97" s="2831"/>
      <c r="AJ97" s="2831"/>
      <c r="AK97" s="2831"/>
      <c r="AL97" s="2831"/>
      <c r="AM97" s="2831"/>
      <c r="AN97" s="2831"/>
      <c r="AO97" s="2831"/>
      <c r="AP97" s="2831"/>
      <c r="AQ97" s="2831"/>
      <c r="AR97" s="2831"/>
      <c r="AS97" s="2831"/>
      <c r="AT97" s="2831"/>
      <c r="AU97" s="2832"/>
      <c r="AV97" s="2831"/>
      <c r="AW97" s="2832"/>
      <c r="AX97" s="2831"/>
      <c r="AY97" s="2831"/>
      <c r="AZ97" s="2831"/>
      <c r="BA97" s="2831"/>
      <c r="BB97" s="2831"/>
      <c r="BC97" s="2831"/>
      <c r="BD97" s="2831"/>
      <c r="BE97" s="2831"/>
      <c r="BF97" s="2833"/>
      <c r="BG97" s="538"/>
      <c r="BI97" s="646"/>
      <c r="BJ97" s="646"/>
      <c r="BK97" s="646"/>
      <c r="BL97" s="187"/>
      <c r="BR97" s="895"/>
      <c r="BS97" s="2834"/>
      <c r="BT97" s="2894"/>
      <c r="BU97" s="94"/>
      <c r="BV97" s="61">
        <v>42870</v>
      </c>
      <c r="BW97" s="61">
        <v>42901</v>
      </c>
      <c r="BX97" s="61">
        <v>42931</v>
      </c>
      <c r="BY97" s="61">
        <v>42962</v>
      </c>
      <c r="BZ97" s="61">
        <v>42993</v>
      </c>
      <c r="CA97" s="61">
        <v>43023</v>
      </c>
      <c r="CB97" s="61">
        <v>43054</v>
      </c>
      <c r="CC97" s="295">
        <v>43084</v>
      </c>
      <c r="CD97" s="45">
        <v>43115</v>
      </c>
      <c r="CE97" s="45">
        <v>43146</v>
      </c>
      <c r="CF97" s="2835">
        <v>43174</v>
      </c>
      <c r="CG97" s="45">
        <v>43205</v>
      </c>
      <c r="CH97" s="45">
        <v>43235</v>
      </c>
      <c r="CI97" s="45">
        <v>43266</v>
      </c>
      <c r="CJ97" s="45">
        <v>43296</v>
      </c>
      <c r="CK97" s="45">
        <v>43327</v>
      </c>
      <c r="CL97" s="45">
        <v>43358</v>
      </c>
      <c r="CM97" s="45">
        <v>43388</v>
      </c>
      <c r="CN97" s="45">
        <v>43419</v>
      </c>
      <c r="CO97" s="45">
        <v>43449</v>
      </c>
      <c r="CP97" s="45">
        <v>43480</v>
      </c>
      <c r="CQ97" s="14">
        <v>43511</v>
      </c>
      <c r="CR97" s="14">
        <v>43539</v>
      </c>
      <c r="CS97" s="45">
        <v>43570</v>
      </c>
    </row>
    <row r="98" spans="1:100" ht="30" hidden="1" customHeight="1" thickBot="1" x14ac:dyDescent="0.3">
      <c r="A98" s="4685"/>
      <c r="B98" s="4704"/>
      <c r="C98" s="542" t="s">
        <v>8</v>
      </c>
      <c r="D98" s="542"/>
      <c r="E98" s="660"/>
      <c r="F98" s="661"/>
      <c r="G98" s="479"/>
      <c r="H98" s="661"/>
      <c r="I98" s="479"/>
      <c r="J98" s="661"/>
      <c r="K98" s="479"/>
      <c r="L98" s="661"/>
      <c r="M98" s="361"/>
      <c r="N98" s="361"/>
      <c r="O98" s="361"/>
      <c r="P98" s="361"/>
      <c r="Q98" s="361"/>
      <c r="R98" s="662"/>
      <c r="S98" s="361"/>
      <c r="T98" s="660"/>
      <c r="U98" s="520"/>
      <c r="V98" s="700"/>
      <c r="W98" s="701"/>
      <c r="X98" s="702"/>
      <c r="Y98" s="701"/>
      <c r="Z98" s="702"/>
      <c r="AA98" s="742"/>
      <c r="AB98" s="702" t="s">
        <v>190</v>
      </c>
      <c r="AC98" s="361" t="s">
        <v>198</v>
      </c>
      <c r="AD98" s="361" t="s">
        <v>199</v>
      </c>
      <c r="AE98" s="361" t="s">
        <v>200</v>
      </c>
      <c r="AF98" s="361" t="s">
        <v>138</v>
      </c>
      <c r="AG98" s="361" t="s">
        <v>137</v>
      </c>
      <c r="AH98" s="361" t="s">
        <v>139</v>
      </c>
      <c r="AI98" s="361" t="s">
        <v>140</v>
      </c>
      <c r="AJ98" s="361" t="s">
        <v>141</v>
      </c>
      <c r="AK98" s="361" t="s">
        <v>249</v>
      </c>
      <c r="AL98" s="361" t="s">
        <v>143</v>
      </c>
      <c r="AM98" s="361" t="s">
        <v>18</v>
      </c>
      <c r="AN98" s="361" t="s">
        <v>190</v>
      </c>
      <c r="AO98" s="361" t="s">
        <v>198</v>
      </c>
      <c r="AP98" s="361" t="s">
        <v>199</v>
      </c>
      <c r="AQ98" s="361" t="s">
        <v>200</v>
      </c>
      <c r="AR98" s="361" t="s">
        <v>138</v>
      </c>
      <c r="AS98" s="361" t="s">
        <v>137</v>
      </c>
      <c r="AT98" s="361" t="s">
        <v>139</v>
      </c>
      <c r="AU98" s="932" t="s">
        <v>140</v>
      </c>
      <c r="AV98" s="361" t="s">
        <v>141</v>
      </c>
      <c r="AW98" s="932" t="s">
        <v>249</v>
      </c>
      <c r="AX98" s="361" t="s">
        <v>143</v>
      </c>
      <c r="AY98" s="361" t="s">
        <v>18</v>
      </c>
      <c r="AZ98" s="361" t="s">
        <v>190</v>
      </c>
      <c r="BA98" s="361" t="s">
        <v>198</v>
      </c>
      <c r="BB98" s="361" t="s">
        <v>199</v>
      </c>
      <c r="BC98" s="361" t="s">
        <v>200</v>
      </c>
      <c r="BD98" s="361" t="s">
        <v>138</v>
      </c>
      <c r="BE98" s="361" t="s">
        <v>137</v>
      </c>
      <c r="BF98" s="1136" t="s">
        <v>139</v>
      </c>
      <c r="BG98" s="74" t="s">
        <v>140</v>
      </c>
      <c r="BH98" s="1153" t="s">
        <v>141</v>
      </c>
      <c r="BI98" s="361" t="s">
        <v>142</v>
      </c>
      <c r="BJ98" s="361" t="s">
        <v>143</v>
      </c>
      <c r="BK98" s="361" t="s">
        <v>18</v>
      </c>
      <c r="BL98" s="361" t="s">
        <v>190</v>
      </c>
      <c r="BM98" s="361" t="s">
        <v>198</v>
      </c>
      <c r="BN98" s="361" t="s">
        <v>199</v>
      </c>
      <c r="BO98" s="361" t="s">
        <v>200</v>
      </c>
      <c r="BP98" s="361" t="s">
        <v>138</v>
      </c>
      <c r="BQ98" s="1136" t="s">
        <v>137</v>
      </c>
      <c r="BR98" s="361" t="s">
        <v>139</v>
      </c>
      <c r="BS98" s="661" t="s">
        <v>140</v>
      </c>
      <c r="BT98" s="479" t="s">
        <v>141</v>
      </c>
      <c r="BU98" s="661" t="s">
        <v>142</v>
      </c>
      <c r="BV98" s="1212" t="s">
        <v>143</v>
      </c>
      <c r="BW98" s="479" t="s">
        <v>18</v>
      </c>
      <c r="BX98" s="479" t="s">
        <v>190</v>
      </c>
      <c r="BY98" s="479" t="s">
        <v>198</v>
      </c>
      <c r="BZ98" s="479" t="s">
        <v>540</v>
      </c>
      <c r="CA98" s="479" t="s">
        <v>541</v>
      </c>
      <c r="CB98" s="479" t="s">
        <v>619</v>
      </c>
      <c r="CC98" s="1212" t="s">
        <v>621</v>
      </c>
      <c r="CD98" s="479" t="s">
        <v>624</v>
      </c>
      <c r="CE98" s="479" t="s">
        <v>625</v>
      </c>
      <c r="CF98" s="1212" t="s">
        <v>141</v>
      </c>
      <c r="CG98" s="479" t="s">
        <v>142</v>
      </c>
      <c r="CH98" s="479" t="s">
        <v>143</v>
      </c>
      <c r="CI98" s="479" t="s">
        <v>18</v>
      </c>
      <c r="CJ98" s="479" t="s">
        <v>190</v>
      </c>
      <c r="CK98" s="479" t="s">
        <v>198</v>
      </c>
      <c r="CL98" s="479" t="s">
        <v>540</v>
      </c>
      <c r="CM98" s="479" t="s">
        <v>541</v>
      </c>
      <c r="CN98" s="479" t="s">
        <v>619</v>
      </c>
      <c r="CO98" s="479" t="s">
        <v>621</v>
      </c>
      <c r="CP98" s="479" t="s">
        <v>624</v>
      </c>
      <c r="CQ98" s="101" t="s">
        <v>625</v>
      </c>
      <c r="CR98" s="101" t="s">
        <v>141</v>
      </c>
      <c r="CS98" s="101" t="s">
        <v>142</v>
      </c>
    </row>
    <row r="99" spans="1:100" s="39" customFormat="1" ht="30" hidden="1" customHeight="1" x14ac:dyDescent="0.25">
      <c r="A99" s="4685"/>
      <c r="B99" s="4675"/>
      <c r="C99" s="309" t="s">
        <v>44</v>
      </c>
      <c r="D99" s="309"/>
      <c r="E99" s="167"/>
      <c r="F99" s="166"/>
      <c r="G99" s="167"/>
      <c r="H99" s="168"/>
      <c r="I99" s="167"/>
      <c r="J99" s="168"/>
      <c r="K99" s="169"/>
      <c r="L99" s="169"/>
      <c r="M99" s="517"/>
      <c r="N99" s="517"/>
      <c r="O99" s="517"/>
      <c r="P99" s="517"/>
      <c r="Q99" s="517"/>
      <c r="R99" s="517"/>
      <c r="S99" s="360"/>
      <c r="T99" s="517"/>
      <c r="U99" s="518"/>
      <c r="V99" s="517"/>
      <c r="W99" s="518"/>
      <c r="X99" s="517"/>
      <c r="Y99" s="517"/>
      <c r="Z99" s="518"/>
      <c r="AA99" s="743"/>
      <c r="AB99" s="519"/>
      <c r="AC99" s="2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20"/>
      <c r="AV99" s="108"/>
      <c r="AW99" s="20"/>
      <c r="AX99" s="108"/>
      <c r="AY99" s="108"/>
      <c r="AZ99" s="108"/>
      <c r="BA99" s="108"/>
      <c r="BB99" s="108"/>
      <c r="BC99" s="108"/>
      <c r="BD99" s="108"/>
      <c r="BE99" s="108"/>
      <c r="BF99" s="1141"/>
      <c r="BG99" s="1144"/>
      <c r="BI99" s="1144"/>
      <c r="BT99" s="1144"/>
      <c r="CQ99" s="930"/>
      <c r="CR99" s="930"/>
    </row>
    <row r="100" spans="1:100" ht="30" hidden="1" customHeight="1" x14ac:dyDescent="0.25">
      <c r="A100" s="4685"/>
      <c r="B100" s="4676"/>
      <c r="C100" s="85" t="s">
        <v>37</v>
      </c>
      <c r="D100" s="85"/>
      <c r="E100" s="46"/>
      <c r="F100" s="128"/>
      <c r="G100" s="128"/>
      <c r="H100" s="128"/>
      <c r="I100" s="128"/>
      <c r="J100" s="128"/>
      <c r="K100" s="129"/>
      <c r="L100" s="130"/>
      <c r="M100" s="179"/>
      <c r="AD100" s="824"/>
      <c r="AE100" s="824"/>
      <c r="AF100" s="824"/>
      <c r="AG100" s="824"/>
      <c r="AH100" s="824"/>
      <c r="AI100" s="824"/>
      <c r="AJ100" s="824"/>
      <c r="AK100" s="824"/>
      <c r="AL100" s="824"/>
      <c r="AM100" s="824"/>
      <c r="AN100" s="824"/>
      <c r="AO100" s="824"/>
      <c r="AP100" s="824"/>
      <c r="AQ100" s="824"/>
      <c r="AR100" s="824"/>
      <c r="AS100" s="824"/>
      <c r="AT100" s="824"/>
      <c r="AU100" s="933"/>
      <c r="AV100" s="824"/>
      <c r="AW100" s="933"/>
      <c r="AX100" s="824"/>
      <c r="AY100" s="824"/>
      <c r="AZ100" s="824"/>
      <c r="BA100" s="824"/>
      <c r="BB100" s="824"/>
      <c r="BC100" s="824"/>
      <c r="BD100" s="824"/>
      <c r="BE100" s="824"/>
      <c r="BF100" s="1142"/>
      <c r="BG100" s="895"/>
      <c r="BI100" s="895"/>
      <c r="BT100" s="895"/>
    </row>
    <row r="101" spans="1:100" ht="249.95" hidden="1" customHeight="1" thickBot="1" x14ac:dyDescent="0.3">
      <c r="A101" s="4685"/>
      <c r="B101" s="310"/>
      <c r="C101" s="86" t="s">
        <v>30</v>
      </c>
      <c r="D101" s="86"/>
      <c r="E101" s="27"/>
      <c r="F101" s="84"/>
      <c r="G101" s="88"/>
      <c r="H101" s="84"/>
      <c r="I101" s="87"/>
      <c r="J101" s="84"/>
      <c r="K101" s="127"/>
      <c r="L101" s="13"/>
      <c r="M101" s="178"/>
      <c r="N101" s="180"/>
      <c r="P101" s="180"/>
      <c r="Q101" s="248"/>
      <c r="T101" s="204"/>
      <c r="U101" s="204"/>
      <c r="V101" s="306"/>
      <c r="W101" s="200"/>
      <c r="X101" s="203"/>
      <c r="Y101" s="204"/>
      <c r="Z101" s="200"/>
      <c r="AA101" s="200"/>
      <c r="AB101" s="200" t="s">
        <v>225</v>
      </c>
      <c r="AC101" s="825" t="s">
        <v>208</v>
      </c>
      <c r="AD101" s="826" t="s">
        <v>208</v>
      </c>
      <c r="AE101" s="887" t="s">
        <v>262</v>
      </c>
      <c r="AF101" s="826" t="s">
        <v>247</v>
      </c>
      <c r="AG101" s="826" t="s">
        <v>247</v>
      </c>
      <c r="AH101" s="826" t="s">
        <v>247</v>
      </c>
      <c r="AI101" s="826" t="s">
        <v>248</v>
      </c>
      <c r="AJ101" s="826" t="s">
        <v>248</v>
      </c>
      <c r="AK101" s="826" t="s">
        <v>250</v>
      </c>
      <c r="AL101" s="826" t="s">
        <v>251</v>
      </c>
      <c r="AM101" s="826"/>
      <c r="AN101" s="826" t="s">
        <v>264</v>
      </c>
      <c r="AO101" s="826" t="s">
        <v>268</v>
      </c>
      <c r="AP101" s="826"/>
      <c r="AQ101" s="826"/>
      <c r="AR101" s="972" t="s">
        <v>314</v>
      </c>
      <c r="AS101" s="826"/>
      <c r="AT101" s="826"/>
      <c r="AU101" s="826" t="s">
        <v>312</v>
      </c>
      <c r="AV101" s="826" t="s">
        <v>289</v>
      </c>
      <c r="AW101" s="826"/>
      <c r="AX101" s="826"/>
      <c r="AY101" s="826"/>
      <c r="AZ101" s="826"/>
      <c r="BA101" s="1049" t="s">
        <v>333</v>
      </c>
      <c r="BB101" s="826"/>
      <c r="BC101" s="826" t="s">
        <v>335</v>
      </c>
      <c r="BD101" s="826" t="s">
        <v>363</v>
      </c>
      <c r="BE101" s="826"/>
      <c r="BF101" s="825"/>
      <c r="BG101" s="719" t="s">
        <v>371</v>
      </c>
      <c r="BH101" s="755" t="s">
        <v>373</v>
      </c>
      <c r="BI101" s="1150" t="s">
        <v>375</v>
      </c>
      <c r="BJ101" s="719" t="s">
        <v>376</v>
      </c>
      <c r="BK101" s="719"/>
      <c r="BL101" s="200" t="s">
        <v>412</v>
      </c>
      <c r="BR101" s="399"/>
      <c r="BS101" s="198" t="s">
        <v>559</v>
      </c>
      <c r="BT101" s="399"/>
      <c r="BU101" s="2892" t="s">
        <v>474</v>
      </c>
      <c r="BV101" s="719" t="s">
        <v>567</v>
      </c>
      <c r="BW101" s="719" t="s">
        <v>539</v>
      </c>
      <c r="BX101" s="399"/>
      <c r="BY101" s="399"/>
      <c r="BZ101" s="399"/>
      <c r="CA101" s="719" t="s">
        <v>652</v>
      </c>
      <c r="CB101" s="719" t="s">
        <v>653</v>
      </c>
      <c r="CC101" s="719"/>
      <c r="CD101" s="399"/>
      <c r="CE101" s="755" t="s">
        <v>628</v>
      </c>
      <c r="CF101" s="399"/>
      <c r="CG101" s="719" t="s">
        <v>657</v>
      </c>
      <c r="CH101" s="719"/>
      <c r="CI101" s="3165" t="s">
        <v>751</v>
      </c>
      <c r="CJ101" s="719"/>
      <c r="CK101" s="719" t="s">
        <v>727</v>
      </c>
      <c r="CL101" s="719"/>
      <c r="CM101" s="719"/>
      <c r="CN101" s="719"/>
      <c r="CO101" s="719" t="s">
        <v>754</v>
      </c>
      <c r="CP101" s="719" t="s">
        <v>734</v>
      </c>
      <c r="CQ101" s="3165" t="s">
        <v>735</v>
      </c>
      <c r="CR101" s="3165"/>
      <c r="CS101" s="719" t="s">
        <v>736</v>
      </c>
    </row>
    <row r="102" spans="1:100" s="1" customFormat="1" ht="30" hidden="1" customHeight="1" thickBot="1" x14ac:dyDescent="0.3">
      <c r="A102" s="122"/>
      <c r="B102" s="122"/>
      <c r="E102" s="121"/>
      <c r="F102" s="123"/>
      <c r="G102" s="123"/>
      <c r="H102" s="123"/>
      <c r="I102" s="123"/>
      <c r="J102" s="123"/>
      <c r="K102" s="12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3351"/>
      <c r="AB102" s="181"/>
      <c r="AC102" s="827"/>
      <c r="AD102" s="827"/>
      <c r="AE102" s="827"/>
      <c r="AF102" s="827"/>
      <c r="AJ102" s="2803"/>
      <c r="AK102" s="2803"/>
      <c r="AU102" s="2803"/>
      <c r="AW102" s="2803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1237"/>
      <c r="BM102" s="1237"/>
      <c r="BN102" s="1237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Q102" s="2803"/>
      <c r="CR102" s="2803"/>
    </row>
    <row r="103" spans="1:100" ht="30" hidden="1" customHeight="1" thickBot="1" x14ac:dyDescent="0.3">
      <c r="A103" s="122"/>
      <c r="B103" s="122"/>
      <c r="C103" s="2381" t="s">
        <v>3</v>
      </c>
      <c r="D103" s="1974"/>
      <c r="E103" s="2346"/>
      <c r="F103" s="2347"/>
      <c r="G103" s="2348"/>
      <c r="H103" s="2347"/>
      <c r="I103" s="2348"/>
      <c r="J103" s="2348"/>
      <c r="K103" s="2347"/>
      <c r="L103" s="1820"/>
      <c r="M103" s="1821"/>
      <c r="N103" s="1822"/>
      <c r="O103" s="1822"/>
      <c r="P103" s="1822"/>
      <c r="Q103" s="1822"/>
      <c r="R103" s="1822"/>
      <c r="S103" s="1822"/>
      <c r="T103" s="1822"/>
      <c r="U103" s="1822"/>
      <c r="V103" s="1980"/>
      <c r="W103" s="1820"/>
      <c r="X103" s="1979"/>
      <c r="Y103" s="1820"/>
      <c r="Z103" s="1979"/>
      <c r="AA103" s="1987"/>
      <c r="AB103" s="1979">
        <v>41455</v>
      </c>
      <c r="AC103" s="1820">
        <v>41485</v>
      </c>
      <c r="AD103" s="1760">
        <v>41516</v>
      </c>
      <c r="AE103" s="1760">
        <v>41547</v>
      </c>
      <c r="AF103" s="1760">
        <v>41577</v>
      </c>
      <c r="AG103" s="1760">
        <v>41608</v>
      </c>
      <c r="AH103" s="1760">
        <v>41638</v>
      </c>
      <c r="AI103" s="1760">
        <v>41304</v>
      </c>
      <c r="AJ103" s="1760">
        <v>41333</v>
      </c>
      <c r="AK103" s="1760">
        <v>41363</v>
      </c>
      <c r="AL103" s="1760">
        <v>41394</v>
      </c>
      <c r="AM103" s="1768">
        <v>41789</v>
      </c>
      <c r="AN103" s="1768">
        <v>41820</v>
      </c>
      <c r="AO103" s="1768">
        <v>41850</v>
      </c>
      <c r="AP103" s="1760">
        <v>41881</v>
      </c>
      <c r="AQ103" s="1768">
        <v>41912</v>
      </c>
      <c r="AR103" s="1760">
        <v>41942</v>
      </c>
      <c r="AS103" s="1760">
        <v>41973</v>
      </c>
      <c r="AT103" s="1760">
        <v>42003</v>
      </c>
      <c r="AU103" s="2246">
        <v>42034</v>
      </c>
      <c r="AV103" s="1760">
        <v>42063</v>
      </c>
      <c r="AW103" s="2246">
        <v>42093</v>
      </c>
      <c r="AX103" s="1760">
        <v>42124</v>
      </c>
      <c r="AY103" s="1760">
        <v>42154</v>
      </c>
      <c r="AZ103" s="1760">
        <v>42185</v>
      </c>
      <c r="BA103" s="1760">
        <v>42215</v>
      </c>
      <c r="BB103" s="1760">
        <v>41881</v>
      </c>
      <c r="BC103" s="1760">
        <v>41912</v>
      </c>
      <c r="BD103" s="1760">
        <v>41942</v>
      </c>
      <c r="BE103" s="1760">
        <v>41973</v>
      </c>
      <c r="BF103" s="1760">
        <v>42003</v>
      </c>
      <c r="BG103" s="1760">
        <v>42399</v>
      </c>
      <c r="BH103" s="1768">
        <v>42428</v>
      </c>
      <c r="BI103" s="1760">
        <v>42459</v>
      </c>
      <c r="BJ103" s="1760">
        <v>42490</v>
      </c>
      <c r="BK103" s="1973">
        <v>42520</v>
      </c>
      <c r="BL103" s="1973">
        <v>42551</v>
      </c>
      <c r="BM103" s="1768">
        <v>42581</v>
      </c>
      <c r="BN103" s="1760">
        <v>42612</v>
      </c>
      <c r="BO103" s="1769">
        <v>42643</v>
      </c>
      <c r="BP103" s="1760">
        <v>42673</v>
      </c>
      <c r="BQ103" s="1768">
        <v>42704</v>
      </c>
      <c r="BR103" s="1760">
        <v>42734</v>
      </c>
      <c r="BS103" s="1973">
        <v>42765</v>
      </c>
      <c r="BT103" s="1769">
        <v>42794</v>
      </c>
      <c r="BU103" s="1768">
        <v>42824</v>
      </c>
      <c r="BV103" s="1760">
        <v>42855</v>
      </c>
      <c r="BW103" s="1973">
        <v>42885</v>
      </c>
      <c r="BX103" s="1760">
        <v>42916</v>
      </c>
      <c r="BY103" s="1760">
        <v>42946</v>
      </c>
      <c r="BZ103" s="1760">
        <v>42977</v>
      </c>
      <c r="CA103" s="1760">
        <v>43008</v>
      </c>
      <c r="CB103" s="1760">
        <v>43038</v>
      </c>
      <c r="CC103" s="1760">
        <v>43069</v>
      </c>
      <c r="CD103" s="1694">
        <v>43099</v>
      </c>
      <c r="CE103" s="1693">
        <v>43130</v>
      </c>
      <c r="CF103" s="1696">
        <v>42794</v>
      </c>
      <c r="CG103" s="1693">
        <v>43189</v>
      </c>
      <c r="CH103" s="1693">
        <v>43220</v>
      </c>
      <c r="CI103" s="1693">
        <v>43250</v>
      </c>
      <c r="CJ103" s="1693">
        <v>43281</v>
      </c>
      <c r="CK103" s="1693">
        <v>43311</v>
      </c>
      <c r="CL103" s="1693">
        <v>43342</v>
      </c>
      <c r="CM103" s="1768">
        <v>43008</v>
      </c>
      <c r="CN103" s="1698">
        <v>43038</v>
      </c>
      <c r="CO103" s="1693">
        <v>43069</v>
      </c>
      <c r="CP103" s="1694">
        <v>43099</v>
      </c>
      <c r="CQ103" s="1697">
        <v>43130</v>
      </c>
      <c r="CR103" s="1695">
        <v>42794</v>
      </c>
      <c r="CS103" s="1693">
        <v>43189</v>
      </c>
    </row>
    <row r="104" spans="1:100" s="1" customFormat="1" ht="30" hidden="1" customHeight="1" x14ac:dyDescent="0.25">
      <c r="A104" s="4692" t="s">
        <v>573</v>
      </c>
      <c r="B104" s="4686" t="s">
        <v>350</v>
      </c>
      <c r="C104" s="2359" t="s">
        <v>574</v>
      </c>
      <c r="D104" s="2360"/>
      <c r="E104" s="2361"/>
      <c r="F104" s="2362"/>
      <c r="G104" s="2362"/>
      <c r="H104" s="2362"/>
      <c r="I104" s="2362"/>
      <c r="J104" s="2362"/>
      <c r="K104" s="2361"/>
      <c r="L104" s="2360"/>
      <c r="M104" s="2363"/>
      <c r="N104" s="2363"/>
      <c r="O104" s="2363"/>
      <c r="P104" s="2363"/>
      <c r="Q104" s="2363"/>
      <c r="R104" s="2363"/>
      <c r="S104" s="2363"/>
      <c r="T104" s="2363"/>
      <c r="U104" s="2363"/>
      <c r="V104" s="2363"/>
      <c r="W104" s="2363"/>
      <c r="X104" s="2363"/>
      <c r="Y104" s="2363"/>
      <c r="Z104" s="2363"/>
      <c r="AA104" s="2364"/>
      <c r="AB104" s="2363"/>
      <c r="AC104" s="2365"/>
      <c r="AD104" s="2365"/>
      <c r="AE104" s="2365"/>
      <c r="AF104" s="2365"/>
      <c r="AG104" s="2360"/>
      <c r="AH104" s="2360"/>
      <c r="AI104" s="2360"/>
      <c r="AJ104" s="2366"/>
      <c r="AK104" s="2366"/>
      <c r="AL104" s="2360"/>
      <c r="AM104" s="2360"/>
      <c r="AN104" s="2360"/>
      <c r="AO104" s="2360"/>
      <c r="AP104" s="2360"/>
      <c r="AQ104" s="2360"/>
      <c r="AR104" s="2360"/>
      <c r="AS104" s="2360"/>
      <c r="AT104" s="2360"/>
      <c r="AU104" s="2366"/>
      <c r="AV104" s="2360"/>
      <c r="AW104" s="2366"/>
      <c r="AX104" s="2360"/>
      <c r="AY104" s="2360"/>
      <c r="AZ104" s="2360"/>
      <c r="BA104" s="2367"/>
      <c r="BB104" s="2367"/>
      <c r="BC104" s="2367"/>
      <c r="BD104" s="2367"/>
      <c r="BE104" s="2367"/>
      <c r="BF104" s="2367"/>
      <c r="BG104" s="2367"/>
      <c r="BH104" s="2367"/>
      <c r="BI104" s="2367"/>
      <c r="BJ104" s="2367"/>
      <c r="BK104" s="2367"/>
      <c r="BL104" s="2368"/>
      <c r="BM104" s="2368"/>
      <c r="BN104" s="2368"/>
      <c r="BO104" s="2367"/>
      <c r="BP104" s="2367"/>
      <c r="BQ104" s="2382"/>
      <c r="BR104" s="2386">
        <f>BR29-7</f>
        <v>42570</v>
      </c>
      <c r="BS104" s="2395" t="s">
        <v>106</v>
      </c>
      <c r="BT104" s="2390" t="s">
        <v>106</v>
      </c>
      <c r="BU104" s="2398">
        <f>BU29-7</f>
        <v>42619</v>
      </c>
      <c r="BV104" s="2395" t="s">
        <v>109</v>
      </c>
      <c r="BW104" s="2403" t="s">
        <v>109</v>
      </c>
      <c r="BX104" s="2407">
        <f>BX29-7</f>
        <v>42710</v>
      </c>
      <c r="BY104" s="2398">
        <f>BY29-14</f>
        <v>42752</v>
      </c>
      <c r="BZ104" s="2407">
        <f>BZ29-7</f>
        <v>42794</v>
      </c>
      <c r="CA104" s="2398">
        <f>CA29-7</f>
        <v>42829</v>
      </c>
      <c r="CB104" s="2407">
        <f>CB29-7</f>
        <v>42857</v>
      </c>
      <c r="CC104" s="2408">
        <f>CC29-7</f>
        <v>42885</v>
      </c>
      <c r="CD104" s="2408">
        <f>CD29-7</f>
        <v>42914</v>
      </c>
      <c r="CE104" s="2390" t="s">
        <v>106</v>
      </c>
      <c r="CF104" s="2390" t="s">
        <v>106</v>
      </c>
      <c r="CG104" s="2408">
        <f>CG29-7</f>
        <v>42976</v>
      </c>
      <c r="CH104" s="2390" t="s">
        <v>109</v>
      </c>
      <c r="CI104" s="2390" t="s">
        <v>109</v>
      </c>
      <c r="CJ104" s="2408">
        <f>CJ29-7</f>
        <v>43095</v>
      </c>
      <c r="CK104" s="2390" t="s">
        <v>192</v>
      </c>
      <c r="CL104" s="2390" t="s">
        <v>192</v>
      </c>
      <c r="CM104" s="2408">
        <f>CM29-7</f>
        <v>43200</v>
      </c>
      <c r="CN104" s="2390" t="s">
        <v>67</v>
      </c>
      <c r="CO104" s="2390" t="s">
        <v>67</v>
      </c>
      <c r="CP104" s="2408">
        <f>CP29-7</f>
        <v>43284</v>
      </c>
      <c r="CQ104" s="2390" t="s">
        <v>106</v>
      </c>
      <c r="CR104" s="2390" t="s">
        <v>106</v>
      </c>
      <c r="CS104" s="2408">
        <f>CS29-7</f>
        <v>43361</v>
      </c>
    </row>
    <row r="105" spans="1:100" s="1" customFormat="1" ht="30" hidden="1" customHeight="1" x14ac:dyDescent="0.25">
      <c r="A105" s="4693"/>
      <c r="B105" s="4687"/>
      <c r="C105" s="8" t="s">
        <v>575</v>
      </c>
      <c r="D105" s="18"/>
      <c r="E105" s="511"/>
      <c r="F105" s="2349"/>
      <c r="G105" s="2349"/>
      <c r="H105" s="2349"/>
      <c r="I105" s="2349"/>
      <c r="J105" s="2349"/>
      <c r="K105" s="511"/>
      <c r="L105" s="18"/>
      <c r="M105" s="580"/>
      <c r="N105" s="580"/>
      <c r="O105" s="580"/>
      <c r="P105" s="580"/>
      <c r="Q105" s="580"/>
      <c r="R105" s="580"/>
      <c r="S105" s="580"/>
      <c r="T105" s="580"/>
      <c r="U105" s="580"/>
      <c r="V105" s="580"/>
      <c r="W105" s="580"/>
      <c r="X105" s="580"/>
      <c r="Y105" s="580"/>
      <c r="Z105" s="580"/>
      <c r="AA105" s="2350"/>
      <c r="AB105" s="580"/>
      <c r="AC105" s="830"/>
      <c r="AD105" s="830"/>
      <c r="AE105" s="830"/>
      <c r="AF105" s="830"/>
      <c r="AG105" s="18"/>
      <c r="AH105" s="18"/>
      <c r="AI105" s="18"/>
      <c r="AJ105" s="814"/>
      <c r="AK105" s="814"/>
      <c r="AL105" s="18"/>
      <c r="AM105" s="18"/>
      <c r="AN105" s="18"/>
      <c r="AO105" s="18"/>
      <c r="AP105" s="18"/>
      <c r="AQ105" s="18"/>
      <c r="AR105" s="18"/>
      <c r="AS105" s="18"/>
      <c r="AT105" s="18"/>
      <c r="AU105" s="814"/>
      <c r="AV105" s="18"/>
      <c r="AW105" s="814"/>
      <c r="AX105" s="18"/>
      <c r="AY105" s="18"/>
      <c r="AZ105" s="18"/>
      <c r="BA105" s="2351"/>
      <c r="BB105" s="2351"/>
      <c r="BC105" s="2351"/>
      <c r="BD105" s="2351"/>
      <c r="BE105" s="2351"/>
      <c r="BF105" s="2351"/>
      <c r="BG105" s="2351"/>
      <c r="BH105" s="2351"/>
      <c r="BI105" s="2351"/>
      <c r="BJ105" s="2351"/>
      <c r="BK105" s="2351"/>
      <c r="BL105" s="1265"/>
      <c r="BM105" s="1265"/>
      <c r="BN105" s="1265"/>
      <c r="BO105" s="2351"/>
      <c r="BP105" s="2351"/>
      <c r="BQ105" s="2383"/>
      <c r="BR105" s="805">
        <f>BR104-5</f>
        <v>42565</v>
      </c>
      <c r="BS105" s="221">
        <f>BS29-5</f>
        <v>42586</v>
      </c>
      <c r="BT105" s="472" t="s">
        <v>25</v>
      </c>
      <c r="BU105" s="224">
        <f t="shared" ref="BU105:CA105" si="191">BU104-5</f>
        <v>42614</v>
      </c>
      <c r="BV105" s="225">
        <f>BV29-5</f>
        <v>42656</v>
      </c>
      <c r="BW105" s="184">
        <f>BW29-5</f>
        <v>42691</v>
      </c>
      <c r="BX105" s="221">
        <f t="shared" si="191"/>
        <v>42705</v>
      </c>
      <c r="BY105" s="224">
        <f t="shared" si="191"/>
        <v>42747</v>
      </c>
      <c r="BZ105" s="221">
        <f t="shared" si="191"/>
        <v>42789</v>
      </c>
      <c r="CA105" s="224">
        <f t="shared" si="191"/>
        <v>42824</v>
      </c>
      <c r="CB105" s="221">
        <f>CB104-5</f>
        <v>42852</v>
      </c>
      <c r="CC105" s="239">
        <f>CC104-5</f>
        <v>42880</v>
      </c>
      <c r="CD105" s="239">
        <f>CD104-5</f>
        <v>42909</v>
      </c>
      <c r="CE105" s="239">
        <f>CE29-5</f>
        <v>42936</v>
      </c>
      <c r="CF105" s="472" t="s">
        <v>25</v>
      </c>
      <c r="CG105" s="239">
        <f>CG104-5</f>
        <v>42971</v>
      </c>
      <c r="CH105" s="239">
        <f>CH29-5</f>
        <v>43027</v>
      </c>
      <c r="CI105" s="239">
        <f>CI29-5</f>
        <v>43055</v>
      </c>
      <c r="CJ105" s="239">
        <f>CJ104-5</f>
        <v>43090</v>
      </c>
      <c r="CK105" s="239">
        <f>CK29-5</f>
        <v>43139</v>
      </c>
      <c r="CL105" s="239">
        <f>CL29-5</f>
        <v>43167</v>
      </c>
      <c r="CM105" s="239">
        <f>CM104-5</f>
        <v>43195</v>
      </c>
      <c r="CN105" s="239">
        <f>CN29-5</f>
        <v>43230</v>
      </c>
      <c r="CO105" s="239">
        <f>CO29-5</f>
        <v>43258</v>
      </c>
      <c r="CP105" s="239">
        <f>CP104-5</f>
        <v>43279</v>
      </c>
      <c r="CQ105" s="239">
        <f>CQ29-5</f>
        <v>43314</v>
      </c>
      <c r="CR105" s="472" t="s">
        <v>25</v>
      </c>
      <c r="CS105" s="239">
        <f>CS104-5</f>
        <v>43356</v>
      </c>
    </row>
    <row r="106" spans="1:100" s="1" customFormat="1" ht="30" hidden="1" customHeight="1" x14ac:dyDescent="0.25">
      <c r="A106" s="4694"/>
      <c r="B106" s="4675"/>
      <c r="C106" s="2716" t="s">
        <v>598</v>
      </c>
      <c r="D106" s="2255"/>
      <c r="E106" s="1341"/>
      <c r="F106" s="2352"/>
      <c r="G106" s="2352"/>
      <c r="H106" s="2352"/>
      <c r="I106" s="2352"/>
      <c r="J106" s="2352"/>
      <c r="K106" s="1341"/>
      <c r="L106" s="2255"/>
      <c r="M106" s="2353"/>
      <c r="N106" s="2353"/>
      <c r="O106" s="2353"/>
      <c r="P106" s="2353"/>
      <c r="Q106" s="2353"/>
      <c r="R106" s="2353"/>
      <c r="S106" s="2353"/>
      <c r="T106" s="2353"/>
      <c r="U106" s="2353"/>
      <c r="V106" s="2353"/>
      <c r="W106" s="2353"/>
      <c r="X106" s="2353"/>
      <c r="Y106" s="2353"/>
      <c r="Z106" s="2353"/>
      <c r="AA106" s="2354"/>
      <c r="AB106" s="2353"/>
      <c r="AC106" s="2355"/>
      <c r="AD106" s="2355"/>
      <c r="AE106" s="2355"/>
      <c r="AF106" s="2355"/>
      <c r="AG106" s="2255"/>
      <c r="AH106" s="2255"/>
      <c r="AI106" s="2255"/>
      <c r="AJ106" s="2356"/>
      <c r="AK106" s="2356"/>
      <c r="AL106" s="2255"/>
      <c r="AM106" s="2255"/>
      <c r="AN106" s="2255"/>
      <c r="AO106" s="2255"/>
      <c r="AP106" s="2255"/>
      <c r="AQ106" s="2255"/>
      <c r="AR106" s="2255"/>
      <c r="AS106" s="2255"/>
      <c r="AT106" s="2255"/>
      <c r="AU106" s="2356"/>
      <c r="AV106" s="2255"/>
      <c r="AW106" s="2356"/>
      <c r="AX106" s="2255"/>
      <c r="AY106" s="2255"/>
      <c r="AZ106" s="2255"/>
      <c r="BA106" s="2357"/>
      <c r="BB106" s="2357"/>
      <c r="BC106" s="2357"/>
      <c r="BD106" s="2357"/>
      <c r="BE106" s="2357"/>
      <c r="BF106" s="2357"/>
      <c r="BG106" s="2357"/>
      <c r="BH106" s="2357"/>
      <c r="BI106" s="2357"/>
      <c r="BJ106" s="2357"/>
      <c r="BK106" s="2357"/>
      <c r="BL106" s="2358"/>
      <c r="BM106" s="2358"/>
      <c r="BN106" s="2358"/>
      <c r="BO106" s="2357"/>
      <c r="BP106" s="2357"/>
      <c r="BQ106" s="2384"/>
      <c r="BR106" s="2387">
        <f>BR29-21</f>
        <v>42556</v>
      </c>
      <c r="BS106" s="2217">
        <f>BS29-21</f>
        <v>42570</v>
      </c>
      <c r="BT106" s="2391" t="s">
        <v>25</v>
      </c>
      <c r="BU106" s="2218">
        <f>BU29-21</f>
        <v>42605</v>
      </c>
      <c r="BV106" s="2402">
        <f>BV29-21</f>
        <v>42640</v>
      </c>
      <c r="BW106" s="2219">
        <f>BW29-21</f>
        <v>42675</v>
      </c>
      <c r="BX106" s="2217">
        <f>BX29-21</f>
        <v>42696</v>
      </c>
      <c r="BY106" s="2218">
        <f>BY29-28</f>
        <v>42738</v>
      </c>
      <c r="BZ106" s="2217">
        <f t="shared" ref="BZ106:CE106" si="192">BZ29-21</f>
        <v>42780</v>
      </c>
      <c r="CA106" s="2218">
        <f t="shared" si="192"/>
        <v>42815</v>
      </c>
      <c r="CB106" s="2217">
        <f t="shared" si="192"/>
        <v>42843</v>
      </c>
      <c r="CC106" s="2409">
        <f t="shared" si="192"/>
        <v>42871</v>
      </c>
      <c r="CD106" s="2409">
        <f t="shared" si="192"/>
        <v>42900</v>
      </c>
      <c r="CE106" s="2409">
        <f t="shared" si="192"/>
        <v>42920</v>
      </c>
      <c r="CF106" s="2391" t="s">
        <v>25</v>
      </c>
      <c r="CG106" s="2409">
        <f t="shared" ref="CG106:CQ106" si="193">CG29-21</f>
        <v>42962</v>
      </c>
      <c r="CH106" s="2409">
        <f t="shared" si="193"/>
        <v>43011</v>
      </c>
      <c r="CI106" s="2409">
        <f t="shared" si="193"/>
        <v>43039</v>
      </c>
      <c r="CJ106" s="2409">
        <f t="shared" si="193"/>
        <v>43081</v>
      </c>
      <c r="CK106" s="2409">
        <f t="shared" si="193"/>
        <v>43123</v>
      </c>
      <c r="CL106" s="2409">
        <f t="shared" si="193"/>
        <v>43151</v>
      </c>
      <c r="CM106" s="2409">
        <f t="shared" si="193"/>
        <v>43186</v>
      </c>
      <c r="CN106" s="2409">
        <f t="shared" si="193"/>
        <v>43214</v>
      </c>
      <c r="CO106" s="2409">
        <f t="shared" si="193"/>
        <v>43242</v>
      </c>
      <c r="CP106" s="2409">
        <f t="shared" si="193"/>
        <v>43270</v>
      </c>
      <c r="CQ106" s="2409">
        <f t="shared" si="193"/>
        <v>43298</v>
      </c>
      <c r="CR106" s="2391" t="s">
        <v>25</v>
      </c>
      <c r="CS106" s="2409">
        <f>CS29-21</f>
        <v>43347</v>
      </c>
    </row>
    <row r="107" spans="1:100" s="1" customFormat="1" ht="30" hidden="1" customHeight="1" x14ac:dyDescent="0.25">
      <c r="A107" s="4694"/>
      <c r="B107" s="4675"/>
      <c r="C107" s="2369" t="s">
        <v>479</v>
      </c>
      <c r="D107" s="18"/>
      <c r="E107" s="511"/>
      <c r="F107" s="2349"/>
      <c r="G107" s="2349"/>
      <c r="H107" s="2349"/>
      <c r="I107" s="2349"/>
      <c r="J107" s="2349"/>
      <c r="K107" s="511"/>
      <c r="L107" s="18"/>
      <c r="M107" s="580"/>
      <c r="N107" s="580"/>
      <c r="O107" s="580"/>
      <c r="P107" s="580"/>
      <c r="Q107" s="580"/>
      <c r="R107" s="580"/>
      <c r="S107" s="580"/>
      <c r="T107" s="580"/>
      <c r="U107" s="580"/>
      <c r="V107" s="580"/>
      <c r="W107" s="580"/>
      <c r="X107" s="580"/>
      <c r="Y107" s="580"/>
      <c r="Z107" s="580"/>
      <c r="AA107" s="2350"/>
      <c r="AB107" s="580"/>
      <c r="AC107" s="830"/>
      <c r="AD107" s="830"/>
      <c r="AE107" s="830"/>
      <c r="AF107" s="830"/>
      <c r="AG107" s="18"/>
      <c r="AH107" s="18"/>
      <c r="AI107" s="18"/>
      <c r="AJ107" s="814"/>
      <c r="AK107" s="814"/>
      <c r="AL107" s="18"/>
      <c r="AM107" s="18"/>
      <c r="AN107" s="18"/>
      <c r="AO107" s="18"/>
      <c r="AP107" s="18"/>
      <c r="AQ107" s="18"/>
      <c r="AR107" s="18"/>
      <c r="AS107" s="18"/>
      <c r="AT107" s="18"/>
      <c r="AU107" s="814"/>
      <c r="AV107" s="18"/>
      <c r="AW107" s="814"/>
      <c r="AX107" s="18"/>
      <c r="AY107" s="18"/>
      <c r="AZ107" s="18"/>
      <c r="BA107" s="2351"/>
      <c r="BB107" s="2351"/>
      <c r="BC107" s="2351"/>
      <c r="BD107" s="2351"/>
      <c r="BE107" s="2351"/>
      <c r="BF107" s="2351"/>
      <c r="BG107" s="2351"/>
      <c r="BH107" s="2351"/>
      <c r="BI107" s="2351"/>
      <c r="BJ107" s="2351"/>
      <c r="BK107" s="2351"/>
      <c r="BL107" s="1265"/>
      <c r="BM107" s="1265"/>
      <c r="BN107" s="1265"/>
      <c r="BO107" s="2351"/>
      <c r="BP107" s="2351"/>
      <c r="BQ107" s="2383"/>
      <c r="BR107" s="805">
        <f>BR105-20</f>
        <v>42545</v>
      </c>
      <c r="BS107" s="225" t="s">
        <v>106</v>
      </c>
      <c r="BT107" s="472" t="s">
        <v>106</v>
      </c>
      <c r="BU107" s="224">
        <f t="shared" ref="BU107:CC107" si="194">BU105-20</f>
        <v>42594</v>
      </c>
      <c r="BV107" s="225" t="s">
        <v>109</v>
      </c>
      <c r="BW107" s="184" t="s">
        <v>109</v>
      </c>
      <c r="BX107" s="225" t="s">
        <v>38</v>
      </c>
      <c r="BY107" s="224">
        <f t="shared" si="194"/>
        <v>42727</v>
      </c>
      <c r="BZ107" s="225" t="s">
        <v>38</v>
      </c>
      <c r="CA107" s="224">
        <f t="shared" si="194"/>
        <v>42804</v>
      </c>
      <c r="CB107" s="221">
        <f t="shared" si="194"/>
        <v>42832</v>
      </c>
      <c r="CC107" s="239">
        <f t="shared" si="194"/>
        <v>42860</v>
      </c>
      <c r="CD107" s="239">
        <f>CD105-20</f>
        <v>42889</v>
      </c>
      <c r="CE107" s="225" t="s">
        <v>106</v>
      </c>
      <c r="CF107" s="472" t="s">
        <v>106</v>
      </c>
      <c r="CG107" s="239">
        <f>CG105-20</f>
        <v>42951</v>
      </c>
      <c r="CH107" s="225" t="s">
        <v>109</v>
      </c>
      <c r="CI107" s="472" t="s">
        <v>109</v>
      </c>
      <c r="CJ107" s="239">
        <f>CJ105-20</f>
        <v>43070</v>
      </c>
      <c r="CK107" s="225" t="s">
        <v>192</v>
      </c>
      <c r="CL107" s="472" t="s">
        <v>192</v>
      </c>
      <c r="CM107" s="239">
        <f>CM105-20</f>
        <v>43175</v>
      </c>
      <c r="CN107" s="225" t="s">
        <v>67</v>
      </c>
      <c r="CO107" s="472" t="s">
        <v>67</v>
      </c>
      <c r="CP107" s="239">
        <f>CP105-20</f>
        <v>43259</v>
      </c>
      <c r="CQ107" s="225" t="s">
        <v>106</v>
      </c>
      <c r="CR107" s="472" t="s">
        <v>106</v>
      </c>
      <c r="CS107" s="239">
        <f>CS105-20</f>
        <v>43336</v>
      </c>
      <c r="CV107" s="1" t="s">
        <v>1</v>
      </c>
    </row>
    <row r="108" spans="1:100" s="1" customFormat="1" ht="30" hidden="1" customHeight="1" x14ac:dyDescent="0.25">
      <c r="A108" s="4694"/>
      <c r="B108" s="4675"/>
      <c r="C108" s="2370" t="s">
        <v>478</v>
      </c>
      <c r="D108" s="18"/>
      <c r="E108" s="511"/>
      <c r="F108" s="2349"/>
      <c r="G108" s="2349"/>
      <c r="H108" s="2349"/>
      <c r="I108" s="2349"/>
      <c r="J108" s="2349"/>
      <c r="K108" s="511"/>
      <c r="L108" s="18"/>
      <c r="M108" s="580"/>
      <c r="N108" s="580"/>
      <c r="O108" s="580"/>
      <c r="P108" s="580"/>
      <c r="Q108" s="580"/>
      <c r="R108" s="580"/>
      <c r="S108" s="580"/>
      <c r="T108" s="580"/>
      <c r="U108" s="580"/>
      <c r="V108" s="580"/>
      <c r="W108" s="580"/>
      <c r="X108" s="580"/>
      <c r="Y108" s="580"/>
      <c r="Z108" s="580"/>
      <c r="AA108" s="2350"/>
      <c r="AB108" s="580"/>
      <c r="AC108" s="830"/>
      <c r="AD108" s="830"/>
      <c r="AE108" s="830"/>
      <c r="AF108" s="830"/>
      <c r="AG108" s="18"/>
      <c r="AH108" s="18"/>
      <c r="AI108" s="18"/>
      <c r="AJ108" s="814"/>
      <c r="AK108" s="814"/>
      <c r="AL108" s="18"/>
      <c r="AM108" s="18"/>
      <c r="AN108" s="18"/>
      <c r="AO108" s="18"/>
      <c r="AP108" s="18"/>
      <c r="AQ108" s="18"/>
      <c r="AR108" s="18"/>
      <c r="AS108" s="18"/>
      <c r="AT108" s="18"/>
      <c r="AU108" s="814"/>
      <c r="AV108" s="18"/>
      <c r="AW108" s="814"/>
      <c r="AX108" s="18"/>
      <c r="AY108" s="18"/>
      <c r="AZ108" s="18"/>
      <c r="BA108" s="2351"/>
      <c r="BB108" s="2351"/>
      <c r="BC108" s="2351"/>
      <c r="BD108" s="2351"/>
      <c r="BE108" s="2351"/>
      <c r="BF108" s="2351"/>
      <c r="BG108" s="2351"/>
      <c r="BH108" s="2351"/>
      <c r="BI108" s="2351"/>
      <c r="BJ108" s="2351"/>
      <c r="BK108" s="2351"/>
      <c r="BL108" s="1265"/>
      <c r="BM108" s="1265"/>
      <c r="BN108" s="1265"/>
      <c r="BO108" s="2351"/>
      <c r="BP108" s="2351"/>
      <c r="BQ108" s="2383"/>
      <c r="BR108" s="2070">
        <f>BR107-2</f>
        <v>42543</v>
      </c>
      <c r="BS108" s="2061" t="s">
        <v>106</v>
      </c>
      <c r="BT108" s="2392" t="s">
        <v>106</v>
      </c>
      <c r="BU108" s="2399">
        <f t="shared" ref="BU108:CC108" si="195">BU107-2</f>
        <v>42592</v>
      </c>
      <c r="BV108" s="2061" t="s">
        <v>109</v>
      </c>
      <c r="BW108" s="2404" t="s">
        <v>109</v>
      </c>
      <c r="BX108" s="2061" t="s">
        <v>38</v>
      </c>
      <c r="BY108" s="2399">
        <f t="shared" si="195"/>
        <v>42725</v>
      </c>
      <c r="BZ108" s="2061" t="s">
        <v>38</v>
      </c>
      <c r="CA108" s="2399">
        <f t="shared" si="195"/>
        <v>42802</v>
      </c>
      <c r="CB108" s="2067">
        <f t="shared" si="195"/>
        <v>42830</v>
      </c>
      <c r="CC108" s="2410">
        <f t="shared" si="195"/>
        <v>42858</v>
      </c>
      <c r="CD108" s="2410">
        <f>CD107-2</f>
        <v>42887</v>
      </c>
      <c r="CE108" s="2061" t="s">
        <v>106</v>
      </c>
      <c r="CF108" s="2392" t="s">
        <v>106</v>
      </c>
      <c r="CG108" s="2410">
        <f>CG107-2</f>
        <v>42949</v>
      </c>
      <c r="CH108" s="2061" t="s">
        <v>109</v>
      </c>
      <c r="CI108" s="2392" t="s">
        <v>109</v>
      </c>
      <c r="CJ108" s="2410">
        <f>CJ107-2</f>
        <v>43068</v>
      </c>
      <c r="CK108" s="2061" t="s">
        <v>192</v>
      </c>
      <c r="CL108" s="2392" t="s">
        <v>192</v>
      </c>
      <c r="CM108" s="2410">
        <f>CM107-2</f>
        <v>43173</v>
      </c>
      <c r="CN108" s="2061" t="s">
        <v>67</v>
      </c>
      <c r="CO108" s="2392" t="s">
        <v>67</v>
      </c>
      <c r="CP108" s="2410">
        <f>CP107-2</f>
        <v>43257</v>
      </c>
      <c r="CQ108" s="2061" t="s">
        <v>106</v>
      </c>
      <c r="CR108" s="2392" t="s">
        <v>106</v>
      </c>
      <c r="CS108" s="2410">
        <f>CS107-2</f>
        <v>43334</v>
      </c>
    </row>
    <row r="109" spans="1:100" s="1" customFormat="1" ht="30" hidden="1" customHeight="1" x14ac:dyDescent="0.25">
      <c r="A109" s="4694"/>
      <c r="B109" s="4675"/>
      <c r="C109" s="2371" t="s">
        <v>21</v>
      </c>
      <c r="D109" s="18"/>
      <c r="E109" s="511"/>
      <c r="F109" s="2349"/>
      <c r="G109" s="2349"/>
      <c r="H109" s="2349"/>
      <c r="I109" s="2349"/>
      <c r="J109" s="2349"/>
      <c r="K109" s="511"/>
      <c r="L109" s="18"/>
      <c r="M109" s="580"/>
      <c r="N109" s="580"/>
      <c r="O109" s="580"/>
      <c r="P109" s="580"/>
      <c r="Q109" s="580"/>
      <c r="R109" s="580"/>
      <c r="S109" s="580"/>
      <c r="T109" s="580"/>
      <c r="U109" s="580"/>
      <c r="V109" s="580"/>
      <c r="W109" s="580"/>
      <c r="X109" s="580"/>
      <c r="Y109" s="580"/>
      <c r="Z109" s="580"/>
      <c r="AA109" s="2350"/>
      <c r="AB109" s="580"/>
      <c r="AC109" s="830"/>
      <c r="AD109" s="830"/>
      <c r="AE109" s="830"/>
      <c r="AF109" s="830"/>
      <c r="AG109" s="18"/>
      <c r="AH109" s="18"/>
      <c r="AI109" s="18"/>
      <c r="AJ109" s="814"/>
      <c r="AK109" s="814"/>
      <c r="AL109" s="18"/>
      <c r="AM109" s="18"/>
      <c r="AN109" s="18"/>
      <c r="AO109" s="18"/>
      <c r="AP109" s="18"/>
      <c r="AQ109" s="18"/>
      <c r="AR109" s="18"/>
      <c r="AS109" s="18"/>
      <c r="AT109" s="18"/>
      <c r="AU109" s="814"/>
      <c r="AV109" s="18"/>
      <c r="AW109" s="814"/>
      <c r="AX109" s="18"/>
      <c r="AY109" s="18"/>
      <c r="AZ109" s="18"/>
      <c r="BA109" s="2351"/>
      <c r="BB109" s="2351"/>
      <c r="BC109" s="2351"/>
      <c r="BD109" s="2351"/>
      <c r="BE109" s="2351"/>
      <c r="BF109" s="2351"/>
      <c r="BG109" s="2351"/>
      <c r="BH109" s="2351"/>
      <c r="BI109" s="2351"/>
      <c r="BJ109" s="2351"/>
      <c r="BK109" s="2351"/>
      <c r="BL109" s="1265"/>
      <c r="BM109" s="1265"/>
      <c r="BN109" s="1265"/>
      <c r="BO109" s="2351"/>
      <c r="BP109" s="2351"/>
      <c r="BQ109" s="2383"/>
      <c r="BR109" s="805">
        <f>BR110+3</f>
        <v>42510</v>
      </c>
      <c r="BS109" s="225" t="s">
        <v>106</v>
      </c>
      <c r="BT109" s="472" t="s">
        <v>106</v>
      </c>
      <c r="BU109" s="224">
        <f t="shared" ref="BU109:CG109" si="196">BU110+3</f>
        <v>42559</v>
      </c>
      <c r="BV109" s="225" t="s">
        <v>109</v>
      </c>
      <c r="BW109" s="184" t="s">
        <v>109</v>
      </c>
      <c r="BX109" s="225" t="s">
        <v>38</v>
      </c>
      <c r="BY109" s="224">
        <f t="shared" si="196"/>
        <v>42692</v>
      </c>
      <c r="BZ109" s="225" t="s">
        <v>38</v>
      </c>
      <c r="CA109" s="224">
        <f t="shared" si="196"/>
        <v>42769</v>
      </c>
      <c r="CB109" s="221">
        <f t="shared" si="196"/>
        <v>42797</v>
      </c>
      <c r="CC109" s="239">
        <f t="shared" si="196"/>
        <v>42825</v>
      </c>
      <c r="CD109" s="239">
        <f t="shared" si="196"/>
        <v>42854</v>
      </c>
      <c r="CE109" s="225" t="s">
        <v>106</v>
      </c>
      <c r="CF109" s="472" t="s">
        <v>106</v>
      </c>
      <c r="CG109" s="239">
        <f t="shared" si="196"/>
        <v>42916</v>
      </c>
      <c r="CH109" s="225" t="s">
        <v>109</v>
      </c>
      <c r="CI109" s="472" t="s">
        <v>109</v>
      </c>
      <c r="CJ109" s="239">
        <f>CJ110+3</f>
        <v>43035</v>
      </c>
      <c r="CK109" s="225" t="s">
        <v>192</v>
      </c>
      <c r="CL109" s="472" t="s">
        <v>192</v>
      </c>
      <c r="CM109" s="239">
        <f>CM110+3</f>
        <v>43140</v>
      </c>
      <c r="CN109" s="225" t="s">
        <v>67</v>
      </c>
      <c r="CO109" s="472" t="s">
        <v>67</v>
      </c>
      <c r="CP109" s="239">
        <f>CP110+3</f>
        <v>43224</v>
      </c>
      <c r="CQ109" s="225" t="s">
        <v>106</v>
      </c>
      <c r="CR109" s="472" t="s">
        <v>106</v>
      </c>
      <c r="CS109" s="239">
        <f>CS110+3</f>
        <v>43301</v>
      </c>
    </row>
    <row r="110" spans="1:100" s="1" customFormat="1" ht="30" hidden="1" customHeight="1" x14ac:dyDescent="0.25">
      <c r="A110" s="4694"/>
      <c r="B110" s="4675"/>
      <c r="C110" s="2372" t="s">
        <v>472</v>
      </c>
      <c r="D110" s="18"/>
      <c r="E110" s="511"/>
      <c r="F110" s="2349"/>
      <c r="G110" s="2349"/>
      <c r="H110" s="2349"/>
      <c r="I110" s="2349"/>
      <c r="J110" s="2349"/>
      <c r="K110" s="511"/>
      <c r="L110" s="18"/>
      <c r="M110" s="580"/>
      <c r="N110" s="580"/>
      <c r="O110" s="580"/>
      <c r="P110" s="580"/>
      <c r="Q110" s="580"/>
      <c r="R110" s="580"/>
      <c r="S110" s="580"/>
      <c r="T110" s="580"/>
      <c r="U110" s="580"/>
      <c r="V110" s="580"/>
      <c r="W110" s="580"/>
      <c r="X110" s="580"/>
      <c r="Y110" s="580"/>
      <c r="Z110" s="580"/>
      <c r="AA110" s="2350"/>
      <c r="AB110" s="580"/>
      <c r="AC110" s="830"/>
      <c r="AD110" s="830"/>
      <c r="AE110" s="830"/>
      <c r="AF110" s="830"/>
      <c r="AG110" s="18"/>
      <c r="AH110" s="18"/>
      <c r="AI110" s="18"/>
      <c r="AJ110" s="814"/>
      <c r="AK110" s="814"/>
      <c r="AL110" s="18"/>
      <c r="AM110" s="18"/>
      <c r="AN110" s="18"/>
      <c r="AO110" s="18"/>
      <c r="AP110" s="18"/>
      <c r="AQ110" s="18"/>
      <c r="AR110" s="18"/>
      <c r="AS110" s="18"/>
      <c r="AT110" s="18"/>
      <c r="AU110" s="814"/>
      <c r="AV110" s="18"/>
      <c r="AW110" s="814"/>
      <c r="AX110" s="18"/>
      <c r="AY110" s="18"/>
      <c r="AZ110" s="18"/>
      <c r="BA110" s="2351"/>
      <c r="BB110" s="2351"/>
      <c r="BC110" s="2351"/>
      <c r="BD110" s="2351"/>
      <c r="BE110" s="2351"/>
      <c r="BF110" s="2351"/>
      <c r="BG110" s="2351"/>
      <c r="BH110" s="2351"/>
      <c r="BI110" s="2351"/>
      <c r="BJ110" s="2351"/>
      <c r="BK110" s="2351"/>
      <c r="BL110" s="1265"/>
      <c r="BM110" s="1265"/>
      <c r="BN110" s="1265"/>
      <c r="BO110" s="2351"/>
      <c r="BP110" s="2351"/>
      <c r="BQ110" s="2383"/>
      <c r="BR110" s="2388">
        <f>BR104-63</f>
        <v>42507</v>
      </c>
      <c r="BS110" s="2396" t="s">
        <v>106</v>
      </c>
      <c r="BT110" s="2393" t="s">
        <v>106</v>
      </c>
      <c r="BU110" s="2400">
        <f t="shared" ref="BU110:CC110" si="197">BU104-63</f>
        <v>42556</v>
      </c>
      <c r="BV110" s="2396" t="s">
        <v>109</v>
      </c>
      <c r="BW110" s="2405" t="s">
        <v>109</v>
      </c>
      <c r="BX110" s="2396" t="s">
        <v>38</v>
      </c>
      <c r="BY110" s="2400">
        <f>BY104-63</f>
        <v>42689</v>
      </c>
      <c r="BZ110" s="2396" t="s">
        <v>38</v>
      </c>
      <c r="CA110" s="2400">
        <f t="shared" si="197"/>
        <v>42766</v>
      </c>
      <c r="CB110" s="2412">
        <f t="shared" si="197"/>
        <v>42794</v>
      </c>
      <c r="CC110" s="2411">
        <f t="shared" si="197"/>
        <v>42822</v>
      </c>
      <c r="CD110" s="2411">
        <f>CD104-63</f>
        <v>42851</v>
      </c>
      <c r="CE110" s="2396" t="s">
        <v>106</v>
      </c>
      <c r="CF110" s="2393" t="s">
        <v>106</v>
      </c>
      <c r="CG110" s="2411">
        <f>CG104-63</f>
        <v>42913</v>
      </c>
      <c r="CH110" s="2396" t="s">
        <v>109</v>
      </c>
      <c r="CI110" s="2393" t="s">
        <v>109</v>
      </c>
      <c r="CJ110" s="2411">
        <f>CJ104-63</f>
        <v>43032</v>
      </c>
      <c r="CK110" s="2396" t="s">
        <v>192</v>
      </c>
      <c r="CL110" s="2393" t="s">
        <v>192</v>
      </c>
      <c r="CM110" s="2411">
        <f>CM104-63</f>
        <v>43137</v>
      </c>
      <c r="CN110" s="2396" t="s">
        <v>67</v>
      </c>
      <c r="CO110" s="2393" t="s">
        <v>67</v>
      </c>
      <c r="CP110" s="2411">
        <f>CP104-63</f>
        <v>43221</v>
      </c>
      <c r="CQ110" s="2396" t="s">
        <v>106</v>
      </c>
      <c r="CR110" s="2393" t="s">
        <v>106</v>
      </c>
      <c r="CS110" s="2411">
        <f>CS104-63</f>
        <v>43298</v>
      </c>
      <c r="CU110" s="1" t="s">
        <v>1</v>
      </c>
    </row>
    <row r="111" spans="1:100" s="1" customFormat="1" ht="30" hidden="1" customHeight="1" thickBot="1" x14ac:dyDescent="0.3">
      <c r="A111" s="4695"/>
      <c r="B111" s="4676"/>
      <c r="C111" s="2373" t="s">
        <v>480</v>
      </c>
      <c r="D111" s="2374"/>
      <c r="E111" s="2375"/>
      <c r="F111" s="2376"/>
      <c r="G111" s="2376"/>
      <c r="H111" s="2376"/>
      <c r="I111" s="2376"/>
      <c r="J111" s="2376"/>
      <c r="K111" s="2375"/>
      <c r="L111" s="2374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377"/>
      <c r="AB111" s="215"/>
      <c r="AC111" s="2378"/>
      <c r="AD111" s="2378"/>
      <c r="AE111" s="2378"/>
      <c r="AF111" s="2378"/>
      <c r="AG111" s="2374"/>
      <c r="AH111" s="2374"/>
      <c r="AI111" s="2374"/>
      <c r="AJ111" s="2379"/>
      <c r="AK111" s="2379"/>
      <c r="AL111" s="2374"/>
      <c r="AM111" s="2374"/>
      <c r="AN111" s="2374"/>
      <c r="AO111" s="2374"/>
      <c r="AP111" s="2374"/>
      <c r="AQ111" s="2374"/>
      <c r="AR111" s="2374"/>
      <c r="AS111" s="2374"/>
      <c r="AT111" s="2374"/>
      <c r="AU111" s="2379"/>
      <c r="AV111" s="2374"/>
      <c r="AW111" s="2379"/>
      <c r="AX111" s="2374"/>
      <c r="AY111" s="2374"/>
      <c r="AZ111" s="2374"/>
      <c r="BA111" s="2380"/>
      <c r="BB111" s="2380"/>
      <c r="BC111" s="2380"/>
      <c r="BD111" s="2380"/>
      <c r="BE111" s="2380"/>
      <c r="BF111" s="2380"/>
      <c r="BG111" s="2380"/>
      <c r="BH111" s="2380"/>
      <c r="BI111" s="2380"/>
      <c r="BJ111" s="2380"/>
      <c r="BK111" s="2380"/>
      <c r="BL111" s="1578"/>
      <c r="BM111" s="1578"/>
      <c r="BN111" s="1578"/>
      <c r="BO111" s="2380"/>
      <c r="BP111" s="2380"/>
      <c r="BQ111" s="2385"/>
      <c r="BR111" s="2389">
        <f>BR110-7</f>
        <v>42500</v>
      </c>
      <c r="BS111" s="2397">
        <f>BS29-14</f>
        <v>42577</v>
      </c>
      <c r="BT111" s="2394" t="s">
        <v>25</v>
      </c>
      <c r="BU111" s="2401">
        <f t="shared" ref="BU111:CA111" si="198">BU110-7</f>
        <v>42549</v>
      </c>
      <c r="BV111" s="2397">
        <f>BV29-14</f>
        <v>42647</v>
      </c>
      <c r="BW111" s="2406">
        <f>BW29-14</f>
        <v>42682</v>
      </c>
      <c r="BX111" s="2397">
        <f>BX29-14</f>
        <v>42703</v>
      </c>
      <c r="BY111" s="2401">
        <f t="shared" si="198"/>
        <v>42682</v>
      </c>
      <c r="BZ111" s="2397" t="s">
        <v>38</v>
      </c>
      <c r="CA111" s="2401">
        <f t="shared" si="198"/>
        <v>42759</v>
      </c>
      <c r="CB111" s="2397">
        <f>CB29-14</f>
        <v>42850</v>
      </c>
      <c r="CC111" s="2394">
        <f>CC29-14</f>
        <v>42878</v>
      </c>
      <c r="CD111" s="2394">
        <f>CD29-14</f>
        <v>42907</v>
      </c>
      <c r="CE111" s="2397">
        <f>CE29-14</f>
        <v>42927</v>
      </c>
      <c r="CF111" s="2394" t="s">
        <v>25</v>
      </c>
      <c r="CG111" s="2394">
        <f t="shared" ref="CG111:CQ111" si="199">CG29-14</f>
        <v>42969</v>
      </c>
      <c r="CH111" s="2397">
        <f t="shared" si="199"/>
        <v>43018</v>
      </c>
      <c r="CI111" s="2394">
        <f t="shared" si="199"/>
        <v>43046</v>
      </c>
      <c r="CJ111" s="2394">
        <f t="shared" si="199"/>
        <v>43088</v>
      </c>
      <c r="CK111" s="2397">
        <f t="shared" si="199"/>
        <v>43130</v>
      </c>
      <c r="CL111" s="2394">
        <f t="shared" si="199"/>
        <v>43158</v>
      </c>
      <c r="CM111" s="2394">
        <f t="shared" si="199"/>
        <v>43193</v>
      </c>
      <c r="CN111" s="2397">
        <f t="shared" si="199"/>
        <v>43221</v>
      </c>
      <c r="CO111" s="2394">
        <f t="shared" si="199"/>
        <v>43249</v>
      </c>
      <c r="CP111" s="2394">
        <f t="shared" si="199"/>
        <v>43277</v>
      </c>
      <c r="CQ111" s="2397">
        <f t="shared" si="199"/>
        <v>43305</v>
      </c>
      <c r="CR111" s="2394" t="s">
        <v>25</v>
      </c>
      <c r="CS111" s="2394">
        <f>CS29-14</f>
        <v>43354</v>
      </c>
    </row>
    <row r="112" spans="1:100" s="1" customFormat="1" ht="30" hidden="1" customHeight="1" x14ac:dyDescent="0.25">
      <c r="A112" s="122"/>
      <c r="B112" s="122"/>
      <c r="E112" s="121"/>
      <c r="F112" s="123"/>
      <c r="G112" s="123"/>
      <c r="H112" s="123"/>
      <c r="I112" s="123"/>
      <c r="J112" s="123"/>
      <c r="K112" s="12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3351"/>
      <c r="AB112" s="181"/>
      <c r="AC112" s="827"/>
      <c r="AD112" s="827"/>
      <c r="AE112" s="827"/>
      <c r="AF112" s="827"/>
      <c r="AJ112" s="2803"/>
      <c r="AK112" s="2803"/>
      <c r="AU112" s="2803"/>
      <c r="AW112" s="2803"/>
      <c r="BE112" s="91"/>
      <c r="BL112" s="181"/>
      <c r="BM112" s="181"/>
      <c r="BN112" s="181"/>
      <c r="CQ112" s="2803"/>
      <c r="CR112" s="2803"/>
    </row>
    <row r="113" spans="1:115" s="1" customFormat="1" ht="30" hidden="1" customHeight="1" thickBot="1" x14ac:dyDescent="0.3">
      <c r="A113" s="122"/>
      <c r="B113" s="122" t="s">
        <v>1</v>
      </c>
      <c r="E113" s="121"/>
      <c r="F113" s="123"/>
      <c r="G113" s="123"/>
      <c r="H113" s="123"/>
      <c r="I113" s="123"/>
      <c r="J113" s="123"/>
      <c r="K113" s="1156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3351"/>
      <c r="AB113" s="181"/>
      <c r="AC113" s="827"/>
      <c r="AD113" s="827"/>
      <c r="AE113" s="827"/>
      <c r="AF113" s="827"/>
      <c r="AI113" s="1">
        <v>2014</v>
      </c>
      <c r="AJ113" s="2803"/>
      <c r="AK113" s="2803"/>
      <c r="AS113" s="2803" t="s">
        <v>283</v>
      </c>
      <c r="AT113" s="928"/>
      <c r="AU113" s="2803">
        <v>2015</v>
      </c>
      <c r="AW113" s="2803"/>
      <c r="BE113" s="1" t="s">
        <v>367</v>
      </c>
      <c r="BG113" s="1">
        <v>2016</v>
      </c>
      <c r="BL113" s="181"/>
      <c r="BM113" s="181" t="s">
        <v>411</v>
      </c>
      <c r="BN113" s="181">
        <v>2016</v>
      </c>
      <c r="BR113" s="2096" t="s">
        <v>477</v>
      </c>
      <c r="BS113" s="1">
        <v>2017</v>
      </c>
      <c r="CB113" s="1" t="s">
        <v>661</v>
      </c>
      <c r="CH113" s="19" t="s">
        <v>737</v>
      </c>
      <c r="CQ113" s="2803">
        <v>2019</v>
      </c>
      <c r="CR113" s="2803"/>
    </row>
    <row r="114" spans="1:115" ht="30" hidden="1" customHeight="1" thickBot="1" x14ac:dyDescent="0.3">
      <c r="A114" s="4681" t="s">
        <v>90</v>
      </c>
      <c r="B114" s="4683" t="s">
        <v>7</v>
      </c>
      <c r="C114" s="1761" t="s">
        <v>3</v>
      </c>
      <c r="D114" s="1761"/>
      <c r="E114" s="1762"/>
      <c r="F114" s="1762"/>
      <c r="G114" s="1762"/>
      <c r="H114" s="1762"/>
      <c r="I114" s="1762"/>
      <c r="J114" s="1762"/>
      <c r="K114" s="1762"/>
      <c r="L114" s="1762"/>
      <c r="M114" s="1762"/>
      <c r="N114" s="1762"/>
      <c r="O114" s="1762"/>
      <c r="P114" s="1762"/>
      <c r="Q114" s="1762"/>
      <c r="R114" s="1762"/>
      <c r="S114" s="1763"/>
      <c r="T114" s="1763"/>
      <c r="U114" s="1764"/>
      <c r="V114" s="1758"/>
      <c r="W114" s="1759"/>
      <c r="X114" s="1758"/>
      <c r="Y114" s="1759"/>
      <c r="Z114" s="1758"/>
      <c r="AA114" s="1765"/>
      <c r="AB114" s="1759">
        <v>41455</v>
      </c>
      <c r="AC114" s="1758">
        <v>41485</v>
      </c>
      <c r="AD114" s="1759">
        <v>41516</v>
      </c>
      <c r="AE114" s="1758">
        <v>41547</v>
      </c>
      <c r="AF114" s="1766">
        <v>41577</v>
      </c>
      <c r="AG114" s="1758">
        <v>41608</v>
      </c>
      <c r="AH114" s="1759">
        <v>41638</v>
      </c>
      <c r="AI114" s="1758">
        <v>41304</v>
      </c>
      <c r="AJ114" s="1765">
        <v>41333</v>
      </c>
      <c r="AK114" s="1697">
        <v>41363</v>
      </c>
      <c r="AL114" s="1767">
        <v>41759</v>
      </c>
      <c r="AM114" s="1698">
        <v>41789</v>
      </c>
      <c r="AN114" s="1698">
        <v>41820</v>
      </c>
      <c r="AO114" s="1698">
        <v>41850</v>
      </c>
      <c r="AP114" s="1693">
        <v>41881</v>
      </c>
      <c r="AQ114" s="1698">
        <v>41912</v>
      </c>
      <c r="AR114" s="1693">
        <v>41942</v>
      </c>
      <c r="AS114" s="1693">
        <v>41973</v>
      </c>
      <c r="AT114" s="1693">
        <v>42003</v>
      </c>
      <c r="AU114" s="1697">
        <v>42034</v>
      </c>
      <c r="AV114" s="1693">
        <v>42063</v>
      </c>
      <c r="AW114" s="1697">
        <v>42093</v>
      </c>
      <c r="AX114" s="1693">
        <v>42124</v>
      </c>
      <c r="AY114" s="1693">
        <v>42154</v>
      </c>
      <c r="AZ114" s="1693">
        <v>42185</v>
      </c>
      <c r="BA114" s="1693">
        <v>42215</v>
      </c>
      <c r="BB114" s="1693">
        <v>41881</v>
      </c>
      <c r="BC114" s="1693">
        <v>41912</v>
      </c>
      <c r="BD114" s="1693">
        <v>41942</v>
      </c>
      <c r="BE114" s="1693">
        <v>41973</v>
      </c>
      <c r="BF114" s="1693">
        <v>42003</v>
      </c>
      <c r="BG114" s="1693">
        <v>42034</v>
      </c>
      <c r="BH114" s="1693">
        <v>42063</v>
      </c>
      <c r="BI114" s="1693">
        <v>42459</v>
      </c>
      <c r="BJ114" s="1693">
        <v>42490</v>
      </c>
      <c r="BK114" s="1693">
        <v>42520</v>
      </c>
      <c r="BL114" s="1693">
        <v>42551</v>
      </c>
      <c r="BM114" s="1698">
        <v>42581</v>
      </c>
      <c r="BN114" s="1693">
        <v>42612</v>
      </c>
      <c r="BO114" s="1694">
        <v>42643</v>
      </c>
      <c r="BP114" s="1693">
        <v>42673</v>
      </c>
      <c r="BQ114" s="1694">
        <v>42704</v>
      </c>
      <c r="BR114" s="1693">
        <v>42734</v>
      </c>
      <c r="BS114" s="1760">
        <v>42765</v>
      </c>
      <c r="BT114" s="1760">
        <v>42794</v>
      </c>
      <c r="BU114" s="1768">
        <v>42824</v>
      </c>
      <c r="BV114" s="1760">
        <v>42855</v>
      </c>
      <c r="BW114" s="1769">
        <v>42885</v>
      </c>
      <c r="BX114" s="1760">
        <v>42916</v>
      </c>
      <c r="BY114" s="1760">
        <v>42946</v>
      </c>
      <c r="BZ114" s="1760">
        <v>42977</v>
      </c>
      <c r="CA114" s="1768">
        <v>43008</v>
      </c>
      <c r="CB114" s="1698">
        <v>43038</v>
      </c>
      <c r="CC114" s="1693">
        <v>43069</v>
      </c>
      <c r="CD114" s="1694">
        <v>43099</v>
      </c>
      <c r="CE114" s="1693">
        <v>43130</v>
      </c>
      <c r="CF114" s="1696">
        <v>42794</v>
      </c>
      <c r="CG114" s="1693">
        <v>43189</v>
      </c>
      <c r="CH114" s="1693">
        <v>43220</v>
      </c>
      <c r="CI114" s="1693">
        <v>43250</v>
      </c>
      <c r="CJ114" s="1693">
        <v>43281</v>
      </c>
      <c r="CK114" s="1693">
        <v>43311</v>
      </c>
      <c r="CL114" s="1693">
        <v>43342</v>
      </c>
      <c r="CM114" s="1768">
        <v>43008</v>
      </c>
      <c r="CN114" s="1698">
        <v>43038</v>
      </c>
      <c r="CO114" s="1693">
        <v>43069</v>
      </c>
      <c r="CP114" s="1694">
        <v>43099</v>
      </c>
      <c r="CQ114" s="1697">
        <v>43130</v>
      </c>
      <c r="CR114" s="1695">
        <v>42794</v>
      </c>
      <c r="CS114" s="1693">
        <v>43189</v>
      </c>
    </row>
    <row r="115" spans="1:115" ht="30" hidden="1" customHeight="1" x14ac:dyDescent="0.25">
      <c r="A115" s="4682"/>
      <c r="B115" s="4684"/>
      <c r="C115" s="6" t="s">
        <v>0</v>
      </c>
      <c r="D115" s="6"/>
      <c r="E115" s="513"/>
      <c r="F115" s="513"/>
      <c r="G115" s="513"/>
      <c r="H115" s="513"/>
      <c r="I115" s="513"/>
      <c r="J115" s="513"/>
      <c r="K115" s="511"/>
      <c r="L115" s="514"/>
      <c r="M115" s="511"/>
      <c r="N115" s="511"/>
      <c r="O115" s="511"/>
      <c r="P115" s="511"/>
      <c r="Q115" s="511"/>
      <c r="R115" s="511"/>
      <c r="S115" s="511"/>
      <c r="T115" s="511"/>
      <c r="U115" s="609"/>
      <c r="V115" s="45"/>
      <c r="W115" s="175"/>
      <c r="X115" s="45"/>
      <c r="Y115" s="175"/>
      <c r="Z115" s="45"/>
      <c r="AA115" s="14"/>
      <c r="AB115" s="175">
        <v>41435</v>
      </c>
      <c r="AC115" s="45">
        <v>41465</v>
      </c>
      <c r="AD115" s="175">
        <v>41496</v>
      </c>
      <c r="AE115" s="45">
        <v>41527</v>
      </c>
      <c r="AF115" s="807">
        <v>41557</v>
      </c>
      <c r="AG115" s="45">
        <v>41588</v>
      </c>
      <c r="AH115" s="175">
        <v>41618</v>
      </c>
      <c r="AI115" s="45">
        <v>41649</v>
      </c>
      <c r="AJ115" s="14">
        <v>41315</v>
      </c>
      <c r="AK115" s="14">
        <v>41343</v>
      </c>
      <c r="AL115" s="38">
        <v>41374</v>
      </c>
      <c r="AM115" s="904">
        <v>41769</v>
      </c>
      <c r="AN115" s="904">
        <v>41800</v>
      </c>
      <c r="AO115" s="904">
        <v>41830</v>
      </c>
      <c r="AP115" s="904">
        <v>41861</v>
      </c>
      <c r="AQ115" s="904">
        <v>41892</v>
      </c>
      <c r="AR115" s="899">
        <v>41922</v>
      </c>
      <c r="AS115" s="899">
        <v>41953</v>
      </c>
      <c r="AT115" s="899">
        <v>41983</v>
      </c>
      <c r="AU115" s="368">
        <v>42014</v>
      </c>
      <c r="AV115" s="899">
        <v>42045</v>
      </c>
      <c r="AW115" s="62">
        <v>42073</v>
      </c>
      <c r="AX115" s="899">
        <v>42104</v>
      </c>
      <c r="AY115" s="899">
        <v>42134</v>
      </c>
      <c r="AZ115" s="899">
        <v>42165</v>
      </c>
      <c r="BA115" s="899">
        <v>42195</v>
      </c>
      <c r="BB115" s="899">
        <v>42226</v>
      </c>
      <c r="BC115" s="899">
        <v>42257</v>
      </c>
      <c r="BD115" s="899">
        <v>42289</v>
      </c>
      <c r="BE115" s="899">
        <v>42318</v>
      </c>
      <c r="BF115" s="899">
        <v>42348</v>
      </c>
      <c r="BG115" s="368" t="s">
        <v>106</v>
      </c>
      <c r="BH115" s="899">
        <v>42410</v>
      </c>
      <c r="BI115" s="899">
        <v>42439</v>
      </c>
      <c r="BJ115" s="899">
        <v>42470</v>
      </c>
      <c r="BK115" s="899">
        <v>42500</v>
      </c>
      <c r="BL115" s="904">
        <v>42531</v>
      </c>
      <c r="BM115" s="904">
        <v>42561</v>
      </c>
      <c r="BN115" s="899">
        <v>42592</v>
      </c>
      <c r="BO115" s="1203">
        <v>42623</v>
      </c>
      <c r="BP115" s="1433">
        <v>42653</v>
      </c>
      <c r="BQ115" s="1203">
        <v>42684</v>
      </c>
      <c r="BR115" s="1433">
        <v>42714</v>
      </c>
      <c r="BS115" s="1633">
        <v>42745</v>
      </c>
      <c r="BT115" s="1683">
        <v>42776</v>
      </c>
      <c r="BU115" s="1433">
        <v>42804</v>
      </c>
      <c r="BV115" s="1633">
        <v>42835</v>
      </c>
      <c r="BW115" s="1433">
        <v>42865</v>
      </c>
      <c r="BX115" s="1433">
        <v>42896</v>
      </c>
      <c r="BY115" s="1633">
        <v>42926</v>
      </c>
      <c r="BZ115" s="1433">
        <v>42957</v>
      </c>
      <c r="CA115" s="1633">
        <v>42988</v>
      </c>
      <c r="CB115" s="904">
        <v>43018</v>
      </c>
      <c r="CC115" s="899">
        <v>43049</v>
      </c>
      <c r="CD115" s="1203">
        <v>43079</v>
      </c>
      <c r="CE115" s="899">
        <v>43110</v>
      </c>
      <c r="CF115" s="2820">
        <v>43141</v>
      </c>
      <c r="CG115" s="2820">
        <v>43169</v>
      </c>
      <c r="CH115" s="2820">
        <v>43200</v>
      </c>
      <c r="CI115" s="2820">
        <v>43230</v>
      </c>
      <c r="CJ115" s="2820">
        <v>43261</v>
      </c>
      <c r="CK115" s="2820">
        <v>43291</v>
      </c>
      <c r="CL115" s="2820">
        <v>43322</v>
      </c>
      <c r="CM115" s="2820">
        <v>43353</v>
      </c>
      <c r="CN115" s="2820">
        <v>43383</v>
      </c>
      <c r="CO115" s="2820">
        <v>43414</v>
      </c>
      <c r="CP115" s="2820">
        <v>43444</v>
      </c>
      <c r="CQ115" s="407">
        <v>43475</v>
      </c>
      <c r="CR115" s="407">
        <v>43506</v>
      </c>
      <c r="CS115" s="2820">
        <v>43534</v>
      </c>
    </row>
    <row r="116" spans="1:115" ht="30" hidden="1" customHeight="1" x14ac:dyDescent="0.25">
      <c r="A116" s="4682"/>
      <c r="B116" s="4684"/>
      <c r="C116" s="6" t="s">
        <v>83</v>
      </c>
      <c r="D116" s="6"/>
      <c r="E116" s="579"/>
      <c r="F116" s="579"/>
      <c r="G116" s="579"/>
      <c r="H116" s="579"/>
      <c r="I116" s="579"/>
      <c r="J116" s="579"/>
      <c r="K116" s="579"/>
      <c r="L116" s="514"/>
      <c r="M116" s="579"/>
      <c r="N116" s="580"/>
      <c r="O116" s="580"/>
      <c r="P116" s="580"/>
      <c r="Q116" s="580"/>
      <c r="R116" s="580"/>
      <c r="S116" s="580"/>
      <c r="T116" s="580"/>
      <c r="U116" s="218"/>
      <c r="V116" s="221"/>
      <c r="W116" s="175"/>
      <c r="X116" s="45"/>
      <c r="Y116" s="175"/>
      <c r="Z116" s="45"/>
      <c r="AA116" s="14"/>
      <c r="AB116" s="175">
        <f>AB117</f>
        <v>41425</v>
      </c>
      <c r="AC116" s="45">
        <f>AC117</f>
        <v>41455</v>
      </c>
      <c r="AD116" s="175">
        <f>AD117</f>
        <v>41486</v>
      </c>
      <c r="AE116" s="45">
        <f>AE117</f>
        <v>41517</v>
      </c>
      <c r="AF116" s="807">
        <v>41547</v>
      </c>
      <c r="AG116" s="45">
        <v>41578</v>
      </c>
      <c r="AH116" s="175">
        <v>41609</v>
      </c>
      <c r="AI116" s="45">
        <v>41275</v>
      </c>
      <c r="AJ116" s="14">
        <v>41289</v>
      </c>
      <c r="AK116" s="14">
        <v>41334</v>
      </c>
      <c r="AL116" s="38">
        <v>41365</v>
      </c>
      <c r="AM116" s="805">
        <v>41760</v>
      </c>
      <c r="AN116" s="805">
        <v>41791</v>
      </c>
      <c r="AO116" s="805">
        <v>41821</v>
      </c>
      <c r="AP116" s="805">
        <v>41852</v>
      </c>
      <c r="AQ116" s="805">
        <v>41883</v>
      </c>
      <c r="AR116" s="221">
        <v>41913</v>
      </c>
      <c r="AS116" s="221">
        <v>41944</v>
      </c>
      <c r="AT116" s="221">
        <v>41974</v>
      </c>
      <c r="AU116" s="225">
        <v>42005</v>
      </c>
      <c r="AV116" s="221">
        <v>42036</v>
      </c>
      <c r="AW116" s="225">
        <v>42036</v>
      </c>
      <c r="AX116" s="221">
        <v>42095</v>
      </c>
      <c r="AY116" s="221">
        <v>42125</v>
      </c>
      <c r="AZ116" s="221">
        <v>42156</v>
      </c>
      <c r="BA116" s="221">
        <v>42186</v>
      </c>
      <c r="BB116" s="221">
        <v>42217</v>
      </c>
      <c r="BC116" s="221">
        <v>42248</v>
      </c>
      <c r="BD116" s="221">
        <v>42278</v>
      </c>
      <c r="BE116" s="221">
        <v>42309</v>
      </c>
      <c r="BF116" s="221">
        <v>42339</v>
      </c>
      <c r="BG116" s="225" t="s">
        <v>106</v>
      </c>
      <c r="BH116" s="221">
        <v>42029</v>
      </c>
      <c r="BI116" s="221">
        <v>42394</v>
      </c>
      <c r="BJ116" s="221">
        <v>42461</v>
      </c>
      <c r="BK116" s="221">
        <v>42491</v>
      </c>
      <c r="BL116" s="805">
        <v>42522</v>
      </c>
      <c r="BM116" s="805">
        <v>42552</v>
      </c>
      <c r="BN116" s="221">
        <v>42583</v>
      </c>
      <c r="BO116" s="224">
        <v>42614</v>
      </c>
      <c r="BP116" s="221">
        <v>42644</v>
      </c>
      <c r="BQ116" s="224">
        <v>42675</v>
      </c>
      <c r="BR116" s="221">
        <v>42705</v>
      </c>
      <c r="BS116" s="224">
        <v>42736</v>
      </c>
      <c r="BT116" s="805">
        <v>42750</v>
      </c>
      <c r="BU116" s="221">
        <v>42795</v>
      </c>
      <c r="BV116" s="224">
        <v>42826</v>
      </c>
      <c r="BW116" s="221">
        <v>42856</v>
      </c>
      <c r="BX116" s="221">
        <v>42887</v>
      </c>
      <c r="BY116" s="224">
        <v>42917</v>
      </c>
      <c r="BZ116" s="221">
        <v>42948</v>
      </c>
      <c r="CA116" s="224">
        <v>42979</v>
      </c>
      <c r="CB116" s="805">
        <v>43009</v>
      </c>
      <c r="CC116" s="221">
        <v>43040</v>
      </c>
      <c r="CD116" s="224">
        <v>43070</v>
      </c>
      <c r="CE116" s="221">
        <v>43101</v>
      </c>
      <c r="CF116" s="239">
        <v>43132</v>
      </c>
      <c r="CG116" s="239">
        <v>43160</v>
      </c>
      <c r="CH116" s="239">
        <v>43191</v>
      </c>
      <c r="CI116" s="239">
        <v>43221</v>
      </c>
      <c r="CJ116" s="239">
        <v>43252</v>
      </c>
      <c r="CK116" s="239">
        <v>43282</v>
      </c>
      <c r="CL116" s="239">
        <v>43313</v>
      </c>
      <c r="CM116" s="239">
        <v>43344</v>
      </c>
      <c r="CN116" s="239">
        <v>43374</v>
      </c>
      <c r="CO116" s="239">
        <v>43405</v>
      </c>
      <c r="CP116" s="239">
        <v>43435</v>
      </c>
      <c r="CQ116" s="472">
        <v>43466</v>
      </c>
      <c r="CR116" s="472">
        <v>43497</v>
      </c>
      <c r="CS116" s="239">
        <v>43525</v>
      </c>
    </row>
    <row r="117" spans="1:115" ht="30" hidden="1" customHeight="1" x14ac:dyDescent="0.25">
      <c r="A117" s="4682"/>
      <c r="B117" s="4684"/>
      <c r="C117" s="6" t="s">
        <v>82</v>
      </c>
      <c r="D117" s="6"/>
      <c r="E117" s="513"/>
      <c r="F117" s="513"/>
      <c r="G117" s="513"/>
      <c r="H117" s="513"/>
      <c r="I117" s="513"/>
      <c r="J117" s="513"/>
      <c r="K117" s="511"/>
      <c r="L117" s="514"/>
      <c r="M117" s="511"/>
      <c r="N117" s="513"/>
      <c r="O117" s="513"/>
      <c r="P117" s="513"/>
      <c r="Q117" s="513"/>
      <c r="R117" s="513"/>
      <c r="S117" s="513"/>
      <c r="T117" s="513"/>
      <c r="U117" s="610"/>
      <c r="V117" s="61"/>
      <c r="W117" s="94"/>
      <c r="X117" s="61"/>
      <c r="Y117" s="94"/>
      <c r="Z117" s="61"/>
      <c r="AA117" s="62"/>
      <c r="AB117" s="94">
        <f t="shared" ref="AB117:AH117" si="200">AB115-10</f>
        <v>41425</v>
      </c>
      <c r="AC117" s="61">
        <f t="shared" si="200"/>
        <v>41455</v>
      </c>
      <c r="AD117" s="94">
        <f t="shared" si="200"/>
        <v>41486</v>
      </c>
      <c r="AE117" s="61">
        <f t="shared" si="200"/>
        <v>41517</v>
      </c>
      <c r="AF117" s="295">
        <f t="shared" si="200"/>
        <v>41547</v>
      </c>
      <c r="AG117" s="61">
        <f t="shared" si="200"/>
        <v>41578</v>
      </c>
      <c r="AH117" s="94">
        <f t="shared" si="200"/>
        <v>41608</v>
      </c>
      <c r="AI117" s="45">
        <v>41275</v>
      </c>
      <c r="AJ117" s="14">
        <v>41289</v>
      </c>
      <c r="AK117" s="14">
        <v>41334</v>
      </c>
      <c r="AL117" s="38">
        <v>41365</v>
      </c>
      <c r="AM117" s="805">
        <f t="shared" ref="AM117:AR117" si="201">AM116</f>
        <v>41760</v>
      </c>
      <c r="AN117" s="805">
        <f t="shared" si="201"/>
        <v>41791</v>
      </c>
      <c r="AO117" s="805">
        <f t="shared" si="201"/>
        <v>41821</v>
      </c>
      <c r="AP117" s="805">
        <f t="shared" si="201"/>
        <v>41852</v>
      </c>
      <c r="AQ117" s="805">
        <f t="shared" si="201"/>
        <v>41883</v>
      </c>
      <c r="AR117" s="221">
        <f t="shared" si="201"/>
        <v>41913</v>
      </c>
      <c r="AS117" s="221">
        <f>AS116</f>
        <v>41944</v>
      </c>
      <c r="AT117" s="221">
        <f>AT116</f>
        <v>41974</v>
      </c>
      <c r="AU117" s="225">
        <f>AU116</f>
        <v>42005</v>
      </c>
      <c r="AV117" s="221">
        <f>AV116</f>
        <v>42036</v>
      </c>
      <c r="AW117" s="971">
        <v>41334</v>
      </c>
      <c r="AX117" s="221">
        <f t="shared" ref="AX117:BF117" si="202">AX116</f>
        <v>42095</v>
      </c>
      <c r="AY117" s="221">
        <f t="shared" si="202"/>
        <v>42125</v>
      </c>
      <c r="AZ117" s="221">
        <f t="shared" si="202"/>
        <v>42156</v>
      </c>
      <c r="BA117" s="221">
        <f t="shared" si="202"/>
        <v>42186</v>
      </c>
      <c r="BB117" s="221">
        <f t="shared" si="202"/>
        <v>42217</v>
      </c>
      <c r="BC117" s="221">
        <f t="shared" si="202"/>
        <v>42248</v>
      </c>
      <c r="BD117" s="221">
        <f t="shared" si="202"/>
        <v>42278</v>
      </c>
      <c r="BE117" s="221">
        <f t="shared" si="202"/>
        <v>42309</v>
      </c>
      <c r="BF117" s="221">
        <f t="shared" si="202"/>
        <v>42339</v>
      </c>
      <c r="BG117" s="225" t="s">
        <v>106</v>
      </c>
      <c r="BH117" s="221">
        <f>BH116</f>
        <v>42029</v>
      </c>
      <c r="BI117" s="221">
        <v>42430</v>
      </c>
      <c r="BJ117" s="221">
        <f t="shared" ref="BJ117:BR117" si="203">BJ116</f>
        <v>42461</v>
      </c>
      <c r="BK117" s="221">
        <f t="shared" si="203"/>
        <v>42491</v>
      </c>
      <c r="BL117" s="805">
        <f t="shared" si="203"/>
        <v>42522</v>
      </c>
      <c r="BM117" s="805">
        <f t="shared" si="203"/>
        <v>42552</v>
      </c>
      <c r="BN117" s="221">
        <f t="shared" si="203"/>
        <v>42583</v>
      </c>
      <c r="BO117" s="224">
        <f t="shared" si="203"/>
        <v>42614</v>
      </c>
      <c r="BP117" s="221">
        <f t="shared" si="203"/>
        <v>42644</v>
      </c>
      <c r="BQ117" s="224">
        <f t="shared" si="203"/>
        <v>42675</v>
      </c>
      <c r="BR117" s="221">
        <f t="shared" si="203"/>
        <v>42705</v>
      </c>
      <c r="BS117" s="224">
        <v>42736</v>
      </c>
      <c r="BT117" s="805">
        <v>42750</v>
      </c>
      <c r="BU117" s="221">
        <v>42795</v>
      </c>
      <c r="BV117" s="224">
        <v>42826</v>
      </c>
      <c r="BW117" s="221">
        <v>42856</v>
      </c>
      <c r="BX117" s="221">
        <v>42887</v>
      </c>
      <c r="BY117" s="224">
        <v>42917</v>
      </c>
      <c r="BZ117" s="221">
        <v>42948</v>
      </c>
      <c r="CA117" s="224">
        <v>42979</v>
      </c>
      <c r="CB117" s="805">
        <v>43009</v>
      </c>
      <c r="CC117" s="221">
        <v>43040</v>
      </c>
      <c r="CD117" s="224">
        <v>43070</v>
      </c>
      <c r="CE117" s="221">
        <v>42736</v>
      </c>
      <c r="CF117" s="239">
        <v>42767</v>
      </c>
      <c r="CG117" s="239">
        <v>43160</v>
      </c>
      <c r="CH117" s="239">
        <v>43191</v>
      </c>
      <c r="CI117" s="239">
        <v>43221</v>
      </c>
      <c r="CJ117" s="239">
        <v>43252</v>
      </c>
      <c r="CK117" s="239">
        <v>43282</v>
      </c>
      <c r="CL117" s="239">
        <v>43313</v>
      </c>
      <c r="CM117" s="239">
        <v>43344</v>
      </c>
      <c r="CN117" s="239">
        <v>43374</v>
      </c>
      <c r="CO117" s="239">
        <v>43405</v>
      </c>
      <c r="CP117" s="239">
        <v>43435</v>
      </c>
      <c r="CQ117" s="472">
        <v>43466</v>
      </c>
      <c r="CR117" s="472">
        <v>43497</v>
      </c>
      <c r="CS117" s="239">
        <v>43525</v>
      </c>
    </row>
    <row r="118" spans="1:115" ht="30" hidden="1" customHeight="1" x14ac:dyDescent="0.25">
      <c r="A118" s="4682"/>
      <c r="B118" s="4684"/>
      <c r="C118" s="6" t="s">
        <v>15</v>
      </c>
      <c r="D118" s="6"/>
      <c r="E118" s="513"/>
      <c r="F118" s="513"/>
      <c r="G118" s="513"/>
      <c r="H118" s="513"/>
      <c r="I118" s="513"/>
      <c r="J118" s="513"/>
      <c r="K118" s="513"/>
      <c r="L118" s="514"/>
      <c r="M118" s="513"/>
      <c r="N118" s="513"/>
      <c r="O118" s="513"/>
      <c r="P118" s="513"/>
      <c r="Q118" s="513"/>
      <c r="R118" s="513"/>
      <c r="S118" s="513"/>
      <c r="T118" s="513"/>
      <c r="U118" s="610"/>
      <c r="V118" s="61"/>
      <c r="W118" s="94"/>
      <c r="X118" s="62"/>
      <c r="Y118" s="94"/>
      <c r="Z118" s="61"/>
      <c r="AA118" s="62"/>
      <c r="AB118" s="94">
        <f t="shared" ref="AB118:AI118" si="204">AB122+3</f>
        <v>41328</v>
      </c>
      <c r="AC118" s="61">
        <f t="shared" si="204"/>
        <v>41363</v>
      </c>
      <c r="AD118" s="94">
        <f t="shared" si="204"/>
        <v>41394</v>
      </c>
      <c r="AE118" s="61">
        <f t="shared" si="204"/>
        <v>41435</v>
      </c>
      <c r="AF118" s="295">
        <f t="shared" si="204"/>
        <v>41467</v>
      </c>
      <c r="AG118" s="61">
        <f t="shared" si="204"/>
        <v>41498</v>
      </c>
      <c r="AH118" s="94">
        <f t="shared" si="204"/>
        <v>41528</v>
      </c>
      <c r="AI118" s="61">
        <f t="shared" si="204"/>
        <v>41195</v>
      </c>
      <c r="AJ118" s="62" t="s">
        <v>25</v>
      </c>
      <c r="AK118" s="61">
        <f t="shared" ref="AK118:AR118" si="205">AK122+3</f>
        <v>41234</v>
      </c>
      <c r="AL118" s="295">
        <f t="shared" si="205"/>
        <v>41265</v>
      </c>
      <c r="AM118" s="295">
        <f t="shared" si="205"/>
        <v>41660</v>
      </c>
      <c r="AN118" s="295">
        <f t="shared" si="205"/>
        <v>41698</v>
      </c>
      <c r="AO118" s="295">
        <f t="shared" si="205"/>
        <v>41736</v>
      </c>
      <c r="AP118" s="295">
        <f t="shared" si="205"/>
        <v>41771</v>
      </c>
      <c r="AQ118" s="295">
        <f t="shared" si="205"/>
        <v>41799</v>
      </c>
      <c r="AR118" s="61">
        <f t="shared" si="205"/>
        <v>41827</v>
      </c>
      <c r="AS118" s="61">
        <f>AS122+3</f>
        <v>41858</v>
      </c>
      <c r="AT118" s="61">
        <f>AT122+3</f>
        <v>41893</v>
      </c>
      <c r="AU118" s="62">
        <f>AU122+3</f>
        <v>41926</v>
      </c>
      <c r="AV118" s="61">
        <f>AV122+3</f>
        <v>41926</v>
      </c>
      <c r="AW118" s="191">
        <v>41959</v>
      </c>
      <c r="AX118" s="61">
        <f t="shared" ref="AX118:BF118" si="206">AX122+3</f>
        <v>42018</v>
      </c>
      <c r="AY118" s="61">
        <f t="shared" si="206"/>
        <v>42048</v>
      </c>
      <c r="AZ118" s="61">
        <f t="shared" si="206"/>
        <v>42079</v>
      </c>
      <c r="BA118" s="61">
        <f t="shared" si="206"/>
        <v>42109</v>
      </c>
      <c r="BB118" s="61">
        <f t="shared" si="206"/>
        <v>42140</v>
      </c>
      <c r="BC118" s="61">
        <f t="shared" si="206"/>
        <v>42171</v>
      </c>
      <c r="BD118" s="61">
        <f t="shared" si="206"/>
        <v>42201</v>
      </c>
      <c r="BE118" s="61">
        <f t="shared" si="206"/>
        <v>42236</v>
      </c>
      <c r="BF118" s="61">
        <f t="shared" si="206"/>
        <v>42271</v>
      </c>
      <c r="BG118" s="62" t="s">
        <v>106</v>
      </c>
      <c r="BH118" s="61">
        <f t="shared" ref="BH118:BR118" si="207">BH122+3</f>
        <v>41968</v>
      </c>
      <c r="BI118" s="61">
        <f t="shared" si="207"/>
        <v>42340</v>
      </c>
      <c r="BJ118" s="61">
        <f t="shared" si="207"/>
        <v>42380</v>
      </c>
      <c r="BK118" s="61">
        <f t="shared" si="207"/>
        <v>42397</v>
      </c>
      <c r="BL118" s="295">
        <f t="shared" si="207"/>
        <v>42442</v>
      </c>
      <c r="BM118" s="295">
        <f t="shared" si="207"/>
        <v>42488</v>
      </c>
      <c r="BN118" s="61">
        <f t="shared" si="207"/>
        <v>42516</v>
      </c>
      <c r="BO118" s="94">
        <f t="shared" si="207"/>
        <v>42551</v>
      </c>
      <c r="BP118" s="61">
        <f t="shared" si="207"/>
        <v>42587</v>
      </c>
      <c r="BQ118" s="94">
        <f t="shared" si="207"/>
        <v>42622</v>
      </c>
      <c r="BR118" s="61">
        <f t="shared" si="207"/>
        <v>42652</v>
      </c>
      <c r="BS118" s="63" t="s">
        <v>106</v>
      </c>
      <c r="BT118" s="295">
        <f>BT122+3</f>
        <v>42683</v>
      </c>
      <c r="BU118" s="61">
        <f>BU122+3</f>
        <v>42711</v>
      </c>
      <c r="BV118" s="94">
        <f t="shared" ref="BV118:CA118" si="208">BV122+3</f>
        <v>42753</v>
      </c>
      <c r="BW118" s="61">
        <f t="shared" si="208"/>
        <v>42781</v>
      </c>
      <c r="BX118" s="61">
        <f t="shared" si="208"/>
        <v>42809</v>
      </c>
      <c r="BY118" s="94">
        <f>BY122+3</f>
        <v>42851</v>
      </c>
      <c r="BZ118" s="61">
        <f t="shared" si="208"/>
        <v>42893</v>
      </c>
      <c r="CA118" s="94">
        <f t="shared" si="208"/>
        <v>42914</v>
      </c>
      <c r="CB118" s="295">
        <f>CB122+3</f>
        <v>42949</v>
      </c>
      <c r="CC118" s="61">
        <f>CC122+3</f>
        <v>42984</v>
      </c>
      <c r="CD118" s="94">
        <f>CD122+3</f>
        <v>43012</v>
      </c>
      <c r="CE118" s="63" t="s">
        <v>106</v>
      </c>
      <c r="CF118" s="124">
        <f t="shared" ref="CF118:CS118" si="209">CF122+3</f>
        <v>42710</v>
      </c>
      <c r="CG118" s="124">
        <f t="shared" si="209"/>
        <v>43103</v>
      </c>
      <c r="CH118" s="124">
        <f t="shared" si="209"/>
        <v>43138</v>
      </c>
      <c r="CI118" s="124">
        <f t="shared" si="209"/>
        <v>43173</v>
      </c>
      <c r="CJ118" s="124">
        <f t="shared" si="209"/>
        <v>43194</v>
      </c>
      <c r="CK118" s="124">
        <f t="shared" si="209"/>
        <v>43236</v>
      </c>
      <c r="CL118" s="124">
        <f t="shared" si="209"/>
        <v>43257</v>
      </c>
      <c r="CM118" s="124">
        <f t="shared" si="209"/>
        <v>43299</v>
      </c>
      <c r="CN118" s="124">
        <f t="shared" si="209"/>
        <v>43327</v>
      </c>
      <c r="CO118" s="124">
        <f t="shared" si="209"/>
        <v>43362</v>
      </c>
      <c r="CP118" s="124">
        <f t="shared" si="209"/>
        <v>43397</v>
      </c>
      <c r="CQ118" s="63" t="s">
        <v>106</v>
      </c>
      <c r="CR118" s="107">
        <f t="shared" si="209"/>
        <v>43432</v>
      </c>
      <c r="CS118" s="124">
        <f t="shared" si="209"/>
        <v>43460</v>
      </c>
    </row>
    <row r="119" spans="1:115" ht="30" hidden="1" customHeight="1" x14ac:dyDescent="0.25">
      <c r="A119" s="4682"/>
      <c r="B119" s="4684"/>
      <c r="C119" s="8" t="s">
        <v>310</v>
      </c>
      <c r="D119" s="8"/>
      <c r="E119" s="969"/>
      <c r="F119" s="969"/>
      <c r="G119" s="969"/>
      <c r="H119" s="969"/>
      <c r="I119" s="969"/>
      <c r="J119" s="969"/>
      <c r="K119" s="969"/>
      <c r="L119" s="970"/>
      <c r="M119" s="969"/>
      <c r="N119" s="969"/>
      <c r="O119" s="969"/>
      <c r="P119" s="969"/>
      <c r="Q119" s="969"/>
      <c r="R119" s="969"/>
      <c r="S119" s="969"/>
      <c r="T119" s="969"/>
      <c r="U119" s="624"/>
      <c r="V119" s="158"/>
      <c r="W119" s="202"/>
      <c r="X119" s="50"/>
      <c r="Y119" s="202"/>
      <c r="Z119" s="158"/>
      <c r="AA119" s="50"/>
      <c r="AB119" s="202">
        <f t="shared" ref="AB119:AI119" si="210">AB122+35</f>
        <v>41360</v>
      </c>
      <c r="AC119" s="158">
        <f t="shared" si="210"/>
        <v>41395</v>
      </c>
      <c r="AD119" s="202">
        <f t="shared" si="210"/>
        <v>41426</v>
      </c>
      <c r="AE119" s="158">
        <f t="shared" si="210"/>
        <v>41467</v>
      </c>
      <c r="AF119" s="296">
        <f t="shared" si="210"/>
        <v>41499</v>
      </c>
      <c r="AG119" s="158">
        <f t="shared" si="210"/>
        <v>41530</v>
      </c>
      <c r="AH119" s="202">
        <f t="shared" si="210"/>
        <v>41560</v>
      </c>
      <c r="AI119" s="158">
        <f t="shared" si="210"/>
        <v>41227</v>
      </c>
      <c r="AJ119" s="50" t="s">
        <v>25</v>
      </c>
      <c r="AK119" s="158">
        <f t="shared" ref="AK119:AR119" si="211">AK122+35</f>
        <v>41266</v>
      </c>
      <c r="AL119" s="296">
        <f t="shared" si="211"/>
        <v>41297</v>
      </c>
      <c r="AM119" s="296">
        <f t="shared" si="211"/>
        <v>41692</v>
      </c>
      <c r="AN119" s="296">
        <f t="shared" si="211"/>
        <v>41730</v>
      </c>
      <c r="AO119" s="296">
        <f t="shared" si="211"/>
        <v>41768</v>
      </c>
      <c r="AP119" s="296">
        <f t="shared" si="211"/>
        <v>41803</v>
      </c>
      <c r="AQ119" s="296">
        <f t="shared" si="211"/>
        <v>41831</v>
      </c>
      <c r="AR119" s="158">
        <f t="shared" si="211"/>
        <v>41859</v>
      </c>
      <c r="AS119" s="158">
        <f>AS122+35</f>
        <v>41890</v>
      </c>
      <c r="AT119" s="158">
        <f>AT122+35</f>
        <v>41925</v>
      </c>
      <c r="AU119" s="50">
        <f>AU122+35</f>
        <v>41958</v>
      </c>
      <c r="AV119" s="158"/>
      <c r="AW119" s="191">
        <v>41991</v>
      </c>
      <c r="AX119" s="158">
        <f t="shared" ref="AX119:BF119" si="212">AX122+35</f>
        <v>42050</v>
      </c>
      <c r="AY119" s="158">
        <f t="shared" si="212"/>
        <v>42080</v>
      </c>
      <c r="AZ119" s="158">
        <f t="shared" si="212"/>
        <v>42111</v>
      </c>
      <c r="BA119" s="158">
        <f t="shared" si="212"/>
        <v>42141</v>
      </c>
      <c r="BB119" s="158">
        <f t="shared" si="212"/>
        <v>42172</v>
      </c>
      <c r="BC119" s="158">
        <f t="shared" si="212"/>
        <v>42203</v>
      </c>
      <c r="BD119" s="158">
        <f t="shared" si="212"/>
        <v>42233</v>
      </c>
      <c r="BE119" s="158">
        <f t="shared" si="212"/>
        <v>42268</v>
      </c>
      <c r="BF119" s="158">
        <f t="shared" si="212"/>
        <v>42303</v>
      </c>
      <c r="BG119" s="50" t="s">
        <v>106</v>
      </c>
      <c r="BH119" s="158">
        <f t="shared" ref="BH119:BR119" si="213">BH122+35</f>
        <v>42000</v>
      </c>
      <c r="BI119" s="158">
        <f t="shared" si="213"/>
        <v>42372</v>
      </c>
      <c r="BJ119" s="158">
        <f t="shared" si="213"/>
        <v>42412</v>
      </c>
      <c r="BK119" s="158">
        <f t="shared" si="213"/>
        <v>42429</v>
      </c>
      <c r="BL119" s="296">
        <f t="shared" si="213"/>
        <v>42474</v>
      </c>
      <c r="BM119" s="296">
        <f t="shared" si="213"/>
        <v>42520</v>
      </c>
      <c r="BN119" s="158">
        <f t="shared" si="213"/>
        <v>42548</v>
      </c>
      <c r="BO119" s="202">
        <f t="shared" si="213"/>
        <v>42583</v>
      </c>
      <c r="BP119" s="158">
        <f t="shared" si="213"/>
        <v>42619</v>
      </c>
      <c r="BQ119" s="202">
        <f t="shared" si="213"/>
        <v>42654</v>
      </c>
      <c r="BR119" s="158">
        <f t="shared" si="213"/>
        <v>42684</v>
      </c>
      <c r="BS119" s="51" t="s">
        <v>106</v>
      </c>
      <c r="BT119" s="296">
        <f>BT122+35</f>
        <v>42715</v>
      </c>
      <c r="BU119" s="158">
        <f>BU122+35</f>
        <v>42743</v>
      </c>
      <c r="BV119" s="202">
        <f t="shared" ref="BV119:CA119" si="214">BV122+35</f>
        <v>42785</v>
      </c>
      <c r="BW119" s="158">
        <f t="shared" si="214"/>
        <v>42813</v>
      </c>
      <c r="BX119" s="158">
        <f t="shared" si="214"/>
        <v>42841</v>
      </c>
      <c r="BY119" s="202">
        <f>BY122+35</f>
        <v>42883</v>
      </c>
      <c r="BZ119" s="158">
        <f t="shared" si="214"/>
        <v>42925</v>
      </c>
      <c r="CA119" s="202">
        <f t="shared" si="214"/>
        <v>42946</v>
      </c>
      <c r="CB119" s="296">
        <f>CB122+35</f>
        <v>42981</v>
      </c>
      <c r="CC119" s="158">
        <f>CC122+35</f>
        <v>43016</v>
      </c>
      <c r="CD119" s="202">
        <f>CD122+35</f>
        <v>43044</v>
      </c>
      <c r="CE119" s="51" t="s">
        <v>106</v>
      </c>
      <c r="CF119" s="299">
        <f t="shared" ref="CF119:CS119" si="215">CF122+35</f>
        <v>42742</v>
      </c>
      <c r="CG119" s="299">
        <f t="shared" si="215"/>
        <v>43135</v>
      </c>
      <c r="CH119" s="299">
        <f t="shared" si="215"/>
        <v>43170</v>
      </c>
      <c r="CI119" s="299">
        <f t="shared" si="215"/>
        <v>43205</v>
      </c>
      <c r="CJ119" s="299">
        <f t="shared" si="215"/>
        <v>43226</v>
      </c>
      <c r="CK119" s="299">
        <f t="shared" si="215"/>
        <v>43268</v>
      </c>
      <c r="CL119" s="299">
        <f t="shared" si="215"/>
        <v>43289</v>
      </c>
      <c r="CM119" s="299">
        <f t="shared" si="215"/>
        <v>43331</v>
      </c>
      <c r="CN119" s="299">
        <f t="shared" si="215"/>
        <v>43359</v>
      </c>
      <c r="CO119" s="299">
        <f t="shared" si="215"/>
        <v>43394</v>
      </c>
      <c r="CP119" s="299">
        <f t="shared" si="215"/>
        <v>43429</v>
      </c>
      <c r="CQ119" s="51" t="s">
        <v>106</v>
      </c>
      <c r="CR119" s="53">
        <f t="shared" si="215"/>
        <v>43464</v>
      </c>
      <c r="CS119" s="299">
        <f t="shared" si="215"/>
        <v>43492</v>
      </c>
    </row>
    <row r="120" spans="1:115" s="48" customFormat="1" ht="30" hidden="1" customHeight="1" x14ac:dyDescent="0.25">
      <c r="A120" s="4682"/>
      <c r="B120" s="4684"/>
      <c r="C120" s="599" t="s">
        <v>64</v>
      </c>
      <c r="D120" s="599"/>
      <c r="E120" s="581"/>
      <c r="F120" s="581"/>
      <c r="G120" s="581"/>
      <c r="H120" s="581"/>
      <c r="I120" s="581"/>
      <c r="J120" s="581"/>
      <c r="K120" s="581"/>
      <c r="L120" s="582"/>
      <c r="M120" s="581"/>
      <c r="N120" s="581"/>
      <c r="O120" s="581"/>
      <c r="P120" s="581"/>
      <c r="Q120" s="581"/>
      <c r="R120" s="581"/>
      <c r="S120" s="581"/>
      <c r="T120" s="581"/>
      <c r="U120" s="611"/>
      <c r="V120" s="627"/>
      <c r="W120" s="632"/>
      <c r="X120" s="637"/>
      <c r="Y120" s="632"/>
      <c r="Z120" s="627"/>
      <c r="AA120" s="637"/>
      <c r="AB120" s="632">
        <f t="shared" ref="AB120:AI120" si="216">AB122+14</f>
        <v>41339</v>
      </c>
      <c r="AC120" s="627">
        <f t="shared" si="216"/>
        <v>41374</v>
      </c>
      <c r="AD120" s="632">
        <f t="shared" si="216"/>
        <v>41405</v>
      </c>
      <c r="AE120" s="627">
        <f t="shared" si="216"/>
        <v>41446</v>
      </c>
      <c r="AF120" s="808">
        <f t="shared" si="216"/>
        <v>41478</v>
      </c>
      <c r="AG120" s="627">
        <f t="shared" si="216"/>
        <v>41509</v>
      </c>
      <c r="AH120" s="632">
        <f t="shared" si="216"/>
        <v>41539</v>
      </c>
      <c r="AI120" s="627">
        <f t="shared" si="216"/>
        <v>41206</v>
      </c>
      <c r="AJ120" s="637" t="s">
        <v>25</v>
      </c>
      <c r="AK120" s="627">
        <f t="shared" ref="AK120:AR120" si="217">AK122+14</f>
        <v>41245</v>
      </c>
      <c r="AL120" s="808">
        <f t="shared" si="217"/>
        <v>41276</v>
      </c>
      <c r="AM120" s="808">
        <f t="shared" si="217"/>
        <v>41671</v>
      </c>
      <c r="AN120" s="808">
        <f t="shared" si="217"/>
        <v>41709</v>
      </c>
      <c r="AO120" s="808">
        <f t="shared" si="217"/>
        <v>41747</v>
      </c>
      <c r="AP120" s="808">
        <f t="shared" si="217"/>
        <v>41782</v>
      </c>
      <c r="AQ120" s="808">
        <f t="shared" si="217"/>
        <v>41810</v>
      </c>
      <c r="AR120" s="627">
        <f t="shared" si="217"/>
        <v>41838</v>
      </c>
      <c r="AS120" s="627">
        <f>AS122+14</f>
        <v>41869</v>
      </c>
      <c r="AT120" s="627">
        <f>AT122+14</f>
        <v>41904</v>
      </c>
      <c r="AU120" s="637">
        <f>AU122+14</f>
        <v>41937</v>
      </c>
      <c r="AV120" s="627"/>
      <c r="AW120" s="946">
        <v>41970</v>
      </c>
      <c r="AX120" s="627">
        <f>AX122+14</f>
        <v>42029</v>
      </c>
      <c r="AY120" s="627">
        <f>AY122+14</f>
        <v>42059</v>
      </c>
      <c r="AZ120" s="627">
        <f>AZ122+14</f>
        <v>42090</v>
      </c>
      <c r="BA120" s="627">
        <f>BA122+14</f>
        <v>42120</v>
      </c>
      <c r="BB120" s="627"/>
      <c r="BC120" s="627"/>
      <c r="BD120" s="627"/>
      <c r="BE120" s="627"/>
      <c r="BF120" s="627"/>
      <c r="BG120" s="637" t="s">
        <v>106</v>
      </c>
      <c r="BH120" s="627"/>
      <c r="BI120" s="627"/>
      <c r="BJ120" s="627"/>
      <c r="BK120" s="627"/>
      <c r="BL120" s="808"/>
      <c r="BM120" s="808"/>
      <c r="BN120" s="627"/>
      <c r="BO120" s="632"/>
      <c r="BP120" s="627"/>
      <c r="BQ120" s="632"/>
      <c r="BR120" s="627"/>
      <c r="BS120" s="2114" t="s">
        <v>106</v>
      </c>
      <c r="BT120" s="808"/>
      <c r="BU120" s="627"/>
      <c r="BV120" s="632"/>
      <c r="BW120" s="627"/>
      <c r="BX120" s="627"/>
      <c r="BY120" s="632"/>
      <c r="BZ120" s="627"/>
      <c r="CA120" s="632"/>
      <c r="CB120" s="808"/>
      <c r="CC120" s="627"/>
      <c r="CD120" s="632"/>
      <c r="CE120" s="2114" t="s">
        <v>106</v>
      </c>
      <c r="CF120" s="1684"/>
      <c r="CG120" s="1684"/>
      <c r="CH120" s="1684"/>
      <c r="CI120" s="1684"/>
      <c r="CJ120" s="1684"/>
      <c r="CK120" s="1684"/>
      <c r="CL120" s="1684"/>
      <c r="CM120" s="1684"/>
      <c r="CN120" s="1684"/>
      <c r="CO120" s="1684"/>
      <c r="CP120" s="1684"/>
      <c r="CQ120" s="2114" t="s">
        <v>106</v>
      </c>
      <c r="CR120" s="3171"/>
      <c r="CS120" s="1684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</row>
    <row r="121" spans="1:115" s="48" customFormat="1" ht="30" hidden="1" customHeight="1" x14ac:dyDescent="0.25">
      <c r="A121" s="4682"/>
      <c r="B121" s="4684"/>
      <c r="C121" s="599" t="s">
        <v>65</v>
      </c>
      <c r="D121" s="599"/>
      <c r="E121" s="581"/>
      <c r="F121" s="583"/>
      <c r="G121" s="583"/>
      <c r="H121" s="583"/>
      <c r="I121" s="583"/>
      <c r="J121" s="583"/>
      <c r="K121" s="583"/>
      <c r="L121" s="584"/>
      <c r="M121" s="583"/>
      <c r="N121" s="583"/>
      <c r="O121" s="583"/>
      <c r="P121" s="583"/>
      <c r="Q121" s="583"/>
      <c r="R121" s="583"/>
      <c r="S121" s="583"/>
      <c r="T121" s="583"/>
      <c r="U121" s="612"/>
      <c r="V121" s="628"/>
      <c r="W121" s="633"/>
      <c r="X121" s="638"/>
      <c r="Y121" s="633"/>
      <c r="Z121" s="628"/>
      <c r="AA121" s="638"/>
      <c r="AB121" s="633">
        <f t="shared" ref="AB121:AI121" si="218">AB120</f>
        <v>41339</v>
      </c>
      <c r="AC121" s="628">
        <f t="shared" si="218"/>
        <v>41374</v>
      </c>
      <c r="AD121" s="633">
        <f t="shared" si="218"/>
        <v>41405</v>
      </c>
      <c r="AE121" s="628">
        <f t="shared" si="218"/>
        <v>41446</v>
      </c>
      <c r="AF121" s="809">
        <f t="shared" si="218"/>
        <v>41478</v>
      </c>
      <c r="AG121" s="628">
        <f t="shared" si="218"/>
        <v>41509</v>
      </c>
      <c r="AH121" s="633">
        <f t="shared" si="218"/>
        <v>41539</v>
      </c>
      <c r="AI121" s="628">
        <f t="shared" si="218"/>
        <v>41206</v>
      </c>
      <c r="AJ121" s="638" t="s">
        <v>25</v>
      </c>
      <c r="AK121" s="628">
        <f t="shared" ref="AK121:AR121" si="219">AK120</f>
        <v>41245</v>
      </c>
      <c r="AL121" s="809">
        <f t="shared" si="219"/>
        <v>41276</v>
      </c>
      <c r="AM121" s="809">
        <f t="shared" si="219"/>
        <v>41671</v>
      </c>
      <c r="AN121" s="809">
        <f t="shared" si="219"/>
        <v>41709</v>
      </c>
      <c r="AO121" s="809">
        <f t="shared" si="219"/>
        <v>41747</v>
      </c>
      <c r="AP121" s="809">
        <f t="shared" si="219"/>
        <v>41782</v>
      </c>
      <c r="AQ121" s="809">
        <f t="shared" si="219"/>
        <v>41810</v>
      </c>
      <c r="AR121" s="628">
        <f t="shared" si="219"/>
        <v>41838</v>
      </c>
      <c r="AS121" s="628">
        <f>AS120</f>
        <v>41869</v>
      </c>
      <c r="AT121" s="628">
        <f>AT120</f>
        <v>41904</v>
      </c>
      <c r="AU121" s="638">
        <f>AU120</f>
        <v>41937</v>
      </c>
      <c r="AV121" s="628"/>
      <c r="AW121" s="946">
        <v>41970</v>
      </c>
      <c r="AX121" s="628">
        <f>AX120</f>
        <v>42029</v>
      </c>
      <c r="AY121" s="628">
        <f>AY120</f>
        <v>42059</v>
      </c>
      <c r="AZ121" s="628">
        <f>AZ120</f>
        <v>42090</v>
      </c>
      <c r="BA121" s="628">
        <f>BA120</f>
        <v>42120</v>
      </c>
      <c r="BB121" s="628"/>
      <c r="BC121" s="628"/>
      <c r="BD121" s="628"/>
      <c r="BE121" s="628"/>
      <c r="BF121" s="628"/>
      <c r="BG121" s="638" t="s">
        <v>106</v>
      </c>
      <c r="BH121" s="628"/>
      <c r="BI121" s="628"/>
      <c r="BJ121" s="628"/>
      <c r="BK121" s="628"/>
      <c r="BL121" s="809"/>
      <c r="BM121" s="809"/>
      <c r="BN121" s="628"/>
      <c r="BO121" s="633"/>
      <c r="BP121" s="628"/>
      <c r="BQ121" s="633"/>
      <c r="BR121" s="628"/>
      <c r="BS121" s="2115" t="s">
        <v>106</v>
      </c>
      <c r="BT121" s="809"/>
      <c r="BU121" s="628"/>
      <c r="BV121" s="633"/>
      <c r="BW121" s="628"/>
      <c r="BX121" s="628"/>
      <c r="BY121" s="633"/>
      <c r="BZ121" s="628"/>
      <c r="CA121" s="633"/>
      <c r="CB121" s="809"/>
      <c r="CC121" s="628"/>
      <c r="CD121" s="633"/>
      <c r="CE121" s="2115" t="s">
        <v>106</v>
      </c>
      <c r="CF121" s="1685"/>
      <c r="CG121" s="1685"/>
      <c r="CH121" s="1685"/>
      <c r="CI121" s="1685"/>
      <c r="CJ121" s="1685"/>
      <c r="CK121" s="1685"/>
      <c r="CL121" s="1685"/>
      <c r="CM121" s="1685"/>
      <c r="CN121" s="1685"/>
      <c r="CO121" s="1685"/>
      <c r="CP121" s="1685"/>
      <c r="CQ121" s="2115" t="s">
        <v>106</v>
      </c>
      <c r="CR121" s="3172"/>
      <c r="CS121" s="168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</row>
    <row r="122" spans="1:115" ht="30" hidden="1" customHeight="1" x14ac:dyDescent="0.25">
      <c r="A122" s="4682"/>
      <c r="B122" s="4684"/>
      <c r="C122" s="600" t="s">
        <v>364</v>
      </c>
      <c r="D122" s="600"/>
      <c r="E122" s="585"/>
      <c r="F122" s="585"/>
      <c r="G122" s="585"/>
      <c r="H122" s="585"/>
      <c r="I122" s="585"/>
      <c r="J122" s="585"/>
      <c r="K122" s="585"/>
      <c r="L122" s="586"/>
      <c r="M122" s="585"/>
      <c r="N122" s="587"/>
      <c r="O122" s="585"/>
      <c r="P122" s="585"/>
      <c r="Q122" s="585"/>
      <c r="R122" s="585"/>
      <c r="S122" s="585"/>
      <c r="T122" s="585"/>
      <c r="U122" s="613"/>
      <c r="V122" s="305"/>
      <c r="W122" s="172"/>
      <c r="X122" s="639"/>
      <c r="Y122" s="172"/>
      <c r="Z122" s="75"/>
      <c r="AA122" s="639"/>
      <c r="AB122" s="172">
        <f>AB117-100</f>
        <v>41325</v>
      </c>
      <c r="AC122" s="305">
        <f>AC117-95</f>
        <v>41360</v>
      </c>
      <c r="AD122" s="645">
        <f>AD117-95</f>
        <v>41391</v>
      </c>
      <c r="AE122" s="75">
        <f>AE117-85</f>
        <v>41432</v>
      </c>
      <c r="AF122" s="810">
        <f>AF117-83</f>
        <v>41464</v>
      </c>
      <c r="AG122" s="75">
        <f>AG117-83</f>
        <v>41495</v>
      </c>
      <c r="AH122" s="172">
        <f>AH117-83</f>
        <v>41525</v>
      </c>
      <c r="AI122" s="75">
        <f>AI117-83</f>
        <v>41192</v>
      </c>
      <c r="AJ122" s="639" t="s">
        <v>25</v>
      </c>
      <c r="AK122" s="75">
        <f>AK117-103</f>
        <v>41231</v>
      </c>
      <c r="AL122" s="810">
        <f>AL117-103</f>
        <v>41262</v>
      </c>
      <c r="AM122" s="810">
        <f>AM117-103</f>
        <v>41657</v>
      </c>
      <c r="AN122" s="810">
        <f>AN117-96</f>
        <v>41695</v>
      </c>
      <c r="AO122" s="810">
        <f>AO117-88</f>
        <v>41733</v>
      </c>
      <c r="AP122" s="810">
        <f>AP117-84</f>
        <v>41768</v>
      </c>
      <c r="AQ122" s="810">
        <f>AQ117-87</f>
        <v>41796</v>
      </c>
      <c r="AR122" s="75">
        <f>AR117-89</f>
        <v>41824</v>
      </c>
      <c r="AS122" s="75">
        <f>AS117-89</f>
        <v>41855</v>
      </c>
      <c r="AT122" s="75">
        <f>AT117-84</f>
        <v>41890</v>
      </c>
      <c r="AU122" s="639">
        <f>AU117-82</f>
        <v>41923</v>
      </c>
      <c r="AV122" s="75">
        <v>41923</v>
      </c>
      <c r="AW122" s="947">
        <v>41956</v>
      </c>
      <c r="AX122" s="75">
        <f t="shared" ref="AX122:BD122" si="220">AX117-80</f>
        <v>42015</v>
      </c>
      <c r="AY122" s="75">
        <f t="shared" si="220"/>
        <v>42045</v>
      </c>
      <c r="AZ122" s="75">
        <f t="shared" si="220"/>
        <v>42076</v>
      </c>
      <c r="BA122" s="75">
        <f t="shared" si="220"/>
        <v>42106</v>
      </c>
      <c r="BB122" s="75">
        <f t="shared" si="220"/>
        <v>42137</v>
      </c>
      <c r="BC122" s="75">
        <f t="shared" si="220"/>
        <v>42168</v>
      </c>
      <c r="BD122" s="75">
        <f t="shared" si="220"/>
        <v>42198</v>
      </c>
      <c r="BE122" s="75">
        <f>BE117-76</f>
        <v>42233</v>
      </c>
      <c r="BF122" s="75">
        <f>BF117-71</f>
        <v>42268</v>
      </c>
      <c r="BG122" s="639" t="s">
        <v>106</v>
      </c>
      <c r="BH122" s="75">
        <f>BH117-64</f>
        <v>41965</v>
      </c>
      <c r="BI122" s="305">
        <f>BI117-93</f>
        <v>42337</v>
      </c>
      <c r="BJ122" s="305">
        <f>BJ117-84</f>
        <v>42377</v>
      </c>
      <c r="BK122" s="305">
        <v>42394</v>
      </c>
      <c r="BL122" s="810">
        <f>BL117-83</f>
        <v>42439</v>
      </c>
      <c r="BM122" s="810">
        <f>BM117-67</f>
        <v>42485</v>
      </c>
      <c r="BN122" s="75">
        <f>BN117-70</f>
        <v>42513</v>
      </c>
      <c r="BO122" s="172">
        <f>BO117-66</f>
        <v>42548</v>
      </c>
      <c r="BP122" s="75">
        <f>BP117-60</f>
        <v>42584</v>
      </c>
      <c r="BQ122" s="172">
        <f>BQ117-56</f>
        <v>42619</v>
      </c>
      <c r="BR122" s="75">
        <f>BR117-56</f>
        <v>42649</v>
      </c>
      <c r="BS122" s="1703" t="s">
        <v>106</v>
      </c>
      <c r="BT122" s="810">
        <f>BT117-70</f>
        <v>42680</v>
      </c>
      <c r="BU122" s="75">
        <f>BU117-87</f>
        <v>42708</v>
      </c>
      <c r="BV122" s="172">
        <f>BV117-76</f>
        <v>42750</v>
      </c>
      <c r="BW122" s="75">
        <f>BW117-78</f>
        <v>42778</v>
      </c>
      <c r="BX122" s="75">
        <f>BX117-81</f>
        <v>42806</v>
      </c>
      <c r="BY122" s="172">
        <f>BY117-69</f>
        <v>42848</v>
      </c>
      <c r="BZ122" s="305">
        <f>BZ117-58</f>
        <v>42890</v>
      </c>
      <c r="CA122" s="1788">
        <f>CA117-68</f>
        <v>42911</v>
      </c>
      <c r="CB122" s="1791">
        <f>CB117-63</f>
        <v>42946</v>
      </c>
      <c r="CC122" s="1790">
        <f>CC117-59</f>
        <v>42981</v>
      </c>
      <c r="CD122" s="1788">
        <f>CD117-61</f>
        <v>43009</v>
      </c>
      <c r="CE122" s="1703" t="s">
        <v>106</v>
      </c>
      <c r="CF122" s="1792">
        <f>CF117-60</f>
        <v>42707</v>
      </c>
      <c r="CG122" s="1792">
        <f>CG117-60</f>
        <v>43100</v>
      </c>
      <c r="CH122" s="1792">
        <f>CH117-56</f>
        <v>43135</v>
      </c>
      <c r="CI122" s="1792">
        <f>CI117-51</f>
        <v>43170</v>
      </c>
      <c r="CJ122" s="1792">
        <f>CJ117-61</f>
        <v>43191</v>
      </c>
      <c r="CK122" s="1792">
        <f>CK117-49</f>
        <v>43233</v>
      </c>
      <c r="CL122" s="1792">
        <f>CL117-59</f>
        <v>43254</v>
      </c>
      <c r="CM122" s="1792">
        <f>CM117-48</f>
        <v>43296</v>
      </c>
      <c r="CN122" s="1792">
        <f>CN117-50</f>
        <v>43324</v>
      </c>
      <c r="CO122" s="1792">
        <f>CO117-46</f>
        <v>43359</v>
      </c>
      <c r="CP122" s="1792">
        <f>CP117-41</f>
        <v>43394</v>
      </c>
      <c r="CQ122" s="1703" t="s">
        <v>106</v>
      </c>
      <c r="CR122" s="1770">
        <f>CR117-68</f>
        <v>43429</v>
      </c>
      <c r="CS122" s="1792">
        <f>CS117-68</f>
        <v>43457</v>
      </c>
    </row>
    <row r="123" spans="1:115" ht="30" hidden="1" customHeight="1" x14ac:dyDescent="0.25">
      <c r="A123" s="4682"/>
      <c r="B123" s="4684"/>
      <c r="C123" s="600" t="s">
        <v>40</v>
      </c>
      <c r="D123" s="600"/>
      <c r="E123" s="585"/>
      <c r="F123" s="585"/>
      <c r="G123" s="585"/>
      <c r="H123" s="585"/>
      <c r="I123" s="585"/>
      <c r="J123" s="585"/>
      <c r="K123" s="585"/>
      <c r="L123" s="588"/>
      <c r="M123" s="585"/>
      <c r="N123" s="585"/>
      <c r="O123" s="585"/>
      <c r="P123" s="585"/>
      <c r="Q123" s="585"/>
      <c r="R123" s="585"/>
      <c r="S123" s="585"/>
      <c r="T123" s="585"/>
      <c r="U123" s="614"/>
      <c r="V123" s="75"/>
      <c r="W123" s="172"/>
      <c r="X123" s="639"/>
      <c r="Y123" s="172"/>
      <c r="Z123" s="75"/>
      <c r="AA123" s="639"/>
      <c r="AB123" s="172">
        <f t="shared" ref="AB123:AR123" si="221">AB122</f>
        <v>41325</v>
      </c>
      <c r="AC123" s="305">
        <f t="shared" si="221"/>
        <v>41360</v>
      </c>
      <c r="AD123" s="645">
        <f t="shared" si="221"/>
        <v>41391</v>
      </c>
      <c r="AE123" s="75">
        <f t="shared" si="221"/>
        <v>41432</v>
      </c>
      <c r="AF123" s="810">
        <f t="shared" si="221"/>
        <v>41464</v>
      </c>
      <c r="AG123" s="75">
        <f t="shared" si="221"/>
        <v>41495</v>
      </c>
      <c r="AH123" s="172">
        <f t="shared" si="221"/>
        <v>41525</v>
      </c>
      <c r="AI123" s="75">
        <f t="shared" si="221"/>
        <v>41192</v>
      </c>
      <c r="AJ123" s="639" t="s">
        <v>25</v>
      </c>
      <c r="AK123" s="75">
        <f t="shared" si="221"/>
        <v>41231</v>
      </c>
      <c r="AL123" s="810">
        <f t="shared" si="221"/>
        <v>41262</v>
      </c>
      <c r="AM123" s="810">
        <f t="shared" si="221"/>
        <v>41657</v>
      </c>
      <c r="AN123" s="810">
        <f t="shared" si="221"/>
        <v>41695</v>
      </c>
      <c r="AO123" s="810">
        <f t="shared" si="221"/>
        <v>41733</v>
      </c>
      <c r="AP123" s="810">
        <f t="shared" si="221"/>
        <v>41768</v>
      </c>
      <c r="AQ123" s="810">
        <f t="shared" si="221"/>
        <v>41796</v>
      </c>
      <c r="AR123" s="75">
        <f t="shared" si="221"/>
        <v>41824</v>
      </c>
      <c r="AS123" s="75">
        <f>AS122</f>
        <v>41855</v>
      </c>
      <c r="AT123" s="75">
        <f>AT122</f>
        <v>41890</v>
      </c>
      <c r="AU123" s="639">
        <f>AU122</f>
        <v>41923</v>
      </c>
      <c r="AV123" s="75">
        <v>41923</v>
      </c>
      <c r="AW123" s="947">
        <v>41956</v>
      </c>
      <c r="AX123" s="75">
        <f>AX122</f>
        <v>42015</v>
      </c>
      <c r="AY123" s="75">
        <f>AY122</f>
        <v>42045</v>
      </c>
      <c r="AZ123" s="75">
        <f>AZ122</f>
        <v>42076</v>
      </c>
      <c r="BA123" s="75">
        <f>BA122</f>
        <v>42106</v>
      </c>
      <c r="BB123" s="75"/>
      <c r="BC123" s="75"/>
      <c r="BD123" s="75"/>
      <c r="BE123" s="75"/>
      <c r="BF123" s="75"/>
      <c r="BG123" s="639" t="s">
        <v>106</v>
      </c>
      <c r="BH123" s="75"/>
      <c r="BI123" s="75"/>
      <c r="BJ123" s="75"/>
      <c r="BK123" s="75"/>
      <c r="BL123" s="810"/>
      <c r="BM123" s="810"/>
      <c r="BN123" s="75"/>
      <c r="BO123" s="172"/>
      <c r="BP123" s="75"/>
      <c r="BQ123" s="172"/>
      <c r="BR123" s="75"/>
      <c r="BS123" s="1703" t="s">
        <v>106</v>
      </c>
      <c r="BT123" s="810"/>
      <c r="BU123" s="75"/>
      <c r="BV123" s="172"/>
      <c r="BW123" s="75"/>
      <c r="BX123" s="75"/>
      <c r="BY123" s="172"/>
      <c r="BZ123" s="75"/>
      <c r="CA123" s="172"/>
      <c r="CB123" s="810"/>
      <c r="CC123" s="75"/>
      <c r="CD123" s="172"/>
      <c r="CE123" s="1703" t="s">
        <v>106</v>
      </c>
      <c r="CF123" s="1686"/>
      <c r="CG123" s="1686"/>
      <c r="CH123" s="1686"/>
      <c r="CI123" s="1686"/>
      <c r="CJ123" s="1686"/>
      <c r="CK123" s="1686"/>
      <c r="CL123" s="1686"/>
      <c r="CM123" s="1686"/>
      <c r="CN123" s="1686"/>
      <c r="CO123" s="1686"/>
      <c r="CP123" s="1686"/>
      <c r="CQ123" s="1703" t="s">
        <v>106</v>
      </c>
      <c r="CR123" s="1705"/>
      <c r="CS123" s="1686"/>
    </row>
    <row r="124" spans="1:115" ht="30" hidden="1" customHeight="1" x14ac:dyDescent="0.25">
      <c r="A124" s="4682"/>
      <c r="B124" s="4684"/>
      <c r="C124" s="600" t="s">
        <v>344</v>
      </c>
      <c r="D124" s="600"/>
      <c r="E124" s="585"/>
      <c r="F124" s="585"/>
      <c r="G124" s="585"/>
      <c r="H124" s="585"/>
      <c r="I124" s="585"/>
      <c r="J124" s="585"/>
      <c r="K124" s="585"/>
      <c r="L124" s="588"/>
      <c r="M124" s="585"/>
      <c r="N124" s="585"/>
      <c r="O124" s="585"/>
      <c r="P124" s="585"/>
      <c r="Q124" s="585"/>
      <c r="R124" s="585"/>
      <c r="S124" s="585"/>
      <c r="T124" s="585"/>
      <c r="U124" s="614"/>
      <c r="V124" s="75"/>
      <c r="W124" s="172"/>
      <c r="X124" s="639"/>
      <c r="Y124" s="172"/>
      <c r="Z124" s="75"/>
      <c r="AA124" s="639"/>
      <c r="AB124" s="172"/>
      <c r="AC124" s="305"/>
      <c r="AD124" s="645"/>
      <c r="AE124" s="75"/>
      <c r="AF124" s="810"/>
      <c r="AG124" s="75"/>
      <c r="AH124" s="172"/>
      <c r="AI124" s="75"/>
      <c r="AJ124" s="639"/>
      <c r="AK124" s="75"/>
      <c r="AL124" s="810"/>
      <c r="AM124" s="810"/>
      <c r="AN124" s="810"/>
      <c r="AO124" s="810"/>
      <c r="AP124" s="810"/>
      <c r="AQ124" s="810"/>
      <c r="AR124" s="75"/>
      <c r="AS124" s="75"/>
      <c r="AT124" s="75"/>
      <c r="AU124" s="639"/>
      <c r="AV124" s="75">
        <f t="shared" ref="AV124:BR124" si="222">AV122+7</f>
        <v>41930</v>
      </c>
      <c r="AW124" s="75">
        <f t="shared" si="222"/>
        <v>41963</v>
      </c>
      <c r="AX124" s="75">
        <f t="shared" si="222"/>
        <v>42022</v>
      </c>
      <c r="AY124" s="75">
        <f t="shared" si="222"/>
        <v>42052</v>
      </c>
      <c r="AZ124" s="75">
        <f t="shared" si="222"/>
        <v>42083</v>
      </c>
      <c r="BA124" s="75">
        <f t="shared" si="222"/>
        <v>42113</v>
      </c>
      <c r="BB124" s="75">
        <f t="shared" si="222"/>
        <v>42144</v>
      </c>
      <c r="BC124" s="75">
        <f t="shared" si="222"/>
        <v>42175</v>
      </c>
      <c r="BD124" s="75">
        <f t="shared" si="222"/>
        <v>42205</v>
      </c>
      <c r="BE124" s="75">
        <f t="shared" si="222"/>
        <v>42240</v>
      </c>
      <c r="BF124" s="75">
        <f t="shared" si="222"/>
        <v>42275</v>
      </c>
      <c r="BG124" s="639" t="s">
        <v>106</v>
      </c>
      <c r="BH124" s="75">
        <f t="shared" si="222"/>
        <v>41972</v>
      </c>
      <c r="BI124" s="75">
        <f t="shared" si="222"/>
        <v>42344</v>
      </c>
      <c r="BJ124" s="75">
        <f t="shared" si="222"/>
        <v>42384</v>
      </c>
      <c r="BK124" s="75">
        <f t="shared" si="222"/>
        <v>42401</v>
      </c>
      <c r="BL124" s="810">
        <f t="shared" si="222"/>
        <v>42446</v>
      </c>
      <c r="BM124" s="810">
        <f t="shared" si="222"/>
        <v>42492</v>
      </c>
      <c r="BN124" s="75">
        <f t="shared" si="222"/>
        <v>42520</v>
      </c>
      <c r="BO124" s="172">
        <f t="shared" si="222"/>
        <v>42555</v>
      </c>
      <c r="BP124" s="75">
        <f t="shared" si="222"/>
        <v>42591</v>
      </c>
      <c r="BQ124" s="172">
        <f t="shared" si="222"/>
        <v>42626</v>
      </c>
      <c r="BR124" s="75">
        <f t="shared" si="222"/>
        <v>42656</v>
      </c>
      <c r="BS124" s="1703" t="s">
        <v>106</v>
      </c>
      <c r="BT124" s="810">
        <f>BT122+7</f>
        <v>42687</v>
      </c>
      <c r="BU124" s="75">
        <f>BU122+7</f>
        <v>42715</v>
      </c>
      <c r="BV124" s="172">
        <f t="shared" ref="BV124:CA124" si="223">BV122+7</f>
        <v>42757</v>
      </c>
      <c r="BW124" s="75">
        <f t="shared" si="223"/>
        <v>42785</v>
      </c>
      <c r="BX124" s="75">
        <f t="shared" si="223"/>
        <v>42813</v>
      </c>
      <c r="BY124" s="172">
        <f>BY122+7</f>
        <v>42855</v>
      </c>
      <c r="BZ124" s="75">
        <f t="shared" si="223"/>
        <v>42897</v>
      </c>
      <c r="CA124" s="172">
        <f t="shared" si="223"/>
        <v>42918</v>
      </c>
      <c r="CB124" s="810">
        <f>CB122+7</f>
        <v>42953</v>
      </c>
      <c r="CC124" s="75">
        <f>CC122+7</f>
        <v>42988</v>
      </c>
      <c r="CD124" s="172">
        <f>CD122+7</f>
        <v>43016</v>
      </c>
      <c r="CE124" s="1703" t="s">
        <v>106</v>
      </c>
      <c r="CF124" s="1686">
        <f t="shared" ref="CF124:CS124" si="224">CF122+7</f>
        <v>42714</v>
      </c>
      <c r="CG124" s="1686">
        <f t="shared" si="224"/>
        <v>43107</v>
      </c>
      <c r="CH124" s="1686">
        <f t="shared" si="224"/>
        <v>43142</v>
      </c>
      <c r="CI124" s="1686">
        <f t="shared" si="224"/>
        <v>43177</v>
      </c>
      <c r="CJ124" s="1686">
        <f t="shared" si="224"/>
        <v>43198</v>
      </c>
      <c r="CK124" s="1686">
        <f t="shared" si="224"/>
        <v>43240</v>
      </c>
      <c r="CL124" s="1686">
        <f t="shared" si="224"/>
        <v>43261</v>
      </c>
      <c r="CM124" s="1686">
        <f t="shared" si="224"/>
        <v>43303</v>
      </c>
      <c r="CN124" s="1686">
        <f t="shared" si="224"/>
        <v>43331</v>
      </c>
      <c r="CO124" s="1686">
        <f t="shared" si="224"/>
        <v>43366</v>
      </c>
      <c r="CP124" s="1686">
        <f t="shared" si="224"/>
        <v>43401</v>
      </c>
      <c r="CQ124" s="1703" t="s">
        <v>106</v>
      </c>
      <c r="CR124" s="1705">
        <f t="shared" si="224"/>
        <v>43436</v>
      </c>
      <c r="CS124" s="1686">
        <f t="shared" si="224"/>
        <v>43464</v>
      </c>
    </row>
    <row r="125" spans="1:115" ht="30" hidden="1" customHeight="1" x14ac:dyDescent="0.25">
      <c r="A125" s="4682"/>
      <c r="B125" s="4684"/>
      <c r="C125" s="8" t="s">
        <v>12</v>
      </c>
      <c r="D125" s="8"/>
      <c r="E125" s="513"/>
      <c r="F125" s="513"/>
      <c r="G125" s="513"/>
      <c r="H125" s="513"/>
      <c r="I125" s="513"/>
      <c r="J125" s="513"/>
      <c r="K125" s="513"/>
      <c r="L125" s="514"/>
      <c r="M125" s="513"/>
      <c r="N125" s="513"/>
      <c r="O125" s="513"/>
      <c r="P125" s="513"/>
      <c r="Q125" s="513"/>
      <c r="R125" s="513"/>
      <c r="S125" s="513"/>
      <c r="T125" s="513"/>
      <c r="U125" s="610"/>
      <c r="V125" s="61"/>
      <c r="W125" s="94"/>
      <c r="X125" s="62"/>
      <c r="Y125" s="94"/>
      <c r="Z125" s="61"/>
      <c r="AA125" s="62"/>
      <c r="AB125" s="94">
        <f t="shared" ref="AB125:AI125" si="225">AB122</f>
        <v>41325</v>
      </c>
      <c r="AC125" s="61">
        <f t="shared" si="225"/>
        <v>41360</v>
      </c>
      <c r="AD125" s="94">
        <f t="shared" si="225"/>
        <v>41391</v>
      </c>
      <c r="AE125" s="61">
        <f t="shared" si="225"/>
        <v>41432</v>
      </c>
      <c r="AF125" s="295">
        <f t="shared" si="225"/>
        <v>41464</v>
      </c>
      <c r="AG125" s="61">
        <f t="shared" si="225"/>
        <v>41495</v>
      </c>
      <c r="AH125" s="94">
        <f t="shared" si="225"/>
        <v>41525</v>
      </c>
      <c r="AI125" s="61">
        <f t="shared" si="225"/>
        <v>41192</v>
      </c>
      <c r="AJ125" s="62" t="s">
        <v>25</v>
      </c>
      <c r="AK125" s="61">
        <f t="shared" ref="AK125:AR125" si="226">AK122</f>
        <v>41231</v>
      </c>
      <c r="AL125" s="295">
        <f t="shared" si="226"/>
        <v>41262</v>
      </c>
      <c r="AM125" s="295">
        <f t="shared" si="226"/>
        <v>41657</v>
      </c>
      <c r="AN125" s="295">
        <f t="shared" si="226"/>
        <v>41695</v>
      </c>
      <c r="AO125" s="295">
        <f t="shared" si="226"/>
        <v>41733</v>
      </c>
      <c r="AP125" s="295">
        <f t="shared" si="226"/>
        <v>41768</v>
      </c>
      <c r="AQ125" s="295">
        <f t="shared" si="226"/>
        <v>41796</v>
      </c>
      <c r="AR125" s="61">
        <f t="shared" si="226"/>
        <v>41824</v>
      </c>
      <c r="AS125" s="61">
        <f>AS122</f>
        <v>41855</v>
      </c>
      <c r="AT125" s="61">
        <f>AT122</f>
        <v>41890</v>
      </c>
      <c r="AU125" s="62">
        <f>AU122</f>
        <v>41923</v>
      </c>
      <c r="AV125" s="61">
        <v>41923</v>
      </c>
      <c r="AW125" s="191">
        <v>41956</v>
      </c>
      <c r="AX125" s="61">
        <f t="shared" ref="AX125:BF125" si="227">AX122</f>
        <v>42015</v>
      </c>
      <c r="AY125" s="61">
        <f t="shared" si="227"/>
        <v>42045</v>
      </c>
      <c r="AZ125" s="61">
        <f t="shared" si="227"/>
        <v>42076</v>
      </c>
      <c r="BA125" s="61">
        <f t="shared" si="227"/>
        <v>42106</v>
      </c>
      <c r="BB125" s="61">
        <f t="shared" si="227"/>
        <v>42137</v>
      </c>
      <c r="BC125" s="61">
        <f t="shared" si="227"/>
        <v>42168</v>
      </c>
      <c r="BD125" s="61">
        <f t="shared" si="227"/>
        <v>42198</v>
      </c>
      <c r="BE125" s="61">
        <f t="shared" si="227"/>
        <v>42233</v>
      </c>
      <c r="BF125" s="61">
        <f t="shared" si="227"/>
        <v>42268</v>
      </c>
      <c r="BG125" s="62" t="s">
        <v>106</v>
      </c>
      <c r="BH125" s="61">
        <f t="shared" ref="BH125:BR125" si="228">BH122</f>
        <v>41965</v>
      </c>
      <c r="BI125" s="61">
        <f t="shared" si="228"/>
        <v>42337</v>
      </c>
      <c r="BJ125" s="61">
        <f t="shared" si="228"/>
        <v>42377</v>
      </c>
      <c r="BK125" s="61">
        <f t="shared" si="228"/>
        <v>42394</v>
      </c>
      <c r="BL125" s="295">
        <f t="shared" si="228"/>
        <v>42439</v>
      </c>
      <c r="BM125" s="295">
        <f t="shared" si="228"/>
        <v>42485</v>
      </c>
      <c r="BN125" s="61">
        <f t="shared" si="228"/>
        <v>42513</v>
      </c>
      <c r="BO125" s="94">
        <f t="shared" si="228"/>
        <v>42548</v>
      </c>
      <c r="BP125" s="61">
        <f t="shared" si="228"/>
        <v>42584</v>
      </c>
      <c r="BQ125" s="94">
        <f t="shared" si="228"/>
        <v>42619</v>
      </c>
      <c r="BR125" s="61">
        <f t="shared" si="228"/>
        <v>42649</v>
      </c>
      <c r="BS125" s="63" t="s">
        <v>106</v>
      </c>
      <c r="BT125" s="295">
        <f>BT122</f>
        <v>42680</v>
      </c>
      <c r="BU125" s="61">
        <f>BU122</f>
        <v>42708</v>
      </c>
      <c r="BV125" s="94">
        <f t="shared" ref="BV125:CA125" si="229">BV122</f>
        <v>42750</v>
      </c>
      <c r="BW125" s="61">
        <f t="shared" si="229"/>
        <v>42778</v>
      </c>
      <c r="BX125" s="61">
        <f t="shared" si="229"/>
        <v>42806</v>
      </c>
      <c r="BY125" s="94">
        <f>BY122</f>
        <v>42848</v>
      </c>
      <c r="BZ125" s="61">
        <f t="shared" si="229"/>
        <v>42890</v>
      </c>
      <c r="CA125" s="94">
        <f t="shared" si="229"/>
        <v>42911</v>
      </c>
      <c r="CB125" s="295">
        <f>CB122</f>
        <v>42946</v>
      </c>
      <c r="CC125" s="61">
        <f>CC122</f>
        <v>42981</v>
      </c>
      <c r="CD125" s="94">
        <f>CD122</f>
        <v>43009</v>
      </c>
      <c r="CE125" s="63" t="s">
        <v>106</v>
      </c>
      <c r="CF125" s="124">
        <f t="shared" ref="CF125:CS125" si="230">CF122</f>
        <v>42707</v>
      </c>
      <c r="CG125" s="124">
        <f t="shared" si="230"/>
        <v>43100</v>
      </c>
      <c r="CH125" s="124">
        <f t="shared" si="230"/>
        <v>43135</v>
      </c>
      <c r="CI125" s="124">
        <f t="shared" si="230"/>
        <v>43170</v>
      </c>
      <c r="CJ125" s="124">
        <f t="shared" si="230"/>
        <v>43191</v>
      </c>
      <c r="CK125" s="124">
        <f t="shared" si="230"/>
        <v>43233</v>
      </c>
      <c r="CL125" s="124">
        <f t="shared" si="230"/>
        <v>43254</v>
      </c>
      <c r="CM125" s="124">
        <f t="shared" si="230"/>
        <v>43296</v>
      </c>
      <c r="CN125" s="124">
        <f t="shared" si="230"/>
        <v>43324</v>
      </c>
      <c r="CO125" s="124">
        <f t="shared" si="230"/>
        <v>43359</v>
      </c>
      <c r="CP125" s="124">
        <f t="shared" si="230"/>
        <v>43394</v>
      </c>
      <c r="CQ125" s="63" t="s">
        <v>106</v>
      </c>
      <c r="CR125" s="107">
        <f t="shared" si="230"/>
        <v>43429</v>
      </c>
      <c r="CS125" s="124">
        <f t="shared" si="230"/>
        <v>43457</v>
      </c>
    </row>
    <row r="126" spans="1:115" ht="30" hidden="1" customHeight="1" x14ac:dyDescent="0.25">
      <c r="A126" s="4682"/>
      <c r="B126" s="4684"/>
      <c r="C126" s="1814" t="s">
        <v>14</v>
      </c>
      <c r="D126" s="1814"/>
      <c r="E126" s="591"/>
      <c r="F126" s="591"/>
      <c r="G126" s="591"/>
      <c r="H126" s="591"/>
      <c r="I126" s="591"/>
      <c r="J126" s="591"/>
      <c r="K126" s="591"/>
      <c r="L126" s="592"/>
      <c r="M126" s="591"/>
      <c r="N126" s="591"/>
      <c r="O126" s="591"/>
      <c r="P126" s="591"/>
      <c r="Q126" s="591"/>
      <c r="R126" s="591"/>
      <c r="S126" s="591"/>
      <c r="T126" s="593"/>
      <c r="U126" s="616"/>
      <c r="V126" s="554"/>
      <c r="W126" s="573"/>
      <c r="X126" s="112"/>
      <c r="Y126" s="573"/>
      <c r="Z126" s="574"/>
      <c r="AA126" s="112"/>
      <c r="AB126" s="573">
        <f t="shared" ref="AB126:AI126" si="231">AB130</f>
        <v>40950</v>
      </c>
      <c r="AC126" s="574">
        <f t="shared" si="231"/>
        <v>41357</v>
      </c>
      <c r="AD126" s="573">
        <f t="shared" si="231"/>
        <v>41020</v>
      </c>
      <c r="AE126" s="574">
        <f t="shared" si="231"/>
        <v>41062</v>
      </c>
      <c r="AF126" s="575">
        <f t="shared" si="231"/>
        <v>41449</v>
      </c>
      <c r="AG126" s="574">
        <f t="shared" si="231"/>
        <v>41477</v>
      </c>
      <c r="AH126" s="573">
        <f t="shared" si="231"/>
        <v>41505</v>
      </c>
      <c r="AI126" s="574">
        <f t="shared" si="231"/>
        <v>41532</v>
      </c>
      <c r="AJ126" s="112">
        <v>41547</v>
      </c>
      <c r="AK126" s="574">
        <f t="shared" ref="AK126:AT126" si="232">AK130</f>
        <v>41568</v>
      </c>
      <c r="AL126" s="575">
        <f t="shared" si="232"/>
        <v>41596</v>
      </c>
      <c r="AM126" s="575">
        <f t="shared" si="232"/>
        <v>41280</v>
      </c>
      <c r="AN126" s="576">
        <f t="shared" si="232"/>
        <v>41293</v>
      </c>
      <c r="AO126" s="575">
        <f t="shared" si="232"/>
        <v>41357</v>
      </c>
      <c r="AP126" s="575">
        <f t="shared" si="232"/>
        <v>41750</v>
      </c>
      <c r="AQ126" s="575">
        <f t="shared" si="232"/>
        <v>41785</v>
      </c>
      <c r="AR126" s="574">
        <f t="shared" si="232"/>
        <v>41813</v>
      </c>
      <c r="AS126" s="574">
        <f t="shared" si="232"/>
        <v>41855</v>
      </c>
      <c r="AT126" s="574">
        <f t="shared" si="232"/>
        <v>41883</v>
      </c>
      <c r="AU126" s="112" t="s">
        <v>106</v>
      </c>
      <c r="AV126" s="112">
        <v>41918</v>
      </c>
      <c r="AW126" s="640">
        <v>41953</v>
      </c>
      <c r="AX126" s="574">
        <f t="shared" ref="AX126:BF126" si="233">AX130</f>
        <v>41285</v>
      </c>
      <c r="AY126" s="574">
        <f t="shared" si="233"/>
        <v>42016</v>
      </c>
      <c r="AZ126" s="574">
        <f t="shared" si="233"/>
        <v>42051</v>
      </c>
      <c r="BA126" s="574">
        <f t="shared" si="233"/>
        <v>42107</v>
      </c>
      <c r="BB126" s="574">
        <f t="shared" si="233"/>
        <v>42128</v>
      </c>
      <c r="BC126" s="574">
        <f t="shared" si="233"/>
        <v>42163</v>
      </c>
      <c r="BD126" s="574">
        <f t="shared" si="233"/>
        <v>42198</v>
      </c>
      <c r="BE126" s="574">
        <f t="shared" si="233"/>
        <v>42226</v>
      </c>
      <c r="BF126" s="574">
        <f t="shared" si="233"/>
        <v>42261</v>
      </c>
      <c r="BG126" s="112" t="s">
        <v>106</v>
      </c>
      <c r="BH126" s="574">
        <f t="shared" ref="BH126:BR126" si="234">BH130</f>
        <v>42296</v>
      </c>
      <c r="BI126" s="574">
        <f t="shared" si="234"/>
        <v>42331</v>
      </c>
      <c r="BJ126" s="574">
        <f t="shared" si="234"/>
        <v>42373</v>
      </c>
      <c r="BK126" s="574">
        <f t="shared" si="234"/>
        <v>42387</v>
      </c>
      <c r="BL126" s="575">
        <f t="shared" si="234"/>
        <v>42408</v>
      </c>
      <c r="BM126" s="575">
        <f t="shared" si="234"/>
        <v>42464</v>
      </c>
      <c r="BN126" s="574">
        <f t="shared" si="234"/>
        <v>42485</v>
      </c>
      <c r="BO126" s="573">
        <f t="shared" si="234"/>
        <v>42520</v>
      </c>
      <c r="BP126" s="574">
        <f t="shared" si="234"/>
        <v>42555</v>
      </c>
      <c r="BQ126" s="573">
        <f t="shared" si="234"/>
        <v>42590</v>
      </c>
      <c r="BR126" s="574">
        <f t="shared" si="234"/>
        <v>42632</v>
      </c>
      <c r="BS126" s="115" t="str">
        <f>BS130</f>
        <v>same as 12/30</v>
      </c>
      <c r="BT126" s="575">
        <f>BT130</f>
        <v>42660</v>
      </c>
      <c r="BU126" s="574">
        <f>BU130</f>
        <v>42688</v>
      </c>
      <c r="BV126" s="573">
        <f t="shared" ref="BV126:CS126" si="235">BV130</f>
        <v>42723</v>
      </c>
      <c r="BW126" s="574">
        <f t="shared" si="235"/>
        <v>42751</v>
      </c>
      <c r="BX126" s="574">
        <f t="shared" si="235"/>
        <v>42786</v>
      </c>
      <c r="BY126" s="573">
        <f>BY130</f>
        <v>42828</v>
      </c>
      <c r="BZ126" s="574">
        <f t="shared" si="235"/>
        <v>42856</v>
      </c>
      <c r="CA126" s="573">
        <f t="shared" si="235"/>
        <v>42891</v>
      </c>
      <c r="CB126" s="575">
        <f t="shared" si="235"/>
        <v>42926</v>
      </c>
      <c r="CC126" s="574">
        <f t="shared" si="235"/>
        <v>42961</v>
      </c>
      <c r="CD126" s="573">
        <f t="shared" si="235"/>
        <v>43003</v>
      </c>
      <c r="CE126" s="115" t="str">
        <f t="shared" si="235"/>
        <v>same as 12/30</v>
      </c>
      <c r="CF126" s="572">
        <f t="shared" si="235"/>
        <v>42666</v>
      </c>
      <c r="CG126" s="572">
        <f t="shared" si="235"/>
        <v>43066</v>
      </c>
      <c r="CH126" s="572">
        <f t="shared" si="235"/>
        <v>43087</v>
      </c>
      <c r="CI126" s="572">
        <f t="shared" si="235"/>
        <v>43115</v>
      </c>
      <c r="CJ126" s="572">
        <f t="shared" si="235"/>
        <v>43143</v>
      </c>
      <c r="CK126" s="572">
        <f t="shared" si="235"/>
        <v>43192</v>
      </c>
      <c r="CL126" s="572">
        <f t="shared" si="235"/>
        <v>43213</v>
      </c>
      <c r="CM126" s="572">
        <f t="shared" si="235"/>
        <v>43248</v>
      </c>
      <c r="CN126" s="572">
        <f t="shared" si="235"/>
        <v>43290</v>
      </c>
      <c r="CO126" s="572">
        <f t="shared" si="235"/>
        <v>43325</v>
      </c>
      <c r="CP126" s="572">
        <f t="shared" si="235"/>
        <v>43360</v>
      </c>
      <c r="CQ126" s="115" t="str">
        <f t="shared" si="235"/>
        <v>same as 12/30</v>
      </c>
      <c r="CR126" s="3173">
        <f t="shared" si="235"/>
        <v>43388</v>
      </c>
      <c r="CS126" s="572">
        <f t="shared" si="235"/>
        <v>43416</v>
      </c>
    </row>
    <row r="127" spans="1:115" ht="30" hidden="1" customHeight="1" x14ac:dyDescent="0.25">
      <c r="A127" s="4682"/>
      <c r="B127" s="4684"/>
      <c r="C127" s="8" t="s">
        <v>330</v>
      </c>
      <c r="D127" s="8"/>
      <c r="E127" s="513"/>
      <c r="F127" s="513"/>
      <c r="G127" s="513"/>
      <c r="H127" s="513"/>
      <c r="I127" s="513"/>
      <c r="J127" s="513"/>
      <c r="K127" s="513"/>
      <c r="L127" s="514"/>
      <c r="M127" s="513"/>
      <c r="N127" s="513"/>
      <c r="O127" s="513"/>
      <c r="P127" s="513"/>
      <c r="Q127" s="513"/>
      <c r="R127" s="513"/>
      <c r="S127" s="513"/>
      <c r="T127" s="515"/>
      <c r="U127" s="621"/>
      <c r="V127" s="76"/>
      <c r="W127" s="94"/>
      <c r="X127" s="62"/>
      <c r="Y127" s="94"/>
      <c r="Z127" s="61"/>
      <c r="AA127" s="62"/>
      <c r="AB127" s="94"/>
      <c r="AC127" s="61"/>
      <c r="AD127" s="94"/>
      <c r="AE127" s="61"/>
      <c r="AF127" s="295"/>
      <c r="AG127" s="61"/>
      <c r="AH127" s="94"/>
      <c r="AI127" s="61"/>
      <c r="AJ127" s="62"/>
      <c r="AK127" s="61"/>
      <c r="AL127" s="295"/>
      <c r="AM127" s="295"/>
      <c r="AN127" s="908"/>
      <c r="AO127" s="295"/>
      <c r="AP127" s="295"/>
      <c r="AQ127" s="295"/>
      <c r="AR127" s="61"/>
      <c r="AS127" s="61"/>
      <c r="AT127" s="61"/>
      <c r="AU127" s="62"/>
      <c r="AV127" s="62">
        <v>41916</v>
      </c>
      <c r="AW127" s="191">
        <v>41944</v>
      </c>
      <c r="AX127" s="61">
        <v>41974</v>
      </c>
      <c r="AY127" s="61">
        <v>41649</v>
      </c>
      <c r="AZ127" s="61">
        <v>41681</v>
      </c>
      <c r="BA127" s="61">
        <v>41699</v>
      </c>
      <c r="BB127" s="61">
        <v>41762</v>
      </c>
      <c r="BC127" s="61">
        <v>41791</v>
      </c>
      <c r="BD127" s="61">
        <v>41832</v>
      </c>
      <c r="BE127" s="61">
        <v>42218</v>
      </c>
      <c r="BF127" s="61">
        <v>41883</v>
      </c>
      <c r="BG127" s="62" t="s">
        <v>106</v>
      </c>
      <c r="BH127" s="61">
        <v>42259</v>
      </c>
      <c r="BI127" s="61">
        <v>42281</v>
      </c>
      <c r="BJ127" s="61">
        <v>42309</v>
      </c>
      <c r="BK127" s="61">
        <v>42339</v>
      </c>
      <c r="BL127" s="295">
        <v>41791</v>
      </c>
      <c r="BM127" s="295">
        <v>42095</v>
      </c>
      <c r="BN127" s="61">
        <v>42125</v>
      </c>
      <c r="BO127" s="94">
        <v>42161</v>
      </c>
      <c r="BP127" s="61">
        <v>42203</v>
      </c>
      <c r="BQ127" s="94">
        <v>42230</v>
      </c>
      <c r="BR127" s="61">
        <v>42259</v>
      </c>
      <c r="BS127" s="63"/>
      <c r="BT127" s="295"/>
      <c r="BU127" s="61"/>
      <c r="BV127" s="94"/>
      <c r="BW127" s="61"/>
      <c r="BX127" s="61"/>
      <c r="BY127" s="94"/>
      <c r="BZ127" s="61"/>
      <c r="CA127" s="94"/>
      <c r="CB127" s="295"/>
      <c r="CC127" s="61"/>
      <c r="CD127" s="94"/>
      <c r="CE127" s="63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63"/>
      <c r="CR127" s="107"/>
      <c r="CS127" s="124"/>
    </row>
    <row r="128" spans="1:115" s="3168" customFormat="1" ht="30" hidden="1" customHeight="1" x14ac:dyDescent="0.25">
      <c r="A128" s="4682"/>
      <c r="B128" s="4684"/>
      <c r="C128" s="3166" t="s">
        <v>729</v>
      </c>
      <c r="D128" s="3166"/>
      <c r="E128" s="515"/>
      <c r="F128" s="515"/>
      <c r="G128" s="515"/>
      <c r="H128" s="515"/>
      <c r="I128" s="515"/>
      <c r="J128" s="515"/>
      <c r="K128" s="515"/>
      <c r="L128" s="3167"/>
      <c r="M128" s="515"/>
      <c r="N128" s="515"/>
      <c r="O128" s="515"/>
      <c r="P128" s="515"/>
      <c r="Q128" s="515"/>
      <c r="R128" s="515"/>
      <c r="S128" s="515"/>
      <c r="T128" s="515"/>
      <c r="U128" s="621"/>
      <c r="V128" s="76"/>
      <c r="W128" s="521"/>
      <c r="X128" s="191"/>
      <c r="Y128" s="521"/>
      <c r="Z128" s="76"/>
      <c r="AA128" s="191"/>
      <c r="AB128" s="521"/>
      <c r="AC128" s="76"/>
      <c r="AD128" s="521"/>
      <c r="AE128" s="76"/>
      <c r="AF128" s="908"/>
      <c r="AG128" s="76"/>
      <c r="AH128" s="521"/>
      <c r="AI128" s="76"/>
      <c r="AJ128" s="191"/>
      <c r="AK128" s="76"/>
      <c r="AL128" s="908"/>
      <c r="AM128" s="908"/>
      <c r="AN128" s="908"/>
      <c r="AO128" s="908"/>
      <c r="AP128" s="908"/>
      <c r="AQ128" s="908"/>
      <c r="AR128" s="76"/>
      <c r="AS128" s="76"/>
      <c r="AT128" s="76"/>
      <c r="AU128" s="191"/>
      <c r="AV128" s="191"/>
      <c r="AW128" s="191"/>
      <c r="AX128" s="76"/>
      <c r="AY128" s="76"/>
      <c r="AZ128" s="76"/>
      <c r="BA128" s="76"/>
      <c r="BB128" s="76"/>
      <c r="BC128" s="76"/>
      <c r="BD128" s="76"/>
      <c r="BE128" s="76"/>
      <c r="BF128" s="76"/>
      <c r="BG128" s="191"/>
      <c r="BH128" s="76"/>
      <c r="BI128" s="76"/>
      <c r="BJ128" s="76"/>
      <c r="BK128" s="76"/>
      <c r="BL128" s="908"/>
      <c r="BM128" s="908"/>
      <c r="BN128" s="76"/>
      <c r="BO128" s="521"/>
      <c r="BP128" s="76"/>
      <c r="BQ128" s="521"/>
      <c r="BR128" s="76"/>
      <c r="BS128" s="64"/>
      <c r="BT128" s="908"/>
      <c r="BU128" s="76"/>
      <c r="BV128" s="521"/>
      <c r="BW128" s="76"/>
      <c r="BX128" s="76"/>
      <c r="BY128" s="521"/>
      <c r="BZ128" s="76"/>
      <c r="CA128" s="521"/>
      <c r="CB128" s="908"/>
      <c r="CC128" s="76"/>
      <c r="CD128" s="521"/>
      <c r="CE128" s="64"/>
      <c r="CF128" s="125"/>
      <c r="CG128" s="125"/>
      <c r="CH128" s="125">
        <v>43084</v>
      </c>
      <c r="CI128" s="125" t="s">
        <v>730</v>
      </c>
      <c r="CJ128" s="124" t="s">
        <v>731</v>
      </c>
      <c r="CK128" s="125">
        <v>42803</v>
      </c>
      <c r="CL128" s="125">
        <v>42838</v>
      </c>
      <c r="CM128" s="299">
        <v>42887</v>
      </c>
      <c r="CN128" s="299">
        <v>42922</v>
      </c>
      <c r="CO128" s="299">
        <v>42957</v>
      </c>
      <c r="CP128" s="299">
        <v>42992</v>
      </c>
      <c r="CQ128" s="51">
        <v>42992</v>
      </c>
      <c r="CR128" s="53">
        <v>43020</v>
      </c>
      <c r="CS128" s="299" t="s">
        <v>732</v>
      </c>
    </row>
    <row r="129" spans="1:100" ht="30" hidden="1" customHeight="1" x14ac:dyDescent="0.25">
      <c r="A129" s="4682"/>
      <c r="B129" s="4684"/>
      <c r="C129" s="8" t="s">
        <v>329</v>
      </c>
      <c r="D129" s="8"/>
      <c r="E129" s="513"/>
      <c r="F129" s="513"/>
      <c r="G129" s="513"/>
      <c r="H129" s="513"/>
      <c r="I129" s="513"/>
      <c r="J129" s="513"/>
      <c r="K129" s="513"/>
      <c r="L129" s="514"/>
      <c r="M129" s="513"/>
      <c r="N129" s="513"/>
      <c r="O129" s="513"/>
      <c r="P129" s="513"/>
      <c r="Q129" s="513"/>
      <c r="R129" s="513"/>
      <c r="S129" s="513"/>
      <c r="T129" s="515"/>
      <c r="U129" s="621"/>
      <c r="V129" s="76"/>
      <c r="W129" s="94"/>
      <c r="X129" s="62"/>
      <c r="Y129" s="94"/>
      <c r="Z129" s="61"/>
      <c r="AA129" s="62"/>
      <c r="AB129" s="94"/>
      <c r="AC129" s="61"/>
      <c r="AD129" s="94"/>
      <c r="AE129" s="61"/>
      <c r="AF129" s="295"/>
      <c r="AG129" s="61"/>
      <c r="AH129" s="94"/>
      <c r="AI129" s="61"/>
      <c r="AJ129" s="62"/>
      <c r="AK129" s="61"/>
      <c r="AL129" s="295"/>
      <c r="AM129" s="295"/>
      <c r="AN129" s="908"/>
      <c r="AO129" s="295"/>
      <c r="AP129" s="295"/>
      <c r="AQ129" s="295"/>
      <c r="AR129" s="61"/>
      <c r="AS129" s="61"/>
      <c r="AT129" s="61"/>
      <c r="AU129" s="62"/>
      <c r="AV129" s="61">
        <f t="shared" ref="AV129:BF129" si="236">AJ135</f>
        <v>41544</v>
      </c>
      <c r="AW129" s="61">
        <f t="shared" si="236"/>
        <v>41565</v>
      </c>
      <c r="AX129" s="61">
        <f t="shared" si="236"/>
        <v>41593</v>
      </c>
      <c r="AY129" s="61">
        <f t="shared" si="236"/>
        <v>41277</v>
      </c>
      <c r="AZ129" s="61">
        <f t="shared" si="236"/>
        <v>41291</v>
      </c>
      <c r="BA129" s="61">
        <f t="shared" si="236"/>
        <v>41353</v>
      </c>
      <c r="BB129" s="61">
        <f t="shared" si="236"/>
        <v>41747</v>
      </c>
      <c r="BC129" s="61">
        <f t="shared" si="236"/>
        <v>41421</v>
      </c>
      <c r="BD129" s="61">
        <f t="shared" si="236"/>
        <v>41810</v>
      </c>
      <c r="BE129" s="61">
        <f t="shared" si="236"/>
        <v>41852</v>
      </c>
      <c r="BF129" s="61">
        <f t="shared" si="236"/>
        <v>41879</v>
      </c>
      <c r="BG129" s="62" t="s">
        <v>106</v>
      </c>
      <c r="BH129" s="61">
        <f t="shared" ref="BH129:CP129" si="237">AV135</f>
        <v>41915</v>
      </c>
      <c r="BI129" s="61">
        <f t="shared" si="237"/>
        <v>41950</v>
      </c>
      <c r="BJ129" s="61">
        <f t="shared" si="237"/>
        <v>41280</v>
      </c>
      <c r="BK129" s="61">
        <f t="shared" si="237"/>
        <v>42013</v>
      </c>
      <c r="BL129" s="295">
        <f t="shared" si="237"/>
        <v>42048</v>
      </c>
      <c r="BM129" s="295">
        <f t="shared" si="237"/>
        <v>42104</v>
      </c>
      <c r="BN129" s="61">
        <f t="shared" si="237"/>
        <v>42125</v>
      </c>
      <c r="BO129" s="94">
        <f t="shared" si="237"/>
        <v>42160</v>
      </c>
      <c r="BP129" s="61">
        <f t="shared" si="237"/>
        <v>42195</v>
      </c>
      <c r="BQ129" s="94">
        <f t="shared" si="237"/>
        <v>42223</v>
      </c>
      <c r="BR129" s="61">
        <f t="shared" si="237"/>
        <v>42258</v>
      </c>
      <c r="BS129" s="63" t="s">
        <v>106</v>
      </c>
      <c r="BT129" s="295">
        <f t="shared" si="237"/>
        <v>42293</v>
      </c>
      <c r="BU129" s="61">
        <f t="shared" si="237"/>
        <v>42328</v>
      </c>
      <c r="BV129" s="94">
        <f t="shared" si="237"/>
        <v>42373</v>
      </c>
      <c r="BW129" s="61">
        <f t="shared" si="237"/>
        <v>42384</v>
      </c>
      <c r="BX129" s="61">
        <f t="shared" si="237"/>
        <v>42405</v>
      </c>
      <c r="BY129" s="94">
        <f t="shared" si="237"/>
        <v>42461</v>
      </c>
      <c r="BZ129" s="61">
        <f t="shared" si="237"/>
        <v>42482</v>
      </c>
      <c r="CA129" s="94">
        <f t="shared" si="237"/>
        <v>42517</v>
      </c>
      <c r="CB129" s="295">
        <f t="shared" si="237"/>
        <v>42552</v>
      </c>
      <c r="CC129" s="61">
        <f t="shared" si="237"/>
        <v>42587</v>
      </c>
      <c r="CD129" s="94">
        <f t="shared" si="237"/>
        <v>42629</v>
      </c>
      <c r="CE129" s="63" t="s">
        <v>106</v>
      </c>
      <c r="CF129" s="124">
        <f t="shared" si="237"/>
        <v>42657</v>
      </c>
      <c r="CG129" s="124">
        <f t="shared" si="237"/>
        <v>42685</v>
      </c>
      <c r="CH129" s="124">
        <f t="shared" si="237"/>
        <v>42720</v>
      </c>
      <c r="CI129" s="124">
        <f t="shared" si="237"/>
        <v>42748</v>
      </c>
      <c r="CJ129" s="124">
        <f t="shared" si="237"/>
        <v>42776</v>
      </c>
      <c r="CK129" s="124">
        <f t="shared" si="237"/>
        <v>42825</v>
      </c>
      <c r="CL129" s="124">
        <f t="shared" si="237"/>
        <v>42853</v>
      </c>
      <c r="CM129" s="124">
        <f t="shared" si="237"/>
        <v>42888</v>
      </c>
      <c r="CN129" s="124">
        <f t="shared" si="237"/>
        <v>42923</v>
      </c>
      <c r="CO129" s="124">
        <f t="shared" si="237"/>
        <v>42958</v>
      </c>
      <c r="CP129" s="124">
        <f t="shared" si="237"/>
        <v>43000</v>
      </c>
      <c r="CQ129" s="63" t="s">
        <v>106</v>
      </c>
      <c r="CR129" s="107">
        <f>CF135</f>
        <v>42663</v>
      </c>
      <c r="CS129" s="124">
        <f>CG135</f>
        <v>43063</v>
      </c>
    </row>
    <row r="130" spans="1:100" ht="30" hidden="1" customHeight="1" x14ac:dyDescent="0.25">
      <c r="A130" s="4682"/>
      <c r="B130" s="4684"/>
      <c r="C130" s="1814" t="s">
        <v>5</v>
      </c>
      <c r="D130" s="1814"/>
      <c r="E130" s="591"/>
      <c r="F130" s="591"/>
      <c r="G130" s="591"/>
      <c r="H130" s="591"/>
      <c r="I130" s="591"/>
      <c r="J130" s="591"/>
      <c r="K130" s="591"/>
      <c r="L130" s="592"/>
      <c r="M130" s="591"/>
      <c r="N130" s="591"/>
      <c r="O130" s="591"/>
      <c r="P130" s="591"/>
      <c r="Q130" s="591"/>
      <c r="R130" s="591"/>
      <c r="S130" s="591"/>
      <c r="T130" s="593"/>
      <c r="U130" s="616"/>
      <c r="V130" s="554"/>
      <c r="W130" s="573"/>
      <c r="X130" s="640"/>
      <c r="Y130" s="635"/>
      <c r="Z130" s="574"/>
      <c r="AA130" s="112"/>
      <c r="AB130" s="115">
        <f>AB135+4</f>
        <v>40950</v>
      </c>
      <c r="AC130" s="112">
        <f t="shared" ref="AC130:AI130" si="238">AC135+3</f>
        <v>41357</v>
      </c>
      <c r="AD130" s="115">
        <f t="shared" si="238"/>
        <v>41020</v>
      </c>
      <c r="AE130" s="112">
        <f t="shared" si="238"/>
        <v>41062</v>
      </c>
      <c r="AF130" s="1815">
        <f t="shared" si="238"/>
        <v>41449</v>
      </c>
      <c r="AG130" s="112">
        <f t="shared" si="238"/>
        <v>41477</v>
      </c>
      <c r="AH130" s="115">
        <f t="shared" si="238"/>
        <v>41505</v>
      </c>
      <c r="AI130" s="112">
        <f t="shared" si="238"/>
        <v>41532</v>
      </c>
      <c r="AJ130" s="112">
        <v>41547</v>
      </c>
      <c r="AK130" s="112">
        <f>AK135+3</f>
        <v>41568</v>
      </c>
      <c r="AL130" s="1815">
        <f>AL135+3</f>
        <v>41596</v>
      </c>
      <c r="AM130" s="576">
        <v>41280</v>
      </c>
      <c r="AN130" s="576">
        <v>41293</v>
      </c>
      <c r="AO130" s="576">
        <v>41357</v>
      </c>
      <c r="AP130" s="575">
        <f>AP125-18</f>
        <v>41750</v>
      </c>
      <c r="AQ130" s="575">
        <f>AQ125-11</f>
        <v>41785</v>
      </c>
      <c r="AR130" s="574">
        <f>AR125-11</f>
        <v>41813</v>
      </c>
      <c r="AS130" s="554">
        <f>AS125-0</f>
        <v>41855</v>
      </c>
      <c r="AT130" s="574">
        <v>41883</v>
      </c>
      <c r="AU130" s="112" t="s">
        <v>106</v>
      </c>
      <c r="AV130" s="574">
        <v>41918</v>
      </c>
      <c r="AW130" s="640">
        <v>41953</v>
      </c>
      <c r="AX130" s="574">
        <v>41285</v>
      </c>
      <c r="AY130" s="574">
        <v>42016</v>
      </c>
      <c r="AZ130" s="574">
        <v>42051</v>
      </c>
      <c r="BA130" s="554">
        <v>42107</v>
      </c>
      <c r="BB130" s="574">
        <f>BB122-9</f>
        <v>42128</v>
      </c>
      <c r="BC130" s="574">
        <f>BC122-5</f>
        <v>42163</v>
      </c>
      <c r="BD130" s="554">
        <f>BD122</f>
        <v>42198</v>
      </c>
      <c r="BE130" s="574">
        <f>BE122-7</f>
        <v>42226</v>
      </c>
      <c r="BF130" s="574">
        <f>BF122-7</f>
        <v>42261</v>
      </c>
      <c r="BG130" s="112" t="s">
        <v>106</v>
      </c>
      <c r="BH130" s="574">
        <v>42296</v>
      </c>
      <c r="BI130" s="574">
        <v>42331</v>
      </c>
      <c r="BJ130" s="554">
        <v>42373</v>
      </c>
      <c r="BK130" s="574">
        <f>BK135+3</f>
        <v>42387</v>
      </c>
      <c r="BL130" s="576">
        <f>BL122-31</f>
        <v>42408</v>
      </c>
      <c r="BM130" s="575">
        <f>BM122-21</f>
        <v>42464</v>
      </c>
      <c r="BN130" s="574">
        <f>BN122-28</f>
        <v>42485</v>
      </c>
      <c r="BO130" s="573">
        <f>BO122-28</f>
        <v>42520</v>
      </c>
      <c r="BP130" s="574">
        <f>BP122-29</f>
        <v>42555</v>
      </c>
      <c r="BQ130" s="573">
        <f>BQ122-29</f>
        <v>42590</v>
      </c>
      <c r="BR130" s="574">
        <f>BR122-17</f>
        <v>42632</v>
      </c>
      <c r="BS130" s="115" t="s">
        <v>106</v>
      </c>
      <c r="BT130" s="575">
        <f>BT122-20</f>
        <v>42660</v>
      </c>
      <c r="BU130" s="574">
        <f>BU122-20</f>
        <v>42688</v>
      </c>
      <c r="BV130" s="635">
        <f>BV122-27</f>
        <v>42723</v>
      </c>
      <c r="BW130" s="574">
        <f>BW122-27</f>
        <v>42751</v>
      </c>
      <c r="BX130" s="574">
        <f>BX122-20</f>
        <v>42786</v>
      </c>
      <c r="BY130" s="573">
        <f>BY122-20</f>
        <v>42828</v>
      </c>
      <c r="BZ130" s="574">
        <f>BZ122-34</f>
        <v>42856</v>
      </c>
      <c r="CA130" s="573">
        <f>CA122-20</f>
        <v>42891</v>
      </c>
      <c r="CB130" s="575">
        <f>CB122-20</f>
        <v>42926</v>
      </c>
      <c r="CC130" s="574">
        <f>CC122-20</f>
        <v>42961</v>
      </c>
      <c r="CD130" s="635">
        <f>CD122-6</f>
        <v>43003</v>
      </c>
      <c r="CE130" s="115" t="s">
        <v>106</v>
      </c>
      <c r="CF130" s="572">
        <f>CF122-41</f>
        <v>42666</v>
      </c>
      <c r="CG130" s="572">
        <f>CG122-34</f>
        <v>43066</v>
      </c>
      <c r="CH130" s="3208">
        <f>CH122-48</f>
        <v>43087</v>
      </c>
      <c r="CI130" s="572">
        <f>CI122-55</f>
        <v>43115</v>
      </c>
      <c r="CJ130" s="572">
        <f>CJ122-48</f>
        <v>43143</v>
      </c>
      <c r="CK130" s="572">
        <f>CK122-41</f>
        <v>43192</v>
      </c>
      <c r="CL130" s="572">
        <f>CL122-41</f>
        <v>43213</v>
      </c>
      <c r="CM130" s="572">
        <f>CM122-48</f>
        <v>43248</v>
      </c>
      <c r="CN130" s="572">
        <f>CN122-34</f>
        <v>43290</v>
      </c>
      <c r="CO130" s="572">
        <f>CO122-34</f>
        <v>43325</v>
      </c>
      <c r="CP130" s="572">
        <f>CP122-34</f>
        <v>43360</v>
      </c>
      <c r="CQ130" s="115" t="s">
        <v>106</v>
      </c>
      <c r="CR130" s="3173">
        <f>CR122-41</f>
        <v>43388</v>
      </c>
      <c r="CS130" s="572">
        <f>CS122-41</f>
        <v>43416</v>
      </c>
    </row>
    <row r="131" spans="1:100" ht="30" hidden="1" customHeight="1" x14ac:dyDescent="0.25">
      <c r="A131" s="4682"/>
      <c r="B131" s="4684"/>
      <c r="C131" s="601" t="s">
        <v>41</v>
      </c>
      <c r="D131" s="601"/>
      <c r="E131" s="591"/>
      <c r="F131" s="591"/>
      <c r="G131" s="591"/>
      <c r="H131" s="591"/>
      <c r="I131" s="591"/>
      <c r="J131" s="591"/>
      <c r="K131" s="591"/>
      <c r="L131" s="594"/>
      <c r="M131" s="591"/>
      <c r="N131" s="593"/>
      <c r="O131" s="593"/>
      <c r="P131" s="591"/>
      <c r="Q131" s="591"/>
      <c r="R131" s="591"/>
      <c r="S131" s="591"/>
      <c r="T131" s="591"/>
      <c r="U131" s="617"/>
      <c r="V131" s="574"/>
      <c r="W131" s="573"/>
      <c r="X131" s="116"/>
      <c r="Y131" s="555"/>
      <c r="Z131" s="574"/>
      <c r="AA131" s="112"/>
      <c r="AB131" s="573">
        <f t="shared" ref="AB131:AI131" si="239">AB122-71</f>
        <v>41254</v>
      </c>
      <c r="AC131" s="574">
        <f t="shared" si="239"/>
        <v>41289</v>
      </c>
      <c r="AD131" s="573">
        <f t="shared" si="239"/>
        <v>41320</v>
      </c>
      <c r="AE131" s="574">
        <f t="shared" si="239"/>
        <v>41361</v>
      </c>
      <c r="AF131" s="575">
        <f t="shared" si="239"/>
        <v>41393</v>
      </c>
      <c r="AG131" s="574">
        <f t="shared" si="239"/>
        <v>41424</v>
      </c>
      <c r="AH131" s="573">
        <f t="shared" si="239"/>
        <v>41454</v>
      </c>
      <c r="AI131" s="574">
        <f t="shared" si="239"/>
        <v>41121</v>
      </c>
      <c r="AJ131" s="112" t="s">
        <v>25</v>
      </c>
      <c r="AK131" s="574">
        <f>AK122-71</f>
        <v>41160</v>
      </c>
      <c r="AL131" s="575">
        <f>AL122-71</f>
        <v>41191</v>
      </c>
      <c r="AM131" s="925"/>
      <c r="AN131" s="1217"/>
      <c r="AO131" s="1217"/>
      <c r="AP131" s="1217"/>
      <c r="AQ131" s="1217"/>
      <c r="AR131" s="1807"/>
      <c r="AS131" s="1807"/>
      <c r="AT131" s="1807"/>
      <c r="AU131" s="1808" t="s">
        <v>106</v>
      </c>
      <c r="AV131" s="1807"/>
      <c r="AW131" s="1809"/>
      <c r="AX131" s="1807"/>
      <c r="AY131" s="1807"/>
      <c r="AZ131" s="1807"/>
      <c r="BA131" s="1807"/>
      <c r="BB131" s="1807"/>
      <c r="BC131" s="1807"/>
      <c r="BD131" s="1807"/>
      <c r="BE131" s="1807"/>
      <c r="BF131" s="1807"/>
      <c r="BG131" s="1808" t="s">
        <v>106</v>
      </c>
      <c r="BH131" s="1807"/>
      <c r="BI131" s="1807"/>
      <c r="BJ131" s="1807"/>
      <c r="BK131" s="1807"/>
      <c r="BL131" s="1810"/>
      <c r="BM131" s="1810"/>
      <c r="BN131" s="1811"/>
      <c r="BO131" s="1812"/>
      <c r="BP131" s="1807"/>
      <c r="BQ131" s="1812"/>
      <c r="BR131" s="1807"/>
      <c r="BS131" s="2116" t="s">
        <v>106</v>
      </c>
      <c r="BT131" s="1217"/>
      <c r="BU131" s="1807"/>
      <c r="BV131" s="1812"/>
      <c r="BW131" s="1807"/>
      <c r="BX131" s="1807"/>
      <c r="BY131" s="1812"/>
      <c r="BZ131" s="1807"/>
      <c r="CA131" s="1812"/>
      <c r="CB131" s="1217"/>
      <c r="CC131" s="1807"/>
      <c r="CD131" s="1812"/>
      <c r="CE131" s="2116" t="s">
        <v>106</v>
      </c>
      <c r="CF131" s="1813"/>
      <c r="CG131" s="1813"/>
      <c r="CH131" s="1813"/>
      <c r="CI131" s="1813"/>
      <c r="CJ131" s="1813"/>
      <c r="CK131" s="1813"/>
      <c r="CL131" s="1813"/>
      <c r="CM131" s="1813"/>
      <c r="CN131" s="1813"/>
      <c r="CO131" s="1813"/>
      <c r="CP131" s="1813"/>
      <c r="CQ131" s="2116" t="s">
        <v>106</v>
      </c>
      <c r="CR131" s="3174"/>
      <c r="CS131" s="1813"/>
    </row>
    <row r="132" spans="1:100" ht="30" hidden="1" customHeight="1" x14ac:dyDescent="0.25">
      <c r="A132" s="4682"/>
      <c r="B132" s="4684"/>
      <c r="C132" s="601" t="s">
        <v>58</v>
      </c>
      <c r="D132" s="601"/>
      <c r="E132" s="595"/>
      <c r="F132" s="595"/>
      <c r="G132" s="595"/>
      <c r="H132" s="595"/>
      <c r="I132" s="595"/>
      <c r="J132" s="595"/>
      <c r="K132" s="595"/>
      <c r="L132" s="594"/>
      <c r="M132" s="595"/>
      <c r="N132" s="595"/>
      <c r="O132" s="595"/>
      <c r="P132" s="595"/>
      <c r="Q132" s="595"/>
      <c r="R132" s="595"/>
      <c r="S132" s="595"/>
      <c r="T132" s="595"/>
      <c r="U132" s="618"/>
      <c r="V132" s="629"/>
      <c r="W132" s="634"/>
      <c r="X132" s="641"/>
      <c r="Y132" s="634"/>
      <c r="Z132" s="629"/>
      <c r="AA132" s="641"/>
      <c r="AB132" s="634">
        <f t="shared" ref="AB132:AI132" si="240">AB123-51</f>
        <v>41274</v>
      </c>
      <c r="AC132" s="629">
        <f t="shared" si="240"/>
        <v>41309</v>
      </c>
      <c r="AD132" s="634">
        <f t="shared" si="240"/>
        <v>41340</v>
      </c>
      <c r="AE132" s="629">
        <f t="shared" si="240"/>
        <v>41381</v>
      </c>
      <c r="AF132" s="811">
        <f t="shared" si="240"/>
        <v>41413</v>
      </c>
      <c r="AG132" s="629">
        <f t="shared" si="240"/>
        <v>41444</v>
      </c>
      <c r="AH132" s="634">
        <f t="shared" si="240"/>
        <v>41474</v>
      </c>
      <c r="AI132" s="629">
        <f t="shared" si="240"/>
        <v>41141</v>
      </c>
      <c r="AJ132" s="641" t="s">
        <v>25</v>
      </c>
      <c r="AK132" s="629">
        <f>AK123-51</f>
        <v>41180</v>
      </c>
      <c r="AL132" s="811">
        <f>AL123-51</f>
        <v>41211</v>
      </c>
      <c r="AM132" s="925"/>
      <c r="AN132" s="1217"/>
      <c r="AO132" s="1217"/>
      <c r="AP132" s="1217"/>
      <c r="AQ132" s="1217"/>
      <c r="AR132" s="1807"/>
      <c r="AS132" s="1807"/>
      <c r="AT132" s="1807"/>
      <c r="AU132" s="1808" t="s">
        <v>106</v>
      </c>
      <c r="AV132" s="1807"/>
      <c r="AW132" s="1809"/>
      <c r="AX132" s="1807"/>
      <c r="AY132" s="1807"/>
      <c r="AZ132" s="1807"/>
      <c r="BA132" s="1807"/>
      <c r="BB132" s="1807"/>
      <c r="BC132" s="1807"/>
      <c r="BD132" s="1807"/>
      <c r="BE132" s="1807"/>
      <c r="BF132" s="1807"/>
      <c r="BG132" s="1808" t="s">
        <v>106</v>
      </c>
      <c r="BH132" s="1807"/>
      <c r="BI132" s="1807"/>
      <c r="BJ132" s="1807"/>
      <c r="BK132" s="1807"/>
      <c r="BL132" s="1810"/>
      <c r="BM132" s="1810"/>
      <c r="BN132" s="1811"/>
      <c r="BO132" s="1812"/>
      <c r="BP132" s="1807"/>
      <c r="BQ132" s="1812"/>
      <c r="BR132" s="1807"/>
      <c r="BS132" s="2116" t="s">
        <v>106</v>
      </c>
      <c r="BT132" s="1217"/>
      <c r="BU132" s="1807"/>
      <c r="BV132" s="1812"/>
      <c r="BW132" s="1807"/>
      <c r="BX132" s="1807"/>
      <c r="BY132" s="1812"/>
      <c r="BZ132" s="1807"/>
      <c r="CA132" s="1812"/>
      <c r="CB132" s="1217"/>
      <c r="CC132" s="1807"/>
      <c r="CD132" s="1812"/>
      <c r="CE132" s="2116" t="s">
        <v>106</v>
      </c>
      <c r="CF132" s="1813"/>
      <c r="CG132" s="1813"/>
      <c r="CH132" s="1813"/>
      <c r="CI132" s="1813"/>
      <c r="CJ132" s="1813"/>
      <c r="CK132" s="1813"/>
      <c r="CL132" s="1813"/>
      <c r="CM132" s="1813"/>
      <c r="CN132" s="1813"/>
      <c r="CO132" s="1813"/>
      <c r="CP132" s="1813"/>
      <c r="CQ132" s="2116" t="s">
        <v>106</v>
      </c>
      <c r="CR132" s="3174"/>
      <c r="CS132" s="1813"/>
    </row>
    <row r="133" spans="1:100" ht="30" hidden="1" customHeight="1" x14ac:dyDescent="0.25">
      <c r="A133" s="4682"/>
      <c r="B133" s="4684"/>
      <c r="C133" s="601" t="s">
        <v>42</v>
      </c>
      <c r="D133" s="601"/>
      <c r="E133" s="591"/>
      <c r="F133" s="591"/>
      <c r="G133" s="591"/>
      <c r="H133" s="591"/>
      <c r="I133" s="591"/>
      <c r="J133" s="591"/>
      <c r="K133" s="591"/>
      <c r="L133" s="594"/>
      <c r="M133" s="591"/>
      <c r="N133" s="591"/>
      <c r="O133" s="591"/>
      <c r="P133" s="591"/>
      <c r="Q133" s="591"/>
      <c r="R133" s="591"/>
      <c r="S133" s="591"/>
      <c r="T133" s="591"/>
      <c r="U133" s="617"/>
      <c r="V133" s="574"/>
      <c r="W133" s="573"/>
      <c r="X133" s="112"/>
      <c r="Y133" s="573"/>
      <c r="Z133" s="574"/>
      <c r="AA133" s="640"/>
      <c r="AB133" s="573">
        <f t="shared" ref="AB133:AI133" si="241">AB123-51</f>
        <v>41274</v>
      </c>
      <c r="AC133" s="574">
        <f t="shared" si="241"/>
        <v>41309</v>
      </c>
      <c r="AD133" s="573">
        <f t="shared" si="241"/>
        <v>41340</v>
      </c>
      <c r="AE133" s="574">
        <f t="shared" si="241"/>
        <v>41381</v>
      </c>
      <c r="AF133" s="575">
        <f t="shared" si="241"/>
        <v>41413</v>
      </c>
      <c r="AG133" s="574">
        <f t="shared" si="241"/>
        <v>41444</v>
      </c>
      <c r="AH133" s="573">
        <f t="shared" si="241"/>
        <v>41474</v>
      </c>
      <c r="AI133" s="574">
        <f t="shared" si="241"/>
        <v>41141</v>
      </c>
      <c r="AJ133" s="112" t="s">
        <v>25</v>
      </c>
      <c r="AK133" s="574">
        <f>AK123-51</f>
        <v>41180</v>
      </c>
      <c r="AL133" s="575">
        <f>AL123-51</f>
        <v>41211</v>
      </c>
      <c r="AM133" s="925"/>
      <c r="AN133" s="1217"/>
      <c r="AO133" s="1217"/>
      <c r="AP133" s="1217"/>
      <c r="AQ133" s="1217"/>
      <c r="AR133" s="1807"/>
      <c r="AS133" s="1807"/>
      <c r="AT133" s="1807"/>
      <c r="AU133" s="1808" t="s">
        <v>106</v>
      </c>
      <c r="AV133" s="1807"/>
      <c r="AW133" s="1809"/>
      <c r="AX133" s="1807"/>
      <c r="AY133" s="1807"/>
      <c r="AZ133" s="1807"/>
      <c r="BA133" s="1807"/>
      <c r="BB133" s="1807"/>
      <c r="BC133" s="1807"/>
      <c r="BD133" s="1807"/>
      <c r="BE133" s="1807"/>
      <c r="BF133" s="1807"/>
      <c r="BG133" s="1808" t="s">
        <v>106</v>
      </c>
      <c r="BH133" s="1807"/>
      <c r="BI133" s="1807"/>
      <c r="BJ133" s="1807"/>
      <c r="BK133" s="1807"/>
      <c r="BL133" s="1810"/>
      <c r="BM133" s="1810"/>
      <c r="BN133" s="1811"/>
      <c r="BO133" s="1812"/>
      <c r="BP133" s="1807"/>
      <c r="BQ133" s="1812"/>
      <c r="BR133" s="1807"/>
      <c r="BS133" s="2116" t="s">
        <v>106</v>
      </c>
      <c r="BT133" s="1217"/>
      <c r="BU133" s="1807"/>
      <c r="BV133" s="1812"/>
      <c r="BW133" s="1807"/>
      <c r="BX133" s="1807"/>
      <c r="BY133" s="1812"/>
      <c r="BZ133" s="1807"/>
      <c r="CA133" s="1812"/>
      <c r="CB133" s="1217"/>
      <c r="CC133" s="1807"/>
      <c r="CD133" s="1812"/>
      <c r="CE133" s="2116" t="s">
        <v>106</v>
      </c>
      <c r="CF133" s="1813"/>
      <c r="CG133" s="1813"/>
      <c r="CH133" s="1813"/>
      <c r="CI133" s="1813"/>
      <c r="CJ133" s="1813"/>
      <c r="CK133" s="1813"/>
      <c r="CL133" s="1813"/>
      <c r="CM133" s="1813"/>
      <c r="CN133" s="1813"/>
      <c r="CO133" s="1813"/>
      <c r="CP133" s="1813"/>
      <c r="CQ133" s="2116" t="s">
        <v>106</v>
      </c>
      <c r="CR133" s="3174"/>
      <c r="CS133" s="1813"/>
    </row>
    <row r="134" spans="1:100" ht="30" hidden="1" customHeight="1" x14ac:dyDescent="0.25">
      <c r="A134" s="4682"/>
      <c r="B134" s="4684"/>
      <c r="C134" s="8" t="s">
        <v>561</v>
      </c>
      <c r="D134" s="8"/>
      <c r="E134" s="513"/>
      <c r="F134" s="513"/>
      <c r="G134" s="513"/>
      <c r="H134" s="513"/>
      <c r="I134" s="513"/>
      <c r="J134" s="513"/>
      <c r="K134" s="513"/>
      <c r="L134" s="514"/>
      <c r="M134" s="513"/>
      <c r="N134" s="513"/>
      <c r="O134" s="513"/>
      <c r="P134" s="513"/>
      <c r="Q134" s="513"/>
      <c r="R134" s="513"/>
      <c r="S134" s="513"/>
      <c r="T134" s="515"/>
      <c r="U134" s="621"/>
      <c r="V134" s="76"/>
      <c r="W134" s="94"/>
      <c r="X134" s="62"/>
      <c r="Y134" s="94"/>
      <c r="Z134" s="61"/>
      <c r="AA134" s="62"/>
      <c r="AB134" s="94"/>
      <c r="AC134" s="61"/>
      <c r="AD134" s="94"/>
      <c r="AE134" s="61"/>
      <c r="AF134" s="295"/>
      <c r="AG134" s="61"/>
      <c r="AH134" s="94"/>
      <c r="AI134" s="61"/>
      <c r="AJ134" s="62"/>
      <c r="AK134" s="61"/>
      <c r="AL134" s="295"/>
      <c r="AM134" s="295"/>
      <c r="AN134" s="908"/>
      <c r="AO134" s="295"/>
      <c r="AP134" s="295"/>
      <c r="AQ134" s="295"/>
      <c r="AR134" s="61"/>
      <c r="AS134" s="61"/>
      <c r="AT134" s="61"/>
      <c r="AU134" s="62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2"/>
      <c r="BH134" s="61"/>
      <c r="BI134" s="61"/>
      <c r="BJ134" s="61"/>
      <c r="BK134" s="61"/>
      <c r="BL134" s="295"/>
      <c r="BM134" s="295"/>
      <c r="BN134" s="61"/>
      <c r="BO134" s="94"/>
      <c r="BP134" s="61"/>
      <c r="BQ134" s="94"/>
      <c r="BR134" s="61" t="s">
        <v>564</v>
      </c>
      <c r="BS134" s="63"/>
      <c r="BT134" s="295"/>
      <c r="BU134" s="61"/>
      <c r="BV134" s="94"/>
      <c r="BW134" s="61"/>
      <c r="BX134" s="61" t="s">
        <v>562</v>
      </c>
      <c r="BY134" s="94"/>
      <c r="BZ134" s="62" t="s">
        <v>563</v>
      </c>
      <c r="CA134" s="94"/>
      <c r="CB134" s="295"/>
      <c r="CC134" s="61"/>
      <c r="CD134" s="94"/>
      <c r="CE134" s="63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63"/>
      <c r="CR134" s="107"/>
      <c r="CS134" s="124"/>
    </row>
    <row r="135" spans="1:100" ht="30" hidden="1" customHeight="1" x14ac:dyDescent="0.25">
      <c r="A135" s="4682"/>
      <c r="B135" s="4684"/>
      <c r="C135" s="602" t="s">
        <v>27</v>
      </c>
      <c r="D135" s="602"/>
      <c r="E135" s="591"/>
      <c r="F135" s="591"/>
      <c r="G135" s="596"/>
      <c r="H135" s="591"/>
      <c r="I135" s="591"/>
      <c r="J135" s="591"/>
      <c r="K135" s="591"/>
      <c r="L135" s="592"/>
      <c r="M135" s="591"/>
      <c r="N135" s="591"/>
      <c r="O135" s="593"/>
      <c r="P135" s="591"/>
      <c r="Q135" s="591"/>
      <c r="R135" s="591"/>
      <c r="S135" s="591"/>
      <c r="T135" s="593"/>
      <c r="U135" s="616"/>
      <c r="V135" s="554"/>
      <c r="W135" s="573"/>
      <c r="X135" s="112"/>
      <c r="Y135" s="573"/>
      <c r="Z135" s="574"/>
      <c r="AA135" s="112"/>
      <c r="AB135" s="635">
        <v>40946</v>
      </c>
      <c r="AC135" s="574">
        <v>41354</v>
      </c>
      <c r="AD135" s="573">
        <v>41017</v>
      </c>
      <c r="AE135" s="554">
        <v>41059</v>
      </c>
      <c r="AF135" s="576">
        <v>41446</v>
      </c>
      <c r="AG135" s="554">
        <v>41474</v>
      </c>
      <c r="AH135" s="635">
        <v>41502</v>
      </c>
      <c r="AI135" s="554">
        <v>41529</v>
      </c>
      <c r="AJ135" s="116">
        <v>41544</v>
      </c>
      <c r="AK135" s="554">
        <v>41565</v>
      </c>
      <c r="AL135" s="576">
        <v>41593</v>
      </c>
      <c r="AM135" s="907">
        <v>41277</v>
      </c>
      <c r="AN135" s="907">
        <v>41291</v>
      </c>
      <c r="AO135" s="907">
        <v>41353</v>
      </c>
      <c r="AP135" s="551">
        <f>AP130-3</f>
        <v>41747</v>
      </c>
      <c r="AQ135" s="907">
        <v>41421</v>
      </c>
      <c r="AR135" s="116">
        <f>AR130-3</f>
        <v>41810</v>
      </c>
      <c r="AS135" s="116">
        <f>AS130-3</f>
        <v>41852</v>
      </c>
      <c r="AT135" s="116">
        <f>AT130-4</f>
        <v>41879</v>
      </c>
      <c r="AU135" s="116" t="s">
        <v>106</v>
      </c>
      <c r="AV135" s="116">
        <v>41915</v>
      </c>
      <c r="AW135" s="640">
        <v>41950</v>
      </c>
      <c r="AX135" s="116">
        <v>41280</v>
      </c>
      <c r="AY135" s="116">
        <v>42013</v>
      </c>
      <c r="AZ135" s="116">
        <v>42048</v>
      </c>
      <c r="BA135" s="116">
        <f t="shared" ref="BA135:BF135" si="242">BA130-3</f>
        <v>42104</v>
      </c>
      <c r="BB135" s="116">
        <f t="shared" si="242"/>
        <v>42125</v>
      </c>
      <c r="BC135" s="116">
        <f t="shared" si="242"/>
        <v>42160</v>
      </c>
      <c r="BD135" s="116">
        <f t="shared" si="242"/>
        <v>42195</v>
      </c>
      <c r="BE135" s="640">
        <f t="shared" si="242"/>
        <v>42223</v>
      </c>
      <c r="BF135" s="116">
        <f t="shared" si="242"/>
        <v>42258</v>
      </c>
      <c r="BG135" s="116" t="s">
        <v>106</v>
      </c>
      <c r="BH135" s="640">
        <v>42293</v>
      </c>
      <c r="BI135" s="116">
        <v>42328</v>
      </c>
      <c r="BJ135" s="640">
        <v>42373</v>
      </c>
      <c r="BK135" s="116">
        <f>BK142+3</f>
        <v>42384</v>
      </c>
      <c r="BL135" s="551">
        <f t="shared" ref="BL135:BR135" si="243">BL130-3</f>
        <v>42405</v>
      </c>
      <c r="BM135" s="551">
        <f t="shared" si="243"/>
        <v>42461</v>
      </c>
      <c r="BN135" s="116">
        <f>BN130-3</f>
        <v>42482</v>
      </c>
      <c r="BO135" s="113">
        <f t="shared" si="243"/>
        <v>42517</v>
      </c>
      <c r="BP135" s="116">
        <f t="shared" si="243"/>
        <v>42552</v>
      </c>
      <c r="BQ135" s="113">
        <f t="shared" si="243"/>
        <v>42587</v>
      </c>
      <c r="BR135" s="116">
        <f t="shared" si="243"/>
        <v>42629</v>
      </c>
      <c r="BS135" s="113" t="s">
        <v>106</v>
      </c>
      <c r="BT135" s="551">
        <f>BT130-3</f>
        <v>42657</v>
      </c>
      <c r="BU135" s="116">
        <f>BU130-3</f>
        <v>42685</v>
      </c>
      <c r="BV135" s="113">
        <f>BV130-3</f>
        <v>42720</v>
      </c>
      <c r="BW135" s="116">
        <f>BW130-3</f>
        <v>42748</v>
      </c>
      <c r="BX135" s="116">
        <f>BX130-10</f>
        <v>42776</v>
      </c>
      <c r="BY135" s="113">
        <f t="shared" ref="BY135:CS135" si="244">BY130-3</f>
        <v>42825</v>
      </c>
      <c r="BZ135" s="116">
        <f t="shared" si="244"/>
        <v>42853</v>
      </c>
      <c r="CA135" s="113">
        <f t="shared" si="244"/>
        <v>42888</v>
      </c>
      <c r="CB135" s="551">
        <f t="shared" si="244"/>
        <v>42923</v>
      </c>
      <c r="CC135" s="116">
        <f t="shared" si="244"/>
        <v>42958</v>
      </c>
      <c r="CD135" s="113">
        <f t="shared" si="244"/>
        <v>43000</v>
      </c>
      <c r="CE135" s="113" t="s">
        <v>106</v>
      </c>
      <c r="CF135" s="1210">
        <f t="shared" si="244"/>
        <v>42663</v>
      </c>
      <c r="CG135" s="1210">
        <f t="shared" si="244"/>
        <v>43063</v>
      </c>
      <c r="CH135" s="1210">
        <f>CH130-3</f>
        <v>43084</v>
      </c>
      <c r="CI135" s="1210">
        <f t="shared" si="244"/>
        <v>43112</v>
      </c>
      <c r="CJ135" s="1210">
        <f t="shared" si="244"/>
        <v>43140</v>
      </c>
      <c r="CK135" s="1210">
        <f t="shared" si="244"/>
        <v>43189</v>
      </c>
      <c r="CL135" s="1210">
        <f t="shared" si="244"/>
        <v>43210</v>
      </c>
      <c r="CM135" s="1210">
        <f t="shared" si="244"/>
        <v>43245</v>
      </c>
      <c r="CN135" s="1210">
        <f t="shared" si="244"/>
        <v>43287</v>
      </c>
      <c r="CO135" s="1210">
        <f t="shared" si="244"/>
        <v>43322</v>
      </c>
      <c r="CP135" s="1210">
        <f t="shared" si="244"/>
        <v>43357</v>
      </c>
      <c r="CQ135" s="113" t="s">
        <v>106</v>
      </c>
      <c r="CR135" s="1210">
        <f t="shared" si="244"/>
        <v>43385</v>
      </c>
      <c r="CS135" s="1210">
        <f t="shared" si="244"/>
        <v>43413</v>
      </c>
    </row>
    <row r="136" spans="1:100" ht="45" hidden="1" customHeight="1" x14ac:dyDescent="0.25">
      <c r="A136" s="4682"/>
      <c r="B136" s="4684"/>
      <c r="C136" s="8" t="s">
        <v>13</v>
      </c>
      <c r="D136" s="8"/>
      <c r="E136" s="514"/>
      <c r="F136" s="514"/>
      <c r="G136" s="514"/>
      <c r="H136" s="514"/>
      <c r="I136" s="514"/>
      <c r="J136" s="514"/>
      <c r="K136" s="514"/>
      <c r="L136" s="514"/>
      <c r="M136" s="514"/>
      <c r="N136" s="514"/>
      <c r="O136" s="514"/>
      <c r="P136" s="514"/>
      <c r="Q136" s="514"/>
      <c r="R136" s="514"/>
      <c r="S136" s="514"/>
      <c r="T136" s="514"/>
      <c r="U136" s="619"/>
      <c r="V136" s="62"/>
      <c r="W136" s="63"/>
      <c r="X136" s="62"/>
      <c r="Y136" s="63"/>
      <c r="Z136" s="62"/>
      <c r="AA136" s="62"/>
      <c r="AB136" s="63" t="s">
        <v>43</v>
      </c>
      <c r="AC136" s="62" t="s">
        <v>43</v>
      </c>
      <c r="AD136" s="63" t="s">
        <v>43</v>
      </c>
      <c r="AE136" s="62" t="s">
        <v>43</v>
      </c>
      <c r="AF136" s="105" t="s">
        <v>43</v>
      </c>
      <c r="AG136" s="62" t="s">
        <v>43</v>
      </c>
      <c r="AH136" s="63" t="s">
        <v>43</v>
      </c>
      <c r="AI136" s="62" t="s">
        <v>43</v>
      </c>
      <c r="AJ136" s="62" t="s">
        <v>25</v>
      </c>
      <c r="AK136" s="62" t="s">
        <v>43</v>
      </c>
      <c r="AL136" s="105" t="s">
        <v>43</v>
      </c>
      <c r="AM136" s="900"/>
      <c r="AN136" s="900"/>
      <c r="AO136" s="900"/>
      <c r="AP136" s="900"/>
      <c r="AQ136" s="900"/>
      <c r="AR136" s="538"/>
      <c r="AS136" s="538"/>
      <c r="AT136" s="538"/>
      <c r="AU136" s="475" t="s">
        <v>106</v>
      </c>
      <c r="AV136" s="538"/>
      <c r="AW136" s="948"/>
      <c r="AX136" s="538"/>
      <c r="AY136" s="538"/>
      <c r="AZ136" s="538"/>
      <c r="BA136" s="538"/>
      <c r="BB136" s="538"/>
      <c r="BC136" s="538"/>
      <c r="BD136" s="538"/>
      <c r="BE136" s="538"/>
      <c r="BF136" s="538"/>
      <c r="BG136" s="475" t="s">
        <v>106</v>
      </c>
      <c r="BH136" s="538"/>
      <c r="BI136" s="538"/>
      <c r="BJ136" s="538"/>
      <c r="BK136" s="538"/>
      <c r="BL136" s="259"/>
      <c r="BM136" s="259"/>
      <c r="BN136" s="186"/>
      <c r="BO136" s="266"/>
      <c r="BP136" s="538"/>
      <c r="BQ136" s="266"/>
      <c r="BR136" s="538"/>
      <c r="BS136" s="1634" t="s">
        <v>106</v>
      </c>
      <c r="BT136" s="900"/>
      <c r="BU136" s="538"/>
      <c r="BV136" s="266"/>
      <c r="BW136" s="538"/>
      <c r="BX136" s="538"/>
      <c r="BY136" s="266"/>
      <c r="BZ136" s="538"/>
      <c r="CA136" s="266"/>
      <c r="CB136" s="900"/>
      <c r="CC136" s="538"/>
      <c r="CD136" s="266"/>
      <c r="CE136" s="1634" t="s">
        <v>106</v>
      </c>
      <c r="CF136" s="1211"/>
      <c r="CG136" s="1211"/>
      <c r="CH136" s="1211"/>
      <c r="CI136" s="1211"/>
      <c r="CJ136" s="1211"/>
      <c r="CK136" s="1211"/>
      <c r="CL136" s="1211"/>
      <c r="CM136" s="1211"/>
      <c r="CN136" s="1211"/>
      <c r="CO136" s="1211"/>
      <c r="CP136" s="1211"/>
      <c r="CQ136" s="476" t="s">
        <v>106</v>
      </c>
      <c r="CR136" s="3175"/>
      <c r="CS136" s="1211"/>
    </row>
    <row r="137" spans="1:100" ht="30" hidden="1" customHeight="1" x14ac:dyDescent="0.25">
      <c r="A137" s="4682"/>
      <c r="B137" s="4684"/>
      <c r="C137" s="389" t="s">
        <v>12</v>
      </c>
      <c r="D137" s="389"/>
      <c r="E137" s="589"/>
      <c r="F137" s="589"/>
      <c r="G137" s="589"/>
      <c r="H137" s="589"/>
      <c r="I137" s="589"/>
      <c r="J137" s="589"/>
      <c r="K137" s="589"/>
      <c r="L137" s="590"/>
      <c r="M137" s="589"/>
      <c r="N137" s="589"/>
      <c r="O137" s="589"/>
      <c r="P137" s="589"/>
      <c r="Q137" s="589"/>
      <c r="R137" s="589"/>
      <c r="S137" s="589"/>
      <c r="T137" s="589"/>
      <c r="U137" s="615"/>
      <c r="V137" s="71"/>
      <c r="W137" s="174"/>
      <c r="X137" s="65"/>
      <c r="Y137" s="174"/>
      <c r="Z137" s="71"/>
      <c r="AA137" s="65"/>
      <c r="AB137" s="174">
        <f t="shared" ref="AB137:AL137" si="245">AB138</f>
        <v>41320</v>
      </c>
      <c r="AC137" s="71">
        <f t="shared" si="245"/>
        <v>41340</v>
      </c>
      <c r="AD137" s="174">
        <f t="shared" si="245"/>
        <v>41371</v>
      </c>
      <c r="AE137" s="71">
        <f t="shared" si="245"/>
        <v>41411</v>
      </c>
      <c r="AF137" s="564">
        <f t="shared" si="245"/>
        <v>41438</v>
      </c>
      <c r="AG137" s="71">
        <f t="shared" si="245"/>
        <v>41469</v>
      </c>
      <c r="AH137" s="174">
        <f t="shared" si="245"/>
        <v>41500</v>
      </c>
      <c r="AI137" s="71">
        <f t="shared" si="245"/>
        <v>41166</v>
      </c>
      <c r="AJ137" s="65" t="s">
        <v>25</v>
      </c>
      <c r="AK137" s="71">
        <f t="shared" si="245"/>
        <v>41195</v>
      </c>
      <c r="AL137" s="564">
        <f t="shared" si="245"/>
        <v>41226</v>
      </c>
      <c r="AM137" s="900"/>
      <c r="AN137" s="900"/>
      <c r="AO137" s="900"/>
      <c r="AP137" s="900"/>
      <c r="AQ137" s="900"/>
      <c r="AR137" s="538"/>
      <c r="AS137" s="538"/>
      <c r="AT137" s="538"/>
      <c r="AU137" s="475" t="s">
        <v>106</v>
      </c>
      <c r="AV137" s="538"/>
      <c r="AW137" s="948"/>
      <c r="AX137" s="538"/>
      <c r="AY137" s="538"/>
      <c r="AZ137" s="538"/>
      <c r="BA137" s="538"/>
      <c r="BB137" s="538"/>
      <c r="BC137" s="538"/>
      <c r="BD137" s="538"/>
      <c r="BE137" s="538"/>
      <c r="BF137" s="538"/>
      <c r="BG137" s="475" t="s">
        <v>106</v>
      </c>
      <c r="BH137" s="538"/>
      <c r="BI137" s="538"/>
      <c r="BJ137" s="538"/>
      <c r="BK137" s="538"/>
      <c r="BL137" s="259"/>
      <c r="BM137" s="259"/>
      <c r="BN137" s="186"/>
      <c r="BO137" s="266"/>
      <c r="BP137" s="538"/>
      <c r="BQ137" s="266"/>
      <c r="BR137" s="538"/>
      <c r="BS137" s="1634" t="s">
        <v>106</v>
      </c>
      <c r="BT137" s="900"/>
      <c r="BU137" s="538"/>
      <c r="BV137" s="266"/>
      <c r="BW137" s="538"/>
      <c r="BX137" s="538"/>
      <c r="BY137" s="266"/>
      <c r="BZ137" s="538"/>
      <c r="CA137" s="266"/>
      <c r="CB137" s="900"/>
      <c r="CC137" s="538"/>
      <c r="CD137" s="266"/>
      <c r="CE137" s="1634" t="s">
        <v>106</v>
      </c>
      <c r="CF137" s="1211"/>
      <c r="CG137" s="1211"/>
      <c r="CH137" s="1211"/>
      <c r="CI137" s="1211"/>
      <c r="CJ137" s="1211"/>
      <c r="CK137" s="1211"/>
      <c r="CL137" s="1211"/>
      <c r="CM137" s="1211"/>
      <c r="CN137" s="1211"/>
      <c r="CO137" s="1211"/>
      <c r="CP137" s="1211"/>
      <c r="CQ137" s="476" t="s">
        <v>106</v>
      </c>
      <c r="CR137" s="3175"/>
      <c r="CS137" s="1211"/>
    </row>
    <row r="138" spans="1:100" ht="30" hidden="1" customHeight="1" x14ac:dyDescent="0.25">
      <c r="A138" s="4682"/>
      <c r="B138" s="4684"/>
      <c r="C138" s="389" t="s">
        <v>342</v>
      </c>
      <c r="D138" s="389"/>
      <c r="E138" s="590"/>
      <c r="F138" s="590"/>
      <c r="G138" s="590"/>
      <c r="H138" s="590"/>
      <c r="I138" s="590"/>
      <c r="J138" s="590"/>
      <c r="K138" s="590"/>
      <c r="L138" s="590"/>
      <c r="M138" s="590"/>
      <c r="N138" s="590"/>
      <c r="O138" s="590"/>
      <c r="P138" s="590"/>
      <c r="Q138" s="590"/>
      <c r="R138" s="590"/>
      <c r="S138" s="590"/>
      <c r="T138" s="590"/>
      <c r="U138" s="620"/>
      <c r="V138" s="65"/>
      <c r="W138" s="66"/>
      <c r="X138" s="65"/>
      <c r="Y138" s="66"/>
      <c r="Z138" s="66"/>
      <c r="AA138" s="66"/>
      <c r="AB138" s="66">
        <f>AB116-105</f>
        <v>41320</v>
      </c>
      <c r="AC138" s="350">
        <f>AC116-115</f>
        <v>41340</v>
      </c>
      <c r="AD138" s="353">
        <f>AD116-115</f>
        <v>41371</v>
      </c>
      <c r="AE138" s="65">
        <f>AE116-106</f>
        <v>41411</v>
      </c>
      <c r="AF138" s="111">
        <f>AF116-109</f>
        <v>41438</v>
      </c>
      <c r="AG138" s="65">
        <f>AG116-109</f>
        <v>41469</v>
      </c>
      <c r="AH138" s="66">
        <f>AH116-109</f>
        <v>41500</v>
      </c>
      <c r="AI138" s="65">
        <f>AI116-109</f>
        <v>41166</v>
      </c>
      <c r="AJ138" s="65">
        <v>41531</v>
      </c>
      <c r="AK138" s="65">
        <f>AK116-139</f>
        <v>41195</v>
      </c>
      <c r="AL138" s="111">
        <f>AL116-139</f>
        <v>41226</v>
      </c>
      <c r="AM138" s="111">
        <v>41621</v>
      </c>
      <c r="AN138" s="111">
        <f>AN116-139</f>
        <v>41652</v>
      </c>
      <c r="AO138" s="111">
        <f t="shared" ref="AO138:AT138" si="246">AO116-115</f>
        <v>41706</v>
      </c>
      <c r="AP138" s="111">
        <f t="shared" si="246"/>
        <v>41737</v>
      </c>
      <c r="AQ138" s="111">
        <f t="shared" si="246"/>
        <v>41768</v>
      </c>
      <c r="AR138" s="65">
        <f t="shared" si="246"/>
        <v>41798</v>
      </c>
      <c r="AS138" s="65">
        <f t="shared" si="246"/>
        <v>41829</v>
      </c>
      <c r="AT138" s="65">
        <f t="shared" si="246"/>
        <v>41859</v>
      </c>
      <c r="AU138" s="65" t="s">
        <v>106</v>
      </c>
      <c r="AV138" s="65">
        <v>41900</v>
      </c>
      <c r="AW138" s="350">
        <v>41931</v>
      </c>
      <c r="AX138" s="350">
        <f>AX116-126</f>
        <v>41969</v>
      </c>
      <c r="AY138" s="350">
        <f>AY116-126</f>
        <v>41999</v>
      </c>
      <c r="AZ138" s="65">
        <f t="shared" ref="AZ138:BF138" si="247">AZ116-105</f>
        <v>42051</v>
      </c>
      <c r="BA138" s="65">
        <f t="shared" si="247"/>
        <v>42081</v>
      </c>
      <c r="BB138" s="65">
        <f t="shared" si="247"/>
        <v>42112</v>
      </c>
      <c r="BC138" s="65">
        <f t="shared" si="247"/>
        <v>42143</v>
      </c>
      <c r="BD138" s="65">
        <f t="shared" si="247"/>
        <v>42173</v>
      </c>
      <c r="BE138" s="65">
        <f t="shared" si="247"/>
        <v>42204</v>
      </c>
      <c r="BF138" s="65">
        <f t="shared" si="247"/>
        <v>42234</v>
      </c>
      <c r="BG138" s="65" t="s">
        <v>106</v>
      </c>
      <c r="BH138" s="65">
        <f>BH116-105</f>
        <v>41924</v>
      </c>
      <c r="BI138" s="65">
        <f>BI116-105</f>
        <v>42289</v>
      </c>
      <c r="BJ138" s="65">
        <f>BJ116-125</f>
        <v>42336</v>
      </c>
      <c r="BK138" s="65">
        <f>BK116-125</f>
        <v>42366</v>
      </c>
      <c r="BL138" s="111">
        <f>BL116-125</f>
        <v>42397</v>
      </c>
      <c r="BM138" s="111">
        <f>BM116-115</f>
        <v>42437</v>
      </c>
      <c r="BN138" s="65">
        <f>BN116-115</f>
        <v>42468</v>
      </c>
      <c r="BO138" s="66">
        <f t="shared" ref="BO138:BT138" si="248">BO116-110</f>
        <v>42504</v>
      </c>
      <c r="BP138" s="65">
        <f t="shared" si="248"/>
        <v>42534</v>
      </c>
      <c r="BQ138" s="66">
        <f t="shared" si="248"/>
        <v>42565</v>
      </c>
      <c r="BR138" s="65">
        <f t="shared" si="248"/>
        <v>42595</v>
      </c>
      <c r="BS138" s="66">
        <f t="shared" si="248"/>
        <v>42626</v>
      </c>
      <c r="BT138" s="111">
        <f t="shared" si="248"/>
        <v>42640</v>
      </c>
      <c r="BU138" s="350">
        <f>BU116-130</f>
        <v>42665</v>
      </c>
      <c r="BV138" s="353">
        <f>BV116-130</f>
        <v>42696</v>
      </c>
      <c r="BW138" s="350">
        <f>BW116-130</f>
        <v>42726</v>
      </c>
      <c r="BX138" s="65">
        <f t="shared" ref="BX138:CF138" si="249">BX116-110</f>
        <v>42777</v>
      </c>
      <c r="BY138" s="66">
        <f t="shared" si="249"/>
        <v>42807</v>
      </c>
      <c r="BZ138" s="65">
        <f t="shared" si="249"/>
        <v>42838</v>
      </c>
      <c r="CA138" s="66">
        <f t="shared" si="249"/>
        <v>42869</v>
      </c>
      <c r="CB138" s="111">
        <f t="shared" si="249"/>
        <v>42899</v>
      </c>
      <c r="CC138" s="65">
        <f t="shared" si="249"/>
        <v>42930</v>
      </c>
      <c r="CD138" s="66">
        <f t="shared" si="249"/>
        <v>42960</v>
      </c>
      <c r="CE138" s="66">
        <f t="shared" si="249"/>
        <v>42991</v>
      </c>
      <c r="CF138" s="343">
        <f t="shared" si="249"/>
        <v>43022</v>
      </c>
      <c r="CG138" s="343">
        <f>CG116-110</f>
        <v>43050</v>
      </c>
      <c r="CH138" s="343">
        <f t="shared" ref="CH138:CS138" si="250">CH116-100</f>
        <v>43091</v>
      </c>
      <c r="CI138" s="343">
        <f t="shared" si="250"/>
        <v>43121</v>
      </c>
      <c r="CJ138" s="343">
        <f t="shared" si="250"/>
        <v>43152</v>
      </c>
      <c r="CK138" s="343">
        <f t="shared" si="250"/>
        <v>43182</v>
      </c>
      <c r="CL138" s="343">
        <f t="shared" si="250"/>
        <v>43213</v>
      </c>
      <c r="CM138" s="343">
        <f t="shared" si="250"/>
        <v>43244</v>
      </c>
      <c r="CN138" s="343">
        <f t="shared" si="250"/>
        <v>43274</v>
      </c>
      <c r="CO138" s="343">
        <f t="shared" si="250"/>
        <v>43305</v>
      </c>
      <c r="CP138" s="343">
        <f t="shared" si="250"/>
        <v>43335</v>
      </c>
      <c r="CQ138" s="66">
        <f>CQ116-110</f>
        <v>43356</v>
      </c>
      <c r="CR138" s="343">
        <f t="shared" si="250"/>
        <v>43397</v>
      </c>
      <c r="CS138" s="343">
        <f t="shared" si="250"/>
        <v>43425</v>
      </c>
    </row>
    <row r="139" spans="1:100" ht="30" hidden="1" customHeight="1" x14ac:dyDescent="0.25">
      <c r="A139" s="4682"/>
      <c r="B139" s="4684"/>
      <c r="C139" s="389" t="s">
        <v>343</v>
      </c>
      <c r="D139" s="389"/>
      <c r="E139" s="590"/>
      <c r="F139" s="590"/>
      <c r="G139" s="590"/>
      <c r="H139" s="590"/>
      <c r="I139" s="590"/>
      <c r="J139" s="590"/>
      <c r="K139" s="590"/>
      <c r="L139" s="590"/>
      <c r="M139" s="590"/>
      <c r="N139" s="590"/>
      <c r="O139" s="590"/>
      <c r="P139" s="590"/>
      <c r="Q139" s="590"/>
      <c r="R139" s="590"/>
      <c r="S139" s="590"/>
      <c r="T139" s="590"/>
      <c r="U139" s="620"/>
      <c r="V139" s="65"/>
      <c r="W139" s="66"/>
      <c r="X139" s="65"/>
      <c r="Y139" s="66"/>
      <c r="Z139" s="66"/>
      <c r="AA139" s="66"/>
      <c r="AB139" s="66"/>
      <c r="AC139" s="350"/>
      <c r="AD139" s="353"/>
      <c r="AE139" s="65"/>
      <c r="AF139" s="111"/>
      <c r="AG139" s="65"/>
      <c r="AH139" s="66"/>
      <c r="AI139" s="65"/>
      <c r="AJ139" s="65"/>
      <c r="AK139" s="65"/>
      <c r="AL139" s="111"/>
      <c r="AM139" s="111"/>
      <c r="AN139" s="111"/>
      <c r="AO139" s="111"/>
      <c r="AP139" s="111"/>
      <c r="AQ139" s="111"/>
      <c r="AR139" s="65"/>
      <c r="AS139" s="65"/>
      <c r="AT139" s="65"/>
      <c r="AU139" s="65"/>
      <c r="AV139" s="65">
        <f t="shared" ref="AV139:CS139" si="251">AV138-14</f>
        <v>41886</v>
      </c>
      <c r="AW139" s="65">
        <f t="shared" si="251"/>
        <v>41917</v>
      </c>
      <c r="AX139" s="65">
        <f t="shared" si="251"/>
        <v>41955</v>
      </c>
      <c r="AY139" s="65">
        <f t="shared" si="251"/>
        <v>41985</v>
      </c>
      <c r="AZ139" s="65">
        <f t="shared" si="251"/>
        <v>42037</v>
      </c>
      <c r="BA139" s="65">
        <f t="shared" si="251"/>
        <v>42067</v>
      </c>
      <c r="BB139" s="65">
        <f t="shared" si="251"/>
        <v>42098</v>
      </c>
      <c r="BC139" s="65">
        <f t="shared" si="251"/>
        <v>42129</v>
      </c>
      <c r="BD139" s="65">
        <f t="shared" si="251"/>
        <v>42159</v>
      </c>
      <c r="BE139" s="65">
        <f t="shared" si="251"/>
        <v>42190</v>
      </c>
      <c r="BF139" s="65">
        <f t="shared" si="251"/>
        <v>42220</v>
      </c>
      <c r="BG139" s="65" t="s">
        <v>106</v>
      </c>
      <c r="BH139" s="65">
        <f t="shared" si="251"/>
        <v>41910</v>
      </c>
      <c r="BI139" s="65">
        <f t="shared" si="251"/>
        <v>42275</v>
      </c>
      <c r="BJ139" s="65">
        <f t="shared" si="251"/>
        <v>42322</v>
      </c>
      <c r="BK139" s="65">
        <f t="shared" si="251"/>
        <v>42352</v>
      </c>
      <c r="BL139" s="111">
        <f t="shared" si="251"/>
        <v>42383</v>
      </c>
      <c r="BM139" s="111">
        <f t="shared" si="251"/>
        <v>42423</v>
      </c>
      <c r="BN139" s="65">
        <f t="shared" si="251"/>
        <v>42454</v>
      </c>
      <c r="BO139" s="66">
        <f t="shared" si="251"/>
        <v>42490</v>
      </c>
      <c r="BP139" s="65">
        <f t="shared" si="251"/>
        <v>42520</v>
      </c>
      <c r="BQ139" s="66">
        <f t="shared" si="251"/>
        <v>42551</v>
      </c>
      <c r="BR139" s="65">
        <f t="shared" si="251"/>
        <v>42581</v>
      </c>
      <c r="BS139" s="66">
        <f t="shared" si="251"/>
        <v>42612</v>
      </c>
      <c r="BT139" s="111">
        <f t="shared" si="251"/>
        <v>42626</v>
      </c>
      <c r="BU139" s="65">
        <f t="shared" si="251"/>
        <v>42651</v>
      </c>
      <c r="BV139" s="66">
        <f t="shared" si="251"/>
        <v>42682</v>
      </c>
      <c r="BW139" s="65">
        <f t="shared" si="251"/>
        <v>42712</v>
      </c>
      <c r="BX139" s="65">
        <f t="shared" si="251"/>
        <v>42763</v>
      </c>
      <c r="BY139" s="66">
        <f>BY138-14</f>
        <v>42793</v>
      </c>
      <c r="BZ139" s="65">
        <f t="shared" si="251"/>
        <v>42824</v>
      </c>
      <c r="CA139" s="66">
        <f t="shared" si="251"/>
        <v>42855</v>
      </c>
      <c r="CB139" s="111">
        <f t="shared" si="251"/>
        <v>42885</v>
      </c>
      <c r="CC139" s="65">
        <f t="shared" si="251"/>
        <v>42916</v>
      </c>
      <c r="CD139" s="66">
        <f t="shared" si="251"/>
        <v>42946</v>
      </c>
      <c r="CE139" s="66">
        <f t="shared" si="251"/>
        <v>42977</v>
      </c>
      <c r="CF139" s="343">
        <f t="shared" si="251"/>
        <v>43008</v>
      </c>
      <c r="CG139" s="343">
        <f t="shared" si="251"/>
        <v>43036</v>
      </c>
      <c r="CH139" s="343">
        <f t="shared" si="251"/>
        <v>43077</v>
      </c>
      <c r="CI139" s="343">
        <f t="shared" si="251"/>
        <v>43107</v>
      </c>
      <c r="CJ139" s="343">
        <f t="shared" si="251"/>
        <v>43138</v>
      </c>
      <c r="CK139" s="343">
        <f t="shared" si="251"/>
        <v>43168</v>
      </c>
      <c r="CL139" s="343">
        <f t="shared" si="251"/>
        <v>43199</v>
      </c>
      <c r="CM139" s="343">
        <f t="shared" si="251"/>
        <v>43230</v>
      </c>
      <c r="CN139" s="343">
        <f t="shared" si="251"/>
        <v>43260</v>
      </c>
      <c r="CO139" s="343">
        <f t="shared" si="251"/>
        <v>43291</v>
      </c>
      <c r="CP139" s="343">
        <f t="shared" si="251"/>
        <v>43321</v>
      </c>
      <c r="CQ139" s="66">
        <f t="shared" si="251"/>
        <v>43342</v>
      </c>
      <c r="CR139" s="343">
        <f t="shared" si="251"/>
        <v>43383</v>
      </c>
      <c r="CS139" s="343">
        <f t="shared" si="251"/>
        <v>43411</v>
      </c>
    </row>
    <row r="140" spans="1:100" ht="30" hidden="1" customHeight="1" x14ac:dyDescent="0.25">
      <c r="A140" s="4682"/>
      <c r="B140" s="4684"/>
      <c r="C140" s="1611" t="s">
        <v>455</v>
      </c>
      <c r="D140" s="1611"/>
      <c r="E140" s="1612"/>
      <c r="F140" s="1612"/>
      <c r="G140" s="1612"/>
      <c r="H140" s="1612"/>
      <c r="I140" s="1612"/>
      <c r="J140" s="1612"/>
      <c r="K140" s="1612"/>
      <c r="L140" s="1612"/>
      <c r="M140" s="1612"/>
      <c r="N140" s="1612"/>
      <c r="O140" s="1612"/>
      <c r="P140" s="1612"/>
      <c r="Q140" s="1612"/>
      <c r="R140" s="1612"/>
      <c r="S140" s="1612"/>
      <c r="T140" s="1612"/>
      <c r="U140" s="1613"/>
      <c r="V140" s="1614"/>
      <c r="W140" s="1615"/>
      <c r="X140" s="1614"/>
      <c r="Y140" s="1615"/>
      <c r="Z140" s="1615"/>
      <c r="AA140" s="1615"/>
      <c r="AB140" s="1615"/>
      <c r="AC140" s="1616"/>
      <c r="AD140" s="1617"/>
      <c r="AE140" s="1614"/>
      <c r="AF140" s="1618"/>
      <c r="AG140" s="1614"/>
      <c r="AH140" s="1615"/>
      <c r="AI140" s="1614"/>
      <c r="AJ140" s="1614"/>
      <c r="AK140" s="1614"/>
      <c r="AL140" s="1618"/>
      <c r="AM140" s="1618"/>
      <c r="AN140" s="1618"/>
      <c r="AO140" s="1618"/>
      <c r="AP140" s="1618"/>
      <c r="AQ140" s="1618"/>
      <c r="AR140" s="1614"/>
      <c r="AS140" s="1614"/>
      <c r="AT140" s="1614"/>
      <c r="AU140" s="1614"/>
      <c r="AV140" s="1614"/>
      <c r="AW140" s="1614"/>
      <c r="AX140" s="1614"/>
      <c r="AY140" s="1614"/>
      <c r="AZ140" s="1614"/>
      <c r="BA140" s="1614"/>
      <c r="BB140" s="1614"/>
      <c r="BC140" s="1614"/>
      <c r="BD140" s="1614"/>
      <c r="BE140" s="1614"/>
      <c r="BF140" s="1614"/>
      <c r="BG140" s="1614"/>
      <c r="BH140" s="1614"/>
      <c r="BI140" s="1614"/>
      <c r="BJ140" s="1614"/>
      <c r="BK140" s="1614"/>
      <c r="BL140" s="1618" t="s">
        <v>107</v>
      </c>
      <c r="BM140" s="1618" t="s">
        <v>107</v>
      </c>
      <c r="BN140" s="1618" t="s">
        <v>107</v>
      </c>
      <c r="BO140" s="1618">
        <f t="shared" ref="BO140:CS140" si="252">BO138-7</f>
        <v>42497</v>
      </c>
      <c r="BP140" s="1614">
        <f t="shared" si="252"/>
        <v>42527</v>
      </c>
      <c r="BQ140" s="1615">
        <f t="shared" si="252"/>
        <v>42558</v>
      </c>
      <c r="BR140" s="1614">
        <f t="shared" si="252"/>
        <v>42588</v>
      </c>
      <c r="BS140" s="1615">
        <f t="shared" si="252"/>
        <v>42619</v>
      </c>
      <c r="BT140" s="1618">
        <f>BT138-7</f>
        <v>42633</v>
      </c>
      <c r="BU140" s="1614">
        <f t="shared" si="252"/>
        <v>42658</v>
      </c>
      <c r="BV140" s="1615">
        <f t="shared" si="252"/>
        <v>42689</v>
      </c>
      <c r="BW140" s="1614">
        <f t="shared" si="252"/>
        <v>42719</v>
      </c>
      <c r="BX140" s="1614">
        <f t="shared" si="252"/>
        <v>42770</v>
      </c>
      <c r="BY140" s="1615">
        <f>BY138-7</f>
        <v>42800</v>
      </c>
      <c r="BZ140" s="1614">
        <f t="shared" si="252"/>
        <v>42831</v>
      </c>
      <c r="CA140" s="1615">
        <f t="shared" si="252"/>
        <v>42862</v>
      </c>
      <c r="CB140" s="1618">
        <f t="shared" si="252"/>
        <v>42892</v>
      </c>
      <c r="CC140" s="1614">
        <f t="shared" si="252"/>
        <v>42923</v>
      </c>
      <c r="CD140" s="1615">
        <f t="shared" si="252"/>
        <v>42953</v>
      </c>
      <c r="CE140" s="1615">
        <f t="shared" si="252"/>
        <v>42984</v>
      </c>
      <c r="CF140" s="1687">
        <f t="shared" si="252"/>
        <v>43015</v>
      </c>
      <c r="CG140" s="1687">
        <f t="shared" si="252"/>
        <v>43043</v>
      </c>
      <c r="CH140" s="1687">
        <f t="shared" si="252"/>
        <v>43084</v>
      </c>
      <c r="CI140" s="1687">
        <f t="shared" si="252"/>
        <v>43114</v>
      </c>
      <c r="CJ140" s="1687">
        <f t="shared" si="252"/>
        <v>43145</v>
      </c>
      <c r="CK140" s="1687">
        <f t="shared" si="252"/>
        <v>43175</v>
      </c>
      <c r="CL140" s="1687">
        <f t="shared" si="252"/>
        <v>43206</v>
      </c>
      <c r="CM140" s="1687">
        <f t="shared" si="252"/>
        <v>43237</v>
      </c>
      <c r="CN140" s="1687">
        <f t="shared" si="252"/>
        <v>43267</v>
      </c>
      <c r="CO140" s="1687">
        <f t="shared" si="252"/>
        <v>43298</v>
      </c>
      <c r="CP140" s="1687">
        <f t="shared" si="252"/>
        <v>43328</v>
      </c>
      <c r="CQ140" s="1615">
        <f t="shared" si="252"/>
        <v>43349</v>
      </c>
      <c r="CR140" s="1687">
        <f t="shared" si="252"/>
        <v>43390</v>
      </c>
      <c r="CS140" s="1687">
        <f t="shared" si="252"/>
        <v>43418</v>
      </c>
    </row>
    <row r="141" spans="1:100" ht="30" hidden="1" customHeight="1" x14ac:dyDescent="0.25">
      <c r="A141" s="4682"/>
      <c r="B141" s="4684"/>
      <c r="C141" s="1619" t="s">
        <v>658</v>
      </c>
      <c r="D141" s="1619"/>
      <c r="E141" s="1612"/>
      <c r="F141" s="1612"/>
      <c r="G141" s="1612"/>
      <c r="H141" s="1612"/>
      <c r="I141" s="1612"/>
      <c r="J141" s="1612"/>
      <c r="K141" s="1612"/>
      <c r="L141" s="1612"/>
      <c r="M141" s="1612"/>
      <c r="N141" s="1612"/>
      <c r="O141" s="1612"/>
      <c r="P141" s="1612"/>
      <c r="Q141" s="1612"/>
      <c r="R141" s="1612"/>
      <c r="S141" s="1612"/>
      <c r="T141" s="1612"/>
      <c r="U141" s="1613"/>
      <c r="V141" s="1614"/>
      <c r="W141" s="1615"/>
      <c r="X141" s="1614"/>
      <c r="Y141" s="1615"/>
      <c r="Z141" s="1615"/>
      <c r="AA141" s="1615"/>
      <c r="AB141" s="1615"/>
      <c r="AC141" s="1616"/>
      <c r="AD141" s="1617"/>
      <c r="AE141" s="1614"/>
      <c r="AF141" s="1618"/>
      <c r="AG141" s="1614"/>
      <c r="AH141" s="1615"/>
      <c r="AI141" s="1614"/>
      <c r="AJ141" s="1614"/>
      <c r="AK141" s="1614"/>
      <c r="AL141" s="1618"/>
      <c r="AM141" s="1618"/>
      <c r="AN141" s="1618"/>
      <c r="AO141" s="1618"/>
      <c r="AP141" s="1618"/>
      <c r="AQ141" s="1618"/>
      <c r="AR141" s="1614"/>
      <c r="AS141" s="1614"/>
      <c r="AT141" s="1614"/>
      <c r="AU141" s="1614"/>
      <c r="AV141" s="1614"/>
      <c r="AW141" s="1614"/>
      <c r="AX141" s="1614"/>
      <c r="AY141" s="1614"/>
      <c r="AZ141" s="1614"/>
      <c r="BA141" s="1614"/>
      <c r="BB141" s="1614"/>
      <c r="BC141" s="1614"/>
      <c r="BD141" s="1614"/>
      <c r="BE141" s="1614"/>
      <c r="BF141" s="1614"/>
      <c r="BG141" s="1614"/>
      <c r="BH141" s="1614"/>
      <c r="BI141" s="1614"/>
      <c r="BJ141" s="1614"/>
      <c r="BK141" s="1614"/>
      <c r="BL141" s="1618" t="s">
        <v>107</v>
      </c>
      <c r="BM141" s="1618" t="s">
        <v>107</v>
      </c>
      <c r="BN141" s="1618" t="s">
        <v>107</v>
      </c>
      <c r="BO141" s="1618">
        <f>BO138-21</f>
        <v>42483</v>
      </c>
      <c r="BP141" s="1614">
        <f>BP138-21</f>
        <v>42513</v>
      </c>
      <c r="BQ141" s="1615">
        <f>BQ138-21</f>
        <v>42544</v>
      </c>
      <c r="BR141" s="1614">
        <f>BR138-21</f>
        <v>42574</v>
      </c>
      <c r="BS141" s="1615" t="s">
        <v>106</v>
      </c>
      <c r="BT141" s="1618">
        <f>BT138-21</f>
        <v>42619</v>
      </c>
      <c r="BU141" s="1614" t="s">
        <v>107</v>
      </c>
      <c r="BV141" s="1615" t="s">
        <v>107</v>
      </c>
      <c r="BW141" s="1614" t="s">
        <v>107</v>
      </c>
      <c r="BX141" s="1614" t="s">
        <v>107</v>
      </c>
      <c r="BY141" s="1615" t="s">
        <v>107</v>
      </c>
      <c r="BZ141" s="1614" t="s">
        <v>107</v>
      </c>
      <c r="CA141" s="1615" t="s">
        <v>107</v>
      </c>
      <c r="CB141" s="1618" t="s">
        <v>107</v>
      </c>
      <c r="CC141" s="1614" t="s">
        <v>107</v>
      </c>
      <c r="CD141" s="1615" t="s">
        <v>107</v>
      </c>
      <c r="CE141" s="1615" t="s">
        <v>106</v>
      </c>
      <c r="CF141" s="1687" t="s">
        <v>107</v>
      </c>
      <c r="CG141" s="2902">
        <f>CG140-21</f>
        <v>43022</v>
      </c>
      <c r="CH141" s="2902">
        <f>CH140-21</f>
        <v>43063</v>
      </c>
      <c r="CI141" s="2902">
        <f>CI140-21</f>
        <v>43093</v>
      </c>
      <c r="CJ141" s="2902">
        <f>CJ140-21</f>
        <v>43124</v>
      </c>
      <c r="CK141" s="3169" t="s">
        <v>107</v>
      </c>
      <c r="CL141" s="3169" t="s">
        <v>107</v>
      </c>
      <c r="CM141" s="3169" t="s">
        <v>107</v>
      </c>
      <c r="CN141" s="3169" t="s">
        <v>107</v>
      </c>
      <c r="CO141" s="3169" t="s">
        <v>107</v>
      </c>
      <c r="CP141" s="3169" t="s">
        <v>107</v>
      </c>
      <c r="CQ141" s="2902">
        <f>CQ140-21</f>
        <v>43328</v>
      </c>
      <c r="CR141" s="2902">
        <f>CR140-21</f>
        <v>43369</v>
      </c>
      <c r="CS141" s="2902">
        <f>CS140-21</f>
        <v>43397</v>
      </c>
      <c r="CV141" s="15" t="s">
        <v>1</v>
      </c>
    </row>
    <row r="142" spans="1:100" ht="30" hidden="1" customHeight="1" x14ac:dyDescent="0.25">
      <c r="A142" s="4682"/>
      <c r="B142" s="4684"/>
      <c r="C142" s="8" t="s">
        <v>31</v>
      </c>
      <c r="D142" s="8"/>
      <c r="E142" s="513"/>
      <c r="F142" s="513"/>
      <c r="G142" s="597"/>
      <c r="H142" s="513"/>
      <c r="I142" s="513"/>
      <c r="J142" s="513"/>
      <c r="K142" s="513"/>
      <c r="L142" s="514"/>
      <c r="M142" s="513"/>
      <c r="N142" s="513"/>
      <c r="O142" s="513"/>
      <c r="P142" s="513"/>
      <c r="Q142" s="513"/>
      <c r="R142" s="513"/>
      <c r="S142" s="513"/>
      <c r="T142" s="513"/>
      <c r="U142" s="621"/>
      <c r="V142" s="61"/>
      <c r="W142" s="94"/>
      <c r="X142" s="62"/>
      <c r="Y142" s="94"/>
      <c r="Z142" s="76"/>
      <c r="AA142" s="62"/>
      <c r="AB142" s="94">
        <f>AB135-3</f>
        <v>40943</v>
      </c>
      <c r="AC142" s="61">
        <f>AC135-3</f>
        <v>41351</v>
      </c>
      <c r="AD142" s="94">
        <v>41015</v>
      </c>
      <c r="AE142" s="61">
        <f>AE135-3</f>
        <v>41056</v>
      </c>
      <c r="AF142" s="295">
        <f>AF135-3</f>
        <v>41443</v>
      </c>
      <c r="AG142" s="61">
        <f>AG135-3</f>
        <v>41471</v>
      </c>
      <c r="AH142" s="94">
        <f>AH135-3</f>
        <v>41499</v>
      </c>
      <c r="AI142" s="76">
        <v>41527</v>
      </c>
      <c r="AJ142" s="62">
        <v>41541</v>
      </c>
      <c r="AK142" s="61">
        <f t="shared" ref="AK142:AR142" si="253">AK135-3</f>
        <v>41562</v>
      </c>
      <c r="AL142" s="295">
        <f t="shared" si="253"/>
        <v>41590</v>
      </c>
      <c r="AM142" s="295">
        <v>41632</v>
      </c>
      <c r="AN142" s="295">
        <f t="shared" si="253"/>
        <v>41288</v>
      </c>
      <c r="AO142" s="295">
        <f t="shared" si="253"/>
        <v>41350</v>
      </c>
      <c r="AP142" s="295">
        <f t="shared" si="253"/>
        <v>41744</v>
      </c>
      <c r="AQ142" s="295">
        <f t="shared" si="253"/>
        <v>41418</v>
      </c>
      <c r="AR142" s="61">
        <f t="shared" si="253"/>
        <v>41807</v>
      </c>
      <c r="AS142" s="61">
        <f>AS135-3</f>
        <v>41849</v>
      </c>
      <c r="AT142" s="61">
        <f>AT135-3</f>
        <v>41876</v>
      </c>
      <c r="AU142" s="62" t="s">
        <v>106</v>
      </c>
      <c r="AV142" s="61">
        <v>41912</v>
      </c>
      <c r="AW142" s="191">
        <v>41947</v>
      </c>
      <c r="AX142" s="61">
        <v>41631</v>
      </c>
      <c r="AY142" s="61">
        <f t="shared" ref="AY142:BD142" si="254">AY135-3</f>
        <v>42010</v>
      </c>
      <c r="AZ142" s="61">
        <f t="shared" si="254"/>
        <v>42045</v>
      </c>
      <c r="BA142" s="61">
        <f t="shared" si="254"/>
        <v>42101</v>
      </c>
      <c r="BB142" s="61">
        <f t="shared" si="254"/>
        <v>42122</v>
      </c>
      <c r="BC142" s="61">
        <f t="shared" si="254"/>
        <v>42157</v>
      </c>
      <c r="BD142" s="61">
        <f t="shared" si="254"/>
        <v>42192</v>
      </c>
      <c r="BE142" s="61">
        <f>BE135-3</f>
        <v>42220</v>
      </c>
      <c r="BF142" s="61">
        <f>BF135-3</f>
        <v>42255</v>
      </c>
      <c r="BG142" s="62" t="s">
        <v>106</v>
      </c>
      <c r="BH142" s="61">
        <v>42290</v>
      </c>
      <c r="BI142" s="61">
        <v>42325</v>
      </c>
      <c r="BJ142" s="76">
        <v>42360</v>
      </c>
      <c r="BK142" s="61">
        <f>BK144+5</f>
        <v>42381</v>
      </c>
      <c r="BL142" s="295">
        <f t="shared" ref="BL142:BR142" si="255">BL135-3</f>
        <v>42402</v>
      </c>
      <c r="BM142" s="295">
        <f t="shared" si="255"/>
        <v>42458</v>
      </c>
      <c r="BN142" s="61">
        <f t="shared" si="255"/>
        <v>42479</v>
      </c>
      <c r="BO142" s="94">
        <f t="shared" si="255"/>
        <v>42514</v>
      </c>
      <c r="BP142" s="61">
        <f t="shared" si="255"/>
        <v>42549</v>
      </c>
      <c r="BQ142" s="94">
        <f t="shared" si="255"/>
        <v>42584</v>
      </c>
      <c r="BR142" s="61">
        <f t="shared" si="255"/>
        <v>42626</v>
      </c>
      <c r="BS142" s="94" t="s">
        <v>106</v>
      </c>
      <c r="BT142" s="295">
        <f>BT135-3</f>
        <v>42654</v>
      </c>
      <c r="BU142" s="61">
        <f>BU135-3</f>
        <v>42682</v>
      </c>
      <c r="BV142" s="94">
        <f t="shared" ref="BV142:CA142" si="256">BV135-3</f>
        <v>42717</v>
      </c>
      <c r="BW142" s="61">
        <f t="shared" si="256"/>
        <v>42745</v>
      </c>
      <c r="BX142" s="61">
        <f t="shared" si="256"/>
        <v>42773</v>
      </c>
      <c r="BY142" s="94">
        <f>BY135-3</f>
        <v>42822</v>
      </c>
      <c r="BZ142" s="61">
        <f t="shared" si="256"/>
        <v>42850</v>
      </c>
      <c r="CA142" s="94">
        <f t="shared" si="256"/>
        <v>42885</v>
      </c>
      <c r="CB142" s="295">
        <f>CB135-3</f>
        <v>42920</v>
      </c>
      <c r="CC142" s="61">
        <f>CC135-3</f>
        <v>42955</v>
      </c>
      <c r="CD142" s="94">
        <f>CD135-3</f>
        <v>42997</v>
      </c>
      <c r="CE142" s="94" t="s">
        <v>106</v>
      </c>
      <c r="CF142" s="124">
        <f t="shared" ref="CF142:CS142" si="257">CF135-3</f>
        <v>42660</v>
      </c>
      <c r="CG142" s="124">
        <f t="shared" si="257"/>
        <v>43060</v>
      </c>
      <c r="CH142" s="124">
        <f t="shared" si="257"/>
        <v>43081</v>
      </c>
      <c r="CI142" s="124">
        <f>CI135-3</f>
        <v>43109</v>
      </c>
      <c r="CJ142" s="124">
        <f t="shared" si="257"/>
        <v>43137</v>
      </c>
      <c r="CK142" s="124">
        <f t="shared" si="257"/>
        <v>43186</v>
      </c>
      <c r="CL142" s="124">
        <f t="shared" si="257"/>
        <v>43207</v>
      </c>
      <c r="CM142" s="124">
        <f t="shared" si="257"/>
        <v>43242</v>
      </c>
      <c r="CN142" s="124">
        <f t="shared" si="257"/>
        <v>43284</v>
      </c>
      <c r="CO142" s="124">
        <f t="shared" si="257"/>
        <v>43319</v>
      </c>
      <c r="CP142" s="124">
        <f t="shared" si="257"/>
        <v>43354</v>
      </c>
      <c r="CQ142" s="63" t="s">
        <v>106</v>
      </c>
      <c r="CR142" s="107">
        <f t="shared" si="257"/>
        <v>43382</v>
      </c>
      <c r="CS142" s="124">
        <f t="shared" si="257"/>
        <v>43410</v>
      </c>
    </row>
    <row r="143" spans="1:100" ht="30" hidden="1" customHeight="1" x14ac:dyDescent="0.25">
      <c r="A143" s="4682"/>
      <c r="B143" s="4684"/>
      <c r="C143" s="8" t="s">
        <v>123</v>
      </c>
      <c r="D143" s="8"/>
      <c r="E143" s="513"/>
      <c r="F143" s="513"/>
      <c r="G143" s="597"/>
      <c r="H143" s="513"/>
      <c r="I143" s="513"/>
      <c r="J143" s="513"/>
      <c r="K143" s="513"/>
      <c r="L143" s="514"/>
      <c r="M143" s="513"/>
      <c r="N143" s="513"/>
      <c r="O143" s="513"/>
      <c r="P143" s="513"/>
      <c r="Q143" s="513"/>
      <c r="R143" s="513"/>
      <c r="S143" s="513"/>
      <c r="T143" s="513"/>
      <c r="U143" s="621"/>
      <c r="V143" s="61"/>
      <c r="W143" s="94"/>
      <c r="X143" s="62"/>
      <c r="Y143" s="94"/>
      <c r="Z143" s="61"/>
      <c r="AA143" s="62"/>
      <c r="AB143" s="94"/>
      <c r="AC143" s="61"/>
      <c r="AD143" s="94"/>
      <c r="AE143" s="61"/>
      <c r="AF143" s="295"/>
      <c r="AG143" s="61"/>
      <c r="AH143" s="94"/>
      <c r="AI143" s="61"/>
      <c r="AJ143" s="62" t="s">
        <v>25</v>
      </c>
      <c r="AK143" s="61"/>
      <c r="AL143" s="295"/>
      <c r="AM143" s="295"/>
      <c r="AN143" s="295"/>
      <c r="AO143" s="295"/>
      <c r="AP143" s="295"/>
      <c r="AQ143" s="295"/>
      <c r="AR143" s="61"/>
      <c r="AS143" s="61"/>
      <c r="AT143" s="61"/>
      <c r="AU143" s="62" t="s">
        <v>106</v>
      </c>
      <c r="AV143" s="61"/>
      <c r="AW143" s="19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2" t="s">
        <v>106</v>
      </c>
      <c r="BH143" s="61"/>
      <c r="BI143" s="61"/>
      <c r="BJ143" s="61"/>
      <c r="BK143" s="61"/>
      <c r="BL143" s="295"/>
      <c r="BM143" s="295"/>
      <c r="BN143" s="61"/>
      <c r="BO143" s="94"/>
      <c r="BP143" s="61"/>
      <c r="BQ143" s="94"/>
      <c r="BR143" s="61"/>
      <c r="BS143" s="94" t="s">
        <v>106</v>
      </c>
      <c r="BT143" s="295"/>
      <c r="BU143" s="61"/>
      <c r="BV143" s="94"/>
      <c r="BW143" s="61"/>
      <c r="BX143" s="61"/>
      <c r="BY143" s="94"/>
      <c r="BZ143" s="61"/>
      <c r="CA143" s="94"/>
      <c r="CB143" s="295"/>
      <c r="CC143" s="61"/>
      <c r="CD143" s="94"/>
      <c r="CE143" s="94" t="s">
        <v>106</v>
      </c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63" t="s">
        <v>106</v>
      </c>
      <c r="CR143" s="107"/>
      <c r="CS143" s="124"/>
    </row>
    <row r="144" spans="1:100" ht="30" hidden="1" customHeight="1" x14ac:dyDescent="0.25">
      <c r="A144" s="4682"/>
      <c r="B144" s="4684"/>
      <c r="C144" s="8" t="s">
        <v>568</v>
      </c>
      <c r="D144" s="8"/>
      <c r="E144" s="513"/>
      <c r="F144" s="513"/>
      <c r="G144" s="513"/>
      <c r="H144" s="513"/>
      <c r="I144" s="513"/>
      <c r="J144" s="513"/>
      <c r="K144" s="513"/>
      <c r="L144" s="514"/>
      <c r="M144" s="513"/>
      <c r="N144" s="513"/>
      <c r="O144" s="513"/>
      <c r="P144" s="515"/>
      <c r="Q144" s="513"/>
      <c r="R144" s="513"/>
      <c r="S144" s="513"/>
      <c r="T144" s="513"/>
      <c r="U144" s="621"/>
      <c r="V144" s="76"/>
      <c r="W144" s="94"/>
      <c r="X144" s="191"/>
      <c r="Y144" s="521"/>
      <c r="Z144" s="61"/>
      <c r="AA144" s="62"/>
      <c r="AB144" s="94">
        <f>AB142-4</f>
        <v>40939</v>
      </c>
      <c r="AC144" s="61">
        <v>40982</v>
      </c>
      <c r="AD144" s="94">
        <v>41010</v>
      </c>
      <c r="AE144" s="61">
        <f>AE142-4</f>
        <v>41052</v>
      </c>
      <c r="AF144" s="295">
        <f>AF142-5</f>
        <v>41438</v>
      </c>
      <c r="AG144" s="61">
        <f>AG142-5</f>
        <v>41466</v>
      </c>
      <c r="AH144" s="94">
        <f>AH142-5</f>
        <v>41494</v>
      </c>
      <c r="AI144" s="76">
        <v>41522</v>
      </c>
      <c r="AJ144" s="62">
        <v>41536</v>
      </c>
      <c r="AK144" s="61">
        <f>AK142-5</f>
        <v>41557</v>
      </c>
      <c r="AL144" s="295">
        <f>AL142-5</f>
        <v>41585</v>
      </c>
      <c r="AM144" s="295">
        <v>41627</v>
      </c>
      <c r="AN144" s="295">
        <f>AN149+48</f>
        <v>41648</v>
      </c>
      <c r="AO144" s="908">
        <v>41711</v>
      </c>
      <c r="AP144" s="295">
        <f>AP142-5</f>
        <v>41739</v>
      </c>
      <c r="AQ144" s="295">
        <v>41409</v>
      </c>
      <c r="AR144" s="61">
        <f>AR142-5</f>
        <v>41802</v>
      </c>
      <c r="AS144" s="61">
        <f>AS142-5</f>
        <v>41844</v>
      </c>
      <c r="AT144" s="61">
        <f>AT142-4</f>
        <v>41872</v>
      </c>
      <c r="AU144" s="62" t="s">
        <v>106</v>
      </c>
      <c r="AV144" s="61">
        <v>41907</v>
      </c>
      <c r="AW144" s="191">
        <v>41942</v>
      </c>
      <c r="AX144" s="61">
        <f>AX142-5</f>
        <v>41626</v>
      </c>
      <c r="AY144" s="61">
        <v>42006</v>
      </c>
      <c r="AZ144" s="61">
        <v>42040</v>
      </c>
      <c r="BA144" s="61">
        <f t="shared" ref="BA144:BF144" si="258">BA142-5</f>
        <v>42096</v>
      </c>
      <c r="BB144" s="61">
        <f t="shared" si="258"/>
        <v>42117</v>
      </c>
      <c r="BC144" s="61">
        <f t="shared" si="258"/>
        <v>42152</v>
      </c>
      <c r="BD144" s="61">
        <f t="shared" si="258"/>
        <v>42187</v>
      </c>
      <c r="BE144" s="61">
        <f t="shared" si="258"/>
        <v>42215</v>
      </c>
      <c r="BF144" s="61">
        <f t="shared" si="258"/>
        <v>42250</v>
      </c>
      <c r="BG144" s="62" t="s">
        <v>106</v>
      </c>
      <c r="BH144" s="76">
        <v>42285</v>
      </c>
      <c r="BI144" s="61">
        <f>BI142-5</f>
        <v>42320</v>
      </c>
      <c r="BJ144" s="76">
        <v>42355</v>
      </c>
      <c r="BK144" s="61">
        <f>BK149+41</f>
        <v>42376</v>
      </c>
      <c r="BL144" s="295">
        <f t="shared" ref="BL144:BR144" si="259">BL142-5</f>
        <v>42397</v>
      </c>
      <c r="BM144" s="295">
        <f t="shared" si="259"/>
        <v>42453</v>
      </c>
      <c r="BN144" s="61">
        <f t="shared" si="259"/>
        <v>42474</v>
      </c>
      <c r="BO144" s="94">
        <f t="shared" si="259"/>
        <v>42509</v>
      </c>
      <c r="BP144" s="61">
        <f t="shared" si="259"/>
        <v>42544</v>
      </c>
      <c r="BQ144" s="94">
        <f t="shared" si="259"/>
        <v>42579</v>
      </c>
      <c r="BR144" s="61">
        <f t="shared" si="259"/>
        <v>42621</v>
      </c>
      <c r="BS144" s="94" t="s">
        <v>106</v>
      </c>
      <c r="BT144" s="295">
        <f t="shared" ref="BT144:CA144" si="260">BT142-5</f>
        <v>42649</v>
      </c>
      <c r="BU144" s="61">
        <f t="shared" si="260"/>
        <v>42677</v>
      </c>
      <c r="BV144" s="202">
        <f t="shared" si="260"/>
        <v>42712</v>
      </c>
      <c r="BW144" s="158">
        <f t="shared" si="260"/>
        <v>42740</v>
      </c>
      <c r="BX144" s="61">
        <f t="shared" si="260"/>
        <v>42768</v>
      </c>
      <c r="BY144" s="94">
        <f t="shared" si="260"/>
        <v>42817</v>
      </c>
      <c r="BZ144" s="61">
        <f t="shared" si="260"/>
        <v>42845</v>
      </c>
      <c r="CA144" s="94">
        <f t="shared" si="260"/>
        <v>42880</v>
      </c>
      <c r="CB144" s="295">
        <f>CB142-5</f>
        <v>42915</v>
      </c>
      <c r="CC144" s="61">
        <f>CC142-5</f>
        <v>42950</v>
      </c>
      <c r="CD144" s="94">
        <f>CD142-5</f>
        <v>42992</v>
      </c>
      <c r="CE144" s="94" t="s">
        <v>106</v>
      </c>
      <c r="CF144" s="124">
        <f t="shared" ref="CF144:CS144" si="261">CF142-5</f>
        <v>42655</v>
      </c>
      <c r="CG144" s="124">
        <f t="shared" si="261"/>
        <v>43055</v>
      </c>
      <c r="CH144" s="125">
        <f>CH142-5</f>
        <v>43076</v>
      </c>
      <c r="CI144" s="124">
        <f>CI142-5</f>
        <v>43104</v>
      </c>
      <c r="CJ144" s="124">
        <f>CJ142-5</f>
        <v>43132</v>
      </c>
      <c r="CK144" s="124">
        <f t="shared" si="261"/>
        <v>43181</v>
      </c>
      <c r="CL144" s="124">
        <f t="shared" si="261"/>
        <v>43202</v>
      </c>
      <c r="CM144" s="124">
        <f t="shared" si="261"/>
        <v>43237</v>
      </c>
      <c r="CN144" s="124">
        <f t="shared" si="261"/>
        <v>43279</v>
      </c>
      <c r="CO144" s="124">
        <f t="shared" si="261"/>
        <v>43314</v>
      </c>
      <c r="CP144" s="124">
        <f t="shared" si="261"/>
        <v>43349</v>
      </c>
      <c r="CQ144" s="63" t="s">
        <v>106</v>
      </c>
      <c r="CR144" s="107">
        <f t="shared" si="261"/>
        <v>43377</v>
      </c>
      <c r="CS144" s="124">
        <f t="shared" si="261"/>
        <v>43405</v>
      </c>
    </row>
    <row r="145" spans="1:99" ht="30" hidden="1" customHeight="1" x14ac:dyDescent="0.25">
      <c r="A145" s="4682"/>
      <c r="B145" s="4684"/>
      <c r="C145" s="8" t="s">
        <v>63</v>
      </c>
      <c r="D145" s="8"/>
      <c r="E145" s="513"/>
      <c r="F145" s="513"/>
      <c r="G145" s="513"/>
      <c r="H145" s="513"/>
      <c r="I145" s="513"/>
      <c r="J145" s="513"/>
      <c r="K145" s="513"/>
      <c r="L145" s="514"/>
      <c r="M145" s="513"/>
      <c r="N145" s="513"/>
      <c r="O145" s="513"/>
      <c r="P145" s="513"/>
      <c r="Q145" s="513"/>
      <c r="R145" s="513"/>
      <c r="S145" s="513"/>
      <c r="T145" s="513"/>
      <c r="U145" s="621"/>
      <c r="V145" s="61"/>
      <c r="W145" s="94"/>
      <c r="X145" s="62"/>
      <c r="Y145" s="94"/>
      <c r="Z145" s="61"/>
      <c r="AA145" s="62"/>
      <c r="AB145" s="94">
        <f t="shared" ref="AB145:AH145" si="262">AB149+17</f>
        <v>40915</v>
      </c>
      <c r="AC145" s="61">
        <f t="shared" si="262"/>
        <v>40936</v>
      </c>
      <c r="AD145" s="94">
        <f t="shared" si="262"/>
        <v>40986</v>
      </c>
      <c r="AE145" s="61">
        <f t="shared" si="262"/>
        <v>41021</v>
      </c>
      <c r="AF145" s="295">
        <f t="shared" si="262"/>
        <v>41421</v>
      </c>
      <c r="AG145" s="61">
        <f t="shared" si="262"/>
        <v>41442</v>
      </c>
      <c r="AH145" s="94">
        <f t="shared" si="262"/>
        <v>41470</v>
      </c>
      <c r="AI145" s="61">
        <v>41505</v>
      </c>
      <c r="AJ145" s="62">
        <v>41505</v>
      </c>
      <c r="AK145" s="61">
        <f t="shared" ref="AK145:AR145" si="263">AK149+17</f>
        <v>41533</v>
      </c>
      <c r="AL145" s="295">
        <f t="shared" si="263"/>
        <v>41561</v>
      </c>
      <c r="AM145" s="295">
        <f t="shared" si="263"/>
        <v>41596</v>
      </c>
      <c r="AN145" s="295">
        <f t="shared" si="263"/>
        <v>41617</v>
      </c>
      <c r="AO145" s="295">
        <f t="shared" si="263"/>
        <v>41301</v>
      </c>
      <c r="AP145" s="295">
        <f t="shared" si="263"/>
        <v>41708</v>
      </c>
      <c r="AQ145" s="295">
        <f t="shared" si="263"/>
        <v>41378</v>
      </c>
      <c r="AR145" s="61">
        <f t="shared" si="263"/>
        <v>41771</v>
      </c>
      <c r="AS145" s="61">
        <f>AS149+17</f>
        <v>41813</v>
      </c>
      <c r="AT145" s="61">
        <f>AT149+17</f>
        <v>41848</v>
      </c>
      <c r="AU145" s="62" t="s">
        <v>106</v>
      </c>
      <c r="AV145" s="61">
        <v>41876</v>
      </c>
      <c r="AW145" s="191">
        <v>41911</v>
      </c>
      <c r="AX145" s="61">
        <f t="shared" ref="AX145:BL145" si="264">AX149+17</f>
        <v>41588</v>
      </c>
      <c r="AY145" s="61">
        <f t="shared" si="264"/>
        <v>41981</v>
      </c>
      <c r="AZ145" s="61">
        <f t="shared" si="264"/>
        <v>42009</v>
      </c>
      <c r="BA145" s="61">
        <f t="shared" si="264"/>
        <v>42044</v>
      </c>
      <c r="BB145" s="61">
        <f t="shared" si="264"/>
        <v>42086</v>
      </c>
      <c r="BC145" s="61">
        <f t="shared" si="264"/>
        <v>42121</v>
      </c>
      <c r="BD145" s="61">
        <f t="shared" si="264"/>
        <v>42156</v>
      </c>
      <c r="BE145" s="61">
        <f t="shared" si="264"/>
        <v>42191</v>
      </c>
      <c r="BF145" s="61">
        <f t="shared" si="264"/>
        <v>42226</v>
      </c>
      <c r="BG145" s="62" t="s">
        <v>106</v>
      </c>
      <c r="BH145" s="61">
        <f t="shared" si="264"/>
        <v>42254</v>
      </c>
      <c r="BI145" s="61">
        <f t="shared" si="264"/>
        <v>42296</v>
      </c>
      <c r="BJ145" s="61">
        <f t="shared" si="264"/>
        <v>42331</v>
      </c>
      <c r="BK145" s="61">
        <f t="shared" si="264"/>
        <v>42352</v>
      </c>
      <c r="BL145" s="295">
        <f t="shared" si="264"/>
        <v>42373</v>
      </c>
      <c r="BM145" s="259"/>
      <c r="BN145" s="182"/>
      <c r="BP145" s="895"/>
      <c r="BR145" s="895"/>
      <c r="BS145" s="992" t="s">
        <v>106</v>
      </c>
      <c r="BT145" s="901"/>
      <c r="BU145" s="538"/>
      <c r="BV145" s="266"/>
      <c r="BW145" s="538"/>
      <c r="BX145" s="538"/>
      <c r="BY145" s="266"/>
      <c r="BZ145" s="538"/>
      <c r="CA145" s="266"/>
      <c r="CB145" s="900"/>
      <c r="CC145" s="538"/>
      <c r="CD145" s="266"/>
      <c r="CE145" s="992" t="s">
        <v>106</v>
      </c>
      <c r="CF145" s="1211"/>
      <c r="CG145" s="1211"/>
      <c r="CH145" s="1211"/>
      <c r="CI145" s="1211"/>
      <c r="CJ145" s="1211"/>
      <c r="CK145" s="1211"/>
      <c r="CL145" s="1211"/>
      <c r="CM145" s="1211"/>
      <c r="CN145" s="1211"/>
      <c r="CO145" s="1211"/>
      <c r="CP145" s="1211"/>
      <c r="CQ145" s="3158" t="s">
        <v>106</v>
      </c>
      <c r="CR145" s="3175"/>
      <c r="CS145" s="1211"/>
    </row>
    <row r="146" spans="1:99" ht="30" hidden="1" customHeight="1" x14ac:dyDescent="0.25">
      <c r="A146" s="4682"/>
      <c r="B146" s="4684"/>
      <c r="C146" s="8" t="s">
        <v>62</v>
      </c>
      <c r="D146" s="8"/>
      <c r="E146" s="513"/>
      <c r="F146" s="513"/>
      <c r="G146" s="513"/>
      <c r="H146" s="513"/>
      <c r="I146" s="513"/>
      <c r="J146" s="513"/>
      <c r="K146" s="513"/>
      <c r="L146" s="514"/>
      <c r="M146" s="513"/>
      <c r="N146" s="513"/>
      <c r="O146" s="513"/>
      <c r="P146" s="513"/>
      <c r="Q146" s="513"/>
      <c r="R146" s="513"/>
      <c r="S146" s="513"/>
      <c r="T146" s="513"/>
      <c r="U146" s="621"/>
      <c r="V146" s="61"/>
      <c r="W146" s="94"/>
      <c r="X146" s="62"/>
      <c r="Y146" s="94"/>
      <c r="Z146" s="61"/>
      <c r="AA146" s="62"/>
      <c r="AB146" s="94">
        <f t="shared" ref="AB146:BL146" si="265">AB149+10</f>
        <v>40908</v>
      </c>
      <c r="AC146" s="61">
        <f t="shared" si="265"/>
        <v>40929</v>
      </c>
      <c r="AD146" s="94">
        <f t="shared" si="265"/>
        <v>40979</v>
      </c>
      <c r="AE146" s="61">
        <f t="shared" si="265"/>
        <v>41014</v>
      </c>
      <c r="AF146" s="295">
        <f t="shared" si="265"/>
        <v>41414</v>
      </c>
      <c r="AG146" s="61">
        <f t="shared" si="265"/>
        <v>41435</v>
      </c>
      <c r="AH146" s="94">
        <f>AH149+10</f>
        <v>41463</v>
      </c>
      <c r="AI146" s="61">
        <v>41496</v>
      </c>
      <c r="AJ146" s="62">
        <v>41496</v>
      </c>
      <c r="AK146" s="61">
        <f t="shared" si="265"/>
        <v>41526</v>
      </c>
      <c r="AL146" s="295">
        <f t="shared" si="265"/>
        <v>41554</v>
      </c>
      <c r="AM146" s="295">
        <f t="shared" si="265"/>
        <v>41589</v>
      </c>
      <c r="AN146" s="295">
        <f t="shared" si="265"/>
        <v>41610</v>
      </c>
      <c r="AO146" s="295">
        <f t="shared" si="265"/>
        <v>41294</v>
      </c>
      <c r="AP146" s="295">
        <f t="shared" si="265"/>
        <v>41701</v>
      </c>
      <c r="AQ146" s="295">
        <f t="shared" si="265"/>
        <v>41371</v>
      </c>
      <c r="AR146" s="61">
        <f t="shared" si="265"/>
        <v>41764</v>
      </c>
      <c r="AS146" s="61">
        <f t="shared" si="265"/>
        <v>41806</v>
      </c>
      <c r="AT146" s="61">
        <f t="shared" si="265"/>
        <v>41841</v>
      </c>
      <c r="AU146" s="62" t="s">
        <v>106</v>
      </c>
      <c r="AV146" s="61">
        <v>41869</v>
      </c>
      <c r="AW146" s="191">
        <v>41904</v>
      </c>
      <c r="AX146" s="61">
        <f t="shared" si="265"/>
        <v>41581</v>
      </c>
      <c r="AY146" s="61">
        <f t="shared" si="265"/>
        <v>41974</v>
      </c>
      <c r="AZ146" s="61">
        <f t="shared" si="265"/>
        <v>42002</v>
      </c>
      <c r="BA146" s="61">
        <f t="shared" si="265"/>
        <v>42037</v>
      </c>
      <c r="BB146" s="61">
        <f t="shared" si="265"/>
        <v>42079</v>
      </c>
      <c r="BC146" s="61">
        <f t="shared" si="265"/>
        <v>42114</v>
      </c>
      <c r="BD146" s="61">
        <f t="shared" si="265"/>
        <v>42149</v>
      </c>
      <c r="BE146" s="61">
        <f t="shared" si="265"/>
        <v>42184</v>
      </c>
      <c r="BF146" s="61">
        <f t="shared" si="265"/>
        <v>42219</v>
      </c>
      <c r="BG146" s="62" t="s">
        <v>106</v>
      </c>
      <c r="BH146" s="61">
        <f t="shared" si="265"/>
        <v>42247</v>
      </c>
      <c r="BI146" s="61">
        <f t="shared" si="265"/>
        <v>42289</v>
      </c>
      <c r="BJ146" s="61">
        <f t="shared" si="265"/>
        <v>42324</v>
      </c>
      <c r="BK146" s="61">
        <f t="shared" si="265"/>
        <v>42345</v>
      </c>
      <c r="BL146" s="295">
        <f t="shared" si="265"/>
        <v>42366</v>
      </c>
      <c r="BM146" s="259"/>
      <c r="BN146" s="182"/>
      <c r="BP146" s="895"/>
      <c r="BR146" s="895"/>
      <c r="BS146" s="992" t="s">
        <v>106</v>
      </c>
      <c r="BT146" s="901"/>
      <c r="BU146" s="538"/>
      <c r="BV146" s="266"/>
      <c r="BW146" s="538"/>
      <c r="BX146" s="538"/>
      <c r="BY146" s="266"/>
      <c r="BZ146" s="538"/>
      <c r="CA146" s="266"/>
      <c r="CB146" s="900"/>
      <c r="CC146" s="538"/>
      <c r="CD146" s="266"/>
      <c r="CE146" s="992" t="s">
        <v>106</v>
      </c>
      <c r="CF146" s="1211"/>
      <c r="CG146" s="1211"/>
      <c r="CH146" s="1211"/>
      <c r="CI146" s="1211"/>
      <c r="CJ146" s="1211"/>
      <c r="CK146" s="1211"/>
      <c r="CL146" s="1211"/>
      <c r="CM146" s="1211"/>
      <c r="CN146" s="1211"/>
      <c r="CO146" s="1211"/>
      <c r="CP146" s="1211"/>
      <c r="CQ146" s="3158" t="s">
        <v>106</v>
      </c>
      <c r="CR146" s="3175"/>
      <c r="CS146" s="1211"/>
    </row>
    <row r="147" spans="1:99" ht="30" hidden="1" customHeight="1" x14ac:dyDescent="0.25">
      <c r="A147" s="4682"/>
      <c r="B147" s="4684"/>
      <c r="C147" s="1787" t="s">
        <v>726</v>
      </c>
      <c r="D147" s="1787"/>
      <c r="E147" s="585"/>
      <c r="F147" s="585"/>
      <c r="G147" s="585"/>
      <c r="H147" s="585"/>
      <c r="I147" s="585"/>
      <c r="J147" s="585"/>
      <c r="K147" s="585"/>
      <c r="L147" s="588"/>
      <c r="M147" s="585"/>
      <c r="N147" s="585"/>
      <c r="O147" s="585"/>
      <c r="P147" s="585"/>
      <c r="Q147" s="585"/>
      <c r="R147" s="585"/>
      <c r="S147" s="585"/>
      <c r="T147" s="585"/>
      <c r="U147" s="613"/>
      <c r="V147" s="75"/>
      <c r="W147" s="172"/>
      <c r="X147" s="639"/>
      <c r="Y147" s="172"/>
      <c r="Z147" s="75"/>
      <c r="AA147" s="639"/>
      <c r="AB147" s="172"/>
      <c r="AC147" s="75"/>
      <c r="AD147" s="172"/>
      <c r="AE147" s="75"/>
      <c r="AF147" s="172"/>
      <c r="AG147" s="75"/>
      <c r="AH147" s="172"/>
      <c r="AI147" s="75"/>
      <c r="AJ147" s="639"/>
      <c r="AK147" s="75"/>
      <c r="AL147" s="810"/>
      <c r="AM147" s="810"/>
      <c r="AN147" s="810"/>
      <c r="AO147" s="810"/>
      <c r="AP147" s="810"/>
      <c r="AQ147" s="810"/>
      <c r="AR147" s="75"/>
      <c r="AS147" s="75"/>
      <c r="AT147" s="75"/>
      <c r="AU147" s="639"/>
      <c r="AV147" s="75"/>
      <c r="AW147" s="947"/>
      <c r="AX147" s="75"/>
      <c r="AY147" s="75"/>
      <c r="AZ147" s="75"/>
      <c r="BA147" s="75"/>
      <c r="BB147" s="75"/>
      <c r="BC147" s="75"/>
      <c r="BD147" s="75"/>
      <c r="BE147" s="75"/>
      <c r="BF147" s="75"/>
      <c r="BG147" s="639"/>
      <c r="BH147" s="75"/>
      <c r="BI147" s="75"/>
      <c r="BJ147" s="75"/>
      <c r="BK147" s="75"/>
      <c r="BL147" s="810"/>
      <c r="BM147" s="3148"/>
      <c r="BN147" s="3149"/>
      <c r="BO147" s="3150"/>
      <c r="BP147" s="1974"/>
      <c r="BQ147" s="3150"/>
      <c r="BR147" s="1974"/>
      <c r="BS147" s="3151"/>
      <c r="BT147" s="3152"/>
      <c r="BU147" s="1806"/>
      <c r="BV147" s="3153"/>
      <c r="BW147" s="1806"/>
      <c r="BX147" s="1806"/>
      <c r="BY147" s="3153"/>
      <c r="BZ147" s="1806"/>
      <c r="CA147" s="3153"/>
      <c r="CB147" s="3154"/>
      <c r="CC147" s="1806"/>
      <c r="CD147" s="3153"/>
      <c r="CE147" s="3151"/>
      <c r="CF147" s="3155"/>
      <c r="CG147" s="3156">
        <f>CG144-7</f>
        <v>43048</v>
      </c>
      <c r="CH147" s="3156">
        <f>CH144</f>
        <v>43076</v>
      </c>
      <c r="CI147" s="3156">
        <f t="shared" ref="CI147:CS147" si="266">CI144-7</f>
        <v>43097</v>
      </c>
      <c r="CJ147" s="3156" t="s">
        <v>107</v>
      </c>
      <c r="CK147" s="3156">
        <f t="shared" si="266"/>
        <v>43174</v>
      </c>
      <c r="CL147" s="3156">
        <f t="shared" si="266"/>
        <v>43195</v>
      </c>
      <c r="CM147" s="3156">
        <f t="shared" si="266"/>
        <v>43230</v>
      </c>
      <c r="CN147" s="3156">
        <f t="shared" si="266"/>
        <v>43272</v>
      </c>
      <c r="CO147" s="3156">
        <f t="shared" si="266"/>
        <v>43307</v>
      </c>
      <c r="CP147" s="3156">
        <f t="shared" si="266"/>
        <v>43342</v>
      </c>
      <c r="CQ147" s="1703" t="s">
        <v>106</v>
      </c>
      <c r="CR147" s="1836">
        <f t="shared" si="266"/>
        <v>43370</v>
      </c>
      <c r="CS147" s="3156">
        <f t="shared" si="266"/>
        <v>43398</v>
      </c>
    </row>
    <row r="148" spans="1:99" ht="30" hidden="1" customHeight="1" x14ac:dyDescent="0.25">
      <c r="A148" s="4682"/>
      <c r="B148" s="4684"/>
      <c r="C148" s="8" t="s">
        <v>124</v>
      </c>
      <c r="D148" s="8"/>
      <c r="E148" s="513"/>
      <c r="F148" s="513"/>
      <c r="G148" s="513"/>
      <c r="H148" s="513"/>
      <c r="I148" s="513"/>
      <c r="J148" s="513"/>
      <c r="K148" s="513"/>
      <c r="L148" s="514"/>
      <c r="M148" s="513"/>
      <c r="N148" s="513"/>
      <c r="O148" s="513"/>
      <c r="P148" s="513"/>
      <c r="Q148" s="513"/>
      <c r="R148" s="513"/>
      <c r="S148" s="513"/>
      <c r="T148" s="513"/>
      <c r="U148" s="621"/>
      <c r="V148" s="61"/>
      <c r="W148" s="94"/>
      <c r="X148" s="62"/>
      <c r="Y148" s="94"/>
      <c r="Z148" s="61"/>
      <c r="AA148" s="62"/>
      <c r="AB148" s="94"/>
      <c r="AC148" s="61"/>
      <c r="AD148" s="94"/>
      <c r="AE148" s="61"/>
      <c r="AF148" s="94"/>
      <c r="AG148" s="61"/>
      <c r="AH148" s="94"/>
      <c r="AI148" s="61"/>
      <c r="AJ148" s="62"/>
      <c r="AK148" s="61"/>
      <c r="AL148" s="295"/>
      <c r="AM148" s="295"/>
      <c r="AN148" s="295"/>
      <c r="AO148" s="295"/>
      <c r="AP148" s="295"/>
      <c r="AQ148" s="295"/>
      <c r="AR148" s="61"/>
      <c r="AS148" s="61"/>
      <c r="AT148" s="61"/>
      <c r="AU148" s="62"/>
      <c r="AV148" s="61"/>
      <c r="AW148" s="19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2"/>
      <c r="BH148" s="61"/>
      <c r="BI148" s="61"/>
      <c r="BJ148" s="61"/>
      <c r="BK148" s="61"/>
      <c r="BL148" s="295"/>
      <c r="BM148" s="259"/>
      <c r="BN148" s="182"/>
      <c r="BP148" s="895"/>
      <c r="BR148" s="895"/>
      <c r="BS148" s="992"/>
      <c r="BT148" s="901"/>
      <c r="BU148" s="538"/>
      <c r="BV148" s="266"/>
      <c r="BW148" s="538"/>
      <c r="BX148" s="2117">
        <v>42382</v>
      </c>
      <c r="BY148" s="266"/>
      <c r="BZ148" s="538"/>
      <c r="CA148" s="266"/>
      <c r="CB148" s="900"/>
      <c r="CC148" s="538"/>
      <c r="CD148" s="266"/>
      <c r="CE148" s="992"/>
      <c r="CF148" s="1211"/>
      <c r="CG148" s="1211"/>
      <c r="CH148" s="1211"/>
      <c r="CI148" s="1211"/>
      <c r="CJ148" s="3178"/>
      <c r="CK148" s="1211"/>
      <c r="CL148" s="1211"/>
      <c r="CM148" s="1211"/>
      <c r="CN148" s="1211"/>
      <c r="CO148" s="1211"/>
      <c r="CP148" s="1211"/>
      <c r="CQ148" s="3158"/>
      <c r="CR148" s="3175"/>
      <c r="CS148" s="1211"/>
      <c r="CU148" s="15" t="s">
        <v>1</v>
      </c>
    </row>
    <row r="149" spans="1:99" ht="30" hidden="1" customHeight="1" x14ac:dyDescent="0.25">
      <c r="A149" s="4682"/>
      <c r="B149" s="4684"/>
      <c r="C149" s="1787" t="s">
        <v>205</v>
      </c>
      <c r="D149" s="1787"/>
      <c r="E149" s="587"/>
      <c r="F149" s="585"/>
      <c r="G149" s="1802"/>
      <c r="H149" s="585"/>
      <c r="I149" s="585"/>
      <c r="J149" s="585"/>
      <c r="K149" s="1803"/>
      <c r="L149" s="588"/>
      <c r="M149" s="585"/>
      <c r="N149" s="585"/>
      <c r="O149" s="585"/>
      <c r="P149" s="587"/>
      <c r="Q149" s="587"/>
      <c r="R149" s="585"/>
      <c r="S149" s="587"/>
      <c r="T149" s="585"/>
      <c r="U149" s="613"/>
      <c r="V149" s="305"/>
      <c r="W149" s="645"/>
      <c r="X149" s="639"/>
      <c r="Y149" s="172"/>
      <c r="Z149" s="75"/>
      <c r="AA149" s="639"/>
      <c r="AB149" s="645">
        <f>AB144-41</f>
        <v>40898</v>
      </c>
      <c r="AC149" s="305">
        <v>40919</v>
      </c>
      <c r="AD149" s="645">
        <v>40969</v>
      </c>
      <c r="AE149" s="305">
        <v>41004</v>
      </c>
      <c r="AF149" s="645">
        <f>AF144-34</f>
        <v>41404</v>
      </c>
      <c r="AG149" s="305">
        <f>AG144-41</f>
        <v>41425</v>
      </c>
      <c r="AH149" s="645">
        <f>AH144-41</f>
        <v>41453</v>
      </c>
      <c r="AI149" s="947">
        <v>41474</v>
      </c>
      <c r="AJ149" s="947">
        <v>41488</v>
      </c>
      <c r="AK149" s="305">
        <f>AK144-41</f>
        <v>41516</v>
      </c>
      <c r="AL149" s="1789">
        <f>AL144-41</f>
        <v>41544</v>
      </c>
      <c r="AM149" s="1204">
        <f>AM144-48</f>
        <v>41579</v>
      </c>
      <c r="AN149" s="1706">
        <v>41600</v>
      </c>
      <c r="AO149" s="1706">
        <v>41284</v>
      </c>
      <c r="AP149" s="1204">
        <f>AP144-48</f>
        <v>41691</v>
      </c>
      <c r="AQ149" s="1204">
        <f>AQ144-48</f>
        <v>41361</v>
      </c>
      <c r="AR149" s="639">
        <f>AR144-48</f>
        <v>41754</v>
      </c>
      <c r="AS149" s="639">
        <f>AS144-48</f>
        <v>41796</v>
      </c>
      <c r="AT149" s="947">
        <v>41831</v>
      </c>
      <c r="AU149" s="639" t="s">
        <v>106</v>
      </c>
      <c r="AV149" s="639">
        <v>41859</v>
      </c>
      <c r="AW149" s="947">
        <v>41884</v>
      </c>
      <c r="AX149" s="639">
        <f>AX144-55</f>
        <v>41571</v>
      </c>
      <c r="AY149" s="947">
        <v>41964</v>
      </c>
      <c r="AZ149" s="639">
        <f>AZ144-48</f>
        <v>41992</v>
      </c>
      <c r="BA149" s="947">
        <v>42027</v>
      </c>
      <c r="BB149" s="639">
        <f>BB144-48</f>
        <v>42069</v>
      </c>
      <c r="BC149" s="1708">
        <f>BC144-48</f>
        <v>42104</v>
      </c>
      <c r="BD149" s="1708">
        <f>BD144-48</f>
        <v>42139</v>
      </c>
      <c r="BE149" s="947">
        <v>42174</v>
      </c>
      <c r="BF149" s="947">
        <f>BF144-41</f>
        <v>42209</v>
      </c>
      <c r="BG149" s="947" t="s">
        <v>106</v>
      </c>
      <c r="BH149" s="947">
        <f>BH144-48</f>
        <v>42237</v>
      </c>
      <c r="BI149" s="947">
        <v>42279</v>
      </c>
      <c r="BJ149" s="1708">
        <v>42314</v>
      </c>
      <c r="BK149" s="947">
        <v>42335</v>
      </c>
      <c r="BL149" s="1706">
        <f>BL144-41</f>
        <v>42356</v>
      </c>
      <c r="BM149" s="1706">
        <f>BM144-55</f>
        <v>42398</v>
      </c>
      <c r="BN149" s="1708">
        <f>BN144-41</f>
        <v>42433</v>
      </c>
      <c r="BO149" s="1709">
        <f>BO144-41</f>
        <v>42468</v>
      </c>
      <c r="BP149" s="1708">
        <f>BP144-41</f>
        <v>42503</v>
      </c>
      <c r="BQ149" s="1709">
        <f>BQ144-41</f>
        <v>42538</v>
      </c>
      <c r="BR149" s="1708">
        <f>BR144-41</f>
        <v>42580</v>
      </c>
      <c r="BS149" s="1709" t="s">
        <v>106</v>
      </c>
      <c r="BT149" s="1707">
        <f>BT144-48</f>
        <v>42601</v>
      </c>
      <c r="BU149" s="1708">
        <f>BU144-48</f>
        <v>42629</v>
      </c>
      <c r="BV149" s="1709">
        <f>BV144-41</f>
        <v>42671</v>
      </c>
      <c r="BW149" s="947">
        <f>BW144-38</f>
        <v>42702</v>
      </c>
      <c r="BX149" s="1708">
        <f>BX144-48</f>
        <v>42720</v>
      </c>
      <c r="BY149" s="1709">
        <f t="shared" ref="BY149:CD149" si="267">BY144-41</f>
        <v>42776</v>
      </c>
      <c r="BZ149" s="1708">
        <f t="shared" si="267"/>
        <v>42804</v>
      </c>
      <c r="CA149" s="1709">
        <f t="shared" si="267"/>
        <v>42839</v>
      </c>
      <c r="CB149" s="1707">
        <f t="shared" si="267"/>
        <v>42874</v>
      </c>
      <c r="CC149" s="1708">
        <f t="shared" si="267"/>
        <v>42909</v>
      </c>
      <c r="CD149" s="1709">
        <f t="shared" si="267"/>
        <v>42951</v>
      </c>
      <c r="CE149" s="1709" t="s">
        <v>106</v>
      </c>
      <c r="CF149" s="1770">
        <f>CF144-48</f>
        <v>42607</v>
      </c>
      <c r="CG149" s="1770">
        <f t="shared" ref="CG149:CM149" si="268">CG144-41</f>
        <v>43014</v>
      </c>
      <c r="CH149" s="1770">
        <f>CH144-41</f>
        <v>43035</v>
      </c>
      <c r="CI149" s="2890">
        <f>CI144-34</f>
        <v>43070</v>
      </c>
      <c r="CJ149" s="3297">
        <f>CJ144-41</f>
        <v>43091</v>
      </c>
      <c r="CK149" s="1770">
        <f t="shared" si="268"/>
        <v>43140</v>
      </c>
      <c r="CL149" s="1770">
        <f>CL144-48</f>
        <v>43154</v>
      </c>
      <c r="CM149" s="1770">
        <f t="shared" si="268"/>
        <v>43196</v>
      </c>
      <c r="CN149" s="1770">
        <f>CN144-41</f>
        <v>43238</v>
      </c>
      <c r="CO149" s="1770">
        <f>CO144-41</f>
        <v>43273</v>
      </c>
      <c r="CP149" s="1705">
        <f>CP144-41</f>
        <v>43308</v>
      </c>
      <c r="CQ149" s="1709" t="s">
        <v>106</v>
      </c>
      <c r="CR149" s="2890">
        <f>CR144-34</f>
        <v>43343</v>
      </c>
      <c r="CS149" s="2890">
        <f>CS144-34</f>
        <v>43371</v>
      </c>
    </row>
    <row r="150" spans="1:99" ht="30" hidden="1" customHeight="1" x14ac:dyDescent="0.25">
      <c r="A150" s="4682"/>
      <c r="B150" s="4684"/>
      <c r="C150" s="1787" t="s">
        <v>204</v>
      </c>
      <c r="D150" s="1787"/>
      <c r="E150" s="585"/>
      <c r="F150" s="585"/>
      <c r="G150" s="585"/>
      <c r="H150" s="585"/>
      <c r="I150" s="585"/>
      <c r="J150" s="585"/>
      <c r="K150" s="585"/>
      <c r="L150" s="588"/>
      <c r="M150" s="585"/>
      <c r="N150" s="585"/>
      <c r="O150" s="585"/>
      <c r="P150" s="587"/>
      <c r="Q150" s="585"/>
      <c r="R150" s="585"/>
      <c r="S150" s="585"/>
      <c r="T150" s="585"/>
      <c r="U150" s="613"/>
      <c r="V150" s="305"/>
      <c r="W150" s="645"/>
      <c r="X150" s="947"/>
      <c r="Y150" s="645"/>
      <c r="Z150" s="75"/>
      <c r="AA150" s="639"/>
      <c r="AB150" s="172">
        <f>AB149-4</f>
        <v>40894</v>
      </c>
      <c r="AC150" s="305">
        <v>40915</v>
      </c>
      <c r="AD150" s="172">
        <f>AD149-5</f>
        <v>40964</v>
      </c>
      <c r="AE150" s="305">
        <f>AE149-4</f>
        <v>41000</v>
      </c>
      <c r="AF150" s="1789">
        <f>AF149-4</f>
        <v>41400</v>
      </c>
      <c r="AG150" s="305">
        <f>AG149-4</f>
        <v>41421</v>
      </c>
      <c r="AH150" s="645">
        <f>AH149-4</f>
        <v>41449</v>
      </c>
      <c r="AI150" s="947">
        <v>41470</v>
      </c>
      <c r="AJ150" s="947">
        <v>41484</v>
      </c>
      <c r="AK150" s="305">
        <f>AK149-4</f>
        <v>41512</v>
      </c>
      <c r="AL150" s="1789">
        <f>AL149-4</f>
        <v>41540</v>
      </c>
      <c r="AM150" s="1204">
        <f>AM149-4</f>
        <v>41575</v>
      </c>
      <c r="AN150" s="1204">
        <v>41596</v>
      </c>
      <c r="AO150" s="1706">
        <v>41280</v>
      </c>
      <c r="AP150" s="1204">
        <f>AP149-4</f>
        <v>41687</v>
      </c>
      <c r="AQ150" s="1204">
        <f>AQ149-4</f>
        <v>41357</v>
      </c>
      <c r="AR150" s="639">
        <f>AR149-4</f>
        <v>41750</v>
      </c>
      <c r="AS150" s="639">
        <f>AS149-4</f>
        <v>41792</v>
      </c>
      <c r="AT150" s="639">
        <v>41820</v>
      </c>
      <c r="AU150" s="639" t="s">
        <v>106</v>
      </c>
      <c r="AV150" s="947">
        <v>41855</v>
      </c>
      <c r="AW150" s="947">
        <v>41876</v>
      </c>
      <c r="AX150" s="639">
        <f>AX149-4</f>
        <v>41567</v>
      </c>
      <c r="AY150" s="639">
        <v>41960</v>
      </c>
      <c r="AZ150" s="639">
        <f t="shared" ref="AZ150:BQ150" si="269">AZ149-4</f>
        <v>41988</v>
      </c>
      <c r="BA150" s="639">
        <f t="shared" si="269"/>
        <v>42023</v>
      </c>
      <c r="BB150" s="639">
        <f t="shared" si="269"/>
        <v>42065</v>
      </c>
      <c r="BC150" s="639">
        <f t="shared" si="269"/>
        <v>42100</v>
      </c>
      <c r="BD150" s="639">
        <f t="shared" si="269"/>
        <v>42135</v>
      </c>
      <c r="BE150" s="639">
        <v>42170</v>
      </c>
      <c r="BF150" s="947">
        <f>BF149-11</f>
        <v>42198</v>
      </c>
      <c r="BG150" s="639" t="s">
        <v>106</v>
      </c>
      <c r="BH150" s="639">
        <v>42233</v>
      </c>
      <c r="BI150" s="639">
        <f t="shared" si="269"/>
        <v>42275</v>
      </c>
      <c r="BJ150" s="639">
        <f t="shared" si="269"/>
        <v>42310</v>
      </c>
      <c r="BK150" s="639">
        <f t="shared" si="269"/>
        <v>42331</v>
      </c>
      <c r="BL150" s="1204">
        <f t="shared" si="269"/>
        <v>42352</v>
      </c>
      <c r="BM150" s="1204">
        <f t="shared" si="269"/>
        <v>42394</v>
      </c>
      <c r="BN150" s="639">
        <f t="shared" si="269"/>
        <v>42429</v>
      </c>
      <c r="BO150" s="1703">
        <f t="shared" si="269"/>
        <v>42464</v>
      </c>
      <c r="BP150" s="639">
        <f t="shared" si="269"/>
        <v>42499</v>
      </c>
      <c r="BQ150" s="1703">
        <f t="shared" si="269"/>
        <v>42534</v>
      </c>
      <c r="BR150" s="947">
        <f>BR149-11</f>
        <v>42569</v>
      </c>
      <c r="BS150" s="1703" t="s">
        <v>106</v>
      </c>
      <c r="BT150" s="1204">
        <f>BT149-4</f>
        <v>42597</v>
      </c>
      <c r="BU150" s="639">
        <f>BU149-4</f>
        <v>42625</v>
      </c>
      <c r="BV150" s="1703">
        <f>BV149-4</f>
        <v>42667</v>
      </c>
      <c r="BW150" s="639">
        <f>BW149-7</f>
        <v>42695</v>
      </c>
      <c r="BX150" s="639">
        <f t="shared" ref="BX150:CS150" si="270">BX149-4</f>
        <v>42716</v>
      </c>
      <c r="BY150" s="1703">
        <f t="shared" si="270"/>
        <v>42772</v>
      </c>
      <c r="BZ150" s="639">
        <f t="shared" si="270"/>
        <v>42800</v>
      </c>
      <c r="CA150" s="1703">
        <f t="shared" si="270"/>
        <v>42835</v>
      </c>
      <c r="CB150" s="1204">
        <f t="shared" si="270"/>
        <v>42870</v>
      </c>
      <c r="CC150" s="639">
        <f t="shared" si="270"/>
        <v>42905</v>
      </c>
      <c r="CD150" s="1704">
        <f>CD149-11</f>
        <v>42940</v>
      </c>
      <c r="CE150" s="1703" t="s">
        <v>106</v>
      </c>
      <c r="CF150" s="1705">
        <f t="shared" si="270"/>
        <v>42603</v>
      </c>
      <c r="CG150" s="1705">
        <f t="shared" si="270"/>
        <v>43010</v>
      </c>
      <c r="CH150" s="1705">
        <f t="shared" si="270"/>
        <v>43031</v>
      </c>
      <c r="CI150" s="2890">
        <f>CI149-4</f>
        <v>43066</v>
      </c>
      <c r="CJ150" s="1705">
        <f>CJ149-4</f>
        <v>43087</v>
      </c>
      <c r="CK150" s="1705">
        <f t="shared" si="270"/>
        <v>43136</v>
      </c>
      <c r="CL150" s="1705">
        <f t="shared" si="270"/>
        <v>43150</v>
      </c>
      <c r="CM150" s="1705">
        <f t="shared" si="270"/>
        <v>43192</v>
      </c>
      <c r="CN150" s="1705">
        <f t="shared" si="270"/>
        <v>43234</v>
      </c>
      <c r="CO150" s="1705">
        <f t="shared" si="270"/>
        <v>43269</v>
      </c>
      <c r="CP150" s="1705">
        <f>CP149-11</f>
        <v>43297</v>
      </c>
      <c r="CQ150" s="1703" t="s">
        <v>106</v>
      </c>
      <c r="CR150" s="1705">
        <f t="shared" si="270"/>
        <v>43339</v>
      </c>
      <c r="CS150" s="1705">
        <f t="shared" si="270"/>
        <v>43367</v>
      </c>
    </row>
    <row r="151" spans="1:99" ht="30" hidden="1" customHeight="1" x14ac:dyDescent="0.25">
      <c r="A151" s="4682"/>
      <c r="B151" s="4684"/>
      <c r="C151" s="8" t="s">
        <v>148</v>
      </c>
      <c r="D151" s="8"/>
      <c r="E151" s="513"/>
      <c r="F151" s="511"/>
      <c r="G151" s="511"/>
      <c r="H151" s="511"/>
      <c r="I151" s="511"/>
      <c r="J151" s="511"/>
      <c r="K151" s="511"/>
      <c r="L151" s="209"/>
      <c r="M151" s="511"/>
      <c r="N151" s="511"/>
      <c r="O151" s="511"/>
      <c r="P151" s="512"/>
      <c r="Q151" s="511"/>
      <c r="R151" s="511"/>
      <c r="S151" s="511"/>
      <c r="T151" s="511"/>
      <c r="U151" s="609"/>
      <c r="V151" s="45"/>
      <c r="W151" s="175"/>
      <c r="X151" s="14"/>
      <c r="Y151" s="175"/>
      <c r="Z151" s="45"/>
      <c r="AA151" s="14"/>
      <c r="AB151" s="175">
        <f>AB153</f>
        <v>40895</v>
      </c>
      <c r="AC151" s="736">
        <v>40919</v>
      </c>
      <c r="AD151" s="175">
        <f t="shared" ref="AD151:AI152" si="271">AD153</f>
        <v>40961</v>
      </c>
      <c r="AE151" s="45">
        <f t="shared" si="271"/>
        <v>40997</v>
      </c>
      <c r="AF151" s="807">
        <f t="shared" si="271"/>
        <v>41390</v>
      </c>
      <c r="AG151" s="45">
        <f t="shared" si="271"/>
        <v>41418</v>
      </c>
      <c r="AH151" s="175">
        <f t="shared" si="271"/>
        <v>41446</v>
      </c>
      <c r="AI151" s="736">
        <f t="shared" si="271"/>
        <v>41474</v>
      </c>
      <c r="AJ151" s="349">
        <v>41474</v>
      </c>
      <c r="AK151" s="45">
        <f>AK153</f>
        <v>41509</v>
      </c>
      <c r="AL151" s="807">
        <f>AL153</f>
        <v>41537</v>
      </c>
      <c r="AM151" s="38">
        <f t="shared" ref="AM151:AR152" si="272">AM153</f>
        <v>41577</v>
      </c>
      <c r="AN151" s="38">
        <f t="shared" si="272"/>
        <v>41605</v>
      </c>
      <c r="AO151" s="38">
        <v>41633</v>
      </c>
      <c r="AP151" s="38">
        <f t="shared" si="272"/>
        <v>41689</v>
      </c>
      <c r="AQ151" s="38">
        <f t="shared" si="272"/>
        <v>41359</v>
      </c>
      <c r="AR151" s="14">
        <f t="shared" si="272"/>
        <v>41752</v>
      </c>
      <c r="AS151" s="14">
        <f>AS153</f>
        <v>41787</v>
      </c>
      <c r="AT151" s="14">
        <f>AT153</f>
        <v>41822</v>
      </c>
      <c r="AU151" s="14" t="s">
        <v>106</v>
      </c>
      <c r="AV151" s="14">
        <v>41857</v>
      </c>
      <c r="AW151" s="14">
        <v>41519</v>
      </c>
      <c r="AX151" s="14">
        <f t="shared" ref="AX151:AZ152" si="273">AX153</f>
        <v>41569</v>
      </c>
      <c r="AY151" s="14">
        <f>AY153</f>
        <v>41962</v>
      </c>
      <c r="AZ151" s="14">
        <f t="shared" si="273"/>
        <v>41624</v>
      </c>
      <c r="BA151" s="349">
        <v>41297</v>
      </c>
      <c r="BB151" s="14">
        <f t="shared" ref="BB151:BK152" si="274">BB153</f>
        <v>42067</v>
      </c>
      <c r="BC151" s="14">
        <f t="shared" si="274"/>
        <v>42102</v>
      </c>
      <c r="BD151" s="14">
        <f t="shared" si="274"/>
        <v>42137</v>
      </c>
      <c r="BE151" s="14">
        <f t="shared" si="274"/>
        <v>42172</v>
      </c>
      <c r="BF151" s="14">
        <f t="shared" si="274"/>
        <v>42200</v>
      </c>
      <c r="BG151" s="14" t="s">
        <v>106</v>
      </c>
      <c r="BH151" s="14">
        <v>42235</v>
      </c>
      <c r="BI151" s="14">
        <f t="shared" si="274"/>
        <v>42277</v>
      </c>
      <c r="BJ151" s="14">
        <f t="shared" si="274"/>
        <v>42312</v>
      </c>
      <c r="BK151" s="14">
        <f t="shared" si="274"/>
        <v>42333</v>
      </c>
      <c r="BL151" s="38">
        <v>42354</v>
      </c>
      <c r="BM151" s="38">
        <f t="shared" ref="BM151:BR152" si="275">BM153</f>
        <v>42396</v>
      </c>
      <c r="BN151" s="14">
        <f t="shared" si="275"/>
        <v>42431</v>
      </c>
      <c r="BO151" s="255">
        <f t="shared" si="275"/>
        <v>42466</v>
      </c>
      <c r="BP151" s="14">
        <f t="shared" si="275"/>
        <v>42501</v>
      </c>
      <c r="BQ151" s="14">
        <f t="shared" si="275"/>
        <v>42672</v>
      </c>
      <c r="BR151" s="14">
        <f t="shared" si="275"/>
        <v>42571</v>
      </c>
      <c r="BS151" s="255" t="s">
        <v>106</v>
      </c>
      <c r="BT151" s="38">
        <f t="shared" ref="BT151:CS152" si="276">BT153</f>
        <v>42599</v>
      </c>
      <c r="BU151" s="14">
        <f t="shared" si="276"/>
        <v>42627</v>
      </c>
      <c r="BV151" s="255">
        <f t="shared" si="276"/>
        <v>42669</v>
      </c>
      <c r="BW151" s="14">
        <f t="shared" si="276"/>
        <v>42697</v>
      </c>
      <c r="BX151" s="14">
        <f t="shared" si="276"/>
        <v>42721</v>
      </c>
      <c r="BY151" s="255">
        <f t="shared" si="276"/>
        <v>42774</v>
      </c>
      <c r="BZ151" s="14">
        <f t="shared" si="276"/>
        <v>42802</v>
      </c>
      <c r="CA151" s="255">
        <f t="shared" si="276"/>
        <v>42837</v>
      </c>
      <c r="CB151" s="38">
        <f t="shared" si="276"/>
        <v>42872</v>
      </c>
      <c r="CC151" s="14">
        <f t="shared" si="276"/>
        <v>42907</v>
      </c>
      <c r="CD151" s="255">
        <f t="shared" si="276"/>
        <v>42942</v>
      </c>
      <c r="CE151" s="255" t="s">
        <v>106</v>
      </c>
      <c r="CF151" s="342">
        <f t="shared" si="276"/>
        <v>42605</v>
      </c>
      <c r="CG151" s="342">
        <f t="shared" si="276"/>
        <v>43012</v>
      </c>
      <c r="CH151" s="342">
        <f t="shared" si="276"/>
        <v>43040</v>
      </c>
      <c r="CI151" s="342">
        <f>CI153</f>
        <v>43068</v>
      </c>
      <c r="CJ151" s="342">
        <f t="shared" si="276"/>
        <v>43096</v>
      </c>
      <c r="CK151" s="342">
        <f t="shared" si="276"/>
        <v>43138</v>
      </c>
      <c r="CL151" s="342">
        <f t="shared" si="276"/>
        <v>43159</v>
      </c>
      <c r="CM151" s="342">
        <f t="shared" si="276"/>
        <v>43194</v>
      </c>
      <c r="CN151" s="342">
        <f t="shared" si="276"/>
        <v>43236</v>
      </c>
      <c r="CO151" s="342">
        <f t="shared" si="276"/>
        <v>43271</v>
      </c>
      <c r="CP151" s="342">
        <f t="shared" si="276"/>
        <v>43306</v>
      </c>
      <c r="CQ151" s="255" t="s">
        <v>106</v>
      </c>
      <c r="CR151" s="342">
        <f t="shared" si="276"/>
        <v>43341</v>
      </c>
      <c r="CS151" s="342">
        <f t="shared" si="276"/>
        <v>43369</v>
      </c>
    </row>
    <row r="152" spans="1:99" ht="30" hidden="1" customHeight="1" x14ac:dyDescent="0.25">
      <c r="A152" s="4682"/>
      <c r="B152" s="4684"/>
      <c r="C152" s="8" t="s">
        <v>149</v>
      </c>
      <c r="D152" s="8"/>
      <c r="E152" s="513"/>
      <c r="F152" s="511"/>
      <c r="G152" s="511"/>
      <c r="H152" s="511"/>
      <c r="I152" s="511"/>
      <c r="J152" s="511"/>
      <c r="K152" s="511"/>
      <c r="L152" s="209"/>
      <c r="M152" s="511"/>
      <c r="N152" s="511"/>
      <c r="O152" s="511"/>
      <c r="P152" s="512"/>
      <c r="Q152" s="511"/>
      <c r="R152" s="511"/>
      <c r="S152" s="511"/>
      <c r="T152" s="511"/>
      <c r="U152" s="609"/>
      <c r="V152" s="45"/>
      <c r="W152" s="175"/>
      <c r="X152" s="14"/>
      <c r="Y152" s="175"/>
      <c r="Z152" s="45"/>
      <c r="AA152" s="14"/>
      <c r="AB152" s="175">
        <f>AB154</f>
        <v>40891</v>
      </c>
      <c r="AC152" s="736">
        <f>AC154</f>
        <v>40916</v>
      </c>
      <c r="AD152" s="751">
        <f t="shared" si="271"/>
        <v>40958</v>
      </c>
      <c r="AE152" s="246">
        <f t="shared" si="271"/>
        <v>40994</v>
      </c>
      <c r="AF152" s="812">
        <f t="shared" si="271"/>
        <v>41387</v>
      </c>
      <c r="AG152" s="246">
        <f t="shared" si="271"/>
        <v>41415</v>
      </c>
      <c r="AH152" s="751">
        <f t="shared" si="271"/>
        <v>41443</v>
      </c>
      <c r="AI152" s="736">
        <f t="shared" si="271"/>
        <v>41471</v>
      </c>
      <c r="AJ152" s="349">
        <v>41471</v>
      </c>
      <c r="AK152" s="246">
        <f>AK154</f>
        <v>41506</v>
      </c>
      <c r="AL152" s="812">
        <f>AL154</f>
        <v>41534</v>
      </c>
      <c r="AM152" s="38">
        <f t="shared" si="272"/>
        <v>41573</v>
      </c>
      <c r="AN152" s="38">
        <f t="shared" si="272"/>
        <v>41601</v>
      </c>
      <c r="AO152" s="38">
        <v>41629</v>
      </c>
      <c r="AP152" s="38">
        <f t="shared" si="272"/>
        <v>41685</v>
      </c>
      <c r="AQ152" s="38">
        <f t="shared" si="272"/>
        <v>41355</v>
      </c>
      <c r="AR152" s="14">
        <f t="shared" si="272"/>
        <v>41748</v>
      </c>
      <c r="AS152" s="14">
        <f>AS154</f>
        <v>41783</v>
      </c>
      <c r="AT152" s="14">
        <f>AT154</f>
        <v>41818</v>
      </c>
      <c r="AU152" s="14" t="s">
        <v>106</v>
      </c>
      <c r="AV152" s="14">
        <v>41853</v>
      </c>
      <c r="AW152" s="14">
        <v>41515</v>
      </c>
      <c r="AX152" s="14">
        <f t="shared" si="273"/>
        <v>41565</v>
      </c>
      <c r="AY152" s="14">
        <f>AY154</f>
        <v>41958</v>
      </c>
      <c r="AZ152" s="14">
        <f t="shared" si="273"/>
        <v>41620</v>
      </c>
      <c r="BA152" s="349">
        <v>41294</v>
      </c>
      <c r="BB152" s="14">
        <f t="shared" si="274"/>
        <v>42063</v>
      </c>
      <c r="BC152" s="14">
        <f t="shared" si="274"/>
        <v>42098</v>
      </c>
      <c r="BD152" s="14">
        <f t="shared" si="274"/>
        <v>42133</v>
      </c>
      <c r="BE152" s="14">
        <f t="shared" si="274"/>
        <v>42168</v>
      </c>
      <c r="BF152" s="14">
        <f t="shared" si="274"/>
        <v>42196</v>
      </c>
      <c r="BG152" s="14" t="s">
        <v>106</v>
      </c>
      <c r="BH152" s="14">
        <v>42231</v>
      </c>
      <c r="BI152" s="14">
        <f t="shared" si="274"/>
        <v>42273</v>
      </c>
      <c r="BJ152" s="14">
        <f t="shared" si="274"/>
        <v>42308</v>
      </c>
      <c r="BK152" s="14">
        <f t="shared" si="274"/>
        <v>42329</v>
      </c>
      <c r="BL152" s="38">
        <v>42350</v>
      </c>
      <c r="BM152" s="38">
        <f t="shared" si="275"/>
        <v>42392</v>
      </c>
      <c r="BN152" s="14">
        <f t="shared" si="275"/>
        <v>42427</v>
      </c>
      <c r="BO152" s="255">
        <f t="shared" si="275"/>
        <v>42462</v>
      </c>
      <c r="BP152" s="14">
        <f t="shared" si="275"/>
        <v>42497</v>
      </c>
      <c r="BQ152" s="14">
        <v>42668</v>
      </c>
      <c r="BR152" s="14">
        <f t="shared" si="275"/>
        <v>42567</v>
      </c>
      <c r="BS152" s="255" t="s">
        <v>106</v>
      </c>
      <c r="BT152" s="38">
        <f>BT154</f>
        <v>42595</v>
      </c>
      <c r="BU152" s="14">
        <f>BU154</f>
        <v>42623</v>
      </c>
      <c r="BV152" s="255">
        <f>BV154</f>
        <v>42665</v>
      </c>
      <c r="BW152" s="14">
        <f>BW154</f>
        <v>42693</v>
      </c>
      <c r="BX152" s="14">
        <v>42717</v>
      </c>
      <c r="BY152" s="255">
        <f>BY154</f>
        <v>42770</v>
      </c>
      <c r="BZ152" s="14">
        <f>BZ154</f>
        <v>42798</v>
      </c>
      <c r="CA152" s="255">
        <f>CA154</f>
        <v>42833</v>
      </c>
      <c r="CB152" s="38">
        <f t="shared" si="276"/>
        <v>42868</v>
      </c>
      <c r="CC152" s="14">
        <f t="shared" si="276"/>
        <v>42903</v>
      </c>
      <c r="CD152" s="255">
        <f t="shared" si="276"/>
        <v>42938</v>
      </c>
      <c r="CE152" s="255" t="s">
        <v>106</v>
      </c>
      <c r="CF152" s="342">
        <f t="shared" si="276"/>
        <v>42601</v>
      </c>
      <c r="CG152" s="342">
        <f t="shared" si="276"/>
        <v>43008</v>
      </c>
      <c r="CH152" s="342">
        <f t="shared" si="276"/>
        <v>43036</v>
      </c>
      <c r="CI152" s="342">
        <f>CI154</f>
        <v>43064</v>
      </c>
      <c r="CJ152" s="342">
        <f t="shared" si="276"/>
        <v>43092</v>
      </c>
      <c r="CK152" s="342">
        <f t="shared" si="276"/>
        <v>43134</v>
      </c>
      <c r="CL152" s="342">
        <f t="shared" si="276"/>
        <v>43155</v>
      </c>
      <c r="CM152" s="342">
        <f t="shared" si="276"/>
        <v>43190</v>
      </c>
      <c r="CN152" s="342">
        <f t="shared" si="276"/>
        <v>43232</v>
      </c>
      <c r="CO152" s="342">
        <f t="shared" si="276"/>
        <v>43267</v>
      </c>
      <c r="CP152" s="342">
        <f t="shared" si="276"/>
        <v>43302</v>
      </c>
      <c r="CQ152" s="255" t="s">
        <v>106</v>
      </c>
      <c r="CR152" s="342">
        <f t="shared" si="276"/>
        <v>43337</v>
      </c>
      <c r="CS152" s="342">
        <f t="shared" si="276"/>
        <v>43365</v>
      </c>
    </row>
    <row r="153" spans="1:99" ht="30" hidden="1" customHeight="1" x14ac:dyDescent="0.25">
      <c r="A153" s="4682"/>
      <c r="B153" s="4684"/>
      <c r="C153" s="8" t="s">
        <v>150</v>
      </c>
      <c r="D153" s="8"/>
      <c r="E153" s="513"/>
      <c r="F153" s="513"/>
      <c r="G153" s="513"/>
      <c r="H153" s="513"/>
      <c r="I153" s="513"/>
      <c r="J153" s="513"/>
      <c r="K153" s="513"/>
      <c r="L153" s="514"/>
      <c r="M153" s="513"/>
      <c r="N153" s="513"/>
      <c r="O153" s="513"/>
      <c r="P153" s="515"/>
      <c r="Q153" s="513"/>
      <c r="R153" s="513"/>
      <c r="S153" s="513"/>
      <c r="T153" s="513"/>
      <c r="U153" s="610"/>
      <c r="V153" s="61"/>
      <c r="W153" s="94"/>
      <c r="X153" s="62"/>
      <c r="Y153" s="94"/>
      <c r="Z153" s="61"/>
      <c r="AA153" s="62"/>
      <c r="AB153" s="94">
        <f>AB154+4</f>
        <v>40895</v>
      </c>
      <c r="AC153" s="76">
        <v>40919</v>
      </c>
      <c r="AD153" s="94">
        <f t="shared" ref="AD153:AL153" si="277">AD154+3</f>
        <v>40961</v>
      </c>
      <c r="AE153" s="61">
        <f t="shared" si="277"/>
        <v>40997</v>
      </c>
      <c r="AF153" s="295">
        <f t="shared" si="277"/>
        <v>41390</v>
      </c>
      <c r="AG153" s="61">
        <f t="shared" si="277"/>
        <v>41418</v>
      </c>
      <c r="AH153" s="94">
        <f t="shared" si="277"/>
        <v>41446</v>
      </c>
      <c r="AI153" s="76">
        <f t="shared" si="277"/>
        <v>41474</v>
      </c>
      <c r="AJ153" s="191">
        <v>41474</v>
      </c>
      <c r="AK153" s="61">
        <f t="shared" si="277"/>
        <v>41509</v>
      </c>
      <c r="AL153" s="295">
        <f t="shared" si="277"/>
        <v>41537</v>
      </c>
      <c r="AM153" s="105">
        <f>AM154+4</f>
        <v>41577</v>
      </c>
      <c r="AN153" s="105">
        <f>AN154+4</f>
        <v>41605</v>
      </c>
      <c r="AO153" s="105">
        <v>41633</v>
      </c>
      <c r="AP153" s="105">
        <f>AP154+4</f>
        <v>41689</v>
      </c>
      <c r="AQ153" s="105">
        <f>AQ154+4</f>
        <v>41359</v>
      </c>
      <c r="AR153" s="62">
        <f>AR154+4</f>
        <v>41752</v>
      </c>
      <c r="AS153" s="62">
        <f>AS154+4</f>
        <v>41787</v>
      </c>
      <c r="AT153" s="62">
        <f>AT154+4</f>
        <v>41822</v>
      </c>
      <c r="AU153" s="62" t="s">
        <v>106</v>
      </c>
      <c r="AV153" s="62">
        <v>41857</v>
      </c>
      <c r="AW153" s="62">
        <v>41519</v>
      </c>
      <c r="AX153" s="62">
        <f>AX154+4</f>
        <v>41569</v>
      </c>
      <c r="AY153" s="62">
        <f>AY154+4</f>
        <v>41962</v>
      </c>
      <c r="AZ153" s="62">
        <f>AZ154+4</f>
        <v>41624</v>
      </c>
      <c r="BA153" s="191">
        <v>41297</v>
      </c>
      <c r="BB153" s="62">
        <f t="shared" ref="BB153:CS153" si="278">BB154+4</f>
        <v>42067</v>
      </c>
      <c r="BC153" s="62">
        <f t="shared" si="278"/>
        <v>42102</v>
      </c>
      <c r="BD153" s="62">
        <f t="shared" si="278"/>
        <v>42137</v>
      </c>
      <c r="BE153" s="62">
        <f t="shared" si="278"/>
        <v>42172</v>
      </c>
      <c r="BF153" s="62">
        <f t="shared" si="278"/>
        <v>42200</v>
      </c>
      <c r="BG153" s="62" t="s">
        <v>106</v>
      </c>
      <c r="BH153" s="62">
        <v>42235</v>
      </c>
      <c r="BI153" s="62">
        <f t="shared" si="278"/>
        <v>42277</v>
      </c>
      <c r="BJ153" s="62">
        <f t="shared" si="278"/>
        <v>42312</v>
      </c>
      <c r="BK153" s="62">
        <f t="shared" si="278"/>
        <v>42333</v>
      </c>
      <c r="BL153" s="105">
        <v>42354</v>
      </c>
      <c r="BM153" s="105">
        <f t="shared" si="278"/>
        <v>42396</v>
      </c>
      <c r="BN153" s="62">
        <f t="shared" si="278"/>
        <v>42431</v>
      </c>
      <c r="BO153" s="63">
        <f t="shared" si="278"/>
        <v>42466</v>
      </c>
      <c r="BP153" s="62">
        <f t="shared" si="278"/>
        <v>42501</v>
      </c>
      <c r="BQ153" s="62">
        <f>BQ154+4</f>
        <v>42672</v>
      </c>
      <c r="BR153" s="62">
        <f t="shared" si="278"/>
        <v>42571</v>
      </c>
      <c r="BS153" s="63" t="s">
        <v>106</v>
      </c>
      <c r="BT153" s="105">
        <f t="shared" si="278"/>
        <v>42599</v>
      </c>
      <c r="BU153" s="62">
        <f t="shared" si="278"/>
        <v>42627</v>
      </c>
      <c r="BV153" s="63">
        <f t="shared" si="278"/>
        <v>42669</v>
      </c>
      <c r="BW153" s="62">
        <f t="shared" si="278"/>
        <v>42697</v>
      </c>
      <c r="BX153" s="62">
        <f t="shared" si="278"/>
        <v>42721</v>
      </c>
      <c r="BY153" s="63">
        <f t="shared" si="278"/>
        <v>42774</v>
      </c>
      <c r="BZ153" s="62">
        <f t="shared" si="278"/>
        <v>42802</v>
      </c>
      <c r="CA153" s="63">
        <f t="shared" si="278"/>
        <v>42837</v>
      </c>
      <c r="CB153" s="105">
        <f t="shared" si="278"/>
        <v>42872</v>
      </c>
      <c r="CC153" s="62">
        <f t="shared" si="278"/>
        <v>42907</v>
      </c>
      <c r="CD153" s="63">
        <f t="shared" si="278"/>
        <v>42942</v>
      </c>
      <c r="CE153" s="63" t="s">
        <v>106</v>
      </c>
      <c r="CF153" s="107">
        <f t="shared" si="278"/>
        <v>42605</v>
      </c>
      <c r="CG153" s="107">
        <f t="shared" si="278"/>
        <v>43012</v>
      </c>
      <c r="CH153" s="107">
        <f t="shared" si="278"/>
        <v>43040</v>
      </c>
      <c r="CI153" s="107">
        <f t="shared" si="278"/>
        <v>43068</v>
      </c>
      <c r="CJ153" s="107">
        <f t="shared" si="278"/>
        <v>43096</v>
      </c>
      <c r="CK153" s="107">
        <f t="shared" si="278"/>
        <v>43138</v>
      </c>
      <c r="CL153" s="107">
        <f t="shared" si="278"/>
        <v>43159</v>
      </c>
      <c r="CM153" s="107">
        <f t="shared" si="278"/>
        <v>43194</v>
      </c>
      <c r="CN153" s="107">
        <f t="shared" si="278"/>
        <v>43236</v>
      </c>
      <c r="CO153" s="107">
        <f t="shared" si="278"/>
        <v>43271</v>
      </c>
      <c r="CP153" s="107">
        <f t="shared" si="278"/>
        <v>43306</v>
      </c>
      <c r="CQ153" s="63" t="s">
        <v>106</v>
      </c>
      <c r="CR153" s="107">
        <f t="shared" si="278"/>
        <v>43341</v>
      </c>
      <c r="CS153" s="107">
        <f t="shared" si="278"/>
        <v>43369</v>
      </c>
    </row>
    <row r="154" spans="1:99" ht="30" hidden="1" customHeight="1" x14ac:dyDescent="0.25">
      <c r="A154" s="4682"/>
      <c r="B154" s="4684"/>
      <c r="C154" s="8" t="s">
        <v>151</v>
      </c>
      <c r="D154" s="8"/>
      <c r="E154" s="513"/>
      <c r="F154" s="513"/>
      <c r="G154" s="513"/>
      <c r="H154" s="513"/>
      <c r="I154" s="513"/>
      <c r="J154" s="513"/>
      <c r="K154" s="513"/>
      <c r="L154" s="514"/>
      <c r="M154" s="513"/>
      <c r="N154" s="513"/>
      <c r="O154" s="513"/>
      <c r="P154" s="515"/>
      <c r="Q154" s="513"/>
      <c r="R154" s="513"/>
      <c r="S154" s="513"/>
      <c r="T154" s="513"/>
      <c r="U154" s="621"/>
      <c r="V154" s="76"/>
      <c r="W154" s="521"/>
      <c r="X154" s="62"/>
      <c r="Y154" s="94"/>
      <c r="Z154" s="76"/>
      <c r="AA154" s="62"/>
      <c r="AB154" s="94">
        <f>AB161+4</f>
        <v>40891</v>
      </c>
      <c r="AC154" s="76">
        <v>40916</v>
      </c>
      <c r="AD154" s="94">
        <f>AD161+1</f>
        <v>40958</v>
      </c>
      <c r="AE154" s="61">
        <f>AE161+1</f>
        <v>40994</v>
      </c>
      <c r="AF154" s="295">
        <f>AF161+1</f>
        <v>41387</v>
      </c>
      <c r="AG154" s="61">
        <f>AG161+1</f>
        <v>41415</v>
      </c>
      <c r="AH154" s="94">
        <f>AH161+1</f>
        <v>41443</v>
      </c>
      <c r="AI154" s="76">
        <v>41471</v>
      </c>
      <c r="AJ154" s="191">
        <v>41471</v>
      </c>
      <c r="AK154" s="61">
        <f>AK161+1</f>
        <v>41506</v>
      </c>
      <c r="AL154" s="295">
        <f>AL161+1</f>
        <v>41534</v>
      </c>
      <c r="AM154" s="105">
        <f>AM161+5</f>
        <v>41573</v>
      </c>
      <c r="AN154" s="105">
        <f>AN161+5</f>
        <v>41601</v>
      </c>
      <c r="AO154" s="105">
        <v>41629</v>
      </c>
      <c r="AP154" s="105">
        <f>AP161+5</f>
        <v>41685</v>
      </c>
      <c r="AQ154" s="105">
        <f>AQ161+5</f>
        <v>41355</v>
      </c>
      <c r="AR154" s="62">
        <f>AR161+5</f>
        <v>41748</v>
      </c>
      <c r="AS154" s="62">
        <f>AS161+5</f>
        <v>41783</v>
      </c>
      <c r="AT154" s="62">
        <f>AT161+5</f>
        <v>41818</v>
      </c>
      <c r="AU154" s="62" t="s">
        <v>106</v>
      </c>
      <c r="AV154" s="62">
        <v>41853</v>
      </c>
      <c r="AW154" s="62">
        <v>41515</v>
      </c>
      <c r="AX154" s="62">
        <f>AX161+5</f>
        <v>41565</v>
      </c>
      <c r="AY154" s="62">
        <f>AY161+5</f>
        <v>41958</v>
      </c>
      <c r="AZ154" s="62">
        <v>41620</v>
      </c>
      <c r="BA154" s="191">
        <v>41294</v>
      </c>
      <c r="BB154" s="62">
        <f t="shared" ref="BB154:BK154" si="279">BB161+5</f>
        <v>42063</v>
      </c>
      <c r="BC154" s="62">
        <f t="shared" si="279"/>
        <v>42098</v>
      </c>
      <c r="BD154" s="62">
        <f t="shared" si="279"/>
        <v>42133</v>
      </c>
      <c r="BE154" s="62">
        <f t="shared" si="279"/>
        <v>42168</v>
      </c>
      <c r="BF154" s="62">
        <f t="shared" si="279"/>
        <v>42196</v>
      </c>
      <c r="BG154" s="62" t="s">
        <v>106</v>
      </c>
      <c r="BH154" s="62" t="s">
        <v>381</v>
      </c>
      <c r="BI154" s="62">
        <f t="shared" si="279"/>
        <v>42273</v>
      </c>
      <c r="BJ154" s="62">
        <f t="shared" si="279"/>
        <v>42308</v>
      </c>
      <c r="BK154" s="62">
        <f t="shared" si="279"/>
        <v>42329</v>
      </c>
      <c r="BL154" s="105">
        <v>42350</v>
      </c>
      <c r="BM154" s="105">
        <f t="shared" ref="BM154:BR154" si="280">BM161+5</f>
        <v>42392</v>
      </c>
      <c r="BN154" s="62">
        <f t="shared" si="280"/>
        <v>42427</v>
      </c>
      <c r="BO154" s="63">
        <f t="shared" si="280"/>
        <v>42462</v>
      </c>
      <c r="BP154" s="62">
        <f t="shared" si="280"/>
        <v>42497</v>
      </c>
      <c r="BQ154" s="62">
        <v>42668</v>
      </c>
      <c r="BR154" s="62">
        <f t="shared" si="280"/>
        <v>42567</v>
      </c>
      <c r="BS154" s="63" t="s">
        <v>106</v>
      </c>
      <c r="BT154" s="105">
        <f>BT161+5</f>
        <v>42595</v>
      </c>
      <c r="BU154" s="62">
        <f>BU161+5</f>
        <v>42623</v>
      </c>
      <c r="BV154" s="63">
        <f>BV161+5</f>
        <v>42665</v>
      </c>
      <c r="BW154" s="62">
        <f>BW161+5</f>
        <v>42693</v>
      </c>
      <c r="BX154" s="62">
        <v>42717</v>
      </c>
      <c r="BY154" s="63">
        <f t="shared" ref="BY154:CS154" si="281">BY161+5</f>
        <v>42770</v>
      </c>
      <c r="BZ154" s="62">
        <f t="shared" si="281"/>
        <v>42798</v>
      </c>
      <c r="CA154" s="63">
        <f t="shared" si="281"/>
        <v>42833</v>
      </c>
      <c r="CB154" s="105">
        <f t="shared" si="281"/>
        <v>42868</v>
      </c>
      <c r="CC154" s="62">
        <f t="shared" si="281"/>
        <v>42903</v>
      </c>
      <c r="CD154" s="63">
        <f t="shared" si="281"/>
        <v>42938</v>
      </c>
      <c r="CE154" s="63" t="s">
        <v>106</v>
      </c>
      <c r="CF154" s="107">
        <f t="shared" si="281"/>
        <v>42601</v>
      </c>
      <c r="CG154" s="107">
        <f t="shared" si="281"/>
        <v>43008</v>
      </c>
      <c r="CH154" s="107">
        <f t="shared" si="281"/>
        <v>43036</v>
      </c>
      <c r="CI154" s="107">
        <f>CI161+5</f>
        <v>43064</v>
      </c>
      <c r="CJ154" s="107">
        <f t="shared" si="281"/>
        <v>43092</v>
      </c>
      <c r="CK154" s="107">
        <f t="shared" si="281"/>
        <v>43134</v>
      </c>
      <c r="CL154" s="107">
        <f t="shared" si="281"/>
        <v>43155</v>
      </c>
      <c r="CM154" s="107">
        <f t="shared" si="281"/>
        <v>43190</v>
      </c>
      <c r="CN154" s="107">
        <f t="shared" si="281"/>
        <v>43232</v>
      </c>
      <c r="CO154" s="107">
        <f t="shared" si="281"/>
        <v>43267</v>
      </c>
      <c r="CP154" s="107">
        <f t="shared" si="281"/>
        <v>43302</v>
      </c>
      <c r="CQ154" s="63" t="s">
        <v>106</v>
      </c>
      <c r="CR154" s="107">
        <f t="shared" si="281"/>
        <v>43337</v>
      </c>
      <c r="CS154" s="107">
        <f t="shared" si="281"/>
        <v>43365</v>
      </c>
    </row>
    <row r="155" spans="1:99" ht="30" hidden="1" customHeight="1" x14ac:dyDescent="0.25">
      <c r="A155" s="4682"/>
      <c r="B155" s="4684"/>
      <c r="C155" s="6" t="s">
        <v>136</v>
      </c>
      <c r="D155" s="6"/>
      <c r="E155" s="513"/>
      <c r="F155" s="513"/>
      <c r="G155" s="513"/>
      <c r="H155" s="513"/>
      <c r="I155" s="513"/>
      <c r="J155" s="513"/>
      <c r="K155" s="513"/>
      <c r="L155" s="514"/>
      <c r="M155" s="513"/>
      <c r="N155" s="513"/>
      <c r="O155" s="513"/>
      <c r="P155" s="513"/>
      <c r="Q155" s="513"/>
      <c r="R155" s="513"/>
      <c r="S155" s="513"/>
      <c r="T155" s="513"/>
      <c r="U155" s="621"/>
      <c r="V155" s="76"/>
      <c r="W155" s="521"/>
      <c r="X155" s="62"/>
      <c r="Y155" s="94"/>
      <c r="Z155" s="61"/>
      <c r="AA155" s="62"/>
      <c r="AB155" s="94">
        <v>41622</v>
      </c>
      <c r="AC155" s="76">
        <v>41285</v>
      </c>
      <c r="AD155" s="202">
        <v>41327</v>
      </c>
      <c r="AE155" s="61">
        <v>41355</v>
      </c>
      <c r="AF155" s="295">
        <v>41390</v>
      </c>
      <c r="AG155" s="61">
        <v>41418</v>
      </c>
      <c r="AH155" s="94">
        <v>41446</v>
      </c>
      <c r="AI155" s="76">
        <v>41425</v>
      </c>
      <c r="AJ155" s="191">
        <v>41474</v>
      </c>
      <c r="AK155" s="61">
        <v>41509</v>
      </c>
      <c r="AL155" s="295">
        <v>41537</v>
      </c>
      <c r="AM155" s="105">
        <f>AM157+2</f>
        <v>41572</v>
      </c>
      <c r="AN155" s="105">
        <f>AN157+2</f>
        <v>41600</v>
      </c>
      <c r="AO155" s="339">
        <v>41631</v>
      </c>
      <c r="AP155" s="105">
        <f>AP157+2</f>
        <v>41684</v>
      </c>
      <c r="AQ155" s="105">
        <f>AQ157+2</f>
        <v>41354</v>
      </c>
      <c r="AR155" s="62">
        <f>AR157+2</f>
        <v>41747</v>
      </c>
      <c r="AS155" s="62">
        <f>AS157+2</f>
        <v>41782</v>
      </c>
      <c r="AT155" s="62">
        <f>AT157+2</f>
        <v>41817</v>
      </c>
      <c r="AU155" s="62" t="s">
        <v>106</v>
      </c>
      <c r="AV155" s="191">
        <v>41480</v>
      </c>
      <c r="AW155" s="62">
        <v>41515</v>
      </c>
      <c r="AX155" s="62">
        <f>AX157+2</f>
        <v>41564</v>
      </c>
      <c r="AY155" s="62">
        <f>AY157+2</f>
        <v>41957</v>
      </c>
      <c r="AZ155" s="62">
        <f>AZ157+2</f>
        <v>41627</v>
      </c>
      <c r="BA155" s="191">
        <v>41297</v>
      </c>
      <c r="BB155" s="62">
        <f t="shared" ref="BB155:BR155" si="282">BB157+2</f>
        <v>42062</v>
      </c>
      <c r="BC155" s="62">
        <f t="shared" si="282"/>
        <v>42097</v>
      </c>
      <c r="BD155" s="62">
        <f t="shared" si="282"/>
        <v>42132</v>
      </c>
      <c r="BE155" s="62">
        <f t="shared" si="282"/>
        <v>42167</v>
      </c>
      <c r="BF155" s="62">
        <f t="shared" si="282"/>
        <v>42195</v>
      </c>
      <c r="BG155" s="62" t="s">
        <v>106</v>
      </c>
      <c r="BH155" s="62">
        <v>42237</v>
      </c>
      <c r="BI155" s="191">
        <v>42265</v>
      </c>
      <c r="BJ155" s="62">
        <f t="shared" si="282"/>
        <v>42307</v>
      </c>
      <c r="BK155" s="62">
        <f t="shared" si="282"/>
        <v>42328</v>
      </c>
      <c r="BL155" s="105">
        <v>42356</v>
      </c>
      <c r="BM155" s="105">
        <f t="shared" si="282"/>
        <v>42391</v>
      </c>
      <c r="BN155" s="62">
        <f t="shared" si="282"/>
        <v>42426</v>
      </c>
      <c r="BO155" s="63">
        <f t="shared" si="282"/>
        <v>42461</v>
      </c>
      <c r="BP155" s="62">
        <f t="shared" si="282"/>
        <v>42496</v>
      </c>
      <c r="BQ155" s="62">
        <f t="shared" si="282"/>
        <v>42531</v>
      </c>
      <c r="BR155" s="62">
        <f t="shared" si="282"/>
        <v>42566</v>
      </c>
      <c r="BS155" s="63" t="s">
        <v>106</v>
      </c>
      <c r="BT155" s="105">
        <f t="shared" ref="BT155:CA155" si="283">BT157+2</f>
        <v>42594</v>
      </c>
      <c r="BU155" s="62">
        <f t="shared" si="283"/>
        <v>42622</v>
      </c>
      <c r="BV155" s="63">
        <f t="shared" si="283"/>
        <v>42664</v>
      </c>
      <c r="BW155" s="62">
        <f t="shared" si="283"/>
        <v>42692</v>
      </c>
      <c r="BX155" s="62">
        <f t="shared" si="283"/>
        <v>42720</v>
      </c>
      <c r="BY155" s="63">
        <f t="shared" si="283"/>
        <v>42769</v>
      </c>
      <c r="BZ155" s="62">
        <f t="shared" si="283"/>
        <v>42797</v>
      </c>
      <c r="CA155" s="63">
        <f t="shared" si="283"/>
        <v>42832</v>
      </c>
      <c r="CB155" s="105">
        <f>CB157+2</f>
        <v>42867</v>
      </c>
      <c r="CC155" s="62">
        <f>CC157+2</f>
        <v>42902</v>
      </c>
      <c r="CD155" s="63">
        <f>CD157+2</f>
        <v>42937</v>
      </c>
      <c r="CE155" s="63" t="s">
        <v>106</v>
      </c>
      <c r="CF155" s="107">
        <f t="shared" ref="CF155:CS155" si="284">CF157+2</f>
        <v>42600</v>
      </c>
      <c r="CG155" s="107">
        <f t="shared" si="284"/>
        <v>43007</v>
      </c>
      <c r="CH155" s="107">
        <f t="shared" si="284"/>
        <v>43035</v>
      </c>
      <c r="CI155" s="107">
        <f>CI157+2</f>
        <v>43063</v>
      </c>
      <c r="CJ155" s="107">
        <f t="shared" si="284"/>
        <v>43091</v>
      </c>
      <c r="CK155" s="107">
        <f t="shared" si="284"/>
        <v>43133</v>
      </c>
      <c r="CL155" s="107">
        <f t="shared" si="284"/>
        <v>43154</v>
      </c>
      <c r="CM155" s="107">
        <f t="shared" si="284"/>
        <v>43189</v>
      </c>
      <c r="CN155" s="107">
        <f t="shared" si="284"/>
        <v>43231</v>
      </c>
      <c r="CO155" s="107">
        <f t="shared" si="284"/>
        <v>43266</v>
      </c>
      <c r="CP155" s="107">
        <f t="shared" si="284"/>
        <v>43301</v>
      </c>
      <c r="CQ155" s="63" t="s">
        <v>106</v>
      </c>
      <c r="CR155" s="107">
        <f t="shared" si="284"/>
        <v>43336</v>
      </c>
      <c r="CS155" s="107">
        <f t="shared" si="284"/>
        <v>43364</v>
      </c>
    </row>
    <row r="156" spans="1:99" ht="30" hidden="1" customHeight="1" x14ac:dyDescent="0.25">
      <c r="A156" s="4682"/>
      <c r="B156" s="4684"/>
      <c r="C156" s="6" t="s">
        <v>417</v>
      </c>
      <c r="D156" s="6"/>
      <c r="E156" s="513"/>
      <c r="F156" s="513"/>
      <c r="G156" s="513"/>
      <c r="H156" s="513"/>
      <c r="I156" s="513"/>
      <c r="J156" s="513"/>
      <c r="K156" s="513"/>
      <c r="L156" s="514"/>
      <c r="M156" s="513"/>
      <c r="N156" s="513"/>
      <c r="O156" s="513"/>
      <c r="P156" s="513"/>
      <c r="Q156" s="513"/>
      <c r="R156" s="513"/>
      <c r="S156" s="513"/>
      <c r="T156" s="513"/>
      <c r="U156" s="621"/>
      <c r="V156" s="76"/>
      <c r="W156" s="521"/>
      <c r="X156" s="62"/>
      <c r="Y156" s="94"/>
      <c r="Z156" s="61"/>
      <c r="AA156" s="62"/>
      <c r="AB156" s="94"/>
      <c r="AC156" s="76"/>
      <c r="AD156" s="202"/>
      <c r="AE156" s="61"/>
      <c r="AF156" s="295"/>
      <c r="AG156" s="61"/>
      <c r="AH156" s="94"/>
      <c r="AI156" s="76"/>
      <c r="AJ156" s="191"/>
      <c r="AK156" s="61"/>
      <c r="AL156" s="295"/>
      <c r="AM156" s="105"/>
      <c r="AN156" s="105"/>
      <c r="AO156" s="339"/>
      <c r="AP156" s="105"/>
      <c r="AQ156" s="105"/>
      <c r="AR156" s="62"/>
      <c r="AS156" s="62"/>
      <c r="AT156" s="62"/>
      <c r="AU156" s="62"/>
      <c r="AV156" s="191"/>
      <c r="AW156" s="62"/>
      <c r="AX156" s="62"/>
      <c r="AY156" s="62"/>
      <c r="AZ156" s="62"/>
      <c r="BA156" s="191"/>
      <c r="BB156" s="62"/>
      <c r="BC156" s="62"/>
      <c r="BD156" s="62"/>
      <c r="BE156" s="62"/>
      <c r="BF156" s="62"/>
      <c r="BG156" s="62"/>
      <c r="BH156" s="62"/>
      <c r="BI156" s="191">
        <f>BI157+2</f>
        <v>42267</v>
      </c>
      <c r="BJ156" s="50">
        <f t="shared" ref="BJ156:CS156" si="285">BJ157+2</f>
        <v>42307</v>
      </c>
      <c r="BK156" s="50">
        <f t="shared" si="285"/>
        <v>42328</v>
      </c>
      <c r="BL156" s="50">
        <f>BL157+2</f>
        <v>42356</v>
      </c>
      <c r="BM156" s="50">
        <f t="shared" si="285"/>
        <v>42391</v>
      </c>
      <c r="BN156" s="50">
        <f t="shared" si="285"/>
        <v>42426</v>
      </c>
      <c r="BO156" s="201">
        <f t="shared" si="285"/>
        <v>42461</v>
      </c>
      <c r="BP156" s="50">
        <f t="shared" si="285"/>
        <v>42496</v>
      </c>
      <c r="BQ156" s="50">
        <f t="shared" si="285"/>
        <v>42531</v>
      </c>
      <c r="BR156" s="50">
        <f t="shared" si="285"/>
        <v>42566</v>
      </c>
      <c r="BS156" s="51" t="s">
        <v>106</v>
      </c>
      <c r="BT156" s="201">
        <f t="shared" si="285"/>
        <v>42594</v>
      </c>
      <c r="BU156" s="50">
        <f t="shared" si="285"/>
        <v>42622</v>
      </c>
      <c r="BV156" s="51">
        <f t="shared" si="285"/>
        <v>42664</v>
      </c>
      <c r="BW156" s="50">
        <f t="shared" si="285"/>
        <v>42692</v>
      </c>
      <c r="BX156" s="50">
        <f t="shared" si="285"/>
        <v>42720</v>
      </c>
      <c r="BY156" s="51">
        <f t="shared" si="285"/>
        <v>42769</v>
      </c>
      <c r="BZ156" s="50">
        <f t="shared" si="285"/>
        <v>42797</v>
      </c>
      <c r="CA156" s="51">
        <f t="shared" si="285"/>
        <v>42832</v>
      </c>
      <c r="CB156" s="201">
        <f t="shared" si="285"/>
        <v>42867</v>
      </c>
      <c r="CC156" s="50">
        <f t="shared" si="285"/>
        <v>42902</v>
      </c>
      <c r="CD156" s="51">
        <f t="shared" si="285"/>
        <v>42937</v>
      </c>
      <c r="CE156" s="51" t="s">
        <v>106</v>
      </c>
      <c r="CF156" s="53">
        <f t="shared" si="285"/>
        <v>42600</v>
      </c>
      <c r="CG156" s="53">
        <f t="shared" si="285"/>
        <v>43007</v>
      </c>
      <c r="CH156" s="53">
        <f t="shared" si="285"/>
        <v>43035</v>
      </c>
      <c r="CI156" s="53">
        <f t="shared" si="285"/>
        <v>43063</v>
      </c>
      <c r="CJ156" s="53">
        <f t="shared" si="285"/>
        <v>43091</v>
      </c>
      <c r="CK156" s="53">
        <f t="shared" si="285"/>
        <v>43133</v>
      </c>
      <c r="CL156" s="53">
        <f t="shared" si="285"/>
        <v>43154</v>
      </c>
      <c r="CM156" s="53">
        <f t="shared" si="285"/>
        <v>43189</v>
      </c>
      <c r="CN156" s="53">
        <f t="shared" si="285"/>
        <v>43231</v>
      </c>
      <c r="CO156" s="53">
        <f t="shared" si="285"/>
        <v>43266</v>
      </c>
      <c r="CP156" s="53">
        <f t="shared" si="285"/>
        <v>43301</v>
      </c>
      <c r="CQ156" s="51" t="s">
        <v>106</v>
      </c>
      <c r="CR156" s="53">
        <f t="shared" si="285"/>
        <v>43336</v>
      </c>
      <c r="CS156" s="53">
        <f t="shared" si="285"/>
        <v>43364</v>
      </c>
    </row>
    <row r="157" spans="1:99" s="766" customFormat="1" ht="30" hidden="1" customHeight="1" x14ac:dyDescent="0.25">
      <c r="A157" s="4682"/>
      <c r="B157" s="4684"/>
      <c r="C157" s="6" t="s">
        <v>265</v>
      </c>
      <c r="D157" s="6"/>
      <c r="E157" s="2958"/>
      <c r="F157" s="2958"/>
      <c r="G157" s="2958"/>
      <c r="H157" s="2958"/>
      <c r="I157" s="2958"/>
      <c r="J157" s="2958"/>
      <c r="K157" s="2958"/>
      <c r="L157" s="2959"/>
      <c r="M157" s="2958"/>
      <c r="N157" s="2958"/>
      <c r="O157" s="2958"/>
      <c r="P157" s="2958"/>
      <c r="Q157" s="2958"/>
      <c r="R157" s="2958"/>
      <c r="S157" s="2958"/>
      <c r="T157" s="2958"/>
      <c r="U157" s="2960"/>
      <c r="V157" s="822"/>
      <c r="W157" s="2961"/>
      <c r="X157" s="867"/>
      <c r="Y157" s="759"/>
      <c r="Z157" s="69"/>
      <c r="AA157" s="867"/>
      <c r="AB157" s="759"/>
      <c r="AC157" s="822"/>
      <c r="AD157" s="2962"/>
      <c r="AE157" s="69"/>
      <c r="AF157" s="761"/>
      <c r="AG157" s="69"/>
      <c r="AH157" s="759"/>
      <c r="AI157" s="822"/>
      <c r="AJ157" s="2963"/>
      <c r="AK157" s="69"/>
      <c r="AL157" s="761">
        <f>AL158</f>
        <v>41535</v>
      </c>
      <c r="AM157" s="761">
        <f t="shared" ref="AM157:AY157" si="286">AM158</f>
        <v>41570</v>
      </c>
      <c r="AN157" s="761">
        <f t="shared" si="286"/>
        <v>41598</v>
      </c>
      <c r="AO157" s="2964">
        <v>41631</v>
      </c>
      <c r="AP157" s="761">
        <f t="shared" si="286"/>
        <v>41682</v>
      </c>
      <c r="AQ157" s="761">
        <f t="shared" si="286"/>
        <v>41352</v>
      </c>
      <c r="AR157" s="69">
        <f t="shared" si="286"/>
        <v>41745</v>
      </c>
      <c r="AS157" s="69">
        <f t="shared" si="286"/>
        <v>41780</v>
      </c>
      <c r="AT157" s="69">
        <f t="shared" si="286"/>
        <v>41815</v>
      </c>
      <c r="AU157" s="867" t="s">
        <v>106</v>
      </c>
      <c r="AV157" s="822">
        <v>41478</v>
      </c>
      <c r="AW157" s="69">
        <v>41513</v>
      </c>
      <c r="AX157" s="69">
        <f t="shared" si="286"/>
        <v>41562</v>
      </c>
      <c r="AY157" s="69">
        <f t="shared" si="286"/>
        <v>41955</v>
      </c>
      <c r="AZ157" s="69">
        <v>41625</v>
      </c>
      <c r="BA157" s="822">
        <v>41295</v>
      </c>
      <c r="BB157" s="69">
        <f t="shared" ref="BB157:CS157" si="287">BB158</f>
        <v>42060</v>
      </c>
      <c r="BC157" s="69">
        <f t="shared" si="287"/>
        <v>42095</v>
      </c>
      <c r="BD157" s="69">
        <f t="shared" si="287"/>
        <v>42130</v>
      </c>
      <c r="BE157" s="69">
        <f t="shared" si="287"/>
        <v>42165</v>
      </c>
      <c r="BF157" s="69">
        <f t="shared" si="287"/>
        <v>42193</v>
      </c>
      <c r="BG157" s="867" t="s">
        <v>106</v>
      </c>
      <c r="BH157" s="69">
        <v>42235</v>
      </c>
      <c r="BI157" s="822">
        <v>42265</v>
      </c>
      <c r="BJ157" s="69">
        <f t="shared" si="287"/>
        <v>42305</v>
      </c>
      <c r="BK157" s="69">
        <f t="shared" si="287"/>
        <v>42326</v>
      </c>
      <c r="BL157" s="761">
        <v>42354</v>
      </c>
      <c r="BM157" s="761">
        <f t="shared" si="287"/>
        <v>42389</v>
      </c>
      <c r="BN157" s="69">
        <f t="shared" si="287"/>
        <v>42424</v>
      </c>
      <c r="BO157" s="759">
        <f>BO158</f>
        <v>42459</v>
      </c>
      <c r="BP157" s="69">
        <f t="shared" si="287"/>
        <v>42494</v>
      </c>
      <c r="BQ157" s="69">
        <f t="shared" si="287"/>
        <v>42529</v>
      </c>
      <c r="BR157" s="69">
        <f t="shared" si="287"/>
        <v>42564</v>
      </c>
      <c r="BS157" s="759" t="s">
        <v>106</v>
      </c>
      <c r="BT157" s="761">
        <f t="shared" si="287"/>
        <v>42592</v>
      </c>
      <c r="BU157" s="69">
        <f t="shared" si="287"/>
        <v>42620</v>
      </c>
      <c r="BV157" s="759">
        <f t="shared" si="287"/>
        <v>42662</v>
      </c>
      <c r="BW157" s="69">
        <f t="shared" si="287"/>
        <v>42690</v>
      </c>
      <c r="BX157" s="69">
        <f t="shared" si="287"/>
        <v>42718</v>
      </c>
      <c r="BY157" s="759">
        <f t="shared" si="287"/>
        <v>42767</v>
      </c>
      <c r="BZ157" s="69">
        <f t="shared" si="287"/>
        <v>42795</v>
      </c>
      <c r="CA157" s="759">
        <f t="shared" si="287"/>
        <v>42830</v>
      </c>
      <c r="CB157" s="761">
        <f t="shared" si="287"/>
        <v>42865</v>
      </c>
      <c r="CC157" s="69">
        <f t="shared" si="287"/>
        <v>42900</v>
      </c>
      <c r="CD157" s="759">
        <f t="shared" si="287"/>
        <v>42935</v>
      </c>
      <c r="CE157" s="759" t="s">
        <v>106</v>
      </c>
      <c r="CF157" s="70">
        <f t="shared" si="287"/>
        <v>42598</v>
      </c>
      <c r="CG157" s="70">
        <f t="shared" si="287"/>
        <v>43005</v>
      </c>
      <c r="CH157" s="70">
        <f t="shared" si="287"/>
        <v>43033</v>
      </c>
      <c r="CI157" s="70">
        <f t="shared" si="287"/>
        <v>43061</v>
      </c>
      <c r="CJ157" s="70">
        <f t="shared" si="287"/>
        <v>43089</v>
      </c>
      <c r="CK157" s="70">
        <f t="shared" si="287"/>
        <v>43131</v>
      </c>
      <c r="CL157" s="70">
        <f t="shared" si="287"/>
        <v>43152</v>
      </c>
      <c r="CM157" s="70">
        <f t="shared" si="287"/>
        <v>43187</v>
      </c>
      <c r="CN157" s="70">
        <f t="shared" si="287"/>
        <v>43229</v>
      </c>
      <c r="CO157" s="70">
        <f t="shared" si="287"/>
        <v>43264</v>
      </c>
      <c r="CP157" s="70">
        <f t="shared" si="287"/>
        <v>43299</v>
      </c>
      <c r="CQ157" s="3159" t="s">
        <v>106</v>
      </c>
      <c r="CR157" s="3176">
        <f t="shared" si="287"/>
        <v>43334</v>
      </c>
      <c r="CS157" s="70">
        <f t="shared" si="287"/>
        <v>43362</v>
      </c>
    </row>
    <row r="158" spans="1:99" ht="30" hidden="1" customHeight="1" x14ac:dyDescent="0.25">
      <c r="A158" s="4682"/>
      <c r="B158" s="4684"/>
      <c r="C158" s="1781" t="s">
        <v>133</v>
      </c>
      <c r="D158" s="1781"/>
      <c r="E158" s="1782"/>
      <c r="F158" s="1782"/>
      <c r="G158" s="1782"/>
      <c r="H158" s="1782"/>
      <c r="I158" s="1782"/>
      <c r="J158" s="1782"/>
      <c r="K158" s="1782"/>
      <c r="L158" s="1783"/>
      <c r="M158" s="1782"/>
      <c r="N158" s="1782"/>
      <c r="O158" s="1782"/>
      <c r="P158" s="1782"/>
      <c r="Q158" s="1782"/>
      <c r="R158" s="1782"/>
      <c r="S158" s="1782"/>
      <c r="T158" s="1782"/>
      <c r="U158" s="1784"/>
      <c r="V158" s="1772"/>
      <c r="W158" s="1773"/>
      <c r="X158" s="1712"/>
      <c r="Y158" s="1773"/>
      <c r="Z158" s="1771"/>
      <c r="AA158" s="1712"/>
      <c r="AB158" s="1773">
        <f>AB163+7</f>
        <v>41255</v>
      </c>
      <c r="AC158" s="1771">
        <v>40917</v>
      </c>
      <c r="AD158" s="1785">
        <v>40959</v>
      </c>
      <c r="AE158" s="1771">
        <v>40988</v>
      </c>
      <c r="AF158" s="1786">
        <f>AF163+7</f>
        <v>41388</v>
      </c>
      <c r="AG158" s="1771">
        <f>AG163+7</f>
        <v>41416</v>
      </c>
      <c r="AH158" s="1773">
        <f>AH163+7</f>
        <v>41444</v>
      </c>
      <c r="AI158" s="1772">
        <f>AI163+7</f>
        <v>41473</v>
      </c>
      <c r="AJ158" s="1716">
        <v>41473</v>
      </c>
      <c r="AK158" s="1771">
        <f>AK163+7</f>
        <v>41507</v>
      </c>
      <c r="AL158" s="1786">
        <f>AL163+7</f>
        <v>41535</v>
      </c>
      <c r="AM158" s="1715">
        <f t="shared" ref="AM158:AR158" si="288">AM163+7</f>
        <v>41570</v>
      </c>
      <c r="AN158" s="1715">
        <f t="shared" si="288"/>
        <v>41598</v>
      </c>
      <c r="AO158" s="1715">
        <f t="shared" si="288"/>
        <v>41633</v>
      </c>
      <c r="AP158" s="1715">
        <f t="shared" si="288"/>
        <v>41682</v>
      </c>
      <c r="AQ158" s="1715">
        <f t="shared" si="288"/>
        <v>41352</v>
      </c>
      <c r="AR158" s="1712">
        <f t="shared" si="288"/>
        <v>41745</v>
      </c>
      <c r="AS158" s="1712">
        <f>AS163+7</f>
        <v>41780</v>
      </c>
      <c r="AT158" s="1712">
        <f>AT163+7</f>
        <v>41815</v>
      </c>
      <c r="AU158" s="1712" t="s">
        <v>106</v>
      </c>
      <c r="AV158" s="1712">
        <v>41850</v>
      </c>
      <c r="AW158" s="1716">
        <v>41885</v>
      </c>
      <c r="AX158" s="1712">
        <f>AX163+7</f>
        <v>41562</v>
      </c>
      <c r="AY158" s="1712">
        <f>AY163+7</f>
        <v>41955</v>
      </c>
      <c r="AZ158" s="1712">
        <v>41624</v>
      </c>
      <c r="BA158" s="1712">
        <f t="shared" ref="BA158:BF158" si="289">BA163+7</f>
        <v>42025</v>
      </c>
      <c r="BB158" s="1712">
        <f t="shared" si="289"/>
        <v>42060</v>
      </c>
      <c r="BC158" s="1712">
        <f t="shared" si="289"/>
        <v>42095</v>
      </c>
      <c r="BD158" s="1712">
        <f t="shared" si="289"/>
        <v>42130</v>
      </c>
      <c r="BE158" s="1712">
        <f t="shared" si="289"/>
        <v>42165</v>
      </c>
      <c r="BF158" s="1712">
        <f t="shared" si="289"/>
        <v>42193</v>
      </c>
      <c r="BG158" s="1712" t="s">
        <v>106</v>
      </c>
      <c r="BH158" s="1712">
        <f t="shared" ref="BH158:BR158" si="290">BH163+7</f>
        <v>42235</v>
      </c>
      <c r="BI158" s="1712">
        <f t="shared" si="290"/>
        <v>42270</v>
      </c>
      <c r="BJ158" s="1712">
        <f t="shared" si="290"/>
        <v>42305</v>
      </c>
      <c r="BK158" s="1712">
        <f t="shared" si="290"/>
        <v>42326</v>
      </c>
      <c r="BL158" s="1715">
        <f t="shared" si="290"/>
        <v>42354</v>
      </c>
      <c r="BM158" s="1715">
        <f t="shared" si="290"/>
        <v>42389</v>
      </c>
      <c r="BN158" s="1712">
        <f t="shared" si="290"/>
        <v>42424</v>
      </c>
      <c r="BO158" s="1714">
        <f t="shared" si="290"/>
        <v>42459</v>
      </c>
      <c r="BP158" s="1712">
        <f t="shared" si="290"/>
        <v>42494</v>
      </c>
      <c r="BQ158" s="1714">
        <f t="shared" si="290"/>
        <v>42529</v>
      </c>
      <c r="BR158" s="1712">
        <f t="shared" si="290"/>
        <v>42564</v>
      </c>
      <c r="BS158" s="1714" t="s">
        <v>106</v>
      </c>
      <c r="BT158" s="1715">
        <f t="shared" ref="BT158:CA158" si="291">BT163+7</f>
        <v>42592</v>
      </c>
      <c r="BU158" s="1712">
        <f t="shared" si="291"/>
        <v>42620</v>
      </c>
      <c r="BV158" s="1714">
        <f t="shared" si="291"/>
        <v>42662</v>
      </c>
      <c r="BW158" s="1712">
        <f t="shared" si="291"/>
        <v>42690</v>
      </c>
      <c r="BX158" s="1712">
        <f t="shared" si="291"/>
        <v>42718</v>
      </c>
      <c r="BY158" s="1714">
        <f t="shared" si="291"/>
        <v>42767</v>
      </c>
      <c r="BZ158" s="1712">
        <f t="shared" si="291"/>
        <v>42795</v>
      </c>
      <c r="CA158" s="1714">
        <f t="shared" si="291"/>
        <v>42830</v>
      </c>
      <c r="CB158" s="1715">
        <f>CB163+7</f>
        <v>42865</v>
      </c>
      <c r="CC158" s="1712">
        <f>CC163+7</f>
        <v>42900</v>
      </c>
      <c r="CD158" s="1714">
        <f>CD163+7</f>
        <v>42935</v>
      </c>
      <c r="CE158" s="1714" t="s">
        <v>106</v>
      </c>
      <c r="CF158" s="1719">
        <f t="shared" ref="CF158:CS158" si="292">CF163+7</f>
        <v>42598</v>
      </c>
      <c r="CG158" s="1719">
        <f t="shared" si="292"/>
        <v>43005</v>
      </c>
      <c r="CH158" s="1719">
        <f t="shared" si="292"/>
        <v>43033</v>
      </c>
      <c r="CI158" s="1719">
        <f>CI163+7</f>
        <v>43061</v>
      </c>
      <c r="CJ158" s="1719">
        <f t="shared" si="292"/>
        <v>43089</v>
      </c>
      <c r="CK158" s="1719">
        <f t="shared" si="292"/>
        <v>43131</v>
      </c>
      <c r="CL158" s="1719">
        <f t="shared" si="292"/>
        <v>43152</v>
      </c>
      <c r="CM158" s="1719">
        <f t="shared" si="292"/>
        <v>43187</v>
      </c>
      <c r="CN158" s="1719">
        <f t="shared" si="292"/>
        <v>43229</v>
      </c>
      <c r="CO158" s="1719">
        <f t="shared" si="292"/>
        <v>43264</v>
      </c>
      <c r="CP158" s="1719">
        <f t="shared" si="292"/>
        <v>43299</v>
      </c>
      <c r="CQ158" s="1714" t="s">
        <v>106</v>
      </c>
      <c r="CR158" s="1719">
        <f t="shared" si="292"/>
        <v>43334</v>
      </c>
      <c r="CS158" s="1719">
        <f t="shared" si="292"/>
        <v>43362</v>
      </c>
    </row>
    <row r="159" spans="1:99" ht="30" hidden="1" customHeight="1" x14ac:dyDescent="0.25">
      <c r="A159" s="4682"/>
      <c r="B159" s="4684"/>
      <c r="C159" s="1132" t="s">
        <v>565</v>
      </c>
      <c r="D159" s="1132"/>
      <c r="E159" s="513"/>
      <c r="F159" s="513"/>
      <c r="G159" s="513"/>
      <c r="H159" s="513"/>
      <c r="I159" s="513"/>
      <c r="J159" s="513"/>
      <c r="K159" s="513"/>
      <c r="L159" s="514"/>
      <c r="M159" s="513"/>
      <c r="N159" s="513"/>
      <c r="O159" s="513"/>
      <c r="P159" s="513"/>
      <c r="Q159" s="513"/>
      <c r="R159" s="513"/>
      <c r="S159" s="513"/>
      <c r="T159" s="513"/>
      <c r="U159" s="621"/>
      <c r="V159" s="76"/>
      <c r="W159" s="94"/>
      <c r="X159" s="62"/>
      <c r="Y159" s="94"/>
      <c r="Z159" s="61"/>
      <c r="AA159" s="62"/>
      <c r="AB159" s="94"/>
      <c r="AC159" s="61"/>
      <c r="AD159" s="202"/>
      <c r="AE159" s="61"/>
      <c r="AF159" s="295"/>
      <c r="AG159" s="61"/>
      <c r="AH159" s="94"/>
      <c r="AI159" s="76"/>
      <c r="AJ159" s="191"/>
      <c r="AK159" s="61"/>
      <c r="AL159" s="295"/>
      <c r="AM159" s="105"/>
      <c r="AN159" s="105"/>
      <c r="AO159" s="105"/>
      <c r="AP159" s="105"/>
      <c r="AQ159" s="105"/>
      <c r="AR159" s="62"/>
      <c r="AS159" s="62"/>
      <c r="AT159" s="62"/>
      <c r="AU159" s="62"/>
      <c r="AV159" s="62"/>
      <c r="AW159" s="191"/>
      <c r="AX159" s="62"/>
      <c r="AY159" s="62"/>
      <c r="AZ159" s="62"/>
      <c r="BA159" s="62"/>
      <c r="BB159" s="153">
        <v>41992</v>
      </c>
      <c r="BC159" s="62"/>
      <c r="BD159" s="62"/>
      <c r="BE159" s="62"/>
      <c r="BF159" s="62"/>
      <c r="BG159" s="62" t="s">
        <v>106</v>
      </c>
      <c r="BH159" s="62"/>
      <c r="BI159" s="62"/>
      <c r="BJ159" s="62"/>
      <c r="BK159" s="62"/>
      <c r="BL159" s="864">
        <f>BL163-16</f>
        <v>42331</v>
      </c>
      <c r="BM159" s="864">
        <f>BM163-21</f>
        <v>42361</v>
      </c>
      <c r="BN159" s="62"/>
      <c r="BO159" s="63"/>
      <c r="BP159" s="62"/>
      <c r="BQ159" s="63"/>
      <c r="BR159" s="62"/>
      <c r="BS159" s="63" t="s">
        <v>106</v>
      </c>
      <c r="BT159" s="105"/>
      <c r="BU159" s="62"/>
      <c r="BV159" s="63"/>
      <c r="BW159" s="192">
        <v>42654</v>
      </c>
      <c r="BX159" s="192">
        <v>42683</v>
      </c>
      <c r="BY159" s="348">
        <v>42719</v>
      </c>
      <c r="BZ159" s="62"/>
      <c r="CA159" s="63"/>
      <c r="CB159" s="105"/>
      <c r="CC159" s="62"/>
      <c r="CD159" s="63"/>
      <c r="CE159" s="63" t="s">
        <v>106</v>
      </c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63" t="s">
        <v>106</v>
      </c>
      <c r="CR159" s="107"/>
      <c r="CS159" s="107"/>
    </row>
    <row r="160" spans="1:99" ht="30" hidden="1" customHeight="1" x14ac:dyDescent="0.25">
      <c r="A160" s="4682"/>
      <c r="B160" s="4684"/>
      <c r="C160" s="604" t="s">
        <v>189</v>
      </c>
      <c r="D160" s="604"/>
      <c r="E160" s="513"/>
      <c r="F160" s="513"/>
      <c r="G160" s="513"/>
      <c r="H160" s="513"/>
      <c r="I160" s="513"/>
      <c r="J160" s="513"/>
      <c r="K160" s="513"/>
      <c r="L160" s="514"/>
      <c r="M160" s="513"/>
      <c r="N160" s="513"/>
      <c r="O160" s="513"/>
      <c r="P160" s="513"/>
      <c r="Q160" s="513"/>
      <c r="R160" s="513"/>
      <c r="S160" s="513"/>
      <c r="T160" s="513"/>
      <c r="U160" s="624"/>
      <c r="V160" s="158"/>
      <c r="W160" s="202"/>
      <c r="X160" s="62"/>
      <c r="Y160" s="94"/>
      <c r="Z160" s="158"/>
      <c r="AA160" s="62"/>
      <c r="AB160" s="94">
        <f>AB161+2</f>
        <v>40889</v>
      </c>
      <c r="AC160" s="76" t="e">
        <f>#REF!</f>
        <v>#REF!</v>
      </c>
      <c r="AD160" s="202">
        <v>40959</v>
      </c>
      <c r="AE160" s="61">
        <f>AE161+2</f>
        <v>40995</v>
      </c>
      <c r="AF160" s="61">
        <f>AF161+2</f>
        <v>41388</v>
      </c>
      <c r="AG160" s="61">
        <f>AG161+2</f>
        <v>41416</v>
      </c>
      <c r="AH160" s="61">
        <f>AH161+2</f>
        <v>41444</v>
      </c>
      <c r="AI160" s="76">
        <v>41472</v>
      </c>
      <c r="AJ160" s="191">
        <v>41472</v>
      </c>
      <c r="AK160" s="61">
        <f>AK161+2</f>
        <v>41507</v>
      </c>
      <c r="AL160" s="295">
        <f>AL161+2</f>
        <v>41535</v>
      </c>
      <c r="AM160" s="295">
        <f>AM161+2</f>
        <v>41570</v>
      </c>
      <c r="AN160" s="295">
        <f>AN161+2</f>
        <v>41598</v>
      </c>
      <c r="AO160" s="295">
        <v>41631</v>
      </c>
      <c r="AP160" s="295">
        <f>AP161+2</f>
        <v>41682</v>
      </c>
      <c r="AQ160" s="295">
        <f>AQ161+2</f>
        <v>41352</v>
      </c>
      <c r="AR160" s="61">
        <f>AR161+2</f>
        <v>41745</v>
      </c>
      <c r="AS160" s="61">
        <f>AS161+2</f>
        <v>41780</v>
      </c>
      <c r="AT160" s="61">
        <f>AT161+2</f>
        <v>41815</v>
      </c>
      <c r="AU160" s="62" t="s">
        <v>106</v>
      </c>
      <c r="AV160" s="61">
        <v>41850</v>
      </c>
      <c r="AW160" s="191">
        <v>41885</v>
      </c>
      <c r="AX160" s="61">
        <f>AX161+2</f>
        <v>41562</v>
      </c>
      <c r="AY160" s="61">
        <f>AY161+2</f>
        <v>41955</v>
      </c>
      <c r="AZ160" s="61">
        <v>41624</v>
      </c>
      <c r="BA160" s="61">
        <v>41293</v>
      </c>
      <c r="BB160" s="61">
        <f t="shared" ref="BB160:CS160" si="293">BB161+2</f>
        <v>42060</v>
      </c>
      <c r="BC160" s="61">
        <f t="shared" si="293"/>
        <v>42095</v>
      </c>
      <c r="BD160" s="61">
        <f t="shared" si="293"/>
        <v>42130</v>
      </c>
      <c r="BE160" s="61">
        <f t="shared" si="293"/>
        <v>42165</v>
      </c>
      <c r="BF160" s="61">
        <f t="shared" si="293"/>
        <v>42193</v>
      </c>
      <c r="BG160" s="62" t="s">
        <v>106</v>
      </c>
      <c r="BH160" s="61">
        <v>42228</v>
      </c>
      <c r="BI160" s="61">
        <f t="shared" si="293"/>
        <v>42270</v>
      </c>
      <c r="BJ160" s="61">
        <f t="shared" si="293"/>
        <v>42305</v>
      </c>
      <c r="BK160" s="61">
        <f t="shared" si="293"/>
        <v>42326</v>
      </c>
      <c r="BL160" s="295">
        <v>42347</v>
      </c>
      <c r="BM160" s="295">
        <f t="shared" si="293"/>
        <v>42389</v>
      </c>
      <c r="BN160" s="61">
        <f t="shared" si="293"/>
        <v>42424</v>
      </c>
      <c r="BO160" s="94">
        <f t="shared" si="293"/>
        <v>42459</v>
      </c>
      <c r="BP160" s="61">
        <f t="shared" si="293"/>
        <v>42494</v>
      </c>
      <c r="BQ160" s="295">
        <f t="shared" si="293"/>
        <v>42529</v>
      </c>
      <c r="BR160" s="61">
        <f>BR161+2</f>
        <v>42564</v>
      </c>
      <c r="BS160" s="94" t="s">
        <v>106</v>
      </c>
      <c r="BT160" s="295">
        <f t="shared" si="293"/>
        <v>42592</v>
      </c>
      <c r="BU160" s="61">
        <f t="shared" si="293"/>
        <v>42620</v>
      </c>
      <c r="BV160" s="94">
        <f t="shared" si="293"/>
        <v>42662</v>
      </c>
      <c r="BW160" s="61">
        <f t="shared" si="293"/>
        <v>42690</v>
      </c>
      <c r="BX160" s="61">
        <v>42717</v>
      </c>
      <c r="BY160" s="94">
        <f t="shared" si="293"/>
        <v>42767</v>
      </c>
      <c r="BZ160" s="61">
        <f t="shared" si="293"/>
        <v>42795</v>
      </c>
      <c r="CA160" s="94">
        <f t="shared" si="293"/>
        <v>42830</v>
      </c>
      <c r="CB160" s="295">
        <f t="shared" si="293"/>
        <v>42865</v>
      </c>
      <c r="CC160" s="61">
        <f t="shared" si="293"/>
        <v>42900</v>
      </c>
      <c r="CD160" s="94">
        <f t="shared" si="293"/>
        <v>42935</v>
      </c>
      <c r="CE160" s="94" t="s">
        <v>106</v>
      </c>
      <c r="CF160" s="124">
        <f t="shared" si="293"/>
        <v>42598</v>
      </c>
      <c r="CG160" s="124">
        <f t="shared" si="293"/>
        <v>43005</v>
      </c>
      <c r="CH160" s="124">
        <f t="shared" si="293"/>
        <v>43033</v>
      </c>
      <c r="CI160" s="124">
        <f t="shared" si="293"/>
        <v>43061</v>
      </c>
      <c r="CJ160" s="124">
        <f t="shared" si="293"/>
        <v>43089</v>
      </c>
      <c r="CK160" s="124">
        <f t="shared" si="293"/>
        <v>43131</v>
      </c>
      <c r="CL160" s="124">
        <f t="shared" si="293"/>
        <v>43152</v>
      </c>
      <c r="CM160" s="124">
        <f t="shared" si="293"/>
        <v>43187</v>
      </c>
      <c r="CN160" s="124">
        <f t="shared" si="293"/>
        <v>43229</v>
      </c>
      <c r="CO160" s="124">
        <f t="shared" si="293"/>
        <v>43264</v>
      </c>
      <c r="CP160" s="124">
        <f t="shared" si="293"/>
        <v>43299</v>
      </c>
      <c r="CQ160" s="63" t="s">
        <v>106</v>
      </c>
      <c r="CR160" s="107">
        <f t="shared" si="293"/>
        <v>43334</v>
      </c>
      <c r="CS160" s="124">
        <f t="shared" si="293"/>
        <v>43362</v>
      </c>
    </row>
    <row r="161" spans="1:100" ht="30" hidden="1" customHeight="1" x14ac:dyDescent="0.25">
      <c r="A161" s="4682"/>
      <c r="B161" s="4684"/>
      <c r="C161" s="1787" t="s">
        <v>206</v>
      </c>
      <c r="D161" s="1787"/>
      <c r="E161" s="585"/>
      <c r="F161" s="585"/>
      <c r="G161" s="585"/>
      <c r="H161" s="585"/>
      <c r="I161" s="585"/>
      <c r="J161" s="585"/>
      <c r="K161" s="585"/>
      <c r="L161" s="588"/>
      <c r="M161" s="585"/>
      <c r="N161" s="585"/>
      <c r="O161" s="585"/>
      <c r="P161" s="587"/>
      <c r="Q161" s="585"/>
      <c r="R161" s="585"/>
      <c r="S161" s="585"/>
      <c r="T161" s="585"/>
      <c r="U161" s="613"/>
      <c r="V161" s="305"/>
      <c r="W161" s="645"/>
      <c r="X161" s="639"/>
      <c r="Y161" s="172"/>
      <c r="Z161" s="305"/>
      <c r="AA161" s="947"/>
      <c r="AB161" s="172">
        <f>AB150-7</f>
        <v>40887</v>
      </c>
      <c r="AC161" s="305" t="s">
        <v>29</v>
      </c>
      <c r="AD161" s="1788">
        <v>40957</v>
      </c>
      <c r="AE161" s="305">
        <v>40993</v>
      </c>
      <c r="AF161" s="1789">
        <f>AF150-14</f>
        <v>41386</v>
      </c>
      <c r="AG161" s="1788">
        <f>AG150-7</f>
        <v>41414</v>
      </c>
      <c r="AH161" s="1788">
        <f>AH150-7</f>
        <v>41442</v>
      </c>
      <c r="AI161" s="305" t="s">
        <v>261</v>
      </c>
      <c r="AJ161" s="947">
        <v>41477</v>
      </c>
      <c r="AK161" s="1790">
        <f>AK150-7</f>
        <v>41505</v>
      </c>
      <c r="AL161" s="1791">
        <f>AL150-7</f>
        <v>41533</v>
      </c>
      <c r="AM161" s="1791">
        <f>AM150-7</f>
        <v>41568</v>
      </c>
      <c r="AN161" s="1791">
        <v>41596</v>
      </c>
      <c r="AO161" s="1789">
        <f>AO163+5</f>
        <v>41631</v>
      </c>
      <c r="AP161" s="1791">
        <f>AP150-7</f>
        <v>41680</v>
      </c>
      <c r="AQ161" s="1791">
        <f>AQ150-7</f>
        <v>41350</v>
      </c>
      <c r="AR161" s="1790">
        <f>AR150-7</f>
        <v>41743</v>
      </c>
      <c r="AS161" s="1790">
        <v>41778</v>
      </c>
      <c r="AT161" s="1790">
        <f>AT150-7</f>
        <v>41813</v>
      </c>
      <c r="AU161" s="1708" t="s">
        <v>106</v>
      </c>
      <c r="AV161" s="1790">
        <v>41848</v>
      </c>
      <c r="AW161" s="947" t="s">
        <v>29</v>
      </c>
      <c r="AX161" s="1790">
        <f>AX150-7</f>
        <v>41560</v>
      </c>
      <c r="AY161" s="1790">
        <f>AY150-7</f>
        <v>41953</v>
      </c>
      <c r="AZ161" s="305" t="s">
        <v>29</v>
      </c>
      <c r="BA161" s="1790" t="s">
        <v>29</v>
      </c>
      <c r="BB161" s="1790">
        <f t="shared" ref="BB161:BK161" si="294">BB150-7</f>
        <v>42058</v>
      </c>
      <c r="BC161" s="305">
        <f t="shared" si="294"/>
        <v>42093</v>
      </c>
      <c r="BD161" s="1790">
        <f t="shared" si="294"/>
        <v>42128</v>
      </c>
      <c r="BE161" s="1790">
        <f t="shared" si="294"/>
        <v>42163</v>
      </c>
      <c r="BF161" s="1790">
        <f t="shared" si="294"/>
        <v>42191</v>
      </c>
      <c r="BG161" s="1708" t="s">
        <v>106</v>
      </c>
      <c r="BH161" s="1790" t="s">
        <v>29</v>
      </c>
      <c r="BI161" s="1790">
        <f t="shared" si="294"/>
        <v>42268</v>
      </c>
      <c r="BJ161" s="1790">
        <f t="shared" si="294"/>
        <v>42303</v>
      </c>
      <c r="BK161" s="1790">
        <f t="shared" si="294"/>
        <v>42324</v>
      </c>
      <c r="BL161" s="1791" t="s">
        <v>29</v>
      </c>
      <c r="BM161" s="1791">
        <f t="shared" ref="BM161:BR161" si="295">BM150-7</f>
        <v>42387</v>
      </c>
      <c r="BN161" s="1790">
        <f t="shared" si="295"/>
        <v>42422</v>
      </c>
      <c r="BO161" s="1788">
        <f t="shared" si="295"/>
        <v>42457</v>
      </c>
      <c r="BP161" s="1790">
        <f t="shared" si="295"/>
        <v>42492</v>
      </c>
      <c r="BQ161" s="1791">
        <f>BQ150-7</f>
        <v>42527</v>
      </c>
      <c r="BR161" s="1790">
        <f t="shared" si="295"/>
        <v>42562</v>
      </c>
      <c r="BS161" s="1788" t="s">
        <v>106</v>
      </c>
      <c r="BT161" s="1791">
        <f>BT150-7</f>
        <v>42590</v>
      </c>
      <c r="BU161" s="1790">
        <f>BU150-7</f>
        <v>42618</v>
      </c>
      <c r="BV161" s="1788">
        <f>BV150-7</f>
        <v>42660</v>
      </c>
      <c r="BW161" s="1790">
        <f>BW150-7</f>
        <v>42688</v>
      </c>
      <c r="BX161" s="1790" t="s">
        <v>107</v>
      </c>
      <c r="BY161" s="1788">
        <f t="shared" ref="BY161:CS161" si="296">BY150-7</f>
        <v>42765</v>
      </c>
      <c r="BZ161" s="1790">
        <f t="shared" si="296"/>
        <v>42793</v>
      </c>
      <c r="CA161" s="1788">
        <f t="shared" si="296"/>
        <v>42828</v>
      </c>
      <c r="CB161" s="1791">
        <f t="shared" si="296"/>
        <v>42863</v>
      </c>
      <c r="CC161" s="1790">
        <f t="shared" si="296"/>
        <v>42898</v>
      </c>
      <c r="CD161" s="1788">
        <f t="shared" si="296"/>
        <v>42933</v>
      </c>
      <c r="CE161" s="1788" t="s">
        <v>106</v>
      </c>
      <c r="CF161" s="1792">
        <f t="shared" si="296"/>
        <v>42596</v>
      </c>
      <c r="CG161" s="1792">
        <f t="shared" si="296"/>
        <v>43003</v>
      </c>
      <c r="CH161" s="3147">
        <f>CH150</f>
        <v>43031</v>
      </c>
      <c r="CI161" s="1792">
        <f>CI150-7</f>
        <v>43059</v>
      </c>
      <c r="CJ161" s="3147">
        <f>CJ150</f>
        <v>43087</v>
      </c>
      <c r="CK161" s="1792">
        <f t="shared" si="296"/>
        <v>43129</v>
      </c>
      <c r="CL161" s="1792">
        <f>CL150</f>
        <v>43150</v>
      </c>
      <c r="CM161" s="1792">
        <f t="shared" si="296"/>
        <v>43185</v>
      </c>
      <c r="CN161" s="1792">
        <f t="shared" si="296"/>
        <v>43227</v>
      </c>
      <c r="CO161" s="1792">
        <f t="shared" si="296"/>
        <v>43262</v>
      </c>
      <c r="CP161" s="1686">
        <f>CP150-0</f>
        <v>43297</v>
      </c>
      <c r="CQ161" s="1709" t="s">
        <v>106</v>
      </c>
      <c r="CR161" s="1770">
        <f t="shared" si="296"/>
        <v>43332</v>
      </c>
      <c r="CS161" s="1792">
        <f t="shared" si="296"/>
        <v>43360</v>
      </c>
    </row>
    <row r="162" spans="1:100" ht="30" hidden="1" customHeight="1" x14ac:dyDescent="0.25">
      <c r="A162" s="4682"/>
      <c r="B162" s="4684"/>
      <c r="C162" s="6" t="s">
        <v>311</v>
      </c>
      <c r="D162" s="6"/>
      <c r="E162" s="513"/>
      <c r="F162" s="513"/>
      <c r="G162" s="513"/>
      <c r="H162" s="513"/>
      <c r="I162" s="513"/>
      <c r="J162" s="513"/>
      <c r="K162" s="513"/>
      <c r="L162" s="514"/>
      <c r="M162" s="513"/>
      <c r="N162" s="513"/>
      <c r="O162" s="513"/>
      <c r="P162" s="515"/>
      <c r="Q162" s="513"/>
      <c r="R162" s="513"/>
      <c r="S162" s="513"/>
      <c r="T162" s="513"/>
      <c r="U162" s="621"/>
      <c r="V162" s="76"/>
      <c r="W162" s="521"/>
      <c r="X162" s="62"/>
      <c r="Y162" s="94"/>
      <c r="Z162" s="61"/>
      <c r="AA162" s="191"/>
      <c r="AB162" s="94">
        <f>AB161-3</f>
        <v>40884</v>
      </c>
      <c r="AC162" s="61">
        <v>40912</v>
      </c>
      <c r="AD162" s="202">
        <v>40954</v>
      </c>
      <c r="AE162" s="76">
        <v>40983</v>
      </c>
      <c r="AF162" s="295">
        <f>AF161-3</f>
        <v>41383</v>
      </c>
      <c r="AG162" s="61">
        <f>AG161-3</f>
        <v>41411</v>
      </c>
      <c r="AH162" s="94">
        <f>AH161-3</f>
        <v>41439</v>
      </c>
      <c r="AI162" s="76">
        <v>41467</v>
      </c>
      <c r="AJ162" s="191">
        <v>41467</v>
      </c>
      <c r="AK162" s="61">
        <f>AK161-3</f>
        <v>41502</v>
      </c>
      <c r="AL162" s="295">
        <f>AL161-3</f>
        <v>41530</v>
      </c>
      <c r="AM162" s="295">
        <f>AM161-3</f>
        <v>41565</v>
      </c>
      <c r="AN162" s="295">
        <f>AN161-3</f>
        <v>41593</v>
      </c>
      <c r="AO162" s="295">
        <v>41628</v>
      </c>
      <c r="AP162" s="295">
        <f>AP161-3</f>
        <v>41677</v>
      </c>
      <c r="AQ162" s="295">
        <f>AQ161-3</f>
        <v>41347</v>
      </c>
      <c r="AR162" s="61">
        <f>AR161-3</f>
        <v>41740</v>
      </c>
      <c r="AS162" s="61">
        <f>AS161-3</f>
        <v>41775</v>
      </c>
      <c r="AT162" s="61">
        <f>AT161-3</f>
        <v>41810</v>
      </c>
      <c r="AU162" s="62" t="s">
        <v>106</v>
      </c>
      <c r="AV162" s="61">
        <v>41473</v>
      </c>
      <c r="AW162" s="191">
        <v>41508</v>
      </c>
      <c r="AX162" s="61">
        <f>AX161-3</f>
        <v>41557</v>
      </c>
      <c r="AY162" s="61">
        <f>AY161-3</f>
        <v>41950</v>
      </c>
      <c r="AZ162" s="61">
        <v>41620</v>
      </c>
      <c r="BA162" s="61">
        <v>41290</v>
      </c>
      <c r="BB162" s="61">
        <f t="shared" ref="BB162:BK162" si="297">BB161-3</f>
        <v>42055</v>
      </c>
      <c r="BC162" s="61">
        <f t="shared" si="297"/>
        <v>42090</v>
      </c>
      <c r="BD162" s="61">
        <f t="shared" si="297"/>
        <v>42125</v>
      </c>
      <c r="BE162" s="61">
        <f t="shared" si="297"/>
        <v>42160</v>
      </c>
      <c r="BF162" s="61">
        <f t="shared" si="297"/>
        <v>42188</v>
      </c>
      <c r="BG162" s="62" t="s">
        <v>106</v>
      </c>
      <c r="BH162" s="61">
        <v>42230</v>
      </c>
      <c r="BI162" s="61">
        <f t="shared" si="297"/>
        <v>42265</v>
      </c>
      <c r="BJ162" s="61">
        <f t="shared" si="297"/>
        <v>42300</v>
      </c>
      <c r="BK162" s="61">
        <f t="shared" si="297"/>
        <v>42321</v>
      </c>
      <c r="BL162" s="295">
        <v>42349</v>
      </c>
      <c r="BM162" s="295">
        <f t="shared" ref="BM162:BR162" si="298">BM161-3</f>
        <v>42384</v>
      </c>
      <c r="BN162" s="61">
        <f t="shared" si="298"/>
        <v>42419</v>
      </c>
      <c r="BO162" s="94">
        <f t="shared" si="298"/>
        <v>42454</v>
      </c>
      <c r="BP162" s="61">
        <f t="shared" si="298"/>
        <v>42489</v>
      </c>
      <c r="BQ162" s="295">
        <f>BQ161-3</f>
        <v>42524</v>
      </c>
      <c r="BR162" s="61">
        <f t="shared" si="298"/>
        <v>42559</v>
      </c>
      <c r="BS162" s="94" t="s">
        <v>106</v>
      </c>
      <c r="BT162" s="295">
        <f>BT161-3</f>
        <v>42587</v>
      </c>
      <c r="BU162" s="61">
        <f>BU161-3</f>
        <v>42615</v>
      </c>
      <c r="BV162" s="94">
        <f>BV161-3</f>
        <v>42657</v>
      </c>
      <c r="BW162" s="61">
        <f>BW161-3</f>
        <v>42685</v>
      </c>
      <c r="BX162" s="61">
        <v>42713</v>
      </c>
      <c r="BY162" s="94">
        <f t="shared" ref="BY162:CS162" si="299">BY161-3</f>
        <v>42762</v>
      </c>
      <c r="BZ162" s="61">
        <f t="shared" si="299"/>
        <v>42790</v>
      </c>
      <c r="CA162" s="94">
        <f t="shared" si="299"/>
        <v>42825</v>
      </c>
      <c r="CB162" s="295">
        <f t="shared" si="299"/>
        <v>42860</v>
      </c>
      <c r="CC162" s="61">
        <f t="shared" si="299"/>
        <v>42895</v>
      </c>
      <c r="CD162" s="94">
        <f t="shared" si="299"/>
        <v>42930</v>
      </c>
      <c r="CE162" s="94" t="s">
        <v>106</v>
      </c>
      <c r="CF162" s="124">
        <f t="shared" si="299"/>
        <v>42593</v>
      </c>
      <c r="CG162" s="124">
        <f t="shared" si="299"/>
        <v>43000</v>
      </c>
      <c r="CH162" s="124">
        <f t="shared" si="299"/>
        <v>43028</v>
      </c>
      <c r="CI162" s="124">
        <f t="shared" si="299"/>
        <v>43056</v>
      </c>
      <c r="CJ162" s="124">
        <f>CJ161-3</f>
        <v>43084</v>
      </c>
      <c r="CK162" s="124">
        <f t="shared" si="299"/>
        <v>43126</v>
      </c>
      <c r="CL162" s="124">
        <f t="shared" si="299"/>
        <v>43147</v>
      </c>
      <c r="CM162" s="124">
        <f t="shared" si="299"/>
        <v>43182</v>
      </c>
      <c r="CN162" s="124">
        <f t="shared" si="299"/>
        <v>43224</v>
      </c>
      <c r="CO162" s="124">
        <f t="shared" si="299"/>
        <v>43259</v>
      </c>
      <c r="CP162" s="124">
        <f t="shared" si="299"/>
        <v>43294</v>
      </c>
      <c r="CQ162" s="63" t="s">
        <v>106</v>
      </c>
      <c r="CR162" s="107">
        <f t="shared" si="299"/>
        <v>43329</v>
      </c>
      <c r="CS162" s="124">
        <f t="shared" si="299"/>
        <v>43357</v>
      </c>
    </row>
    <row r="163" spans="1:100" ht="30" hidden="1" customHeight="1" x14ac:dyDescent="0.25">
      <c r="A163" s="4682"/>
      <c r="B163" s="4684"/>
      <c r="C163" s="602" t="s">
        <v>33</v>
      </c>
      <c r="D163" s="602"/>
      <c r="E163" s="591"/>
      <c r="F163" s="591"/>
      <c r="G163" s="591"/>
      <c r="H163" s="591"/>
      <c r="I163" s="591"/>
      <c r="J163" s="591"/>
      <c r="K163" s="591"/>
      <c r="L163" s="592"/>
      <c r="M163" s="591"/>
      <c r="N163" s="591"/>
      <c r="O163" s="591"/>
      <c r="P163" s="593"/>
      <c r="Q163" s="591"/>
      <c r="R163" s="591"/>
      <c r="S163" s="591"/>
      <c r="T163" s="591"/>
      <c r="U163" s="616"/>
      <c r="V163" s="554"/>
      <c r="W163" s="635"/>
      <c r="X163" s="112"/>
      <c r="Y163" s="573"/>
      <c r="Z163" s="574"/>
      <c r="AA163" s="640"/>
      <c r="AB163" s="573">
        <v>41248</v>
      </c>
      <c r="AC163" s="574">
        <v>41277</v>
      </c>
      <c r="AD163" s="555">
        <v>41318</v>
      </c>
      <c r="AE163" s="554">
        <v>41346</v>
      </c>
      <c r="AF163" s="576">
        <v>41381</v>
      </c>
      <c r="AG163" s="573">
        <f>AG162-2</f>
        <v>41409</v>
      </c>
      <c r="AH163" s="573">
        <f>AH162-2</f>
        <v>41437</v>
      </c>
      <c r="AI163" s="554">
        <v>41466</v>
      </c>
      <c r="AJ163" s="640">
        <v>41466</v>
      </c>
      <c r="AK163" s="574">
        <f>AK162-2</f>
        <v>41500</v>
      </c>
      <c r="AL163" s="575">
        <f>AL162-2</f>
        <v>41528</v>
      </c>
      <c r="AM163" s="575">
        <f>AM162-2</f>
        <v>41563</v>
      </c>
      <c r="AN163" s="575">
        <f>AN162-2</f>
        <v>41591</v>
      </c>
      <c r="AO163" s="576">
        <v>41626</v>
      </c>
      <c r="AP163" s="575">
        <f>AP162-2</f>
        <v>41675</v>
      </c>
      <c r="AQ163" s="575">
        <f>AQ162-2</f>
        <v>41345</v>
      </c>
      <c r="AR163" s="574">
        <f>AR162-2</f>
        <v>41738</v>
      </c>
      <c r="AS163" s="574">
        <f>AS162-2</f>
        <v>41773</v>
      </c>
      <c r="AT163" s="574">
        <f>AT162-2</f>
        <v>41808</v>
      </c>
      <c r="AU163" s="112" t="s">
        <v>106</v>
      </c>
      <c r="AV163" s="554">
        <v>41471</v>
      </c>
      <c r="AW163" s="640">
        <v>41872</v>
      </c>
      <c r="AX163" s="574">
        <f>AX162-2</f>
        <v>41555</v>
      </c>
      <c r="AY163" s="574">
        <f>AY162-2</f>
        <v>41948</v>
      </c>
      <c r="AZ163" s="574">
        <v>41983</v>
      </c>
      <c r="BA163" s="574">
        <v>42018</v>
      </c>
      <c r="BB163" s="574">
        <f>BB162-2</f>
        <v>42053</v>
      </c>
      <c r="BC163" s="574">
        <f>BC162-2</f>
        <v>42088</v>
      </c>
      <c r="BD163" s="574">
        <f>BD162-2</f>
        <v>42123</v>
      </c>
      <c r="BE163" s="574">
        <v>42158</v>
      </c>
      <c r="BF163" s="554">
        <v>42186</v>
      </c>
      <c r="BG163" s="112" t="s">
        <v>106</v>
      </c>
      <c r="BH163" s="574">
        <v>42228</v>
      </c>
      <c r="BI163" s="574">
        <v>42263</v>
      </c>
      <c r="BJ163" s="574">
        <v>42298</v>
      </c>
      <c r="BK163" s="1154">
        <v>42319</v>
      </c>
      <c r="BL163" s="575">
        <v>42347</v>
      </c>
      <c r="BM163" s="575">
        <f t="shared" ref="BM163:BR163" si="300">BM162-2</f>
        <v>42382</v>
      </c>
      <c r="BN163" s="574">
        <f t="shared" si="300"/>
        <v>42417</v>
      </c>
      <c r="BO163" s="573">
        <f t="shared" si="300"/>
        <v>42452</v>
      </c>
      <c r="BP163" s="574">
        <f t="shared" si="300"/>
        <v>42487</v>
      </c>
      <c r="BQ163" s="575">
        <f>BQ162-2</f>
        <v>42522</v>
      </c>
      <c r="BR163" s="554">
        <f t="shared" si="300"/>
        <v>42557</v>
      </c>
      <c r="BS163" s="573" t="s">
        <v>106</v>
      </c>
      <c r="BT163" s="575">
        <f t="shared" ref="BT163:CA163" si="301">BT162-2</f>
        <v>42585</v>
      </c>
      <c r="BU163" s="554">
        <f t="shared" si="301"/>
        <v>42613</v>
      </c>
      <c r="BV163" s="573">
        <f t="shared" si="301"/>
        <v>42655</v>
      </c>
      <c r="BW163" s="574">
        <f t="shared" si="301"/>
        <v>42683</v>
      </c>
      <c r="BX163" s="574">
        <f t="shared" si="301"/>
        <v>42711</v>
      </c>
      <c r="BY163" s="573">
        <f t="shared" si="301"/>
        <v>42760</v>
      </c>
      <c r="BZ163" s="574">
        <f t="shared" si="301"/>
        <v>42788</v>
      </c>
      <c r="CA163" s="573">
        <f t="shared" si="301"/>
        <v>42823</v>
      </c>
      <c r="CB163" s="575">
        <f>CB162-2</f>
        <v>42858</v>
      </c>
      <c r="CC163" s="574">
        <f>CC162-2</f>
        <v>42893</v>
      </c>
      <c r="CD163" s="635">
        <f>CD162-2</f>
        <v>42928</v>
      </c>
      <c r="CE163" s="573" t="s">
        <v>106</v>
      </c>
      <c r="CF163" s="572">
        <f t="shared" ref="CF163:CP163" si="302">CF162-2</f>
        <v>42591</v>
      </c>
      <c r="CG163" s="572">
        <f t="shared" si="302"/>
        <v>42998</v>
      </c>
      <c r="CH163" s="572">
        <f t="shared" si="302"/>
        <v>43026</v>
      </c>
      <c r="CI163" s="572">
        <f>CI162-2</f>
        <v>43054</v>
      </c>
      <c r="CJ163" s="572">
        <f t="shared" si="302"/>
        <v>43082</v>
      </c>
      <c r="CK163" s="572">
        <f t="shared" si="302"/>
        <v>43124</v>
      </c>
      <c r="CL163" s="572">
        <f t="shared" si="302"/>
        <v>43145</v>
      </c>
      <c r="CM163" s="572">
        <f t="shared" si="302"/>
        <v>43180</v>
      </c>
      <c r="CN163" s="572">
        <f t="shared" si="302"/>
        <v>43222</v>
      </c>
      <c r="CO163" s="572">
        <f t="shared" si="302"/>
        <v>43257</v>
      </c>
      <c r="CP163" s="572">
        <f t="shared" si="302"/>
        <v>43292</v>
      </c>
      <c r="CQ163" s="115" t="s">
        <v>106</v>
      </c>
      <c r="CR163" s="3173">
        <f>CR162-2</f>
        <v>43327</v>
      </c>
      <c r="CS163" s="572">
        <f>CS162-2</f>
        <v>43355</v>
      </c>
    </row>
    <row r="164" spans="1:100" ht="30" hidden="1" customHeight="1" thickBot="1" x14ac:dyDescent="0.3">
      <c r="A164" s="4682"/>
      <c r="B164" s="4684"/>
      <c r="C164" s="6" t="s">
        <v>6</v>
      </c>
      <c r="D164" s="6"/>
      <c r="E164" s="516"/>
      <c r="F164" s="516"/>
      <c r="G164" s="516"/>
      <c r="H164" s="516"/>
      <c r="I164" s="516"/>
      <c r="J164" s="516"/>
      <c r="K164" s="516"/>
      <c r="L164" s="514"/>
      <c r="M164" s="516"/>
      <c r="N164" s="516"/>
      <c r="O164" s="516"/>
      <c r="P164" s="516"/>
      <c r="Q164" s="516"/>
      <c r="R164" s="516"/>
      <c r="S164" s="516"/>
      <c r="T164" s="516"/>
      <c r="U164" s="625"/>
      <c r="V164" s="630"/>
      <c r="W164" s="95"/>
      <c r="X164" s="642"/>
      <c r="Y164" s="95"/>
      <c r="Z164" s="67"/>
      <c r="AA164" s="642"/>
      <c r="AB164" s="95">
        <f t="shared" ref="AB164:AI164" si="303">AB163-14</f>
        <v>41234</v>
      </c>
      <c r="AC164" s="67">
        <f t="shared" si="303"/>
        <v>41263</v>
      </c>
      <c r="AD164" s="754">
        <f t="shared" si="303"/>
        <v>41304</v>
      </c>
      <c r="AE164" s="630">
        <f t="shared" si="303"/>
        <v>41332</v>
      </c>
      <c r="AF164" s="106">
        <f t="shared" si="303"/>
        <v>41367</v>
      </c>
      <c r="AG164" s="67">
        <f t="shared" si="303"/>
        <v>41395</v>
      </c>
      <c r="AH164" s="95">
        <f t="shared" si="303"/>
        <v>41423</v>
      </c>
      <c r="AI164" s="67">
        <f t="shared" si="303"/>
        <v>41452</v>
      </c>
      <c r="AJ164" s="889">
        <v>41452</v>
      </c>
      <c r="AK164" s="67">
        <f t="shared" ref="AK164:AR164" si="304">AK163-14</f>
        <v>41486</v>
      </c>
      <c r="AL164" s="106">
        <f t="shared" si="304"/>
        <v>41514</v>
      </c>
      <c r="AM164" s="106">
        <f t="shared" si="304"/>
        <v>41549</v>
      </c>
      <c r="AN164" s="106">
        <f t="shared" si="304"/>
        <v>41577</v>
      </c>
      <c r="AO164" s="106">
        <f t="shared" si="304"/>
        <v>41612</v>
      </c>
      <c r="AP164" s="106">
        <f t="shared" si="304"/>
        <v>41661</v>
      </c>
      <c r="AQ164" s="106">
        <f t="shared" si="304"/>
        <v>41331</v>
      </c>
      <c r="AR164" s="67">
        <f t="shared" si="304"/>
        <v>41724</v>
      </c>
      <c r="AS164" s="67">
        <f>AS163-14</f>
        <v>41759</v>
      </c>
      <c r="AT164" s="67">
        <f>AT163-14</f>
        <v>41794</v>
      </c>
      <c r="AU164" s="642" t="s">
        <v>106</v>
      </c>
      <c r="AV164" s="67">
        <v>41829</v>
      </c>
      <c r="AW164" s="67">
        <f t="shared" ref="AW164:BF164" si="305">AW163-14</f>
        <v>41858</v>
      </c>
      <c r="AX164" s="67">
        <f t="shared" si="305"/>
        <v>41541</v>
      </c>
      <c r="AY164" s="67">
        <f t="shared" si="305"/>
        <v>41934</v>
      </c>
      <c r="AZ164" s="67">
        <f t="shared" si="305"/>
        <v>41969</v>
      </c>
      <c r="BA164" s="67">
        <f t="shared" si="305"/>
        <v>42004</v>
      </c>
      <c r="BB164" s="67">
        <f t="shared" si="305"/>
        <v>42039</v>
      </c>
      <c r="BC164" s="67">
        <f t="shared" si="305"/>
        <v>42074</v>
      </c>
      <c r="BD164" s="67">
        <f t="shared" si="305"/>
        <v>42109</v>
      </c>
      <c r="BE164" s="67">
        <f t="shared" si="305"/>
        <v>42144</v>
      </c>
      <c r="BF164" s="67">
        <f t="shared" si="305"/>
        <v>42172</v>
      </c>
      <c r="BG164" s="642" t="s">
        <v>106</v>
      </c>
      <c r="BH164" s="67">
        <f>BH163-14</f>
        <v>42214</v>
      </c>
      <c r="BI164" s="67">
        <f>BI163-14</f>
        <v>42249</v>
      </c>
      <c r="BJ164" s="630">
        <f>BJ163-21</f>
        <v>42277</v>
      </c>
      <c r="BK164" s="67">
        <f t="shared" ref="BK164:BR164" si="306">BK163-14</f>
        <v>42305</v>
      </c>
      <c r="BL164" s="106">
        <f t="shared" si="306"/>
        <v>42333</v>
      </c>
      <c r="BM164" s="1201">
        <f t="shared" si="306"/>
        <v>42368</v>
      </c>
      <c r="BN164" s="1200">
        <f t="shared" si="306"/>
        <v>42403</v>
      </c>
      <c r="BO164" s="1202">
        <f t="shared" si="306"/>
        <v>42438</v>
      </c>
      <c r="BP164" s="1200">
        <f t="shared" si="306"/>
        <v>42473</v>
      </c>
      <c r="BQ164" s="1202">
        <f t="shared" si="306"/>
        <v>42508</v>
      </c>
      <c r="BR164" s="1200">
        <f t="shared" si="306"/>
        <v>42543</v>
      </c>
      <c r="BS164" s="1202" t="s">
        <v>106</v>
      </c>
      <c r="BT164" s="1201">
        <f>BT163-14</f>
        <v>42571</v>
      </c>
      <c r="BU164" s="1200">
        <f>BU163-14</f>
        <v>42599</v>
      </c>
      <c r="BV164" s="1202">
        <f t="shared" ref="BV164:CA164" si="307">BV163-14</f>
        <v>42641</v>
      </c>
      <c r="BW164" s="1200">
        <f t="shared" si="307"/>
        <v>42669</v>
      </c>
      <c r="BX164" s="1200">
        <f t="shared" si="307"/>
        <v>42697</v>
      </c>
      <c r="BY164" s="1202">
        <f t="shared" si="307"/>
        <v>42746</v>
      </c>
      <c r="BZ164" s="1200">
        <f t="shared" si="307"/>
        <v>42774</v>
      </c>
      <c r="CA164" s="1202">
        <f t="shared" si="307"/>
        <v>42809</v>
      </c>
      <c r="CB164" s="1201">
        <f>CB163-14</f>
        <v>42844</v>
      </c>
      <c r="CC164" s="1200">
        <f>CC163-14</f>
        <v>42879</v>
      </c>
      <c r="CD164" s="1202">
        <f>CD163-14</f>
        <v>42914</v>
      </c>
      <c r="CE164" s="1202" t="s">
        <v>106</v>
      </c>
      <c r="CF164" s="1688">
        <f t="shared" ref="CF164:CP164" si="308">CF163-14</f>
        <v>42577</v>
      </c>
      <c r="CG164" s="1688">
        <f t="shared" si="308"/>
        <v>42984</v>
      </c>
      <c r="CH164" s="1688">
        <f t="shared" si="308"/>
        <v>43012</v>
      </c>
      <c r="CI164" s="1688">
        <f t="shared" si="308"/>
        <v>43040</v>
      </c>
      <c r="CJ164" s="1688">
        <f t="shared" si="308"/>
        <v>43068</v>
      </c>
      <c r="CK164" s="1688">
        <f t="shared" si="308"/>
        <v>43110</v>
      </c>
      <c r="CL164" s="1688">
        <f t="shared" si="308"/>
        <v>43131</v>
      </c>
      <c r="CM164" s="1688">
        <f t="shared" si="308"/>
        <v>43166</v>
      </c>
      <c r="CN164" s="1688">
        <f t="shared" si="308"/>
        <v>43208</v>
      </c>
      <c r="CO164" s="1688">
        <f t="shared" si="308"/>
        <v>43243</v>
      </c>
      <c r="CP164" s="1688">
        <f t="shared" si="308"/>
        <v>43278</v>
      </c>
      <c r="CQ164" s="3160" t="s">
        <v>106</v>
      </c>
      <c r="CR164" s="3177">
        <f>CR163-14</f>
        <v>43313</v>
      </c>
      <c r="CS164" s="1688">
        <f>CS163-14</f>
        <v>43341</v>
      </c>
      <c r="CV164" s="15" t="s">
        <v>1</v>
      </c>
    </row>
    <row r="165" spans="1:100" ht="30" hidden="1" customHeight="1" x14ac:dyDescent="0.25">
      <c r="A165" s="4682"/>
      <c r="B165" s="4684"/>
      <c r="C165" s="6" t="s">
        <v>9</v>
      </c>
      <c r="D165" s="6"/>
      <c r="E165" s="516"/>
      <c r="F165" s="516"/>
      <c r="G165" s="516"/>
      <c r="H165" s="516"/>
      <c r="I165" s="516"/>
      <c r="J165" s="516"/>
      <c r="K165" s="516"/>
      <c r="L165" s="514"/>
      <c r="M165" s="516"/>
      <c r="N165" s="516"/>
      <c r="O165" s="516"/>
      <c r="P165" s="516"/>
      <c r="Q165" s="516"/>
      <c r="R165" s="516"/>
      <c r="S165" s="516"/>
      <c r="T165" s="516"/>
      <c r="U165" s="625"/>
      <c r="V165" s="630"/>
      <c r="W165" s="95"/>
      <c r="X165" s="67"/>
      <c r="Y165" s="95"/>
      <c r="Z165" s="67"/>
      <c r="AA165" s="642"/>
      <c r="AB165" s="95"/>
      <c r="AC165" s="67"/>
      <c r="AD165" s="95"/>
      <c r="AE165" s="67"/>
      <c r="AF165" s="106"/>
      <c r="AG165" s="67"/>
      <c r="AH165" s="95"/>
      <c r="AI165" s="67"/>
      <c r="AJ165" s="642" t="s">
        <v>25</v>
      </c>
      <c r="AK165" s="67"/>
      <c r="AL165" s="106"/>
      <c r="AM165" s="106"/>
      <c r="AN165" s="106"/>
      <c r="AO165" s="106"/>
      <c r="AP165" s="106"/>
      <c r="AQ165" s="106"/>
      <c r="AR165" s="67"/>
      <c r="AS165" s="67"/>
      <c r="AT165" s="67"/>
      <c r="AU165" s="642"/>
      <c r="AV165" s="67"/>
      <c r="AW165" s="889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</row>
    <row r="166" spans="1:100" ht="30" hidden="1" customHeight="1" x14ac:dyDescent="0.25">
      <c r="A166" s="4682"/>
      <c r="B166" s="4684"/>
      <c r="C166" s="605" t="s">
        <v>134</v>
      </c>
      <c r="D166" s="605"/>
      <c r="E166" s="606"/>
      <c r="F166" s="606"/>
      <c r="G166" s="606"/>
      <c r="H166" s="606"/>
      <c r="I166" s="606"/>
      <c r="J166" s="606"/>
      <c r="K166" s="607"/>
      <c r="L166" s="607"/>
      <c r="M166" s="607"/>
      <c r="N166" s="608"/>
      <c r="O166" s="607"/>
      <c r="P166" s="607"/>
      <c r="Q166" s="607"/>
      <c r="R166" s="607"/>
      <c r="S166" s="607"/>
      <c r="T166" s="607"/>
      <c r="U166" s="626"/>
      <c r="V166" s="631"/>
      <c r="W166" s="636"/>
      <c r="X166" s="631"/>
      <c r="Y166" s="636"/>
      <c r="Z166" s="631"/>
      <c r="AA166" s="644"/>
      <c r="AB166" s="643">
        <v>41120</v>
      </c>
      <c r="AC166" s="644">
        <v>41151</v>
      </c>
      <c r="AD166" s="643">
        <v>41182</v>
      </c>
      <c r="AE166" s="644">
        <v>41212</v>
      </c>
      <c r="AF166" s="813">
        <v>41608</v>
      </c>
      <c r="AG166" s="644">
        <v>41638</v>
      </c>
      <c r="AH166" s="643">
        <v>41304</v>
      </c>
      <c r="AI166" s="644">
        <v>41333</v>
      </c>
      <c r="AJ166" s="644">
        <v>41363</v>
      </c>
      <c r="AK166" s="644">
        <v>41394</v>
      </c>
      <c r="AL166" s="813">
        <v>41424</v>
      </c>
      <c r="AM166" s="905">
        <v>41820</v>
      </c>
      <c r="AN166" s="905">
        <v>41850</v>
      </c>
      <c r="AO166" s="905">
        <v>41881</v>
      </c>
      <c r="AP166" s="905">
        <v>41912</v>
      </c>
      <c r="AQ166" s="905">
        <v>41942</v>
      </c>
      <c r="AR166" s="872">
        <v>41973</v>
      </c>
      <c r="AS166" s="872">
        <v>42003</v>
      </c>
      <c r="AT166" s="872">
        <v>42034</v>
      </c>
      <c r="AU166" s="872">
        <v>42063</v>
      </c>
      <c r="AV166" s="872">
        <v>41363</v>
      </c>
      <c r="AW166" s="949">
        <v>41394</v>
      </c>
      <c r="AX166" s="872">
        <v>42154</v>
      </c>
      <c r="AY166" s="872">
        <v>42185</v>
      </c>
      <c r="AZ166" s="872">
        <v>42215</v>
      </c>
      <c r="BA166" s="872">
        <v>42246</v>
      </c>
      <c r="BB166" s="872"/>
      <c r="BC166" s="872"/>
      <c r="BD166" s="872"/>
      <c r="BE166" s="872"/>
      <c r="BF166" s="872"/>
      <c r="BG166" s="872"/>
      <c r="BH166" s="872"/>
      <c r="BI166" s="872"/>
      <c r="BJ166" s="872"/>
    </row>
    <row r="167" spans="1:100" ht="200.1" hidden="1" customHeight="1" thickBot="1" x14ac:dyDescent="0.3">
      <c r="A167" s="4682"/>
      <c r="B167" s="4685"/>
      <c r="C167" s="22" t="s">
        <v>30</v>
      </c>
      <c r="D167" s="22"/>
      <c r="E167" s="577"/>
      <c r="F167" s="801"/>
      <c r="G167" s="802"/>
      <c r="H167" s="802"/>
      <c r="I167" s="801"/>
      <c r="J167" s="803"/>
      <c r="K167" s="32"/>
      <c r="L167" s="109"/>
      <c r="M167" s="183"/>
      <c r="N167" s="577"/>
      <c r="O167" s="464"/>
      <c r="P167" s="577"/>
      <c r="Q167" s="804"/>
      <c r="R167" s="109"/>
      <c r="S167" s="32"/>
      <c r="T167" s="159"/>
      <c r="U167" s="32"/>
      <c r="V167" s="159"/>
      <c r="W167" s="32"/>
      <c r="X167" s="578"/>
      <c r="Y167" s="577"/>
      <c r="Z167" s="159"/>
      <c r="AA167" s="577"/>
      <c r="AB167" s="750"/>
      <c r="AC167" s="826" t="s">
        <v>208</v>
      </c>
      <c r="AD167" s="828" t="s">
        <v>208</v>
      </c>
      <c r="AE167" s="817"/>
      <c r="AF167" s="826" t="s">
        <v>243</v>
      </c>
      <c r="AG167" s="719" t="s">
        <v>243</v>
      </c>
      <c r="AH167" s="755"/>
      <c r="AI167" s="719" t="s">
        <v>246</v>
      </c>
      <c r="AJ167" s="719" t="s">
        <v>246</v>
      </c>
      <c r="AK167" s="719" t="s">
        <v>252</v>
      </c>
      <c r="AL167" s="198" t="s">
        <v>252</v>
      </c>
      <c r="AM167" s="906"/>
      <c r="AN167" s="906"/>
      <c r="AO167" s="906"/>
      <c r="AP167" s="924" t="s">
        <v>282</v>
      </c>
      <c r="AQ167" s="906"/>
      <c r="AR167" s="898"/>
      <c r="AS167" s="898"/>
      <c r="AT167" s="898"/>
      <c r="AU167" s="929"/>
      <c r="AV167" s="929" t="s">
        <v>315</v>
      </c>
      <c r="AW167" s="950" t="s">
        <v>296</v>
      </c>
      <c r="AX167" s="929" t="s">
        <v>316</v>
      </c>
      <c r="AY167" s="929" t="s">
        <v>294</v>
      </c>
      <c r="AZ167" s="929" t="s">
        <v>293</v>
      </c>
      <c r="BA167" s="929" t="s">
        <v>285</v>
      </c>
      <c r="BB167" s="929"/>
      <c r="BC167" s="950" t="s">
        <v>331</v>
      </c>
      <c r="BD167" s="929"/>
      <c r="BE167" s="929"/>
      <c r="BF167" s="929" t="s">
        <v>365</v>
      </c>
      <c r="BG167" s="929"/>
      <c r="BH167" s="929"/>
      <c r="BI167" s="929" t="s">
        <v>382</v>
      </c>
      <c r="BJ167" s="929" t="s">
        <v>372</v>
      </c>
      <c r="BK167" s="2095" t="s">
        <v>374</v>
      </c>
      <c r="BL167" s="3351" t="s">
        <v>383</v>
      </c>
      <c r="BR167" s="198" t="s">
        <v>560</v>
      </c>
      <c r="BS167" s="399"/>
      <c r="BT167" s="750"/>
      <c r="BU167" s="399"/>
      <c r="BV167" s="750"/>
      <c r="BW167" s="719" t="s">
        <v>566</v>
      </c>
      <c r="BX167" s="755" t="s">
        <v>566</v>
      </c>
      <c r="BY167" s="719"/>
      <c r="BZ167" s="750"/>
      <c r="CA167" s="399"/>
      <c r="CB167" s="750"/>
      <c r="CC167" s="399"/>
      <c r="CD167" s="755" t="s">
        <v>628</v>
      </c>
      <c r="CE167" s="399"/>
      <c r="CF167" s="903"/>
      <c r="CG167" s="2892" t="s">
        <v>750</v>
      </c>
      <c r="CH167" s="2892" t="s">
        <v>749</v>
      </c>
      <c r="CI167" s="3179" t="s">
        <v>738</v>
      </c>
      <c r="CJ167" s="3179" t="s">
        <v>759</v>
      </c>
      <c r="CL167" s="2095" t="s">
        <v>752</v>
      </c>
      <c r="CM167" s="2095" t="s">
        <v>753</v>
      </c>
      <c r="CN167" s="15" t="s">
        <v>1</v>
      </c>
      <c r="CP167" s="2095" t="s">
        <v>733</v>
      </c>
      <c r="CR167" s="2095" t="s">
        <v>733</v>
      </c>
      <c r="CS167" s="2095" t="s">
        <v>733</v>
      </c>
    </row>
    <row r="168" spans="1:100" s="1" customFormat="1" ht="15" hidden="1" customHeight="1" x14ac:dyDescent="0.25">
      <c r="A168" s="24"/>
      <c r="B168" s="36"/>
      <c r="C168" s="4"/>
      <c r="D168" s="4"/>
      <c r="E168" s="25"/>
      <c r="F168" s="41"/>
      <c r="G168" s="41"/>
      <c r="H168" s="41"/>
      <c r="I168" s="41"/>
      <c r="J168" s="41"/>
      <c r="K168" s="25"/>
      <c r="L168" s="25"/>
      <c r="M168" s="185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3351"/>
      <c r="AC168" s="827"/>
      <c r="AD168" s="827"/>
      <c r="AE168" s="827"/>
      <c r="AF168" s="827"/>
      <c r="AJ168" s="2803"/>
      <c r="AU168" s="2803"/>
      <c r="AW168" s="2803"/>
      <c r="BL168" s="181"/>
      <c r="BM168" s="181"/>
      <c r="BN168" s="181"/>
      <c r="CQ168" s="2803"/>
      <c r="CR168" s="2803"/>
    </row>
    <row r="169" spans="1:100" s="1" customFormat="1" ht="15" hidden="1" customHeight="1" x14ac:dyDescent="0.25">
      <c r="A169" s="24"/>
      <c r="B169" s="36"/>
      <c r="C169" s="4"/>
      <c r="D169" s="4"/>
      <c r="E169" s="25"/>
      <c r="F169" s="41"/>
      <c r="G169" s="41"/>
      <c r="H169" s="41"/>
      <c r="I169" s="41"/>
      <c r="J169" s="41"/>
      <c r="K169" s="25"/>
      <c r="L169" s="25"/>
      <c r="M169" s="185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3351"/>
      <c r="AC169" s="827"/>
      <c r="AD169" s="827"/>
      <c r="AE169" s="827"/>
      <c r="AF169" s="827"/>
      <c r="AJ169" s="2803"/>
      <c r="AU169" s="2803"/>
      <c r="AW169" s="2803"/>
      <c r="BL169" s="181"/>
      <c r="BM169" s="181"/>
      <c r="BN169" s="181"/>
      <c r="CQ169" s="2803"/>
      <c r="CR169" s="2803"/>
    </row>
    <row r="170" spans="1:100" s="1" customFormat="1" ht="15" hidden="1" customHeight="1" x14ac:dyDescent="0.25">
      <c r="A170" s="24"/>
      <c r="B170" s="36"/>
      <c r="C170" s="4"/>
      <c r="D170" s="4"/>
      <c r="E170" s="25"/>
      <c r="F170" s="41"/>
      <c r="G170" s="41"/>
      <c r="H170" s="41"/>
      <c r="I170" s="41"/>
      <c r="J170" s="41"/>
      <c r="K170" s="25"/>
      <c r="L170" s="25"/>
      <c r="M170" s="185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3351"/>
      <c r="AC170" s="827"/>
      <c r="AD170" s="827"/>
      <c r="AE170" s="827"/>
      <c r="AF170" s="827"/>
      <c r="AJ170" s="2803"/>
      <c r="AU170" s="2803"/>
      <c r="AW170" s="2803"/>
      <c r="BL170" s="181"/>
      <c r="BM170" s="181"/>
      <c r="BN170" s="181"/>
      <c r="CQ170" s="2803"/>
      <c r="CR170" s="2803"/>
    </row>
    <row r="171" spans="1:100" s="1" customFormat="1" ht="15" hidden="1" customHeight="1" x14ac:dyDescent="0.25">
      <c r="A171" s="24"/>
      <c r="B171" s="36"/>
      <c r="C171" s="4"/>
      <c r="D171" s="4"/>
      <c r="E171" s="25"/>
      <c r="F171" s="41"/>
      <c r="G171" s="41"/>
      <c r="H171" s="41"/>
      <c r="I171" s="41"/>
      <c r="J171" s="41"/>
      <c r="K171" s="25"/>
      <c r="L171" s="25"/>
      <c r="M171" s="185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3351"/>
      <c r="AC171" s="827"/>
      <c r="AD171" s="827"/>
      <c r="AE171" s="827"/>
      <c r="AF171" s="827"/>
      <c r="AJ171" s="2803"/>
      <c r="AU171" s="2803"/>
      <c r="AW171" s="2803"/>
      <c r="BL171" s="181"/>
      <c r="BM171" s="181"/>
      <c r="BN171" s="181"/>
      <c r="CQ171" s="2803"/>
      <c r="CR171" s="2803"/>
    </row>
    <row r="172" spans="1:100" s="1" customFormat="1" ht="15" hidden="1" customHeight="1" x14ac:dyDescent="0.25">
      <c r="A172" s="24"/>
      <c r="B172" s="36"/>
      <c r="C172" s="4"/>
      <c r="D172" s="4"/>
      <c r="E172" s="25"/>
      <c r="F172" s="41"/>
      <c r="G172" s="41"/>
      <c r="H172" s="41"/>
      <c r="I172" s="41"/>
      <c r="J172" s="41"/>
      <c r="K172" s="25"/>
      <c r="L172" s="25"/>
      <c r="M172" s="185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3351"/>
      <c r="AC172" s="827"/>
      <c r="AD172" s="827"/>
      <c r="AE172" s="827"/>
      <c r="AF172" s="827"/>
      <c r="AJ172" s="2803"/>
      <c r="AU172" s="2803"/>
      <c r="AW172" s="2803"/>
      <c r="BL172" s="181"/>
      <c r="BM172" s="181"/>
      <c r="BN172" s="181"/>
      <c r="CH172" s="1" t="s">
        <v>1</v>
      </c>
      <c r="CQ172" s="2803"/>
      <c r="CR172" s="2803"/>
    </row>
    <row r="173" spans="1:100" s="1" customFormat="1" ht="15.75" hidden="1" thickBot="1" x14ac:dyDescent="0.3">
      <c r="A173" s="24"/>
      <c r="B173" s="36"/>
      <c r="C173" s="4"/>
      <c r="D173" s="4"/>
      <c r="E173" s="25"/>
      <c r="F173" s="41"/>
      <c r="G173" s="41"/>
      <c r="H173" s="41"/>
      <c r="I173" s="41"/>
      <c r="J173" s="41"/>
      <c r="K173" s="25"/>
      <c r="L173" s="25"/>
      <c r="M173" s="185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3351"/>
      <c r="AC173" s="827"/>
      <c r="AD173" s="827"/>
      <c r="AE173" s="827"/>
      <c r="AF173" s="827"/>
      <c r="AJ173" s="2803"/>
      <c r="AU173" s="2803"/>
      <c r="AW173" s="2803"/>
      <c r="BE173" s="1" t="s">
        <v>367</v>
      </c>
      <c r="BL173" s="181"/>
      <c r="BM173" s="181" t="s">
        <v>411</v>
      </c>
      <c r="BN173" s="181"/>
      <c r="BS173" s="181" t="s">
        <v>477</v>
      </c>
      <c r="CB173" s="1" t="s">
        <v>661</v>
      </c>
      <c r="CE173" s="1">
        <v>2018</v>
      </c>
      <c r="CH173" s="19" t="s">
        <v>737</v>
      </c>
      <c r="CQ173" s="2803">
        <v>2019</v>
      </c>
      <c r="CR173" s="2803"/>
    </row>
    <row r="174" spans="1:100" ht="30" hidden="1" customHeight="1" x14ac:dyDescent="0.25">
      <c r="A174" s="4689" t="s">
        <v>91</v>
      </c>
      <c r="B174" s="4688" t="s">
        <v>39</v>
      </c>
      <c r="C174" s="312" t="s">
        <v>47</v>
      </c>
      <c r="D174" s="312"/>
      <c r="E174" s="313"/>
      <c r="F174" s="314"/>
      <c r="G174" s="313"/>
      <c r="H174" s="314"/>
      <c r="I174" s="313"/>
      <c r="J174" s="315"/>
      <c r="K174" s="316"/>
      <c r="L174" s="317"/>
      <c r="M174" s="318"/>
      <c r="AB174" s="15"/>
      <c r="AK174" s="15"/>
    </row>
    <row r="175" spans="1:100" ht="30" hidden="1" customHeight="1" thickBot="1" x14ac:dyDescent="0.3">
      <c r="A175" s="4690"/>
      <c r="B175" s="4675"/>
      <c r="C175" s="3182" t="s">
        <v>48</v>
      </c>
      <c r="D175" s="3182"/>
      <c r="E175" s="3183"/>
      <c r="F175" s="3183"/>
      <c r="G175" s="3183"/>
      <c r="H175" s="3183"/>
      <c r="I175" s="3183"/>
      <c r="J175" s="3183"/>
      <c r="K175" s="3183"/>
      <c r="L175" s="3184"/>
      <c r="M175" s="3185"/>
      <c r="N175" s="3185"/>
      <c r="O175" s="3185"/>
      <c r="P175" s="3185"/>
      <c r="Q175" s="3185"/>
      <c r="R175" s="3185"/>
      <c r="S175" s="2243"/>
      <c r="T175" s="1760"/>
      <c r="U175" s="1769"/>
      <c r="V175" s="1760"/>
      <c r="W175" s="1769"/>
      <c r="X175" s="1760"/>
      <c r="Y175" s="1760"/>
      <c r="Z175" s="1760"/>
      <c r="AA175" s="3186"/>
      <c r="AB175" s="1973">
        <v>41455</v>
      </c>
      <c r="AC175" s="1973">
        <v>41485</v>
      </c>
      <c r="AD175" s="1973">
        <v>41516</v>
      </c>
      <c r="AE175" s="1973">
        <v>41547</v>
      </c>
      <c r="AF175" s="1760">
        <v>41577</v>
      </c>
      <c r="AG175" s="1760">
        <v>41608</v>
      </c>
      <c r="AH175" s="1760">
        <v>41638</v>
      </c>
      <c r="AI175" s="1760">
        <v>41304</v>
      </c>
      <c r="AJ175" s="2246">
        <v>41333</v>
      </c>
      <c r="AK175" s="1760">
        <v>41363</v>
      </c>
      <c r="AL175" s="1768">
        <v>41394</v>
      </c>
      <c r="AM175" s="1768">
        <v>41789</v>
      </c>
      <c r="AN175" s="1760">
        <v>41820</v>
      </c>
      <c r="AO175" s="1769">
        <v>41850</v>
      </c>
      <c r="AP175" s="1760">
        <v>41881</v>
      </c>
      <c r="AQ175" s="1769">
        <v>41912</v>
      </c>
      <c r="AR175" s="1760">
        <v>41942</v>
      </c>
      <c r="AS175" s="1760">
        <v>41973</v>
      </c>
      <c r="AT175" s="1760">
        <v>42003</v>
      </c>
      <c r="AU175" s="2246">
        <v>42034</v>
      </c>
      <c r="AV175" s="1760">
        <v>42063</v>
      </c>
      <c r="AW175" s="2246">
        <v>42093</v>
      </c>
      <c r="AX175" s="1760">
        <v>42124</v>
      </c>
      <c r="AY175" s="1760">
        <v>42154</v>
      </c>
      <c r="AZ175" s="1760">
        <v>42185</v>
      </c>
      <c r="BA175" s="1760">
        <v>42215</v>
      </c>
      <c r="BB175" s="1760">
        <v>41881</v>
      </c>
      <c r="BC175" s="1760">
        <v>41912</v>
      </c>
      <c r="BD175" s="1760">
        <v>41942</v>
      </c>
      <c r="BE175" s="1760">
        <v>41973</v>
      </c>
      <c r="BF175" s="1760">
        <v>42003</v>
      </c>
      <c r="BG175" s="1760">
        <v>42399</v>
      </c>
      <c r="BH175" s="1760">
        <v>42428</v>
      </c>
      <c r="BI175" s="1760">
        <v>42459</v>
      </c>
      <c r="BJ175" s="1760">
        <v>42490</v>
      </c>
      <c r="BK175" s="1760">
        <v>42520</v>
      </c>
      <c r="BL175" s="1760">
        <v>42551</v>
      </c>
      <c r="BM175" s="1768">
        <v>42581</v>
      </c>
      <c r="BN175" s="1760">
        <v>42612</v>
      </c>
      <c r="BO175" s="1769">
        <v>42643</v>
      </c>
      <c r="BP175" s="1760">
        <v>42673</v>
      </c>
      <c r="BQ175" s="1760">
        <v>42704</v>
      </c>
      <c r="BR175" s="1973">
        <v>42734</v>
      </c>
      <c r="BS175" s="1973">
        <v>42765</v>
      </c>
      <c r="BT175" s="1973">
        <v>42794</v>
      </c>
      <c r="BU175" s="1768">
        <v>42824</v>
      </c>
      <c r="BV175" s="1760">
        <v>42855</v>
      </c>
      <c r="BW175" s="1769">
        <v>42885</v>
      </c>
      <c r="BX175" s="1760">
        <v>42916</v>
      </c>
      <c r="BY175" s="1760">
        <v>42946</v>
      </c>
      <c r="BZ175" s="1760">
        <v>42977</v>
      </c>
      <c r="CA175" s="1760">
        <v>43008</v>
      </c>
      <c r="CB175" s="1768">
        <v>43038</v>
      </c>
      <c r="CC175" s="1760">
        <v>43069</v>
      </c>
      <c r="CD175" s="1769">
        <v>43099</v>
      </c>
      <c r="CE175" s="1760">
        <v>43130</v>
      </c>
      <c r="CF175" s="1973">
        <v>42794</v>
      </c>
      <c r="CG175" s="1973">
        <v>43189</v>
      </c>
      <c r="CH175" s="1760">
        <v>43220</v>
      </c>
      <c r="CI175" s="1760">
        <v>43250</v>
      </c>
      <c r="CJ175" s="1760">
        <v>43281</v>
      </c>
      <c r="CK175" s="1760">
        <v>43311</v>
      </c>
      <c r="CL175" s="1760">
        <v>43342</v>
      </c>
      <c r="CM175" s="1768">
        <v>43008</v>
      </c>
      <c r="CN175" s="1768">
        <v>43038</v>
      </c>
      <c r="CO175" s="1760">
        <v>43069</v>
      </c>
      <c r="CP175" s="1769">
        <v>43099</v>
      </c>
      <c r="CQ175" s="2246">
        <v>43130</v>
      </c>
      <c r="CR175" s="3186">
        <v>42794</v>
      </c>
      <c r="CS175" s="1760">
        <v>43189</v>
      </c>
    </row>
    <row r="176" spans="1:100" s="26" customFormat="1" ht="30" hidden="1" customHeight="1" thickBot="1" x14ac:dyDescent="0.3">
      <c r="A176" s="4690"/>
      <c r="B176" s="4675"/>
      <c r="C176" s="3195" t="s">
        <v>33</v>
      </c>
      <c r="D176" s="3196"/>
      <c r="E176" s="3197"/>
      <c r="F176" s="3198"/>
      <c r="G176" s="3197"/>
      <c r="H176" s="3198"/>
      <c r="I176" s="3199"/>
      <c r="J176" s="3200"/>
      <c r="K176" s="3199"/>
      <c r="L176" s="3201"/>
      <c r="M176" s="3199"/>
      <c r="N176" s="3202"/>
      <c r="O176" s="3199"/>
      <c r="P176" s="3200"/>
      <c r="Q176" s="3199"/>
      <c r="R176" s="3200"/>
      <c r="S176" s="3202"/>
      <c r="T176" s="3199"/>
      <c r="U176" s="3200"/>
      <c r="V176" s="3199"/>
      <c r="W176" s="3200"/>
      <c r="X176" s="3203"/>
      <c r="Y176" s="3204"/>
      <c r="Z176" s="3204"/>
      <c r="AA176" s="3205"/>
      <c r="AB176" s="3199">
        <f>AB163</f>
        <v>41248</v>
      </c>
      <c r="AC176" s="3199">
        <v>40911</v>
      </c>
      <c r="AD176" s="3199">
        <f t="shared" ref="AD176:AT176" si="309">AD163</f>
        <v>41318</v>
      </c>
      <c r="AE176" s="3199">
        <f t="shared" si="309"/>
        <v>41346</v>
      </c>
      <c r="AF176" s="3199">
        <f t="shared" si="309"/>
        <v>41381</v>
      </c>
      <c r="AG176" s="3199">
        <f t="shared" si="309"/>
        <v>41409</v>
      </c>
      <c r="AH176" s="3199">
        <f t="shared" si="309"/>
        <v>41437</v>
      </c>
      <c r="AI176" s="3199">
        <f t="shared" si="309"/>
        <v>41466</v>
      </c>
      <c r="AJ176" s="3203">
        <f t="shared" si="309"/>
        <v>41466</v>
      </c>
      <c r="AK176" s="3199">
        <f t="shared" si="309"/>
        <v>41500</v>
      </c>
      <c r="AL176" s="3202">
        <f t="shared" si="309"/>
        <v>41528</v>
      </c>
      <c r="AM176" s="3202">
        <f t="shared" si="309"/>
        <v>41563</v>
      </c>
      <c r="AN176" s="3199">
        <f t="shared" si="309"/>
        <v>41591</v>
      </c>
      <c r="AO176" s="3206">
        <f t="shared" si="309"/>
        <v>41626</v>
      </c>
      <c r="AP176" s="3199">
        <f t="shared" si="309"/>
        <v>41675</v>
      </c>
      <c r="AQ176" s="3202">
        <f t="shared" si="309"/>
        <v>41345</v>
      </c>
      <c r="AR176" s="3199">
        <f t="shared" si="309"/>
        <v>41738</v>
      </c>
      <c r="AS176" s="3199">
        <f t="shared" si="309"/>
        <v>41773</v>
      </c>
      <c r="AT176" s="3199">
        <f t="shared" si="309"/>
        <v>41808</v>
      </c>
      <c r="AU176" s="3203" t="s">
        <v>106</v>
      </c>
      <c r="AV176" s="3199">
        <v>41471</v>
      </c>
      <c r="AW176" s="3207">
        <v>41507</v>
      </c>
      <c r="AX176" s="3199">
        <f t="shared" ref="AX176:BF176" si="310">AX163</f>
        <v>41555</v>
      </c>
      <c r="AY176" s="3199">
        <f t="shared" si="310"/>
        <v>41948</v>
      </c>
      <c r="AZ176" s="3199">
        <f t="shared" si="310"/>
        <v>41983</v>
      </c>
      <c r="BA176" s="3199">
        <f t="shared" si="310"/>
        <v>42018</v>
      </c>
      <c r="BB176" s="3199">
        <f t="shared" si="310"/>
        <v>42053</v>
      </c>
      <c r="BC176" s="3199">
        <f t="shared" si="310"/>
        <v>42088</v>
      </c>
      <c r="BD176" s="3199">
        <f t="shared" si="310"/>
        <v>42123</v>
      </c>
      <c r="BE176" s="3199">
        <f t="shared" si="310"/>
        <v>42158</v>
      </c>
      <c r="BF176" s="3199">
        <f t="shared" si="310"/>
        <v>42186</v>
      </c>
      <c r="BG176" s="3203" t="s">
        <v>106</v>
      </c>
      <c r="BH176" s="3199">
        <f t="shared" ref="BH176:CS176" si="311">BH163</f>
        <v>42228</v>
      </c>
      <c r="BI176" s="3199">
        <f t="shared" si="311"/>
        <v>42263</v>
      </c>
      <c r="BJ176" s="3199">
        <f t="shared" si="311"/>
        <v>42298</v>
      </c>
      <c r="BK176" s="3199">
        <f t="shared" si="311"/>
        <v>42319</v>
      </c>
      <c r="BL176" s="3199">
        <f t="shared" si="311"/>
        <v>42347</v>
      </c>
      <c r="BM176" s="3199">
        <f t="shared" si="311"/>
        <v>42382</v>
      </c>
      <c r="BN176" s="3199">
        <f t="shared" si="311"/>
        <v>42417</v>
      </c>
      <c r="BO176" s="3199">
        <f t="shared" si="311"/>
        <v>42452</v>
      </c>
      <c r="BP176" s="3199">
        <f t="shared" si="311"/>
        <v>42487</v>
      </c>
      <c r="BQ176" s="3199">
        <f t="shared" si="311"/>
        <v>42522</v>
      </c>
      <c r="BR176" s="3199">
        <f t="shared" si="311"/>
        <v>42557</v>
      </c>
      <c r="BS176" s="3199" t="str">
        <f t="shared" si="311"/>
        <v>same as 12/30</v>
      </c>
      <c r="BT176" s="3199">
        <f t="shared" si="311"/>
        <v>42585</v>
      </c>
      <c r="BU176" s="3199">
        <f t="shared" si="311"/>
        <v>42613</v>
      </c>
      <c r="BV176" s="3199">
        <f t="shared" si="311"/>
        <v>42655</v>
      </c>
      <c r="BW176" s="3199">
        <f t="shared" si="311"/>
        <v>42683</v>
      </c>
      <c r="BX176" s="3199">
        <f t="shared" si="311"/>
        <v>42711</v>
      </c>
      <c r="BY176" s="3199">
        <f t="shared" si="311"/>
        <v>42760</v>
      </c>
      <c r="BZ176" s="3199">
        <f t="shared" si="311"/>
        <v>42788</v>
      </c>
      <c r="CA176" s="3199">
        <f t="shared" si="311"/>
        <v>42823</v>
      </c>
      <c r="CB176" s="3199">
        <f t="shared" si="311"/>
        <v>42858</v>
      </c>
      <c r="CC176" s="3199">
        <f t="shared" si="311"/>
        <v>42893</v>
      </c>
      <c r="CD176" s="3199">
        <f t="shared" si="311"/>
        <v>42928</v>
      </c>
      <c r="CE176" s="3199" t="str">
        <f t="shared" si="311"/>
        <v>same as 12/30</v>
      </c>
      <c r="CF176" s="3202">
        <f t="shared" si="311"/>
        <v>42591</v>
      </c>
      <c r="CG176" s="3228">
        <f t="shared" si="311"/>
        <v>42998</v>
      </c>
      <c r="CH176" s="3232">
        <f t="shared" si="311"/>
        <v>43026</v>
      </c>
      <c r="CI176" s="3237">
        <f t="shared" si="311"/>
        <v>43054</v>
      </c>
      <c r="CJ176" s="3232">
        <f t="shared" si="311"/>
        <v>43082</v>
      </c>
      <c r="CK176" s="3237">
        <f t="shared" si="311"/>
        <v>43124</v>
      </c>
      <c r="CL176" s="3232">
        <f t="shared" si="311"/>
        <v>43145</v>
      </c>
      <c r="CM176" s="3237">
        <f t="shared" si="311"/>
        <v>43180</v>
      </c>
      <c r="CN176" s="3232">
        <f t="shared" si="311"/>
        <v>43222</v>
      </c>
      <c r="CO176" s="3237">
        <f t="shared" si="311"/>
        <v>43257</v>
      </c>
      <c r="CP176" s="3232">
        <f t="shared" si="311"/>
        <v>43292</v>
      </c>
      <c r="CQ176" s="3244" t="str">
        <f t="shared" si="311"/>
        <v>same as 12/30</v>
      </c>
      <c r="CR176" s="3255">
        <f t="shared" si="311"/>
        <v>43327</v>
      </c>
      <c r="CS176" s="3248">
        <f t="shared" si="311"/>
        <v>43355</v>
      </c>
      <c r="CT176" s="1197"/>
    </row>
    <row r="177" spans="1:98" s="18" customFormat="1" ht="30" hidden="1" customHeight="1" x14ac:dyDescent="0.25">
      <c r="A177" s="4690"/>
      <c r="B177" s="4675"/>
      <c r="C177" s="419" t="s">
        <v>17</v>
      </c>
      <c r="D177" s="419"/>
      <c r="E177" s="89"/>
      <c r="F177" s="102"/>
      <c r="G177" s="89"/>
      <c r="H177" s="102"/>
      <c r="I177" s="89"/>
      <c r="J177" s="102"/>
      <c r="K177" s="89"/>
      <c r="L177" s="102"/>
      <c r="M177" s="89"/>
      <c r="N177" s="3187"/>
      <c r="O177" s="1233"/>
      <c r="P177" s="1251"/>
      <c r="Q177" s="1233"/>
      <c r="R177" s="1251"/>
      <c r="S177" s="3187"/>
      <c r="T177" s="1233"/>
      <c r="U177" s="1251"/>
      <c r="V177" s="1233"/>
      <c r="W177" s="1251"/>
      <c r="X177" s="1233"/>
      <c r="Y177" s="1233"/>
      <c r="Z177" s="1233"/>
      <c r="AA177" s="3188"/>
      <c r="AB177" s="26"/>
      <c r="AC177" s="3189"/>
      <c r="AD177" s="3190"/>
      <c r="AE177" s="3190"/>
      <c r="AF177" s="3190"/>
      <c r="AG177" s="26"/>
      <c r="AH177" s="26"/>
      <c r="AI177" s="26"/>
      <c r="AJ177" s="3163"/>
      <c r="AK177" s="26"/>
      <c r="AL177" s="1635"/>
      <c r="AM177" s="3191"/>
      <c r="AN177" s="1195"/>
      <c r="AO177" s="1197"/>
      <c r="AP177" s="26"/>
      <c r="AQ177" s="1635"/>
      <c r="AR177" s="1195"/>
      <c r="AS177" s="1195"/>
      <c r="AT177" s="1195"/>
      <c r="AU177" s="3192" t="s">
        <v>106</v>
      </c>
      <c r="AV177" s="1195"/>
      <c r="AW177" s="3193"/>
      <c r="AX177" s="1195"/>
      <c r="AY177" s="1195"/>
      <c r="AZ177" s="1195"/>
      <c r="BA177" s="1195"/>
      <c r="BB177" s="1195"/>
      <c r="BC177" s="1195"/>
      <c r="BD177" s="1195"/>
      <c r="BE177" s="1195"/>
      <c r="BF177" s="1195"/>
      <c r="BG177" s="3192" t="s">
        <v>106</v>
      </c>
      <c r="BH177" s="1195"/>
      <c r="BI177" s="1195"/>
      <c r="BJ177" s="1195"/>
      <c r="BK177" s="1195"/>
      <c r="BL177" s="1233"/>
      <c r="BM177" s="1233"/>
      <c r="BN177" s="1233"/>
      <c r="BO177" s="1195"/>
      <c r="BP177" s="1195"/>
      <c r="BQ177" s="1195"/>
      <c r="BR177" s="1195"/>
      <c r="BS177" s="1195"/>
      <c r="BT177" s="1195"/>
      <c r="BU177" s="1195"/>
      <c r="BV177" s="1195"/>
      <c r="BW177" s="1195"/>
      <c r="BX177" s="1195"/>
      <c r="BY177" s="1195"/>
      <c r="BZ177" s="1195"/>
      <c r="CA177" s="1195"/>
      <c r="CB177" s="1195"/>
      <c r="CC177" s="1195"/>
      <c r="CD177" s="1195"/>
      <c r="CE177" s="1195"/>
      <c r="CF177" s="3191"/>
      <c r="CG177" s="900"/>
      <c r="CH177" s="538"/>
      <c r="CI177" s="266"/>
      <c r="CJ177" s="538"/>
      <c r="CK177" s="266"/>
      <c r="CL177" s="538"/>
      <c r="CM177" s="266"/>
      <c r="CN177" s="538"/>
      <c r="CO177" s="266"/>
      <c r="CP177" s="538"/>
      <c r="CQ177" s="3212"/>
      <c r="CR177" s="533"/>
      <c r="CS177" s="1211"/>
      <c r="CT177" s="890"/>
    </row>
    <row r="178" spans="1:98" s="47" customFormat="1" ht="30" hidden="1" customHeight="1" x14ac:dyDescent="0.25">
      <c r="A178" s="4690"/>
      <c r="B178" s="4675"/>
      <c r="C178" s="135" t="s">
        <v>49</v>
      </c>
      <c r="D178" s="135"/>
      <c r="E178" s="62"/>
      <c r="F178" s="64"/>
      <c r="G178" s="62"/>
      <c r="H178" s="63"/>
      <c r="I178" s="62"/>
      <c r="J178" s="63"/>
      <c r="K178" s="62"/>
      <c r="L178" s="63"/>
      <c r="M178" s="62"/>
      <c r="N178" s="105"/>
      <c r="O178" s="62"/>
      <c r="P178" s="63"/>
      <c r="Q178" s="62"/>
      <c r="R178" s="63"/>
      <c r="S178" s="105"/>
      <c r="T178" s="62"/>
      <c r="U178" s="63"/>
      <c r="V178" s="191"/>
      <c r="W178" s="64"/>
      <c r="X178" s="62"/>
      <c r="Y178" s="191"/>
      <c r="Z178" s="191"/>
      <c r="AA178" s="107"/>
      <c r="AB178" s="105">
        <f>AB179</f>
        <v>41243</v>
      </c>
      <c r="AC178" s="105">
        <v>41271</v>
      </c>
      <c r="AD178" s="105">
        <v>41302</v>
      </c>
      <c r="AE178" s="105">
        <f>AE179</f>
        <v>41341</v>
      </c>
      <c r="AF178" s="105">
        <f>AF179</f>
        <v>41376</v>
      </c>
      <c r="AG178" s="105">
        <f>AG179</f>
        <v>41404</v>
      </c>
      <c r="AH178" s="105">
        <f>AH179</f>
        <v>41432</v>
      </c>
      <c r="AI178" s="105">
        <f>AI179</f>
        <v>41460</v>
      </c>
      <c r="AJ178" s="105" t="s">
        <v>25</v>
      </c>
      <c r="AK178" s="105">
        <f>AK179</f>
        <v>41495</v>
      </c>
      <c r="AL178" s="105">
        <f>AL179</f>
        <v>41523</v>
      </c>
      <c r="AM178" s="105">
        <f>AM179</f>
        <v>41557</v>
      </c>
      <c r="AN178" s="62">
        <f>AN179</f>
        <v>41585</v>
      </c>
      <c r="AO178" s="63">
        <f>AO179</f>
        <v>41620</v>
      </c>
      <c r="AP178" s="105">
        <v>41289</v>
      </c>
      <c r="AQ178" s="105">
        <f>AQ179</f>
        <v>41339</v>
      </c>
      <c r="AR178" s="62">
        <f>AR179</f>
        <v>41732</v>
      </c>
      <c r="AS178" s="62">
        <f>AS179</f>
        <v>41767</v>
      </c>
      <c r="AT178" s="62">
        <f>AT179</f>
        <v>41802</v>
      </c>
      <c r="AU178" s="62" t="s">
        <v>106</v>
      </c>
      <c r="AV178" s="62">
        <v>41831</v>
      </c>
      <c r="AW178" s="191">
        <v>41500</v>
      </c>
      <c r="AX178" s="62">
        <v>41549</v>
      </c>
      <c r="AY178" s="62">
        <f t="shared" ref="AY178:CS178" si="312">AY179</f>
        <v>41942</v>
      </c>
      <c r="AZ178" s="62">
        <f t="shared" si="312"/>
        <v>41977</v>
      </c>
      <c r="BA178" s="62">
        <f t="shared" si="312"/>
        <v>42012</v>
      </c>
      <c r="BB178" s="62">
        <f t="shared" si="312"/>
        <v>42040</v>
      </c>
      <c r="BC178" s="62">
        <f t="shared" si="312"/>
        <v>42082</v>
      </c>
      <c r="BD178" s="62">
        <f t="shared" si="312"/>
        <v>42117</v>
      </c>
      <c r="BE178" s="62">
        <f t="shared" si="312"/>
        <v>42152</v>
      </c>
      <c r="BF178" s="62">
        <f t="shared" si="312"/>
        <v>42180</v>
      </c>
      <c r="BG178" s="62" t="s">
        <v>106</v>
      </c>
      <c r="BH178" s="62">
        <f t="shared" si="312"/>
        <v>42222</v>
      </c>
      <c r="BI178" s="62">
        <f t="shared" si="312"/>
        <v>42257</v>
      </c>
      <c r="BJ178" s="62">
        <f t="shared" si="312"/>
        <v>42292</v>
      </c>
      <c r="BK178" s="62">
        <f t="shared" si="312"/>
        <v>42313</v>
      </c>
      <c r="BL178" s="62">
        <f t="shared" si="312"/>
        <v>42341</v>
      </c>
      <c r="BM178" s="62">
        <f t="shared" si="312"/>
        <v>42376</v>
      </c>
      <c r="BN178" s="62">
        <f t="shared" si="312"/>
        <v>42411</v>
      </c>
      <c r="BO178" s="62">
        <f t="shared" si="312"/>
        <v>42446</v>
      </c>
      <c r="BP178" s="62">
        <f t="shared" si="312"/>
        <v>42481</v>
      </c>
      <c r="BQ178" s="62">
        <f t="shared" si="312"/>
        <v>42516</v>
      </c>
      <c r="BR178" s="50">
        <f t="shared" si="312"/>
        <v>42551</v>
      </c>
      <c r="BS178" s="50" t="s">
        <v>475</v>
      </c>
      <c r="BT178" s="50">
        <f t="shared" si="312"/>
        <v>42579</v>
      </c>
      <c r="BU178" s="50">
        <f t="shared" si="312"/>
        <v>42607</v>
      </c>
      <c r="BV178" s="50">
        <f t="shared" si="312"/>
        <v>42649</v>
      </c>
      <c r="BW178" s="50">
        <f t="shared" si="312"/>
        <v>42677</v>
      </c>
      <c r="BX178" s="50">
        <f t="shared" si="312"/>
        <v>42705</v>
      </c>
      <c r="BY178" s="50">
        <f t="shared" si="312"/>
        <v>42754</v>
      </c>
      <c r="BZ178" s="50">
        <f t="shared" si="312"/>
        <v>42782</v>
      </c>
      <c r="CA178" s="50">
        <f t="shared" si="312"/>
        <v>42817</v>
      </c>
      <c r="CB178" s="50">
        <f t="shared" si="312"/>
        <v>42852</v>
      </c>
      <c r="CC178" s="50">
        <f t="shared" si="312"/>
        <v>42887</v>
      </c>
      <c r="CD178" s="50">
        <f t="shared" si="312"/>
        <v>42922</v>
      </c>
      <c r="CE178" s="50" t="s">
        <v>106</v>
      </c>
      <c r="CF178" s="201">
        <f t="shared" si="312"/>
        <v>42585</v>
      </c>
      <c r="CG178" s="201">
        <f t="shared" si="312"/>
        <v>42992</v>
      </c>
      <c r="CH178" s="50">
        <f t="shared" si="312"/>
        <v>43020</v>
      </c>
      <c r="CI178" s="51">
        <f t="shared" si="312"/>
        <v>43048</v>
      </c>
      <c r="CJ178" s="50">
        <f t="shared" si="312"/>
        <v>43076</v>
      </c>
      <c r="CK178" s="51">
        <f t="shared" si="312"/>
        <v>43118</v>
      </c>
      <c r="CL178" s="50">
        <f t="shared" si="312"/>
        <v>43139</v>
      </c>
      <c r="CM178" s="51">
        <f t="shared" si="312"/>
        <v>43174</v>
      </c>
      <c r="CN178" s="50">
        <f t="shared" si="312"/>
        <v>43216</v>
      </c>
      <c r="CO178" s="51">
        <f t="shared" si="312"/>
        <v>43251</v>
      </c>
      <c r="CP178" s="50">
        <f t="shared" si="312"/>
        <v>43286</v>
      </c>
      <c r="CQ178" s="51" t="s">
        <v>106</v>
      </c>
      <c r="CR178" s="50">
        <f t="shared" si="312"/>
        <v>43321</v>
      </c>
      <c r="CS178" s="53">
        <f t="shared" si="312"/>
        <v>43349</v>
      </c>
      <c r="CT178" s="2091"/>
    </row>
    <row r="179" spans="1:98" s="18" customFormat="1" ht="30" hidden="1" customHeight="1" x14ac:dyDescent="0.25">
      <c r="A179" s="4690"/>
      <c r="B179" s="4675"/>
      <c r="C179" s="136" t="s">
        <v>535</v>
      </c>
      <c r="D179" s="136"/>
      <c r="E179" s="96"/>
      <c r="F179" s="97"/>
      <c r="G179" s="96"/>
      <c r="H179" s="104"/>
      <c r="I179" s="98"/>
      <c r="J179" s="104"/>
      <c r="K179" s="62"/>
      <c r="L179" s="63"/>
      <c r="M179" s="62"/>
      <c r="N179" s="105"/>
      <c r="O179" s="62"/>
      <c r="P179" s="63"/>
      <c r="Q179" s="62"/>
      <c r="R179" s="63"/>
      <c r="S179" s="105"/>
      <c r="T179" s="62"/>
      <c r="U179" s="63"/>
      <c r="V179" s="191"/>
      <c r="W179" s="64"/>
      <c r="X179" s="62"/>
      <c r="Y179" s="191"/>
      <c r="Z179" s="191"/>
      <c r="AA179" s="107"/>
      <c r="AB179" s="105">
        <f>AB163-5</f>
        <v>41243</v>
      </c>
      <c r="AC179" s="105">
        <v>41271</v>
      </c>
      <c r="AD179" s="105">
        <v>41305</v>
      </c>
      <c r="AE179" s="105">
        <f>AE163-5</f>
        <v>41341</v>
      </c>
      <c r="AF179" s="105">
        <f>AF163-5</f>
        <v>41376</v>
      </c>
      <c r="AG179" s="105">
        <f>AG163-5</f>
        <v>41404</v>
      </c>
      <c r="AH179" s="105">
        <f>AH163-5</f>
        <v>41432</v>
      </c>
      <c r="AI179" s="105">
        <f>AI163-6</f>
        <v>41460</v>
      </c>
      <c r="AJ179" s="105" t="s">
        <v>25</v>
      </c>
      <c r="AK179" s="105">
        <f>AK163-5</f>
        <v>41495</v>
      </c>
      <c r="AL179" s="105">
        <f>AL163-5</f>
        <v>41523</v>
      </c>
      <c r="AM179" s="105">
        <f t="shared" ref="AM179:AT179" si="313">AM163-6</f>
        <v>41557</v>
      </c>
      <c r="AN179" s="62">
        <f t="shared" si="313"/>
        <v>41585</v>
      </c>
      <c r="AO179" s="63">
        <f t="shared" si="313"/>
        <v>41620</v>
      </c>
      <c r="AP179" s="105">
        <f t="shared" si="313"/>
        <v>41669</v>
      </c>
      <c r="AQ179" s="105">
        <f t="shared" si="313"/>
        <v>41339</v>
      </c>
      <c r="AR179" s="62">
        <f t="shared" si="313"/>
        <v>41732</v>
      </c>
      <c r="AS179" s="62">
        <f t="shared" si="313"/>
        <v>41767</v>
      </c>
      <c r="AT179" s="62">
        <f t="shared" si="313"/>
        <v>41802</v>
      </c>
      <c r="AU179" s="62" t="s">
        <v>106</v>
      </c>
      <c r="AV179" s="62">
        <v>41831</v>
      </c>
      <c r="AW179" s="191">
        <v>41500</v>
      </c>
      <c r="AX179" s="62">
        <v>41549</v>
      </c>
      <c r="AY179" s="62">
        <f>AY163-6</f>
        <v>41942</v>
      </c>
      <c r="AZ179" s="62">
        <f>AZ163-6</f>
        <v>41977</v>
      </c>
      <c r="BA179" s="62">
        <f>BA163-6</f>
        <v>42012</v>
      </c>
      <c r="BB179" s="191">
        <f>BB163-13</f>
        <v>42040</v>
      </c>
      <c r="BC179" s="62">
        <f>BC163-6</f>
        <v>42082</v>
      </c>
      <c r="BD179" s="62">
        <f>BD163-6</f>
        <v>42117</v>
      </c>
      <c r="BE179" s="62">
        <f>BE163-6</f>
        <v>42152</v>
      </c>
      <c r="BF179" s="62">
        <f>BF163-6</f>
        <v>42180</v>
      </c>
      <c r="BG179" s="62" t="s">
        <v>106</v>
      </c>
      <c r="BH179" s="62">
        <f t="shared" ref="BH179:BR179" si="314">BH163-6</f>
        <v>42222</v>
      </c>
      <c r="BI179" s="62">
        <f t="shared" si="314"/>
        <v>42257</v>
      </c>
      <c r="BJ179" s="62">
        <f t="shared" si="314"/>
        <v>42292</v>
      </c>
      <c r="BK179" s="62">
        <f t="shared" si="314"/>
        <v>42313</v>
      </c>
      <c r="BL179" s="62">
        <f t="shared" si="314"/>
        <v>42341</v>
      </c>
      <c r="BM179" s="62">
        <f t="shared" si="314"/>
        <v>42376</v>
      </c>
      <c r="BN179" s="62">
        <f t="shared" si="314"/>
        <v>42411</v>
      </c>
      <c r="BO179" s="62">
        <f t="shared" si="314"/>
        <v>42446</v>
      </c>
      <c r="BP179" s="62">
        <f t="shared" si="314"/>
        <v>42481</v>
      </c>
      <c r="BQ179" s="62">
        <f t="shared" si="314"/>
        <v>42516</v>
      </c>
      <c r="BR179" s="62">
        <f t="shared" si="314"/>
        <v>42551</v>
      </c>
      <c r="BS179" s="62" t="s">
        <v>475</v>
      </c>
      <c r="BT179" s="62">
        <f t="shared" ref="BT179:CD179" si="315">BT163-6</f>
        <v>42579</v>
      </c>
      <c r="BU179" s="62">
        <f t="shared" si="315"/>
        <v>42607</v>
      </c>
      <c r="BV179" s="62">
        <f t="shared" si="315"/>
        <v>42649</v>
      </c>
      <c r="BW179" s="62">
        <f t="shared" si="315"/>
        <v>42677</v>
      </c>
      <c r="BX179" s="62">
        <f t="shared" si="315"/>
        <v>42705</v>
      </c>
      <c r="BY179" s="62">
        <f t="shared" si="315"/>
        <v>42754</v>
      </c>
      <c r="BZ179" s="62">
        <f t="shared" si="315"/>
        <v>42782</v>
      </c>
      <c r="CA179" s="62">
        <f t="shared" si="315"/>
        <v>42817</v>
      </c>
      <c r="CB179" s="62">
        <f t="shared" si="315"/>
        <v>42852</v>
      </c>
      <c r="CC179" s="62">
        <f t="shared" si="315"/>
        <v>42887</v>
      </c>
      <c r="CD179" s="62">
        <f t="shared" si="315"/>
        <v>42922</v>
      </c>
      <c r="CE179" s="62" t="s">
        <v>106</v>
      </c>
      <c r="CF179" s="105">
        <f>CF163-6</f>
        <v>42585</v>
      </c>
      <c r="CG179" s="105">
        <f>CG163-6</f>
        <v>42992</v>
      </c>
      <c r="CH179" s="62">
        <f t="shared" ref="CH179:CS179" si="316">CH163-6</f>
        <v>43020</v>
      </c>
      <c r="CI179" s="63">
        <f t="shared" si="316"/>
        <v>43048</v>
      </c>
      <c r="CJ179" s="62">
        <f t="shared" si="316"/>
        <v>43076</v>
      </c>
      <c r="CK179" s="63">
        <f t="shared" si="316"/>
        <v>43118</v>
      </c>
      <c r="CL179" s="62">
        <f t="shared" si="316"/>
        <v>43139</v>
      </c>
      <c r="CM179" s="63">
        <f t="shared" si="316"/>
        <v>43174</v>
      </c>
      <c r="CN179" s="62">
        <f t="shared" si="316"/>
        <v>43216</v>
      </c>
      <c r="CO179" s="63">
        <f t="shared" si="316"/>
        <v>43251</v>
      </c>
      <c r="CP179" s="62">
        <f t="shared" si="316"/>
        <v>43286</v>
      </c>
      <c r="CQ179" s="63" t="s">
        <v>106</v>
      </c>
      <c r="CR179" s="62">
        <f t="shared" si="316"/>
        <v>43321</v>
      </c>
      <c r="CS179" s="107">
        <f t="shared" si="316"/>
        <v>43349</v>
      </c>
      <c r="CT179" s="890"/>
    </row>
    <row r="180" spans="1:98" s="18" customFormat="1" ht="30" hidden="1" customHeight="1" x14ac:dyDescent="0.25">
      <c r="A180" s="4690"/>
      <c r="B180" s="4675"/>
      <c r="C180" s="136" t="s">
        <v>156</v>
      </c>
      <c r="D180" s="136"/>
      <c r="E180" s="357"/>
      <c r="F180" s="358"/>
      <c r="G180" s="357"/>
      <c r="H180" s="99"/>
      <c r="I180" s="100"/>
      <c r="J180" s="99"/>
      <c r="K180" s="62"/>
      <c r="L180" s="63"/>
      <c r="M180" s="62"/>
      <c r="N180" s="105"/>
      <c r="O180" s="62"/>
      <c r="P180" s="63"/>
      <c r="Q180" s="62"/>
      <c r="R180" s="63"/>
      <c r="S180" s="105"/>
      <c r="T180" s="62"/>
      <c r="U180" s="63"/>
      <c r="V180" s="191"/>
      <c r="W180" s="64"/>
      <c r="X180" s="62"/>
      <c r="Y180" s="191"/>
      <c r="Z180" s="50"/>
      <c r="AA180" s="107"/>
      <c r="AB180" s="63"/>
      <c r="AC180" s="63"/>
      <c r="AD180" s="63"/>
      <c r="AE180" s="63"/>
      <c r="AF180" s="63"/>
      <c r="AG180" s="63"/>
      <c r="AH180" s="63"/>
      <c r="AI180" s="63"/>
      <c r="AJ180" s="63" t="s">
        <v>25</v>
      </c>
      <c r="AK180" s="63"/>
      <c r="AL180" s="63"/>
      <c r="AM180" s="105"/>
      <c r="AN180" s="62"/>
      <c r="AO180" s="63"/>
      <c r="AP180" s="63"/>
      <c r="AQ180" s="63"/>
      <c r="AR180" s="62"/>
      <c r="AS180" s="62"/>
      <c r="AT180" s="62"/>
      <c r="AU180" s="62" t="s">
        <v>106</v>
      </c>
      <c r="AV180" s="62"/>
      <c r="AW180" s="191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 t="s">
        <v>106</v>
      </c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 t="s">
        <v>475</v>
      </c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 t="s">
        <v>106</v>
      </c>
      <c r="CF180" s="105"/>
      <c r="CG180" s="105"/>
      <c r="CH180" s="62"/>
      <c r="CI180" s="63"/>
      <c r="CJ180" s="62"/>
      <c r="CK180" s="63"/>
      <c r="CL180" s="62"/>
      <c r="CM180" s="63"/>
      <c r="CN180" s="62"/>
      <c r="CO180" s="63"/>
      <c r="CP180" s="62"/>
      <c r="CQ180" s="63" t="s">
        <v>106</v>
      </c>
      <c r="CR180" s="62"/>
      <c r="CS180" s="107"/>
      <c r="CT180" s="890"/>
    </row>
    <row r="181" spans="1:98" s="18" customFormat="1" ht="30" hidden="1" customHeight="1" x14ac:dyDescent="0.25">
      <c r="A181" s="4690"/>
      <c r="B181" s="4675"/>
      <c r="C181" s="136" t="s">
        <v>77</v>
      </c>
      <c r="D181" s="136"/>
      <c r="E181" s="100"/>
      <c r="F181" s="99"/>
      <c r="G181" s="100"/>
      <c r="H181" s="99"/>
      <c r="I181" s="100"/>
      <c r="J181" s="99"/>
      <c r="K181" s="62"/>
      <c r="L181" s="63"/>
      <c r="M181" s="62"/>
      <c r="N181" s="105"/>
      <c r="O181" s="62"/>
      <c r="P181" s="63"/>
      <c r="Q181" s="62"/>
      <c r="R181" s="63"/>
      <c r="S181" s="105"/>
      <c r="T181" s="62"/>
      <c r="U181" s="63"/>
      <c r="V181" s="191"/>
      <c r="W181" s="64"/>
      <c r="X181" s="62"/>
      <c r="Y181" s="191"/>
      <c r="Z181" s="191"/>
      <c r="AA181" s="107"/>
      <c r="AB181" s="105">
        <f t="shared" ref="AB181:AI181" si="317">AB179</f>
        <v>41243</v>
      </c>
      <c r="AC181" s="105">
        <f t="shared" si="317"/>
        <v>41271</v>
      </c>
      <c r="AD181" s="105">
        <f t="shared" si="317"/>
        <v>41305</v>
      </c>
      <c r="AE181" s="105">
        <f t="shared" si="317"/>
        <v>41341</v>
      </c>
      <c r="AF181" s="105">
        <f t="shared" si="317"/>
        <v>41376</v>
      </c>
      <c r="AG181" s="105">
        <f t="shared" si="317"/>
        <v>41404</v>
      </c>
      <c r="AH181" s="105">
        <f t="shared" si="317"/>
        <v>41432</v>
      </c>
      <c r="AI181" s="105">
        <f t="shared" si="317"/>
        <v>41460</v>
      </c>
      <c r="AJ181" s="105" t="s">
        <v>25</v>
      </c>
      <c r="AK181" s="105">
        <f>AK179</f>
        <v>41495</v>
      </c>
      <c r="AL181" s="105">
        <f>AL179</f>
        <v>41523</v>
      </c>
      <c r="AM181" s="105">
        <f t="shared" ref="AM181:AR181" si="318">AM179</f>
        <v>41557</v>
      </c>
      <c r="AN181" s="62">
        <f t="shared" si="318"/>
        <v>41585</v>
      </c>
      <c r="AO181" s="63">
        <f t="shared" si="318"/>
        <v>41620</v>
      </c>
      <c r="AP181" s="105">
        <f t="shared" si="318"/>
        <v>41669</v>
      </c>
      <c r="AQ181" s="105">
        <f t="shared" si="318"/>
        <v>41339</v>
      </c>
      <c r="AR181" s="62">
        <f t="shared" si="318"/>
        <v>41732</v>
      </c>
      <c r="AS181" s="62">
        <f>AS179</f>
        <v>41767</v>
      </c>
      <c r="AT181" s="62">
        <f>AT179</f>
        <v>41802</v>
      </c>
      <c r="AU181" s="62" t="s">
        <v>106</v>
      </c>
      <c r="AV181" s="62">
        <v>41831</v>
      </c>
      <c r="AW181" s="62">
        <f t="shared" ref="AW181:BR181" si="319">AW179</f>
        <v>41500</v>
      </c>
      <c r="AX181" s="62">
        <f t="shared" si="319"/>
        <v>41549</v>
      </c>
      <c r="AY181" s="62">
        <f t="shared" si="319"/>
        <v>41942</v>
      </c>
      <c r="AZ181" s="62">
        <f t="shared" si="319"/>
        <v>41977</v>
      </c>
      <c r="BA181" s="62">
        <f t="shared" si="319"/>
        <v>42012</v>
      </c>
      <c r="BB181" s="62">
        <f t="shared" si="319"/>
        <v>42040</v>
      </c>
      <c r="BC181" s="62">
        <f t="shared" si="319"/>
        <v>42082</v>
      </c>
      <c r="BD181" s="62">
        <f t="shared" si="319"/>
        <v>42117</v>
      </c>
      <c r="BE181" s="62">
        <f t="shared" si="319"/>
        <v>42152</v>
      </c>
      <c r="BF181" s="62">
        <f t="shared" si="319"/>
        <v>42180</v>
      </c>
      <c r="BG181" s="62" t="s">
        <v>106</v>
      </c>
      <c r="BH181" s="62">
        <f t="shared" si="319"/>
        <v>42222</v>
      </c>
      <c r="BI181" s="62">
        <f t="shared" si="319"/>
        <v>42257</v>
      </c>
      <c r="BJ181" s="62">
        <f t="shared" si="319"/>
        <v>42292</v>
      </c>
      <c r="BK181" s="62">
        <f t="shared" si="319"/>
        <v>42313</v>
      </c>
      <c r="BL181" s="62">
        <f t="shared" si="319"/>
        <v>42341</v>
      </c>
      <c r="BM181" s="62">
        <f t="shared" si="319"/>
        <v>42376</v>
      </c>
      <c r="BN181" s="62">
        <f t="shared" si="319"/>
        <v>42411</v>
      </c>
      <c r="BO181" s="62">
        <f t="shared" si="319"/>
        <v>42446</v>
      </c>
      <c r="BP181" s="62">
        <f t="shared" si="319"/>
        <v>42481</v>
      </c>
      <c r="BQ181" s="62">
        <f t="shared" si="319"/>
        <v>42516</v>
      </c>
      <c r="BR181" s="62">
        <f t="shared" si="319"/>
        <v>42551</v>
      </c>
      <c r="BS181" s="62" t="s">
        <v>475</v>
      </c>
      <c r="BT181" s="62">
        <f>BT179</f>
        <v>42579</v>
      </c>
      <c r="BU181" s="62">
        <f t="shared" ref="BU181:CA181" si="320">BU179</f>
        <v>42607</v>
      </c>
      <c r="BV181" s="62">
        <f t="shared" si="320"/>
        <v>42649</v>
      </c>
      <c r="BW181" s="62">
        <f t="shared" si="320"/>
        <v>42677</v>
      </c>
      <c r="BX181" s="62">
        <f t="shared" si="320"/>
        <v>42705</v>
      </c>
      <c r="BY181" s="62">
        <f>BY179</f>
        <v>42754</v>
      </c>
      <c r="BZ181" s="62">
        <f t="shared" si="320"/>
        <v>42782</v>
      </c>
      <c r="CA181" s="62">
        <f t="shared" si="320"/>
        <v>42817</v>
      </c>
      <c r="CB181" s="62">
        <f>CB179</f>
        <v>42852</v>
      </c>
      <c r="CC181" s="62">
        <f>CC179</f>
        <v>42887</v>
      </c>
      <c r="CD181" s="62">
        <f>CD179</f>
        <v>42922</v>
      </c>
      <c r="CE181" s="62" t="s">
        <v>106</v>
      </c>
      <c r="CF181" s="105">
        <f>CF179</f>
        <v>42585</v>
      </c>
      <c r="CG181" s="105">
        <f>CG179</f>
        <v>42992</v>
      </c>
      <c r="CH181" s="62">
        <f t="shared" ref="CH181:CS181" si="321">CH179</f>
        <v>43020</v>
      </c>
      <c r="CI181" s="63">
        <f t="shared" si="321"/>
        <v>43048</v>
      </c>
      <c r="CJ181" s="62">
        <f t="shared" si="321"/>
        <v>43076</v>
      </c>
      <c r="CK181" s="63">
        <f t="shared" si="321"/>
        <v>43118</v>
      </c>
      <c r="CL181" s="62">
        <f t="shared" si="321"/>
        <v>43139</v>
      </c>
      <c r="CM181" s="63">
        <f t="shared" si="321"/>
        <v>43174</v>
      </c>
      <c r="CN181" s="62">
        <f t="shared" si="321"/>
        <v>43216</v>
      </c>
      <c r="CO181" s="63">
        <f t="shared" si="321"/>
        <v>43251</v>
      </c>
      <c r="CP181" s="62">
        <f t="shared" si="321"/>
        <v>43286</v>
      </c>
      <c r="CQ181" s="63" t="s">
        <v>106</v>
      </c>
      <c r="CR181" s="62">
        <f t="shared" si="321"/>
        <v>43321</v>
      </c>
      <c r="CS181" s="107">
        <f t="shared" si="321"/>
        <v>43349</v>
      </c>
      <c r="CT181" s="890"/>
    </row>
    <row r="182" spans="1:98" s="18" customFormat="1" ht="30" hidden="1" customHeight="1" x14ac:dyDescent="0.25">
      <c r="A182" s="4690"/>
      <c r="B182" s="4675"/>
      <c r="C182" s="136" t="s">
        <v>76</v>
      </c>
      <c r="D182" s="136"/>
      <c r="E182" s="100"/>
      <c r="F182" s="99"/>
      <c r="G182" s="100"/>
      <c r="H182" s="99"/>
      <c r="I182" s="100"/>
      <c r="J182" s="99"/>
      <c r="K182" s="62"/>
      <c r="L182" s="63"/>
      <c r="M182" s="62"/>
      <c r="N182" s="105"/>
      <c r="O182" s="62"/>
      <c r="P182" s="63"/>
      <c r="Q182" s="62"/>
      <c r="R182" s="63"/>
      <c r="S182" s="105"/>
      <c r="T182" s="62"/>
      <c r="U182" s="63"/>
      <c r="V182" s="191"/>
      <c r="W182" s="64"/>
      <c r="X182" s="62"/>
      <c r="Y182" s="191"/>
      <c r="Z182" s="62"/>
      <c r="AA182" s="107"/>
      <c r="AB182" s="105">
        <f>AB186+14</f>
        <v>41236</v>
      </c>
      <c r="AC182" s="105">
        <f>AC186+14</f>
        <v>41264</v>
      </c>
      <c r="AD182" s="105">
        <v>40933</v>
      </c>
      <c r="AE182" s="105">
        <f>AE186+14</f>
        <v>41333</v>
      </c>
      <c r="AF182" s="105">
        <f>AF186+14</f>
        <v>41369</v>
      </c>
      <c r="AG182" s="105">
        <f>AG186+14</f>
        <v>41390</v>
      </c>
      <c r="AH182" s="105">
        <f>AH186+14</f>
        <v>41425</v>
      </c>
      <c r="AI182" s="105">
        <f>AI186+14</f>
        <v>41453</v>
      </c>
      <c r="AJ182" s="105" t="s">
        <v>25</v>
      </c>
      <c r="AK182" s="105">
        <f>AK186+14</f>
        <v>41481</v>
      </c>
      <c r="AL182" s="105">
        <f>AL186+14</f>
        <v>41509</v>
      </c>
      <c r="AM182" s="105">
        <f t="shared" ref="AM182:AR182" si="322">AM186+14</f>
        <v>41544</v>
      </c>
      <c r="AN182" s="62">
        <f t="shared" si="322"/>
        <v>41572</v>
      </c>
      <c r="AO182" s="63">
        <f t="shared" si="322"/>
        <v>41607</v>
      </c>
      <c r="AP182" s="105">
        <f t="shared" si="322"/>
        <v>41642</v>
      </c>
      <c r="AQ182" s="105">
        <f t="shared" si="322"/>
        <v>41333</v>
      </c>
      <c r="AR182" s="62">
        <f t="shared" si="322"/>
        <v>41726</v>
      </c>
      <c r="AS182" s="62">
        <f>AS186+14</f>
        <v>41754</v>
      </c>
      <c r="AT182" s="62">
        <f>AT186+14</f>
        <v>41789</v>
      </c>
      <c r="AU182" s="62" t="s">
        <v>106</v>
      </c>
      <c r="AV182" s="62">
        <v>41824</v>
      </c>
      <c r="AW182" s="62">
        <f t="shared" ref="AW182:BR182" si="323">AW186+14</f>
        <v>41859</v>
      </c>
      <c r="AX182" s="62">
        <f t="shared" si="323"/>
        <v>41904</v>
      </c>
      <c r="AY182" s="62">
        <f t="shared" si="323"/>
        <v>41929</v>
      </c>
      <c r="AZ182" s="62">
        <f t="shared" si="323"/>
        <v>41971</v>
      </c>
      <c r="BA182" s="62">
        <f t="shared" si="323"/>
        <v>41992</v>
      </c>
      <c r="BB182" s="62">
        <f t="shared" si="323"/>
        <v>42034</v>
      </c>
      <c r="BC182" s="62">
        <f t="shared" si="323"/>
        <v>42069</v>
      </c>
      <c r="BD182" s="62">
        <f t="shared" si="323"/>
        <v>42104</v>
      </c>
      <c r="BE182" s="62">
        <f t="shared" si="323"/>
        <v>42139</v>
      </c>
      <c r="BF182" s="62">
        <f t="shared" si="323"/>
        <v>42174</v>
      </c>
      <c r="BG182" s="62" t="s">
        <v>106</v>
      </c>
      <c r="BH182" s="62">
        <f t="shared" si="323"/>
        <v>42209</v>
      </c>
      <c r="BI182" s="62">
        <f t="shared" si="323"/>
        <v>42251</v>
      </c>
      <c r="BJ182" s="62">
        <f t="shared" si="323"/>
        <v>42265</v>
      </c>
      <c r="BK182" s="62">
        <f t="shared" si="323"/>
        <v>42300</v>
      </c>
      <c r="BL182" s="62">
        <f t="shared" si="323"/>
        <v>42335</v>
      </c>
      <c r="BM182" s="62">
        <f t="shared" si="323"/>
        <v>42370</v>
      </c>
      <c r="BN182" s="62">
        <f t="shared" si="323"/>
        <v>42405</v>
      </c>
      <c r="BO182" s="62">
        <f t="shared" si="323"/>
        <v>42440</v>
      </c>
      <c r="BP182" s="62">
        <f t="shared" si="323"/>
        <v>42475</v>
      </c>
      <c r="BQ182" s="62">
        <f t="shared" si="323"/>
        <v>42510</v>
      </c>
      <c r="BR182" s="62">
        <f t="shared" si="323"/>
        <v>42545</v>
      </c>
      <c r="BS182" s="62" t="s">
        <v>475</v>
      </c>
      <c r="BT182" s="62">
        <f>BT186+14</f>
        <v>42576</v>
      </c>
      <c r="BU182" s="62">
        <f t="shared" ref="BU182:CA182" si="324">BU186+14</f>
        <v>42601</v>
      </c>
      <c r="BV182" s="62">
        <f t="shared" si="324"/>
        <v>42643</v>
      </c>
      <c r="BW182" s="62">
        <f t="shared" si="324"/>
        <v>42671</v>
      </c>
      <c r="BX182" s="62">
        <f t="shared" si="324"/>
        <v>42699</v>
      </c>
      <c r="BY182" s="62">
        <f>BY186+14</f>
        <v>42741</v>
      </c>
      <c r="BZ182" s="62">
        <f t="shared" si="324"/>
        <v>42762</v>
      </c>
      <c r="CA182" s="62">
        <f t="shared" si="324"/>
        <v>42811</v>
      </c>
      <c r="CB182" s="62">
        <f>CB186+14</f>
        <v>42846</v>
      </c>
      <c r="CC182" s="62">
        <f>CC186+14</f>
        <v>42881</v>
      </c>
      <c r="CD182" s="62">
        <f>CD186+14</f>
        <v>42916</v>
      </c>
      <c r="CE182" s="62" t="s">
        <v>106</v>
      </c>
      <c r="CF182" s="105">
        <f>CF186+14</f>
        <v>42579</v>
      </c>
      <c r="CG182" s="105">
        <f>CG186+14</f>
        <v>42986</v>
      </c>
      <c r="CH182" s="62">
        <f t="shared" ref="CH182:CS182" si="325">CH186+14</f>
        <v>43007</v>
      </c>
      <c r="CI182" s="63">
        <f t="shared" si="325"/>
        <v>43035</v>
      </c>
      <c r="CJ182" s="62">
        <f t="shared" si="325"/>
        <v>43070</v>
      </c>
      <c r="CK182" s="63">
        <f t="shared" si="325"/>
        <v>43112</v>
      </c>
      <c r="CL182" s="62">
        <f t="shared" si="325"/>
        <v>43133</v>
      </c>
      <c r="CM182" s="63">
        <f t="shared" si="325"/>
        <v>43168</v>
      </c>
      <c r="CN182" s="62">
        <f t="shared" si="325"/>
        <v>43210</v>
      </c>
      <c r="CO182" s="63">
        <f t="shared" si="325"/>
        <v>43245</v>
      </c>
      <c r="CP182" s="62">
        <f t="shared" si="325"/>
        <v>43280</v>
      </c>
      <c r="CQ182" s="63" t="s">
        <v>106</v>
      </c>
      <c r="CR182" s="62">
        <f t="shared" si="325"/>
        <v>43315</v>
      </c>
      <c r="CS182" s="107">
        <f t="shared" si="325"/>
        <v>43343</v>
      </c>
      <c r="CT182" s="890"/>
    </row>
    <row r="183" spans="1:98" s="18" customFormat="1" ht="30" hidden="1" customHeight="1" x14ac:dyDescent="0.25">
      <c r="A183" s="4690"/>
      <c r="B183" s="4675"/>
      <c r="C183" s="136" t="s">
        <v>81</v>
      </c>
      <c r="D183" s="136"/>
      <c r="E183" s="20"/>
      <c r="F183" s="13"/>
      <c r="G183" s="20"/>
      <c r="H183" s="13"/>
      <c r="I183" s="20"/>
      <c r="J183" s="13"/>
      <c r="K183" s="14"/>
      <c r="L183" s="63"/>
      <c r="M183" s="14"/>
      <c r="N183" s="38"/>
      <c r="O183" s="14"/>
      <c r="P183" s="255"/>
      <c r="Q183" s="14"/>
      <c r="R183" s="255"/>
      <c r="S183" s="38"/>
      <c r="T183" s="14"/>
      <c r="U183" s="255"/>
      <c r="V183" s="349"/>
      <c r="W183" s="352"/>
      <c r="X183" s="62"/>
      <c r="Y183" s="349"/>
      <c r="Z183" s="14"/>
      <c r="AA183" s="342"/>
      <c r="AB183" s="255"/>
      <c r="AC183" s="255"/>
      <c r="AD183" s="255"/>
      <c r="AE183" s="255"/>
      <c r="AF183" s="255"/>
      <c r="AG183" s="255"/>
      <c r="AH183" s="255"/>
      <c r="AI183" s="255"/>
      <c r="AJ183" s="255" t="s">
        <v>25</v>
      </c>
      <c r="AK183" s="255"/>
      <c r="AL183" s="255"/>
      <c r="AM183" s="38"/>
      <c r="AN183" s="14"/>
      <c r="AO183" s="255"/>
      <c r="AP183" s="255"/>
      <c r="AQ183" s="255"/>
      <c r="AR183" s="14"/>
      <c r="AS183" s="14"/>
      <c r="AT183" s="14"/>
      <c r="AU183" s="14" t="s">
        <v>106</v>
      </c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 t="s">
        <v>106</v>
      </c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 t="s">
        <v>475</v>
      </c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 t="s">
        <v>106</v>
      </c>
      <c r="CF183" s="38"/>
      <c r="CG183" s="38"/>
      <c r="CH183" s="14"/>
      <c r="CI183" s="255"/>
      <c r="CJ183" s="14"/>
      <c r="CK183" s="255"/>
      <c r="CL183" s="14"/>
      <c r="CM183" s="255"/>
      <c r="CN183" s="14"/>
      <c r="CO183" s="255"/>
      <c r="CP183" s="14"/>
      <c r="CQ183" s="255" t="s">
        <v>106</v>
      </c>
      <c r="CR183" s="14"/>
      <c r="CS183" s="342"/>
      <c r="CT183" s="890"/>
    </row>
    <row r="184" spans="1:98" s="18" customFormat="1" ht="30" hidden="1" customHeight="1" x14ac:dyDescent="0.25">
      <c r="A184" s="4690"/>
      <c r="B184" s="4675"/>
      <c r="C184" s="136" t="s">
        <v>80</v>
      </c>
      <c r="D184" s="136"/>
      <c r="E184" s="20"/>
      <c r="F184" s="13"/>
      <c r="G184" s="20"/>
      <c r="H184" s="13"/>
      <c r="I184" s="20"/>
      <c r="J184" s="13"/>
      <c r="K184" s="14"/>
      <c r="L184" s="63"/>
      <c r="M184" s="14"/>
      <c r="N184" s="38"/>
      <c r="O184" s="14"/>
      <c r="P184" s="255"/>
      <c r="Q184" s="14"/>
      <c r="R184" s="255"/>
      <c r="S184" s="38"/>
      <c r="T184" s="14"/>
      <c r="U184" s="255"/>
      <c r="V184" s="349"/>
      <c r="W184" s="352"/>
      <c r="X184" s="62"/>
      <c r="Y184" s="349"/>
      <c r="Z184" s="342"/>
      <c r="AA184" s="342"/>
      <c r="AB184" s="342">
        <f>AB186+14</f>
        <v>41236</v>
      </c>
      <c r="AC184" s="342">
        <f>AC186+14</f>
        <v>41264</v>
      </c>
      <c r="AD184" s="342">
        <v>40933</v>
      </c>
      <c r="AE184" s="342">
        <f>AE186+14</f>
        <v>41333</v>
      </c>
      <c r="AF184" s="342">
        <f>AF186+14</f>
        <v>41369</v>
      </c>
      <c r="AG184" s="342">
        <f>AG186+14</f>
        <v>41390</v>
      </c>
      <c r="AH184" s="342">
        <f>AH186+14</f>
        <v>41425</v>
      </c>
      <c r="AI184" s="859">
        <f>AI186+14</f>
        <v>41453</v>
      </c>
      <c r="AJ184" s="342" t="s">
        <v>25</v>
      </c>
      <c r="AK184" s="342">
        <f t="shared" ref="AK184:AT184" si="326">AK186+14</f>
        <v>41481</v>
      </c>
      <c r="AL184" s="255">
        <f t="shared" si="326"/>
        <v>41509</v>
      </c>
      <c r="AM184" s="38">
        <f t="shared" si="326"/>
        <v>41544</v>
      </c>
      <c r="AN184" s="14">
        <f t="shared" si="326"/>
        <v>41572</v>
      </c>
      <c r="AO184" s="342">
        <f t="shared" si="326"/>
        <v>41607</v>
      </c>
      <c r="AP184" s="342">
        <f t="shared" si="326"/>
        <v>41642</v>
      </c>
      <c r="AQ184" s="255">
        <f t="shared" si="326"/>
        <v>41333</v>
      </c>
      <c r="AR184" s="14">
        <f t="shared" si="326"/>
        <v>41726</v>
      </c>
      <c r="AS184" s="14">
        <f t="shared" si="326"/>
        <v>41754</v>
      </c>
      <c r="AT184" s="14">
        <f t="shared" si="326"/>
        <v>41789</v>
      </c>
      <c r="AU184" s="14" t="s">
        <v>106</v>
      </c>
      <c r="AV184" s="14">
        <v>41824</v>
      </c>
      <c r="AW184" s="14">
        <f t="shared" ref="AW184:BF184" si="327">AW186+14</f>
        <v>41859</v>
      </c>
      <c r="AX184" s="14">
        <f t="shared" si="327"/>
        <v>41904</v>
      </c>
      <c r="AY184" s="14">
        <f t="shared" si="327"/>
        <v>41929</v>
      </c>
      <c r="AZ184" s="14">
        <f t="shared" si="327"/>
        <v>41971</v>
      </c>
      <c r="BA184" s="14">
        <f t="shared" si="327"/>
        <v>41992</v>
      </c>
      <c r="BB184" s="14">
        <f t="shared" si="327"/>
        <v>42034</v>
      </c>
      <c r="BC184" s="14">
        <f t="shared" si="327"/>
        <v>42069</v>
      </c>
      <c r="BD184" s="14">
        <f t="shared" si="327"/>
        <v>42104</v>
      </c>
      <c r="BE184" s="14">
        <f t="shared" si="327"/>
        <v>42139</v>
      </c>
      <c r="BF184" s="14">
        <f t="shared" si="327"/>
        <v>42174</v>
      </c>
      <c r="BG184" s="14" t="s">
        <v>106</v>
      </c>
      <c r="BH184" s="14">
        <f t="shared" ref="BH184:BR184" si="328">BH186+14</f>
        <v>42209</v>
      </c>
      <c r="BI184" s="14">
        <f t="shared" si="328"/>
        <v>42251</v>
      </c>
      <c r="BJ184" s="14">
        <f t="shared" si="328"/>
        <v>42265</v>
      </c>
      <c r="BK184" s="14">
        <f t="shared" si="328"/>
        <v>42300</v>
      </c>
      <c r="BL184" s="14">
        <f t="shared" si="328"/>
        <v>42335</v>
      </c>
      <c r="BM184" s="14">
        <f t="shared" si="328"/>
        <v>42370</v>
      </c>
      <c r="BN184" s="14">
        <f t="shared" si="328"/>
        <v>42405</v>
      </c>
      <c r="BO184" s="14">
        <f t="shared" si="328"/>
        <v>42440</v>
      </c>
      <c r="BP184" s="14">
        <f t="shared" si="328"/>
        <v>42475</v>
      </c>
      <c r="BQ184" s="14">
        <f t="shared" si="328"/>
        <v>42510</v>
      </c>
      <c r="BR184" s="14">
        <f t="shared" si="328"/>
        <v>42545</v>
      </c>
      <c r="BS184" s="14" t="s">
        <v>475</v>
      </c>
      <c r="BT184" s="14">
        <f>BT186+14</f>
        <v>42576</v>
      </c>
      <c r="BU184" s="14">
        <f t="shared" ref="BU184:CA184" si="329">BU186+14</f>
        <v>42601</v>
      </c>
      <c r="BV184" s="14">
        <f t="shared" si="329"/>
        <v>42643</v>
      </c>
      <c r="BW184" s="14">
        <f t="shared" si="329"/>
        <v>42671</v>
      </c>
      <c r="BX184" s="14">
        <f t="shared" si="329"/>
        <v>42699</v>
      </c>
      <c r="BY184" s="14">
        <f>BY186+14</f>
        <v>42741</v>
      </c>
      <c r="BZ184" s="14">
        <f t="shared" si="329"/>
        <v>42762</v>
      </c>
      <c r="CA184" s="14">
        <f t="shared" si="329"/>
        <v>42811</v>
      </c>
      <c r="CB184" s="14">
        <f>CB186+14</f>
        <v>42846</v>
      </c>
      <c r="CC184" s="14">
        <f>CC186+14</f>
        <v>42881</v>
      </c>
      <c r="CD184" s="14">
        <f>CD186+14</f>
        <v>42916</v>
      </c>
      <c r="CE184" s="14" t="s">
        <v>106</v>
      </c>
      <c r="CF184" s="38">
        <f>CF186+14</f>
        <v>42579</v>
      </c>
      <c r="CG184" s="38">
        <f>CG186+14</f>
        <v>42986</v>
      </c>
      <c r="CH184" s="14">
        <f t="shared" ref="CH184:CS184" si="330">CH186+14</f>
        <v>43007</v>
      </c>
      <c r="CI184" s="255">
        <f t="shared" si="330"/>
        <v>43035</v>
      </c>
      <c r="CJ184" s="14">
        <f t="shared" si="330"/>
        <v>43070</v>
      </c>
      <c r="CK184" s="255">
        <f t="shared" si="330"/>
        <v>43112</v>
      </c>
      <c r="CL184" s="14">
        <f t="shared" si="330"/>
        <v>43133</v>
      </c>
      <c r="CM184" s="255">
        <f t="shared" si="330"/>
        <v>43168</v>
      </c>
      <c r="CN184" s="14">
        <f t="shared" si="330"/>
        <v>43210</v>
      </c>
      <c r="CO184" s="255">
        <f t="shared" si="330"/>
        <v>43245</v>
      </c>
      <c r="CP184" s="14">
        <f t="shared" si="330"/>
        <v>43280</v>
      </c>
      <c r="CQ184" s="255" t="s">
        <v>106</v>
      </c>
      <c r="CR184" s="14">
        <f t="shared" si="330"/>
        <v>43315</v>
      </c>
      <c r="CS184" s="342">
        <f t="shared" si="330"/>
        <v>43343</v>
      </c>
      <c r="CT184" s="890"/>
    </row>
    <row r="185" spans="1:98" s="18" customFormat="1" ht="30" hidden="1" customHeight="1" x14ac:dyDescent="0.25">
      <c r="A185" s="4690"/>
      <c r="B185" s="4675"/>
      <c r="C185" s="1668" t="s">
        <v>571</v>
      </c>
      <c r="D185" s="1668"/>
      <c r="E185" s="20"/>
      <c r="F185" s="13"/>
      <c r="G185" s="20"/>
      <c r="H185" s="13"/>
      <c r="I185" s="20"/>
      <c r="J185" s="13"/>
      <c r="K185" s="14"/>
      <c r="L185" s="63"/>
      <c r="M185" s="14"/>
      <c r="N185" s="38"/>
      <c r="O185" s="14"/>
      <c r="P185" s="255"/>
      <c r="Q185" s="14"/>
      <c r="R185" s="255"/>
      <c r="S185" s="38"/>
      <c r="T185" s="14"/>
      <c r="U185" s="255"/>
      <c r="V185" s="349"/>
      <c r="W185" s="352"/>
      <c r="X185" s="62"/>
      <c r="Y185" s="349"/>
      <c r="Z185" s="342"/>
      <c r="AA185" s="342"/>
      <c r="AB185" s="255"/>
      <c r="AC185" s="255"/>
      <c r="AD185" s="255"/>
      <c r="AE185" s="255"/>
      <c r="AF185" s="255"/>
      <c r="AG185" s="255"/>
      <c r="AH185" s="255"/>
      <c r="AI185" s="352"/>
      <c r="AJ185" s="255"/>
      <c r="AK185" s="255"/>
      <c r="AL185" s="255"/>
      <c r="AM185" s="38"/>
      <c r="AN185" s="14"/>
      <c r="AO185" s="255"/>
      <c r="AP185" s="255"/>
      <c r="AQ185" s="255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629">
        <f>BL176-16</f>
        <v>42331</v>
      </c>
      <c r="BM185" s="1629">
        <f t="shared" ref="BM185:CA185" si="331">BM176-16</f>
        <v>42366</v>
      </c>
      <c r="BN185" s="1629">
        <f t="shared" si="331"/>
        <v>42401</v>
      </c>
      <c r="BO185" s="1629">
        <f t="shared" si="331"/>
        <v>42436</v>
      </c>
      <c r="BP185" s="1629">
        <f t="shared" si="331"/>
        <v>42471</v>
      </c>
      <c r="BQ185" s="1629">
        <f t="shared" si="331"/>
        <v>42506</v>
      </c>
      <c r="BR185" s="1629">
        <f t="shared" si="331"/>
        <v>42541</v>
      </c>
      <c r="BS185" s="1629" t="s">
        <v>475</v>
      </c>
      <c r="BT185" s="1629">
        <f t="shared" si="331"/>
        <v>42569</v>
      </c>
      <c r="BU185" s="1629">
        <f t="shared" si="331"/>
        <v>42597</v>
      </c>
      <c r="BV185" s="1629">
        <f t="shared" si="331"/>
        <v>42639</v>
      </c>
      <c r="BW185" s="1629">
        <f t="shared" si="331"/>
        <v>42667</v>
      </c>
      <c r="BX185" s="1629">
        <f t="shared" si="331"/>
        <v>42695</v>
      </c>
      <c r="BY185" s="1629">
        <f>BY176-16</f>
        <v>42744</v>
      </c>
      <c r="BZ185" s="1629">
        <f t="shared" si="331"/>
        <v>42772</v>
      </c>
      <c r="CA185" s="1629">
        <f t="shared" si="331"/>
        <v>42807</v>
      </c>
      <c r="CB185" s="1629">
        <f>CB176-16</f>
        <v>42842</v>
      </c>
      <c r="CC185" s="1629">
        <f>CC176-16</f>
        <v>42877</v>
      </c>
      <c r="CD185" s="1629">
        <f>CD176-16</f>
        <v>42912</v>
      </c>
      <c r="CE185" s="1629" t="s">
        <v>106</v>
      </c>
      <c r="CF185" s="2148">
        <f>CF176-16</f>
        <v>42575</v>
      </c>
      <c r="CG185" s="2148">
        <f>CG176-16</f>
        <v>42982</v>
      </c>
      <c r="CH185" s="1629">
        <f t="shared" ref="CH185:CS185" si="332">CH176-16</f>
        <v>43010</v>
      </c>
      <c r="CI185" s="1630">
        <f t="shared" si="332"/>
        <v>43038</v>
      </c>
      <c r="CJ185" s="1629">
        <f t="shared" si="332"/>
        <v>43066</v>
      </c>
      <c r="CK185" s="1630">
        <f t="shared" si="332"/>
        <v>43108</v>
      </c>
      <c r="CL185" s="1629">
        <f t="shared" si="332"/>
        <v>43129</v>
      </c>
      <c r="CM185" s="1630">
        <f t="shared" si="332"/>
        <v>43164</v>
      </c>
      <c r="CN185" s="1629">
        <f t="shared" si="332"/>
        <v>43206</v>
      </c>
      <c r="CO185" s="1630">
        <f t="shared" si="332"/>
        <v>43241</v>
      </c>
      <c r="CP185" s="1629">
        <f t="shared" si="332"/>
        <v>43276</v>
      </c>
      <c r="CQ185" s="1630" t="s">
        <v>106</v>
      </c>
      <c r="CR185" s="1629">
        <f t="shared" si="332"/>
        <v>43311</v>
      </c>
      <c r="CS185" s="2147">
        <f t="shared" si="332"/>
        <v>43339</v>
      </c>
      <c r="CT185" s="890"/>
    </row>
    <row r="186" spans="1:98" s="18" customFormat="1" ht="30" hidden="1" customHeight="1" x14ac:dyDescent="0.25">
      <c r="A186" s="4690"/>
      <c r="B186" s="4675"/>
      <c r="C186" s="1699" t="s">
        <v>26</v>
      </c>
      <c r="D186" s="1699"/>
      <c r="E186" s="1700"/>
      <c r="F186" s="1701"/>
      <c r="G186" s="1702"/>
      <c r="H186" s="1701"/>
      <c r="I186" s="1700"/>
      <c r="J186" s="1701"/>
      <c r="K186" s="639"/>
      <c r="L186" s="1703"/>
      <c r="M186" s="639"/>
      <c r="N186" s="1204"/>
      <c r="O186" s="639"/>
      <c r="P186" s="1703"/>
      <c r="Q186" s="639"/>
      <c r="R186" s="1703"/>
      <c r="S186" s="1204"/>
      <c r="T186" s="639"/>
      <c r="U186" s="1703"/>
      <c r="V186" s="947"/>
      <c r="W186" s="1704"/>
      <c r="X186" s="639"/>
      <c r="Y186" s="947"/>
      <c r="Z186" s="639"/>
      <c r="AA186" s="1705"/>
      <c r="AB186" s="1204">
        <f>AB179-21</f>
        <v>41222</v>
      </c>
      <c r="AC186" s="1204">
        <f>AC179-21</f>
        <v>41250</v>
      </c>
      <c r="AD186" s="1706" t="s">
        <v>221</v>
      </c>
      <c r="AE186" s="1204">
        <f>AE179-22</f>
        <v>41319</v>
      </c>
      <c r="AF186" s="1204">
        <f>AF179-21</f>
        <v>41355</v>
      </c>
      <c r="AG186" s="1204">
        <f>AG179-28</f>
        <v>41376</v>
      </c>
      <c r="AH186" s="1707">
        <f>AH179-21</f>
        <v>41411</v>
      </c>
      <c r="AI186" s="1706">
        <f>AI179-21</f>
        <v>41439</v>
      </c>
      <c r="AJ186" s="1707" t="s">
        <v>25</v>
      </c>
      <c r="AK186" s="1707">
        <f>AK179-28</f>
        <v>41467</v>
      </c>
      <c r="AL186" s="1706">
        <f>AL179-28</f>
        <v>41495</v>
      </c>
      <c r="AM186" s="1706">
        <f>AM179-27</f>
        <v>41530</v>
      </c>
      <c r="AN186" s="1708">
        <f>AN179-27</f>
        <v>41558</v>
      </c>
      <c r="AO186" s="1709">
        <f>AO179-27</f>
        <v>41593</v>
      </c>
      <c r="AP186" s="1706">
        <v>41628</v>
      </c>
      <c r="AQ186" s="1204">
        <f>AQ179-20</f>
        <v>41319</v>
      </c>
      <c r="AR186" s="1708">
        <f>AR179-20</f>
        <v>41712</v>
      </c>
      <c r="AS186" s="947">
        <f>AS179-27</f>
        <v>41740</v>
      </c>
      <c r="AT186" s="947">
        <f>AT179-27</f>
        <v>41775</v>
      </c>
      <c r="AU186" s="1708" t="s">
        <v>106</v>
      </c>
      <c r="AV186" s="1708">
        <v>41810</v>
      </c>
      <c r="AW186" s="947">
        <v>41845</v>
      </c>
      <c r="AX186" s="947">
        <v>41890</v>
      </c>
      <c r="AY186" s="1708">
        <f>AY179-27</f>
        <v>41915</v>
      </c>
      <c r="AZ186" s="1708">
        <f>AZ179-20</f>
        <v>41957</v>
      </c>
      <c r="BA186" s="947">
        <v>41978</v>
      </c>
      <c r="BB186" s="1708">
        <f>BB179-20</f>
        <v>42020</v>
      </c>
      <c r="BC186" s="1708">
        <f>BC179-27</f>
        <v>42055</v>
      </c>
      <c r="BD186" s="1708">
        <f>BD179-27</f>
        <v>42090</v>
      </c>
      <c r="BE186" s="947">
        <f>BE179-27</f>
        <v>42125</v>
      </c>
      <c r="BF186" s="1708">
        <f>BF179-20</f>
        <v>42160</v>
      </c>
      <c r="BG186" s="1708" t="s">
        <v>106</v>
      </c>
      <c r="BH186" s="947">
        <f>BH179-27</f>
        <v>42195</v>
      </c>
      <c r="BI186" s="1708">
        <f>BI179-20</f>
        <v>42237</v>
      </c>
      <c r="BJ186" s="947">
        <f>BJ179-41</f>
        <v>42251</v>
      </c>
      <c r="BK186" s="1708">
        <f>BK179-27</f>
        <v>42286</v>
      </c>
      <c r="BL186" s="1708">
        <f>BL179-20</f>
        <v>42321</v>
      </c>
      <c r="BM186" s="1708">
        <f t="shared" ref="BM186:BR186" si="333">BM179-20</f>
        <v>42356</v>
      </c>
      <c r="BN186" s="1708">
        <f t="shared" si="333"/>
        <v>42391</v>
      </c>
      <c r="BO186" s="1708">
        <f t="shared" si="333"/>
        <v>42426</v>
      </c>
      <c r="BP186" s="1708">
        <f t="shared" si="333"/>
        <v>42461</v>
      </c>
      <c r="BQ186" s="1708">
        <f t="shared" si="333"/>
        <v>42496</v>
      </c>
      <c r="BR186" s="1708">
        <f t="shared" si="333"/>
        <v>42531</v>
      </c>
      <c r="BS186" s="1708" t="s">
        <v>475</v>
      </c>
      <c r="BT186" s="947">
        <f>BT179-17</f>
        <v>42562</v>
      </c>
      <c r="BU186" s="1708">
        <f>BU179-20</f>
        <v>42587</v>
      </c>
      <c r="BV186" s="1708">
        <f>BV179-20</f>
        <v>42629</v>
      </c>
      <c r="BW186" s="1708">
        <f>BW179-20</f>
        <v>42657</v>
      </c>
      <c r="BX186" s="1708">
        <f>BX179-20</f>
        <v>42685</v>
      </c>
      <c r="BY186" s="639">
        <f>BY179-27</f>
        <v>42727</v>
      </c>
      <c r="BZ186" s="947">
        <f>BZ179-34</f>
        <v>42748</v>
      </c>
      <c r="CA186" s="1708">
        <f t="shared" ref="CA186:CF186" si="334">CA179-20</f>
        <v>42797</v>
      </c>
      <c r="CB186" s="1708">
        <f t="shared" si="334"/>
        <v>42832</v>
      </c>
      <c r="CC186" s="1708">
        <f t="shared" si="334"/>
        <v>42867</v>
      </c>
      <c r="CD186" s="1708">
        <f t="shared" si="334"/>
        <v>42902</v>
      </c>
      <c r="CE186" s="1708" t="s">
        <v>106</v>
      </c>
      <c r="CF186" s="1707">
        <f t="shared" si="334"/>
        <v>42565</v>
      </c>
      <c r="CG186" s="1707">
        <f>CG179-20</f>
        <v>42972</v>
      </c>
      <c r="CH186" s="947">
        <f>CH179-27</f>
        <v>42993</v>
      </c>
      <c r="CI186" s="1704">
        <f>CI179-27</f>
        <v>43021</v>
      </c>
      <c r="CJ186" s="1708">
        <f t="shared" ref="CJ186:CS186" si="335">CJ179-20</f>
        <v>43056</v>
      </c>
      <c r="CK186" s="1703">
        <f>CK179-20</f>
        <v>43098</v>
      </c>
      <c r="CL186" s="1708">
        <f t="shared" si="335"/>
        <v>43119</v>
      </c>
      <c r="CM186" s="1709">
        <f t="shared" si="335"/>
        <v>43154</v>
      </c>
      <c r="CN186" s="1708">
        <f t="shared" si="335"/>
        <v>43196</v>
      </c>
      <c r="CO186" s="1709">
        <f t="shared" si="335"/>
        <v>43231</v>
      </c>
      <c r="CP186" s="1708">
        <f t="shared" si="335"/>
        <v>43266</v>
      </c>
      <c r="CQ186" s="1709" t="s">
        <v>106</v>
      </c>
      <c r="CR186" s="1708">
        <f t="shared" si="335"/>
        <v>43301</v>
      </c>
      <c r="CS186" s="1770">
        <f t="shared" si="335"/>
        <v>43329</v>
      </c>
      <c r="CT186" s="890"/>
    </row>
    <row r="187" spans="1:98" s="18" customFormat="1" ht="30" hidden="1" customHeight="1" x14ac:dyDescent="0.25">
      <c r="A187" s="4690"/>
      <c r="B187" s="4675"/>
      <c r="C187" s="1699" t="s">
        <v>155</v>
      </c>
      <c r="D187" s="1699"/>
      <c r="E187" s="1700"/>
      <c r="F187" s="1701"/>
      <c r="G187" s="1702"/>
      <c r="H187" s="1701"/>
      <c r="I187" s="1700"/>
      <c r="J187" s="1701"/>
      <c r="K187" s="639"/>
      <c r="L187" s="1703"/>
      <c r="M187" s="639"/>
      <c r="N187" s="1204"/>
      <c r="O187" s="639"/>
      <c r="P187" s="1703"/>
      <c r="Q187" s="639"/>
      <c r="R187" s="1703"/>
      <c r="S187" s="1204"/>
      <c r="T187" s="639"/>
      <c r="U187" s="1703"/>
      <c r="V187" s="947"/>
      <c r="W187" s="1704"/>
      <c r="X187" s="639"/>
      <c r="Y187" s="947"/>
      <c r="Z187" s="639"/>
      <c r="AA187" s="1705"/>
      <c r="AB187" s="1204"/>
      <c r="AC187" s="1204"/>
      <c r="AD187" s="1706"/>
      <c r="AE187" s="1204"/>
      <c r="AF187" s="1204"/>
      <c r="AG187" s="1204"/>
      <c r="AH187" s="1204"/>
      <c r="AI187" s="1204"/>
      <c r="AJ187" s="1204" t="s">
        <v>25</v>
      </c>
      <c r="AK187" s="1204"/>
      <c r="AL187" s="1204"/>
      <c r="AM187" s="1204"/>
      <c r="AN187" s="639"/>
      <c r="AO187" s="1703"/>
      <c r="AP187" s="1204"/>
      <c r="AQ187" s="1204"/>
      <c r="AR187" s="639"/>
      <c r="AS187" s="639"/>
      <c r="AT187" s="639"/>
      <c r="AU187" s="639" t="s">
        <v>106</v>
      </c>
      <c r="AV187" s="639"/>
      <c r="AW187" s="947"/>
      <c r="AX187" s="639"/>
      <c r="AY187" s="639"/>
      <c r="AZ187" s="639"/>
      <c r="BA187" s="639"/>
      <c r="BB187" s="639"/>
      <c r="BC187" s="639"/>
      <c r="BD187" s="639"/>
      <c r="BE187" s="639"/>
      <c r="BF187" s="639"/>
      <c r="BG187" s="639" t="s">
        <v>106</v>
      </c>
      <c r="BH187" s="639"/>
      <c r="BI187" s="639"/>
      <c r="BJ187" s="639"/>
      <c r="BK187" s="639"/>
      <c r="BL187" s="639"/>
      <c r="BM187" s="639"/>
      <c r="BN187" s="639"/>
      <c r="BO187" s="639"/>
      <c r="BP187" s="639"/>
      <c r="BQ187" s="639"/>
      <c r="BR187" s="639"/>
      <c r="BS187" s="639" t="s">
        <v>475</v>
      </c>
      <c r="BT187" s="639"/>
      <c r="BU187" s="639"/>
      <c r="BV187" s="639"/>
      <c r="BW187" s="639"/>
      <c r="BX187" s="639"/>
      <c r="BY187" s="639"/>
      <c r="BZ187" s="639"/>
      <c r="CA187" s="639"/>
      <c r="CB187" s="639"/>
      <c r="CC187" s="639"/>
      <c r="CD187" s="639"/>
      <c r="CE187" s="639" t="s">
        <v>106</v>
      </c>
      <c r="CF187" s="1204"/>
      <c r="CG187" s="1204"/>
      <c r="CH187" s="639"/>
      <c r="CI187" s="1703"/>
      <c r="CJ187" s="639"/>
      <c r="CK187" s="1703"/>
      <c r="CL187" s="639"/>
      <c r="CM187" s="1703"/>
      <c r="CN187" s="639"/>
      <c r="CO187" s="1703"/>
      <c r="CP187" s="639"/>
      <c r="CQ187" s="1703" t="s">
        <v>106</v>
      </c>
      <c r="CR187" s="639"/>
      <c r="CS187" s="1705"/>
      <c r="CT187" s="890"/>
    </row>
    <row r="188" spans="1:98" s="18" customFormat="1" ht="30" hidden="1" customHeight="1" x14ac:dyDescent="0.25">
      <c r="A188" s="4690"/>
      <c r="B188" s="4675"/>
      <c r="C188" s="139" t="s">
        <v>45</v>
      </c>
      <c r="D188" s="139"/>
      <c r="E188" s="62"/>
      <c r="F188" s="63"/>
      <c r="G188" s="52"/>
      <c r="H188" s="63"/>
      <c r="I188" s="62"/>
      <c r="J188" s="63"/>
      <c r="K188" s="62"/>
      <c r="L188" s="63"/>
      <c r="M188" s="62"/>
      <c r="N188" s="105"/>
      <c r="O188" s="62"/>
      <c r="P188" s="63"/>
      <c r="Q188" s="62"/>
      <c r="R188" s="63"/>
      <c r="S188" s="105"/>
      <c r="T188" s="62"/>
      <c r="U188" s="63"/>
      <c r="V188" s="191"/>
      <c r="W188" s="64"/>
      <c r="X188" s="62"/>
      <c r="Y188" s="191"/>
      <c r="Z188" s="62"/>
      <c r="AA188" s="107"/>
      <c r="AB188" s="105">
        <f t="shared" ref="AB188:AI188" si="336">AB186</f>
        <v>41222</v>
      </c>
      <c r="AC188" s="105">
        <f t="shared" si="336"/>
        <v>41250</v>
      </c>
      <c r="AD188" s="339" t="str">
        <f t="shared" si="336"/>
        <v>1/11 - china 1/18 - non china</v>
      </c>
      <c r="AE188" s="105">
        <f t="shared" si="336"/>
        <v>41319</v>
      </c>
      <c r="AF188" s="105">
        <f t="shared" si="336"/>
        <v>41355</v>
      </c>
      <c r="AG188" s="105">
        <f t="shared" si="336"/>
        <v>41376</v>
      </c>
      <c r="AH188" s="105">
        <f t="shared" si="336"/>
        <v>41411</v>
      </c>
      <c r="AI188" s="105">
        <f t="shared" si="336"/>
        <v>41439</v>
      </c>
      <c r="AJ188" s="105" t="s">
        <v>25</v>
      </c>
      <c r="AK188" s="105">
        <f>AK186</f>
        <v>41467</v>
      </c>
      <c r="AL188" s="105">
        <f>AL186</f>
        <v>41495</v>
      </c>
      <c r="AM188" s="105">
        <f t="shared" ref="AM188:AR188" si="337">AM186</f>
        <v>41530</v>
      </c>
      <c r="AN188" s="62">
        <f t="shared" si="337"/>
        <v>41558</v>
      </c>
      <c r="AO188" s="63">
        <f t="shared" si="337"/>
        <v>41593</v>
      </c>
      <c r="AP188" s="105">
        <f t="shared" si="337"/>
        <v>41628</v>
      </c>
      <c r="AQ188" s="105">
        <f t="shared" si="337"/>
        <v>41319</v>
      </c>
      <c r="AR188" s="62">
        <f t="shared" si="337"/>
        <v>41712</v>
      </c>
      <c r="AS188" s="62">
        <f>AS186</f>
        <v>41740</v>
      </c>
      <c r="AT188" s="62">
        <f>AT186</f>
        <v>41775</v>
      </c>
      <c r="AU188" s="62" t="s">
        <v>106</v>
      </c>
      <c r="AV188" s="62">
        <v>41810</v>
      </c>
      <c r="AW188" s="191">
        <v>41476</v>
      </c>
      <c r="AX188" s="62">
        <f t="shared" ref="AX188:BR188" si="338">AX186</f>
        <v>41890</v>
      </c>
      <c r="AY188" s="62">
        <f t="shared" si="338"/>
        <v>41915</v>
      </c>
      <c r="AZ188" s="62">
        <f t="shared" si="338"/>
        <v>41957</v>
      </c>
      <c r="BA188" s="50">
        <f t="shared" si="338"/>
        <v>41978</v>
      </c>
      <c r="BB188" s="50">
        <f t="shared" si="338"/>
        <v>42020</v>
      </c>
      <c r="BC188" s="50">
        <f t="shared" si="338"/>
        <v>42055</v>
      </c>
      <c r="BD188" s="50">
        <f t="shared" si="338"/>
        <v>42090</v>
      </c>
      <c r="BE188" s="50">
        <f t="shared" si="338"/>
        <v>42125</v>
      </c>
      <c r="BF188" s="50">
        <f t="shared" si="338"/>
        <v>42160</v>
      </c>
      <c r="BG188" s="50" t="s">
        <v>106</v>
      </c>
      <c r="BH188" s="50">
        <f t="shared" si="338"/>
        <v>42195</v>
      </c>
      <c r="BI188" s="50">
        <f t="shared" si="338"/>
        <v>42237</v>
      </c>
      <c r="BJ188" s="50">
        <f t="shared" si="338"/>
        <v>42251</v>
      </c>
      <c r="BK188" s="50">
        <f t="shared" si="338"/>
        <v>42286</v>
      </c>
      <c r="BL188" s="50">
        <f t="shared" si="338"/>
        <v>42321</v>
      </c>
      <c r="BM188" s="50">
        <f t="shared" si="338"/>
        <v>42356</v>
      </c>
      <c r="BN188" s="50">
        <f t="shared" si="338"/>
        <v>42391</v>
      </c>
      <c r="BO188" s="50">
        <f t="shared" si="338"/>
        <v>42426</v>
      </c>
      <c r="BP188" s="50">
        <f t="shared" si="338"/>
        <v>42461</v>
      </c>
      <c r="BQ188" s="50">
        <f t="shared" si="338"/>
        <v>42496</v>
      </c>
      <c r="BR188" s="50">
        <f t="shared" si="338"/>
        <v>42531</v>
      </c>
      <c r="BS188" s="50" t="s">
        <v>475</v>
      </c>
      <c r="BT188" s="50">
        <f>BT186</f>
        <v>42562</v>
      </c>
      <c r="BU188" s="50">
        <f t="shared" ref="BU188:CA188" si="339">BU186</f>
        <v>42587</v>
      </c>
      <c r="BV188" s="50">
        <f t="shared" si="339"/>
        <v>42629</v>
      </c>
      <c r="BW188" s="50">
        <f t="shared" si="339"/>
        <v>42657</v>
      </c>
      <c r="BX188" s="50">
        <f t="shared" si="339"/>
        <v>42685</v>
      </c>
      <c r="BY188" s="50">
        <f>BY186</f>
        <v>42727</v>
      </c>
      <c r="BZ188" s="50">
        <f t="shared" si="339"/>
        <v>42748</v>
      </c>
      <c r="CA188" s="50">
        <f t="shared" si="339"/>
        <v>42797</v>
      </c>
      <c r="CB188" s="50">
        <f>CB186</f>
        <v>42832</v>
      </c>
      <c r="CC188" s="50">
        <f>CC186</f>
        <v>42867</v>
      </c>
      <c r="CD188" s="50">
        <f>CD186</f>
        <v>42902</v>
      </c>
      <c r="CE188" s="50" t="s">
        <v>106</v>
      </c>
      <c r="CF188" s="201">
        <f>CF186</f>
        <v>42565</v>
      </c>
      <c r="CG188" s="201">
        <f>CG186</f>
        <v>42972</v>
      </c>
      <c r="CH188" s="50">
        <f t="shared" ref="CH188:CS188" si="340">CH186</f>
        <v>42993</v>
      </c>
      <c r="CI188" s="51">
        <f t="shared" si="340"/>
        <v>43021</v>
      </c>
      <c r="CJ188" s="50">
        <f t="shared" si="340"/>
        <v>43056</v>
      </c>
      <c r="CK188" s="51">
        <f t="shared" si="340"/>
        <v>43098</v>
      </c>
      <c r="CL188" s="50">
        <f t="shared" si="340"/>
        <v>43119</v>
      </c>
      <c r="CM188" s="51">
        <f t="shared" si="340"/>
        <v>43154</v>
      </c>
      <c r="CN188" s="50">
        <f t="shared" si="340"/>
        <v>43196</v>
      </c>
      <c r="CO188" s="51">
        <f t="shared" si="340"/>
        <v>43231</v>
      </c>
      <c r="CP188" s="50">
        <f t="shared" si="340"/>
        <v>43266</v>
      </c>
      <c r="CQ188" s="51" t="s">
        <v>106</v>
      </c>
      <c r="CR188" s="50">
        <f t="shared" si="340"/>
        <v>43301</v>
      </c>
      <c r="CS188" s="53">
        <f t="shared" si="340"/>
        <v>43329</v>
      </c>
      <c r="CT188" s="890"/>
    </row>
    <row r="189" spans="1:98" s="18" customFormat="1" ht="30" hidden="1" customHeight="1" x14ac:dyDescent="0.25">
      <c r="A189" s="4690"/>
      <c r="B189" s="4675"/>
      <c r="C189" s="1699" t="s">
        <v>23</v>
      </c>
      <c r="D189" s="1699"/>
      <c r="E189" s="639"/>
      <c r="F189" s="1703"/>
      <c r="G189" s="1710"/>
      <c r="H189" s="1703"/>
      <c r="I189" s="639"/>
      <c r="J189" s="1703"/>
      <c r="K189" s="1710"/>
      <c r="L189" s="1703"/>
      <c r="M189" s="639"/>
      <c r="N189" s="1204"/>
      <c r="O189" s="639"/>
      <c r="P189" s="1703"/>
      <c r="Q189" s="639"/>
      <c r="R189" s="1703"/>
      <c r="S189" s="1204"/>
      <c r="T189" s="639"/>
      <c r="U189" s="1703"/>
      <c r="V189" s="947"/>
      <c r="W189" s="1704"/>
      <c r="X189" s="639"/>
      <c r="Y189" s="947"/>
      <c r="Z189" s="639"/>
      <c r="AA189" s="1705"/>
      <c r="AB189" s="1204">
        <f>AB186-4</f>
        <v>41218</v>
      </c>
      <c r="AC189" s="1204">
        <f>AC186-4</f>
        <v>41246</v>
      </c>
      <c r="AD189" s="1706" t="s">
        <v>222</v>
      </c>
      <c r="AE189" s="1204">
        <f>AE186-4</f>
        <v>41315</v>
      </c>
      <c r="AF189" s="1204">
        <f>AF186-4</f>
        <v>41351</v>
      </c>
      <c r="AG189" s="1204">
        <f>AG186-4</f>
        <v>41372</v>
      </c>
      <c r="AH189" s="1204">
        <f>AH186-4</f>
        <v>41407</v>
      </c>
      <c r="AI189" s="1706">
        <f>AI186-11</f>
        <v>41428</v>
      </c>
      <c r="AJ189" s="1204" t="s">
        <v>25</v>
      </c>
      <c r="AK189" s="1204">
        <f>AK186-4</f>
        <v>41463</v>
      </c>
      <c r="AL189" s="1204">
        <f>AL186-4</f>
        <v>41491</v>
      </c>
      <c r="AM189" s="1204">
        <f t="shared" ref="AM189:AR189" si="341">AM186-4</f>
        <v>41526</v>
      </c>
      <c r="AN189" s="639">
        <f t="shared" si="341"/>
        <v>41554</v>
      </c>
      <c r="AO189" s="1703">
        <f t="shared" si="341"/>
        <v>41589</v>
      </c>
      <c r="AP189" s="1204">
        <f t="shared" si="341"/>
        <v>41624</v>
      </c>
      <c r="AQ189" s="1204">
        <f t="shared" si="341"/>
        <v>41315</v>
      </c>
      <c r="AR189" s="639">
        <f t="shared" si="341"/>
        <v>41708</v>
      </c>
      <c r="AS189" s="639">
        <f>AS186-4</f>
        <v>41736</v>
      </c>
      <c r="AT189" s="947">
        <v>41764</v>
      </c>
      <c r="AU189" s="639" t="s">
        <v>106</v>
      </c>
      <c r="AV189" s="639">
        <v>41806</v>
      </c>
      <c r="AW189" s="947">
        <v>41476</v>
      </c>
      <c r="AX189" s="639">
        <v>41884</v>
      </c>
      <c r="AY189" s="639">
        <f t="shared" ref="AY189:BL189" si="342">AY186-4</f>
        <v>41911</v>
      </c>
      <c r="AZ189" s="639">
        <f t="shared" si="342"/>
        <v>41953</v>
      </c>
      <c r="BA189" s="639">
        <f t="shared" si="342"/>
        <v>41974</v>
      </c>
      <c r="BB189" s="639">
        <f t="shared" si="342"/>
        <v>42016</v>
      </c>
      <c r="BC189" s="639">
        <f t="shared" si="342"/>
        <v>42051</v>
      </c>
      <c r="BD189" s="639">
        <f t="shared" si="342"/>
        <v>42086</v>
      </c>
      <c r="BE189" s="639">
        <f t="shared" si="342"/>
        <v>42121</v>
      </c>
      <c r="BF189" s="947">
        <f>BF186-11</f>
        <v>42149</v>
      </c>
      <c r="BG189" s="639" t="s">
        <v>106</v>
      </c>
      <c r="BH189" s="639">
        <f t="shared" si="342"/>
        <v>42191</v>
      </c>
      <c r="BI189" s="639">
        <f t="shared" si="342"/>
        <v>42233</v>
      </c>
      <c r="BJ189" s="639">
        <f t="shared" si="342"/>
        <v>42247</v>
      </c>
      <c r="BK189" s="639">
        <f t="shared" si="342"/>
        <v>42282</v>
      </c>
      <c r="BL189" s="639">
        <f t="shared" si="342"/>
        <v>42317</v>
      </c>
      <c r="BM189" s="1708">
        <f>BM186-4</f>
        <v>42352</v>
      </c>
      <c r="BN189" s="1708">
        <f>BN186-4</f>
        <v>42387</v>
      </c>
      <c r="BO189" s="1708">
        <f>BO186-4</f>
        <v>42422</v>
      </c>
      <c r="BP189" s="1708">
        <f>BP186-4</f>
        <v>42457</v>
      </c>
      <c r="BQ189" s="1708">
        <f>BQ186-4</f>
        <v>42492</v>
      </c>
      <c r="BR189" s="947">
        <f>BR186-11</f>
        <v>42520</v>
      </c>
      <c r="BS189" s="1708" t="s">
        <v>475</v>
      </c>
      <c r="BT189" s="947">
        <f>BT186-6</f>
        <v>42556</v>
      </c>
      <c r="BU189" s="1708">
        <f t="shared" ref="BU189:CA189" si="343">BU186-4</f>
        <v>42583</v>
      </c>
      <c r="BV189" s="1708">
        <f>BV186-4</f>
        <v>42625</v>
      </c>
      <c r="BW189" s="1708">
        <f t="shared" si="343"/>
        <v>42653</v>
      </c>
      <c r="BX189" s="1708">
        <f t="shared" si="343"/>
        <v>42681</v>
      </c>
      <c r="BY189" s="1708">
        <f>BY186-4</f>
        <v>42723</v>
      </c>
      <c r="BZ189" s="1708">
        <f t="shared" si="343"/>
        <v>42744</v>
      </c>
      <c r="CA189" s="1708">
        <f t="shared" si="343"/>
        <v>42793</v>
      </c>
      <c r="CB189" s="1708">
        <f>CB186-4</f>
        <v>42828</v>
      </c>
      <c r="CC189" s="1708">
        <f>CC186-4</f>
        <v>42863</v>
      </c>
      <c r="CD189" s="947">
        <f>CD186-11</f>
        <v>42891</v>
      </c>
      <c r="CE189" s="1708" t="s">
        <v>106</v>
      </c>
      <c r="CF189" s="1707">
        <f>CF186-4</f>
        <v>42561</v>
      </c>
      <c r="CG189" s="1707">
        <f>CG186-4</f>
        <v>42968</v>
      </c>
      <c r="CH189" s="1708">
        <f t="shared" ref="CH189:CS189" si="344">CH186-4</f>
        <v>42989</v>
      </c>
      <c r="CI189" s="1709">
        <f t="shared" si="344"/>
        <v>43017</v>
      </c>
      <c r="CJ189" s="1708">
        <f t="shared" si="344"/>
        <v>43052</v>
      </c>
      <c r="CK189" s="1704">
        <f>CK186-11</f>
        <v>43087</v>
      </c>
      <c r="CL189" s="1708">
        <f t="shared" si="344"/>
        <v>43115</v>
      </c>
      <c r="CM189" s="1709">
        <f t="shared" si="344"/>
        <v>43150</v>
      </c>
      <c r="CN189" s="1708">
        <f t="shared" si="344"/>
        <v>43192</v>
      </c>
      <c r="CO189" s="1709">
        <f t="shared" si="344"/>
        <v>43227</v>
      </c>
      <c r="CP189" s="947">
        <f>CP186-11</f>
        <v>43255</v>
      </c>
      <c r="CQ189" s="1709" t="s">
        <v>106</v>
      </c>
      <c r="CR189" s="1708">
        <f t="shared" si="344"/>
        <v>43297</v>
      </c>
      <c r="CS189" s="1770">
        <f t="shared" si="344"/>
        <v>43325</v>
      </c>
      <c r="CT189" s="890"/>
    </row>
    <row r="190" spans="1:98" s="18" customFormat="1" ht="30" hidden="1" customHeight="1" x14ac:dyDescent="0.25">
      <c r="A190" s="4690"/>
      <c r="B190" s="4675"/>
      <c r="C190" s="138" t="s">
        <v>61</v>
      </c>
      <c r="D190" s="138"/>
      <c r="E190" s="65"/>
      <c r="F190" s="66"/>
      <c r="G190" s="58"/>
      <c r="H190" s="66"/>
      <c r="I190" s="65"/>
      <c r="J190" s="66"/>
      <c r="K190" s="65"/>
      <c r="L190" s="63"/>
      <c r="M190" s="65"/>
      <c r="N190" s="111"/>
      <c r="O190" s="65"/>
      <c r="P190" s="66"/>
      <c r="Q190" s="65"/>
      <c r="R190" s="66"/>
      <c r="S190" s="111"/>
      <c r="T190" s="65"/>
      <c r="U190" s="66"/>
      <c r="V190" s="350"/>
      <c r="W190" s="353"/>
      <c r="X190" s="62"/>
      <c r="Y190" s="65"/>
      <c r="Z190" s="65"/>
      <c r="AA190" s="343"/>
      <c r="AB190" s="66"/>
      <c r="AC190" s="66"/>
      <c r="AD190" s="353"/>
      <c r="AE190" s="66"/>
      <c r="AF190" s="66"/>
      <c r="AG190" s="66"/>
      <c r="AH190" s="66"/>
      <c r="AI190" s="66"/>
      <c r="AJ190" s="66" t="s">
        <v>25</v>
      </c>
      <c r="AK190" s="66"/>
      <c r="AL190" s="66"/>
      <c r="AM190" s="111"/>
      <c r="AN190" s="65"/>
      <c r="AO190" s="66"/>
      <c r="AP190" s="66"/>
      <c r="AQ190" s="66"/>
      <c r="AR190" s="65"/>
      <c r="AS190" s="65"/>
      <c r="AT190" s="65"/>
      <c r="AU190" s="65" t="s">
        <v>106</v>
      </c>
      <c r="AV190" s="65"/>
      <c r="AW190" s="350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 t="s">
        <v>106</v>
      </c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 t="s">
        <v>475</v>
      </c>
      <c r="BT190" s="65"/>
      <c r="BU190" s="65"/>
      <c r="BV190" s="65"/>
      <c r="BW190" s="65"/>
      <c r="BX190" s="65"/>
      <c r="BY190" s="65"/>
      <c r="BZ190" s="65"/>
      <c r="CA190" s="65"/>
      <c r="CB190" s="65"/>
      <c r="CC190" s="65"/>
      <c r="CD190" s="65"/>
      <c r="CE190" s="65" t="s">
        <v>106</v>
      </c>
      <c r="CF190" s="111"/>
      <c r="CG190" s="111"/>
      <c r="CH190" s="65"/>
      <c r="CI190" s="66"/>
      <c r="CJ190" s="65"/>
      <c r="CK190" s="66"/>
      <c r="CL190" s="65"/>
      <c r="CM190" s="66"/>
      <c r="CN190" s="65"/>
      <c r="CO190" s="66"/>
      <c r="CP190" s="65"/>
      <c r="CQ190" s="66" t="s">
        <v>106</v>
      </c>
      <c r="CR190" s="65"/>
      <c r="CS190" s="343"/>
      <c r="CT190" s="890"/>
    </row>
    <row r="191" spans="1:98" s="18" customFormat="1" ht="30" hidden="1" customHeight="1" x14ac:dyDescent="0.25">
      <c r="A191" s="4690"/>
      <c r="B191" s="4675"/>
      <c r="C191" s="139"/>
      <c r="D191" s="139"/>
      <c r="E191" s="62"/>
      <c r="F191" s="63"/>
      <c r="G191" s="50"/>
      <c r="H191" s="63"/>
      <c r="I191" s="62"/>
      <c r="J191" s="63"/>
      <c r="K191" s="62"/>
      <c r="L191" s="63"/>
      <c r="M191" s="62"/>
      <c r="N191" s="105"/>
      <c r="O191" s="62"/>
      <c r="P191" s="63"/>
      <c r="Q191" s="62"/>
      <c r="R191" s="63"/>
      <c r="S191" s="105"/>
      <c r="T191" s="62"/>
      <c r="U191" s="63"/>
      <c r="V191" s="191"/>
      <c r="W191" s="64"/>
      <c r="X191" s="62"/>
      <c r="Y191" s="62"/>
      <c r="Z191" s="62"/>
      <c r="AA191" s="107"/>
      <c r="AB191" s="63"/>
      <c r="AC191" s="63"/>
      <c r="AD191" s="64"/>
      <c r="AE191" s="63"/>
      <c r="AF191" s="63"/>
      <c r="AG191" s="63"/>
      <c r="AH191" s="63"/>
      <c r="AI191" s="63"/>
      <c r="AJ191" s="63"/>
      <c r="AK191" s="63"/>
      <c r="AL191" s="63"/>
      <c r="AM191" s="105"/>
      <c r="AN191" s="62"/>
      <c r="AO191" s="63"/>
      <c r="AP191" s="63"/>
      <c r="AQ191" s="63"/>
      <c r="AR191" s="62"/>
      <c r="AS191" s="62"/>
      <c r="AT191" s="62"/>
      <c r="AU191" s="62" t="s">
        <v>106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 t="s">
        <v>106</v>
      </c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 t="s">
        <v>475</v>
      </c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 t="s">
        <v>106</v>
      </c>
      <c r="CF191" s="105"/>
      <c r="CG191" s="105"/>
      <c r="CH191" s="62"/>
      <c r="CI191" s="63"/>
      <c r="CJ191" s="62"/>
      <c r="CK191" s="63"/>
      <c r="CL191" s="62"/>
      <c r="CM191" s="63"/>
      <c r="CN191" s="62"/>
      <c r="CO191" s="63"/>
      <c r="CP191" s="62"/>
      <c r="CQ191" s="63" t="s">
        <v>106</v>
      </c>
      <c r="CR191" s="62"/>
      <c r="CS191" s="107"/>
      <c r="CT191" s="890"/>
    </row>
    <row r="192" spans="1:98" s="18" customFormat="1" ht="30" hidden="1" customHeight="1" x14ac:dyDescent="0.25">
      <c r="A192" s="4690"/>
      <c r="B192" s="4675"/>
      <c r="C192" s="141" t="s">
        <v>758</v>
      </c>
      <c r="D192" s="141"/>
      <c r="E192" s="112"/>
      <c r="F192" s="115"/>
      <c r="G192" s="112"/>
      <c r="H192" s="115"/>
      <c r="I192" s="112"/>
      <c r="J192" s="115"/>
      <c r="K192" s="112"/>
      <c r="L192" s="115"/>
      <c r="M192" s="112"/>
      <c r="N192" s="1815"/>
      <c r="O192" s="112"/>
      <c r="P192" s="115"/>
      <c r="Q192" s="112"/>
      <c r="R192" s="115"/>
      <c r="S192" s="1815"/>
      <c r="T192" s="112"/>
      <c r="U192" s="115"/>
      <c r="V192" s="640"/>
      <c r="W192" s="3267"/>
      <c r="X192" s="112"/>
      <c r="Y192" s="112"/>
      <c r="Z192" s="112"/>
      <c r="AA192" s="3173"/>
      <c r="AB192" s="3173">
        <f>AB189</f>
        <v>41218</v>
      </c>
      <c r="AC192" s="3173">
        <f>AC189</f>
        <v>41246</v>
      </c>
      <c r="AD192" s="3268">
        <v>40915</v>
      </c>
      <c r="AE192" s="3173">
        <f>AE189</f>
        <v>41315</v>
      </c>
      <c r="AF192" s="3173">
        <f>AF189</f>
        <v>41351</v>
      </c>
      <c r="AG192" s="3173">
        <f>AG189</f>
        <v>41372</v>
      </c>
      <c r="AH192" s="3173">
        <f>AH189</f>
        <v>41407</v>
      </c>
      <c r="AI192" s="3173">
        <f>AI189</f>
        <v>41428</v>
      </c>
      <c r="AJ192" s="3173" t="s">
        <v>25</v>
      </c>
      <c r="AK192" s="3173">
        <f>AK189</f>
        <v>41463</v>
      </c>
      <c r="AL192" s="115">
        <f>AL189</f>
        <v>41491</v>
      </c>
      <c r="AM192" s="1815">
        <f t="shared" ref="AM192:AR192" si="345">AM189</f>
        <v>41526</v>
      </c>
      <c r="AN192" s="112">
        <f t="shared" si="345"/>
        <v>41554</v>
      </c>
      <c r="AO192" s="3173">
        <f t="shared" si="345"/>
        <v>41589</v>
      </c>
      <c r="AP192" s="3173">
        <f t="shared" si="345"/>
        <v>41624</v>
      </c>
      <c r="AQ192" s="115">
        <f t="shared" si="345"/>
        <v>41315</v>
      </c>
      <c r="AR192" s="112">
        <f t="shared" si="345"/>
        <v>41708</v>
      </c>
      <c r="AS192" s="112">
        <f>AS189</f>
        <v>41736</v>
      </c>
      <c r="AT192" s="112">
        <f>AT189</f>
        <v>41764</v>
      </c>
      <c r="AU192" s="112" t="s">
        <v>106</v>
      </c>
      <c r="AV192" s="112">
        <v>41806</v>
      </c>
      <c r="AW192" s="112">
        <f t="shared" ref="AW192:BR192" si="346">AW189</f>
        <v>41476</v>
      </c>
      <c r="AX192" s="112">
        <f t="shared" si="346"/>
        <v>41884</v>
      </c>
      <c r="AY192" s="112">
        <f t="shared" si="346"/>
        <v>41911</v>
      </c>
      <c r="AZ192" s="112">
        <f t="shared" si="346"/>
        <v>41953</v>
      </c>
      <c r="BA192" s="112">
        <f t="shared" si="346"/>
        <v>41974</v>
      </c>
      <c r="BB192" s="112">
        <v>41651</v>
      </c>
      <c r="BC192" s="112">
        <f t="shared" si="346"/>
        <v>42051</v>
      </c>
      <c r="BD192" s="112">
        <f t="shared" si="346"/>
        <v>42086</v>
      </c>
      <c r="BE192" s="112">
        <f t="shared" si="346"/>
        <v>42121</v>
      </c>
      <c r="BF192" s="112">
        <f t="shared" si="346"/>
        <v>42149</v>
      </c>
      <c r="BG192" s="112" t="s">
        <v>106</v>
      </c>
      <c r="BH192" s="112">
        <f t="shared" si="346"/>
        <v>42191</v>
      </c>
      <c r="BI192" s="112">
        <f t="shared" si="346"/>
        <v>42233</v>
      </c>
      <c r="BJ192" s="112">
        <f t="shared" si="346"/>
        <v>42247</v>
      </c>
      <c r="BK192" s="112">
        <f t="shared" si="346"/>
        <v>42282</v>
      </c>
      <c r="BL192" s="112">
        <f t="shared" si="346"/>
        <v>42317</v>
      </c>
      <c r="BM192" s="112">
        <f t="shared" si="346"/>
        <v>42352</v>
      </c>
      <c r="BN192" s="112">
        <f t="shared" si="346"/>
        <v>42387</v>
      </c>
      <c r="BO192" s="112">
        <f t="shared" si="346"/>
        <v>42422</v>
      </c>
      <c r="BP192" s="112">
        <f t="shared" si="346"/>
        <v>42457</v>
      </c>
      <c r="BQ192" s="112">
        <f t="shared" si="346"/>
        <v>42492</v>
      </c>
      <c r="BR192" s="112">
        <f t="shared" si="346"/>
        <v>42520</v>
      </c>
      <c r="BS192" s="112" t="s">
        <v>475</v>
      </c>
      <c r="BT192" s="112">
        <f>BT189</f>
        <v>42556</v>
      </c>
      <c r="BU192" s="112">
        <f t="shared" ref="BU192:CA192" si="347">BU189</f>
        <v>42583</v>
      </c>
      <c r="BV192" s="112">
        <f t="shared" si="347"/>
        <v>42625</v>
      </c>
      <c r="BW192" s="112">
        <f t="shared" si="347"/>
        <v>42653</v>
      </c>
      <c r="BX192" s="112">
        <f t="shared" si="347"/>
        <v>42681</v>
      </c>
      <c r="BY192" s="112">
        <f>BY189</f>
        <v>42723</v>
      </c>
      <c r="BZ192" s="112">
        <f t="shared" si="347"/>
        <v>42744</v>
      </c>
      <c r="CA192" s="112">
        <f t="shared" si="347"/>
        <v>42793</v>
      </c>
      <c r="CB192" s="112">
        <f>CB189</f>
        <v>42828</v>
      </c>
      <c r="CC192" s="112">
        <f>CC189</f>
        <v>42863</v>
      </c>
      <c r="CD192" s="112">
        <f>CD189</f>
        <v>42891</v>
      </c>
      <c r="CE192" s="112" t="s">
        <v>106</v>
      </c>
      <c r="CF192" s="1815">
        <f>CF189</f>
        <v>42561</v>
      </c>
      <c r="CG192" s="1815"/>
      <c r="CH192" s="112"/>
      <c r="CI192" s="115"/>
      <c r="CJ192" s="112">
        <f>CJ189</f>
        <v>43052</v>
      </c>
      <c r="CK192" s="112">
        <f>CK189</f>
        <v>43087</v>
      </c>
      <c r="CL192" s="112"/>
      <c r="CM192" s="115"/>
      <c r="CN192" s="112"/>
      <c r="CO192" s="115"/>
      <c r="CP192" s="112">
        <f>CP189</f>
        <v>43255</v>
      </c>
      <c r="CQ192" s="115" t="s">
        <v>106</v>
      </c>
      <c r="CR192" s="112"/>
      <c r="CS192" s="3173"/>
      <c r="CT192" s="890"/>
    </row>
    <row r="193" spans="1:115" s="18" customFormat="1" ht="30" hidden="1" customHeight="1" thickBot="1" x14ac:dyDescent="0.3">
      <c r="A193" s="4690"/>
      <c r="B193" s="4675"/>
      <c r="C193" s="1711" t="s">
        <v>131</v>
      </c>
      <c r="D193" s="1711"/>
      <c r="E193" s="1712"/>
      <c r="F193" s="1713"/>
      <c r="G193" s="1712"/>
      <c r="H193" s="1714"/>
      <c r="I193" s="1712"/>
      <c r="J193" s="1714"/>
      <c r="K193" s="1712"/>
      <c r="L193" s="1714"/>
      <c r="M193" s="1712"/>
      <c r="N193" s="1715"/>
      <c r="O193" s="1712"/>
      <c r="P193" s="1714"/>
      <c r="Q193" s="1712"/>
      <c r="R193" s="1714"/>
      <c r="S193" s="1715"/>
      <c r="T193" s="1712"/>
      <c r="U193" s="1714"/>
      <c r="V193" s="1716"/>
      <c r="W193" s="1717"/>
      <c r="X193" s="1712"/>
      <c r="Y193" s="1712"/>
      <c r="Z193" s="1712"/>
      <c r="AA193" s="1714"/>
      <c r="AB193" s="1715">
        <f>AB204+7</f>
        <v>41213</v>
      </c>
      <c r="AC193" s="1715">
        <f>AC204+7</f>
        <v>41240</v>
      </c>
      <c r="AD193" s="1718">
        <v>40910</v>
      </c>
      <c r="AE193" s="1715">
        <f>AE204+7</f>
        <v>41310</v>
      </c>
      <c r="AF193" s="1715">
        <f>AF204+7</f>
        <v>41346</v>
      </c>
      <c r="AG193" s="1715">
        <f>AG204+7</f>
        <v>41366</v>
      </c>
      <c r="AH193" s="1715">
        <f>AH204+7</f>
        <v>41402</v>
      </c>
      <c r="AI193" s="1715">
        <f>AI204+7</f>
        <v>41423</v>
      </c>
      <c r="AJ193" s="1715" t="s">
        <v>25</v>
      </c>
      <c r="AK193" s="1715">
        <f>AK204+7</f>
        <v>41458</v>
      </c>
      <c r="AL193" s="1715">
        <f>AL204+7</f>
        <v>41486</v>
      </c>
      <c r="AM193" s="1715">
        <f t="shared" ref="AM193:AR193" si="348">AM204+7</f>
        <v>41521</v>
      </c>
      <c r="AN193" s="1712">
        <f t="shared" si="348"/>
        <v>41549</v>
      </c>
      <c r="AO193" s="1714">
        <f t="shared" si="348"/>
        <v>41584</v>
      </c>
      <c r="AP193" s="1715">
        <f t="shared" si="348"/>
        <v>41619</v>
      </c>
      <c r="AQ193" s="1715">
        <f t="shared" si="348"/>
        <v>41310</v>
      </c>
      <c r="AR193" s="1712">
        <f t="shared" si="348"/>
        <v>41703</v>
      </c>
      <c r="AS193" s="1712">
        <f>AS204+7</f>
        <v>41730</v>
      </c>
      <c r="AT193" s="1712">
        <f>AT204+7</f>
        <v>41759</v>
      </c>
      <c r="AU193" s="1712" t="s">
        <v>106</v>
      </c>
      <c r="AV193" s="1712">
        <v>41436</v>
      </c>
      <c r="AW193" s="1712">
        <f>AW204+7</f>
        <v>41471</v>
      </c>
      <c r="AX193" s="1712">
        <f>AX204+6</f>
        <v>41512</v>
      </c>
      <c r="AY193" s="1712">
        <f t="shared" ref="AY193:BK193" si="349">AY204+7</f>
        <v>41906</v>
      </c>
      <c r="AZ193" s="1712">
        <f t="shared" si="349"/>
        <v>41948</v>
      </c>
      <c r="BA193" s="1712">
        <f t="shared" si="349"/>
        <v>41969</v>
      </c>
      <c r="BB193" s="1716">
        <v>41995</v>
      </c>
      <c r="BC193" s="1712">
        <f t="shared" si="349"/>
        <v>42046</v>
      </c>
      <c r="BD193" s="1712">
        <f t="shared" si="349"/>
        <v>42081</v>
      </c>
      <c r="BE193" s="1712">
        <f t="shared" si="349"/>
        <v>42116</v>
      </c>
      <c r="BF193" s="1712">
        <f t="shared" si="349"/>
        <v>42144</v>
      </c>
      <c r="BG193" s="1712" t="s">
        <v>106</v>
      </c>
      <c r="BH193" s="1712">
        <f t="shared" si="349"/>
        <v>42179</v>
      </c>
      <c r="BI193" s="1712">
        <f t="shared" si="349"/>
        <v>42221</v>
      </c>
      <c r="BJ193" s="1712">
        <f t="shared" si="349"/>
        <v>42229</v>
      </c>
      <c r="BK193" s="1712">
        <f t="shared" si="349"/>
        <v>42257</v>
      </c>
      <c r="BL193" s="1712">
        <f>BL204+7</f>
        <v>42292</v>
      </c>
      <c r="BM193" s="1712">
        <f t="shared" ref="BM193:BR193" si="350">BM200+2</f>
        <v>42347</v>
      </c>
      <c r="BN193" s="1712">
        <f t="shared" si="350"/>
        <v>42382</v>
      </c>
      <c r="BO193" s="1712">
        <f t="shared" si="350"/>
        <v>42417</v>
      </c>
      <c r="BP193" s="1712">
        <f t="shared" si="350"/>
        <v>42452</v>
      </c>
      <c r="BQ193" s="1712">
        <f t="shared" si="350"/>
        <v>42487</v>
      </c>
      <c r="BR193" s="1712">
        <f t="shared" si="350"/>
        <v>42515</v>
      </c>
      <c r="BS193" s="1712" t="s">
        <v>475</v>
      </c>
      <c r="BT193" s="1712">
        <f>BT200+2</f>
        <v>42550</v>
      </c>
      <c r="BU193" s="1712">
        <f t="shared" ref="BU193:CA193" si="351">BU200+2</f>
        <v>42578</v>
      </c>
      <c r="BV193" s="1712">
        <f t="shared" si="351"/>
        <v>42620</v>
      </c>
      <c r="BW193" s="1712">
        <f t="shared" si="351"/>
        <v>42648</v>
      </c>
      <c r="BX193" s="1712">
        <f t="shared" si="351"/>
        <v>42676</v>
      </c>
      <c r="BY193" s="1712">
        <f>BY200+2</f>
        <v>42718</v>
      </c>
      <c r="BZ193" s="1712">
        <f t="shared" si="351"/>
        <v>42739</v>
      </c>
      <c r="CA193" s="1712">
        <f t="shared" si="351"/>
        <v>42788</v>
      </c>
      <c r="CB193" s="1712">
        <f>CB200+2</f>
        <v>42823</v>
      </c>
      <c r="CC193" s="1712">
        <f>CC200+2</f>
        <v>42858</v>
      </c>
      <c r="CD193" s="1712">
        <f>CD200+2</f>
        <v>42886</v>
      </c>
      <c r="CE193" s="1712" t="s">
        <v>106</v>
      </c>
      <c r="CF193" s="1715">
        <f>CF200+2</f>
        <v>42556</v>
      </c>
      <c r="CG193" s="1715">
        <f>CG200+2</f>
        <v>42963</v>
      </c>
      <c r="CH193" s="1712">
        <f t="shared" ref="CH193:CS193" si="352">CH200+2</f>
        <v>42984</v>
      </c>
      <c r="CI193" s="1714">
        <f t="shared" si="352"/>
        <v>43012</v>
      </c>
      <c r="CJ193" s="1712">
        <f t="shared" si="352"/>
        <v>43047</v>
      </c>
      <c r="CK193" s="1714">
        <f t="shared" si="352"/>
        <v>43089</v>
      </c>
      <c r="CL193" s="1712">
        <f t="shared" si="352"/>
        <v>43110</v>
      </c>
      <c r="CM193" s="1714">
        <f t="shared" si="352"/>
        <v>43145</v>
      </c>
      <c r="CN193" s="1712">
        <f t="shared" si="352"/>
        <v>43187</v>
      </c>
      <c r="CO193" s="1714">
        <f t="shared" si="352"/>
        <v>43222</v>
      </c>
      <c r="CP193" s="1712">
        <f t="shared" si="352"/>
        <v>43250</v>
      </c>
      <c r="CQ193" s="1714" t="s">
        <v>106</v>
      </c>
      <c r="CR193" s="1712">
        <f t="shared" si="352"/>
        <v>43292</v>
      </c>
      <c r="CS193" s="1719">
        <f t="shared" si="352"/>
        <v>43320</v>
      </c>
      <c r="CT193" s="890"/>
    </row>
    <row r="194" spans="1:115" ht="30" hidden="1" customHeight="1" thickBot="1" x14ac:dyDescent="0.3">
      <c r="A194" s="4690"/>
      <c r="B194" s="4675"/>
      <c r="C194" s="860" t="s">
        <v>148</v>
      </c>
      <c r="D194" s="860"/>
      <c r="E194" s="271"/>
      <c r="F194" s="468"/>
      <c r="G194" s="468"/>
      <c r="H194" s="468"/>
      <c r="I194" s="468"/>
      <c r="J194" s="468"/>
      <c r="K194" s="277"/>
      <c r="L194" s="290"/>
      <c r="M194" s="277"/>
      <c r="N194" s="277"/>
      <c r="O194" s="276"/>
      <c r="P194" s="469"/>
      <c r="Q194" s="276"/>
      <c r="R194" s="277"/>
      <c r="S194" s="277"/>
      <c r="T194" s="277"/>
      <c r="U194" s="469"/>
      <c r="V194" s="469"/>
      <c r="W194" s="469"/>
      <c r="X194" s="27"/>
      <c r="Y194" s="277"/>
      <c r="Z194" s="277"/>
      <c r="AA194" s="27"/>
      <c r="AB194" s="277">
        <f t="shared" ref="AB194:AI195" si="353">AB196</f>
        <v>41219</v>
      </c>
      <c r="AC194" s="277">
        <f t="shared" si="353"/>
        <v>41247</v>
      </c>
      <c r="AD194" s="469">
        <v>40916</v>
      </c>
      <c r="AE194" s="277">
        <f t="shared" si="353"/>
        <v>41316</v>
      </c>
      <c r="AF194" s="277">
        <f t="shared" si="353"/>
        <v>41352</v>
      </c>
      <c r="AG194" s="277">
        <f t="shared" si="353"/>
        <v>41373</v>
      </c>
      <c r="AH194" s="277">
        <f t="shared" si="353"/>
        <v>41408</v>
      </c>
      <c r="AI194" s="277">
        <f t="shared" si="353"/>
        <v>41429</v>
      </c>
      <c r="AJ194" s="27" t="s">
        <v>25</v>
      </c>
      <c r="AK194" s="277">
        <f>AK196</f>
        <v>41464</v>
      </c>
      <c r="AL194" s="468">
        <f>AL196</f>
        <v>41492</v>
      </c>
      <c r="AM194" s="468">
        <f t="shared" ref="AM194:AR195" si="354">AM196</f>
        <v>41527</v>
      </c>
      <c r="AN194" s="277">
        <f t="shared" si="354"/>
        <v>41555</v>
      </c>
      <c r="AO194" s="275">
        <f t="shared" si="354"/>
        <v>41590</v>
      </c>
      <c r="AP194" s="277">
        <f t="shared" si="354"/>
        <v>41625</v>
      </c>
      <c r="AQ194" s="468">
        <f t="shared" si="354"/>
        <v>41316</v>
      </c>
      <c r="AR194" s="277">
        <f t="shared" si="354"/>
        <v>41709</v>
      </c>
      <c r="AS194" s="277">
        <f>AS196</f>
        <v>41737</v>
      </c>
      <c r="AT194" s="277">
        <f>AT196</f>
        <v>41765</v>
      </c>
      <c r="AU194" s="27" t="s">
        <v>106</v>
      </c>
      <c r="AV194" s="277">
        <v>41807</v>
      </c>
      <c r="AW194" s="277">
        <f>AW196</f>
        <v>41477</v>
      </c>
      <c r="AX194" s="277">
        <f t="shared" ref="AX194:BA195" si="355">AX196</f>
        <v>41884</v>
      </c>
      <c r="AY194" s="277">
        <f t="shared" si="355"/>
        <v>41912</v>
      </c>
      <c r="AZ194" s="277">
        <f t="shared" si="355"/>
        <v>41954</v>
      </c>
      <c r="BA194" s="277">
        <f t="shared" si="355"/>
        <v>41975</v>
      </c>
      <c r="BB194" s="277">
        <v>41652</v>
      </c>
      <c r="BC194" s="277">
        <f t="shared" ref="BB194:BR195" si="356">BC196</f>
        <v>42052</v>
      </c>
      <c r="BD194" s="277">
        <f t="shared" si="356"/>
        <v>42087</v>
      </c>
      <c r="BE194" s="277">
        <f t="shared" si="356"/>
        <v>42122</v>
      </c>
      <c r="BF194" s="277">
        <f t="shared" si="356"/>
        <v>42150</v>
      </c>
      <c r="BG194" s="27" t="s">
        <v>106</v>
      </c>
      <c r="BH194" s="277">
        <f t="shared" si="356"/>
        <v>42192</v>
      </c>
      <c r="BI194" s="277">
        <f t="shared" si="356"/>
        <v>42234</v>
      </c>
      <c r="BJ194" s="277">
        <f t="shared" si="356"/>
        <v>42248</v>
      </c>
      <c r="BK194" s="277">
        <f t="shared" si="356"/>
        <v>42283</v>
      </c>
      <c r="BL194" s="277">
        <f t="shared" si="356"/>
        <v>42318</v>
      </c>
      <c r="BM194" s="277">
        <f t="shared" si="356"/>
        <v>42353</v>
      </c>
      <c r="BN194" s="277">
        <f t="shared" si="356"/>
        <v>42388</v>
      </c>
      <c r="BO194" s="277">
        <f t="shared" si="356"/>
        <v>42423</v>
      </c>
      <c r="BP194" s="277">
        <f t="shared" si="356"/>
        <v>42458</v>
      </c>
      <c r="BQ194" s="277">
        <f t="shared" si="356"/>
        <v>42493</v>
      </c>
      <c r="BR194" s="277">
        <f t="shared" si="356"/>
        <v>42521</v>
      </c>
      <c r="BS194" s="277" t="s">
        <v>475</v>
      </c>
      <c r="BT194" s="277">
        <f>BT196</f>
        <v>42556</v>
      </c>
      <c r="BU194" s="277">
        <f t="shared" ref="BU194:CF195" si="357">BU196</f>
        <v>42584</v>
      </c>
      <c r="BV194" s="277">
        <f t="shared" si="357"/>
        <v>42626</v>
      </c>
      <c r="BW194" s="277">
        <f t="shared" si="357"/>
        <v>42654</v>
      </c>
      <c r="BX194" s="277">
        <f t="shared" si="357"/>
        <v>42682</v>
      </c>
      <c r="BY194" s="277">
        <f>BY196</f>
        <v>42724</v>
      </c>
      <c r="BZ194" s="277">
        <f t="shared" si="357"/>
        <v>42745</v>
      </c>
      <c r="CA194" s="277">
        <f t="shared" si="357"/>
        <v>42794</v>
      </c>
      <c r="CB194" s="277">
        <f t="shared" si="357"/>
        <v>42829</v>
      </c>
      <c r="CC194" s="277">
        <f t="shared" si="357"/>
        <v>42864</v>
      </c>
      <c r="CD194" s="277">
        <f t="shared" si="357"/>
        <v>42892</v>
      </c>
      <c r="CE194" s="277" t="s">
        <v>106</v>
      </c>
      <c r="CF194" s="468">
        <f t="shared" si="357"/>
        <v>42562</v>
      </c>
      <c r="CG194" s="807">
        <f>CG196</f>
        <v>42969</v>
      </c>
      <c r="CH194" s="45">
        <f t="shared" ref="CH194:CS195" si="358">CH196</f>
        <v>42990</v>
      </c>
      <c r="CI194" s="175">
        <f t="shared" si="358"/>
        <v>43018</v>
      </c>
      <c r="CJ194" s="45">
        <f t="shared" si="358"/>
        <v>43053</v>
      </c>
      <c r="CK194" s="175">
        <f t="shared" si="358"/>
        <v>43095</v>
      </c>
      <c r="CL194" s="45">
        <f t="shared" si="358"/>
        <v>43116</v>
      </c>
      <c r="CM194" s="175">
        <f t="shared" si="358"/>
        <v>43151</v>
      </c>
      <c r="CN194" s="45">
        <f t="shared" si="358"/>
        <v>43193</v>
      </c>
      <c r="CO194" s="175">
        <f t="shared" si="358"/>
        <v>43228</v>
      </c>
      <c r="CP194" s="45">
        <f t="shared" si="358"/>
        <v>43256</v>
      </c>
      <c r="CQ194" s="255" t="s">
        <v>106</v>
      </c>
      <c r="CR194" s="14">
        <f t="shared" si="358"/>
        <v>43298</v>
      </c>
      <c r="CS194" s="528">
        <f t="shared" si="358"/>
        <v>43326</v>
      </c>
    </row>
    <row r="195" spans="1:115" ht="30" hidden="1" customHeight="1" thickBot="1" x14ac:dyDescent="0.3">
      <c r="A195" s="4690"/>
      <c r="B195" s="4675"/>
      <c r="C195" s="860" t="s">
        <v>149</v>
      </c>
      <c r="D195" s="860"/>
      <c r="E195" s="271"/>
      <c r="F195" s="468"/>
      <c r="G195" s="468"/>
      <c r="H195" s="468"/>
      <c r="I195" s="468"/>
      <c r="J195" s="468"/>
      <c r="K195" s="277"/>
      <c r="L195" s="290"/>
      <c r="M195" s="277"/>
      <c r="N195" s="277"/>
      <c r="O195" s="276"/>
      <c r="P195" s="469"/>
      <c r="Q195" s="276"/>
      <c r="R195" s="277"/>
      <c r="S195" s="277"/>
      <c r="T195" s="277"/>
      <c r="U195" s="469"/>
      <c r="V195" s="469"/>
      <c r="W195" s="469"/>
      <c r="X195" s="861"/>
      <c r="Y195" s="277"/>
      <c r="Z195" s="277"/>
      <c r="AA195" s="27"/>
      <c r="AB195" s="277">
        <f t="shared" si="353"/>
        <v>41215</v>
      </c>
      <c r="AC195" s="277">
        <f t="shared" si="353"/>
        <v>41243</v>
      </c>
      <c r="AD195" s="469">
        <v>40912</v>
      </c>
      <c r="AE195" s="277">
        <f t="shared" si="353"/>
        <v>41312</v>
      </c>
      <c r="AF195" s="277">
        <f t="shared" si="353"/>
        <v>41348</v>
      </c>
      <c r="AG195" s="277">
        <f t="shared" si="353"/>
        <v>41369</v>
      </c>
      <c r="AH195" s="277">
        <f t="shared" si="353"/>
        <v>41404</v>
      </c>
      <c r="AI195" s="277">
        <f t="shared" si="353"/>
        <v>41425</v>
      </c>
      <c r="AJ195" s="27" t="s">
        <v>25</v>
      </c>
      <c r="AK195" s="277">
        <f>AK197</f>
        <v>41460</v>
      </c>
      <c r="AL195" s="468">
        <f>AL197</f>
        <v>41488</v>
      </c>
      <c r="AM195" s="468">
        <f t="shared" si="354"/>
        <v>41523</v>
      </c>
      <c r="AN195" s="277">
        <f t="shared" si="354"/>
        <v>41551</v>
      </c>
      <c r="AO195" s="275">
        <f t="shared" si="354"/>
        <v>41586</v>
      </c>
      <c r="AP195" s="277">
        <f t="shared" si="354"/>
        <v>41621</v>
      </c>
      <c r="AQ195" s="468">
        <f t="shared" si="354"/>
        <v>41312</v>
      </c>
      <c r="AR195" s="277">
        <f t="shared" si="354"/>
        <v>41705</v>
      </c>
      <c r="AS195" s="277">
        <f>AS197</f>
        <v>41733</v>
      </c>
      <c r="AT195" s="277">
        <f>AT197</f>
        <v>41761</v>
      </c>
      <c r="AU195" s="27" t="s">
        <v>106</v>
      </c>
      <c r="AV195" s="277">
        <v>41803</v>
      </c>
      <c r="AW195" s="277">
        <f>AW197</f>
        <v>41473</v>
      </c>
      <c r="AX195" s="277">
        <f t="shared" si="355"/>
        <v>41880</v>
      </c>
      <c r="AY195" s="277">
        <f t="shared" si="355"/>
        <v>41908</v>
      </c>
      <c r="AZ195" s="277">
        <f t="shared" si="355"/>
        <v>41950</v>
      </c>
      <c r="BA195" s="277">
        <f t="shared" si="355"/>
        <v>41971</v>
      </c>
      <c r="BB195" s="277">
        <f t="shared" si="356"/>
        <v>42013</v>
      </c>
      <c r="BC195" s="277">
        <f t="shared" si="356"/>
        <v>42048</v>
      </c>
      <c r="BD195" s="277">
        <f t="shared" si="356"/>
        <v>42083</v>
      </c>
      <c r="BE195" s="277">
        <f t="shared" si="356"/>
        <v>42118</v>
      </c>
      <c r="BF195" s="277">
        <f t="shared" si="356"/>
        <v>42146</v>
      </c>
      <c r="BG195" s="27" t="s">
        <v>106</v>
      </c>
      <c r="BH195" s="277">
        <f t="shared" si="356"/>
        <v>42188</v>
      </c>
      <c r="BI195" s="277">
        <f t="shared" si="356"/>
        <v>42230</v>
      </c>
      <c r="BJ195" s="277">
        <f t="shared" si="356"/>
        <v>42244</v>
      </c>
      <c r="BK195" s="277">
        <f t="shared" si="356"/>
        <v>42279</v>
      </c>
      <c r="BL195" s="277">
        <f t="shared" si="356"/>
        <v>42314</v>
      </c>
      <c r="BM195" s="277">
        <f t="shared" si="356"/>
        <v>42349</v>
      </c>
      <c r="BN195" s="277">
        <f t="shared" si="356"/>
        <v>42384</v>
      </c>
      <c r="BO195" s="277">
        <f t="shared" si="356"/>
        <v>42419</v>
      </c>
      <c r="BP195" s="277">
        <f t="shared" si="356"/>
        <v>42454</v>
      </c>
      <c r="BQ195" s="277">
        <f t="shared" si="356"/>
        <v>42489</v>
      </c>
      <c r="BR195" s="277">
        <f t="shared" si="356"/>
        <v>42517</v>
      </c>
      <c r="BS195" s="277" t="s">
        <v>475</v>
      </c>
      <c r="BT195" s="277">
        <f>BT197</f>
        <v>42552</v>
      </c>
      <c r="BU195" s="277">
        <f t="shared" si="357"/>
        <v>42580</v>
      </c>
      <c r="BV195" s="277">
        <f t="shared" si="357"/>
        <v>42622</v>
      </c>
      <c r="BW195" s="277">
        <f t="shared" si="357"/>
        <v>42650</v>
      </c>
      <c r="BX195" s="277">
        <f t="shared" si="357"/>
        <v>42678</v>
      </c>
      <c r="BY195" s="277">
        <f>BY197</f>
        <v>42720</v>
      </c>
      <c r="BZ195" s="277">
        <f t="shared" si="357"/>
        <v>42741</v>
      </c>
      <c r="CA195" s="277">
        <f t="shared" si="357"/>
        <v>42790</v>
      </c>
      <c r="CB195" s="277">
        <f t="shared" si="357"/>
        <v>42825</v>
      </c>
      <c r="CC195" s="277">
        <f t="shared" si="357"/>
        <v>42860</v>
      </c>
      <c r="CD195" s="277">
        <f t="shared" si="357"/>
        <v>42888</v>
      </c>
      <c r="CE195" s="277" t="s">
        <v>106</v>
      </c>
      <c r="CF195" s="468">
        <f t="shared" si="357"/>
        <v>42558</v>
      </c>
      <c r="CG195" s="807">
        <f>CG197</f>
        <v>42965</v>
      </c>
      <c r="CH195" s="45">
        <f t="shared" si="358"/>
        <v>42986</v>
      </c>
      <c r="CI195" s="175">
        <f t="shared" si="358"/>
        <v>43014</v>
      </c>
      <c r="CJ195" s="45">
        <f t="shared" si="358"/>
        <v>43049</v>
      </c>
      <c r="CK195" s="175">
        <f t="shared" si="358"/>
        <v>43091</v>
      </c>
      <c r="CL195" s="45">
        <f t="shared" si="358"/>
        <v>43112</v>
      </c>
      <c r="CM195" s="175">
        <f t="shared" si="358"/>
        <v>43147</v>
      </c>
      <c r="CN195" s="45">
        <f t="shared" si="358"/>
        <v>43189</v>
      </c>
      <c r="CO195" s="175">
        <f t="shared" si="358"/>
        <v>43224</v>
      </c>
      <c r="CP195" s="45">
        <f t="shared" si="358"/>
        <v>43252</v>
      </c>
      <c r="CQ195" s="255" t="s">
        <v>106</v>
      </c>
      <c r="CR195" s="14">
        <f t="shared" si="358"/>
        <v>43294</v>
      </c>
      <c r="CS195" s="528">
        <f t="shared" si="358"/>
        <v>43322</v>
      </c>
    </row>
    <row r="196" spans="1:115" ht="30" hidden="1" customHeight="1" thickBot="1" x14ac:dyDescent="0.3">
      <c r="A196" s="4690"/>
      <c r="B196" s="4675"/>
      <c r="C196" s="860" t="s">
        <v>150</v>
      </c>
      <c r="D196" s="860"/>
      <c r="E196" s="271"/>
      <c r="F196" s="271"/>
      <c r="G196" s="271"/>
      <c r="H196" s="271"/>
      <c r="I196" s="271"/>
      <c r="J196" s="273"/>
      <c r="K196" s="271"/>
      <c r="L196" s="279"/>
      <c r="M196" s="271"/>
      <c r="N196" s="271"/>
      <c r="O196" s="272"/>
      <c r="P196" s="289"/>
      <c r="Q196" s="272"/>
      <c r="R196" s="271"/>
      <c r="S196" s="271"/>
      <c r="T196" s="271"/>
      <c r="U196" s="289"/>
      <c r="V196" s="289"/>
      <c r="W196" s="289"/>
      <c r="X196" s="861"/>
      <c r="Y196" s="271"/>
      <c r="Z196" s="271"/>
      <c r="AA196" s="861"/>
      <c r="AB196" s="271">
        <f t="shared" ref="AB196:CM196" si="359">AB197+4</f>
        <v>41219</v>
      </c>
      <c r="AC196" s="271">
        <f t="shared" si="359"/>
        <v>41247</v>
      </c>
      <c r="AD196" s="289">
        <v>40916</v>
      </c>
      <c r="AE196" s="271">
        <f t="shared" si="359"/>
        <v>41316</v>
      </c>
      <c r="AF196" s="271">
        <f t="shared" si="359"/>
        <v>41352</v>
      </c>
      <c r="AG196" s="271">
        <f t="shared" si="359"/>
        <v>41373</v>
      </c>
      <c r="AH196" s="271">
        <f t="shared" si="359"/>
        <v>41408</v>
      </c>
      <c r="AI196" s="271">
        <f t="shared" si="359"/>
        <v>41429</v>
      </c>
      <c r="AJ196" s="861" t="s">
        <v>25</v>
      </c>
      <c r="AK196" s="271">
        <f t="shared" si="359"/>
        <v>41464</v>
      </c>
      <c r="AL196" s="273">
        <f t="shared" si="359"/>
        <v>41492</v>
      </c>
      <c r="AM196" s="273">
        <f t="shared" si="359"/>
        <v>41527</v>
      </c>
      <c r="AN196" s="271">
        <f t="shared" si="359"/>
        <v>41555</v>
      </c>
      <c r="AO196" s="274">
        <f t="shared" si="359"/>
        <v>41590</v>
      </c>
      <c r="AP196" s="271">
        <f t="shared" si="359"/>
        <v>41625</v>
      </c>
      <c r="AQ196" s="273">
        <f t="shared" si="359"/>
        <v>41316</v>
      </c>
      <c r="AR196" s="271">
        <f t="shared" si="359"/>
        <v>41709</v>
      </c>
      <c r="AS196" s="271">
        <f t="shared" si="359"/>
        <v>41737</v>
      </c>
      <c r="AT196" s="271">
        <f t="shared" si="359"/>
        <v>41765</v>
      </c>
      <c r="AU196" s="861" t="s">
        <v>106</v>
      </c>
      <c r="AV196" s="271">
        <v>41807</v>
      </c>
      <c r="AW196" s="271">
        <f t="shared" si="359"/>
        <v>41477</v>
      </c>
      <c r="AX196" s="271">
        <f t="shared" si="359"/>
        <v>41884</v>
      </c>
      <c r="AY196" s="271">
        <f t="shared" si="359"/>
        <v>41912</v>
      </c>
      <c r="AZ196" s="271">
        <f t="shared" si="359"/>
        <v>41954</v>
      </c>
      <c r="BA196" s="271">
        <f t="shared" si="359"/>
        <v>41975</v>
      </c>
      <c r="BB196" s="271">
        <f t="shared" si="359"/>
        <v>42017</v>
      </c>
      <c r="BC196" s="271">
        <f t="shared" si="359"/>
        <v>42052</v>
      </c>
      <c r="BD196" s="271">
        <f t="shared" si="359"/>
        <v>42087</v>
      </c>
      <c r="BE196" s="271">
        <f t="shared" si="359"/>
        <v>42122</v>
      </c>
      <c r="BF196" s="271">
        <f t="shared" si="359"/>
        <v>42150</v>
      </c>
      <c r="BG196" s="861" t="s">
        <v>106</v>
      </c>
      <c r="BH196" s="271">
        <f t="shared" si="359"/>
        <v>42192</v>
      </c>
      <c r="BI196" s="271">
        <f t="shared" si="359"/>
        <v>42234</v>
      </c>
      <c r="BJ196" s="271">
        <f t="shared" si="359"/>
        <v>42248</v>
      </c>
      <c r="BK196" s="271">
        <f t="shared" si="359"/>
        <v>42283</v>
      </c>
      <c r="BL196" s="271">
        <f t="shared" si="359"/>
        <v>42318</v>
      </c>
      <c r="BM196" s="271">
        <f t="shared" si="359"/>
        <v>42353</v>
      </c>
      <c r="BN196" s="271">
        <f t="shared" si="359"/>
        <v>42388</v>
      </c>
      <c r="BO196" s="271">
        <f t="shared" si="359"/>
        <v>42423</v>
      </c>
      <c r="BP196" s="271">
        <f t="shared" si="359"/>
        <v>42458</v>
      </c>
      <c r="BQ196" s="271">
        <f t="shared" si="359"/>
        <v>42493</v>
      </c>
      <c r="BR196" s="271">
        <f t="shared" si="359"/>
        <v>42521</v>
      </c>
      <c r="BS196" s="271" t="s">
        <v>475</v>
      </c>
      <c r="BT196" s="271">
        <f t="shared" si="359"/>
        <v>42556</v>
      </c>
      <c r="BU196" s="271">
        <f t="shared" si="359"/>
        <v>42584</v>
      </c>
      <c r="BV196" s="271">
        <f t="shared" si="359"/>
        <v>42626</v>
      </c>
      <c r="BW196" s="271">
        <f t="shared" si="359"/>
        <v>42654</v>
      </c>
      <c r="BX196" s="271">
        <f t="shared" si="359"/>
        <v>42682</v>
      </c>
      <c r="BY196" s="271">
        <f t="shared" si="359"/>
        <v>42724</v>
      </c>
      <c r="BZ196" s="271">
        <f t="shared" si="359"/>
        <v>42745</v>
      </c>
      <c r="CA196" s="271">
        <f t="shared" si="359"/>
        <v>42794</v>
      </c>
      <c r="CB196" s="271">
        <f t="shared" si="359"/>
        <v>42829</v>
      </c>
      <c r="CC196" s="271">
        <f t="shared" si="359"/>
        <v>42864</v>
      </c>
      <c r="CD196" s="271">
        <f t="shared" si="359"/>
        <v>42892</v>
      </c>
      <c r="CE196" s="271" t="s">
        <v>106</v>
      </c>
      <c r="CF196" s="273">
        <f t="shared" si="359"/>
        <v>42562</v>
      </c>
      <c r="CG196" s="295">
        <f t="shared" si="359"/>
        <v>42969</v>
      </c>
      <c r="CH196" s="61">
        <f t="shared" si="359"/>
        <v>42990</v>
      </c>
      <c r="CI196" s="94">
        <f t="shared" si="359"/>
        <v>43018</v>
      </c>
      <c r="CJ196" s="61">
        <f t="shared" si="359"/>
        <v>43053</v>
      </c>
      <c r="CK196" s="94">
        <f t="shared" si="359"/>
        <v>43095</v>
      </c>
      <c r="CL196" s="61">
        <f t="shared" si="359"/>
        <v>43116</v>
      </c>
      <c r="CM196" s="94">
        <f t="shared" si="359"/>
        <v>43151</v>
      </c>
      <c r="CN196" s="61">
        <f t="shared" ref="CN196:CS196" si="360">CN197+4</f>
        <v>43193</v>
      </c>
      <c r="CO196" s="94">
        <f t="shared" si="360"/>
        <v>43228</v>
      </c>
      <c r="CP196" s="61">
        <f t="shared" si="360"/>
        <v>43256</v>
      </c>
      <c r="CQ196" s="63" t="s">
        <v>106</v>
      </c>
      <c r="CR196" s="62">
        <f t="shared" si="360"/>
        <v>43298</v>
      </c>
      <c r="CS196" s="124">
        <f t="shared" si="360"/>
        <v>43326</v>
      </c>
    </row>
    <row r="197" spans="1:115" ht="30" hidden="1" customHeight="1" thickBot="1" x14ac:dyDescent="0.3">
      <c r="A197" s="4690"/>
      <c r="B197" s="4675"/>
      <c r="C197" s="862" t="s">
        <v>151</v>
      </c>
      <c r="D197" s="862"/>
      <c r="E197" s="283"/>
      <c r="F197" s="283"/>
      <c r="G197" s="283"/>
      <c r="H197" s="283"/>
      <c r="I197" s="283"/>
      <c r="J197" s="284"/>
      <c r="K197" s="283"/>
      <c r="L197" s="278"/>
      <c r="M197" s="283"/>
      <c r="N197" s="283"/>
      <c r="O197" s="285"/>
      <c r="P197" s="286"/>
      <c r="Q197" s="285"/>
      <c r="R197" s="283"/>
      <c r="S197" s="283"/>
      <c r="T197" s="432"/>
      <c r="U197" s="286"/>
      <c r="V197" s="286"/>
      <c r="W197" s="286"/>
      <c r="X197" s="863"/>
      <c r="Y197" s="432"/>
      <c r="Z197" s="432"/>
      <c r="AA197" s="863"/>
      <c r="AB197" s="432">
        <f>AB200+4</f>
        <v>41215</v>
      </c>
      <c r="AC197" s="432">
        <f>AC200+4</f>
        <v>41243</v>
      </c>
      <c r="AD197" s="286">
        <v>40912</v>
      </c>
      <c r="AE197" s="432">
        <f>AE200+4</f>
        <v>41312</v>
      </c>
      <c r="AF197" s="432">
        <f>AF200+4</f>
        <v>41348</v>
      </c>
      <c r="AG197" s="432">
        <f>AG200+5</f>
        <v>41369</v>
      </c>
      <c r="AH197" s="432">
        <f>AH200+4</f>
        <v>41404</v>
      </c>
      <c r="AI197" s="432">
        <f>AI200+4</f>
        <v>41425</v>
      </c>
      <c r="AJ197" s="863" t="s">
        <v>25</v>
      </c>
      <c r="AK197" s="432">
        <f>AK200+4</f>
        <v>41460</v>
      </c>
      <c r="AL197" s="431">
        <f>AL200+4</f>
        <v>41488</v>
      </c>
      <c r="AM197" s="431">
        <f t="shared" ref="AM197:AR197" si="361">AM200+4</f>
        <v>41523</v>
      </c>
      <c r="AN197" s="432">
        <f t="shared" si="361"/>
        <v>41551</v>
      </c>
      <c r="AO197" s="893">
        <f t="shared" si="361"/>
        <v>41586</v>
      </c>
      <c r="AP197" s="432">
        <f t="shared" si="361"/>
        <v>41621</v>
      </c>
      <c r="AQ197" s="431">
        <f t="shared" si="361"/>
        <v>41312</v>
      </c>
      <c r="AR197" s="432">
        <f t="shared" si="361"/>
        <v>41705</v>
      </c>
      <c r="AS197" s="432">
        <f>AS200+4</f>
        <v>41733</v>
      </c>
      <c r="AT197" s="432">
        <f>AT200+4</f>
        <v>41761</v>
      </c>
      <c r="AU197" s="863" t="s">
        <v>106</v>
      </c>
      <c r="AV197" s="432">
        <v>41803</v>
      </c>
      <c r="AW197" s="432">
        <f t="shared" ref="AW197:BR197" si="362">AW200+4</f>
        <v>41473</v>
      </c>
      <c r="AX197" s="432">
        <f t="shared" si="362"/>
        <v>41880</v>
      </c>
      <c r="AY197" s="432">
        <f t="shared" si="362"/>
        <v>41908</v>
      </c>
      <c r="AZ197" s="432">
        <f t="shared" si="362"/>
        <v>41950</v>
      </c>
      <c r="BA197" s="432">
        <f t="shared" si="362"/>
        <v>41971</v>
      </c>
      <c r="BB197" s="432">
        <f t="shared" si="362"/>
        <v>42013</v>
      </c>
      <c r="BC197" s="432">
        <f t="shared" si="362"/>
        <v>42048</v>
      </c>
      <c r="BD197" s="432">
        <f t="shared" si="362"/>
        <v>42083</v>
      </c>
      <c r="BE197" s="432">
        <f t="shared" si="362"/>
        <v>42118</v>
      </c>
      <c r="BF197" s="432">
        <f t="shared" si="362"/>
        <v>42146</v>
      </c>
      <c r="BG197" s="863" t="s">
        <v>106</v>
      </c>
      <c r="BH197" s="432">
        <f t="shared" si="362"/>
        <v>42188</v>
      </c>
      <c r="BI197" s="432">
        <f t="shared" si="362"/>
        <v>42230</v>
      </c>
      <c r="BJ197" s="432">
        <f t="shared" si="362"/>
        <v>42244</v>
      </c>
      <c r="BK197" s="432">
        <f t="shared" si="362"/>
        <v>42279</v>
      </c>
      <c r="BL197" s="432">
        <f t="shared" si="362"/>
        <v>42314</v>
      </c>
      <c r="BM197" s="432">
        <f t="shared" si="362"/>
        <v>42349</v>
      </c>
      <c r="BN197" s="432">
        <f t="shared" si="362"/>
        <v>42384</v>
      </c>
      <c r="BO197" s="432">
        <f t="shared" si="362"/>
        <v>42419</v>
      </c>
      <c r="BP197" s="432">
        <f t="shared" si="362"/>
        <v>42454</v>
      </c>
      <c r="BQ197" s="432">
        <f t="shared" si="362"/>
        <v>42489</v>
      </c>
      <c r="BR197" s="432">
        <f t="shared" si="362"/>
        <v>42517</v>
      </c>
      <c r="BS197" s="432" t="s">
        <v>475</v>
      </c>
      <c r="BT197" s="432">
        <f>BT200+4</f>
        <v>42552</v>
      </c>
      <c r="BU197" s="432">
        <f t="shared" ref="BU197:CA197" si="363">BU200+4</f>
        <v>42580</v>
      </c>
      <c r="BV197" s="432">
        <f t="shared" si="363"/>
        <v>42622</v>
      </c>
      <c r="BW197" s="432">
        <f t="shared" si="363"/>
        <v>42650</v>
      </c>
      <c r="BX197" s="432">
        <f t="shared" si="363"/>
        <v>42678</v>
      </c>
      <c r="BY197" s="432">
        <f>BY200+4</f>
        <v>42720</v>
      </c>
      <c r="BZ197" s="432">
        <f t="shared" si="363"/>
        <v>42741</v>
      </c>
      <c r="CA197" s="432">
        <f t="shared" si="363"/>
        <v>42790</v>
      </c>
      <c r="CB197" s="432">
        <f>CB200+4</f>
        <v>42825</v>
      </c>
      <c r="CC197" s="432">
        <f>CC200+4</f>
        <v>42860</v>
      </c>
      <c r="CD197" s="432">
        <f>CD200+4</f>
        <v>42888</v>
      </c>
      <c r="CE197" s="432" t="s">
        <v>106</v>
      </c>
      <c r="CF197" s="431">
        <f>CF200+4</f>
        <v>42558</v>
      </c>
      <c r="CG197" s="296">
        <f>CG200+4</f>
        <v>42965</v>
      </c>
      <c r="CH197" s="158">
        <f t="shared" ref="CH197:CS197" si="364">CH200+4</f>
        <v>42986</v>
      </c>
      <c r="CI197" s="202">
        <f t="shared" si="364"/>
        <v>43014</v>
      </c>
      <c r="CJ197" s="158">
        <f t="shared" si="364"/>
        <v>43049</v>
      </c>
      <c r="CK197" s="202">
        <f>CK200+4</f>
        <v>43091</v>
      </c>
      <c r="CL197" s="158">
        <f t="shared" si="364"/>
        <v>43112</v>
      </c>
      <c r="CM197" s="202">
        <f t="shared" si="364"/>
        <v>43147</v>
      </c>
      <c r="CN197" s="158">
        <f t="shared" si="364"/>
        <v>43189</v>
      </c>
      <c r="CO197" s="202">
        <f t="shared" si="364"/>
        <v>43224</v>
      </c>
      <c r="CP197" s="158">
        <f t="shared" si="364"/>
        <v>43252</v>
      </c>
      <c r="CQ197" s="51" t="s">
        <v>106</v>
      </c>
      <c r="CR197" s="50">
        <f t="shared" si="364"/>
        <v>43294</v>
      </c>
      <c r="CS197" s="299">
        <f t="shared" si="364"/>
        <v>43322</v>
      </c>
    </row>
    <row r="198" spans="1:115" ht="30" hidden="1" customHeight="1" thickBot="1" x14ac:dyDescent="0.3">
      <c r="A198" s="4690"/>
      <c r="B198" s="4675"/>
      <c r="C198" s="421" t="s">
        <v>189</v>
      </c>
      <c r="D198" s="421"/>
      <c r="E198" s="422"/>
      <c r="F198" s="423"/>
      <c r="G198" s="422"/>
      <c r="H198" s="423"/>
      <c r="I198" s="422"/>
      <c r="J198" s="423"/>
      <c r="K198" s="422"/>
      <c r="L198" s="424"/>
      <c r="M198" s="422"/>
      <c r="N198" s="425"/>
      <c r="O198" s="423"/>
      <c r="P198" s="426"/>
      <c r="Q198" s="423"/>
      <c r="R198" s="423"/>
      <c r="S198" s="425"/>
      <c r="T198" s="425"/>
      <c r="U198" s="427"/>
      <c r="V198" s="427"/>
      <c r="W198" s="427"/>
      <c r="X198" s="428"/>
      <c r="Y198" s="425"/>
      <c r="Z198" s="425"/>
      <c r="AA198" s="428"/>
      <c r="AB198" s="425">
        <f t="shared" ref="AB198:CA198" si="365">AB200+2</f>
        <v>41213</v>
      </c>
      <c r="AC198" s="425">
        <f t="shared" si="365"/>
        <v>41241</v>
      </c>
      <c r="AD198" s="782">
        <v>41264</v>
      </c>
      <c r="AE198" s="425">
        <f t="shared" si="365"/>
        <v>41310</v>
      </c>
      <c r="AF198" s="425">
        <f t="shared" si="365"/>
        <v>41346</v>
      </c>
      <c r="AG198" s="425">
        <f t="shared" si="365"/>
        <v>41366</v>
      </c>
      <c r="AH198" s="425">
        <f t="shared" si="365"/>
        <v>41402</v>
      </c>
      <c r="AI198" s="425">
        <f t="shared" si="365"/>
        <v>41423</v>
      </c>
      <c r="AJ198" s="815" t="s">
        <v>25</v>
      </c>
      <c r="AK198" s="425">
        <f t="shared" si="365"/>
        <v>41458</v>
      </c>
      <c r="AL198" s="425">
        <f t="shared" si="365"/>
        <v>41486</v>
      </c>
      <c r="AM198" s="425">
        <f t="shared" si="365"/>
        <v>41521</v>
      </c>
      <c r="AN198" s="422">
        <f t="shared" si="365"/>
        <v>41549</v>
      </c>
      <c r="AO198" s="423">
        <f t="shared" si="365"/>
        <v>41584</v>
      </c>
      <c r="AP198" s="425">
        <f t="shared" si="365"/>
        <v>41619</v>
      </c>
      <c r="AQ198" s="425">
        <f t="shared" si="365"/>
        <v>41310</v>
      </c>
      <c r="AR198" s="422">
        <f t="shared" si="365"/>
        <v>41703</v>
      </c>
      <c r="AS198" s="422">
        <f t="shared" si="365"/>
        <v>41731</v>
      </c>
      <c r="AT198" s="422">
        <f t="shared" si="365"/>
        <v>41759</v>
      </c>
      <c r="AU198" s="428" t="s">
        <v>106</v>
      </c>
      <c r="AV198" s="422">
        <v>41801</v>
      </c>
      <c r="AW198" s="422">
        <f t="shared" si="365"/>
        <v>41471</v>
      </c>
      <c r="AX198" s="422">
        <f t="shared" si="365"/>
        <v>41878</v>
      </c>
      <c r="AY198" s="422">
        <f t="shared" si="365"/>
        <v>41906</v>
      </c>
      <c r="AZ198" s="422">
        <f t="shared" si="365"/>
        <v>41948</v>
      </c>
      <c r="BA198" s="422">
        <f t="shared" si="365"/>
        <v>41969</v>
      </c>
      <c r="BB198" s="422">
        <f t="shared" si="365"/>
        <v>42011</v>
      </c>
      <c r="BC198" s="422">
        <f t="shared" si="365"/>
        <v>42046</v>
      </c>
      <c r="BD198" s="422">
        <f t="shared" si="365"/>
        <v>42081</v>
      </c>
      <c r="BE198" s="422">
        <f t="shared" si="365"/>
        <v>42116</v>
      </c>
      <c r="BF198" s="422">
        <f t="shared" si="365"/>
        <v>42144</v>
      </c>
      <c r="BG198" s="428" t="s">
        <v>106</v>
      </c>
      <c r="BH198" s="422">
        <f t="shared" si="365"/>
        <v>42186</v>
      </c>
      <c r="BI198" s="422">
        <f t="shared" si="365"/>
        <v>42228</v>
      </c>
      <c r="BJ198" s="422">
        <f t="shared" si="365"/>
        <v>42242</v>
      </c>
      <c r="BK198" s="422">
        <f t="shared" si="365"/>
        <v>42277</v>
      </c>
      <c r="BL198" s="422">
        <f t="shared" si="365"/>
        <v>42312</v>
      </c>
      <c r="BM198" s="422">
        <f t="shared" si="365"/>
        <v>42347</v>
      </c>
      <c r="BN198" s="422">
        <f t="shared" si="365"/>
        <v>42382</v>
      </c>
      <c r="BO198" s="422">
        <f t="shared" si="365"/>
        <v>42417</v>
      </c>
      <c r="BP198" s="422">
        <f t="shared" si="365"/>
        <v>42452</v>
      </c>
      <c r="BQ198" s="422">
        <f t="shared" si="365"/>
        <v>42487</v>
      </c>
      <c r="BR198" s="422">
        <f t="shared" si="365"/>
        <v>42515</v>
      </c>
      <c r="BS198" s="422" t="s">
        <v>475</v>
      </c>
      <c r="BT198" s="422">
        <f t="shared" si="365"/>
        <v>42550</v>
      </c>
      <c r="BU198" s="422">
        <f t="shared" si="365"/>
        <v>42578</v>
      </c>
      <c r="BV198" s="422">
        <f t="shared" si="365"/>
        <v>42620</v>
      </c>
      <c r="BW198" s="422">
        <f t="shared" si="365"/>
        <v>42648</v>
      </c>
      <c r="BX198" s="422">
        <f t="shared" si="365"/>
        <v>42676</v>
      </c>
      <c r="BY198" s="422">
        <f t="shared" si="365"/>
        <v>42718</v>
      </c>
      <c r="BZ198" s="422">
        <f t="shared" si="365"/>
        <v>42739</v>
      </c>
      <c r="CA198" s="422">
        <f t="shared" si="365"/>
        <v>42788</v>
      </c>
      <c r="CB198" s="422">
        <f>CB200+2</f>
        <v>42823</v>
      </c>
      <c r="CC198" s="422">
        <f>CC200+2</f>
        <v>42858</v>
      </c>
      <c r="CD198" s="422">
        <f>CD200+2</f>
        <v>42886</v>
      </c>
      <c r="CE198" s="422" t="s">
        <v>106</v>
      </c>
      <c r="CF198" s="425">
        <f>CF200+2</f>
        <v>42556</v>
      </c>
      <c r="CG198" s="809">
        <f>CG200+2</f>
        <v>42963</v>
      </c>
      <c r="CH198" s="628">
        <f t="shared" ref="CH198:CS198" si="366">CH200+2</f>
        <v>42984</v>
      </c>
      <c r="CI198" s="633">
        <f t="shared" si="366"/>
        <v>43012</v>
      </c>
      <c r="CJ198" s="628">
        <f t="shared" si="366"/>
        <v>43047</v>
      </c>
      <c r="CK198" s="633">
        <f t="shared" si="366"/>
        <v>43089</v>
      </c>
      <c r="CL198" s="628">
        <f t="shared" si="366"/>
        <v>43110</v>
      </c>
      <c r="CM198" s="633">
        <f t="shared" si="366"/>
        <v>43145</v>
      </c>
      <c r="CN198" s="628">
        <f t="shared" si="366"/>
        <v>43187</v>
      </c>
      <c r="CO198" s="633">
        <f t="shared" si="366"/>
        <v>43222</v>
      </c>
      <c r="CP198" s="628">
        <f t="shared" si="366"/>
        <v>43250</v>
      </c>
      <c r="CQ198" s="2115" t="s">
        <v>106</v>
      </c>
      <c r="CR198" s="638">
        <f t="shared" si="366"/>
        <v>43292</v>
      </c>
      <c r="CS198" s="1685">
        <f t="shared" si="366"/>
        <v>43320</v>
      </c>
    </row>
    <row r="199" spans="1:115" s="2761" customFormat="1" ht="30" hidden="1" customHeight="1" thickBot="1" x14ac:dyDescent="0.3">
      <c r="A199" s="4690"/>
      <c r="B199" s="4675"/>
      <c r="C199" s="2762" t="s">
        <v>611</v>
      </c>
      <c r="D199" s="2763"/>
      <c r="E199" s="2764"/>
      <c r="F199" s="2765"/>
      <c r="G199" s="2764"/>
      <c r="H199" s="2765"/>
      <c r="I199" s="2764"/>
      <c r="J199" s="2765"/>
      <c r="K199" s="2764"/>
      <c r="L199" s="2766"/>
      <c r="M199" s="2764"/>
      <c r="N199" s="2767"/>
      <c r="O199" s="2765"/>
      <c r="P199" s="2768"/>
      <c r="Q199" s="2765"/>
      <c r="R199" s="2765"/>
      <c r="S199" s="2767"/>
      <c r="T199" s="2767"/>
      <c r="U199" s="2768"/>
      <c r="V199" s="2769"/>
      <c r="W199" s="2769"/>
      <c r="X199" s="2770"/>
      <c r="Y199" s="2767"/>
      <c r="Z199" s="2767"/>
      <c r="AA199" s="2771"/>
      <c r="AB199" s="2767"/>
      <c r="AC199" s="2767"/>
      <c r="AD199" s="2772"/>
      <c r="AE199" s="2767"/>
      <c r="AF199" s="2767"/>
      <c r="AG199" s="2767"/>
      <c r="AH199" s="2767"/>
      <c r="AI199" s="2767"/>
      <c r="AJ199" s="2773"/>
      <c r="AK199" s="2767"/>
      <c r="AL199" s="2767"/>
      <c r="AM199" s="2767"/>
      <c r="AN199" s="2764"/>
      <c r="AO199" s="2765"/>
      <c r="AP199" s="2767"/>
      <c r="AQ199" s="2767"/>
      <c r="AR199" s="2764"/>
      <c r="AS199" s="2764"/>
      <c r="AT199" s="2764"/>
      <c r="AU199" s="2770"/>
      <c r="AV199" s="2764"/>
      <c r="AW199" s="2764"/>
      <c r="AX199" s="2764"/>
      <c r="AY199" s="2764"/>
      <c r="AZ199" s="2764"/>
      <c r="BA199" s="2764"/>
      <c r="BB199" s="2764"/>
      <c r="BC199" s="2764"/>
      <c r="BD199" s="2764"/>
      <c r="BE199" s="2764"/>
      <c r="BF199" s="2764"/>
      <c r="BG199" s="2770"/>
      <c r="BH199" s="2764"/>
      <c r="BI199" s="2764"/>
      <c r="BJ199" s="2764"/>
      <c r="BK199" s="2764"/>
      <c r="BL199" s="2764"/>
      <c r="BM199" s="2764"/>
      <c r="BN199" s="2764"/>
      <c r="BO199" s="2764"/>
      <c r="BP199" s="2764"/>
      <c r="BQ199" s="2764"/>
      <c r="BR199" s="2764">
        <f>BR200+1</f>
        <v>42514</v>
      </c>
      <c r="BS199" s="2764" t="s">
        <v>475</v>
      </c>
      <c r="BT199" s="2764">
        <f t="shared" ref="BT199:CS199" si="367">BT200+1</f>
        <v>42549</v>
      </c>
      <c r="BU199" s="2764">
        <f t="shared" si="367"/>
        <v>42577</v>
      </c>
      <c r="BV199" s="2764">
        <f t="shared" si="367"/>
        <v>42619</v>
      </c>
      <c r="BW199" s="2764">
        <f t="shared" si="367"/>
        <v>42647</v>
      </c>
      <c r="BX199" s="2764">
        <f t="shared" si="367"/>
        <v>42675</v>
      </c>
      <c r="BY199" s="2764">
        <f t="shared" si="367"/>
        <v>42717</v>
      </c>
      <c r="BZ199" s="2764">
        <f t="shared" si="367"/>
        <v>42738</v>
      </c>
      <c r="CA199" s="2764">
        <f t="shared" si="367"/>
        <v>42787</v>
      </c>
      <c r="CB199" s="2764">
        <f t="shared" si="367"/>
        <v>42822</v>
      </c>
      <c r="CC199" s="2764">
        <f t="shared" si="367"/>
        <v>42857</v>
      </c>
      <c r="CD199" s="2764">
        <f t="shared" si="367"/>
        <v>42885</v>
      </c>
      <c r="CE199" s="2764" t="s">
        <v>106</v>
      </c>
      <c r="CF199" s="2767">
        <f t="shared" si="367"/>
        <v>42555</v>
      </c>
      <c r="CG199" s="3229">
        <f t="shared" si="367"/>
        <v>42962</v>
      </c>
      <c r="CH199" s="3233">
        <f t="shared" si="367"/>
        <v>42983</v>
      </c>
      <c r="CI199" s="3238">
        <f t="shared" si="367"/>
        <v>43011</v>
      </c>
      <c r="CJ199" s="3233">
        <f t="shared" si="367"/>
        <v>43046</v>
      </c>
      <c r="CK199" s="3238">
        <f t="shared" si="367"/>
        <v>43088</v>
      </c>
      <c r="CL199" s="3233">
        <f t="shared" si="367"/>
        <v>43109</v>
      </c>
      <c r="CM199" s="3238">
        <f t="shared" si="367"/>
        <v>43144</v>
      </c>
      <c r="CN199" s="3233">
        <f t="shared" si="367"/>
        <v>43186</v>
      </c>
      <c r="CO199" s="3238">
        <f t="shared" si="367"/>
        <v>43221</v>
      </c>
      <c r="CP199" s="3233">
        <f t="shared" si="367"/>
        <v>43249</v>
      </c>
      <c r="CQ199" s="3245" t="s">
        <v>106</v>
      </c>
      <c r="CR199" s="3256">
        <f t="shared" si="367"/>
        <v>43291</v>
      </c>
      <c r="CS199" s="3249">
        <f t="shared" si="367"/>
        <v>43319</v>
      </c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</row>
    <row r="200" spans="1:115" s="18" customFormat="1" ht="30" hidden="1" customHeight="1" x14ac:dyDescent="0.25">
      <c r="A200" s="4690"/>
      <c r="B200" s="4675"/>
      <c r="C200" s="419" t="s">
        <v>60</v>
      </c>
      <c r="D200" s="419"/>
      <c r="E200" s="89"/>
      <c r="F200" s="420"/>
      <c r="G200" s="89"/>
      <c r="H200" s="102"/>
      <c r="I200" s="89"/>
      <c r="J200" s="102"/>
      <c r="K200" s="89"/>
      <c r="L200" s="102"/>
      <c r="M200" s="89"/>
      <c r="N200" s="269"/>
      <c r="O200" s="89"/>
      <c r="P200" s="102"/>
      <c r="Q200" s="89"/>
      <c r="R200" s="102"/>
      <c r="S200" s="269"/>
      <c r="T200" s="89"/>
      <c r="U200" s="102"/>
      <c r="V200" s="190"/>
      <c r="W200" s="190"/>
      <c r="X200" s="89"/>
      <c r="Y200" s="89"/>
      <c r="Z200" s="190"/>
      <c r="AA200" s="268"/>
      <c r="AB200" s="269">
        <f>AB189-7</f>
        <v>41211</v>
      </c>
      <c r="AC200" s="269">
        <f>AC189-7</f>
        <v>41239</v>
      </c>
      <c r="AD200" s="757">
        <v>41266</v>
      </c>
      <c r="AE200" s="269">
        <f>AE189-7</f>
        <v>41308</v>
      </c>
      <c r="AF200" s="269">
        <f>AF189-7</f>
        <v>41344</v>
      </c>
      <c r="AG200" s="269">
        <f>AG189-8</f>
        <v>41364</v>
      </c>
      <c r="AH200" s="269">
        <f>AH189-7</f>
        <v>41400</v>
      </c>
      <c r="AI200" s="269">
        <f>AI189-7</f>
        <v>41421</v>
      </c>
      <c r="AJ200" s="269" t="s">
        <v>25</v>
      </c>
      <c r="AK200" s="269">
        <f>AK189-7</f>
        <v>41456</v>
      </c>
      <c r="AL200" s="269">
        <f>AL189-7</f>
        <v>41484</v>
      </c>
      <c r="AM200" s="269">
        <f t="shared" ref="AM200:AR200" si="368">AM189-7</f>
        <v>41519</v>
      </c>
      <c r="AN200" s="89">
        <f t="shared" si="368"/>
        <v>41547</v>
      </c>
      <c r="AO200" s="102">
        <f t="shared" si="368"/>
        <v>41582</v>
      </c>
      <c r="AP200" s="269">
        <f t="shared" si="368"/>
        <v>41617</v>
      </c>
      <c r="AQ200" s="269">
        <f t="shared" si="368"/>
        <v>41308</v>
      </c>
      <c r="AR200" s="89">
        <f t="shared" si="368"/>
        <v>41701</v>
      </c>
      <c r="AS200" s="89">
        <f>AS189-7</f>
        <v>41729</v>
      </c>
      <c r="AT200" s="89">
        <f>AT189-7</f>
        <v>41757</v>
      </c>
      <c r="AU200" s="89" t="s">
        <v>106</v>
      </c>
      <c r="AV200" s="89">
        <v>41799</v>
      </c>
      <c r="AW200" s="89">
        <f>AW189-7</f>
        <v>41469</v>
      </c>
      <c r="AX200" s="89">
        <f>AX189-8</f>
        <v>41876</v>
      </c>
      <c r="AY200" s="89">
        <f t="shared" ref="AY200:BR200" si="369">AY189-7</f>
        <v>41904</v>
      </c>
      <c r="AZ200" s="89">
        <f t="shared" si="369"/>
        <v>41946</v>
      </c>
      <c r="BA200" s="89">
        <f t="shared" si="369"/>
        <v>41967</v>
      </c>
      <c r="BB200" s="89">
        <f t="shared" si="369"/>
        <v>42009</v>
      </c>
      <c r="BC200" s="89">
        <f t="shared" si="369"/>
        <v>42044</v>
      </c>
      <c r="BD200" s="89">
        <f t="shared" si="369"/>
        <v>42079</v>
      </c>
      <c r="BE200" s="89">
        <f t="shared" si="369"/>
        <v>42114</v>
      </c>
      <c r="BF200" s="89">
        <f t="shared" si="369"/>
        <v>42142</v>
      </c>
      <c r="BG200" s="89" t="s">
        <v>106</v>
      </c>
      <c r="BH200" s="89">
        <f t="shared" si="369"/>
        <v>42184</v>
      </c>
      <c r="BI200" s="89">
        <f t="shared" si="369"/>
        <v>42226</v>
      </c>
      <c r="BJ200" s="89">
        <f t="shared" si="369"/>
        <v>42240</v>
      </c>
      <c r="BK200" s="89">
        <f t="shared" si="369"/>
        <v>42275</v>
      </c>
      <c r="BL200" s="89">
        <f t="shared" si="369"/>
        <v>42310</v>
      </c>
      <c r="BM200" s="89">
        <f t="shared" si="369"/>
        <v>42345</v>
      </c>
      <c r="BN200" s="89">
        <f t="shared" si="369"/>
        <v>42380</v>
      </c>
      <c r="BO200" s="89">
        <f t="shared" si="369"/>
        <v>42415</v>
      </c>
      <c r="BP200" s="89">
        <f t="shared" si="369"/>
        <v>42450</v>
      </c>
      <c r="BQ200" s="89">
        <f t="shared" si="369"/>
        <v>42485</v>
      </c>
      <c r="BR200" s="89">
        <f t="shared" si="369"/>
        <v>42513</v>
      </c>
      <c r="BS200" s="89" t="s">
        <v>475</v>
      </c>
      <c r="BT200" s="190">
        <f>BT189-8</f>
        <v>42548</v>
      </c>
      <c r="BU200" s="89">
        <f t="shared" ref="BU200:CA200" si="370">BU189-7</f>
        <v>42576</v>
      </c>
      <c r="BV200" s="89">
        <f t="shared" si="370"/>
        <v>42618</v>
      </c>
      <c r="BW200" s="89">
        <f t="shared" si="370"/>
        <v>42646</v>
      </c>
      <c r="BX200" s="89">
        <f t="shared" si="370"/>
        <v>42674</v>
      </c>
      <c r="BY200" s="89">
        <f>BY189-7</f>
        <v>42716</v>
      </c>
      <c r="BZ200" s="89">
        <f t="shared" si="370"/>
        <v>42737</v>
      </c>
      <c r="CA200" s="89">
        <f t="shared" si="370"/>
        <v>42786</v>
      </c>
      <c r="CB200" s="89">
        <f>CB189-7</f>
        <v>42821</v>
      </c>
      <c r="CC200" s="89">
        <f>CC189-7</f>
        <v>42856</v>
      </c>
      <c r="CD200" s="89">
        <f>CD189-7</f>
        <v>42884</v>
      </c>
      <c r="CE200" s="89" t="s">
        <v>106</v>
      </c>
      <c r="CF200" s="269">
        <f>CF189-7</f>
        <v>42554</v>
      </c>
      <c r="CG200" s="105">
        <f>CG189-7</f>
        <v>42961</v>
      </c>
      <c r="CH200" s="62">
        <f t="shared" ref="CH200:CS200" si="371">CH189-7</f>
        <v>42982</v>
      </c>
      <c r="CI200" s="63">
        <f t="shared" si="371"/>
        <v>43010</v>
      </c>
      <c r="CJ200" s="62">
        <f t="shared" si="371"/>
        <v>43045</v>
      </c>
      <c r="CK200" s="3243">
        <f>CK189</f>
        <v>43087</v>
      </c>
      <c r="CL200" s="62">
        <f t="shared" si="371"/>
        <v>43108</v>
      </c>
      <c r="CM200" s="63">
        <f t="shared" si="371"/>
        <v>43143</v>
      </c>
      <c r="CN200" s="62">
        <f t="shared" si="371"/>
        <v>43185</v>
      </c>
      <c r="CO200" s="63">
        <f t="shared" si="371"/>
        <v>43220</v>
      </c>
      <c r="CP200" s="62">
        <f t="shared" si="371"/>
        <v>43248</v>
      </c>
      <c r="CQ200" s="63" t="s">
        <v>106</v>
      </c>
      <c r="CR200" s="62">
        <f t="shared" si="371"/>
        <v>43290</v>
      </c>
      <c r="CS200" s="107">
        <f t="shared" si="371"/>
        <v>43318</v>
      </c>
      <c r="CT200" s="890"/>
    </row>
    <row r="201" spans="1:115" ht="30" hidden="1" customHeight="1" x14ac:dyDescent="0.25">
      <c r="A201" s="4690"/>
      <c r="B201" s="4675"/>
      <c r="C201" s="1132" t="s">
        <v>357</v>
      </c>
      <c r="D201" s="1132"/>
      <c r="E201" s="513"/>
      <c r="F201" s="513"/>
      <c r="G201" s="513"/>
      <c r="H201" s="513"/>
      <c r="I201" s="513"/>
      <c r="J201" s="513"/>
      <c r="K201" s="513"/>
      <c r="L201" s="514"/>
      <c r="M201" s="513"/>
      <c r="N201" s="513"/>
      <c r="O201" s="513"/>
      <c r="P201" s="513"/>
      <c r="Q201" s="513"/>
      <c r="R201" s="513"/>
      <c r="S201" s="513"/>
      <c r="T201" s="513"/>
      <c r="U201" s="621"/>
      <c r="V201" s="76"/>
      <c r="W201" s="94"/>
      <c r="X201" s="62"/>
      <c r="Y201" s="94"/>
      <c r="Z201" s="61"/>
      <c r="AA201" s="62"/>
      <c r="AB201" s="94"/>
      <c r="AC201" s="61"/>
      <c r="AD201" s="202"/>
      <c r="AE201" s="61"/>
      <c r="AF201" s="295"/>
      <c r="AG201" s="61"/>
      <c r="AH201" s="94"/>
      <c r="AI201" s="76"/>
      <c r="AJ201" s="191"/>
      <c r="AK201" s="61"/>
      <c r="AL201" s="295"/>
      <c r="AM201" s="105"/>
      <c r="AN201" s="105"/>
      <c r="AO201" s="105"/>
      <c r="AP201" s="105"/>
      <c r="AQ201" s="105"/>
      <c r="AR201" s="62"/>
      <c r="AS201" s="62"/>
      <c r="AT201" s="62"/>
      <c r="AU201" s="62"/>
      <c r="AV201" s="62"/>
      <c r="AW201" s="191"/>
      <c r="AX201" s="62"/>
      <c r="AY201" s="62"/>
      <c r="AZ201" s="62"/>
      <c r="BA201" s="62"/>
      <c r="BB201" s="153">
        <v>41992</v>
      </c>
      <c r="BC201" s="62"/>
      <c r="BD201" s="62"/>
      <c r="BE201" s="62"/>
      <c r="BF201" s="62"/>
      <c r="BG201" s="62" t="s">
        <v>106</v>
      </c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191">
        <v>42522</v>
      </c>
      <c r="BS201" s="62" t="s">
        <v>475</v>
      </c>
      <c r="BT201" s="191">
        <v>42550</v>
      </c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 t="s">
        <v>106</v>
      </c>
      <c r="CF201" s="105"/>
      <c r="CG201" s="105"/>
      <c r="CH201" s="62"/>
      <c r="CI201" s="154">
        <f>CI176-14</f>
        <v>43040</v>
      </c>
      <c r="CJ201" s="153">
        <f>CJ176-14</f>
        <v>43068</v>
      </c>
      <c r="CK201" s="153">
        <f>CK176-14</f>
        <v>43110</v>
      </c>
      <c r="CL201" s="62"/>
      <c r="CM201" s="63"/>
      <c r="CN201" s="62"/>
      <c r="CO201" s="63"/>
      <c r="CP201" s="62"/>
      <c r="CQ201" s="63" t="s">
        <v>106</v>
      </c>
      <c r="CR201" s="62"/>
      <c r="CS201" s="107"/>
    </row>
    <row r="202" spans="1:115" s="18" customFormat="1" ht="30" hidden="1" customHeight="1" x14ac:dyDescent="0.25">
      <c r="A202" s="4690"/>
      <c r="B202" s="4675"/>
      <c r="C202" s="137" t="s">
        <v>244</v>
      </c>
      <c r="D202" s="137"/>
      <c r="E202" s="62"/>
      <c r="F202" s="68"/>
      <c r="G202" s="62"/>
      <c r="H202" s="63"/>
      <c r="I202" s="62"/>
      <c r="J202" s="63"/>
      <c r="K202" s="62"/>
      <c r="L202" s="63"/>
      <c r="M202" s="52"/>
      <c r="N202" s="105"/>
      <c r="O202" s="62"/>
      <c r="P202" s="63"/>
      <c r="Q202" s="62"/>
      <c r="R202" s="63"/>
      <c r="S202" s="105"/>
      <c r="T202" s="62"/>
      <c r="U202" s="63"/>
      <c r="V202" s="191"/>
      <c r="W202" s="63"/>
      <c r="X202" s="62"/>
      <c r="Y202" s="62"/>
      <c r="Z202" s="191"/>
      <c r="AA202" s="107"/>
      <c r="AB202" s="105">
        <f>AB200-4</f>
        <v>41207</v>
      </c>
      <c r="AC202" s="339">
        <v>41239</v>
      </c>
      <c r="AD202" s="339">
        <v>41266</v>
      </c>
      <c r="AE202" s="105">
        <f>AE200-4</f>
        <v>41304</v>
      </c>
      <c r="AF202" s="105">
        <f>AF200-4</f>
        <v>41340</v>
      </c>
      <c r="AG202" s="105">
        <f>AG200-4</f>
        <v>41360</v>
      </c>
      <c r="AH202" s="105">
        <f>AH200-4</f>
        <v>41396</v>
      </c>
      <c r="AI202" s="105">
        <f>AI200-4</f>
        <v>41417</v>
      </c>
      <c r="AJ202" s="105" t="s">
        <v>25</v>
      </c>
      <c r="AK202" s="105">
        <f>AK200-4</f>
        <v>41452</v>
      </c>
      <c r="AL202" s="105">
        <f>AL200-4</f>
        <v>41480</v>
      </c>
      <c r="AM202" s="105">
        <f t="shared" ref="AM202:AR202" si="372">AM200-4</f>
        <v>41515</v>
      </c>
      <c r="AN202" s="62">
        <f t="shared" si="372"/>
        <v>41543</v>
      </c>
      <c r="AO202" s="63">
        <f t="shared" si="372"/>
        <v>41578</v>
      </c>
      <c r="AP202" s="105">
        <f t="shared" si="372"/>
        <v>41613</v>
      </c>
      <c r="AQ202" s="105">
        <f t="shared" si="372"/>
        <v>41304</v>
      </c>
      <c r="AR202" s="62">
        <f t="shared" si="372"/>
        <v>41697</v>
      </c>
      <c r="AS202" s="62">
        <f>AS200-5</f>
        <v>41724</v>
      </c>
      <c r="AT202" s="62">
        <f>AT200-4</f>
        <v>41753</v>
      </c>
      <c r="AU202" s="62" t="s">
        <v>106</v>
      </c>
      <c r="AV202" s="62">
        <v>41795</v>
      </c>
      <c r="AW202" s="62">
        <f>AW200-4</f>
        <v>41465</v>
      </c>
      <c r="AX202" s="62">
        <f>AX200-4</f>
        <v>41872</v>
      </c>
      <c r="AY202" s="62">
        <f>AY200-4</f>
        <v>41900</v>
      </c>
      <c r="AZ202" s="62">
        <f>AZ200-4</f>
        <v>41942</v>
      </c>
      <c r="BA202" s="62">
        <f>BA200-4</f>
        <v>41963</v>
      </c>
      <c r="BB202" s="191">
        <v>41992</v>
      </c>
      <c r="BC202" s="62">
        <f t="shared" ref="BC202:BR202" si="373">BC200-4</f>
        <v>42040</v>
      </c>
      <c r="BD202" s="62">
        <f t="shared" si="373"/>
        <v>42075</v>
      </c>
      <c r="BE202" s="62">
        <f t="shared" si="373"/>
        <v>42110</v>
      </c>
      <c r="BF202" s="62">
        <f t="shared" si="373"/>
        <v>42138</v>
      </c>
      <c r="BG202" s="62" t="s">
        <v>106</v>
      </c>
      <c r="BH202" s="62">
        <f t="shared" si="373"/>
        <v>42180</v>
      </c>
      <c r="BI202" s="62">
        <f t="shared" si="373"/>
        <v>42222</v>
      </c>
      <c r="BJ202" s="62">
        <f t="shared" si="373"/>
        <v>42236</v>
      </c>
      <c r="BK202" s="62">
        <f t="shared" si="373"/>
        <v>42271</v>
      </c>
      <c r="BL202" s="62">
        <f t="shared" si="373"/>
        <v>42306</v>
      </c>
      <c r="BM202" s="62">
        <f t="shared" si="373"/>
        <v>42341</v>
      </c>
      <c r="BN202" s="62">
        <f t="shared" si="373"/>
        <v>42376</v>
      </c>
      <c r="BO202" s="62">
        <f t="shared" si="373"/>
        <v>42411</v>
      </c>
      <c r="BP202" s="62">
        <f t="shared" si="373"/>
        <v>42446</v>
      </c>
      <c r="BQ202" s="62">
        <f t="shared" si="373"/>
        <v>42481</v>
      </c>
      <c r="BR202" s="62">
        <f t="shared" si="373"/>
        <v>42509</v>
      </c>
      <c r="BS202" s="62" t="s">
        <v>475</v>
      </c>
      <c r="BT202" s="62">
        <f>BT200-4</f>
        <v>42544</v>
      </c>
      <c r="BU202" s="62">
        <f t="shared" ref="BU202:CA202" si="374">BU200-4</f>
        <v>42572</v>
      </c>
      <c r="BV202" s="62">
        <f t="shared" si="374"/>
        <v>42614</v>
      </c>
      <c r="BW202" s="62">
        <f t="shared" si="374"/>
        <v>42642</v>
      </c>
      <c r="BX202" s="62">
        <f t="shared" si="374"/>
        <v>42670</v>
      </c>
      <c r="BY202" s="62">
        <f>BY200-4</f>
        <v>42712</v>
      </c>
      <c r="BZ202" s="62">
        <f t="shared" si="374"/>
        <v>42733</v>
      </c>
      <c r="CA202" s="62">
        <f t="shared" si="374"/>
        <v>42782</v>
      </c>
      <c r="CB202" s="62">
        <f>CB200-4</f>
        <v>42817</v>
      </c>
      <c r="CC202" s="62">
        <f>CC200-4</f>
        <v>42852</v>
      </c>
      <c r="CD202" s="62">
        <f>CD200-4</f>
        <v>42880</v>
      </c>
      <c r="CE202" s="62" t="s">
        <v>106</v>
      </c>
      <c r="CF202" s="105">
        <f>CF200-4</f>
        <v>42550</v>
      </c>
      <c r="CG202" s="105">
        <f>CG200-4</f>
        <v>42957</v>
      </c>
      <c r="CH202" s="62">
        <f t="shared" ref="CH202:CS202" si="375">CH200-4</f>
        <v>42978</v>
      </c>
      <c r="CI202" s="63">
        <f t="shared" si="375"/>
        <v>43006</v>
      </c>
      <c r="CJ202" s="62">
        <f t="shared" si="375"/>
        <v>43041</v>
      </c>
      <c r="CK202" s="63">
        <f t="shared" si="375"/>
        <v>43083</v>
      </c>
      <c r="CL202" s="62">
        <f t="shared" si="375"/>
        <v>43104</v>
      </c>
      <c r="CM202" s="63">
        <f t="shared" si="375"/>
        <v>43139</v>
      </c>
      <c r="CN202" s="62">
        <f t="shared" si="375"/>
        <v>43181</v>
      </c>
      <c r="CO202" s="63">
        <f t="shared" si="375"/>
        <v>43216</v>
      </c>
      <c r="CP202" s="62">
        <f t="shared" si="375"/>
        <v>43244</v>
      </c>
      <c r="CQ202" s="63" t="s">
        <v>106</v>
      </c>
      <c r="CR202" s="62">
        <f t="shared" si="375"/>
        <v>43286</v>
      </c>
      <c r="CS202" s="107">
        <f t="shared" si="375"/>
        <v>43314</v>
      </c>
      <c r="CT202" s="890"/>
    </row>
    <row r="203" spans="1:115" s="18" customFormat="1" ht="30" hidden="1" customHeight="1" x14ac:dyDescent="0.25">
      <c r="A203" s="4690"/>
      <c r="B203" s="4675"/>
      <c r="C203" s="137" t="s">
        <v>74</v>
      </c>
      <c r="D203" s="137"/>
      <c r="E203" s="62"/>
      <c r="F203" s="68"/>
      <c r="G203" s="62"/>
      <c r="H203" s="63"/>
      <c r="I203" s="62"/>
      <c r="J203" s="63"/>
      <c r="K203" s="62"/>
      <c r="L203" s="63"/>
      <c r="M203" s="52"/>
      <c r="N203" s="105"/>
      <c r="O203" s="62"/>
      <c r="P203" s="63"/>
      <c r="Q203" s="62"/>
      <c r="R203" s="63"/>
      <c r="S203" s="105"/>
      <c r="T203" s="62"/>
      <c r="U203" s="63"/>
      <c r="V203" s="191"/>
      <c r="W203" s="63"/>
      <c r="X203" s="62"/>
      <c r="Y203" s="62"/>
      <c r="Z203" s="191"/>
      <c r="AA203" s="107"/>
      <c r="AB203" s="105">
        <v>41192</v>
      </c>
      <c r="AC203" s="339">
        <v>41585</v>
      </c>
      <c r="AD203" s="339">
        <v>41253</v>
      </c>
      <c r="AE203" s="105">
        <v>41289</v>
      </c>
      <c r="AF203" s="105">
        <v>41324</v>
      </c>
      <c r="AG203" s="105">
        <v>41344</v>
      </c>
      <c r="AH203" s="105">
        <v>41380</v>
      </c>
      <c r="AI203" s="105">
        <v>41394</v>
      </c>
      <c r="AJ203" s="105" t="s">
        <v>25</v>
      </c>
      <c r="AK203" s="105">
        <v>41436</v>
      </c>
      <c r="AL203" s="105">
        <v>41458</v>
      </c>
      <c r="AM203" s="105">
        <v>41492</v>
      </c>
      <c r="AN203" s="62">
        <v>41521</v>
      </c>
      <c r="AO203" s="63">
        <v>41556</v>
      </c>
      <c r="AP203" s="105">
        <v>41591</v>
      </c>
      <c r="AQ203" s="105">
        <v>41626</v>
      </c>
      <c r="AR203" s="62">
        <v>41652</v>
      </c>
      <c r="AS203" s="62">
        <v>41702</v>
      </c>
      <c r="AT203" s="62">
        <v>41737</v>
      </c>
      <c r="AU203" s="62" t="s">
        <v>106</v>
      </c>
      <c r="AV203" s="62">
        <v>41773</v>
      </c>
      <c r="AW203" s="62">
        <v>41807</v>
      </c>
      <c r="AX203" s="62">
        <v>41855</v>
      </c>
      <c r="AY203" s="62" t="s">
        <v>129</v>
      </c>
      <c r="AZ203" s="62">
        <v>41926</v>
      </c>
      <c r="BA203" s="62">
        <v>41947</v>
      </c>
      <c r="BB203" s="191" t="s">
        <v>38</v>
      </c>
      <c r="BC203" s="62">
        <v>42010</v>
      </c>
      <c r="BD203" s="62" t="s">
        <v>67</v>
      </c>
      <c r="BE203" s="62" t="s">
        <v>67</v>
      </c>
      <c r="BF203" s="62">
        <f>BF204+2</f>
        <v>42139</v>
      </c>
      <c r="BG203" s="62" t="s">
        <v>106</v>
      </c>
      <c r="BH203" s="62">
        <f t="shared" ref="BH203:CS203" si="376">BH204+2</f>
        <v>42174</v>
      </c>
      <c r="BI203" s="62">
        <f t="shared" si="376"/>
        <v>42216</v>
      </c>
      <c r="BJ203" s="62">
        <f t="shared" si="376"/>
        <v>42224</v>
      </c>
      <c r="BK203" s="62">
        <f t="shared" si="376"/>
        <v>42252</v>
      </c>
      <c r="BL203" s="62">
        <f t="shared" si="376"/>
        <v>42287</v>
      </c>
      <c r="BM203" s="62">
        <f t="shared" si="376"/>
        <v>42329</v>
      </c>
      <c r="BN203" s="62">
        <f t="shared" si="376"/>
        <v>42375</v>
      </c>
      <c r="BO203" s="62">
        <f t="shared" si="376"/>
        <v>42413</v>
      </c>
      <c r="BP203" s="62">
        <f t="shared" si="376"/>
        <v>42446</v>
      </c>
      <c r="BQ203" s="62">
        <f t="shared" si="376"/>
        <v>42481</v>
      </c>
      <c r="BR203" s="62">
        <f t="shared" si="376"/>
        <v>42509</v>
      </c>
      <c r="BS203" s="62" t="s">
        <v>475</v>
      </c>
      <c r="BT203" s="62">
        <f t="shared" si="376"/>
        <v>42544</v>
      </c>
      <c r="BU203" s="62">
        <f t="shared" si="376"/>
        <v>42572</v>
      </c>
      <c r="BV203" s="62">
        <f t="shared" si="376"/>
        <v>42614</v>
      </c>
      <c r="BW203" s="62">
        <f t="shared" si="376"/>
        <v>42642</v>
      </c>
      <c r="BX203" s="62">
        <f t="shared" si="376"/>
        <v>42670</v>
      </c>
      <c r="BY203" s="62">
        <f t="shared" si="376"/>
        <v>42712</v>
      </c>
      <c r="BZ203" s="62">
        <f t="shared" si="376"/>
        <v>42726</v>
      </c>
      <c r="CA203" s="62">
        <f t="shared" si="376"/>
        <v>42782</v>
      </c>
      <c r="CB203" s="62">
        <f t="shared" si="376"/>
        <v>42817</v>
      </c>
      <c r="CC203" s="62">
        <f t="shared" si="376"/>
        <v>42852</v>
      </c>
      <c r="CD203" s="62">
        <f t="shared" si="376"/>
        <v>42880</v>
      </c>
      <c r="CE203" s="62" t="s">
        <v>106</v>
      </c>
      <c r="CF203" s="105">
        <f t="shared" si="376"/>
        <v>42551</v>
      </c>
      <c r="CG203" s="105">
        <f t="shared" si="376"/>
        <v>42957</v>
      </c>
      <c r="CH203" s="62">
        <f t="shared" si="376"/>
        <v>42978</v>
      </c>
      <c r="CI203" s="63">
        <f t="shared" si="376"/>
        <v>43006</v>
      </c>
      <c r="CJ203" s="62">
        <f t="shared" si="376"/>
        <v>43041</v>
      </c>
      <c r="CK203" s="63">
        <f t="shared" si="376"/>
        <v>43083</v>
      </c>
      <c r="CL203" s="62">
        <f t="shared" si="376"/>
        <v>43104</v>
      </c>
      <c r="CM203" s="63">
        <f t="shared" si="376"/>
        <v>43139</v>
      </c>
      <c r="CN203" s="62">
        <f t="shared" si="376"/>
        <v>43181</v>
      </c>
      <c r="CO203" s="63">
        <f t="shared" si="376"/>
        <v>43216</v>
      </c>
      <c r="CP203" s="62">
        <f t="shared" si="376"/>
        <v>43244</v>
      </c>
      <c r="CQ203" s="63" t="s">
        <v>106</v>
      </c>
      <c r="CR203" s="62">
        <f t="shared" si="376"/>
        <v>43286</v>
      </c>
      <c r="CS203" s="107">
        <f t="shared" si="376"/>
        <v>43314</v>
      </c>
      <c r="CT203" s="890"/>
    </row>
    <row r="204" spans="1:115" s="18" customFormat="1" ht="30" hidden="1" customHeight="1" x14ac:dyDescent="0.25">
      <c r="A204" s="4690"/>
      <c r="B204" s="4675"/>
      <c r="C204" s="1711" t="s">
        <v>473</v>
      </c>
      <c r="D204" s="1711"/>
      <c r="E204" s="1712"/>
      <c r="F204" s="1714"/>
      <c r="G204" s="1712"/>
      <c r="H204" s="1714"/>
      <c r="I204" s="1712"/>
      <c r="J204" s="1714"/>
      <c r="K204" s="1712"/>
      <c r="L204" s="1714"/>
      <c r="M204" s="1712"/>
      <c r="N204" s="1715"/>
      <c r="O204" s="1712"/>
      <c r="P204" s="1714"/>
      <c r="Q204" s="1712"/>
      <c r="R204" s="1714"/>
      <c r="S204" s="1715"/>
      <c r="T204" s="1712"/>
      <c r="U204" s="1714"/>
      <c r="V204" s="1716"/>
      <c r="W204" s="1714"/>
      <c r="X204" s="1712"/>
      <c r="Y204" s="1712"/>
      <c r="Z204" s="1716"/>
      <c r="AA204" s="1719"/>
      <c r="AB204" s="1715">
        <v>41206</v>
      </c>
      <c r="AC204" s="1718">
        <v>41233</v>
      </c>
      <c r="AD204" s="1718">
        <v>41262</v>
      </c>
      <c r="AE204" s="1715">
        <f t="shared" ref="AE204:AR204" si="377">AE202-1</f>
        <v>41303</v>
      </c>
      <c r="AF204" s="1715">
        <f t="shared" si="377"/>
        <v>41339</v>
      </c>
      <c r="AG204" s="1715">
        <f t="shared" si="377"/>
        <v>41359</v>
      </c>
      <c r="AH204" s="1715">
        <f t="shared" si="377"/>
        <v>41395</v>
      </c>
      <c r="AI204" s="1715">
        <f t="shared" si="377"/>
        <v>41416</v>
      </c>
      <c r="AJ204" s="1715" t="s">
        <v>25</v>
      </c>
      <c r="AK204" s="1715">
        <f t="shared" si="377"/>
        <v>41451</v>
      </c>
      <c r="AL204" s="1715">
        <f t="shared" si="377"/>
        <v>41479</v>
      </c>
      <c r="AM204" s="1715">
        <f t="shared" si="377"/>
        <v>41514</v>
      </c>
      <c r="AN204" s="1712">
        <f t="shared" si="377"/>
        <v>41542</v>
      </c>
      <c r="AO204" s="1714">
        <f t="shared" si="377"/>
        <v>41577</v>
      </c>
      <c r="AP204" s="1715">
        <f t="shared" si="377"/>
        <v>41612</v>
      </c>
      <c r="AQ204" s="1715">
        <f t="shared" si="377"/>
        <v>41303</v>
      </c>
      <c r="AR204" s="1712">
        <f t="shared" si="377"/>
        <v>41696</v>
      </c>
      <c r="AS204" s="1712">
        <f>AS202-1</f>
        <v>41723</v>
      </c>
      <c r="AT204" s="1712">
        <f>AT202-1</f>
        <v>41752</v>
      </c>
      <c r="AU204" s="1712" t="s">
        <v>106</v>
      </c>
      <c r="AV204" s="1712">
        <v>41794</v>
      </c>
      <c r="AW204" s="1712">
        <f>AW202-1</f>
        <v>41464</v>
      </c>
      <c r="AX204" s="1716">
        <v>41506</v>
      </c>
      <c r="AY204" s="1712">
        <f>AY202-1</f>
        <v>41899</v>
      </c>
      <c r="AZ204" s="1712">
        <f>AZ202-1</f>
        <v>41941</v>
      </c>
      <c r="BA204" s="1720">
        <f>BA202-1</f>
        <v>41962</v>
      </c>
      <c r="BB204" s="1716">
        <v>41988</v>
      </c>
      <c r="BC204" s="1720">
        <f>BC202-1</f>
        <v>42039</v>
      </c>
      <c r="BD204" s="1720">
        <f>BD202-1</f>
        <v>42074</v>
      </c>
      <c r="BE204" s="1720">
        <f>BE202-1</f>
        <v>42109</v>
      </c>
      <c r="BF204" s="1720">
        <f>BF202-1</f>
        <v>42137</v>
      </c>
      <c r="BG204" s="1720" t="s">
        <v>106</v>
      </c>
      <c r="BH204" s="1720">
        <f>BH202-8</f>
        <v>42172</v>
      </c>
      <c r="BI204" s="1720">
        <f>BI202-8</f>
        <v>42214</v>
      </c>
      <c r="BJ204" s="1716">
        <f>BJ202-14</f>
        <v>42222</v>
      </c>
      <c r="BK204" s="1716">
        <f>BK202-21</f>
        <v>42250</v>
      </c>
      <c r="BL204" s="1720">
        <f>BL202-21</f>
        <v>42285</v>
      </c>
      <c r="BM204" s="1720">
        <f>BM200-18</f>
        <v>42327</v>
      </c>
      <c r="BN204" s="1716">
        <f>BN200-7</f>
        <v>42373</v>
      </c>
      <c r="BO204" s="1720">
        <f>BO200-4</f>
        <v>42411</v>
      </c>
      <c r="BP204" s="1720">
        <f>BP200-6</f>
        <v>42444</v>
      </c>
      <c r="BQ204" s="1720">
        <f>BQ200-6</f>
        <v>42479</v>
      </c>
      <c r="BR204" s="1720">
        <f>BR200-6</f>
        <v>42507</v>
      </c>
      <c r="BS204" s="1720" t="s">
        <v>475</v>
      </c>
      <c r="BT204" s="1720">
        <f>BT200-6</f>
        <v>42542</v>
      </c>
      <c r="BU204" s="1720">
        <f t="shared" ref="BU204:CA204" si="378">BU200-6</f>
        <v>42570</v>
      </c>
      <c r="BV204" s="1720">
        <f>BV200-6</f>
        <v>42612</v>
      </c>
      <c r="BW204" s="1720">
        <f t="shared" si="378"/>
        <v>42640</v>
      </c>
      <c r="BX204" s="1720">
        <f t="shared" si="378"/>
        <v>42668</v>
      </c>
      <c r="BY204" s="1720">
        <f>BY200-6</f>
        <v>42710</v>
      </c>
      <c r="BZ204" s="1716">
        <f>BZ200-13</f>
        <v>42724</v>
      </c>
      <c r="CA204" s="1720">
        <f t="shared" si="378"/>
        <v>42780</v>
      </c>
      <c r="CB204" s="1720">
        <f>CB200-6</f>
        <v>42815</v>
      </c>
      <c r="CC204" s="1720">
        <f>CC200-6</f>
        <v>42850</v>
      </c>
      <c r="CD204" s="1720">
        <f>CD200-6</f>
        <v>42878</v>
      </c>
      <c r="CE204" s="1720" t="s">
        <v>106</v>
      </c>
      <c r="CF204" s="1718">
        <f>CF200-5</f>
        <v>42549</v>
      </c>
      <c r="CG204" s="1779">
        <f>CG200-6</f>
        <v>42955</v>
      </c>
      <c r="CH204" s="1720">
        <f t="shared" ref="CH204:CS204" si="379">CH200-6</f>
        <v>42976</v>
      </c>
      <c r="CI204" s="1780">
        <f t="shared" si="379"/>
        <v>43004</v>
      </c>
      <c r="CJ204" s="1720">
        <f t="shared" si="379"/>
        <v>43039</v>
      </c>
      <c r="CK204" s="1780">
        <f t="shared" si="379"/>
        <v>43081</v>
      </c>
      <c r="CL204" s="1720">
        <f t="shared" si="379"/>
        <v>43102</v>
      </c>
      <c r="CM204" s="1780">
        <f t="shared" si="379"/>
        <v>43137</v>
      </c>
      <c r="CN204" s="1720">
        <f t="shared" si="379"/>
        <v>43179</v>
      </c>
      <c r="CO204" s="1780">
        <f t="shared" si="379"/>
        <v>43214</v>
      </c>
      <c r="CP204" s="1720">
        <f t="shared" si="379"/>
        <v>43242</v>
      </c>
      <c r="CQ204" s="1780" t="s">
        <v>106</v>
      </c>
      <c r="CR204" s="1720">
        <f t="shared" si="379"/>
        <v>43284</v>
      </c>
      <c r="CS204" s="3226">
        <f t="shared" si="379"/>
        <v>43312</v>
      </c>
      <c r="CT204" s="890"/>
    </row>
    <row r="205" spans="1:115" s="18" customFormat="1" ht="30" hidden="1" customHeight="1" x14ac:dyDescent="0.25">
      <c r="A205" s="4690"/>
      <c r="B205" s="4675"/>
      <c r="C205" s="1648" t="s">
        <v>470</v>
      </c>
      <c r="D205" s="1648"/>
      <c r="E205" s="1649"/>
      <c r="F205" s="1650"/>
      <c r="G205" s="1649"/>
      <c r="H205" s="1650"/>
      <c r="I205" s="1649"/>
      <c r="J205" s="1650"/>
      <c r="K205" s="1649"/>
      <c r="L205" s="1650"/>
      <c r="M205" s="1649"/>
      <c r="N205" s="1651"/>
      <c r="O205" s="1649"/>
      <c r="P205" s="1650"/>
      <c r="Q205" s="1649"/>
      <c r="R205" s="1650"/>
      <c r="S205" s="1651"/>
      <c r="T205" s="1649"/>
      <c r="U205" s="1650"/>
      <c r="V205" s="1652"/>
      <c r="W205" s="1650"/>
      <c r="X205" s="1649"/>
      <c r="Y205" s="1649"/>
      <c r="Z205" s="1652"/>
      <c r="AA205" s="1653"/>
      <c r="AB205" s="1651"/>
      <c r="AC205" s="1654"/>
      <c r="AD205" s="1654"/>
      <c r="AE205" s="1651"/>
      <c r="AF205" s="1651"/>
      <c r="AG205" s="1651"/>
      <c r="AH205" s="1651"/>
      <c r="AI205" s="1651"/>
      <c r="AJ205" s="1651"/>
      <c r="AK205" s="1651"/>
      <c r="AL205" s="1651"/>
      <c r="AM205" s="1651"/>
      <c r="AN205" s="1649"/>
      <c r="AO205" s="1650"/>
      <c r="AP205" s="1651"/>
      <c r="AQ205" s="1651"/>
      <c r="AR205" s="1649"/>
      <c r="AS205" s="1649"/>
      <c r="AT205" s="1649"/>
      <c r="AU205" s="1649"/>
      <c r="AV205" s="1649"/>
      <c r="AW205" s="1649"/>
      <c r="AX205" s="1652"/>
      <c r="AY205" s="1649"/>
      <c r="AZ205" s="1649"/>
      <c r="BA205" s="1655"/>
      <c r="BB205" s="1652"/>
      <c r="BC205" s="1655"/>
      <c r="BD205" s="1655"/>
      <c r="BE205" s="1655"/>
      <c r="BF205" s="1655"/>
      <c r="BG205" s="1655"/>
      <c r="BH205" s="1655"/>
      <c r="BI205" s="1655"/>
      <c r="BJ205" s="1652"/>
      <c r="BK205" s="1652"/>
      <c r="BL205" s="1656" t="s">
        <v>38</v>
      </c>
      <c r="BM205" s="1655">
        <f>BM204-7</f>
        <v>42320</v>
      </c>
      <c r="BN205" s="1656" t="s">
        <v>38</v>
      </c>
      <c r="BO205" s="1655">
        <f>BO204-7</f>
        <v>42404</v>
      </c>
      <c r="BP205" s="1607" t="s">
        <v>67</v>
      </c>
      <c r="BQ205" s="1607" t="s">
        <v>67</v>
      </c>
      <c r="BR205" s="1652">
        <f>BR186</f>
        <v>42531</v>
      </c>
      <c r="BS205" s="1629" t="s">
        <v>475</v>
      </c>
      <c r="BT205" s="1655">
        <f>BT204-7</f>
        <v>42535</v>
      </c>
      <c r="BU205" s="1655">
        <f t="shared" ref="BU205:CA205" si="380">BU204-7</f>
        <v>42563</v>
      </c>
      <c r="BV205" s="1655">
        <f t="shared" si="380"/>
        <v>42605</v>
      </c>
      <c r="BW205" s="1655">
        <f t="shared" si="380"/>
        <v>42633</v>
      </c>
      <c r="BX205" s="1655">
        <f t="shared" si="380"/>
        <v>42661</v>
      </c>
      <c r="BY205" s="1655">
        <f t="shared" si="380"/>
        <v>42703</v>
      </c>
      <c r="BZ205" s="1655">
        <f t="shared" si="380"/>
        <v>42717</v>
      </c>
      <c r="CA205" s="1655">
        <f t="shared" si="380"/>
        <v>42773</v>
      </c>
      <c r="CB205" s="1655">
        <f>CB204-7</f>
        <v>42808</v>
      </c>
      <c r="CC205" s="1655">
        <f>CC204-7</f>
        <v>42843</v>
      </c>
      <c r="CD205" s="1655">
        <f>CD204-7</f>
        <v>42871</v>
      </c>
      <c r="CE205" s="1655" t="s">
        <v>106</v>
      </c>
      <c r="CF205" s="1654">
        <f>CF204-8</f>
        <v>42541</v>
      </c>
      <c r="CG205" s="1610">
        <f>CG204-7</f>
        <v>42948</v>
      </c>
      <c r="CH205" s="1607">
        <f t="shared" ref="CH205:CS205" si="381">CH204-7</f>
        <v>42969</v>
      </c>
      <c r="CI205" s="2887">
        <f t="shared" si="381"/>
        <v>42997</v>
      </c>
      <c r="CJ205" s="1607">
        <f t="shared" si="381"/>
        <v>43032</v>
      </c>
      <c r="CK205" s="2887">
        <f t="shared" si="381"/>
        <v>43074</v>
      </c>
      <c r="CL205" s="1607">
        <f t="shared" si="381"/>
        <v>43095</v>
      </c>
      <c r="CM205" s="2887">
        <f t="shared" si="381"/>
        <v>43130</v>
      </c>
      <c r="CN205" s="1607">
        <f t="shared" si="381"/>
        <v>43172</v>
      </c>
      <c r="CO205" s="2887">
        <f t="shared" si="381"/>
        <v>43207</v>
      </c>
      <c r="CP205" s="1607">
        <f t="shared" si="381"/>
        <v>43235</v>
      </c>
      <c r="CQ205" s="2887" t="s">
        <v>106</v>
      </c>
      <c r="CR205" s="1607">
        <f t="shared" si="381"/>
        <v>43277</v>
      </c>
      <c r="CS205" s="3169">
        <f t="shared" si="381"/>
        <v>43305</v>
      </c>
      <c r="CT205" s="890"/>
    </row>
    <row r="206" spans="1:115" s="508" customFormat="1" ht="30" hidden="1" customHeight="1" x14ac:dyDescent="0.25">
      <c r="A206" s="4690"/>
      <c r="B206" s="4675"/>
      <c r="C206" s="1169" t="s">
        <v>51</v>
      </c>
      <c r="D206" s="1169"/>
      <c r="E206" s="1170"/>
      <c r="F206" s="1171"/>
      <c r="G206" s="1170"/>
      <c r="H206" s="1171"/>
      <c r="I206" s="1170"/>
      <c r="J206" s="1171"/>
      <c r="K206" s="1170"/>
      <c r="L206" s="1171"/>
      <c r="M206" s="1170"/>
      <c r="N206" s="1172"/>
      <c r="O206" s="1170"/>
      <c r="P206" s="1171"/>
      <c r="Q206" s="1170"/>
      <c r="R206" s="1171"/>
      <c r="S206" s="1172"/>
      <c r="T206" s="1170"/>
      <c r="U206" s="1171"/>
      <c r="V206" s="1170"/>
      <c r="W206" s="1171"/>
      <c r="X206" s="1170"/>
      <c r="Y206" s="1170"/>
      <c r="Z206" s="1170"/>
      <c r="AA206" s="1173"/>
      <c r="AB206" s="1172">
        <f t="shared" ref="AB206:AI206" si="382">AB204-7</f>
        <v>41199</v>
      </c>
      <c r="AC206" s="1172">
        <f t="shared" si="382"/>
        <v>41226</v>
      </c>
      <c r="AD206" s="1172">
        <f t="shared" si="382"/>
        <v>41255</v>
      </c>
      <c r="AE206" s="1172">
        <f t="shared" si="382"/>
        <v>41296</v>
      </c>
      <c r="AF206" s="1172">
        <f t="shared" si="382"/>
        <v>41332</v>
      </c>
      <c r="AG206" s="1172">
        <f t="shared" si="382"/>
        <v>41352</v>
      </c>
      <c r="AH206" s="1172">
        <f t="shared" si="382"/>
        <v>41388</v>
      </c>
      <c r="AI206" s="1172">
        <f t="shared" si="382"/>
        <v>41409</v>
      </c>
      <c r="AJ206" s="1172" t="s">
        <v>25</v>
      </c>
      <c r="AK206" s="1172">
        <f>AK204-7</f>
        <v>41444</v>
      </c>
      <c r="AL206" s="1172">
        <f>AL204-7</f>
        <v>41472</v>
      </c>
      <c r="AM206" s="1172">
        <f t="shared" ref="AM206:AR206" si="383">AM204-7</f>
        <v>41507</v>
      </c>
      <c r="AN206" s="1170">
        <f t="shared" si="383"/>
        <v>41535</v>
      </c>
      <c r="AO206" s="1171">
        <f t="shared" si="383"/>
        <v>41570</v>
      </c>
      <c r="AP206" s="1172">
        <f t="shared" si="383"/>
        <v>41605</v>
      </c>
      <c r="AQ206" s="1172">
        <f t="shared" si="383"/>
        <v>41296</v>
      </c>
      <c r="AR206" s="1170">
        <f t="shared" si="383"/>
        <v>41689</v>
      </c>
      <c r="AS206" s="1170">
        <f>AS204-7</f>
        <v>41716</v>
      </c>
      <c r="AT206" s="1170">
        <f>AT204-7</f>
        <v>41745</v>
      </c>
      <c r="AU206" s="1170" t="s">
        <v>106</v>
      </c>
      <c r="AV206" s="1170">
        <v>41787</v>
      </c>
      <c r="AW206" s="1170">
        <f>AW204-7</f>
        <v>41457</v>
      </c>
      <c r="AX206" s="1170">
        <f t="shared" ref="AX206:BD206" si="384">AX204-7</f>
        <v>41499</v>
      </c>
      <c r="AY206" s="1170">
        <f t="shared" si="384"/>
        <v>41892</v>
      </c>
      <c r="AZ206" s="1170">
        <f t="shared" si="384"/>
        <v>41934</v>
      </c>
      <c r="BA206" s="1170">
        <f t="shared" si="384"/>
        <v>41955</v>
      </c>
      <c r="BB206" s="1170">
        <f t="shared" si="384"/>
        <v>41981</v>
      </c>
      <c r="BC206" s="1170">
        <f t="shared" si="384"/>
        <v>42032</v>
      </c>
      <c r="BD206" s="1170">
        <f t="shared" si="384"/>
        <v>42067</v>
      </c>
      <c r="BE206" s="1170">
        <f>BE204-7</f>
        <v>42102</v>
      </c>
      <c r="BF206" s="1170">
        <f>BF204-7</f>
        <v>42130</v>
      </c>
      <c r="BG206" s="1170" t="s">
        <v>106</v>
      </c>
      <c r="BH206" s="1170">
        <f t="shared" ref="BH206:BO206" si="385">BH204-7</f>
        <v>42165</v>
      </c>
      <c r="BI206" s="1170">
        <f t="shared" si="385"/>
        <v>42207</v>
      </c>
      <c r="BJ206" s="1170">
        <f t="shared" si="385"/>
        <v>42215</v>
      </c>
      <c r="BK206" s="1170">
        <f t="shared" si="385"/>
        <v>42243</v>
      </c>
      <c r="BL206" s="1170">
        <f t="shared" si="385"/>
        <v>42278</v>
      </c>
      <c r="BM206" s="1170">
        <f t="shared" si="385"/>
        <v>42320</v>
      </c>
      <c r="BN206" s="1170">
        <f t="shared" si="385"/>
        <v>42366</v>
      </c>
      <c r="BO206" s="1170">
        <f t="shared" si="385"/>
        <v>42404</v>
      </c>
      <c r="BS206" s="1434" t="s">
        <v>475</v>
      </c>
      <c r="CE206" s="1434" t="s">
        <v>106</v>
      </c>
      <c r="CF206" s="1418"/>
      <c r="CG206" s="1624"/>
      <c r="CH206" s="539"/>
      <c r="CI206" s="2889"/>
      <c r="CJ206" s="539"/>
      <c r="CK206" s="2889"/>
      <c r="CL206" s="539"/>
      <c r="CM206" s="2889"/>
      <c r="CN206" s="539"/>
      <c r="CO206" s="2889"/>
      <c r="CP206" s="539"/>
      <c r="CQ206" s="3211" t="s">
        <v>106</v>
      </c>
      <c r="CR206" s="3157"/>
      <c r="CS206" s="3250"/>
      <c r="CT206" s="890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</row>
    <row r="207" spans="1:115" s="1405" customFormat="1" ht="30" hidden="1" customHeight="1" x14ac:dyDescent="0.25">
      <c r="A207" s="4690"/>
      <c r="B207" s="4675"/>
      <c r="C207" s="3259" t="s">
        <v>757</v>
      </c>
      <c r="D207" s="3259"/>
      <c r="E207" s="3260"/>
      <c r="F207" s="3261"/>
      <c r="G207" s="863"/>
      <c r="H207" s="3261"/>
      <c r="I207" s="863"/>
      <c r="J207" s="3261"/>
      <c r="K207" s="3261"/>
      <c r="L207" s="3261"/>
      <c r="M207" s="863"/>
      <c r="N207" s="433"/>
      <c r="O207" s="863"/>
      <c r="P207" s="3261"/>
      <c r="Q207" s="863"/>
      <c r="R207" s="3261"/>
      <c r="S207" s="3262"/>
      <c r="T207" s="3263"/>
      <c r="U207" s="132"/>
      <c r="V207" s="3262"/>
      <c r="W207" s="132"/>
      <c r="X207" s="132"/>
      <c r="Y207" s="149"/>
      <c r="Z207" s="132"/>
      <c r="AA207" s="3263"/>
      <c r="AB207" s="132"/>
      <c r="AC207" s="3262"/>
      <c r="AD207" s="3262"/>
      <c r="AE207" s="3262"/>
      <c r="AF207" s="3262"/>
      <c r="AG207" s="3262"/>
      <c r="AH207" s="3262"/>
      <c r="AI207" s="3262"/>
      <c r="AJ207" s="3262"/>
      <c r="AK207" s="3262"/>
      <c r="AL207" s="3262"/>
      <c r="AM207" s="3262"/>
      <c r="AN207" s="149"/>
      <c r="AO207" s="132"/>
      <c r="AP207" s="3262"/>
      <c r="AQ207" s="3262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3262"/>
      <c r="BG207" s="149"/>
      <c r="BH207" s="132"/>
      <c r="BI207" s="149"/>
      <c r="BJ207" s="149"/>
      <c r="BK207" s="149"/>
      <c r="BL207" s="149"/>
      <c r="BM207" s="149"/>
      <c r="BN207" s="149"/>
      <c r="BO207" s="149"/>
      <c r="BP207" s="3240"/>
      <c r="BQ207" s="3240"/>
      <c r="BR207" s="3240"/>
      <c r="BS207" s="1168"/>
      <c r="BT207" s="3240"/>
      <c r="BU207" s="3240"/>
      <c r="BV207" s="3240"/>
      <c r="BW207" s="3240"/>
      <c r="BX207" s="3240"/>
      <c r="BY207" s="3240"/>
      <c r="BZ207" s="3240"/>
      <c r="CA207" s="3240"/>
      <c r="CB207" s="3240"/>
      <c r="CC207" s="3240"/>
      <c r="CD207" s="3240"/>
      <c r="CE207" s="1168"/>
      <c r="CF207" s="3240"/>
      <c r="CG207" s="3264"/>
      <c r="CH207" s="3235"/>
      <c r="CI207" s="3240"/>
      <c r="CJ207" s="3265">
        <f>CJ179-41</f>
        <v>43035</v>
      </c>
      <c r="CK207" s="3265">
        <f>CK179-48</f>
        <v>43070</v>
      </c>
      <c r="CL207" s="3235"/>
      <c r="CM207" s="3240"/>
      <c r="CN207" s="3235"/>
      <c r="CO207" s="3240"/>
      <c r="CP207" s="3265">
        <f>CP179-48</f>
        <v>43238</v>
      </c>
      <c r="CQ207" s="3266"/>
      <c r="CR207" s="3258"/>
      <c r="CS207" s="3253"/>
      <c r="CT207" s="1"/>
      <c r="CU207" s="1"/>
      <c r="CV207" s="1" t="s">
        <v>1</v>
      </c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</row>
    <row r="208" spans="1:115" s="1405" customFormat="1" ht="30" hidden="1" customHeight="1" x14ac:dyDescent="0.25">
      <c r="A208" s="4690"/>
      <c r="B208" s="4675"/>
      <c r="C208" s="3259" t="s">
        <v>756</v>
      </c>
      <c r="D208" s="3259"/>
      <c r="E208" s="3260"/>
      <c r="F208" s="3261"/>
      <c r="G208" s="863"/>
      <c r="H208" s="3261"/>
      <c r="I208" s="863"/>
      <c r="J208" s="3261"/>
      <c r="K208" s="3261"/>
      <c r="L208" s="3261"/>
      <c r="M208" s="863"/>
      <c r="N208" s="433"/>
      <c r="O208" s="863"/>
      <c r="P208" s="3261"/>
      <c r="Q208" s="863"/>
      <c r="R208" s="3261"/>
      <c r="S208" s="3262"/>
      <c r="T208" s="3263"/>
      <c r="U208" s="132"/>
      <c r="V208" s="3262"/>
      <c r="W208" s="132"/>
      <c r="X208" s="132"/>
      <c r="Y208" s="149"/>
      <c r="Z208" s="132"/>
      <c r="AA208" s="3263"/>
      <c r="AB208" s="132"/>
      <c r="AC208" s="3262"/>
      <c r="AD208" s="3262"/>
      <c r="AE208" s="3262"/>
      <c r="AF208" s="3262"/>
      <c r="AG208" s="3262"/>
      <c r="AH208" s="3262"/>
      <c r="AI208" s="3262"/>
      <c r="AJ208" s="3262"/>
      <c r="AK208" s="3262"/>
      <c r="AL208" s="3262"/>
      <c r="AM208" s="3262"/>
      <c r="AN208" s="149"/>
      <c r="AO208" s="132"/>
      <c r="AP208" s="3262"/>
      <c r="AQ208" s="3262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3262"/>
      <c r="BG208" s="149"/>
      <c r="BH208" s="132"/>
      <c r="BI208" s="149"/>
      <c r="BJ208" s="149"/>
      <c r="BK208" s="149"/>
      <c r="BL208" s="149"/>
      <c r="BM208" s="149"/>
      <c r="BN208" s="149"/>
      <c r="BO208" s="149"/>
      <c r="BP208" s="3240"/>
      <c r="BQ208" s="3240"/>
      <c r="BR208" s="3240"/>
      <c r="BS208" s="1168"/>
      <c r="BT208" s="3240"/>
      <c r="BU208" s="3240"/>
      <c r="BV208" s="3240"/>
      <c r="BW208" s="3240"/>
      <c r="BX208" s="3240"/>
      <c r="BY208" s="3240"/>
      <c r="BZ208" s="3240"/>
      <c r="CA208" s="3240"/>
      <c r="CB208" s="3240"/>
      <c r="CC208" s="3240"/>
      <c r="CD208" s="3240"/>
      <c r="CE208" s="1168"/>
      <c r="CF208" s="3240"/>
      <c r="CG208" s="3264"/>
      <c r="CH208" s="3235"/>
      <c r="CI208" s="3240"/>
      <c r="CJ208" s="3265">
        <f>CJ207-11</f>
        <v>43024</v>
      </c>
      <c r="CK208" s="3265">
        <f>CK207-11</f>
        <v>43059</v>
      </c>
      <c r="CL208" s="3235"/>
      <c r="CM208" s="3240" t="s">
        <v>1</v>
      </c>
      <c r="CN208" s="3235"/>
      <c r="CO208" s="3240"/>
      <c r="CP208" s="3265">
        <f>CP207-11</f>
        <v>43227</v>
      </c>
      <c r="CQ208" s="3266"/>
      <c r="CR208" s="3258"/>
      <c r="CS208" s="3253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</row>
    <row r="209" spans="1:115" s="3224" customFormat="1" ht="30" hidden="1" customHeight="1" thickBot="1" x14ac:dyDescent="0.3">
      <c r="A209" s="4690"/>
      <c r="B209" s="4675"/>
      <c r="C209" s="3213" t="s">
        <v>755</v>
      </c>
      <c r="D209" s="3213"/>
      <c r="E209" s="3214"/>
      <c r="F209" s="3215"/>
      <c r="G209" s="3216"/>
      <c r="H209" s="3215"/>
      <c r="I209" s="3216"/>
      <c r="J209" s="3215"/>
      <c r="K209" s="3215"/>
      <c r="L209" s="3215"/>
      <c r="M209" s="3216"/>
      <c r="N209" s="1881"/>
      <c r="O209" s="3216"/>
      <c r="P209" s="3215"/>
      <c r="Q209" s="3216"/>
      <c r="R209" s="3215"/>
      <c r="S209" s="3217"/>
      <c r="T209" s="3218"/>
      <c r="U209" s="3219"/>
      <c r="V209" s="3217"/>
      <c r="W209" s="3219"/>
      <c r="X209" s="3219"/>
      <c r="Y209" s="3220"/>
      <c r="Z209" s="3219"/>
      <c r="AA209" s="3218"/>
      <c r="AB209" s="3219"/>
      <c r="AC209" s="3217"/>
      <c r="AD209" s="3217"/>
      <c r="AE209" s="3217"/>
      <c r="AF209" s="3217"/>
      <c r="AG209" s="3217"/>
      <c r="AH209" s="3217"/>
      <c r="AI209" s="3217"/>
      <c r="AJ209" s="3217"/>
      <c r="AK209" s="3217"/>
      <c r="AL209" s="3217"/>
      <c r="AM209" s="3217"/>
      <c r="AN209" s="3220"/>
      <c r="AO209" s="3219"/>
      <c r="AP209" s="3217"/>
      <c r="AQ209" s="3217"/>
      <c r="AR209" s="3220"/>
      <c r="AS209" s="3220"/>
      <c r="AT209" s="3220"/>
      <c r="AU209" s="3220"/>
      <c r="AV209" s="3220"/>
      <c r="AW209" s="3220"/>
      <c r="AX209" s="3220"/>
      <c r="AY209" s="3220"/>
      <c r="AZ209" s="3220"/>
      <c r="BA209" s="3220"/>
      <c r="BB209" s="3220"/>
      <c r="BC209" s="3220"/>
      <c r="BD209" s="3220"/>
      <c r="BE209" s="3220"/>
      <c r="BF209" s="3217"/>
      <c r="BG209" s="3220"/>
      <c r="BH209" s="3219"/>
      <c r="BI209" s="3220"/>
      <c r="BJ209" s="3220"/>
      <c r="BK209" s="3220"/>
      <c r="BL209" s="3220"/>
      <c r="BM209" s="3220"/>
      <c r="BN209" s="3220"/>
      <c r="BO209" s="3220"/>
      <c r="BP209" s="3221"/>
      <c r="BQ209" s="3221"/>
      <c r="BR209" s="3221"/>
      <c r="BS209" s="3222"/>
      <c r="BT209" s="3221"/>
      <c r="BU209" s="3221"/>
      <c r="BV209" s="3221"/>
      <c r="BW209" s="3221"/>
      <c r="BX209" s="3221"/>
      <c r="BY209" s="3221"/>
      <c r="BZ209" s="3221"/>
      <c r="CA209" s="3221"/>
      <c r="CB209" s="3221"/>
      <c r="CC209" s="3221"/>
      <c r="CD209" s="3221"/>
      <c r="CE209" s="3222"/>
      <c r="CF209" s="3221"/>
      <c r="CG209" s="3230"/>
      <c r="CH209" s="3234"/>
      <c r="CI209" s="3221"/>
      <c r="CJ209" s="3242">
        <f>CJ208-6</f>
        <v>43018</v>
      </c>
      <c r="CK209" s="3242">
        <f>CK208-6</f>
        <v>43053</v>
      </c>
      <c r="CL209" s="3234"/>
      <c r="CM209" s="3221"/>
      <c r="CN209" s="3234"/>
      <c r="CO209" s="3221"/>
      <c r="CP209" s="3242">
        <f>CP208-6</f>
        <v>43221</v>
      </c>
      <c r="CQ209" s="3223"/>
      <c r="CR209" s="3257"/>
      <c r="CS209" s="3251"/>
      <c r="CT209" s="2432"/>
      <c r="CU209" s="2432"/>
      <c r="CV209" s="2432"/>
      <c r="CW209" s="2432"/>
      <c r="CX209" s="2432"/>
      <c r="CY209" s="2432"/>
      <c r="CZ209" s="2432"/>
      <c r="DA209" s="2432"/>
      <c r="DB209" s="2432"/>
      <c r="DC209" s="2432"/>
      <c r="DD209" s="2432"/>
      <c r="DE209" s="2432"/>
      <c r="DF209" s="2432"/>
      <c r="DG209" s="2432"/>
      <c r="DH209" s="2432"/>
      <c r="DI209" s="2432"/>
      <c r="DJ209" s="2432"/>
      <c r="DK209" s="2432"/>
    </row>
    <row r="210" spans="1:115" s="1048" customFormat="1" ht="30" hidden="1" customHeight="1" thickBot="1" x14ac:dyDescent="0.3">
      <c r="A210" s="4690"/>
      <c r="B210" s="4675"/>
      <c r="C210" s="2097" t="s">
        <v>598</v>
      </c>
      <c r="D210" s="2097"/>
      <c r="E210" s="2098"/>
      <c r="F210" s="2099"/>
      <c r="G210" s="2100"/>
      <c r="H210" s="2099"/>
      <c r="I210" s="2100"/>
      <c r="J210" s="2100"/>
      <c r="K210" s="2099"/>
      <c r="L210" s="2101"/>
      <c r="M210" s="2102"/>
      <c r="N210" s="2102"/>
      <c r="O210" s="2102"/>
      <c r="P210" s="2102"/>
      <c r="Q210" s="2102"/>
      <c r="R210" s="2103"/>
      <c r="S210" s="2104"/>
      <c r="T210" s="2105"/>
      <c r="U210" s="2106"/>
      <c r="V210" s="2107"/>
      <c r="W210" s="2104"/>
      <c r="X210" s="2106"/>
      <c r="Y210" s="2104"/>
      <c r="Z210" s="2106"/>
      <c r="AA210" s="2104"/>
      <c r="AB210" s="2106"/>
      <c r="AC210" s="2108"/>
      <c r="AD210" s="2108"/>
      <c r="AE210" s="2108"/>
      <c r="AF210" s="2108"/>
      <c r="AG210" s="2108"/>
      <c r="AH210" s="2108"/>
      <c r="AI210" s="2108"/>
      <c r="AJ210" s="2108"/>
      <c r="AK210" s="2108"/>
      <c r="AL210" s="2108"/>
      <c r="AM210" s="2108"/>
      <c r="AN210" s="2108"/>
      <c r="AO210" s="2108"/>
      <c r="AP210" s="2108"/>
      <c r="AQ210" s="2108"/>
      <c r="AR210" s="2108"/>
      <c r="AS210" s="2108"/>
      <c r="AT210" s="2108"/>
      <c r="AU210" s="2108"/>
      <c r="AV210" s="2108"/>
      <c r="AW210" s="2108"/>
      <c r="AX210" s="2108"/>
      <c r="AY210" s="2108"/>
      <c r="AZ210" s="2108"/>
      <c r="BA210" s="2108"/>
      <c r="BB210" s="2108"/>
      <c r="BC210" s="2108"/>
      <c r="BD210" s="2108"/>
      <c r="BE210" s="2109"/>
      <c r="BF210" s="2110"/>
      <c r="BG210" s="2111"/>
      <c r="BH210" s="2112"/>
      <c r="BI210" s="2108">
        <f>BI204-21</f>
        <v>42193</v>
      </c>
      <c r="BJ210" s="2108">
        <f t="shared" ref="BJ210:BQ210" si="386">BJ204-21</f>
        <v>42201</v>
      </c>
      <c r="BK210" s="2108">
        <f t="shared" si="386"/>
        <v>42229</v>
      </c>
      <c r="BL210" s="2108">
        <f t="shared" si="386"/>
        <v>42264</v>
      </c>
      <c r="BM210" s="2108">
        <f t="shared" si="386"/>
        <v>42306</v>
      </c>
      <c r="BN210" s="2108">
        <f>BN204-21</f>
        <v>42352</v>
      </c>
      <c r="BO210" s="2108">
        <f t="shared" si="386"/>
        <v>42390</v>
      </c>
      <c r="BP210" s="2108">
        <f t="shared" si="386"/>
        <v>42423</v>
      </c>
      <c r="BQ210" s="2108">
        <f t="shared" si="386"/>
        <v>42458</v>
      </c>
      <c r="BR210" s="2108">
        <f>BR205-21</f>
        <v>42510</v>
      </c>
      <c r="BS210" s="2108" t="s">
        <v>475</v>
      </c>
      <c r="BT210" s="2108">
        <f>BT205-21</f>
        <v>42514</v>
      </c>
      <c r="BU210" s="2108">
        <f>BU205-21</f>
        <v>42542</v>
      </c>
      <c r="BV210" s="2108">
        <f t="shared" ref="BV210:CA210" si="387">BV205-21</f>
        <v>42584</v>
      </c>
      <c r="BW210" s="2108">
        <f t="shared" si="387"/>
        <v>42612</v>
      </c>
      <c r="BX210" s="2108">
        <f t="shared" si="387"/>
        <v>42640</v>
      </c>
      <c r="BY210" s="2108">
        <f t="shared" si="387"/>
        <v>42682</v>
      </c>
      <c r="BZ210" s="2108">
        <f t="shared" si="387"/>
        <v>42696</v>
      </c>
      <c r="CA210" s="2108">
        <f t="shared" si="387"/>
        <v>42752</v>
      </c>
      <c r="CB210" s="2108">
        <f>CB205-21</f>
        <v>42787</v>
      </c>
      <c r="CC210" s="2108">
        <f>CC205-21</f>
        <v>42822</v>
      </c>
      <c r="CD210" s="2108">
        <f>CD205-21</f>
        <v>42850</v>
      </c>
      <c r="CE210" s="2108" t="s">
        <v>106</v>
      </c>
      <c r="CF210" s="2110">
        <f>CF205-21</f>
        <v>42520</v>
      </c>
      <c r="CG210" s="2110">
        <f>CG205-21</f>
        <v>42927</v>
      </c>
      <c r="CH210" s="2108">
        <f t="shared" ref="CH210:CS210" si="388">CH205-21</f>
        <v>42948</v>
      </c>
      <c r="CI210" s="3239">
        <f t="shared" si="388"/>
        <v>42976</v>
      </c>
      <c r="CJ210" s="2108">
        <f t="shared" si="388"/>
        <v>43011</v>
      </c>
      <c r="CK210" s="3239">
        <f t="shared" si="388"/>
        <v>43053</v>
      </c>
      <c r="CL210" s="2108">
        <f t="shared" si="388"/>
        <v>43074</v>
      </c>
      <c r="CM210" s="3239">
        <f t="shared" si="388"/>
        <v>43109</v>
      </c>
      <c r="CN210" s="2108">
        <f t="shared" si="388"/>
        <v>43151</v>
      </c>
      <c r="CO210" s="3239">
        <f t="shared" si="388"/>
        <v>43186</v>
      </c>
      <c r="CP210" s="2108">
        <f t="shared" si="388"/>
        <v>43214</v>
      </c>
      <c r="CQ210" s="3239" t="s">
        <v>106</v>
      </c>
      <c r="CR210" s="2108">
        <f t="shared" si="388"/>
        <v>43256</v>
      </c>
      <c r="CS210" s="3227">
        <f t="shared" si="388"/>
        <v>43284</v>
      </c>
    </row>
    <row r="211" spans="1:115" s="1048" customFormat="1" ht="30" hidden="1" customHeight="1" thickBot="1" x14ac:dyDescent="0.3">
      <c r="A211" s="4690"/>
      <c r="B211" s="4675"/>
      <c r="C211" s="1636" t="s">
        <v>479</v>
      </c>
      <c r="D211" s="1636"/>
      <c r="E211" s="1043"/>
      <c r="F211" s="1044"/>
      <c r="G211" s="1045"/>
      <c r="H211" s="1044"/>
      <c r="I211" s="1045"/>
      <c r="J211" s="1044"/>
      <c r="K211" s="1044"/>
      <c r="L211" s="13"/>
      <c r="M211" s="1047"/>
      <c r="N211" s="1051"/>
      <c r="O211" s="1047"/>
      <c r="P211" s="1637"/>
      <c r="Q211" s="1047"/>
      <c r="R211" s="1637"/>
      <c r="S211" s="1638"/>
      <c r="T211" s="366"/>
      <c r="U211" s="1639"/>
      <c r="V211" s="1638"/>
      <c r="W211" s="1639"/>
      <c r="X211" s="1639"/>
      <c r="Y211" s="1640"/>
      <c r="Z211" s="1639"/>
      <c r="AA211" s="366"/>
      <c r="AB211" s="1639"/>
      <c r="AC211" s="934"/>
      <c r="AD211" s="934"/>
      <c r="AE211" s="934"/>
      <c r="AF211" s="934"/>
      <c r="AG211" s="934"/>
      <c r="AH211" s="934"/>
      <c r="AI211" s="934"/>
      <c r="AJ211" s="934"/>
      <c r="AK211" s="934"/>
      <c r="AL211" s="934"/>
      <c r="AM211" s="934"/>
      <c r="AN211" s="868"/>
      <c r="AO211" s="938"/>
      <c r="AP211" s="934"/>
      <c r="AQ211" s="934"/>
      <c r="AR211" s="868"/>
      <c r="AS211" s="868"/>
      <c r="AT211" s="868"/>
      <c r="AU211" s="868"/>
      <c r="AV211" s="868"/>
      <c r="AW211" s="868"/>
      <c r="AX211" s="868"/>
      <c r="AY211" s="868"/>
      <c r="AZ211" s="868"/>
      <c r="BA211" s="868"/>
      <c r="BB211" s="1641"/>
      <c r="BC211" s="868"/>
      <c r="BD211" s="1641"/>
      <c r="BE211" s="1642"/>
      <c r="BF211" s="934"/>
      <c r="BG211" s="1643"/>
      <c r="BH211" s="1644"/>
      <c r="BI211" s="868"/>
      <c r="BJ211" s="868"/>
      <c r="BK211" s="938"/>
      <c r="BL211" s="868">
        <f>BL212+2</f>
        <v>42256</v>
      </c>
      <c r="BM211" s="868">
        <f>BM212+2</f>
        <v>42298</v>
      </c>
      <c r="BN211" s="868">
        <f>BN212+2</f>
        <v>42344</v>
      </c>
      <c r="BO211" s="868">
        <f t="shared" ref="BO211:CS211" si="389">BO212+2</f>
        <v>42382</v>
      </c>
      <c r="BP211" s="868">
        <f t="shared" si="389"/>
        <v>42415</v>
      </c>
      <c r="BQ211" s="868">
        <f t="shared" si="389"/>
        <v>42450</v>
      </c>
      <c r="BR211" s="868">
        <f t="shared" si="389"/>
        <v>42502</v>
      </c>
      <c r="BS211" s="14" t="s">
        <v>475</v>
      </c>
      <c r="BT211" s="868">
        <f t="shared" si="389"/>
        <v>42506</v>
      </c>
      <c r="BU211" s="868">
        <f t="shared" si="389"/>
        <v>42534</v>
      </c>
      <c r="BV211" s="868">
        <f t="shared" si="389"/>
        <v>42576</v>
      </c>
      <c r="BW211" s="868">
        <f t="shared" si="389"/>
        <v>42604</v>
      </c>
      <c r="BX211" s="868">
        <f t="shared" si="389"/>
        <v>42632</v>
      </c>
      <c r="BY211" s="868">
        <f t="shared" si="389"/>
        <v>42674</v>
      </c>
      <c r="BZ211" s="868">
        <f t="shared" si="389"/>
        <v>42688</v>
      </c>
      <c r="CA211" s="868">
        <f t="shared" si="389"/>
        <v>42744</v>
      </c>
      <c r="CB211" s="868">
        <f t="shared" si="389"/>
        <v>42779</v>
      </c>
      <c r="CC211" s="868">
        <f t="shared" si="389"/>
        <v>42814</v>
      </c>
      <c r="CD211" s="868">
        <f t="shared" si="389"/>
        <v>42842</v>
      </c>
      <c r="CE211" s="868" t="s">
        <v>106</v>
      </c>
      <c r="CF211" s="934">
        <f t="shared" si="389"/>
        <v>42512</v>
      </c>
      <c r="CG211" s="38">
        <f t="shared" si="389"/>
        <v>42919</v>
      </c>
      <c r="CH211" s="14">
        <f t="shared" si="389"/>
        <v>42940</v>
      </c>
      <c r="CI211" s="255">
        <f t="shared" si="389"/>
        <v>42968</v>
      </c>
      <c r="CJ211" s="14">
        <f t="shared" si="389"/>
        <v>43003</v>
      </c>
      <c r="CK211" s="255">
        <f t="shared" si="389"/>
        <v>43045</v>
      </c>
      <c r="CL211" s="14">
        <f t="shared" si="389"/>
        <v>43066</v>
      </c>
      <c r="CM211" s="255">
        <f t="shared" si="389"/>
        <v>43101</v>
      </c>
      <c r="CN211" s="14">
        <f t="shared" si="389"/>
        <v>43143</v>
      </c>
      <c r="CO211" s="255">
        <f t="shared" si="389"/>
        <v>43178</v>
      </c>
      <c r="CP211" s="14">
        <f t="shared" si="389"/>
        <v>43206</v>
      </c>
      <c r="CQ211" s="255" t="s">
        <v>106</v>
      </c>
      <c r="CR211" s="14">
        <f t="shared" si="389"/>
        <v>43248</v>
      </c>
      <c r="CS211" s="342">
        <f t="shared" si="389"/>
        <v>43276</v>
      </c>
    </row>
    <row r="212" spans="1:115" s="1048" customFormat="1" ht="30" hidden="1" customHeight="1" x14ac:dyDescent="0.25">
      <c r="A212" s="4690"/>
      <c r="B212" s="4675"/>
      <c r="C212" s="1738" t="s">
        <v>478</v>
      </c>
      <c r="D212" s="1738"/>
      <c r="E212" s="1739"/>
      <c r="F212" s="1740"/>
      <c r="G212" s="1741"/>
      <c r="H212" s="1740"/>
      <c r="I212" s="1741"/>
      <c r="J212" s="1740"/>
      <c r="K212" s="1740"/>
      <c r="L212" s="1742"/>
      <c r="M212" s="1743"/>
      <c r="N212" s="1744"/>
      <c r="O212" s="1743"/>
      <c r="P212" s="1745"/>
      <c r="Q212" s="1743"/>
      <c r="R212" s="1745"/>
      <c r="S212" s="1746"/>
      <c r="T212" s="1747"/>
      <c r="U212" s="1748"/>
      <c r="V212" s="1746"/>
      <c r="W212" s="1748"/>
      <c r="X212" s="1748"/>
      <c r="Y212" s="1749"/>
      <c r="Z212" s="1748"/>
      <c r="AA212" s="1747"/>
      <c r="AB212" s="1748"/>
      <c r="AC212" s="1750"/>
      <c r="AD212" s="1750"/>
      <c r="AE212" s="1750"/>
      <c r="AF212" s="1750"/>
      <c r="AG212" s="1750"/>
      <c r="AH212" s="1750"/>
      <c r="AI212" s="1750"/>
      <c r="AJ212" s="1750"/>
      <c r="AK212" s="1750"/>
      <c r="AL212" s="1750"/>
      <c r="AM212" s="1750"/>
      <c r="AN212" s="1751"/>
      <c r="AO212" s="1752"/>
      <c r="AP212" s="1750"/>
      <c r="AQ212" s="1750"/>
      <c r="AR212" s="1751"/>
      <c r="AS212" s="1751"/>
      <c r="AT212" s="1751"/>
      <c r="AU212" s="1751"/>
      <c r="AV212" s="1751"/>
      <c r="AW212" s="1751"/>
      <c r="AX212" s="1751"/>
      <c r="AY212" s="1751"/>
      <c r="AZ212" s="1751"/>
      <c r="BA212" s="1751"/>
      <c r="BB212" s="1751"/>
      <c r="BC212" s="1751"/>
      <c r="BD212" s="1751"/>
      <c r="BE212" s="1753"/>
      <c r="BF212" s="1750"/>
      <c r="BG212" s="1754"/>
      <c r="BH212" s="1755"/>
      <c r="BI212" s="1751"/>
      <c r="BJ212" s="1751"/>
      <c r="BK212" s="1752"/>
      <c r="BL212" s="1751">
        <f t="shared" ref="BL212:BR212" si="390">BL210-10</f>
        <v>42254</v>
      </c>
      <c r="BM212" s="1751">
        <f t="shared" si="390"/>
        <v>42296</v>
      </c>
      <c r="BN212" s="1751">
        <f t="shared" si="390"/>
        <v>42342</v>
      </c>
      <c r="BO212" s="1751">
        <f t="shared" si="390"/>
        <v>42380</v>
      </c>
      <c r="BP212" s="1751">
        <f t="shared" si="390"/>
        <v>42413</v>
      </c>
      <c r="BQ212" s="1751">
        <f t="shared" si="390"/>
        <v>42448</v>
      </c>
      <c r="BR212" s="1751">
        <f t="shared" si="390"/>
        <v>42500</v>
      </c>
      <c r="BS212" s="1756" t="s">
        <v>475</v>
      </c>
      <c r="BT212" s="1751">
        <f t="shared" ref="BT212:CA212" si="391">BT210-10</f>
        <v>42504</v>
      </c>
      <c r="BU212" s="1751">
        <f t="shared" si="391"/>
        <v>42532</v>
      </c>
      <c r="BV212" s="1751">
        <f t="shared" si="391"/>
        <v>42574</v>
      </c>
      <c r="BW212" s="1751">
        <f t="shared" si="391"/>
        <v>42602</v>
      </c>
      <c r="BX212" s="1751">
        <f t="shared" si="391"/>
        <v>42630</v>
      </c>
      <c r="BY212" s="1751">
        <f t="shared" si="391"/>
        <v>42672</v>
      </c>
      <c r="BZ212" s="1751">
        <f t="shared" si="391"/>
        <v>42686</v>
      </c>
      <c r="CA212" s="1751">
        <f t="shared" si="391"/>
        <v>42742</v>
      </c>
      <c r="CB212" s="1751">
        <f>CB210-10</f>
        <v>42777</v>
      </c>
      <c r="CC212" s="1751">
        <f>CC210-10</f>
        <v>42812</v>
      </c>
      <c r="CD212" s="1751">
        <f>CD210-10</f>
        <v>42840</v>
      </c>
      <c r="CE212" s="1751" t="s">
        <v>106</v>
      </c>
      <c r="CF212" s="1750">
        <f>CF210-10</f>
        <v>42510</v>
      </c>
      <c r="CG212" s="2043">
        <f>CG210-10</f>
        <v>42917</v>
      </c>
      <c r="CH212" s="1756">
        <f t="shared" ref="CH212:CS212" si="392">CH210-10</f>
        <v>42938</v>
      </c>
      <c r="CI212" s="552">
        <f t="shared" si="392"/>
        <v>42966</v>
      </c>
      <c r="CJ212" s="1756">
        <f t="shared" si="392"/>
        <v>43001</v>
      </c>
      <c r="CK212" s="552">
        <f t="shared" si="392"/>
        <v>43043</v>
      </c>
      <c r="CL212" s="1756">
        <f t="shared" si="392"/>
        <v>43064</v>
      </c>
      <c r="CM212" s="552">
        <f t="shared" si="392"/>
        <v>43099</v>
      </c>
      <c r="CN212" s="1756">
        <f t="shared" si="392"/>
        <v>43141</v>
      </c>
      <c r="CO212" s="552">
        <f t="shared" si="392"/>
        <v>43176</v>
      </c>
      <c r="CP212" s="1756">
        <f t="shared" si="392"/>
        <v>43204</v>
      </c>
      <c r="CQ212" s="552" t="s">
        <v>106</v>
      </c>
      <c r="CR212" s="1756">
        <f t="shared" si="392"/>
        <v>43246</v>
      </c>
      <c r="CS212" s="3252">
        <f t="shared" si="392"/>
        <v>43274</v>
      </c>
    </row>
    <row r="213" spans="1:115" s="17" customFormat="1" ht="30" hidden="1" customHeight="1" x14ac:dyDescent="0.25">
      <c r="A213" s="4690"/>
      <c r="B213" s="4675"/>
      <c r="C213" s="1174" t="s">
        <v>132</v>
      </c>
      <c r="D213" s="1174"/>
      <c r="E213" s="1175"/>
      <c r="F213" s="1176"/>
      <c r="G213" s="1175"/>
      <c r="H213" s="1176"/>
      <c r="I213" s="1175"/>
      <c r="J213" s="1176"/>
      <c r="K213" s="1175"/>
      <c r="L213" s="1176"/>
      <c r="M213" s="1175"/>
      <c r="N213" s="1177"/>
      <c r="O213" s="1175"/>
      <c r="P213" s="1176"/>
      <c r="Q213" s="1175"/>
      <c r="R213" s="1176"/>
      <c r="S213" s="1177"/>
      <c r="T213" s="1175"/>
      <c r="U213" s="1176"/>
      <c r="V213" s="1175"/>
      <c r="W213" s="1176"/>
      <c r="X213" s="1175"/>
      <c r="Y213" s="1175"/>
      <c r="Z213" s="1175"/>
      <c r="AA213" s="1178"/>
      <c r="AB213" s="1177"/>
      <c r="AC213" s="1177"/>
      <c r="AD213" s="1177"/>
      <c r="AE213" s="1177"/>
      <c r="AF213" s="1177"/>
      <c r="AG213" s="1177"/>
      <c r="AH213" s="1177"/>
      <c r="AI213" s="1177"/>
      <c r="AJ213" s="1177"/>
      <c r="AK213" s="1177"/>
      <c r="AL213" s="1177"/>
      <c r="AM213" s="1177"/>
      <c r="AN213" s="1175"/>
      <c r="AO213" s="1176"/>
      <c r="AP213" s="1177"/>
      <c r="AQ213" s="1177"/>
      <c r="AR213" s="1175"/>
      <c r="AS213" s="1175"/>
      <c r="AT213" s="1175"/>
      <c r="AU213" s="1175"/>
      <c r="AV213" s="1175"/>
      <c r="AW213" s="1175"/>
      <c r="AX213" s="1175"/>
      <c r="AY213" s="1179"/>
      <c r="AZ213" s="1179"/>
      <c r="BA213" s="1179"/>
      <c r="BB213" s="1179"/>
      <c r="BC213" s="1179">
        <f>BC215+12</f>
        <v>42037</v>
      </c>
      <c r="BD213" s="1179" t="s">
        <v>67</v>
      </c>
      <c r="BE213" s="1179" t="s">
        <v>67</v>
      </c>
      <c r="BF213" s="1179">
        <f>BF215+12</f>
        <v>42135</v>
      </c>
      <c r="BG213" s="1179" t="s">
        <v>106</v>
      </c>
      <c r="BH213" s="1179" t="s">
        <v>106</v>
      </c>
      <c r="BI213" s="1179">
        <f>BI215+12</f>
        <v>42212</v>
      </c>
      <c r="BJ213" s="1190" t="s">
        <v>109</v>
      </c>
      <c r="BK213" s="1188" t="s">
        <v>109</v>
      </c>
      <c r="BL213" s="1238" t="s">
        <v>38</v>
      </c>
      <c r="BM213" s="1179">
        <f>BM215+12</f>
        <v>42325</v>
      </c>
      <c r="BN213" s="1238" t="s">
        <v>38</v>
      </c>
      <c r="BO213" s="1179">
        <f>BO215+12</f>
        <v>42409</v>
      </c>
      <c r="BP213" s="1179" t="s">
        <v>67</v>
      </c>
      <c r="BQ213" s="1179" t="s">
        <v>67</v>
      </c>
      <c r="BR213" s="1179">
        <f>BR215+12</f>
        <v>42505</v>
      </c>
      <c r="BS213" s="1179" t="s">
        <v>475</v>
      </c>
      <c r="BT213" s="1179" t="s">
        <v>454</v>
      </c>
      <c r="BU213" s="1179" t="s">
        <v>454</v>
      </c>
      <c r="BV213" s="1179" t="s">
        <v>454</v>
      </c>
      <c r="BW213" s="1179" t="s">
        <v>454</v>
      </c>
      <c r="BX213" s="1179" t="s">
        <v>454</v>
      </c>
      <c r="BY213" s="1179">
        <f>BY215+12</f>
        <v>42708</v>
      </c>
      <c r="BZ213" s="1179" t="s">
        <v>454</v>
      </c>
      <c r="CA213" s="1179" t="s">
        <v>454</v>
      </c>
      <c r="CF213" s="3225"/>
      <c r="CG213" s="1180"/>
      <c r="CH213" s="3235"/>
      <c r="CI213" s="3240"/>
      <c r="CJ213" s="3235"/>
      <c r="CK213" s="3240"/>
      <c r="CL213" s="3235"/>
      <c r="CM213" s="3240"/>
      <c r="CN213" s="3235"/>
      <c r="CO213" s="3240"/>
      <c r="CP213" s="3235"/>
      <c r="CQ213" s="3246"/>
      <c r="CR213" s="3258"/>
      <c r="CS213" s="3253"/>
      <c r="CT213" s="2925"/>
    </row>
    <row r="214" spans="1:115" s="17" customFormat="1" ht="30" hidden="1" customHeight="1" x14ac:dyDescent="0.25">
      <c r="A214" s="4690"/>
      <c r="B214" s="4675"/>
      <c r="C214" s="1180" t="s">
        <v>21</v>
      </c>
      <c r="D214" s="1180"/>
      <c r="E214" s="50"/>
      <c r="F214" s="51"/>
      <c r="G214" s="50"/>
      <c r="H214" s="51"/>
      <c r="I214" s="50"/>
      <c r="J214" s="51"/>
      <c r="K214" s="50"/>
      <c r="L214" s="51"/>
      <c r="M214" s="50"/>
      <c r="N214" s="201"/>
      <c r="O214" s="50"/>
      <c r="P214" s="51"/>
      <c r="Q214" s="50"/>
      <c r="R214" s="51"/>
      <c r="S214" s="201"/>
      <c r="T214" s="50"/>
      <c r="U214" s="51"/>
      <c r="V214" s="50"/>
      <c r="W214" s="51"/>
      <c r="X214" s="50"/>
      <c r="Y214" s="50"/>
      <c r="Z214" s="50"/>
      <c r="AA214" s="53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50"/>
      <c r="AO214" s="51"/>
      <c r="AP214" s="201"/>
      <c r="AQ214" s="201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>
        <f>BC215+2</f>
        <v>42027</v>
      </c>
      <c r="BD214" s="50" t="s">
        <v>67</v>
      </c>
      <c r="BE214" s="50" t="s">
        <v>67</v>
      </c>
      <c r="BF214" s="50">
        <f>BF215+2</f>
        <v>42125</v>
      </c>
      <c r="BG214" s="50" t="s">
        <v>106</v>
      </c>
      <c r="BH214" s="50" t="s">
        <v>106</v>
      </c>
      <c r="BI214" s="50">
        <f>BI216+1</f>
        <v>42159</v>
      </c>
      <c r="BJ214" s="1191" t="s">
        <v>109</v>
      </c>
      <c r="BK214" s="1189" t="s">
        <v>109</v>
      </c>
      <c r="BL214" s="1239" t="s">
        <v>38</v>
      </c>
      <c r="BM214" s="50">
        <f>BM216+1</f>
        <v>42272</v>
      </c>
      <c r="BN214" s="1239" t="s">
        <v>38</v>
      </c>
      <c r="BO214" s="50">
        <f>BO216+1</f>
        <v>42356</v>
      </c>
      <c r="BP214" s="50" t="s">
        <v>67</v>
      </c>
      <c r="BQ214" s="50" t="s">
        <v>67</v>
      </c>
      <c r="BR214" s="50">
        <f>BR216+1</f>
        <v>42476</v>
      </c>
      <c r="BS214" s="50" t="s">
        <v>475</v>
      </c>
      <c r="BT214" s="50" t="s">
        <v>475</v>
      </c>
      <c r="BU214" s="50">
        <f>BU216+1</f>
        <v>42508</v>
      </c>
      <c r="BV214" s="50" t="s">
        <v>545</v>
      </c>
      <c r="BW214" s="50" t="s">
        <v>545</v>
      </c>
      <c r="BX214" s="50" t="s">
        <v>546</v>
      </c>
      <c r="BY214" s="50">
        <f>BY216+1</f>
        <v>42655</v>
      </c>
      <c r="BZ214" s="50" t="s">
        <v>546</v>
      </c>
      <c r="CA214" s="50">
        <f>CA216+1</f>
        <v>42718</v>
      </c>
      <c r="CB214" s="50" t="s">
        <v>67</v>
      </c>
      <c r="CC214" s="50" t="s">
        <v>67</v>
      </c>
      <c r="CD214" s="50">
        <f>CD216+1</f>
        <v>42816</v>
      </c>
      <c r="CE214" s="50" t="s">
        <v>475</v>
      </c>
      <c r="CF214" s="201" t="s">
        <v>475</v>
      </c>
      <c r="CG214" s="201" t="s">
        <v>475</v>
      </c>
      <c r="CH214" s="191">
        <f>CH216+1</f>
        <v>42907</v>
      </c>
      <c r="CI214" s="51" t="s">
        <v>475</v>
      </c>
      <c r="CJ214" s="50" t="s">
        <v>475</v>
      </c>
      <c r="CK214" s="51">
        <f>CK216+1</f>
        <v>43019</v>
      </c>
      <c r="CL214" s="50" t="s">
        <v>475</v>
      </c>
      <c r="CM214" s="63">
        <f>CM216+1</f>
        <v>43075</v>
      </c>
      <c r="CN214" s="50" t="s">
        <v>475</v>
      </c>
      <c r="CO214" s="51" t="s">
        <v>475</v>
      </c>
      <c r="CP214" s="50">
        <f>CP216+1</f>
        <v>43180</v>
      </c>
      <c r="CQ214" s="51" t="s">
        <v>475</v>
      </c>
      <c r="CR214" s="50" t="s">
        <v>475</v>
      </c>
      <c r="CS214" s="53" t="s">
        <v>475</v>
      </c>
      <c r="CT214" s="2925"/>
    </row>
    <row r="215" spans="1:115" s="17" customFormat="1" ht="30" hidden="1" customHeight="1" x14ac:dyDescent="0.25">
      <c r="A215" s="4690"/>
      <c r="B215" s="4675"/>
      <c r="C215" s="1181" t="s">
        <v>396</v>
      </c>
      <c r="D215" s="1181"/>
      <c r="E215" s="50"/>
      <c r="F215" s="51"/>
      <c r="G215" s="50"/>
      <c r="H215" s="51"/>
      <c r="I215" s="50"/>
      <c r="J215" s="51"/>
      <c r="K215" s="50"/>
      <c r="L215" s="51"/>
      <c r="M215" s="50"/>
      <c r="N215" s="201"/>
      <c r="O215" s="50"/>
      <c r="P215" s="51"/>
      <c r="Q215" s="50"/>
      <c r="R215" s="51"/>
      <c r="S215" s="201"/>
      <c r="T215" s="50"/>
      <c r="U215" s="51"/>
      <c r="V215" s="50"/>
      <c r="W215" s="51"/>
      <c r="X215" s="50"/>
      <c r="Y215" s="50"/>
      <c r="Z215" s="50"/>
      <c r="AA215" s="53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50"/>
      <c r="AO215" s="51"/>
      <c r="AP215" s="201"/>
      <c r="AQ215" s="201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>
        <f>BC204-14</f>
        <v>42025</v>
      </c>
      <c r="BD215" s="50" t="s">
        <v>67</v>
      </c>
      <c r="BE215" s="50" t="s">
        <v>67</v>
      </c>
      <c r="BF215" s="50">
        <f>BF204-14</f>
        <v>42123</v>
      </c>
      <c r="BG215" s="50" t="s">
        <v>106</v>
      </c>
      <c r="BH215" s="50" t="s">
        <v>106</v>
      </c>
      <c r="BI215" s="50">
        <f>BI204-14</f>
        <v>42200</v>
      </c>
      <c r="BJ215" s="1191" t="s">
        <v>109</v>
      </c>
      <c r="BK215" s="1189" t="s">
        <v>109</v>
      </c>
      <c r="BL215" s="1239" t="s">
        <v>38</v>
      </c>
      <c r="BM215" s="50">
        <f>BM204-14</f>
        <v>42313</v>
      </c>
      <c r="BN215" s="1239" t="s">
        <v>38</v>
      </c>
      <c r="BO215" s="50">
        <f>BO204-14</f>
        <v>42397</v>
      </c>
      <c r="BP215" s="50" t="s">
        <v>67</v>
      </c>
      <c r="BQ215" s="50" t="s">
        <v>67</v>
      </c>
      <c r="BR215" s="50">
        <f>BR204-14</f>
        <v>42493</v>
      </c>
      <c r="BS215" s="50" t="s">
        <v>475</v>
      </c>
      <c r="BT215" s="50" t="s">
        <v>475</v>
      </c>
      <c r="BU215" s="50">
        <f>BU204-14</f>
        <v>42556</v>
      </c>
      <c r="BV215" s="50" t="s">
        <v>475</v>
      </c>
      <c r="BW215" s="50" t="s">
        <v>475</v>
      </c>
      <c r="BX215" s="50" t="s">
        <v>475</v>
      </c>
      <c r="BY215" s="50">
        <f>BY204-14</f>
        <v>42696</v>
      </c>
      <c r="BZ215" s="50" t="s">
        <v>546</v>
      </c>
      <c r="CA215" s="50">
        <f>CA204-14</f>
        <v>42766</v>
      </c>
      <c r="CB215" s="50" t="s">
        <v>67</v>
      </c>
      <c r="CC215" s="50" t="s">
        <v>67</v>
      </c>
      <c r="CD215" s="50">
        <f>CD204-14</f>
        <v>42864</v>
      </c>
      <c r="CE215" s="50" t="s">
        <v>475</v>
      </c>
      <c r="CF215" s="201" t="s">
        <v>475</v>
      </c>
      <c r="CG215" s="201" t="s">
        <v>475</v>
      </c>
      <c r="CH215" s="191">
        <f>CH204-14</f>
        <v>42962</v>
      </c>
      <c r="CI215" s="51" t="s">
        <v>475</v>
      </c>
      <c r="CJ215" s="50" t="s">
        <v>475</v>
      </c>
      <c r="CK215" s="51">
        <f>CK204-14</f>
        <v>43067</v>
      </c>
      <c r="CL215" s="50" t="s">
        <v>475</v>
      </c>
      <c r="CM215" s="63">
        <f>CM204-14</f>
        <v>43123</v>
      </c>
      <c r="CN215" s="50" t="s">
        <v>475</v>
      </c>
      <c r="CO215" s="51" t="s">
        <v>475</v>
      </c>
      <c r="CP215" s="50">
        <f>CP204-14</f>
        <v>43228</v>
      </c>
      <c r="CQ215" s="51" t="s">
        <v>475</v>
      </c>
      <c r="CR215" s="50" t="s">
        <v>475</v>
      </c>
      <c r="CS215" s="53" t="s">
        <v>475</v>
      </c>
      <c r="CT215" s="2925"/>
    </row>
    <row r="216" spans="1:115" s="17" customFormat="1" ht="30" hidden="1" customHeight="1" x14ac:dyDescent="0.25">
      <c r="A216" s="4690"/>
      <c r="B216" s="4675"/>
      <c r="C216" s="1730" t="s">
        <v>472</v>
      </c>
      <c r="D216" s="1730"/>
      <c r="E216" s="1731"/>
      <c r="F216" s="1732"/>
      <c r="G216" s="1731"/>
      <c r="H216" s="1732"/>
      <c r="I216" s="1731"/>
      <c r="J216" s="1732"/>
      <c r="K216" s="1731"/>
      <c r="L216" s="1732"/>
      <c r="M216" s="1731"/>
      <c r="N216" s="1733"/>
      <c r="O216" s="1731"/>
      <c r="P216" s="1732"/>
      <c r="Q216" s="1731"/>
      <c r="R216" s="1732"/>
      <c r="S216" s="1733"/>
      <c r="T216" s="1731"/>
      <c r="U216" s="1732"/>
      <c r="V216" s="1731"/>
      <c r="W216" s="1732"/>
      <c r="X216" s="1731"/>
      <c r="Y216" s="1731"/>
      <c r="Z216" s="1731"/>
      <c r="AA216" s="1734"/>
      <c r="AB216" s="1733"/>
      <c r="AC216" s="1733"/>
      <c r="AD216" s="1733"/>
      <c r="AE216" s="1733"/>
      <c r="AF216" s="1733"/>
      <c r="AG216" s="1733"/>
      <c r="AH216" s="1733"/>
      <c r="AI216" s="1733"/>
      <c r="AJ216" s="1733"/>
      <c r="AK216" s="1733"/>
      <c r="AL216" s="1733"/>
      <c r="AM216" s="1733"/>
      <c r="AN216" s="1731"/>
      <c r="AO216" s="1732"/>
      <c r="AP216" s="1733"/>
      <c r="AQ216" s="1733"/>
      <c r="AR216" s="1731"/>
      <c r="AS216" s="1731"/>
      <c r="AT216" s="1731"/>
      <c r="AU216" s="1731"/>
      <c r="AV216" s="1731"/>
      <c r="AW216" s="1731"/>
      <c r="AX216" s="1731"/>
      <c r="AY216" s="1731"/>
      <c r="AZ216" s="1731"/>
      <c r="BA216" s="1731"/>
      <c r="BB216" s="1731"/>
      <c r="BC216" s="1731"/>
      <c r="BD216" s="1731"/>
      <c r="BE216" s="1731"/>
      <c r="BF216" s="1731"/>
      <c r="BG216" s="1731"/>
      <c r="BH216" s="1731"/>
      <c r="BI216" s="1731">
        <f>BI217+7</f>
        <v>42158</v>
      </c>
      <c r="BJ216" s="1735"/>
      <c r="BK216" s="1736"/>
      <c r="BL216" s="1737" t="s">
        <v>38</v>
      </c>
      <c r="BM216" s="1731">
        <f>BM217+7</f>
        <v>42271</v>
      </c>
      <c r="BN216" s="1737" t="s">
        <v>38</v>
      </c>
      <c r="BO216" s="1731">
        <f>BO217+7</f>
        <v>42355</v>
      </c>
      <c r="BP216" s="1731" t="s">
        <v>67</v>
      </c>
      <c r="BQ216" s="1731" t="s">
        <v>67</v>
      </c>
      <c r="BR216" s="1731">
        <f>BR217+7</f>
        <v>42475</v>
      </c>
      <c r="BS216" s="1731" t="s">
        <v>475</v>
      </c>
      <c r="BT216" s="1731" t="s">
        <v>475</v>
      </c>
      <c r="BU216" s="1731">
        <f>BU217+7</f>
        <v>42507</v>
      </c>
      <c r="BV216" s="1731" t="s">
        <v>545</v>
      </c>
      <c r="BW216" s="1731" t="s">
        <v>545</v>
      </c>
      <c r="BX216" s="1731" t="s">
        <v>546</v>
      </c>
      <c r="BY216" s="1731">
        <f>BY217+7</f>
        <v>42654</v>
      </c>
      <c r="BZ216" s="1731" t="s">
        <v>546</v>
      </c>
      <c r="CA216" s="1731">
        <f>CA217+7</f>
        <v>42717</v>
      </c>
      <c r="CB216" s="1731" t="s">
        <v>67</v>
      </c>
      <c r="CC216" s="1731" t="s">
        <v>67</v>
      </c>
      <c r="CD216" s="1731">
        <f>CD217+7</f>
        <v>42815</v>
      </c>
      <c r="CE216" s="1731" t="s">
        <v>475</v>
      </c>
      <c r="CF216" s="1733" t="s">
        <v>475</v>
      </c>
      <c r="CG216" s="1733" t="s">
        <v>475</v>
      </c>
      <c r="CH216" s="1777">
        <f>CH217+7</f>
        <v>42906</v>
      </c>
      <c r="CI216" s="1732" t="s">
        <v>475</v>
      </c>
      <c r="CJ216" s="1731" t="s">
        <v>475</v>
      </c>
      <c r="CK216" s="1732">
        <f>CK217+7</f>
        <v>43018</v>
      </c>
      <c r="CL216" s="1731" t="s">
        <v>475</v>
      </c>
      <c r="CM216" s="1778">
        <f>CM217+7</f>
        <v>43074</v>
      </c>
      <c r="CN216" s="1731" t="s">
        <v>475</v>
      </c>
      <c r="CO216" s="1732" t="s">
        <v>475</v>
      </c>
      <c r="CP216" s="1731">
        <f>CP217+7</f>
        <v>43179</v>
      </c>
      <c r="CQ216" s="1732" t="s">
        <v>475</v>
      </c>
      <c r="CR216" s="1731" t="s">
        <v>475</v>
      </c>
      <c r="CS216" s="1734" t="s">
        <v>475</v>
      </c>
      <c r="CT216" s="2925"/>
    </row>
    <row r="217" spans="1:115" s="17" customFormat="1" ht="30" hidden="1" customHeight="1" x14ac:dyDescent="0.25">
      <c r="A217" s="4690"/>
      <c r="B217" s="4675"/>
      <c r="C217" s="1722" t="s">
        <v>471</v>
      </c>
      <c r="D217" s="1722"/>
      <c r="E217" s="1723"/>
      <c r="F217" s="1724"/>
      <c r="G217" s="1723"/>
      <c r="H217" s="1724"/>
      <c r="I217" s="1723"/>
      <c r="J217" s="1724"/>
      <c r="K217" s="1723"/>
      <c r="L217" s="1724"/>
      <c r="M217" s="1723"/>
      <c r="N217" s="1725"/>
      <c r="O217" s="1723"/>
      <c r="P217" s="1724"/>
      <c r="Q217" s="1723"/>
      <c r="R217" s="1724"/>
      <c r="S217" s="1725"/>
      <c r="T217" s="1723"/>
      <c r="U217" s="1724"/>
      <c r="V217" s="1723"/>
      <c r="W217" s="1724"/>
      <c r="X217" s="1723"/>
      <c r="Y217" s="1723"/>
      <c r="Z217" s="1723"/>
      <c r="AA217" s="1726"/>
      <c r="AB217" s="1725"/>
      <c r="AC217" s="1725"/>
      <c r="AD217" s="1725"/>
      <c r="AE217" s="1725"/>
      <c r="AF217" s="1725"/>
      <c r="AG217" s="1725"/>
      <c r="AH217" s="1725"/>
      <c r="AI217" s="1725"/>
      <c r="AJ217" s="1725"/>
      <c r="AK217" s="1725"/>
      <c r="AL217" s="1725"/>
      <c r="AM217" s="1725"/>
      <c r="AN217" s="1723"/>
      <c r="AO217" s="1724"/>
      <c r="AP217" s="1725"/>
      <c r="AQ217" s="1725"/>
      <c r="AR217" s="1723"/>
      <c r="AS217" s="1723"/>
      <c r="AT217" s="1723"/>
      <c r="AU217" s="1723"/>
      <c r="AV217" s="1723"/>
      <c r="AW217" s="1723"/>
      <c r="AX217" s="1723"/>
      <c r="AY217" s="1723"/>
      <c r="AZ217" s="1723"/>
      <c r="BA217" s="1723"/>
      <c r="BB217" s="1723"/>
      <c r="BC217" s="1723">
        <f>BC215-7</f>
        <v>42018</v>
      </c>
      <c r="BD217" s="1723" t="s">
        <v>67</v>
      </c>
      <c r="BE217" s="1723" t="s">
        <v>67</v>
      </c>
      <c r="BF217" s="1723">
        <f>BF215-7</f>
        <v>42116</v>
      </c>
      <c r="BG217" s="1723" t="s">
        <v>106</v>
      </c>
      <c r="BH217" s="1723" t="s">
        <v>106</v>
      </c>
      <c r="BI217" s="1723">
        <f>BI204-63</f>
        <v>42151</v>
      </c>
      <c r="BJ217" s="1727" t="s">
        <v>109</v>
      </c>
      <c r="BK217" s="1728" t="s">
        <v>109</v>
      </c>
      <c r="BL217" s="1729" t="s">
        <v>38</v>
      </c>
      <c r="BM217" s="1723">
        <f>BM205-56</f>
        <v>42264</v>
      </c>
      <c r="BN217" s="1729" t="s">
        <v>38</v>
      </c>
      <c r="BO217" s="1723">
        <f>BO205-56</f>
        <v>42348</v>
      </c>
      <c r="BP217" s="1723" t="s">
        <v>67</v>
      </c>
      <c r="BQ217" s="1723" t="s">
        <v>67</v>
      </c>
      <c r="BR217" s="1723">
        <f>BR205-63</f>
        <v>42468</v>
      </c>
      <c r="BS217" s="1723" t="s">
        <v>475</v>
      </c>
      <c r="BT217" s="1723" t="s">
        <v>475</v>
      </c>
      <c r="BU217" s="1723">
        <f>BU205-63</f>
        <v>42500</v>
      </c>
      <c r="BV217" s="1723" t="s">
        <v>545</v>
      </c>
      <c r="BW217" s="1723" t="s">
        <v>545</v>
      </c>
      <c r="BX217" s="1723" t="s">
        <v>546</v>
      </c>
      <c r="BY217" s="1723">
        <f>BY205-56</f>
        <v>42647</v>
      </c>
      <c r="BZ217" s="1723" t="s">
        <v>546</v>
      </c>
      <c r="CA217" s="1723">
        <f>CA205-63</f>
        <v>42710</v>
      </c>
      <c r="CB217" s="1723" t="s">
        <v>67</v>
      </c>
      <c r="CC217" s="1723" t="s">
        <v>67</v>
      </c>
      <c r="CD217" s="1723">
        <f>CD205-63</f>
        <v>42808</v>
      </c>
      <c r="CE217" s="1723" t="s">
        <v>475</v>
      </c>
      <c r="CF217" s="1725" t="s">
        <v>475</v>
      </c>
      <c r="CG217" s="1725" t="s">
        <v>475</v>
      </c>
      <c r="CH217" s="1899">
        <f>CH205-70</f>
        <v>42899</v>
      </c>
      <c r="CI217" s="1724" t="s">
        <v>475</v>
      </c>
      <c r="CJ217" s="1723" t="s">
        <v>475</v>
      </c>
      <c r="CK217" s="1724">
        <f>CK205-63</f>
        <v>43011</v>
      </c>
      <c r="CL217" s="1723" t="s">
        <v>475</v>
      </c>
      <c r="CM217" s="1775">
        <f>CM205-63</f>
        <v>43067</v>
      </c>
      <c r="CN217" s="1723" t="s">
        <v>475</v>
      </c>
      <c r="CO217" s="1724" t="s">
        <v>475</v>
      </c>
      <c r="CP217" s="1723">
        <f>CP205-63</f>
        <v>43172</v>
      </c>
      <c r="CQ217" s="1724" t="s">
        <v>475</v>
      </c>
      <c r="CR217" s="1723" t="s">
        <v>475</v>
      </c>
      <c r="CS217" s="1726" t="s">
        <v>475</v>
      </c>
      <c r="CT217" s="2925"/>
    </row>
    <row r="218" spans="1:115" s="508" customFormat="1" ht="30" hidden="1" customHeight="1" x14ac:dyDescent="0.25">
      <c r="A218" s="4690"/>
      <c r="B218" s="4675"/>
      <c r="C218" s="1169" t="s">
        <v>480</v>
      </c>
      <c r="D218" s="1169"/>
      <c r="E218" s="1170"/>
      <c r="F218" s="1171"/>
      <c r="G218" s="1170"/>
      <c r="H218" s="1171"/>
      <c r="I218" s="1170"/>
      <c r="J218" s="1171"/>
      <c r="K218" s="1170"/>
      <c r="L218" s="1171"/>
      <c r="M218" s="1170"/>
      <c r="N218" s="1172"/>
      <c r="O218" s="1170"/>
      <c r="P218" s="1171"/>
      <c r="Q218" s="1170"/>
      <c r="R218" s="1171"/>
      <c r="S218" s="1172"/>
      <c r="T218" s="1170"/>
      <c r="U218" s="1171"/>
      <c r="V218" s="1170"/>
      <c r="W218" s="1171"/>
      <c r="X218" s="1170"/>
      <c r="Y218" s="1170"/>
      <c r="Z218" s="1170"/>
      <c r="AA218" s="1173"/>
      <c r="AB218" s="1172">
        <f t="shared" ref="AB218:AI218" si="393">AB216-7</f>
        <v>-7</v>
      </c>
      <c r="AC218" s="1172">
        <f t="shared" si="393"/>
        <v>-7</v>
      </c>
      <c r="AD218" s="1172">
        <f t="shared" si="393"/>
        <v>-7</v>
      </c>
      <c r="AE218" s="1172">
        <f t="shared" si="393"/>
        <v>-7</v>
      </c>
      <c r="AF218" s="1172">
        <f t="shared" si="393"/>
        <v>-7</v>
      </c>
      <c r="AG218" s="1172">
        <f t="shared" si="393"/>
        <v>-7</v>
      </c>
      <c r="AH218" s="1172">
        <f t="shared" si="393"/>
        <v>-7</v>
      </c>
      <c r="AI218" s="1172">
        <f t="shared" si="393"/>
        <v>-7</v>
      </c>
      <c r="AJ218" s="1172" t="s">
        <v>25</v>
      </c>
      <c r="AK218" s="1172">
        <f>AK216-7</f>
        <v>-7</v>
      </c>
      <c r="AL218" s="1172">
        <f>AL216-7</f>
        <v>-7</v>
      </c>
      <c r="AM218" s="1172">
        <f t="shared" ref="AM218:AR218" si="394">AM216-7</f>
        <v>-7</v>
      </c>
      <c r="AN218" s="1170">
        <f t="shared" si="394"/>
        <v>-7</v>
      </c>
      <c r="AO218" s="1171">
        <f t="shared" si="394"/>
        <v>-7</v>
      </c>
      <c r="AP218" s="1172">
        <f t="shared" si="394"/>
        <v>-7</v>
      </c>
      <c r="AQ218" s="1172">
        <f t="shared" si="394"/>
        <v>-7</v>
      </c>
      <c r="AR218" s="1170">
        <f t="shared" si="394"/>
        <v>-7</v>
      </c>
      <c r="AS218" s="1170">
        <f>AS216-7</f>
        <v>-7</v>
      </c>
      <c r="AT218" s="1170">
        <f>AT216-7</f>
        <v>-7</v>
      </c>
      <c r="AU218" s="1170" t="s">
        <v>106</v>
      </c>
      <c r="AV218" s="1170">
        <v>41787</v>
      </c>
      <c r="AW218" s="1170">
        <f>AW216-7</f>
        <v>-7</v>
      </c>
      <c r="AX218" s="1170">
        <f t="shared" ref="AX218:BD218" si="395">AX216-7</f>
        <v>-7</v>
      </c>
      <c r="AY218" s="1170">
        <f t="shared" si="395"/>
        <v>-7</v>
      </c>
      <c r="AZ218" s="1170">
        <f t="shared" si="395"/>
        <v>-7</v>
      </c>
      <c r="BA218" s="1170">
        <f t="shared" si="395"/>
        <v>-7</v>
      </c>
      <c r="BB218" s="1170">
        <f t="shared" si="395"/>
        <v>-7</v>
      </c>
      <c r="BC218" s="1170">
        <f t="shared" si="395"/>
        <v>-7</v>
      </c>
      <c r="BD218" s="1170">
        <f t="shared" si="395"/>
        <v>-7</v>
      </c>
      <c r="BE218" s="1170">
        <f>BE216-7</f>
        <v>-7</v>
      </c>
      <c r="BF218" s="1170">
        <f>BF216-7</f>
        <v>-7</v>
      </c>
      <c r="BG218" s="1170" t="s">
        <v>106</v>
      </c>
      <c r="BH218" s="1170">
        <f>BH216-7</f>
        <v>-7</v>
      </c>
      <c r="BI218" s="1170">
        <f>BI216-7</f>
        <v>42151</v>
      </c>
      <c r="BJ218" s="1170">
        <f>BJ216-7</f>
        <v>-7</v>
      </c>
      <c r="BK218" s="1170">
        <f>BK216-7</f>
        <v>-7</v>
      </c>
      <c r="BL218" s="1170" t="s">
        <v>38</v>
      </c>
      <c r="BM218" s="1170">
        <f>BM217-7</f>
        <v>42257</v>
      </c>
      <c r="BN218" s="1170">
        <f>BN204-14</f>
        <v>42359</v>
      </c>
      <c r="BO218" s="1170">
        <f>BO217-7</f>
        <v>42341</v>
      </c>
      <c r="BP218" s="1170">
        <f>BP204-14</f>
        <v>42430</v>
      </c>
      <c r="BQ218" s="1170">
        <f>BQ204-14</f>
        <v>42465</v>
      </c>
      <c r="BR218" s="1170">
        <f>BR217-7</f>
        <v>42461</v>
      </c>
      <c r="BS218" s="1170" t="e">
        <f t="shared" ref="BS218:BX218" si="396">BS204-14</f>
        <v>#VALUE!</v>
      </c>
      <c r="BT218" s="1170">
        <f t="shared" si="396"/>
        <v>42528</v>
      </c>
      <c r="BU218" s="1170">
        <f t="shared" si="396"/>
        <v>42556</v>
      </c>
      <c r="BV218" s="1170">
        <f t="shared" si="396"/>
        <v>42598</v>
      </c>
      <c r="BW218" s="1170">
        <f t="shared" si="396"/>
        <v>42626</v>
      </c>
      <c r="BX218" s="1170">
        <f t="shared" si="396"/>
        <v>42654</v>
      </c>
      <c r="BY218" s="1170">
        <f>BY217-7</f>
        <v>42640</v>
      </c>
      <c r="BZ218" s="1170">
        <f t="shared" ref="BZ218:CF218" si="397">BZ204-14</f>
        <v>42710</v>
      </c>
      <c r="CA218" s="1170">
        <f t="shared" si="397"/>
        <v>42766</v>
      </c>
      <c r="CB218" s="1170">
        <f t="shared" si="397"/>
        <v>42801</v>
      </c>
      <c r="CC218" s="1170">
        <f t="shared" si="397"/>
        <v>42836</v>
      </c>
      <c r="CD218" s="1170">
        <f t="shared" si="397"/>
        <v>42864</v>
      </c>
      <c r="CE218" s="1170" t="s">
        <v>475</v>
      </c>
      <c r="CF218" s="1172">
        <f t="shared" si="397"/>
        <v>42535</v>
      </c>
      <c r="CG218" s="3231">
        <f>CG204-14</f>
        <v>42941</v>
      </c>
      <c r="CH218" s="3236">
        <f>CH204-14</f>
        <v>42962</v>
      </c>
      <c r="CI218" s="3241">
        <f t="shared" ref="CI218:CS218" si="398">CI204-14</f>
        <v>42990</v>
      </c>
      <c r="CJ218" s="3236">
        <f t="shared" si="398"/>
        <v>43025</v>
      </c>
      <c r="CK218" s="3241">
        <f t="shared" si="398"/>
        <v>43067</v>
      </c>
      <c r="CL218" s="3236">
        <f t="shared" si="398"/>
        <v>43088</v>
      </c>
      <c r="CM218" s="3241">
        <f t="shared" si="398"/>
        <v>43123</v>
      </c>
      <c r="CN218" s="3236">
        <f t="shared" si="398"/>
        <v>43165</v>
      </c>
      <c r="CO218" s="3241">
        <f t="shared" si="398"/>
        <v>43200</v>
      </c>
      <c r="CP218" s="3236">
        <f t="shared" si="398"/>
        <v>43228</v>
      </c>
      <c r="CQ218" s="3241" t="e">
        <f t="shared" si="398"/>
        <v>#VALUE!</v>
      </c>
      <c r="CR218" s="3236">
        <f t="shared" si="398"/>
        <v>43270</v>
      </c>
      <c r="CS218" s="3254">
        <f t="shared" si="398"/>
        <v>43298</v>
      </c>
      <c r="CT218" s="890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</row>
    <row r="219" spans="1:115" s="17" customFormat="1" ht="30" hidden="1" customHeight="1" x14ac:dyDescent="0.25">
      <c r="A219" s="4690"/>
      <c r="B219" s="4675"/>
      <c r="C219" s="1181" t="s">
        <v>397</v>
      </c>
      <c r="D219" s="1181"/>
      <c r="E219" s="50"/>
      <c r="F219" s="51"/>
      <c r="G219" s="50"/>
      <c r="H219" s="51"/>
      <c r="I219" s="50"/>
      <c r="J219" s="51"/>
      <c r="K219" s="50"/>
      <c r="L219" s="51"/>
      <c r="M219" s="50"/>
      <c r="N219" s="201"/>
      <c r="O219" s="50"/>
      <c r="P219" s="51"/>
      <c r="Q219" s="50"/>
      <c r="R219" s="51"/>
      <c r="S219" s="201"/>
      <c r="T219" s="50"/>
      <c r="U219" s="51"/>
      <c r="V219" s="50"/>
      <c r="W219" s="51"/>
      <c r="X219" s="50"/>
      <c r="Y219" s="50"/>
      <c r="Z219" s="50"/>
      <c r="AA219" s="53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50"/>
      <c r="AO219" s="51"/>
      <c r="AP219" s="201"/>
      <c r="AQ219" s="201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>
        <f>BC217-7</f>
        <v>42011</v>
      </c>
      <c r="BD219" s="50" t="s">
        <v>67</v>
      </c>
      <c r="BE219" s="50" t="s">
        <v>67</v>
      </c>
      <c r="BF219" s="50">
        <f>BF217-7</f>
        <v>42109</v>
      </c>
      <c r="BG219" s="50" t="s">
        <v>106</v>
      </c>
      <c r="BH219" s="50" t="s">
        <v>106</v>
      </c>
      <c r="BI219" s="50">
        <f>BI217-7</f>
        <v>42144</v>
      </c>
      <c r="BJ219" s="1191" t="s">
        <v>109</v>
      </c>
      <c r="BK219" s="1168" t="s">
        <v>109</v>
      </c>
      <c r="BL219" s="1239" t="s">
        <v>38</v>
      </c>
      <c r="BM219" s="50">
        <f>BM217-7</f>
        <v>42257</v>
      </c>
      <c r="BN219" s="1239" t="s">
        <v>38</v>
      </c>
      <c r="BO219" s="50">
        <f>BO217-7</f>
        <v>42341</v>
      </c>
      <c r="BP219" s="50" t="s">
        <v>67</v>
      </c>
      <c r="BQ219" s="50" t="s">
        <v>67</v>
      </c>
      <c r="BR219" s="50">
        <f>BR217-7</f>
        <v>42461</v>
      </c>
      <c r="BS219" s="50" t="s">
        <v>475</v>
      </c>
      <c r="BT219" s="50" t="s">
        <v>475</v>
      </c>
      <c r="BU219" s="50" t="s">
        <v>475</v>
      </c>
      <c r="BV219" s="50" t="s">
        <v>545</v>
      </c>
      <c r="BW219" s="50" t="s">
        <v>545</v>
      </c>
      <c r="BX219" s="50" t="s">
        <v>546</v>
      </c>
      <c r="BY219" s="50">
        <f>BY217-7</f>
        <v>42640</v>
      </c>
      <c r="BZ219" s="50" t="s">
        <v>546</v>
      </c>
      <c r="CA219" s="50">
        <f>CA217-7</f>
        <v>42703</v>
      </c>
      <c r="CB219" s="50" t="s">
        <v>67</v>
      </c>
      <c r="CC219" s="50" t="s">
        <v>67</v>
      </c>
      <c r="CD219" s="50">
        <f>CD217-7</f>
        <v>42801</v>
      </c>
      <c r="CE219" s="50" t="s">
        <v>475</v>
      </c>
      <c r="CF219" s="201" t="s">
        <v>475</v>
      </c>
      <c r="CG219" s="201" t="s">
        <v>475</v>
      </c>
      <c r="CH219" s="50">
        <f>CH217-7</f>
        <v>42892</v>
      </c>
      <c r="CI219" s="51" t="s">
        <v>475</v>
      </c>
      <c r="CJ219" s="50" t="s">
        <v>475</v>
      </c>
      <c r="CK219" s="51">
        <f>CK217-7</f>
        <v>43004</v>
      </c>
      <c r="CL219" s="50" t="s">
        <v>475</v>
      </c>
      <c r="CM219" s="51">
        <f>CM217-7</f>
        <v>43060</v>
      </c>
      <c r="CN219" s="50" t="s">
        <v>475</v>
      </c>
      <c r="CO219" s="51" t="s">
        <v>475</v>
      </c>
      <c r="CP219" s="50">
        <f>CP217-7</f>
        <v>43165</v>
      </c>
      <c r="CQ219" s="51" t="s">
        <v>475</v>
      </c>
      <c r="CR219" s="50" t="s">
        <v>475</v>
      </c>
      <c r="CS219" s="53" t="s">
        <v>475</v>
      </c>
      <c r="CT219" s="2925"/>
    </row>
    <row r="220" spans="1:115" s="17" customFormat="1" ht="30" hidden="1" customHeight="1" thickBot="1" x14ac:dyDescent="0.3">
      <c r="A220" s="4690"/>
      <c r="B220" s="4675"/>
      <c r="C220" s="1182" t="s">
        <v>92</v>
      </c>
      <c r="D220" s="1182"/>
      <c r="E220" s="1183"/>
      <c r="F220" s="1184"/>
      <c r="G220" s="1183"/>
      <c r="H220" s="1184"/>
      <c r="I220" s="1183"/>
      <c r="J220" s="1184"/>
      <c r="K220" s="1183"/>
      <c r="L220" s="1184"/>
      <c r="M220" s="1183"/>
      <c r="N220" s="1185"/>
      <c r="O220" s="1183"/>
      <c r="P220" s="1184"/>
      <c r="Q220" s="1183"/>
      <c r="R220" s="1184"/>
      <c r="S220" s="1185"/>
      <c r="T220" s="1183"/>
      <c r="U220" s="1184"/>
      <c r="V220" s="1183"/>
      <c r="W220" s="1184"/>
      <c r="X220" s="1183"/>
      <c r="Y220" s="1183"/>
      <c r="Z220" s="1183"/>
      <c r="AA220" s="1186"/>
      <c r="AB220" s="1185"/>
      <c r="AC220" s="1185"/>
      <c r="AD220" s="1185"/>
      <c r="AE220" s="1185"/>
      <c r="AF220" s="1185"/>
      <c r="AG220" s="1185"/>
      <c r="AH220" s="1185"/>
      <c r="AI220" s="1185"/>
      <c r="AJ220" s="1185"/>
      <c r="AK220" s="1185"/>
      <c r="AL220" s="1185"/>
      <c r="AM220" s="1185"/>
      <c r="AN220" s="1183"/>
      <c r="AO220" s="1184"/>
      <c r="AP220" s="1185"/>
      <c r="AQ220" s="1185"/>
      <c r="AR220" s="1183"/>
      <c r="AS220" s="1183"/>
      <c r="AT220" s="1183"/>
      <c r="AU220" s="1183"/>
      <c r="AV220" s="1183"/>
      <c r="AW220" s="1183"/>
      <c r="AX220" s="1183"/>
      <c r="AY220" s="1183"/>
      <c r="AZ220" s="1183"/>
      <c r="BA220" s="1183"/>
      <c r="BB220" s="1183"/>
      <c r="BC220" s="1183">
        <f>BC219</f>
        <v>42011</v>
      </c>
      <c r="BD220" s="1183" t="s">
        <v>67</v>
      </c>
      <c r="BE220" s="1183" t="s">
        <v>67</v>
      </c>
      <c r="BF220" s="1183">
        <f>BF219</f>
        <v>42109</v>
      </c>
      <c r="BG220" s="1183" t="s">
        <v>106</v>
      </c>
      <c r="BH220" s="1183" t="s">
        <v>106</v>
      </c>
      <c r="BI220" s="1183">
        <f>BI219</f>
        <v>42144</v>
      </c>
      <c r="BJ220" s="1192" t="s">
        <v>109</v>
      </c>
      <c r="BK220" s="1187" t="s">
        <v>109</v>
      </c>
      <c r="BL220" s="1239" t="s">
        <v>38</v>
      </c>
      <c r="BM220" s="1183">
        <f>BM219</f>
        <v>42257</v>
      </c>
      <c r="BN220" s="1239" t="s">
        <v>38</v>
      </c>
      <c r="BO220" s="1183">
        <f>BO219</f>
        <v>42341</v>
      </c>
      <c r="BP220" s="1183" t="s">
        <v>67</v>
      </c>
      <c r="BQ220" s="1183" t="s">
        <v>67</v>
      </c>
      <c r="BR220" s="1183">
        <f>BR219</f>
        <v>42461</v>
      </c>
      <c r="BS220" s="1183" t="s">
        <v>475</v>
      </c>
      <c r="BT220" s="1183" t="s">
        <v>475</v>
      </c>
      <c r="BU220" s="1183" t="s">
        <v>475</v>
      </c>
      <c r="BV220" s="1183" t="s">
        <v>545</v>
      </c>
      <c r="BW220" s="1183" t="s">
        <v>545</v>
      </c>
      <c r="BX220" s="1183" t="s">
        <v>546</v>
      </c>
      <c r="BY220" s="1183">
        <f>BY219</f>
        <v>42640</v>
      </c>
      <c r="BZ220" s="1183" t="s">
        <v>546</v>
      </c>
      <c r="CA220" s="1183">
        <f>CA219</f>
        <v>42703</v>
      </c>
      <c r="CB220" s="1183" t="s">
        <v>67</v>
      </c>
      <c r="CC220" s="1183" t="s">
        <v>67</v>
      </c>
      <c r="CD220" s="1183">
        <f>CD219</f>
        <v>42801</v>
      </c>
      <c r="CE220" s="1183" t="s">
        <v>475</v>
      </c>
      <c r="CF220" s="1185" t="s">
        <v>475</v>
      </c>
      <c r="CG220" s="1185" t="s">
        <v>475</v>
      </c>
      <c r="CH220" s="1183">
        <f>CH219</f>
        <v>42892</v>
      </c>
      <c r="CI220" s="1184" t="s">
        <v>475</v>
      </c>
      <c r="CJ220" s="1183" t="s">
        <v>475</v>
      </c>
      <c r="CK220" s="1184">
        <f>CK219</f>
        <v>43004</v>
      </c>
      <c r="CL220" s="1183" t="s">
        <v>475</v>
      </c>
      <c r="CM220" s="1184">
        <f>CM219</f>
        <v>43060</v>
      </c>
      <c r="CN220" s="1183" t="s">
        <v>475</v>
      </c>
      <c r="CO220" s="1184" t="s">
        <v>475</v>
      </c>
      <c r="CP220" s="1183">
        <f>CP219</f>
        <v>43165</v>
      </c>
      <c r="CQ220" s="1184" t="s">
        <v>475</v>
      </c>
      <c r="CR220" s="1183" t="s">
        <v>475</v>
      </c>
      <c r="CS220" s="1186" t="s">
        <v>475</v>
      </c>
      <c r="CT220" s="2925"/>
    </row>
    <row r="221" spans="1:115" s="18" customFormat="1" ht="30" hidden="1" customHeight="1" x14ac:dyDescent="0.25">
      <c r="A221" s="4690"/>
      <c r="B221" s="4675"/>
      <c r="C221" s="140" t="s">
        <v>74</v>
      </c>
      <c r="D221" s="140" t="s">
        <v>74</v>
      </c>
      <c r="E221" s="89">
        <v>40498</v>
      </c>
      <c r="F221" s="133">
        <f>F225+4</f>
        <v>-1</v>
      </c>
      <c r="G221" s="89">
        <f>G225+4</f>
        <v>40540</v>
      </c>
      <c r="H221" s="144" t="s">
        <v>67</v>
      </c>
      <c r="I221" s="89">
        <f>I225+4</f>
        <v>-1</v>
      </c>
      <c r="J221" s="133">
        <f>J225+4</f>
        <v>-1</v>
      </c>
      <c r="K221" s="150">
        <f>K225+4</f>
        <v>-1</v>
      </c>
      <c r="L221" s="102" t="s">
        <v>25</v>
      </c>
      <c r="M221" s="150">
        <f t="shared" ref="M221:R221" si="399">M225+4</f>
        <v>-1</v>
      </c>
      <c r="N221" s="269">
        <f t="shared" si="399"/>
        <v>-1</v>
      </c>
      <c r="O221" s="89">
        <f t="shared" si="399"/>
        <v>-1</v>
      </c>
      <c r="P221" s="102">
        <f t="shared" si="399"/>
        <v>-1</v>
      </c>
      <c r="Q221" s="89">
        <f t="shared" si="399"/>
        <v>-1</v>
      </c>
      <c r="R221" s="354">
        <f t="shared" si="399"/>
        <v>40897</v>
      </c>
      <c r="S221" s="757">
        <v>40904</v>
      </c>
      <c r="T221" s="89">
        <f>T225+4</f>
        <v>-7</v>
      </c>
      <c r="U221" s="102">
        <f>U225+4</f>
        <v>-8</v>
      </c>
      <c r="V221" s="89">
        <f>V225+4</f>
        <v>-8</v>
      </c>
      <c r="W221" s="102">
        <f>W225+4</f>
        <v>-8</v>
      </c>
      <c r="X221" s="89" t="s">
        <v>25</v>
      </c>
      <c r="Y221" s="89">
        <f t="shared" ref="Y221:AE221" si="400">Y225+4</f>
        <v>-8</v>
      </c>
      <c r="Z221" s="89">
        <f t="shared" si="400"/>
        <v>41128</v>
      </c>
      <c r="AA221" s="268">
        <f t="shared" si="400"/>
        <v>41163</v>
      </c>
      <c r="AB221" s="89">
        <f t="shared" si="400"/>
        <v>41192</v>
      </c>
      <c r="AC221" s="89">
        <f t="shared" si="400"/>
        <v>41585</v>
      </c>
      <c r="AD221" s="190">
        <f t="shared" si="400"/>
        <v>41253</v>
      </c>
      <c r="AE221" s="89">
        <f t="shared" si="400"/>
        <v>41289</v>
      </c>
      <c r="AF221" s="89">
        <f>AF225+5</f>
        <v>41324</v>
      </c>
      <c r="AG221" s="89">
        <f>AG225+4</f>
        <v>41344</v>
      </c>
      <c r="AH221" s="89">
        <f>AH225+4</f>
        <v>41380</v>
      </c>
      <c r="AI221" s="89">
        <f>AI225+4</f>
        <v>41394</v>
      </c>
      <c r="AJ221" s="89" t="s">
        <v>25</v>
      </c>
      <c r="AK221" s="89">
        <f>AK225+4</f>
        <v>41436</v>
      </c>
      <c r="AL221" s="269">
        <f>AL225+4</f>
        <v>41458</v>
      </c>
      <c r="AM221" s="269">
        <f t="shared" ref="AM221:AR221" si="401">AM225+4</f>
        <v>41492</v>
      </c>
      <c r="AN221" s="89">
        <f t="shared" si="401"/>
        <v>41521</v>
      </c>
      <c r="AO221" s="268">
        <f t="shared" si="401"/>
        <v>41556</v>
      </c>
      <c r="AP221" s="89">
        <f t="shared" si="401"/>
        <v>41591</v>
      </c>
      <c r="AQ221" s="269">
        <f t="shared" si="401"/>
        <v>41626</v>
      </c>
      <c r="AR221" s="89">
        <f t="shared" si="401"/>
        <v>41652</v>
      </c>
      <c r="AS221" s="89">
        <f>AS225+4</f>
        <v>41702</v>
      </c>
      <c r="AT221" s="89">
        <f>AT225+4</f>
        <v>41737</v>
      </c>
      <c r="AU221" s="89" t="s">
        <v>106</v>
      </c>
      <c r="AV221" s="89">
        <v>41773</v>
      </c>
      <c r="AW221" s="89">
        <f t="shared" ref="AW221:BC221" si="402">AW225+4</f>
        <v>41807</v>
      </c>
      <c r="AX221" s="89">
        <f t="shared" si="402"/>
        <v>41855</v>
      </c>
      <c r="AY221" s="89" t="s">
        <v>129</v>
      </c>
      <c r="AZ221" s="89">
        <f t="shared" si="402"/>
        <v>41926</v>
      </c>
      <c r="BA221" s="89">
        <f t="shared" si="402"/>
        <v>41947</v>
      </c>
      <c r="BB221" s="89" t="s">
        <v>38</v>
      </c>
      <c r="BC221" s="89">
        <f t="shared" si="402"/>
        <v>42010</v>
      </c>
      <c r="BD221" s="89" t="s">
        <v>67</v>
      </c>
      <c r="BE221" s="150" t="s">
        <v>67</v>
      </c>
      <c r="BF221" s="89">
        <f>BF204+2</f>
        <v>42139</v>
      </c>
      <c r="BG221" s="89" t="s">
        <v>106</v>
      </c>
      <c r="BH221" s="89" t="s">
        <v>106</v>
      </c>
      <c r="BI221" s="26"/>
      <c r="BJ221" s="89" t="s">
        <v>109</v>
      </c>
      <c r="BK221" s="89" t="s">
        <v>109</v>
      </c>
      <c r="BL221" s="89"/>
      <c r="BM221" s="62" t="s">
        <v>192</v>
      </c>
      <c r="BN221" s="62" t="s">
        <v>192</v>
      </c>
      <c r="BW221" s="926" t="s">
        <v>475</v>
      </c>
      <c r="CG221" s="26"/>
      <c r="CH221" s="26"/>
      <c r="CI221" s="1635"/>
      <c r="CJ221" s="1195"/>
      <c r="CK221" s="1196"/>
      <c r="CL221" s="1195"/>
      <c r="CM221" s="1196"/>
      <c r="CN221" s="1195"/>
      <c r="CO221" s="1196"/>
      <c r="CP221" s="1195"/>
      <c r="CQ221" s="3247"/>
      <c r="CR221" s="3194"/>
      <c r="CS221" s="1197"/>
    </row>
    <row r="222" spans="1:115" s="18" customFormat="1" ht="30" hidden="1" customHeight="1" x14ac:dyDescent="0.25">
      <c r="A222" s="4690"/>
      <c r="B222" s="4675"/>
      <c r="C222" s="152" t="s">
        <v>52</v>
      </c>
      <c r="D222" s="152" t="s">
        <v>52</v>
      </c>
      <c r="E222" s="54">
        <f>E227+7</f>
        <v>40501</v>
      </c>
      <c r="F222" s="55" t="s">
        <v>38</v>
      </c>
      <c r="G222" s="54">
        <f>G227+7</f>
        <v>40543</v>
      </c>
      <c r="H222" s="55" t="s">
        <v>67</v>
      </c>
      <c r="I222" s="54">
        <v>40610</v>
      </c>
      <c r="J222" s="154" t="s">
        <v>24</v>
      </c>
      <c r="K222" s="54">
        <f>K221-7</f>
        <v>-8</v>
      </c>
      <c r="L222" s="155" t="s">
        <v>25</v>
      </c>
      <c r="M222" s="54">
        <v>40700</v>
      </c>
      <c r="N222" s="261" t="s">
        <v>109</v>
      </c>
      <c r="O222" s="54">
        <f>O221-7</f>
        <v>-8</v>
      </c>
      <c r="P222" s="155" t="s">
        <v>55</v>
      </c>
      <c r="Q222" s="54">
        <f>Q221-7</f>
        <v>-8</v>
      </c>
      <c r="R222" s="155" t="s">
        <v>38</v>
      </c>
      <c r="S222" s="261" t="s">
        <v>38</v>
      </c>
      <c r="T222" s="54">
        <f>T221-7</f>
        <v>-14</v>
      </c>
      <c r="U222" s="155" t="s">
        <v>126</v>
      </c>
      <c r="V222" s="54">
        <f>V221-7</f>
        <v>-15</v>
      </c>
      <c r="W222" s="155" t="s">
        <v>106</v>
      </c>
      <c r="X222" s="54" t="s">
        <v>25</v>
      </c>
      <c r="Y222" s="54">
        <f>Y221-7</f>
        <v>-15</v>
      </c>
      <c r="Z222" s="54">
        <f>Z221-7</f>
        <v>41121</v>
      </c>
      <c r="AA222" s="345" t="s">
        <v>129</v>
      </c>
      <c r="AB222" s="54">
        <f t="shared" ref="AB222:AL222" si="403">AB221-7</f>
        <v>41185</v>
      </c>
      <c r="AC222" s="54">
        <f t="shared" si="403"/>
        <v>41578</v>
      </c>
      <c r="AD222" s="192">
        <f t="shared" si="403"/>
        <v>41246</v>
      </c>
      <c r="AE222" s="54">
        <f t="shared" si="403"/>
        <v>41282</v>
      </c>
      <c r="AF222" s="54">
        <f t="shared" si="403"/>
        <v>41317</v>
      </c>
      <c r="AG222" s="54">
        <f t="shared" si="403"/>
        <v>41337</v>
      </c>
      <c r="AH222" s="54">
        <f t="shared" si="403"/>
        <v>41373</v>
      </c>
      <c r="AI222" s="54">
        <f t="shared" si="403"/>
        <v>41387</v>
      </c>
      <c r="AJ222" s="54" t="s">
        <v>25</v>
      </c>
      <c r="AK222" s="54">
        <f t="shared" si="403"/>
        <v>41429</v>
      </c>
      <c r="AL222" s="865">
        <f t="shared" si="403"/>
        <v>41451</v>
      </c>
      <c r="AM222" s="865">
        <f>AM221-7</f>
        <v>41485</v>
      </c>
      <c r="AN222" s="54">
        <f>AN221-7</f>
        <v>41514</v>
      </c>
      <c r="AO222" s="56">
        <f>AO221-7</f>
        <v>41549</v>
      </c>
      <c r="AP222" s="54">
        <f>AP221-7</f>
        <v>41584</v>
      </c>
      <c r="AQ222" s="865">
        <f>AQ221-7</f>
        <v>41619</v>
      </c>
      <c r="AR222" s="54">
        <v>41625</v>
      </c>
      <c r="AS222" s="54">
        <f>AS221-7</f>
        <v>41695</v>
      </c>
      <c r="AT222" s="54">
        <f>AT221-7</f>
        <v>41730</v>
      </c>
      <c r="AU222" s="54" t="s">
        <v>106</v>
      </c>
      <c r="AV222" s="54">
        <v>41380</v>
      </c>
      <c r="AW222" s="54">
        <f>AW221-7</f>
        <v>41800</v>
      </c>
      <c r="AX222" s="54">
        <f>AX221-7</f>
        <v>41848</v>
      </c>
      <c r="AY222" s="54" t="s">
        <v>129</v>
      </c>
      <c r="AZ222" s="54">
        <f>AZ223+7</f>
        <v>41934</v>
      </c>
      <c r="BA222" s="54">
        <f>BA223+7</f>
        <v>41955</v>
      </c>
      <c r="BB222" s="54" t="s">
        <v>38</v>
      </c>
      <c r="BC222" s="54">
        <f>BC223+7</f>
        <v>42032</v>
      </c>
      <c r="BD222" s="54" t="s">
        <v>67</v>
      </c>
      <c r="BE222" s="54">
        <f>BE223+7</f>
        <v>42102</v>
      </c>
      <c r="BF222" s="54">
        <f>BF223+7</f>
        <v>7</v>
      </c>
      <c r="BG222" s="54" t="s">
        <v>106</v>
      </c>
      <c r="BH222" s="54" t="s">
        <v>106</v>
      </c>
      <c r="BJ222" s="54" t="s">
        <v>109</v>
      </c>
      <c r="BK222" s="54" t="s">
        <v>109</v>
      </c>
      <c r="BL222" s="54"/>
      <c r="BM222" s="54" t="s">
        <v>192</v>
      </c>
      <c r="BN222" s="54" t="s">
        <v>192</v>
      </c>
      <c r="BW222" s="926" t="s">
        <v>545</v>
      </c>
      <c r="CI222" s="891"/>
      <c r="CJ222" s="538"/>
      <c r="CK222" s="266"/>
      <c r="CL222" s="538"/>
      <c r="CM222" s="266"/>
      <c r="CN222" s="538"/>
      <c r="CO222" s="266"/>
      <c r="CP222" s="538"/>
      <c r="CQ222" s="3212"/>
      <c r="CR222" s="533"/>
      <c r="CS222" s="890"/>
    </row>
    <row r="223" spans="1:115" s="18" customFormat="1" ht="30" hidden="1" customHeight="1" x14ac:dyDescent="0.25">
      <c r="A223" s="4690"/>
      <c r="B223" s="4675"/>
      <c r="C223" s="140" t="s">
        <v>340</v>
      </c>
      <c r="D223" s="140" t="s">
        <v>340</v>
      </c>
      <c r="E223" s="150">
        <f>E202-7</f>
        <v>-7</v>
      </c>
      <c r="F223" s="133" t="s">
        <v>29</v>
      </c>
      <c r="G223" s="150">
        <f>G202-7</f>
        <v>-7</v>
      </c>
      <c r="H223" s="144" t="s">
        <v>29</v>
      </c>
      <c r="I223" s="150" t="s">
        <v>29</v>
      </c>
      <c r="J223" s="133">
        <f>J202-7</f>
        <v>-7</v>
      </c>
      <c r="K223" s="102" t="s">
        <v>106</v>
      </c>
      <c r="L223" s="102" t="s">
        <v>106</v>
      </c>
      <c r="M223" s="150">
        <f>M202-7</f>
        <v>-7</v>
      </c>
      <c r="N223" s="201" t="s">
        <v>29</v>
      </c>
      <c r="O223" s="50">
        <f>O204-14</f>
        <v>-14</v>
      </c>
      <c r="P223" s="51"/>
      <c r="Q223" s="50">
        <f>Q204-14</f>
        <v>-14</v>
      </c>
      <c r="R223" s="51"/>
      <c r="S223" s="259"/>
      <c r="T223" s="50">
        <f>T204-14</f>
        <v>-14</v>
      </c>
      <c r="U223" s="73" t="s">
        <v>126</v>
      </c>
      <c r="V223" s="50">
        <v>40997</v>
      </c>
      <c r="W223" s="157" t="s">
        <v>106</v>
      </c>
      <c r="X223" s="62" t="s">
        <v>25</v>
      </c>
      <c r="Y223" s="191">
        <v>41065</v>
      </c>
      <c r="Z223" s="50">
        <v>41099</v>
      </c>
      <c r="AA223" s="50" t="s">
        <v>109</v>
      </c>
      <c r="AB223" s="50" t="s">
        <v>29</v>
      </c>
      <c r="AC223" s="50">
        <v>41200</v>
      </c>
      <c r="AD223" s="50" t="s">
        <v>38</v>
      </c>
      <c r="AE223" s="511">
        <f>AE202-14</f>
        <v>41290</v>
      </c>
      <c r="AF223" s="50" t="s">
        <v>38</v>
      </c>
      <c r="AG223" s="50" t="s">
        <v>38</v>
      </c>
      <c r="AH223" s="512">
        <v>41361</v>
      </c>
      <c r="AI223" s="50" t="s">
        <v>106</v>
      </c>
      <c r="AJ223" s="50" t="s">
        <v>25</v>
      </c>
      <c r="AK223" s="511">
        <f>AK202-14</f>
        <v>41438</v>
      </c>
      <c r="AL223" s="50" t="s">
        <v>109</v>
      </c>
      <c r="AM223" s="50" t="s">
        <v>109</v>
      </c>
      <c r="AN223" s="511">
        <f>AN202-14</f>
        <v>41529</v>
      </c>
      <c r="AO223" s="50" t="s">
        <v>192</v>
      </c>
      <c r="AP223" s="50" t="s">
        <v>192</v>
      </c>
      <c r="AQ223" s="511">
        <v>41589</v>
      </c>
      <c r="AR223" s="50" t="s">
        <v>67</v>
      </c>
      <c r="AS223" s="511">
        <f>AS202-14</f>
        <v>41710</v>
      </c>
      <c r="AT223" s="511">
        <f>AT202-14</f>
        <v>41739</v>
      </c>
      <c r="AU223" s="209" t="s">
        <v>106</v>
      </c>
      <c r="AV223" s="511"/>
      <c r="AW223" s="191"/>
      <c r="AX223" s="511"/>
      <c r="AY223" s="50" t="s">
        <v>129</v>
      </c>
      <c r="AZ223" s="511">
        <f>AZ204-14</f>
        <v>41927</v>
      </c>
      <c r="BA223" s="511">
        <f>BA204-14</f>
        <v>41948</v>
      </c>
      <c r="BB223" s="50" t="s">
        <v>38</v>
      </c>
      <c r="BC223" s="511">
        <f>BC204-14</f>
        <v>42025</v>
      </c>
      <c r="BD223" s="50" t="s">
        <v>67</v>
      </c>
      <c r="BE223" s="511">
        <f>BE204-14</f>
        <v>42095</v>
      </c>
      <c r="BF223" s="50"/>
      <c r="BG223" s="50" t="s">
        <v>106</v>
      </c>
      <c r="BH223" s="50" t="s">
        <v>106</v>
      </c>
      <c r="BJ223" s="50" t="s">
        <v>109</v>
      </c>
      <c r="BK223" s="50" t="s">
        <v>109</v>
      </c>
      <c r="BL223" s="50"/>
      <c r="BM223" s="50" t="s">
        <v>192</v>
      </c>
      <c r="BN223" s="50" t="s">
        <v>192</v>
      </c>
      <c r="BW223" s="926" t="s">
        <v>545</v>
      </c>
      <c r="CI223" s="891"/>
      <c r="CJ223" s="538"/>
      <c r="CK223" s="266"/>
      <c r="CL223" s="538"/>
      <c r="CM223" s="266"/>
      <c r="CN223" s="538"/>
      <c r="CO223" s="266"/>
      <c r="CP223" s="538"/>
      <c r="CQ223" s="3212"/>
      <c r="CR223" s="533"/>
      <c r="CS223" s="890"/>
    </row>
    <row r="224" spans="1:115" s="18" customFormat="1" ht="30" hidden="1" customHeight="1" x14ac:dyDescent="0.25">
      <c r="A224" s="4690"/>
      <c r="B224" s="4675"/>
      <c r="C224" s="258" t="s">
        <v>132</v>
      </c>
      <c r="D224" s="258" t="s">
        <v>132</v>
      </c>
      <c r="E224" s="119"/>
      <c r="F224" s="60"/>
      <c r="G224" s="119"/>
      <c r="H224" s="257"/>
      <c r="I224" s="119"/>
      <c r="J224" s="60"/>
      <c r="K224" s="59"/>
      <c r="L224" s="257"/>
      <c r="M224" s="59"/>
      <c r="N224" s="260"/>
      <c r="O224" s="119">
        <f>O226+7</f>
        <v>0</v>
      </c>
      <c r="P224" s="257">
        <f>P226+7</f>
        <v>0</v>
      </c>
      <c r="Q224" s="119">
        <f>Q226+7</f>
        <v>0</v>
      </c>
      <c r="R224" s="257">
        <f>R226+7</f>
        <v>40898</v>
      </c>
      <c r="S224" s="260" t="e">
        <f>S226+7</f>
        <v>#VALUE!</v>
      </c>
      <c r="T224" s="119">
        <f>T226+6</f>
        <v>-7</v>
      </c>
      <c r="U224" s="257">
        <f>U226+6</f>
        <v>-8</v>
      </c>
      <c r="V224" s="119">
        <f>V226+6</f>
        <v>-8</v>
      </c>
      <c r="W224" s="257">
        <f>W226+6</f>
        <v>-8</v>
      </c>
      <c r="X224" s="119" t="s">
        <v>25</v>
      </c>
      <c r="Y224" s="119">
        <f t="shared" ref="Y224:AI224" si="404">Y226+6</f>
        <v>-8</v>
      </c>
      <c r="Z224" s="119">
        <f t="shared" si="404"/>
        <v>41127</v>
      </c>
      <c r="AA224" s="344">
        <f t="shared" si="404"/>
        <v>41163</v>
      </c>
      <c r="AB224" s="119">
        <f t="shared" si="404"/>
        <v>41192</v>
      </c>
      <c r="AC224" s="119">
        <f t="shared" si="404"/>
        <v>41585</v>
      </c>
      <c r="AD224" s="195">
        <f t="shared" si="404"/>
        <v>41253</v>
      </c>
      <c r="AE224" s="119">
        <f t="shared" si="404"/>
        <v>41289</v>
      </c>
      <c r="AF224" s="119">
        <f t="shared" si="404"/>
        <v>41323</v>
      </c>
      <c r="AG224" s="119">
        <f t="shared" si="404"/>
        <v>41344</v>
      </c>
      <c r="AH224" s="119">
        <f t="shared" si="404"/>
        <v>41380</v>
      </c>
      <c r="AI224" s="119">
        <f t="shared" si="404"/>
        <v>41395</v>
      </c>
      <c r="AJ224" s="119" t="s">
        <v>25</v>
      </c>
      <c r="AK224" s="119">
        <f t="shared" ref="AK224:AT224" si="405">AK226+6</f>
        <v>41436</v>
      </c>
      <c r="AL224" s="260">
        <f t="shared" si="405"/>
        <v>41458</v>
      </c>
      <c r="AM224" s="260">
        <f t="shared" si="405"/>
        <v>41493</v>
      </c>
      <c r="AN224" s="119">
        <f t="shared" si="405"/>
        <v>41521</v>
      </c>
      <c r="AO224" s="344">
        <f t="shared" si="405"/>
        <v>41556</v>
      </c>
      <c r="AP224" s="119">
        <f t="shared" si="405"/>
        <v>41591</v>
      </c>
      <c r="AQ224" s="260">
        <f t="shared" si="405"/>
        <v>41626</v>
      </c>
      <c r="AR224" s="119">
        <f t="shared" si="405"/>
        <v>41652</v>
      </c>
      <c r="AS224" s="119">
        <f t="shared" si="405"/>
        <v>41702</v>
      </c>
      <c r="AT224" s="119">
        <f t="shared" si="405"/>
        <v>41737</v>
      </c>
      <c r="AU224" s="119" t="s">
        <v>106</v>
      </c>
      <c r="AV224" s="119">
        <v>41773</v>
      </c>
      <c r="AW224" s="119">
        <f>AW226+6</f>
        <v>41443</v>
      </c>
      <c r="AX224" s="119">
        <f>AX226+6</f>
        <v>41855</v>
      </c>
      <c r="AY224" s="119" t="s">
        <v>129</v>
      </c>
      <c r="AZ224" s="119">
        <f>AZ226+6</f>
        <v>41925</v>
      </c>
      <c r="BA224" s="119">
        <f>BA226+6</f>
        <v>41932</v>
      </c>
      <c r="BB224" s="119" t="s">
        <v>38</v>
      </c>
      <c r="BC224" s="119">
        <f>BC226+6</f>
        <v>42016</v>
      </c>
      <c r="BD224" s="119" t="s">
        <v>67</v>
      </c>
      <c r="BE224" s="119">
        <f>BE226+6</f>
        <v>42086</v>
      </c>
      <c r="BF224" s="119"/>
      <c r="BG224" s="119" t="s">
        <v>106</v>
      </c>
      <c r="BH224" s="119" t="s">
        <v>106</v>
      </c>
      <c r="BJ224" s="119" t="s">
        <v>109</v>
      </c>
      <c r="BK224" s="119" t="s">
        <v>109</v>
      </c>
      <c r="BL224" s="119"/>
      <c r="BM224" s="119" t="s">
        <v>192</v>
      </c>
      <c r="BN224" s="119" t="s">
        <v>192</v>
      </c>
      <c r="CI224" s="891"/>
      <c r="CJ224" s="538"/>
      <c r="CK224" s="266"/>
      <c r="CL224" s="538"/>
      <c r="CM224" s="266"/>
      <c r="CN224" s="538"/>
      <c r="CO224" s="266"/>
      <c r="CP224" s="538"/>
      <c r="CQ224" s="3212"/>
      <c r="CR224" s="533"/>
      <c r="CS224" s="890"/>
    </row>
    <row r="225" spans="1:97" s="18" customFormat="1" ht="30" hidden="1" customHeight="1" x14ac:dyDescent="0.25">
      <c r="A225" s="4690"/>
      <c r="B225" s="4675"/>
      <c r="C225" s="134" t="s">
        <v>21</v>
      </c>
      <c r="D225" s="134" t="s">
        <v>21</v>
      </c>
      <c r="E225" s="62">
        <v>40494</v>
      </c>
      <c r="F225" s="51">
        <f>F226+2</f>
        <v>-5</v>
      </c>
      <c r="G225" s="62">
        <f>G226+2</f>
        <v>40536</v>
      </c>
      <c r="H225" s="142" t="s">
        <v>67</v>
      </c>
      <c r="I225" s="62">
        <f>I226+2</f>
        <v>-5</v>
      </c>
      <c r="J225" s="51">
        <f>J226+2</f>
        <v>-5</v>
      </c>
      <c r="K225" s="50">
        <f>K226+2</f>
        <v>-5</v>
      </c>
      <c r="L225" s="63" t="s">
        <v>25</v>
      </c>
      <c r="M225" s="50">
        <f t="shared" ref="M225:R225" si="406">M226+2</f>
        <v>-5</v>
      </c>
      <c r="N225" s="105">
        <f t="shared" si="406"/>
        <v>-5</v>
      </c>
      <c r="O225" s="62">
        <f t="shared" si="406"/>
        <v>-5</v>
      </c>
      <c r="P225" s="63">
        <f t="shared" si="406"/>
        <v>-5</v>
      </c>
      <c r="Q225" s="62">
        <f t="shared" si="406"/>
        <v>-5</v>
      </c>
      <c r="R225" s="64">
        <f t="shared" si="406"/>
        <v>40893</v>
      </c>
      <c r="S225" s="339" t="s">
        <v>54</v>
      </c>
      <c r="T225" s="62">
        <f>T226+2</f>
        <v>-11</v>
      </c>
      <c r="U225" s="63">
        <f>U226+2</f>
        <v>-12</v>
      </c>
      <c r="V225" s="62">
        <f>V226+2</f>
        <v>-12</v>
      </c>
      <c r="W225" s="63">
        <f>W226+2</f>
        <v>-12</v>
      </c>
      <c r="X225" s="62" t="s">
        <v>25</v>
      </c>
      <c r="Y225" s="62">
        <f>Y226+2</f>
        <v>-12</v>
      </c>
      <c r="Z225" s="62">
        <f>Z226+3</f>
        <v>41124</v>
      </c>
      <c r="AA225" s="107">
        <f t="shared" ref="AA225:AH225" si="407">AA226+2</f>
        <v>41159</v>
      </c>
      <c r="AB225" s="62">
        <f t="shared" si="407"/>
        <v>41188</v>
      </c>
      <c r="AC225" s="62">
        <f t="shared" si="407"/>
        <v>41581</v>
      </c>
      <c r="AD225" s="191">
        <f t="shared" si="407"/>
        <v>41249</v>
      </c>
      <c r="AE225" s="62">
        <f t="shared" si="407"/>
        <v>41285</v>
      </c>
      <c r="AF225" s="62">
        <f t="shared" si="407"/>
        <v>41319</v>
      </c>
      <c r="AG225" s="62">
        <f t="shared" si="407"/>
        <v>41340</v>
      </c>
      <c r="AH225" s="62">
        <f t="shared" si="407"/>
        <v>41376</v>
      </c>
      <c r="AI225" s="62">
        <f>AI226+1</f>
        <v>41390</v>
      </c>
      <c r="AJ225" s="62" t="s">
        <v>25</v>
      </c>
      <c r="AK225" s="62">
        <f>AK226+2</f>
        <v>41432</v>
      </c>
      <c r="AL225" s="105">
        <f>AL226+2</f>
        <v>41454</v>
      </c>
      <c r="AM225" s="105">
        <v>41488</v>
      </c>
      <c r="AN225" s="62">
        <f t="shared" ref="AN225:AT225" si="408">AN226+2</f>
        <v>41517</v>
      </c>
      <c r="AO225" s="107">
        <f t="shared" si="408"/>
        <v>41552</v>
      </c>
      <c r="AP225" s="62">
        <f t="shared" si="408"/>
        <v>41587</v>
      </c>
      <c r="AQ225" s="105">
        <f t="shared" si="408"/>
        <v>41622</v>
      </c>
      <c r="AR225" s="62">
        <f t="shared" si="408"/>
        <v>41648</v>
      </c>
      <c r="AS225" s="62">
        <f t="shared" si="408"/>
        <v>41698</v>
      </c>
      <c r="AT225" s="62">
        <f t="shared" si="408"/>
        <v>41733</v>
      </c>
      <c r="AU225" s="62" t="s">
        <v>106</v>
      </c>
      <c r="AV225" s="62">
        <v>41403</v>
      </c>
      <c r="AW225" s="62">
        <f>AW186-42</f>
        <v>41803</v>
      </c>
      <c r="AX225" s="62">
        <f>AX186-39</f>
        <v>41851</v>
      </c>
      <c r="AY225" s="62" t="s">
        <v>129</v>
      </c>
      <c r="AZ225" s="62">
        <f>AZ186-35</f>
        <v>41922</v>
      </c>
      <c r="BA225" s="62">
        <f>BA186-35</f>
        <v>41943</v>
      </c>
      <c r="BB225" s="62" t="s">
        <v>38</v>
      </c>
      <c r="BC225" s="191">
        <f>BC186-49</f>
        <v>42006</v>
      </c>
      <c r="BD225" s="62" t="s">
        <v>67</v>
      </c>
      <c r="BE225" s="62">
        <f>BE186-35</f>
        <v>42090</v>
      </c>
      <c r="BF225" s="62"/>
      <c r="BG225" s="62" t="s">
        <v>106</v>
      </c>
      <c r="BH225" s="62" t="s">
        <v>106</v>
      </c>
      <c r="BI225" s="18" t="e">
        <f>AY186-AY225</f>
        <v>#VALUE!</v>
      </c>
      <c r="BJ225" s="62" t="s">
        <v>109</v>
      </c>
      <c r="BK225" s="62" t="s">
        <v>109</v>
      </c>
      <c r="BL225" s="62"/>
      <c r="BM225" s="62" t="s">
        <v>192</v>
      </c>
      <c r="BN225" s="62" t="s">
        <v>192</v>
      </c>
      <c r="CI225" s="891"/>
      <c r="CJ225" s="538"/>
      <c r="CK225" s="266"/>
      <c r="CL225" s="538"/>
      <c r="CM225" s="266"/>
      <c r="CN225" s="538"/>
      <c r="CO225" s="266"/>
      <c r="CP225" s="538"/>
      <c r="CQ225" s="3212"/>
      <c r="CR225" s="533"/>
      <c r="CS225" s="890"/>
    </row>
    <row r="226" spans="1:97" s="18" customFormat="1" ht="30" hidden="1" customHeight="1" x14ac:dyDescent="0.25">
      <c r="A226" s="4690"/>
      <c r="B226" s="4675"/>
      <c r="C226" s="1052" t="s">
        <v>336</v>
      </c>
      <c r="D226" s="1052" t="s">
        <v>336</v>
      </c>
      <c r="E226" s="1053">
        <v>40492</v>
      </c>
      <c r="F226" s="1054">
        <f>F206-7</f>
        <v>-7</v>
      </c>
      <c r="G226" s="1055">
        <v>40534</v>
      </c>
      <c r="H226" s="1056" t="s">
        <v>67</v>
      </c>
      <c r="I226" s="1053">
        <f>I206-7</f>
        <v>-7</v>
      </c>
      <c r="J226" s="1054">
        <f>J206-7</f>
        <v>-7</v>
      </c>
      <c r="K226" s="57">
        <f>K206-7</f>
        <v>-7</v>
      </c>
      <c r="L226" s="1057" t="s">
        <v>25</v>
      </c>
      <c r="M226" s="57">
        <f>M206-7</f>
        <v>-7</v>
      </c>
      <c r="N226" s="1058">
        <f>N206-7</f>
        <v>-7</v>
      </c>
      <c r="O226" s="1053">
        <f>O206-7</f>
        <v>-7</v>
      </c>
      <c r="P226" s="1057">
        <f>P206-7</f>
        <v>-7</v>
      </c>
      <c r="Q226" s="1053">
        <f>Q206-7</f>
        <v>-7</v>
      </c>
      <c r="R226" s="1059">
        <v>40891</v>
      </c>
      <c r="S226" s="1060" t="s">
        <v>54</v>
      </c>
      <c r="T226" s="1053">
        <f>T206-13</f>
        <v>-13</v>
      </c>
      <c r="U226" s="1057">
        <f>U206-14</f>
        <v>-14</v>
      </c>
      <c r="V226" s="1053">
        <f>V206-14</f>
        <v>-14</v>
      </c>
      <c r="W226" s="1057">
        <f>W206-14</f>
        <v>-14</v>
      </c>
      <c r="X226" s="1053" t="s">
        <v>25</v>
      </c>
      <c r="Y226" s="1053">
        <f>Y206-14</f>
        <v>-14</v>
      </c>
      <c r="Z226" s="1061">
        <v>41121</v>
      </c>
      <c r="AA226" s="1062">
        <v>41157</v>
      </c>
      <c r="AB226" s="1053">
        <f>AB206-13</f>
        <v>41186</v>
      </c>
      <c r="AC226" s="1053">
        <v>41579</v>
      </c>
      <c r="AD226" s="1061">
        <v>41247</v>
      </c>
      <c r="AE226" s="1053">
        <f>AE206-13</f>
        <v>41283</v>
      </c>
      <c r="AF226" s="1053">
        <f>AF206-15</f>
        <v>41317</v>
      </c>
      <c r="AG226" s="1053">
        <f>AG206-14</f>
        <v>41338</v>
      </c>
      <c r="AH226" s="1053">
        <f>AH206-14</f>
        <v>41374</v>
      </c>
      <c r="AI226" s="1061">
        <f>AI206-20</f>
        <v>41389</v>
      </c>
      <c r="AJ226" s="1053" t="s">
        <v>25</v>
      </c>
      <c r="AK226" s="1053">
        <f>AK206-14</f>
        <v>41430</v>
      </c>
      <c r="AL226" s="1058">
        <f>AL206-20</f>
        <v>41452</v>
      </c>
      <c r="AM226" s="1058">
        <v>41487</v>
      </c>
      <c r="AN226" s="1053">
        <f>AN206-20</f>
        <v>41515</v>
      </c>
      <c r="AO226" s="1062">
        <f>AO206-20</f>
        <v>41550</v>
      </c>
      <c r="AP226" s="1053">
        <f>AP206-20</f>
        <v>41585</v>
      </c>
      <c r="AQ226" s="1060">
        <v>41620</v>
      </c>
      <c r="AR226" s="1061">
        <v>41646</v>
      </c>
      <c r="AS226" s="1053">
        <f>AS206-20</f>
        <v>41696</v>
      </c>
      <c r="AT226" s="1061">
        <v>41731</v>
      </c>
      <c r="AU226" s="1053" t="s">
        <v>106</v>
      </c>
      <c r="AV226" s="1053">
        <v>41401</v>
      </c>
      <c r="AW226" s="1053">
        <f>AW206-20</f>
        <v>41437</v>
      </c>
      <c r="AX226" s="1053">
        <v>41849</v>
      </c>
      <c r="AY226" s="1053" t="s">
        <v>129</v>
      </c>
      <c r="AZ226" s="1053">
        <v>41919</v>
      </c>
      <c r="BA226" s="1053">
        <f>BA206-29</f>
        <v>41926</v>
      </c>
      <c r="BB226" s="1061" t="s">
        <v>38</v>
      </c>
      <c r="BC226" s="57">
        <f>BC206-22</f>
        <v>42010</v>
      </c>
      <c r="BD226" s="57" t="s">
        <v>67</v>
      </c>
      <c r="BE226" s="57">
        <f>BE206-22</f>
        <v>42080</v>
      </c>
      <c r="BF226" s="62"/>
      <c r="BG226" s="62" t="s">
        <v>106</v>
      </c>
      <c r="BH226" s="62" t="s">
        <v>106</v>
      </c>
      <c r="BJ226" s="62" t="s">
        <v>109</v>
      </c>
      <c r="BK226" s="62" t="s">
        <v>109</v>
      </c>
      <c r="BL226" s="62"/>
      <c r="BM226" s="62" t="s">
        <v>192</v>
      </c>
      <c r="BN226" s="62" t="s">
        <v>192</v>
      </c>
      <c r="CI226" s="891"/>
      <c r="CJ226" s="538"/>
      <c r="CK226" s="266"/>
      <c r="CL226" s="538"/>
      <c r="CM226" s="266"/>
      <c r="CN226" s="538"/>
      <c r="CO226" s="266"/>
      <c r="CP226" s="538"/>
      <c r="CQ226" s="3212"/>
      <c r="CR226" s="533"/>
      <c r="CS226" s="890"/>
    </row>
    <row r="227" spans="1:97" s="18" customFormat="1" ht="30" hidden="1" customHeight="1" x14ac:dyDescent="0.25">
      <c r="A227" s="4690"/>
      <c r="B227" s="4675"/>
      <c r="C227" s="134" t="s">
        <v>21</v>
      </c>
      <c r="D227" s="134" t="s">
        <v>21</v>
      </c>
      <c r="E227" s="98">
        <f>E226+2</f>
        <v>40494</v>
      </c>
      <c r="F227" s="132">
        <f>F226+2</f>
        <v>-5</v>
      </c>
      <c r="G227" s="98">
        <f>G226+2</f>
        <v>40536</v>
      </c>
      <c r="H227" s="143" t="s">
        <v>67</v>
      </c>
      <c r="I227" s="98">
        <f>I226+2</f>
        <v>-5</v>
      </c>
      <c r="J227" s="132">
        <f>J226+2</f>
        <v>-5</v>
      </c>
      <c r="K227" s="149">
        <f>K226+2</f>
        <v>-5</v>
      </c>
      <c r="L227" s="104" t="s">
        <v>25</v>
      </c>
      <c r="M227" s="149">
        <f t="shared" ref="M227:R227" si="409">M226+2</f>
        <v>-5</v>
      </c>
      <c r="N227" s="105">
        <f t="shared" si="409"/>
        <v>-5</v>
      </c>
      <c r="O227" s="62">
        <f t="shared" si="409"/>
        <v>-5</v>
      </c>
      <c r="P227" s="63">
        <f t="shared" si="409"/>
        <v>-5</v>
      </c>
      <c r="Q227" s="62">
        <f t="shared" si="409"/>
        <v>-5</v>
      </c>
      <c r="R227" s="63">
        <f t="shared" si="409"/>
        <v>40893</v>
      </c>
      <c r="S227" s="339" t="s">
        <v>54</v>
      </c>
      <c r="T227" s="62">
        <f>T226+2</f>
        <v>-11</v>
      </c>
      <c r="U227" s="63">
        <f>U226+2</f>
        <v>-12</v>
      </c>
      <c r="V227" s="62">
        <f>V226+2</f>
        <v>-12</v>
      </c>
      <c r="W227" s="63">
        <f>W226+2</f>
        <v>-12</v>
      </c>
      <c r="X227" s="62" t="s">
        <v>25</v>
      </c>
      <c r="Y227" s="62">
        <f t="shared" ref="Y227:AI227" si="410">Y226+2</f>
        <v>-12</v>
      </c>
      <c r="Z227" s="62">
        <f t="shared" si="410"/>
        <v>41123</v>
      </c>
      <c r="AA227" s="107">
        <f t="shared" si="410"/>
        <v>41159</v>
      </c>
      <c r="AB227" s="62">
        <f t="shared" si="410"/>
        <v>41188</v>
      </c>
      <c r="AC227" s="62">
        <f t="shared" si="410"/>
        <v>41581</v>
      </c>
      <c r="AD227" s="191">
        <f t="shared" si="410"/>
        <v>41249</v>
      </c>
      <c r="AE227" s="62">
        <f t="shared" si="410"/>
        <v>41285</v>
      </c>
      <c r="AF227" s="62">
        <f t="shared" si="410"/>
        <v>41319</v>
      </c>
      <c r="AG227" s="62">
        <f t="shared" si="410"/>
        <v>41340</v>
      </c>
      <c r="AH227" s="62">
        <f t="shared" si="410"/>
        <v>41376</v>
      </c>
      <c r="AI227" s="62">
        <f t="shared" si="410"/>
        <v>41391</v>
      </c>
      <c r="AJ227" s="62" t="s">
        <v>25</v>
      </c>
      <c r="AK227" s="62">
        <f t="shared" ref="AK227:AT227" si="411">AK226+2</f>
        <v>41432</v>
      </c>
      <c r="AL227" s="105">
        <f t="shared" si="411"/>
        <v>41454</v>
      </c>
      <c r="AM227" s="105">
        <f t="shared" si="411"/>
        <v>41489</v>
      </c>
      <c r="AN227" s="62">
        <f t="shared" si="411"/>
        <v>41517</v>
      </c>
      <c r="AO227" s="107">
        <f t="shared" si="411"/>
        <v>41552</v>
      </c>
      <c r="AP227" s="62">
        <f t="shared" si="411"/>
        <v>41587</v>
      </c>
      <c r="AQ227" s="105">
        <f t="shared" si="411"/>
        <v>41622</v>
      </c>
      <c r="AR227" s="62">
        <f t="shared" si="411"/>
        <v>41648</v>
      </c>
      <c r="AS227" s="62">
        <f t="shared" si="411"/>
        <v>41698</v>
      </c>
      <c r="AT227" s="62">
        <f t="shared" si="411"/>
        <v>41733</v>
      </c>
      <c r="AU227" s="62" t="s">
        <v>106</v>
      </c>
      <c r="AV227" s="62">
        <v>41769</v>
      </c>
      <c r="AW227" s="62">
        <f t="shared" ref="AW227:BE227" si="412">AW226+2</f>
        <v>41439</v>
      </c>
      <c r="AX227" s="62">
        <f t="shared" si="412"/>
        <v>41851</v>
      </c>
      <c r="AY227" s="62" t="e">
        <f t="shared" si="412"/>
        <v>#VALUE!</v>
      </c>
      <c r="AZ227" s="62">
        <f t="shared" si="412"/>
        <v>41921</v>
      </c>
      <c r="BA227" s="62">
        <f t="shared" si="412"/>
        <v>41928</v>
      </c>
      <c r="BB227" s="62" t="e">
        <f t="shared" si="412"/>
        <v>#VALUE!</v>
      </c>
      <c r="BC227" s="62">
        <f t="shared" si="412"/>
        <v>42012</v>
      </c>
      <c r="BD227" s="50" t="e">
        <f t="shared" si="412"/>
        <v>#VALUE!</v>
      </c>
      <c r="BE227" s="62">
        <f t="shared" si="412"/>
        <v>42082</v>
      </c>
      <c r="BF227" s="62"/>
      <c r="BG227" s="62" t="s">
        <v>106</v>
      </c>
      <c r="BH227" s="62" t="s">
        <v>106</v>
      </c>
      <c r="BJ227" s="62" t="s">
        <v>109</v>
      </c>
      <c r="BK227" s="62" t="s">
        <v>109</v>
      </c>
      <c r="BL227" s="62"/>
      <c r="BM227" s="62" t="s">
        <v>192</v>
      </c>
      <c r="BN227" s="62" t="s">
        <v>192</v>
      </c>
      <c r="CI227" s="891"/>
      <c r="CJ227" s="538"/>
      <c r="CK227" s="266"/>
      <c r="CL227" s="538"/>
      <c r="CM227" s="266"/>
      <c r="CN227" s="538"/>
      <c r="CO227" s="266"/>
      <c r="CP227" s="538"/>
      <c r="CQ227" s="3212"/>
      <c r="CR227" s="533"/>
      <c r="CS227" s="890"/>
    </row>
    <row r="228" spans="1:97" s="18" customFormat="1" ht="30" hidden="1" customHeight="1" x14ac:dyDescent="0.25">
      <c r="A228" s="4690"/>
      <c r="B228" s="4675"/>
      <c r="C228" s="140" t="s">
        <v>92</v>
      </c>
      <c r="D228" s="140" t="s">
        <v>92</v>
      </c>
      <c r="E228" s="89">
        <v>40485</v>
      </c>
      <c r="F228" s="133">
        <f>F226-7</f>
        <v>-14</v>
      </c>
      <c r="G228" s="103">
        <v>40526</v>
      </c>
      <c r="H228" s="144" t="s">
        <v>67</v>
      </c>
      <c r="I228" s="89">
        <f>I226-14</f>
        <v>-21</v>
      </c>
      <c r="J228" s="133">
        <f>J226-7</f>
        <v>-14</v>
      </c>
      <c r="K228" s="150">
        <f>K226-14</f>
        <v>-21</v>
      </c>
      <c r="L228" s="102" t="s">
        <v>25</v>
      </c>
      <c r="M228" s="150">
        <f t="shared" ref="M228:R228" si="413">M226-14</f>
        <v>-21</v>
      </c>
      <c r="N228" s="105">
        <f t="shared" si="413"/>
        <v>-21</v>
      </c>
      <c r="O228" s="62">
        <f t="shared" si="413"/>
        <v>-21</v>
      </c>
      <c r="P228" s="63">
        <f t="shared" si="413"/>
        <v>-21</v>
      </c>
      <c r="Q228" s="62">
        <f t="shared" si="413"/>
        <v>-21</v>
      </c>
      <c r="R228" s="63">
        <f t="shared" si="413"/>
        <v>40877</v>
      </c>
      <c r="S228" s="339" t="s">
        <v>54</v>
      </c>
      <c r="T228" s="62">
        <f>T226-14</f>
        <v>-27</v>
      </c>
      <c r="U228" s="63">
        <f>U226-14</f>
        <v>-28</v>
      </c>
      <c r="V228" s="62">
        <f>V226-14</f>
        <v>-28</v>
      </c>
      <c r="W228" s="63">
        <f>W226-14</f>
        <v>-28</v>
      </c>
      <c r="X228" s="62" t="s">
        <v>25</v>
      </c>
      <c r="Y228" s="62">
        <f>Y226-14</f>
        <v>-28</v>
      </c>
      <c r="Z228" s="62">
        <f>Z226-14</f>
        <v>41107</v>
      </c>
      <c r="AA228" s="107">
        <v>41149</v>
      </c>
      <c r="AB228" s="62">
        <f>AB226-14</f>
        <v>41172</v>
      </c>
      <c r="AC228" s="62">
        <f>AC226-14</f>
        <v>41565</v>
      </c>
      <c r="AD228" s="191">
        <f>AD226-14</f>
        <v>41233</v>
      </c>
      <c r="AE228" s="62">
        <v>41261</v>
      </c>
      <c r="AF228" s="62">
        <f>AF226-14</f>
        <v>41303</v>
      </c>
      <c r="AG228" s="62">
        <f>AG226-14</f>
        <v>41324</v>
      </c>
      <c r="AH228" s="62">
        <f>AH226-14</f>
        <v>41360</v>
      </c>
      <c r="AI228" s="62">
        <f>AI226-14</f>
        <v>41375</v>
      </c>
      <c r="AJ228" s="62" t="s">
        <v>25</v>
      </c>
      <c r="AK228" s="62">
        <f t="shared" ref="AK228:AP228" si="414">AK226-14</f>
        <v>41416</v>
      </c>
      <c r="AL228" s="105">
        <f t="shared" si="414"/>
        <v>41438</v>
      </c>
      <c r="AM228" s="105">
        <f t="shared" si="414"/>
        <v>41473</v>
      </c>
      <c r="AN228" s="62">
        <f t="shared" si="414"/>
        <v>41501</v>
      </c>
      <c r="AO228" s="107">
        <f t="shared" si="414"/>
        <v>41536</v>
      </c>
      <c r="AP228" s="62">
        <f t="shared" si="414"/>
        <v>41571</v>
      </c>
      <c r="AQ228" s="105">
        <v>41604</v>
      </c>
      <c r="AR228" s="62">
        <v>41625</v>
      </c>
      <c r="AS228" s="62">
        <f>AS226-14</f>
        <v>41682</v>
      </c>
      <c r="AT228" s="62">
        <f>AT226-14</f>
        <v>41717</v>
      </c>
      <c r="AU228" s="62" t="s">
        <v>106</v>
      </c>
      <c r="AV228" s="62">
        <v>41387</v>
      </c>
      <c r="AW228" s="191">
        <f>AW204-14</f>
        <v>41450</v>
      </c>
      <c r="AX228" s="62">
        <f>AX226-14</f>
        <v>41835</v>
      </c>
      <c r="AY228" s="62" t="s">
        <v>129</v>
      </c>
      <c r="AZ228" s="62">
        <f>AZ226-14</f>
        <v>41905</v>
      </c>
      <c r="BA228" s="62">
        <f>BA229</f>
        <v>41926</v>
      </c>
      <c r="BB228" s="62" t="s">
        <v>38</v>
      </c>
      <c r="BC228" s="191">
        <f>BC226-21</f>
        <v>41989</v>
      </c>
      <c r="BD228" s="50" t="s">
        <v>67</v>
      </c>
      <c r="BE228" s="62">
        <f>BE229</f>
        <v>42073</v>
      </c>
      <c r="BF228" s="62">
        <f>BF219</f>
        <v>42109</v>
      </c>
      <c r="BG228" s="62" t="s">
        <v>106</v>
      </c>
      <c r="BH228" s="62" t="s">
        <v>106</v>
      </c>
      <c r="BJ228" s="62" t="s">
        <v>109</v>
      </c>
      <c r="BK228" s="62" t="s">
        <v>109</v>
      </c>
      <c r="BL228" s="62"/>
      <c r="BM228" s="62" t="s">
        <v>192</v>
      </c>
      <c r="BN228" s="62" t="s">
        <v>192</v>
      </c>
      <c r="CI228" s="891"/>
      <c r="CJ228" s="538"/>
      <c r="CK228" s="266"/>
      <c r="CL228" s="538"/>
      <c r="CM228" s="266"/>
      <c r="CN228" s="538"/>
      <c r="CO228" s="266"/>
      <c r="CP228" s="538"/>
      <c r="CQ228" s="3212"/>
      <c r="CR228" s="533"/>
      <c r="CS228" s="890"/>
    </row>
    <row r="229" spans="1:97" s="18" customFormat="1" ht="30" hidden="1" customHeight="1" x14ac:dyDescent="0.25">
      <c r="A229" s="4690"/>
      <c r="B229" s="4675"/>
      <c r="C229" s="140" t="s">
        <v>339</v>
      </c>
      <c r="D229" s="140" t="s">
        <v>339</v>
      </c>
      <c r="E229" s="150"/>
      <c r="F229" s="133"/>
      <c r="G229" s="150"/>
      <c r="H229" s="144"/>
      <c r="I229" s="150"/>
      <c r="J229" s="133"/>
      <c r="K229" s="102"/>
      <c r="L229" s="102"/>
      <c r="M229" s="150"/>
      <c r="N229" s="201"/>
      <c r="O229" s="50"/>
      <c r="P229" s="51"/>
      <c r="Q229" s="50"/>
      <c r="R229" s="51"/>
      <c r="S229" s="259"/>
      <c r="T229" s="50"/>
      <c r="U229" s="73"/>
      <c r="V229" s="50"/>
      <c r="W229" s="157"/>
      <c r="X229" s="62"/>
      <c r="Y229" s="191"/>
      <c r="Z229" s="50"/>
      <c r="AA229" s="50"/>
      <c r="AB229" s="50"/>
      <c r="AC229" s="50"/>
      <c r="AD229" s="50"/>
      <c r="AE229" s="511"/>
      <c r="AF229" s="50"/>
      <c r="AG229" s="50"/>
      <c r="AH229" s="512"/>
      <c r="AI229" s="50"/>
      <c r="AJ229" s="50"/>
      <c r="AK229" s="511"/>
      <c r="AL229" s="50"/>
      <c r="AM229" s="50"/>
      <c r="AN229" s="511"/>
      <c r="AO229" s="50"/>
      <c r="AP229" s="50"/>
      <c r="AQ229" s="511"/>
      <c r="AR229" s="50"/>
      <c r="AS229" s="511"/>
      <c r="AT229" s="511"/>
      <c r="AU229" s="209"/>
      <c r="AV229" s="511"/>
      <c r="AW229" s="1063"/>
      <c r="AX229" s="1063"/>
      <c r="AY229" s="50" t="s">
        <v>129</v>
      </c>
      <c r="AZ229" s="1063">
        <f>AZ225-17</f>
        <v>41905</v>
      </c>
      <c r="BA229" s="1063">
        <f>BA225-17</f>
        <v>41926</v>
      </c>
      <c r="BB229" s="50" t="s">
        <v>38</v>
      </c>
      <c r="BC229" s="1063">
        <f>BC225-17</f>
        <v>41989</v>
      </c>
      <c r="BD229" s="50" t="s">
        <v>67</v>
      </c>
      <c r="BE229" s="1063">
        <f>BE225-17</f>
        <v>42073</v>
      </c>
      <c r="BF229" s="50"/>
      <c r="BG229" s="50" t="s">
        <v>106</v>
      </c>
      <c r="BH229" s="50" t="s">
        <v>106</v>
      </c>
      <c r="BJ229" s="50" t="s">
        <v>109</v>
      </c>
      <c r="BK229" s="50" t="s">
        <v>109</v>
      </c>
      <c r="BL229" s="50"/>
      <c r="BM229" s="50" t="s">
        <v>192</v>
      </c>
      <c r="BN229" s="50" t="s">
        <v>192</v>
      </c>
      <c r="CI229" s="891"/>
      <c r="CJ229" s="538"/>
      <c r="CK229" s="266"/>
      <c r="CL229" s="538"/>
      <c r="CM229" s="266"/>
      <c r="CN229" s="538"/>
      <c r="CO229" s="266"/>
      <c r="CP229" s="538"/>
      <c r="CQ229" s="3212"/>
      <c r="CR229" s="533"/>
      <c r="CS229" s="890"/>
    </row>
    <row r="230" spans="1:97" s="18" customFormat="1" ht="30" hidden="1" customHeight="1" x14ac:dyDescent="0.25">
      <c r="A230" s="4690"/>
      <c r="B230" s="4675"/>
      <c r="C230" s="140" t="s">
        <v>338</v>
      </c>
      <c r="D230" s="140" t="s">
        <v>338</v>
      </c>
      <c r="E230" s="150"/>
      <c r="F230" s="133"/>
      <c r="G230" s="150"/>
      <c r="H230" s="144"/>
      <c r="I230" s="150"/>
      <c r="J230" s="133"/>
      <c r="K230" s="102"/>
      <c r="L230" s="102"/>
      <c r="M230" s="150"/>
      <c r="N230" s="201"/>
      <c r="O230" s="50"/>
      <c r="P230" s="51"/>
      <c r="Q230" s="50"/>
      <c r="R230" s="51"/>
      <c r="S230" s="259"/>
      <c r="T230" s="50"/>
      <c r="U230" s="73"/>
      <c r="V230" s="50"/>
      <c r="W230" s="157"/>
      <c r="X230" s="62"/>
      <c r="Y230" s="191"/>
      <c r="Z230" s="50"/>
      <c r="AA230" s="50"/>
      <c r="AB230" s="50"/>
      <c r="AC230" s="50"/>
      <c r="AD230" s="50"/>
      <c r="AE230" s="511"/>
      <c r="AF230" s="50"/>
      <c r="AG230" s="50"/>
      <c r="AH230" s="512"/>
      <c r="AI230" s="50"/>
      <c r="AJ230" s="50"/>
      <c r="AK230" s="511"/>
      <c r="AL230" s="50"/>
      <c r="AM230" s="50"/>
      <c r="AN230" s="511"/>
      <c r="AO230" s="50"/>
      <c r="AP230" s="50"/>
      <c r="AQ230" s="511"/>
      <c r="AR230" s="50"/>
      <c r="AS230" s="511"/>
      <c r="AT230" s="511"/>
      <c r="AU230" s="209"/>
      <c r="AV230" s="511"/>
      <c r="AW230" s="191"/>
      <c r="AX230" s="511"/>
      <c r="AY230" s="50" t="s">
        <v>129</v>
      </c>
      <c r="AZ230" s="511">
        <f>AZ229-7</f>
        <v>41898</v>
      </c>
      <c r="BA230" s="511">
        <f>BA229-7</f>
        <v>41919</v>
      </c>
      <c r="BB230" s="50" t="s">
        <v>38</v>
      </c>
      <c r="BC230" s="511">
        <f>BC229-7</f>
        <v>41982</v>
      </c>
      <c r="BD230" s="50" t="s">
        <v>67</v>
      </c>
      <c r="BE230" s="511">
        <f>BE229-7</f>
        <v>42066</v>
      </c>
      <c r="BF230" s="50"/>
      <c r="BG230" s="50" t="s">
        <v>106</v>
      </c>
      <c r="BH230" s="50" t="s">
        <v>106</v>
      </c>
      <c r="BJ230" s="50" t="s">
        <v>109</v>
      </c>
      <c r="BK230" s="50" t="s">
        <v>109</v>
      </c>
      <c r="BL230" s="50"/>
      <c r="BM230" s="50" t="s">
        <v>192</v>
      </c>
      <c r="BN230" s="50" t="s">
        <v>192</v>
      </c>
      <c r="CI230" s="891"/>
      <c r="CJ230" s="538"/>
      <c r="CK230" s="266"/>
      <c r="CL230" s="538"/>
      <c r="CM230" s="266"/>
      <c r="CN230" s="538"/>
      <c r="CO230" s="266"/>
      <c r="CP230" s="538"/>
      <c r="CQ230" s="3212"/>
      <c r="CR230" s="533"/>
      <c r="CS230" s="890"/>
    </row>
    <row r="231" spans="1:97" s="18" customFormat="1" ht="30" hidden="1" customHeight="1" x14ac:dyDescent="0.25">
      <c r="A231" s="4690"/>
      <c r="B231" s="4675"/>
      <c r="C231" s="140" t="s">
        <v>337</v>
      </c>
      <c r="D231" s="140" t="s">
        <v>337</v>
      </c>
      <c r="E231" s="150">
        <f>E228-7</f>
        <v>40478</v>
      </c>
      <c r="F231" s="133" t="s">
        <v>29</v>
      </c>
      <c r="G231" s="150">
        <f>G228-7</f>
        <v>40519</v>
      </c>
      <c r="H231" s="144" t="s">
        <v>29</v>
      </c>
      <c r="I231" s="150" t="s">
        <v>29</v>
      </c>
      <c r="J231" s="133">
        <f>J228-7</f>
        <v>-21</v>
      </c>
      <c r="K231" s="102" t="s">
        <v>106</v>
      </c>
      <c r="L231" s="102" t="s">
        <v>106</v>
      </c>
      <c r="M231" s="150">
        <f>M228-7</f>
        <v>-28</v>
      </c>
      <c r="N231" s="201" t="s">
        <v>29</v>
      </c>
      <c r="O231" s="50" t="e">
        <f>#REF!-14</f>
        <v>#REF!</v>
      </c>
      <c r="P231" s="51"/>
      <c r="Q231" s="50" t="e">
        <f>#REF!-14</f>
        <v>#REF!</v>
      </c>
      <c r="R231" s="51"/>
      <c r="S231" s="259"/>
      <c r="T231" s="50" t="e">
        <f>#REF!-14</f>
        <v>#REF!</v>
      </c>
      <c r="U231" s="73" t="s">
        <v>126</v>
      </c>
      <c r="V231" s="50">
        <v>40997</v>
      </c>
      <c r="W231" s="157" t="s">
        <v>106</v>
      </c>
      <c r="X231" s="62" t="s">
        <v>25</v>
      </c>
      <c r="Y231" s="191">
        <v>41065</v>
      </c>
      <c r="Z231" s="50">
        <v>41099</v>
      </c>
      <c r="AA231" s="50" t="s">
        <v>109</v>
      </c>
      <c r="AB231" s="50" t="s">
        <v>29</v>
      </c>
      <c r="AC231" s="50">
        <v>41200</v>
      </c>
      <c r="AD231" s="50" t="s">
        <v>38</v>
      </c>
      <c r="AE231" s="511">
        <f>AE228-14</f>
        <v>41247</v>
      </c>
      <c r="AF231" s="50" t="s">
        <v>38</v>
      </c>
      <c r="AG231" s="50" t="s">
        <v>38</v>
      </c>
      <c r="AH231" s="512">
        <v>41361</v>
      </c>
      <c r="AI231" s="50" t="s">
        <v>106</v>
      </c>
      <c r="AJ231" s="50" t="s">
        <v>25</v>
      </c>
      <c r="AK231" s="511">
        <f>AK228-14</f>
        <v>41402</v>
      </c>
      <c r="AL231" s="50" t="s">
        <v>109</v>
      </c>
      <c r="AM231" s="50" t="s">
        <v>109</v>
      </c>
      <c r="AN231" s="511">
        <f>AN228-14</f>
        <v>41487</v>
      </c>
      <c r="AO231" s="50" t="s">
        <v>192</v>
      </c>
      <c r="AP231" s="50" t="s">
        <v>192</v>
      </c>
      <c r="AQ231" s="511">
        <v>41589</v>
      </c>
      <c r="AR231" s="50" t="s">
        <v>67</v>
      </c>
      <c r="AS231" s="511">
        <f>AS228-14</f>
        <v>41668</v>
      </c>
      <c r="AT231" s="511">
        <f>AT228-14</f>
        <v>41703</v>
      </c>
      <c r="AU231" s="209" t="s">
        <v>106</v>
      </c>
      <c r="AV231" s="511"/>
      <c r="AW231" s="191"/>
      <c r="AX231" s="511"/>
      <c r="AY231" s="50" t="s">
        <v>129</v>
      </c>
      <c r="AZ231" s="511">
        <f>AZ228-14</f>
        <v>41891</v>
      </c>
      <c r="BA231" s="511">
        <f>BA228-14</f>
        <v>41912</v>
      </c>
      <c r="BB231" s="50" t="s">
        <v>38</v>
      </c>
      <c r="BC231" s="511">
        <f>BC228-14</f>
        <v>41975</v>
      </c>
      <c r="BD231" s="50" t="s">
        <v>67</v>
      </c>
      <c r="BE231" s="511">
        <f>BE228-14</f>
        <v>42059</v>
      </c>
      <c r="BF231" s="50"/>
      <c r="BG231" s="50" t="s">
        <v>106</v>
      </c>
      <c r="BH231" s="50" t="s">
        <v>106</v>
      </c>
      <c r="BJ231" s="50" t="s">
        <v>109</v>
      </c>
      <c r="BK231" s="50" t="s">
        <v>109</v>
      </c>
      <c r="BL231" s="50"/>
      <c r="BM231" s="50" t="s">
        <v>192</v>
      </c>
      <c r="BN231" s="50" t="s">
        <v>192</v>
      </c>
      <c r="CI231" s="891"/>
      <c r="CJ231" s="538"/>
      <c r="CK231" s="266"/>
      <c r="CL231" s="538"/>
      <c r="CM231" s="266"/>
      <c r="CN231" s="538"/>
      <c r="CO231" s="266"/>
      <c r="CP231" s="538"/>
      <c r="CQ231" s="3212"/>
      <c r="CR231" s="533"/>
      <c r="CS231" s="890"/>
    </row>
    <row r="232" spans="1:97" s="18" customFormat="1" ht="30" hidden="1" customHeight="1" x14ac:dyDescent="0.25">
      <c r="A232" s="4690"/>
      <c r="B232" s="4675"/>
      <c r="C232" s="141" t="s">
        <v>98</v>
      </c>
      <c r="D232" s="141" t="s">
        <v>98</v>
      </c>
      <c r="E232" s="112"/>
      <c r="F232" s="113"/>
      <c r="G232" s="114"/>
      <c r="H232" s="115"/>
      <c r="I232" s="112"/>
      <c r="J232" s="113"/>
      <c r="K232" s="116"/>
      <c r="L232" s="115" t="s">
        <v>25</v>
      </c>
      <c r="M232" s="116"/>
      <c r="N232" s="259"/>
      <c r="O232" s="186"/>
      <c r="P232" s="264"/>
      <c r="Q232" s="186"/>
      <c r="R232" s="264"/>
      <c r="S232" s="259"/>
      <c r="T232" s="186"/>
      <c r="U232" s="264"/>
      <c r="V232" s="186"/>
      <c r="W232" s="264"/>
      <c r="X232" s="186"/>
      <c r="Y232" s="186"/>
      <c r="Z232" s="186"/>
      <c r="AA232" s="746"/>
      <c r="AC232" s="831"/>
      <c r="AD232" s="830"/>
      <c r="AE232" s="830"/>
      <c r="AF232" s="830"/>
      <c r="AJ232" s="814"/>
      <c r="AL232" s="891"/>
      <c r="AM232" s="900"/>
      <c r="AN232" s="538"/>
      <c r="AO232" s="890"/>
      <c r="AQ232" s="891"/>
      <c r="AR232" s="538"/>
      <c r="AS232" s="538"/>
      <c r="AT232" s="538"/>
      <c r="AU232" s="533"/>
      <c r="AV232" s="538"/>
      <c r="AW232" s="948"/>
      <c r="AX232" s="538"/>
      <c r="AY232" s="538"/>
      <c r="AZ232" s="538"/>
      <c r="BA232" s="538"/>
      <c r="BB232" s="538"/>
      <c r="BC232" s="538"/>
      <c r="BD232" s="538"/>
      <c r="BE232" s="538"/>
      <c r="BF232" s="538"/>
      <c r="BG232" s="266"/>
      <c r="BL232" s="580"/>
      <c r="BM232" s="580"/>
      <c r="BN232" s="580"/>
      <c r="CI232" s="891"/>
      <c r="CJ232" s="538"/>
      <c r="CK232" s="266"/>
      <c r="CL232" s="538"/>
      <c r="CM232" s="266"/>
      <c r="CN232" s="538"/>
      <c r="CO232" s="266"/>
      <c r="CP232" s="538"/>
      <c r="CQ232" s="3212"/>
      <c r="CR232" s="533"/>
      <c r="CS232" s="890"/>
    </row>
    <row r="233" spans="1:97" s="18" customFormat="1" ht="30" hidden="1" customHeight="1" x14ac:dyDescent="0.25">
      <c r="A233" s="4690"/>
      <c r="B233" s="4675"/>
      <c r="C233" s="141"/>
      <c r="D233" s="141"/>
      <c r="E233" s="112"/>
      <c r="F233" s="113"/>
      <c r="G233" s="114"/>
      <c r="H233" s="115"/>
      <c r="I233" s="112"/>
      <c r="J233" s="113"/>
      <c r="K233" s="116"/>
      <c r="L233" s="115" t="s">
        <v>25</v>
      </c>
      <c r="M233" s="116"/>
      <c r="N233" s="259"/>
      <c r="O233" s="186"/>
      <c r="P233" s="264"/>
      <c r="Q233" s="186"/>
      <c r="R233" s="264"/>
      <c r="S233" s="259"/>
      <c r="T233" s="186"/>
      <c r="U233" s="264"/>
      <c r="V233" s="186"/>
      <c r="W233" s="264"/>
      <c r="X233" s="186"/>
      <c r="Y233" s="186"/>
      <c r="Z233" s="186"/>
      <c r="AA233" s="746"/>
      <c r="AC233" s="831"/>
      <c r="AD233" s="830"/>
      <c r="AE233" s="830"/>
      <c r="AF233" s="830"/>
      <c r="AJ233" s="814"/>
      <c r="AL233" s="891"/>
      <c r="AM233" s="900"/>
      <c r="AN233" s="538"/>
      <c r="AO233" s="890"/>
      <c r="AQ233" s="891"/>
      <c r="AR233" s="538"/>
      <c r="AS233" s="538"/>
      <c r="AT233" s="538"/>
      <c r="AU233" s="533"/>
      <c r="AV233" s="538"/>
      <c r="AW233" s="948"/>
      <c r="AX233" s="538"/>
      <c r="AY233" s="538"/>
      <c r="AZ233" s="538"/>
      <c r="BA233" s="538"/>
      <c r="BB233" s="538"/>
      <c r="BC233" s="538"/>
      <c r="BD233" s="538"/>
      <c r="BE233" s="538"/>
      <c r="BF233" s="538"/>
      <c r="BG233" s="266"/>
      <c r="BL233" s="580"/>
      <c r="BM233" s="580"/>
      <c r="BN233" s="580"/>
      <c r="CI233" s="891"/>
      <c r="CJ233" s="538"/>
      <c r="CK233" s="266"/>
      <c r="CL233" s="538"/>
      <c r="CM233" s="266"/>
      <c r="CN233" s="538"/>
      <c r="CO233" s="266"/>
      <c r="CP233" s="538"/>
      <c r="CQ233" s="3212"/>
      <c r="CR233" s="533"/>
      <c r="CS233" s="890"/>
    </row>
    <row r="234" spans="1:97" s="18" customFormat="1" ht="30" hidden="1" customHeight="1" x14ac:dyDescent="0.25">
      <c r="A234" s="4690"/>
      <c r="B234" s="4675"/>
      <c r="C234" s="141"/>
      <c r="D234" s="141"/>
      <c r="E234" s="112"/>
      <c r="F234" s="113"/>
      <c r="G234" s="114"/>
      <c r="H234" s="115"/>
      <c r="I234" s="112"/>
      <c r="J234" s="113"/>
      <c r="K234" s="116"/>
      <c r="L234" s="115" t="s">
        <v>25</v>
      </c>
      <c r="M234" s="116"/>
      <c r="N234" s="259"/>
      <c r="O234" s="186"/>
      <c r="P234" s="264"/>
      <c r="Q234" s="186"/>
      <c r="R234" s="264"/>
      <c r="S234" s="259"/>
      <c r="T234" s="186"/>
      <c r="U234" s="264"/>
      <c r="V234" s="186"/>
      <c r="W234" s="264"/>
      <c r="X234" s="186"/>
      <c r="Y234" s="186"/>
      <c r="Z234" s="186"/>
      <c r="AA234" s="746"/>
      <c r="AC234" s="831"/>
      <c r="AD234" s="830"/>
      <c r="AE234" s="830"/>
      <c r="AF234" s="830"/>
      <c r="AJ234" s="814"/>
      <c r="AL234" s="891"/>
      <c r="AM234" s="900"/>
      <c r="AN234" s="538"/>
      <c r="AO234" s="890"/>
      <c r="AQ234" s="891"/>
      <c r="AR234" s="538"/>
      <c r="AS234" s="538"/>
      <c r="AT234" s="538"/>
      <c r="AU234" s="533"/>
      <c r="AV234" s="538"/>
      <c r="AW234" s="948"/>
      <c r="AX234" s="538"/>
      <c r="AY234" s="538"/>
      <c r="AZ234" s="538"/>
      <c r="BA234" s="538"/>
      <c r="BB234" s="538"/>
      <c r="BC234" s="538"/>
      <c r="BD234" s="538"/>
      <c r="BE234" s="538"/>
      <c r="BF234" s="538"/>
      <c r="BG234" s="266"/>
      <c r="BL234" s="580"/>
      <c r="BM234" s="580"/>
      <c r="BN234" s="580"/>
      <c r="CI234" s="891"/>
      <c r="CJ234" s="538"/>
      <c r="CK234" s="266"/>
      <c r="CL234" s="538"/>
      <c r="CM234" s="266"/>
      <c r="CN234" s="538"/>
      <c r="CO234" s="266"/>
      <c r="CP234" s="538"/>
      <c r="CQ234" s="3212"/>
      <c r="CR234" s="533"/>
      <c r="CS234" s="890"/>
    </row>
    <row r="235" spans="1:97" s="18" customFormat="1" ht="30" hidden="1" customHeight="1" x14ac:dyDescent="0.25">
      <c r="A235" s="4690"/>
      <c r="B235" s="4675"/>
      <c r="C235" s="134" t="s">
        <v>20</v>
      </c>
      <c r="D235" s="134" t="s">
        <v>20</v>
      </c>
      <c r="E235" s="62">
        <v>40480</v>
      </c>
      <c r="F235" s="51">
        <f>F228-5</f>
        <v>-19</v>
      </c>
      <c r="G235" s="62">
        <v>40526</v>
      </c>
      <c r="H235" s="142" t="s">
        <v>67</v>
      </c>
      <c r="I235" s="147">
        <f>I228-5</f>
        <v>-26</v>
      </c>
      <c r="J235" s="146">
        <f>J228-5</f>
        <v>-19</v>
      </c>
      <c r="K235" s="151">
        <f>K228-5</f>
        <v>-26</v>
      </c>
      <c r="L235" s="131" t="s">
        <v>25</v>
      </c>
      <c r="M235" s="151">
        <f>M228-5</f>
        <v>-26</v>
      </c>
      <c r="N235" s="259"/>
      <c r="O235" s="186"/>
      <c r="P235" s="264"/>
      <c r="Q235" s="186"/>
      <c r="R235" s="264"/>
      <c r="S235" s="259"/>
      <c r="T235" s="186"/>
      <c r="U235" s="264"/>
      <c r="V235" s="186"/>
      <c r="W235" s="264"/>
      <c r="X235" s="186"/>
      <c r="Y235" s="186"/>
      <c r="Z235" s="186"/>
      <c r="AA235" s="746"/>
      <c r="AC235" s="831"/>
      <c r="AD235" s="830"/>
      <c r="AE235" s="830"/>
      <c r="AF235" s="830"/>
      <c r="AJ235" s="814"/>
      <c r="AL235" s="891"/>
      <c r="AM235" s="900"/>
      <c r="AN235" s="538"/>
      <c r="AO235" s="890"/>
      <c r="AQ235" s="891"/>
      <c r="AR235" s="538"/>
      <c r="AS235" s="538"/>
      <c r="AT235" s="538"/>
      <c r="AU235" s="533"/>
      <c r="AV235" s="538"/>
      <c r="AW235" s="948"/>
      <c r="AX235" s="538"/>
      <c r="AY235" s="538"/>
      <c r="AZ235" s="538"/>
      <c r="BA235" s="538"/>
      <c r="BB235" s="538"/>
      <c r="BC235" s="538"/>
      <c r="BD235" s="538"/>
      <c r="BE235" s="538"/>
      <c r="BF235" s="538"/>
      <c r="BG235" s="266"/>
      <c r="BL235" s="580"/>
      <c r="BM235" s="580"/>
      <c r="BN235" s="580"/>
      <c r="CI235" s="891"/>
      <c r="CJ235" s="538"/>
      <c r="CK235" s="266"/>
      <c r="CL235" s="538"/>
      <c r="CM235" s="266"/>
      <c r="CN235" s="538"/>
      <c r="CO235" s="266"/>
      <c r="CP235" s="538"/>
      <c r="CQ235" s="3212"/>
      <c r="CR235" s="533"/>
      <c r="CS235" s="890"/>
    </row>
    <row r="236" spans="1:97" s="18" customFormat="1" ht="30" hidden="1" customHeight="1" x14ac:dyDescent="0.25">
      <c r="A236" s="4690"/>
      <c r="B236" s="4675"/>
      <c r="C236" s="134" t="s">
        <v>19</v>
      </c>
      <c r="D236" s="134" t="s">
        <v>19</v>
      </c>
      <c r="E236" s="62">
        <v>40465</v>
      </c>
      <c r="F236" s="51">
        <f>F235-14</f>
        <v>-33</v>
      </c>
      <c r="G236" s="62">
        <v>40511</v>
      </c>
      <c r="H236" s="142" t="s">
        <v>67</v>
      </c>
      <c r="I236" s="147">
        <f>I235-14</f>
        <v>-40</v>
      </c>
      <c r="J236" s="146">
        <f>J235-14</f>
        <v>-33</v>
      </c>
      <c r="K236" s="151">
        <f>K235-14</f>
        <v>-40</v>
      </c>
      <c r="L236" s="131" t="s">
        <v>25</v>
      </c>
      <c r="M236" s="151">
        <f>M235-14</f>
        <v>-40</v>
      </c>
      <c r="N236" s="259"/>
      <c r="O236" s="186"/>
      <c r="P236" s="264"/>
      <c r="Q236" s="186"/>
      <c r="R236" s="264"/>
      <c r="S236" s="259"/>
      <c r="T236" s="186"/>
      <c r="U236" s="264"/>
      <c r="V236" s="186"/>
      <c r="W236" s="264"/>
      <c r="X236" s="186"/>
      <c r="Y236" s="186"/>
      <c r="Z236" s="186"/>
      <c r="AA236" s="746"/>
      <c r="AC236" s="831"/>
      <c r="AD236" s="830"/>
      <c r="AE236" s="830"/>
      <c r="AF236" s="830"/>
      <c r="AJ236" s="814"/>
      <c r="AL236" s="891"/>
      <c r="AM236" s="900"/>
      <c r="AN236" s="538"/>
      <c r="AO236" s="890"/>
      <c r="AQ236" s="891"/>
      <c r="AR236" s="538"/>
      <c r="AS236" s="538"/>
      <c r="AT236" s="538"/>
      <c r="AU236" s="533"/>
      <c r="AV236" s="538"/>
      <c r="AW236" s="948"/>
      <c r="AX236" s="538"/>
      <c r="AY236" s="538"/>
      <c r="AZ236" s="538"/>
      <c r="BA236" s="538"/>
      <c r="BB236" s="538"/>
      <c r="BC236" s="538"/>
      <c r="BD236" s="538"/>
      <c r="BE236" s="538"/>
      <c r="BF236" s="538"/>
      <c r="BG236" s="266"/>
      <c r="BL236" s="580"/>
      <c r="BM236" s="580"/>
      <c r="BN236" s="580"/>
      <c r="CI236" s="891"/>
      <c r="CJ236" s="538"/>
      <c r="CK236" s="266"/>
      <c r="CL236" s="538"/>
      <c r="CM236" s="266"/>
      <c r="CN236" s="538"/>
      <c r="CO236" s="266"/>
      <c r="CP236" s="538"/>
      <c r="CQ236" s="3212"/>
      <c r="CR236" s="533"/>
      <c r="CS236" s="890"/>
    </row>
    <row r="237" spans="1:97" s="18" customFormat="1" ht="30" hidden="1" customHeight="1" x14ac:dyDescent="0.25">
      <c r="A237" s="4690"/>
      <c r="B237" s="4675"/>
      <c r="C237" s="137" t="s">
        <v>35</v>
      </c>
      <c r="D237" s="137" t="s">
        <v>35</v>
      </c>
      <c r="E237" s="62">
        <v>40463</v>
      </c>
      <c r="F237" s="51">
        <f>F236-2</f>
        <v>-35</v>
      </c>
      <c r="G237" s="62">
        <v>40509</v>
      </c>
      <c r="H237" s="142" t="s">
        <v>67</v>
      </c>
      <c r="I237" s="147">
        <f>I236-2</f>
        <v>-42</v>
      </c>
      <c r="J237" s="146">
        <f>J236-2</f>
        <v>-35</v>
      </c>
      <c r="K237" s="151">
        <f>K236-2</f>
        <v>-42</v>
      </c>
      <c r="L237" s="131" t="s">
        <v>25</v>
      </c>
      <c r="M237" s="151">
        <f>M236-2</f>
        <v>-42</v>
      </c>
      <c r="N237" s="259"/>
      <c r="O237" s="186"/>
      <c r="P237" s="264"/>
      <c r="Q237" s="186"/>
      <c r="R237" s="264"/>
      <c r="S237" s="259"/>
      <c r="T237" s="186"/>
      <c r="U237" s="264"/>
      <c r="V237" s="186"/>
      <c r="W237" s="264"/>
      <c r="X237" s="186"/>
      <c r="Y237" s="186"/>
      <c r="Z237" s="186"/>
      <c r="AA237" s="746"/>
      <c r="AC237" s="831"/>
      <c r="AD237" s="830"/>
      <c r="AE237" s="830"/>
      <c r="AF237" s="830"/>
      <c r="AJ237" s="814"/>
      <c r="AL237" s="891"/>
      <c r="AM237" s="900"/>
      <c r="AN237" s="538"/>
      <c r="AO237" s="890"/>
      <c r="AQ237" s="891"/>
      <c r="AR237" s="538"/>
      <c r="AS237" s="538"/>
      <c r="AT237" s="538"/>
      <c r="AU237" s="533"/>
      <c r="AV237" s="538"/>
      <c r="AW237" s="948"/>
      <c r="AX237" s="538"/>
      <c r="AY237" s="538"/>
      <c r="AZ237" s="538"/>
      <c r="BA237" s="538"/>
      <c r="BB237" s="538"/>
      <c r="BC237" s="538"/>
      <c r="BD237" s="538"/>
      <c r="BE237" s="538"/>
      <c r="BF237" s="538"/>
      <c r="BG237" s="266"/>
      <c r="BL237" s="580"/>
      <c r="BM237" s="580"/>
      <c r="BN237" s="580"/>
      <c r="CI237" s="891"/>
      <c r="CJ237" s="538"/>
      <c r="CK237" s="266"/>
      <c r="CL237" s="538"/>
      <c r="CM237" s="266"/>
      <c r="CN237" s="538"/>
      <c r="CO237" s="266"/>
      <c r="CP237" s="538"/>
      <c r="CQ237" s="3212"/>
      <c r="CR237" s="533"/>
      <c r="CS237" s="890"/>
    </row>
    <row r="238" spans="1:97" s="18" customFormat="1" ht="60" hidden="1" customHeight="1" x14ac:dyDescent="0.25">
      <c r="A238" s="4690"/>
      <c r="B238" s="4675"/>
      <c r="C238" s="134"/>
      <c r="D238" s="134"/>
      <c r="E238" s="101"/>
      <c r="F238" s="63"/>
      <c r="G238" s="101"/>
      <c r="H238" s="145"/>
      <c r="I238" s="101"/>
      <c r="J238" s="104"/>
      <c r="K238" s="101"/>
      <c r="L238" s="156"/>
      <c r="M238" s="101"/>
      <c r="N238" s="262"/>
      <c r="O238" s="186"/>
      <c r="P238" s="264"/>
      <c r="Q238" s="186"/>
      <c r="R238" s="266"/>
      <c r="S238" s="259"/>
      <c r="T238" s="186"/>
      <c r="U238" s="264"/>
      <c r="V238" s="186"/>
      <c r="W238" s="264"/>
      <c r="X238" s="186"/>
      <c r="Y238" s="186"/>
      <c r="Z238" s="186"/>
      <c r="AA238" s="746"/>
      <c r="AC238" s="831"/>
      <c r="AD238" s="830"/>
      <c r="AE238" s="830"/>
      <c r="AF238" s="830"/>
      <c r="AJ238" s="814"/>
      <c r="AL238" s="891"/>
      <c r="AM238" s="900"/>
      <c r="AN238" s="538"/>
      <c r="AO238" s="890"/>
      <c r="AQ238" s="891"/>
      <c r="AR238" s="538"/>
      <c r="AS238" s="538"/>
      <c r="AT238" s="538"/>
      <c r="AU238" s="533"/>
      <c r="AV238" s="538"/>
      <c r="AW238" s="948"/>
      <c r="AX238" s="538"/>
      <c r="AY238" s="538"/>
      <c r="AZ238" s="538"/>
      <c r="BA238" s="538"/>
      <c r="BB238" s="538"/>
      <c r="BC238" s="538"/>
      <c r="BD238" s="538"/>
      <c r="BE238" s="538"/>
      <c r="BF238" s="538"/>
      <c r="BG238" s="266"/>
      <c r="BL238" s="580"/>
      <c r="BM238" s="580"/>
      <c r="BN238" s="580"/>
      <c r="CI238" s="891"/>
      <c r="CJ238" s="538"/>
      <c r="CK238" s="266"/>
      <c r="CL238" s="538"/>
      <c r="CM238" s="266"/>
      <c r="CN238" s="538"/>
      <c r="CO238" s="266"/>
      <c r="CP238" s="538"/>
      <c r="CQ238" s="3212"/>
      <c r="CR238" s="533"/>
      <c r="CS238" s="890"/>
    </row>
    <row r="239" spans="1:97" ht="30" hidden="1" customHeight="1" x14ac:dyDescent="0.25">
      <c r="A239" s="4690"/>
      <c r="B239" s="4675"/>
      <c r="C239" s="721" t="s">
        <v>52</v>
      </c>
      <c r="D239" s="721" t="s">
        <v>52</v>
      </c>
      <c r="E239" s="722" t="s">
        <v>55</v>
      </c>
      <c r="F239" s="723">
        <v>40401</v>
      </c>
      <c r="G239" s="724" t="s">
        <v>54</v>
      </c>
      <c r="H239" s="722" t="s">
        <v>54</v>
      </c>
      <c r="I239" s="725" t="e">
        <f>#REF!</f>
        <v>#REF!</v>
      </c>
      <c r="J239" s="726" t="s">
        <v>24</v>
      </c>
      <c r="K239" s="727">
        <v>40583</v>
      </c>
      <c r="L239" s="728" t="s">
        <v>25</v>
      </c>
      <c r="M239" s="729" t="s">
        <v>25</v>
      </c>
      <c r="O239" s="182"/>
      <c r="P239" s="181"/>
      <c r="Q239" s="182"/>
      <c r="R239" s="181"/>
      <c r="S239" s="340"/>
      <c r="T239" s="182"/>
      <c r="U239" s="181"/>
      <c r="V239" s="182"/>
      <c r="W239" s="181"/>
      <c r="X239" s="182"/>
      <c r="Y239" s="182"/>
      <c r="Z239" s="182"/>
      <c r="AA239" s="747"/>
      <c r="AB239" s="15"/>
      <c r="AK239" s="15"/>
      <c r="AM239" s="901"/>
      <c r="AN239" s="895"/>
      <c r="AR239" s="895"/>
      <c r="AS239" s="895"/>
      <c r="AT239" s="895"/>
      <c r="AU239" s="951"/>
      <c r="AV239" s="895"/>
      <c r="AW239" s="954"/>
      <c r="AX239" s="895"/>
      <c r="AY239" s="895"/>
      <c r="AZ239" s="895"/>
      <c r="BA239" s="895"/>
      <c r="BB239" s="895"/>
      <c r="BC239" s="895"/>
      <c r="BD239" s="895"/>
      <c r="BE239" s="895"/>
      <c r="BF239" s="895"/>
      <c r="BG239" s="1"/>
      <c r="CJ239" s="895"/>
      <c r="CL239" s="895"/>
      <c r="CN239" s="895"/>
      <c r="CP239" s="895"/>
      <c r="CR239" s="951"/>
    </row>
    <row r="240" spans="1:97" ht="30" hidden="1" customHeight="1" x14ac:dyDescent="0.25">
      <c r="A240" s="4690"/>
      <c r="B240" s="4675"/>
      <c r="C240" s="734" t="s">
        <v>134</v>
      </c>
      <c r="D240" s="734" t="s">
        <v>134</v>
      </c>
      <c r="E240" s="319"/>
      <c r="F240" s="320"/>
      <c r="G240" s="321"/>
      <c r="H240" s="320"/>
      <c r="I240" s="322"/>
      <c r="J240" s="320"/>
      <c r="K240" s="323"/>
      <c r="L240" s="323"/>
      <c r="M240" s="324"/>
      <c r="N240" s="735"/>
      <c r="O240" s="325">
        <v>41090</v>
      </c>
      <c r="P240" s="326">
        <v>41120</v>
      </c>
      <c r="Q240" s="325">
        <v>41151</v>
      </c>
      <c r="R240" s="326">
        <v>41182</v>
      </c>
      <c r="S240" s="325">
        <v>406425</v>
      </c>
      <c r="T240" s="326">
        <v>41243</v>
      </c>
      <c r="U240" s="325">
        <v>41273</v>
      </c>
      <c r="V240" s="326">
        <v>41304</v>
      </c>
      <c r="W240" s="325">
        <v>41333</v>
      </c>
      <c r="X240" s="326" t="s">
        <v>128</v>
      </c>
      <c r="Y240" s="326">
        <v>41363</v>
      </c>
      <c r="Z240" s="326">
        <v>41424</v>
      </c>
      <c r="AA240" s="347">
        <v>41455</v>
      </c>
      <c r="AB240" s="325">
        <v>41120</v>
      </c>
      <c r="AC240" s="325">
        <v>41151</v>
      </c>
      <c r="AD240" s="325">
        <v>41182</v>
      </c>
      <c r="AE240" s="324">
        <v>41212</v>
      </c>
      <c r="AF240" s="324">
        <v>41608</v>
      </c>
      <c r="AG240" s="324">
        <v>41638</v>
      </c>
      <c r="AH240" s="324">
        <v>41304</v>
      </c>
      <c r="AI240" s="324">
        <v>41333</v>
      </c>
      <c r="AJ240" s="347">
        <v>41363</v>
      </c>
      <c r="AK240" s="324">
        <v>41394</v>
      </c>
      <c r="AL240" s="325">
        <v>41424</v>
      </c>
      <c r="AM240" s="323">
        <v>41455</v>
      </c>
      <c r="AN240" s="326">
        <v>41485</v>
      </c>
      <c r="AO240" s="324">
        <v>41516</v>
      </c>
      <c r="AP240" s="324">
        <v>41547</v>
      </c>
      <c r="AQ240" s="325">
        <v>41577</v>
      </c>
      <c r="AR240" s="326">
        <v>41608</v>
      </c>
      <c r="AS240" s="326">
        <v>42003</v>
      </c>
      <c r="AT240" s="326">
        <v>42034</v>
      </c>
      <c r="AU240" s="880">
        <v>42063</v>
      </c>
      <c r="AV240" s="326">
        <v>42093</v>
      </c>
      <c r="AW240" s="955">
        <v>42093</v>
      </c>
      <c r="AX240" s="326">
        <v>42093</v>
      </c>
      <c r="AY240" s="326">
        <v>42093</v>
      </c>
      <c r="AZ240" s="326">
        <v>42093</v>
      </c>
      <c r="BA240" s="326">
        <v>42093</v>
      </c>
      <c r="BB240" s="326"/>
      <c r="BC240" s="326"/>
      <c r="BD240" s="326"/>
      <c r="BE240" s="326"/>
      <c r="BF240" s="326"/>
      <c r="BG240" s="1157"/>
      <c r="CJ240" s="895"/>
      <c r="CL240" s="895"/>
      <c r="CN240" s="895"/>
      <c r="CP240" s="895"/>
      <c r="CR240" s="951"/>
    </row>
    <row r="241" spans="1:101" ht="249.95" hidden="1" customHeight="1" thickBot="1" x14ac:dyDescent="0.3">
      <c r="A241" s="4691"/>
      <c r="B241" s="4676"/>
      <c r="C241" s="308" t="s">
        <v>30</v>
      </c>
      <c r="D241" s="308" t="s">
        <v>30</v>
      </c>
      <c r="E241" s="467"/>
      <c r="F241" s="730" t="s">
        <v>78</v>
      </c>
      <c r="G241" s="731" t="s">
        <v>75</v>
      </c>
      <c r="H241" s="730"/>
      <c r="I241" s="732"/>
      <c r="J241" s="730"/>
      <c r="K241" s="2803" t="s">
        <v>94</v>
      </c>
      <c r="L241" s="13"/>
      <c r="M241" s="3351" t="s">
        <v>95</v>
      </c>
      <c r="O241" s="263" t="s">
        <v>113</v>
      </c>
      <c r="P241" s="267"/>
      <c r="Q241" s="265"/>
      <c r="R241" s="733" t="s">
        <v>125</v>
      </c>
      <c r="S241" s="341"/>
      <c r="T241" s="265"/>
      <c r="U241" s="267"/>
      <c r="V241" s="265"/>
      <c r="W241" s="267"/>
      <c r="X241" s="263" t="s">
        <v>147</v>
      </c>
      <c r="Y241" s="263" t="s">
        <v>147</v>
      </c>
      <c r="Z241" s="265"/>
      <c r="AA241" s="748"/>
      <c r="AB241" s="15"/>
      <c r="AD241" s="832" t="s">
        <v>195</v>
      </c>
      <c r="AI241" s="902" t="s">
        <v>263</v>
      </c>
      <c r="AJ241" s="719" t="s">
        <v>245</v>
      </c>
      <c r="AK241" s="399"/>
      <c r="AL241" s="399"/>
      <c r="AM241" s="903"/>
      <c r="AN241" s="799" t="s">
        <v>266</v>
      </c>
      <c r="AO241" s="399"/>
      <c r="AP241" s="750"/>
      <c r="AQ241" s="825" t="s">
        <v>267</v>
      </c>
      <c r="AR241" s="399"/>
      <c r="AS241" s="719" t="s">
        <v>284</v>
      </c>
      <c r="AT241" s="719" t="s">
        <v>295</v>
      </c>
      <c r="AU241" s="719"/>
      <c r="AV241" s="719" t="s">
        <v>288</v>
      </c>
      <c r="AW241" s="719"/>
      <c r="AX241" s="719"/>
      <c r="AY241" s="399"/>
      <c r="AZ241" s="399"/>
      <c r="BA241" s="719" t="s">
        <v>313</v>
      </c>
      <c r="BB241" s="719" t="s">
        <v>332</v>
      </c>
      <c r="BC241" s="719"/>
      <c r="BD241" s="719"/>
      <c r="BE241" s="719"/>
      <c r="BF241" s="719" t="s">
        <v>366</v>
      </c>
      <c r="BG241" s="719"/>
      <c r="BH241" s="719" t="s">
        <v>370</v>
      </c>
      <c r="BI241" s="399"/>
      <c r="BJ241" s="399"/>
      <c r="BK241" s="399"/>
      <c r="BL241" s="204"/>
      <c r="BN241" s="180" t="s">
        <v>410</v>
      </c>
      <c r="BP241" s="15" t="s">
        <v>1</v>
      </c>
      <c r="BS241" s="15" t="s">
        <v>1</v>
      </c>
      <c r="CD241" s="755" t="s">
        <v>628</v>
      </c>
      <c r="CE241" s="399" t="s">
        <v>1</v>
      </c>
      <c r="CF241" s="399"/>
      <c r="CG241" s="399"/>
      <c r="CH241" s="719" t="s">
        <v>719</v>
      </c>
      <c r="CI241" s="399"/>
      <c r="CJ241" s="799" t="s">
        <v>761</v>
      </c>
      <c r="CK241" s="799" t="s">
        <v>762</v>
      </c>
      <c r="CL241" s="719" t="s">
        <v>720</v>
      </c>
      <c r="CM241" s="750"/>
      <c r="CN241" s="399"/>
      <c r="CO241" s="750"/>
      <c r="CP241" s="399"/>
      <c r="CQ241" s="755"/>
      <c r="CR241" s="719"/>
      <c r="CS241" s="903"/>
      <c r="CW241" s="15" t="s">
        <v>1</v>
      </c>
    </row>
    <row r="242" spans="1:101" ht="21" hidden="1" x14ac:dyDescent="0.25">
      <c r="A242" s="11"/>
      <c r="B242" s="12"/>
      <c r="C242" s="4"/>
      <c r="D242" s="4"/>
      <c r="E242" s="13"/>
      <c r="F242" s="42"/>
      <c r="G242" s="42"/>
      <c r="H242" s="42"/>
      <c r="I242" s="42"/>
      <c r="J242" s="42"/>
      <c r="K242" s="13"/>
      <c r="L242" s="13"/>
      <c r="M242" s="189"/>
      <c r="AB242" s="15"/>
      <c r="AK242" s="15"/>
    </row>
    <row r="243" spans="1:101" ht="21" x14ac:dyDescent="0.25">
      <c r="A243" s="11"/>
      <c r="B243" s="12"/>
      <c r="C243" s="4"/>
      <c r="D243" s="4"/>
      <c r="E243" s="90"/>
      <c r="F243" s="90"/>
      <c r="G243" s="90"/>
      <c r="H243" s="90"/>
      <c r="I243" s="90"/>
      <c r="J243" s="90"/>
      <c r="K243" s="13"/>
      <c r="L243" s="13"/>
      <c r="M243" s="189"/>
      <c r="AB243" s="15"/>
    </row>
    <row r="244" spans="1:101" ht="15" customHeight="1" x14ac:dyDescent="0.25">
      <c r="A244" s="11"/>
      <c r="B244" s="12"/>
      <c r="C244" s="3383" t="s">
        <v>764</v>
      </c>
      <c r="D244" s="3383"/>
      <c r="E244" s="3384"/>
      <c r="F244" s="3384"/>
      <c r="G244" s="3384"/>
      <c r="H244" s="3384"/>
      <c r="I244" s="3384"/>
      <c r="J244" s="3384"/>
      <c r="K244" s="3385"/>
      <c r="L244" s="3385"/>
      <c r="M244" s="3386"/>
      <c r="N244" s="3387"/>
      <c r="O244" s="3387"/>
      <c r="P244" s="3387"/>
      <c r="Q244" s="3387"/>
      <c r="R244" s="3387"/>
      <c r="S244" s="3387"/>
      <c r="T244" s="3387"/>
      <c r="U244" s="3387"/>
      <c r="V244" s="3387"/>
      <c r="W244" s="3387"/>
      <c r="X244" s="3387"/>
      <c r="Y244" s="3387"/>
      <c r="Z244" s="3387"/>
      <c r="AA244" s="3388"/>
      <c r="AB244" s="3376"/>
      <c r="AC244" s="3376"/>
      <c r="AD244" s="3376"/>
      <c r="AE244" s="3376"/>
      <c r="AF244" s="3376"/>
      <c r="AG244" s="3376"/>
      <c r="AH244" s="3376"/>
      <c r="AI244" s="3376"/>
      <c r="AJ244" s="3389"/>
      <c r="AK244" s="3389"/>
      <c r="AL244" s="3376"/>
      <c r="AM244" s="3376"/>
      <c r="AN244" s="3376"/>
      <c r="AO244" s="3376"/>
      <c r="AP244" s="3376"/>
      <c r="AQ244" s="3376"/>
      <c r="AR244" s="3376"/>
      <c r="AS244" s="3376"/>
      <c r="AT244" s="3376"/>
      <c r="AU244" s="3389"/>
      <c r="AV244" s="3376"/>
      <c r="AW244" s="3389"/>
      <c r="AX244" s="3376"/>
      <c r="AY244" s="3376"/>
      <c r="AZ244" s="3376"/>
      <c r="BA244" s="3376"/>
      <c r="BB244" s="3376"/>
      <c r="BC244" s="3376"/>
      <c r="BD244" s="3376"/>
      <c r="BE244" s="3376"/>
      <c r="BF244" s="3376"/>
      <c r="BG244" s="3376"/>
      <c r="BH244" s="3376"/>
      <c r="BI244" s="3376"/>
      <c r="BJ244" s="3376"/>
      <c r="BK244" s="3376"/>
      <c r="BL244" s="3387"/>
      <c r="BM244" s="3387"/>
      <c r="BN244" s="3387"/>
      <c r="BO244" s="3376"/>
      <c r="BP244" s="3376"/>
      <c r="BQ244" s="3376"/>
      <c r="BR244" s="3376"/>
      <c r="BS244" s="3376"/>
      <c r="BT244" s="3376"/>
      <c r="BU244" s="3376"/>
      <c r="BV244" s="3376"/>
      <c r="BW244" s="3376"/>
      <c r="BX244" s="3376"/>
      <c r="BY244" s="3376"/>
      <c r="BZ244" s="3376"/>
      <c r="CA244" s="3376"/>
      <c r="CB244" s="3376"/>
      <c r="CC244" s="3376"/>
      <c r="CD244" s="3376"/>
      <c r="CE244" s="3376"/>
      <c r="CF244" s="3376"/>
      <c r="CG244" s="3376"/>
      <c r="CH244" s="3376"/>
      <c r="CI244" s="3376"/>
      <c r="CJ244" s="3376"/>
      <c r="CK244" s="3376"/>
      <c r="CL244" s="3376"/>
      <c r="CM244" s="3376"/>
      <c r="CN244" s="3376"/>
      <c r="CO244" s="3376"/>
      <c r="CP244" s="3376"/>
      <c r="CQ244" s="3389"/>
      <c r="CR244" s="3389"/>
      <c r="CS244" s="3376"/>
      <c r="CT244" s="3376"/>
      <c r="CU244" s="3376" t="s">
        <v>766</v>
      </c>
    </row>
    <row r="245" spans="1:101" ht="15" customHeight="1" x14ac:dyDescent="0.25">
      <c r="A245" s="11"/>
      <c r="B245" s="12"/>
      <c r="C245" s="4"/>
      <c r="D245" s="4"/>
      <c r="E245" s="90"/>
      <c r="F245" s="90"/>
      <c r="G245" s="90"/>
      <c r="H245" s="90"/>
      <c r="I245" s="90"/>
      <c r="J245" s="90"/>
      <c r="K245" s="13"/>
      <c r="L245" s="13"/>
      <c r="M245" s="189"/>
      <c r="AB245" s="15"/>
      <c r="CV245" s="816"/>
    </row>
    <row r="246" spans="1:101" ht="15" customHeight="1" x14ac:dyDescent="0.25">
      <c r="A246" s="11"/>
      <c r="B246" s="12"/>
      <c r="C246" s="1219" t="s">
        <v>377</v>
      </c>
      <c r="D246" s="1219" t="s">
        <v>377</v>
      </c>
      <c r="E246" s="2983"/>
      <c r="F246" s="2983"/>
      <c r="G246" s="2983"/>
      <c r="H246" s="2983"/>
      <c r="I246" s="2983"/>
      <c r="J246" s="2983"/>
      <c r="K246" s="209"/>
      <c r="L246" s="209"/>
      <c r="M246" s="2984"/>
      <c r="N246" s="580"/>
      <c r="O246" s="580"/>
      <c r="P246" s="580"/>
      <c r="Q246" s="580"/>
      <c r="R246" s="580"/>
      <c r="S246" s="580"/>
      <c r="T246" s="580"/>
      <c r="U246" s="580"/>
      <c r="V246" s="580"/>
      <c r="W246" s="580"/>
      <c r="X246" s="580"/>
      <c r="Y246" s="580"/>
      <c r="Z246" s="580"/>
      <c r="AA246" s="2350"/>
      <c r="AB246" s="18"/>
      <c r="AC246" s="830"/>
      <c r="AD246" s="830"/>
      <c r="AE246" s="830"/>
      <c r="AF246" s="830"/>
      <c r="AG246" s="18"/>
      <c r="AH246" s="18"/>
      <c r="AI246" s="18"/>
      <c r="AJ246" s="814"/>
      <c r="AK246" s="814"/>
      <c r="AL246" s="18"/>
      <c r="AM246" s="18"/>
      <c r="AN246" s="18"/>
      <c r="AO246" s="18"/>
      <c r="AP246" s="18"/>
      <c r="AQ246" s="18"/>
      <c r="AR246" s="18"/>
      <c r="AS246" s="18"/>
      <c r="AT246" s="18"/>
      <c r="AU246" s="814"/>
      <c r="AV246" s="18"/>
      <c r="AW246" s="814"/>
      <c r="AX246" s="18"/>
      <c r="AY246" s="18"/>
      <c r="AZ246" s="18"/>
      <c r="BA246" s="580">
        <f t="shared" ref="BA246:BF246" si="415">BA115-BA204</f>
        <v>233</v>
      </c>
      <c r="BB246" s="580">
        <f t="shared" si="415"/>
        <v>238</v>
      </c>
      <c r="BC246" s="580">
        <f t="shared" si="415"/>
        <v>218</v>
      </c>
      <c r="BD246" s="580">
        <f t="shared" si="415"/>
        <v>215</v>
      </c>
      <c r="BE246" s="580">
        <f t="shared" si="415"/>
        <v>209</v>
      </c>
      <c r="BF246" s="580">
        <f t="shared" si="415"/>
        <v>211</v>
      </c>
      <c r="BG246" s="580"/>
      <c r="BH246" s="580">
        <f t="shared" ref="BH246:BR246" si="416">BH115-BH204</f>
        <v>238</v>
      </c>
      <c r="BI246" s="580">
        <f t="shared" si="416"/>
        <v>225</v>
      </c>
      <c r="BJ246" s="580">
        <f t="shared" si="416"/>
        <v>248</v>
      </c>
      <c r="BK246" s="580">
        <f t="shared" si="416"/>
        <v>250</v>
      </c>
      <c r="BL246" s="580">
        <f t="shared" si="416"/>
        <v>246</v>
      </c>
      <c r="BM246" s="580">
        <f t="shared" si="416"/>
        <v>234</v>
      </c>
      <c r="BN246" s="580">
        <f t="shared" si="416"/>
        <v>219</v>
      </c>
      <c r="BO246" s="580">
        <f t="shared" si="416"/>
        <v>212</v>
      </c>
      <c r="BP246" s="580">
        <f t="shared" si="416"/>
        <v>209</v>
      </c>
      <c r="BQ246" s="580">
        <f t="shared" si="416"/>
        <v>205</v>
      </c>
      <c r="BR246" s="580">
        <f t="shared" si="416"/>
        <v>207</v>
      </c>
      <c r="BS246" s="2351">
        <f t="shared" ref="BS246:CH255" si="417">AVERAGE(BA246:BQ246)</f>
        <v>225.625</v>
      </c>
      <c r="BT246" s="2351">
        <f t="shared" si="417"/>
        <v>224</v>
      </c>
      <c r="BU246" s="2351">
        <f t="shared" si="417"/>
        <v>223.2265625</v>
      </c>
      <c r="BV246" s="2351">
        <f t="shared" si="417"/>
        <v>223.6015625</v>
      </c>
      <c r="BW246" s="2351">
        <f t="shared" si="417"/>
        <v>224.11572265625</v>
      </c>
      <c r="BX246" s="2351">
        <f t="shared" si="417"/>
        <v>225.0283203125</v>
      </c>
      <c r="BY246" s="2351">
        <f t="shared" si="417"/>
        <v>225.84805297851563</v>
      </c>
      <c r="BZ246" s="2351">
        <f t="shared" si="417"/>
        <v>225.79983340992646</v>
      </c>
      <c r="CA246" s="2351">
        <f t="shared" si="417"/>
        <v>225.08501299689797</v>
      </c>
      <c r="CB246" s="2351">
        <f t="shared" si="417"/>
        <v>225.13206202101131</v>
      </c>
      <c r="CC246" s="2351">
        <f t="shared" si="417"/>
        <v>223.78412160906413</v>
      </c>
      <c r="CD246" s="2351">
        <f t="shared" si="417"/>
        <v>222.32130172794714</v>
      </c>
      <c r="CE246" s="2351">
        <f t="shared" si="417"/>
        <v>221.01448535200976</v>
      </c>
      <c r="CF246" s="2351">
        <f t="shared" si="417"/>
        <v>220.32750310071253</v>
      </c>
      <c r="CG246" s="2351">
        <f t="shared" ref="CG246:CP246" si="418">CG115-CG204</f>
        <v>214</v>
      </c>
      <c r="CH246" s="2351">
        <f t="shared" si="418"/>
        <v>224</v>
      </c>
      <c r="CI246" s="2351">
        <f t="shared" si="418"/>
        <v>226</v>
      </c>
      <c r="CJ246" s="2351">
        <f t="shared" si="418"/>
        <v>222</v>
      </c>
      <c r="CK246" s="2351">
        <f t="shared" si="418"/>
        <v>210</v>
      </c>
      <c r="CL246" s="2351">
        <f t="shared" si="418"/>
        <v>220</v>
      </c>
      <c r="CM246" s="2351">
        <f t="shared" si="418"/>
        <v>216</v>
      </c>
      <c r="CN246" s="2351">
        <f t="shared" si="418"/>
        <v>204</v>
      </c>
      <c r="CO246" s="2351">
        <f t="shared" si="418"/>
        <v>200</v>
      </c>
      <c r="CP246" s="2351">
        <f t="shared" si="418"/>
        <v>202</v>
      </c>
      <c r="CQ246" s="2351"/>
      <c r="CR246" s="2351">
        <f>CR115-CR204</f>
        <v>222</v>
      </c>
      <c r="CS246" s="2351">
        <f>CS115-CS204</f>
        <v>222</v>
      </c>
      <c r="CT246" s="18"/>
      <c r="CU246" s="2351">
        <v>215.27272727272728</v>
      </c>
      <c r="CV246" s="29"/>
    </row>
    <row r="247" spans="1:101" ht="15" customHeight="1" x14ac:dyDescent="0.25">
      <c r="A247" s="11"/>
      <c r="B247" s="12"/>
      <c r="C247" s="1219" t="s">
        <v>378</v>
      </c>
      <c r="D247" s="1219" t="s">
        <v>378</v>
      </c>
      <c r="E247" s="2983"/>
      <c r="F247" s="2983"/>
      <c r="G247" s="2983"/>
      <c r="H247" s="2983"/>
      <c r="I247" s="2983"/>
      <c r="J247" s="2983"/>
      <c r="K247" s="209"/>
      <c r="L247" s="209"/>
      <c r="M247" s="2984"/>
      <c r="N247" s="580"/>
      <c r="O247" s="580"/>
      <c r="P247" s="580"/>
      <c r="Q247" s="580"/>
      <c r="R247" s="580"/>
      <c r="S247" s="580"/>
      <c r="T247" s="580"/>
      <c r="U247" s="580"/>
      <c r="V247" s="580"/>
      <c r="W247" s="580"/>
      <c r="X247" s="580"/>
      <c r="Y247" s="580"/>
      <c r="Z247" s="580"/>
      <c r="AA247" s="2350"/>
      <c r="AB247" s="18"/>
      <c r="AC247" s="830"/>
      <c r="AD247" s="830"/>
      <c r="AE247" s="830"/>
      <c r="AF247" s="830"/>
      <c r="AG247" s="18"/>
      <c r="AH247" s="18"/>
      <c r="AI247" s="18"/>
      <c r="AJ247" s="814"/>
      <c r="AK247" s="814"/>
      <c r="AL247" s="18"/>
      <c r="AM247" s="18"/>
      <c r="AN247" s="18"/>
      <c r="AO247" s="18"/>
      <c r="AP247" s="18"/>
      <c r="AQ247" s="18"/>
      <c r="AR247" s="18"/>
      <c r="AS247" s="18"/>
      <c r="AT247" s="18"/>
      <c r="AU247" s="814"/>
      <c r="AV247" s="18"/>
      <c r="AW247" s="814"/>
      <c r="AX247" s="18"/>
      <c r="AY247" s="18"/>
      <c r="AZ247" s="18"/>
      <c r="BA247" s="2983">
        <f>BA246/7</f>
        <v>33.285714285714285</v>
      </c>
      <c r="BB247" s="2983">
        <f t="shared" ref="BB247:BR247" si="419">BB246/7</f>
        <v>34</v>
      </c>
      <c r="BC247" s="2983">
        <f t="shared" si="419"/>
        <v>31.142857142857142</v>
      </c>
      <c r="BD247" s="2983">
        <f t="shared" si="419"/>
        <v>30.714285714285715</v>
      </c>
      <c r="BE247" s="2983">
        <f t="shared" si="419"/>
        <v>29.857142857142858</v>
      </c>
      <c r="BF247" s="2983">
        <f t="shared" si="419"/>
        <v>30.142857142857142</v>
      </c>
      <c r="BG247" s="2983"/>
      <c r="BH247" s="2983">
        <f t="shared" si="419"/>
        <v>34</v>
      </c>
      <c r="BI247" s="2983">
        <f t="shared" si="419"/>
        <v>32.142857142857146</v>
      </c>
      <c r="BJ247" s="2983">
        <f t="shared" si="419"/>
        <v>35.428571428571431</v>
      </c>
      <c r="BK247" s="2983">
        <f t="shared" si="419"/>
        <v>35.714285714285715</v>
      </c>
      <c r="BL247" s="2983">
        <f t="shared" si="419"/>
        <v>35.142857142857146</v>
      </c>
      <c r="BM247" s="2983">
        <f t="shared" si="419"/>
        <v>33.428571428571431</v>
      </c>
      <c r="BN247" s="2983">
        <f t="shared" si="419"/>
        <v>31.285714285714285</v>
      </c>
      <c r="BO247" s="2983">
        <f t="shared" si="419"/>
        <v>30.285714285714285</v>
      </c>
      <c r="BP247" s="2983">
        <f t="shared" si="419"/>
        <v>29.857142857142858</v>
      </c>
      <c r="BQ247" s="2983">
        <f t="shared" si="419"/>
        <v>29.285714285714285</v>
      </c>
      <c r="BR247" s="2983">
        <f t="shared" si="419"/>
        <v>29.571428571428573</v>
      </c>
      <c r="BS247" s="2351">
        <f t="shared" si="417"/>
        <v>32.232142857142861</v>
      </c>
      <c r="BT247" s="2351">
        <f t="shared" si="417"/>
        <v>32</v>
      </c>
      <c r="BU247" s="2351">
        <f t="shared" si="417"/>
        <v>31.889508928571431</v>
      </c>
      <c r="BV247" s="2351">
        <f t="shared" si="417"/>
        <v>31.943080357142854</v>
      </c>
      <c r="BW247" s="2351">
        <f t="shared" si="417"/>
        <v>32.016531808035708</v>
      </c>
      <c r="BX247" s="2351">
        <f t="shared" si="417"/>
        <v>32.146902901785715</v>
      </c>
      <c r="BY247" s="2351">
        <f t="shared" si="417"/>
        <v>32.264007568359368</v>
      </c>
      <c r="BZ247" s="2351">
        <f t="shared" si="417"/>
        <v>32.257119058560917</v>
      </c>
      <c r="CA247" s="2351">
        <f t="shared" si="417"/>
        <v>32.155001856699705</v>
      </c>
      <c r="CB247" s="2351">
        <f t="shared" si="417"/>
        <v>32.161723145858751</v>
      </c>
      <c r="CC247" s="2351">
        <f t="shared" si="417"/>
        <v>31.969160229866308</v>
      </c>
      <c r="CD247" s="2351">
        <f t="shared" si="417"/>
        <v>31.760185961135306</v>
      </c>
      <c r="CE247" s="2351">
        <f t="shared" si="417"/>
        <v>31.573497907429964</v>
      </c>
      <c r="CF247" s="2351">
        <f t="shared" si="417"/>
        <v>31.475357585816074</v>
      </c>
      <c r="CG247" s="2351">
        <f t="shared" si="417"/>
        <v>31.49228603415229</v>
      </c>
      <c r="CH247" s="2351">
        <f t="shared" si="417"/>
        <v>31.56226505180533</v>
      </c>
      <c r="CI247" s="2351">
        <f t="shared" ref="CI247:CP247" si="420">AVERAGE(BQ247:CG247)</f>
        <v>31.658449944570595</v>
      </c>
      <c r="CJ247" s="2351">
        <f t="shared" si="420"/>
        <v>31.792364695517129</v>
      </c>
      <c r="CK247" s="2351">
        <f t="shared" si="420"/>
        <v>31.915130658643132</v>
      </c>
      <c r="CL247" s="2351">
        <f t="shared" si="420"/>
        <v>31.889261355018085</v>
      </c>
      <c r="CM247" s="2351">
        <f t="shared" si="420"/>
        <v>31.88426904082062</v>
      </c>
      <c r="CN247" s="2351">
        <f t="shared" si="420"/>
        <v>31.884254477670432</v>
      </c>
      <c r="CO247" s="2351">
        <f t="shared" si="420"/>
        <v>31.880794988474999</v>
      </c>
      <c r="CP247" s="2351">
        <f t="shared" si="420"/>
        <v>31.873013969041754</v>
      </c>
      <c r="CQ247" s="2351"/>
      <c r="CR247" s="2351">
        <f>AVERAGE(BZ247:CP247)</f>
        <v>31.834360938887144</v>
      </c>
      <c r="CS247" s="2351">
        <f>AVERAGE(CA247:CQ247)</f>
        <v>31.807938556407532</v>
      </c>
      <c r="CT247" s="18"/>
      <c r="CU247" s="2351">
        <v>31.81655487971425</v>
      </c>
      <c r="CV247" s="29"/>
    </row>
    <row r="248" spans="1:101" ht="15" customHeight="1" x14ac:dyDescent="0.25">
      <c r="A248" s="11"/>
      <c r="B248" s="12"/>
      <c r="C248" s="3363" t="s">
        <v>408</v>
      </c>
      <c r="D248" s="3363" t="s">
        <v>408</v>
      </c>
      <c r="E248" s="3375">
        <f t="shared" ref="E248:K248" si="421">E115-E204</f>
        <v>0</v>
      </c>
      <c r="F248" s="3375">
        <f t="shared" si="421"/>
        <v>0</v>
      </c>
      <c r="G248" s="3375">
        <f t="shared" si="421"/>
        <v>0</v>
      </c>
      <c r="H248" s="3375">
        <f t="shared" si="421"/>
        <v>0</v>
      </c>
      <c r="I248" s="3375">
        <f t="shared" si="421"/>
        <v>0</v>
      </c>
      <c r="J248" s="3375">
        <f t="shared" si="421"/>
        <v>0</v>
      </c>
      <c r="K248" s="3375">
        <f t="shared" si="421"/>
        <v>0</v>
      </c>
      <c r="L248" s="3375"/>
      <c r="M248" s="3375">
        <f t="shared" ref="M248:W248" si="422">M115-M204</f>
        <v>0</v>
      </c>
      <c r="N248" s="3375">
        <f t="shared" si="422"/>
        <v>0</v>
      </c>
      <c r="O248" s="3375">
        <f t="shared" si="422"/>
        <v>0</v>
      </c>
      <c r="P248" s="3375">
        <f t="shared" si="422"/>
        <v>0</v>
      </c>
      <c r="Q248" s="3375">
        <f t="shared" si="422"/>
        <v>0</v>
      </c>
      <c r="R248" s="3375">
        <f t="shared" si="422"/>
        <v>0</v>
      </c>
      <c r="S248" s="3375">
        <f t="shared" si="422"/>
        <v>0</v>
      </c>
      <c r="T248" s="3375">
        <f t="shared" si="422"/>
        <v>0</v>
      </c>
      <c r="U248" s="3375">
        <f t="shared" si="422"/>
        <v>0</v>
      </c>
      <c r="V248" s="3375">
        <f t="shared" si="422"/>
        <v>0</v>
      </c>
      <c r="W248" s="3375">
        <f t="shared" si="422"/>
        <v>0</v>
      </c>
      <c r="X248" s="3375"/>
      <c r="Y248" s="3375">
        <f t="shared" ref="Y248:AI248" si="423">Y115-Y204</f>
        <v>0</v>
      </c>
      <c r="Z248" s="3375">
        <f t="shared" si="423"/>
        <v>0</v>
      </c>
      <c r="AA248" s="3375">
        <f t="shared" si="423"/>
        <v>0</v>
      </c>
      <c r="AB248" s="3375">
        <f t="shared" si="423"/>
        <v>229</v>
      </c>
      <c r="AC248" s="3375">
        <f t="shared" si="423"/>
        <v>232</v>
      </c>
      <c r="AD248" s="3375">
        <f t="shared" si="423"/>
        <v>234</v>
      </c>
      <c r="AE248" s="3375">
        <f t="shared" si="423"/>
        <v>224</v>
      </c>
      <c r="AF248" s="3375">
        <f t="shared" si="423"/>
        <v>218</v>
      </c>
      <c r="AG248" s="3375">
        <f t="shared" si="423"/>
        <v>229</v>
      </c>
      <c r="AH248" s="3375">
        <f t="shared" si="423"/>
        <v>223</v>
      </c>
      <c r="AI248" s="3375">
        <f t="shared" si="423"/>
        <v>233</v>
      </c>
      <c r="AJ248" s="3375"/>
      <c r="AK248" s="3375">
        <f t="shared" ref="AK248:AZ248" si="424">AK115-AK204</f>
        <v>-108</v>
      </c>
      <c r="AL248" s="3375">
        <f t="shared" si="424"/>
        <v>-105</v>
      </c>
      <c r="AM248" s="3375">
        <f t="shared" si="424"/>
        <v>255</v>
      </c>
      <c r="AN248" s="3375">
        <f t="shared" si="424"/>
        <v>258</v>
      </c>
      <c r="AO248" s="3375">
        <f t="shared" si="424"/>
        <v>253</v>
      </c>
      <c r="AP248" s="3375">
        <f t="shared" si="424"/>
        <v>249</v>
      </c>
      <c r="AQ248" s="3375">
        <f t="shared" si="424"/>
        <v>589</v>
      </c>
      <c r="AR248" s="3375">
        <f t="shared" si="424"/>
        <v>226</v>
      </c>
      <c r="AS248" s="3375">
        <f t="shared" si="424"/>
        <v>230</v>
      </c>
      <c r="AT248" s="3375">
        <f t="shared" si="424"/>
        <v>231</v>
      </c>
      <c r="AU248" s="3375" t="e">
        <f t="shared" si="424"/>
        <v>#VALUE!</v>
      </c>
      <c r="AV248" s="3375">
        <f t="shared" si="424"/>
        <v>251</v>
      </c>
      <c r="AW248" s="3375">
        <f t="shared" si="424"/>
        <v>609</v>
      </c>
      <c r="AX248" s="3375">
        <f t="shared" si="424"/>
        <v>598</v>
      </c>
      <c r="AY248" s="3375">
        <f t="shared" si="424"/>
        <v>235</v>
      </c>
      <c r="AZ248" s="3375">
        <f t="shared" si="424"/>
        <v>224</v>
      </c>
      <c r="BA248" s="3375">
        <f t="shared" ref="BA248:BF248" si="425">BA115-BA186</f>
        <v>217</v>
      </c>
      <c r="BB248" s="3375">
        <f t="shared" si="425"/>
        <v>206</v>
      </c>
      <c r="BC248" s="3375">
        <f t="shared" si="425"/>
        <v>202</v>
      </c>
      <c r="BD248" s="3375">
        <f t="shared" si="425"/>
        <v>199</v>
      </c>
      <c r="BE248" s="3375">
        <f t="shared" si="425"/>
        <v>193</v>
      </c>
      <c r="BF248" s="3375">
        <f t="shared" si="425"/>
        <v>188</v>
      </c>
      <c r="BG248" s="3375"/>
      <c r="BH248" s="3375">
        <f t="shared" ref="BH248:BR248" si="426">BH115-BH186</f>
        <v>215</v>
      </c>
      <c r="BI248" s="3375">
        <f t="shared" si="426"/>
        <v>202</v>
      </c>
      <c r="BJ248" s="3375">
        <f t="shared" si="426"/>
        <v>219</v>
      </c>
      <c r="BK248" s="3375">
        <f t="shared" si="426"/>
        <v>214</v>
      </c>
      <c r="BL248" s="3375">
        <f t="shared" si="426"/>
        <v>210</v>
      </c>
      <c r="BM248" s="3375">
        <f t="shared" si="426"/>
        <v>205</v>
      </c>
      <c r="BN248" s="3375">
        <f t="shared" si="426"/>
        <v>201</v>
      </c>
      <c r="BO248" s="3375">
        <f t="shared" si="426"/>
        <v>197</v>
      </c>
      <c r="BP248" s="3375">
        <f t="shared" si="426"/>
        <v>192</v>
      </c>
      <c r="BQ248" s="3375">
        <f t="shared" si="426"/>
        <v>188</v>
      </c>
      <c r="BR248" s="3375">
        <f t="shared" si="426"/>
        <v>183</v>
      </c>
      <c r="BS248" s="3364">
        <f t="shared" si="417"/>
        <v>203</v>
      </c>
      <c r="BT248" s="3364">
        <f t="shared" si="417"/>
        <v>200.875</v>
      </c>
      <c r="BU248" s="3364">
        <f t="shared" si="417"/>
        <v>200.6875</v>
      </c>
      <c r="BV248" s="3364">
        <f t="shared" si="417"/>
        <v>200.6171875</v>
      </c>
      <c r="BW248" s="3364">
        <f t="shared" si="417"/>
        <v>200.72265625</v>
      </c>
      <c r="BX248" s="3364">
        <f t="shared" si="417"/>
        <v>201.19873046875</v>
      </c>
      <c r="BY248" s="3364">
        <f t="shared" si="417"/>
        <v>201.993896484375</v>
      </c>
      <c r="BZ248" s="3364">
        <f t="shared" si="417"/>
        <v>201.94712201286765</v>
      </c>
      <c r="CA248" s="3364">
        <f t="shared" si="417"/>
        <v>201.18205710018381</v>
      </c>
      <c r="CB248" s="3364">
        <f t="shared" si="417"/>
        <v>201.1789466303525</v>
      </c>
      <c r="CC248" s="3364">
        <f t="shared" si="417"/>
        <v>200.13083234212803</v>
      </c>
      <c r="CD248" s="3364">
        <f t="shared" si="417"/>
        <v>199.37665273214878</v>
      </c>
      <c r="CE248" s="3364">
        <f t="shared" si="417"/>
        <v>198.7961134581563</v>
      </c>
      <c r="CF248" s="3364">
        <f t="shared" si="417"/>
        <v>198.46532832475327</v>
      </c>
      <c r="CG248" s="3364">
        <f t="shared" ref="CG248:CP248" si="427">CG115-CG186</f>
        <v>197</v>
      </c>
      <c r="CH248" s="3364">
        <f t="shared" si="427"/>
        <v>207</v>
      </c>
      <c r="CI248" s="3364">
        <f t="shared" si="427"/>
        <v>209</v>
      </c>
      <c r="CJ248" s="3364">
        <f t="shared" si="427"/>
        <v>205</v>
      </c>
      <c r="CK248" s="3364">
        <f t="shared" si="427"/>
        <v>193</v>
      </c>
      <c r="CL248" s="3364">
        <f t="shared" si="427"/>
        <v>203</v>
      </c>
      <c r="CM248" s="3364">
        <f t="shared" si="427"/>
        <v>199</v>
      </c>
      <c r="CN248" s="3364">
        <f t="shared" si="427"/>
        <v>187</v>
      </c>
      <c r="CO248" s="3364">
        <f t="shared" si="427"/>
        <v>183</v>
      </c>
      <c r="CP248" s="3364">
        <f t="shared" si="427"/>
        <v>178</v>
      </c>
      <c r="CQ248" s="3364"/>
      <c r="CR248" s="3364">
        <f>CR115-CR186</f>
        <v>205</v>
      </c>
      <c r="CS248" s="3364">
        <f>CS115-CS186</f>
        <v>205</v>
      </c>
      <c r="CT248" s="3363"/>
      <c r="CU248" s="3364">
        <v>197.63636363636363</v>
      </c>
      <c r="CV248" s="29"/>
    </row>
    <row r="249" spans="1:101" ht="15" customHeight="1" x14ac:dyDescent="0.25">
      <c r="A249" s="11"/>
      <c r="B249" s="12"/>
      <c r="C249" s="3363" t="s">
        <v>409</v>
      </c>
      <c r="D249" s="3363" t="s">
        <v>409</v>
      </c>
      <c r="E249" s="3375">
        <f t="shared" ref="E249:K249" si="428">E248/7</f>
        <v>0</v>
      </c>
      <c r="F249" s="3375">
        <f t="shared" si="428"/>
        <v>0</v>
      </c>
      <c r="G249" s="3375">
        <f t="shared" si="428"/>
        <v>0</v>
      </c>
      <c r="H249" s="3375">
        <f t="shared" si="428"/>
        <v>0</v>
      </c>
      <c r="I249" s="3375">
        <f t="shared" si="428"/>
        <v>0</v>
      </c>
      <c r="J249" s="3375">
        <f t="shared" si="428"/>
        <v>0</v>
      </c>
      <c r="K249" s="3375">
        <f t="shared" si="428"/>
        <v>0</v>
      </c>
      <c r="L249" s="3375"/>
      <c r="M249" s="3375">
        <f t="shared" ref="M249:W249" si="429">M248/7</f>
        <v>0</v>
      </c>
      <c r="N249" s="3375">
        <f t="shared" si="429"/>
        <v>0</v>
      </c>
      <c r="O249" s="3375">
        <f t="shared" si="429"/>
        <v>0</v>
      </c>
      <c r="P249" s="3375">
        <f t="shared" si="429"/>
        <v>0</v>
      </c>
      <c r="Q249" s="3375">
        <f t="shared" si="429"/>
        <v>0</v>
      </c>
      <c r="R249" s="3375">
        <f t="shared" si="429"/>
        <v>0</v>
      </c>
      <c r="S249" s="3375">
        <f t="shared" si="429"/>
        <v>0</v>
      </c>
      <c r="T249" s="3375">
        <f t="shared" si="429"/>
        <v>0</v>
      </c>
      <c r="U249" s="3375">
        <f t="shared" si="429"/>
        <v>0</v>
      </c>
      <c r="V249" s="3375">
        <f t="shared" si="429"/>
        <v>0</v>
      </c>
      <c r="W249" s="3375">
        <f t="shared" si="429"/>
        <v>0</v>
      </c>
      <c r="X249" s="3375"/>
      <c r="Y249" s="3375">
        <f t="shared" ref="Y249:AI249" si="430">Y248/7</f>
        <v>0</v>
      </c>
      <c r="Z249" s="3375">
        <f t="shared" si="430"/>
        <v>0</v>
      </c>
      <c r="AA249" s="3375">
        <f t="shared" si="430"/>
        <v>0</v>
      </c>
      <c r="AB249" s="3375">
        <f t="shared" si="430"/>
        <v>32.714285714285715</v>
      </c>
      <c r="AC249" s="3375">
        <f t="shared" si="430"/>
        <v>33.142857142857146</v>
      </c>
      <c r="AD249" s="3375">
        <f t="shared" si="430"/>
        <v>33.428571428571431</v>
      </c>
      <c r="AE249" s="3375">
        <f t="shared" si="430"/>
        <v>32</v>
      </c>
      <c r="AF249" s="3375">
        <f t="shared" si="430"/>
        <v>31.142857142857142</v>
      </c>
      <c r="AG249" s="3375">
        <f t="shared" si="430"/>
        <v>32.714285714285715</v>
      </c>
      <c r="AH249" s="3375">
        <f t="shared" si="430"/>
        <v>31.857142857142858</v>
      </c>
      <c r="AI249" s="3375">
        <f t="shared" si="430"/>
        <v>33.285714285714285</v>
      </c>
      <c r="AJ249" s="3375"/>
      <c r="AK249" s="3375">
        <f t="shared" ref="AK249:BR249" si="431">AK248/7</f>
        <v>-15.428571428571429</v>
      </c>
      <c r="AL249" s="3375">
        <f t="shared" si="431"/>
        <v>-15</v>
      </c>
      <c r="AM249" s="3375">
        <f t="shared" si="431"/>
        <v>36.428571428571431</v>
      </c>
      <c r="AN249" s="3375">
        <f t="shared" si="431"/>
        <v>36.857142857142854</v>
      </c>
      <c r="AO249" s="3375">
        <f t="shared" si="431"/>
        <v>36.142857142857146</v>
      </c>
      <c r="AP249" s="3375">
        <f t="shared" si="431"/>
        <v>35.571428571428569</v>
      </c>
      <c r="AQ249" s="3375">
        <f t="shared" si="431"/>
        <v>84.142857142857139</v>
      </c>
      <c r="AR249" s="3375">
        <f t="shared" si="431"/>
        <v>32.285714285714285</v>
      </c>
      <c r="AS249" s="3375">
        <f t="shared" si="431"/>
        <v>32.857142857142854</v>
      </c>
      <c r="AT249" s="3375">
        <f t="shared" si="431"/>
        <v>33</v>
      </c>
      <c r="AU249" s="3375" t="e">
        <f t="shared" si="431"/>
        <v>#VALUE!</v>
      </c>
      <c r="AV249" s="3375">
        <f t="shared" si="431"/>
        <v>35.857142857142854</v>
      </c>
      <c r="AW249" s="3375">
        <f t="shared" si="431"/>
        <v>87</v>
      </c>
      <c r="AX249" s="3375">
        <f t="shared" si="431"/>
        <v>85.428571428571431</v>
      </c>
      <c r="AY249" s="3375">
        <f t="shared" si="431"/>
        <v>33.571428571428569</v>
      </c>
      <c r="AZ249" s="3375">
        <f t="shared" si="431"/>
        <v>32</v>
      </c>
      <c r="BA249" s="3375">
        <f t="shared" si="431"/>
        <v>31</v>
      </c>
      <c r="BB249" s="3375">
        <f t="shared" si="431"/>
        <v>29.428571428571427</v>
      </c>
      <c r="BC249" s="3375">
        <f t="shared" si="431"/>
        <v>28.857142857142858</v>
      </c>
      <c r="BD249" s="3375">
        <f t="shared" si="431"/>
        <v>28.428571428571427</v>
      </c>
      <c r="BE249" s="3375">
        <f t="shared" si="431"/>
        <v>27.571428571428573</v>
      </c>
      <c r="BF249" s="3375">
        <f t="shared" si="431"/>
        <v>26.857142857142858</v>
      </c>
      <c r="BG249" s="3375"/>
      <c r="BH249" s="3375">
        <f t="shared" si="431"/>
        <v>30.714285714285715</v>
      </c>
      <c r="BI249" s="3375">
        <f t="shared" si="431"/>
        <v>28.857142857142858</v>
      </c>
      <c r="BJ249" s="3375">
        <f t="shared" si="431"/>
        <v>31.285714285714285</v>
      </c>
      <c r="BK249" s="3375">
        <f t="shared" si="431"/>
        <v>30.571428571428573</v>
      </c>
      <c r="BL249" s="3375">
        <f t="shared" si="431"/>
        <v>30</v>
      </c>
      <c r="BM249" s="3375">
        <f t="shared" si="431"/>
        <v>29.285714285714285</v>
      </c>
      <c r="BN249" s="3375">
        <f t="shared" si="431"/>
        <v>28.714285714285715</v>
      </c>
      <c r="BO249" s="3375">
        <f t="shared" si="431"/>
        <v>28.142857142857142</v>
      </c>
      <c r="BP249" s="3375">
        <f t="shared" si="431"/>
        <v>27.428571428571427</v>
      </c>
      <c r="BQ249" s="3375">
        <f t="shared" si="431"/>
        <v>26.857142857142858</v>
      </c>
      <c r="BR249" s="3375">
        <f t="shared" si="431"/>
        <v>26.142857142857142</v>
      </c>
      <c r="BS249" s="3364">
        <f t="shared" si="417"/>
        <v>29.000000000000004</v>
      </c>
      <c r="BT249" s="3364">
        <f t="shared" si="417"/>
        <v>28.696428571428573</v>
      </c>
      <c r="BU249" s="3364">
        <f t="shared" si="417"/>
        <v>28.669642857142861</v>
      </c>
      <c r="BV249" s="3364">
        <f t="shared" si="417"/>
        <v>28.659598214285719</v>
      </c>
      <c r="BW249" s="3364">
        <f t="shared" si="417"/>
        <v>28.674665178571431</v>
      </c>
      <c r="BX249" s="3364">
        <f t="shared" si="417"/>
        <v>28.742675781250004</v>
      </c>
      <c r="BY249" s="3364">
        <f t="shared" si="417"/>
        <v>28.856270926339288</v>
      </c>
      <c r="BZ249" s="3364">
        <f t="shared" si="417"/>
        <v>28.849588858981093</v>
      </c>
      <c r="CA249" s="3364">
        <f t="shared" si="417"/>
        <v>28.740293871454831</v>
      </c>
      <c r="CB249" s="3364">
        <f t="shared" si="417"/>
        <v>28.739849518621789</v>
      </c>
      <c r="CC249" s="3364">
        <f t="shared" si="417"/>
        <v>28.590118906018287</v>
      </c>
      <c r="CD249" s="3364">
        <f t="shared" si="417"/>
        <v>28.482378961735535</v>
      </c>
      <c r="CE249" s="3364">
        <f t="shared" si="417"/>
        <v>28.399444779736612</v>
      </c>
      <c r="CF249" s="3364">
        <f t="shared" si="417"/>
        <v>28.352189760679043</v>
      </c>
      <c r="CG249" s="3364">
        <f t="shared" si="417"/>
        <v>28.33366970570556</v>
      </c>
      <c r="CH249" s="3364">
        <f t="shared" si="417"/>
        <v>28.345983389106852</v>
      </c>
      <c r="CI249" s="3364">
        <f t="shared" ref="CI249:CP249" si="432">AVERAGE(BQ249:CG249)</f>
        <v>28.39922446423239</v>
      </c>
      <c r="CJ249" s="3364">
        <f t="shared" si="432"/>
        <v>28.486803319053795</v>
      </c>
      <c r="CK249" s="3364">
        <f t="shared" si="432"/>
        <v>28.619530808546461</v>
      </c>
      <c r="CL249" s="3364">
        <f t="shared" si="432"/>
        <v>28.589342768490805</v>
      </c>
      <c r="CM249" s="3364">
        <f t="shared" si="432"/>
        <v>28.584819370674211</v>
      </c>
      <c r="CN249" s="3364">
        <f t="shared" si="432"/>
        <v>28.580095836047615</v>
      </c>
      <c r="CO249" s="3364">
        <f t="shared" si="432"/>
        <v>28.575697080541062</v>
      </c>
      <c r="CP249" s="3364">
        <f t="shared" si="432"/>
        <v>28.570134178039659</v>
      </c>
      <c r="CQ249" s="3364"/>
      <c r="CR249" s="3364">
        <f>AVERAGE(BZ249:CP249)</f>
        <v>28.543480328097978</v>
      </c>
      <c r="CS249" s="3364">
        <f>AVERAGE(CA249:CQ249)</f>
        <v>28.524348544917785</v>
      </c>
      <c r="CT249" s="3363"/>
      <c r="CU249" s="3364">
        <v>28.529041826158959</v>
      </c>
      <c r="CV249" s="29"/>
    </row>
    <row r="250" spans="1:101" ht="15" customHeight="1" x14ac:dyDescent="0.25">
      <c r="A250" s="11"/>
      <c r="B250" s="12"/>
      <c r="C250" s="3363" t="s">
        <v>404</v>
      </c>
      <c r="D250" s="3363" t="s">
        <v>404</v>
      </c>
      <c r="E250" s="3375"/>
      <c r="F250" s="3375"/>
      <c r="G250" s="3375"/>
      <c r="H250" s="3375"/>
      <c r="I250" s="3375"/>
      <c r="J250" s="3375"/>
      <c r="K250" s="3375"/>
      <c r="L250" s="3375"/>
      <c r="M250" s="3375"/>
      <c r="N250" s="3375"/>
      <c r="O250" s="3375"/>
      <c r="P250" s="3375"/>
      <c r="Q250" s="3375"/>
      <c r="R250" s="3375"/>
      <c r="S250" s="3375"/>
      <c r="T250" s="3375"/>
      <c r="U250" s="3375"/>
      <c r="V250" s="3375"/>
      <c r="W250" s="3375"/>
      <c r="X250" s="3375"/>
      <c r="Y250" s="3375"/>
      <c r="Z250" s="3375"/>
      <c r="AA250" s="3375"/>
      <c r="AB250" s="3375"/>
      <c r="AC250" s="3375"/>
      <c r="AD250" s="3375"/>
      <c r="AE250" s="3375"/>
      <c r="AF250" s="3375"/>
      <c r="AG250" s="3375"/>
      <c r="AH250" s="3375"/>
      <c r="AI250" s="3375"/>
      <c r="AJ250" s="3375"/>
      <c r="AK250" s="3375"/>
      <c r="AL250" s="3375"/>
      <c r="AM250" s="3375"/>
      <c r="AN250" s="3375"/>
      <c r="AO250" s="3375"/>
      <c r="AP250" s="3375"/>
      <c r="AQ250" s="3375"/>
      <c r="AR250" s="3375"/>
      <c r="AS250" s="3375"/>
      <c r="AT250" s="3375"/>
      <c r="AU250" s="3375"/>
      <c r="AV250" s="3375"/>
      <c r="AW250" s="3375"/>
      <c r="AX250" s="3375"/>
      <c r="AY250" s="3375"/>
      <c r="AZ250" s="3375"/>
      <c r="BA250" s="3375">
        <f t="shared" ref="BA250:BF250" si="433">BA115-BA149</f>
        <v>168</v>
      </c>
      <c r="BB250" s="3375">
        <f t="shared" si="433"/>
        <v>157</v>
      </c>
      <c r="BC250" s="3375">
        <f t="shared" si="433"/>
        <v>153</v>
      </c>
      <c r="BD250" s="3375">
        <f t="shared" si="433"/>
        <v>150</v>
      </c>
      <c r="BE250" s="3375">
        <f t="shared" si="433"/>
        <v>144</v>
      </c>
      <c r="BF250" s="3375">
        <f t="shared" si="433"/>
        <v>139</v>
      </c>
      <c r="BG250" s="3375"/>
      <c r="BH250" s="3375">
        <f t="shared" ref="BH250:BR250" si="434">BH115-BH149</f>
        <v>173</v>
      </c>
      <c r="BI250" s="3375">
        <f t="shared" si="434"/>
        <v>160</v>
      </c>
      <c r="BJ250" s="3375">
        <f t="shared" si="434"/>
        <v>156</v>
      </c>
      <c r="BK250" s="3375">
        <f t="shared" si="434"/>
        <v>165</v>
      </c>
      <c r="BL250" s="3375">
        <f t="shared" si="434"/>
        <v>175</v>
      </c>
      <c r="BM250" s="3375">
        <f t="shared" si="434"/>
        <v>163</v>
      </c>
      <c r="BN250" s="3375">
        <f t="shared" si="434"/>
        <v>159</v>
      </c>
      <c r="BO250" s="3375">
        <f t="shared" si="434"/>
        <v>155</v>
      </c>
      <c r="BP250" s="3375">
        <f t="shared" si="434"/>
        <v>150</v>
      </c>
      <c r="BQ250" s="3375">
        <f t="shared" si="434"/>
        <v>146</v>
      </c>
      <c r="BR250" s="3375">
        <f t="shared" si="434"/>
        <v>134</v>
      </c>
      <c r="BS250" s="3364">
        <f t="shared" si="417"/>
        <v>157.0625</v>
      </c>
      <c r="BT250" s="3364">
        <f t="shared" si="417"/>
        <v>154.9375</v>
      </c>
      <c r="BU250" s="3364">
        <f t="shared" si="417"/>
        <v>154.94140625</v>
      </c>
      <c r="BV250" s="3364">
        <f t="shared" si="417"/>
        <v>155.0625</v>
      </c>
      <c r="BW250" s="3364">
        <f t="shared" si="417"/>
        <v>155.371337890625</v>
      </c>
      <c r="BX250" s="3364">
        <f t="shared" si="417"/>
        <v>156.062744140625</v>
      </c>
      <c r="BY250" s="3364">
        <f t="shared" si="417"/>
        <v>157.08595275878906</v>
      </c>
      <c r="BZ250" s="3364">
        <f t="shared" si="417"/>
        <v>157.02576401654412</v>
      </c>
      <c r="CA250" s="3364">
        <f t="shared" si="417"/>
        <v>156.08964359059053</v>
      </c>
      <c r="CB250" s="3364">
        <f t="shared" si="417"/>
        <v>155.9146885327402</v>
      </c>
      <c r="CC250" s="3364">
        <f t="shared" si="417"/>
        <v>155.91996168512787</v>
      </c>
      <c r="CD250" s="3364">
        <f t="shared" si="417"/>
        <v>155.38553159881846</v>
      </c>
      <c r="CE250" s="3364">
        <f t="shared" si="417"/>
        <v>154.26317640382598</v>
      </c>
      <c r="CF250" s="3364">
        <f t="shared" si="417"/>
        <v>153.81526649787412</v>
      </c>
      <c r="CG250" s="3364">
        <f t="shared" ref="CG250:CP250" si="435">CG115-CG149</f>
        <v>155</v>
      </c>
      <c r="CH250" s="3364">
        <f t="shared" si="435"/>
        <v>165</v>
      </c>
      <c r="CI250" s="3364">
        <f t="shared" si="435"/>
        <v>160</v>
      </c>
      <c r="CJ250" s="3364">
        <f t="shared" si="435"/>
        <v>170</v>
      </c>
      <c r="CK250" s="3364">
        <f t="shared" si="435"/>
        <v>151</v>
      </c>
      <c r="CL250" s="3364">
        <f t="shared" si="435"/>
        <v>168</v>
      </c>
      <c r="CM250" s="3364">
        <f t="shared" si="435"/>
        <v>157</v>
      </c>
      <c r="CN250" s="3364">
        <f t="shared" si="435"/>
        <v>145</v>
      </c>
      <c r="CO250" s="3364">
        <f t="shared" si="435"/>
        <v>141</v>
      </c>
      <c r="CP250" s="3364">
        <f t="shared" si="435"/>
        <v>136</v>
      </c>
      <c r="CQ250" s="3364"/>
      <c r="CR250" s="3364">
        <f>CR115-CR149</f>
        <v>163</v>
      </c>
      <c r="CS250" s="3364">
        <f>CS115-CS149</f>
        <v>163</v>
      </c>
      <c r="CT250" s="3363"/>
      <c r="CU250" s="3364">
        <v>156.27272727272728</v>
      </c>
      <c r="CV250" s="29"/>
    </row>
    <row r="251" spans="1:101" ht="15" customHeight="1" x14ac:dyDescent="0.25">
      <c r="A251" s="11"/>
      <c r="B251" s="12"/>
      <c r="C251" s="3363" t="s">
        <v>405</v>
      </c>
      <c r="D251" s="3363" t="s">
        <v>405</v>
      </c>
      <c r="E251" s="3375"/>
      <c r="F251" s="3375"/>
      <c r="G251" s="3375"/>
      <c r="H251" s="3375"/>
      <c r="I251" s="3375"/>
      <c r="J251" s="3375"/>
      <c r="K251" s="3375"/>
      <c r="L251" s="3375"/>
      <c r="M251" s="3375"/>
      <c r="N251" s="3375"/>
      <c r="O251" s="3375"/>
      <c r="P251" s="3375"/>
      <c r="Q251" s="3375"/>
      <c r="R251" s="3375"/>
      <c r="S251" s="3375"/>
      <c r="T251" s="3375"/>
      <c r="U251" s="3375"/>
      <c r="V251" s="3375"/>
      <c r="W251" s="3375"/>
      <c r="X251" s="3375"/>
      <c r="Y251" s="3375"/>
      <c r="Z251" s="3375"/>
      <c r="AA251" s="3375"/>
      <c r="AB251" s="3375"/>
      <c r="AC251" s="3375"/>
      <c r="AD251" s="3375"/>
      <c r="AE251" s="3375"/>
      <c r="AF251" s="3375"/>
      <c r="AG251" s="3375"/>
      <c r="AH251" s="3375"/>
      <c r="AI251" s="3375"/>
      <c r="AJ251" s="3375"/>
      <c r="AK251" s="3375"/>
      <c r="AL251" s="3375"/>
      <c r="AM251" s="3375"/>
      <c r="AN251" s="3375"/>
      <c r="AO251" s="3375"/>
      <c r="AP251" s="3375"/>
      <c r="AQ251" s="3375"/>
      <c r="AR251" s="3375"/>
      <c r="AS251" s="3375"/>
      <c r="AT251" s="3375"/>
      <c r="AU251" s="3375"/>
      <c r="AV251" s="3375"/>
      <c r="AW251" s="3375"/>
      <c r="AX251" s="3375"/>
      <c r="AY251" s="3375"/>
      <c r="AZ251" s="3375"/>
      <c r="BA251" s="3375">
        <f t="shared" ref="BA251:BF251" si="436">BA250/7</f>
        <v>24</v>
      </c>
      <c r="BB251" s="3375">
        <f t="shared" si="436"/>
        <v>22.428571428571427</v>
      </c>
      <c r="BC251" s="3375">
        <f t="shared" si="436"/>
        <v>21.857142857142858</v>
      </c>
      <c r="BD251" s="3375">
        <f t="shared" si="436"/>
        <v>21.428571428571427</v>
      </c>
      <c r="BE251" s="3375">
        <f t="shared" si="436"/>
        <v>20.571428571428573</v>
      </c>
      <c r="BF251" s="3375">
        <f t="shared" si="436"/>
        <v>19.857142857142858</v>
      </c>
      <c r="BG251" s="3375"/>
      <c r="BH251" s="3375">
        <f>BH250/7</f>
        <v>24.714285714285715</v>
      </c>
      <c r="BI251" s="3375">
        <f>BI250/7</f>
        <v>22.857142857142858</v>
      </c>
      <c r="BJ251" s="3375">
        <f>BJ250/7</f>
        <v>22.285714285714285</v>
      </c>
      <c r="BK251" s="3375">
        <f>BK250/7</f>
        <v>23.571428571428573</v>
      </c>
      <c r="BL251" s="3375">
        <f>BL250/7</f>
        <v>25</v>
      </c>
      <c r="BM251" s="3375">
        <f t="shared" ref="BM251:BR251" si="437">BM250/7</f>
        <v>23.285714285714285</v>
      </c>
      <c r="BN251" s="3375">
        <f t="shared" si="437"/>
        <v>22.714285714285715</v>
      </c>
      <c r="BO251" s="3375">
        <f t="shared" si="437"/>
        <v>22.142857142857142</v>
      </c>
      <c r="BP251" s="3375">
        <f t="shared" si="437"/>
        <v>21.428571428571427</v>
      </c>
      <c r="BQ251" s="3375">
        <f t="shared" si="437"/>
        <v>20.857142857142858</v>
      </c>
      <c r="BR251" s="3375">
        <f t="shared" si="437"/>
        <v>19.142857142857142</v>
      </c>
      <c r="BS251" s="3364">
        <f t="shared" si="417"/>
        <v>22.437500000000004</v>
      </c>
      <c r="BT251" s="3364">
        <f t="shared" si="417"/>
        <v>22.133928571428573</v>
      </c>
      <c r="BU251" s="3364">
        <f t="shared" si="417"/>
        <v>22.134486607142861</v>
      </c>
      <c r="BV251" s="3364">
        <f t="shared" si="417"/>
        <v>22.151785714285715</v>
      </c>
      <c r="BW251" s="3364">
        <f t="shared" si="417"/>
        <v>22.195905412946431</v>
      </c>
      <c r="BX251" s="3364">
        <f t="shared" si="417"/>
        <v>22.294677734374996</v>
      </c>
      <c r="BY251" s="3364">
        <f t="shared" si="417"/>
        <v>22.440850394112726</v>
      </c>
      <c r="BZ251" s="3364">
        <f t="shared" si="417"/>
        <v>22.432252002363448</v>
      </c>
      <c r="CA251" s="3364">
        <f t="shared" si="417"/>
        <v>22.298520512941504</v>
      </c>
      <c r="CB251" s="3364">
        <f t="shared" si="417"/>
        <v>22.273526933248601</v>
      </c>
      <c r="CC251" s="3364">
        <f t="shared" si="417"/>
        <v>22.274280240732551</v>
      </c>
      <c r="CD251" s="3364">
        <f t="shared" si="417"/>
        <v>22.197933085545493</v>
      </c>
      <c r="CE251" s="3364">
        <f t="shared" si="417"/>
        <v>22.037596629117996</v>
      </c>
      <c r="CF251" s="3364">
        <f t="shared" si="417"/>
        <v>21.973609499696305</v>
      </c>
      <c r="CG251" s="3364">
        <f t="shared" si="417"/>
        <v>21.933804259392321</v>
      </c>
      <c r="CH251" s="3364">
        <f t="shared" si="417"/>
        <v>21.923848515676976</v>
      </c>
      <c r="CI251" s="3364">
        <f t="shared" ref="CI251:CP251" si="438">AVERAGE(BQ251:CG251)</f>
        <v>21.953568093960559</v>
      </c>
      <c r="CJ251" s="3364">
        <f t="shared" si="438"/>
        <v>22.016315485639041</v>
      </c>
      <c r="CK251" s="3364">
        <f t="shared" si="438"/>
        <v>22.18165142393924</v>
      </c>
      <c r="CL251" s="3364">
        <f t="shared" si="438"/>
        <v>22.156875864270944</v>
      </c>
      <c r="CM251" s="3364">
        <f t="shared" si="438"/>
        <v>22.159683090889217</v>
      </c>
      <c r="CN251" s="3364">
        <f t="shared" si="438"/>
        <v>22.161000106014402</v>
      </c>
      <c r="CO251" s="3364">
        <f t="shared" si="438"/>
        <v>22.161464657579312</v>
      </c>
      <c r="CP251" s="3364">
        <f t="shared" si="438"/>
        <v>22.159411404230369</v>
      </c>
      <c r="CQ251" s="3364"/>
      <c r="CR251" s="3364">
        <f>AVERAGE(BZ251:CP251)</f>
        <v>22.135020106190485</v>
      </c>
      <c r="CS251" s="3364">
        <f>AVERAGE(CA251:CQ251)</f>
        <v>22.116443112679672</v>
      </c>
      <c r="CT251" s="3363"/>
      <c r="CU251" s="3364">
        <v>22.102298351006382</v>
      </c>
      <c r="CV251" s="29"/>
    </row>
    <row r="252" spans="1:101" ht="15" customHeight="1" x14ac:dyDescent="0.25">
      <c r="A252" s="11"/>
      <c r="B252" s="12"/>
      <c r="C252" s="1219" t="s">
        <v>379</v>
      </c>
      <c r="D252" s="1219" t="s">
        <v>379</v>
      </c>
      <c r="E252" s="2983">
        <f t="shared" ref="E252:K252" si="439">E115-E163</f>
        <v>0</v>
      </c>
      <c r="F252" s="2983">
        <f t="shared" si="439"/>
        <v>0</v>
      </c>
      <c r="G252" s="2983">
        <f t="shared" si="439"/>
        <v>0</v>
      </c>
      <c r="H252" s="2983">
        <f t="shared" si="439"/>
        <v>0</v>
      </c>
      <c r="I252" s="2983">
        <f t="shared" si="439"/>
        <v>0</v>
      </c>
      <c r="J252" s="2983">
        <f t="shared" si="439"/>
        <v>0</v>
      </c>
      <c r="K252" s="2983">
        <f t="shared" si="439"/>
        <v>0</v>
      </c>
      <c r="L252" s="2983"/>
      <c r="M252" s="2983">
        <f t="shared" ref="M252:W252" si="440">M115-M163</f>
        <v>0</v>
      </c>
      <c r="N252" s="2983">
        <f t="shared" si="440"/>
        <v>0</v>
      </c>
      <c r="O252" s="2983">
        <f t="shared" si="440"/>
        <v>0</v>
      </c>
      <c r="P252" s="2983">
        <f t="shared" si="440"/>
        <v>0</v>
      </c>
      <c r="Q252" s="2983">
        <f t="shared" si="440"/>
        <v>0</v>
      </c>
      <c r="R252" s="2983">
        <f t="shared" si="440"/>
        <v>0</v>
      </c>
      <c r="S252" s="2983">
        <f t="shared" si="440"/>
        <v>0</v>
      </c>
      <c r="T252" s="2983">
        <f t="shared" si="440"/>
        <v>0</v>
      </c>
      <c r="U252" s="2983">
        <f t="shared" si="440"/>
        <v>0</v>
      </c>
      <c r="V252" s="2983">
        <f t="shared" si="440"/>
        <v>0</v>
      </c>
      <c r="W252" s="2983">
        <f t="shared" si="440"/>
        <v>0</v>
      </c>
      <c r="X252" s="2983"/>
      <c r="Y252" s="2983">
        <f t="shared" ref="Y252:AI252" si="441">Y115-Y163</f>
        <v>0</v>
      </c>
      <c r="Z252" s="2983">
        <f t="shared" si="441"/>
        <v>0</v>
      </c>
      <c r="AA252" s="2983">
        <f t="shared" si="441"/>
        <v>0</v>
      </c>
      <c r="AB252" s="2983">
        <f t="shared" si="441"/>
        <v>187</v>
      </c>
      <c r="AC252" s="2983">
        <f t="shared" si="441"/>
        <v>188</v>
      </c>
      <c r="AD252" s="2983">
        <f t="shared" si="441"/>
        <v>178</v>
      </c>
      <c r="AE252" s="2983">
        <f t="shared" si="441"/>
        <v>181</v>
      </c>
      <c r="AF252" s="2983">
        <f t="shared" si="441"/>
        <v>176</v>
      </c>
      <c r="AG252" s="2983">
        <f t="shared" si="441"/>
        <v>179</v>
      </c>
      <c r="AH252" s="2983">
        <f t="shared" si="441"/>
        <v>181</v>
      </c>
      <c r="AI252" s="2983">
        <f t="shared" si="441"/>
        <v>183</v>
      </c>
      <c r="AJ252" s="2983"/>
      <c r="AK252" s="2983">
        <f t="shared" ref="AK252:BF252" si="442">AK115-AK163</f>
        <v>-157</v>
      </c>
      <c r="AL252" s="2983">
        <f t="shared" si="442"/>
        <v>-154</v>
      </c>
      <c r="AM252" s="2983">
        <f t="shared" si="442"/>
        <v>206</v>
      </c>
      <c r="AN252" s="2983">
        <f t="shared" si="442"/>
        <v>209</v>
      </c>
      <c r="AO252" s="2983">
        <f t="shared" si="442"/>
        <v>204</v>
      </c>
      <c r="AP252" s="2983">
        <f t="shared" si="442"/>
        <v>186</v>
      </c>
      <c r="AQ252" s="2983">
        <f t="shared" si="442"/>
        <v>547</v>
      </c>
      <c r="AR252" s="2983">
        <f t="shared" si="442"/>
        <v>184</v>
      </c>
      <c r="AS252" s="2983">
        <f t="shared" si="442"/>
        <v>180</v>
      </c>
      <c r="AT252" s="2983">
        <f t="shared" si="442"/>
        <v>175</v>
      </c>
      <c r="AU252" s="2983" t="e">
        <f t="shared" si="442"/>
        <v>#VALUE!</v>
      </c>
      <c r="AV252" s="2983">
        <f t="shared" si="442"/>
        <v>574</v>
      </c>
      <c r="AW252" s="2983">
        <f t="shared" si="442"/>
        <v>201</v>
      </c>
      <c r="AX252" s="2983">
        <f t="shared" si="442"/>
        <v>549</v>
      </c>
      <c r="AY252" s="2983">
        <f t="shared" si="442"/>
        <v>186</v>
      </c>
      <c r="AZ252" s="2983">
        <f t="shared" si="442"/>
        <v>182</v>
      </c>
      <c r="BA252" s="2983">
        <f t="shared" si="442"/>
        <v>177</v>
      </c>
      <c r="BB252" s="2983">
        <f t="shared" si="442"/>
        <v>173</v>
      </c>
      <c r="BC252" s="2983">
        <f t="shared" si="442"/>
        <v>169</v>
      </c>
      <c r="BD252" s="2983">
        <f t="shared" si="442"/>
        <v>166</v>
      </c>
      <c r="BE252" s="2983">
        <f t="shared" si="442"/>
        <v>160</v>
      </c>
      <c r="BF252" s="2983">
        <f t="shared" si="442"/>
        <v>162</v>
      </c>
      <c r="BG252" s="2983"/>
      <c r="BH252" s="2983">
        <f t="shared" ref="BH252:BR252" si="443">BH115-BH163</f>
        <v>182</v>
      </c>
      <c r="BI252" s="2983">
        <f t="shared" si="443"/>
        <v>176</v>
      </c>
      <c r="BJ252" s="2983">
        <f t="shared" si="443"/>
        <v>172</v>
      </c>
      <c r="BK252" s="2983">
        <f t="shared" si="443"/>
        <v>181</v>
      </c>
      <c r="BL252" s="2983">
        <f t="shared" si="443"/>
        <v>184</v>
      </c>
      <c r="BM252" s="2983">
        <f t="shared" si="443"/>
        <v>179</v>
      </c>
      <c r="BN252" s="2983">
        <f t="shared" si="443"/>
        <v>175</v>
      </c>
      <c r="BO252" s="2983">
        <f t="shared" si="443"/>
        <v>171</v>
      </c>
      <c r="BP252" s="2983">
        <f t="shared" si="443"/>
        <v>166</v>
      </c>
      <c r="BQ252" s="2983">
        <f t="shared" si="443"/>
        <v>162</v>
      </c>
      <c r="BR252" s="2983">
        <f t="shared" si="443"/>
        <v>157</v>
      </c>
      <c r="BS252" s="2351">
        <f t="shared" si="417"/>
        <v>172.1875</v>
      </c>
      <c r="BT252" s="2351">
        <f t="shared" si="417"/>
        <v>170.9375</v>
      </c>
      <c r="BU252" s="2351">
        <f t="shared" si="417"/>
        <v>170.88671875</v>
      </c>
      <c r="BV252" s="2351">
        <f t="shared" si="417"/>
        <v>171.0078125</v>
      </c>
      <c r="BW252" s="2351">
        <f t="shared" si="417"/>
        <v>171.313232421875</v>
      </c>
      <c r="BX252" s="2351">
        <f t="shared" si="417"/>
        <v>172.001220703125</v>
      </c>
      <c r="BY252" s="2351">
        <f t="shared" si="417"/>
        <v>172.58329772949219</v>
      </c>
      <c r="BZ252" s="2351">
        <f t="shared" si="417"/>
        <v>172.54905790441177</v>
      </c>
      <c r="CA252" s="2351">
        <f t="shared" si="417"/>
        <v>171.99513424144072</v>
      </c>
      <c r="CB252" s="2351">
        <f t="shared" si="417"/>
        <v>171.79213764758259</v>
      </c>
      <c r="CC252" s="2351">
        <f t="shared" si="417"/>
        <v>171.79185142649087</v>
      </c>
      <c r="CD252" s="2351">
        <f t="shared" si="417"/>
        <v>171.25021246458394</v>
      </c>
      <c r="CE252" s="2351">
        <f t="shared" si="417"/>
        <v>170.53208607790691</v>
      </c>
      <c r="CF252" s="2351">
        <f t="shared" si="417"/>
        <v>170.07621622288244</v>
      </c>
      <c r="CG252" s="2351">
        <f t="shared" ref="CG252:CP252" si="444">CG115-CG176</f>
        <v>171</v>
      </c>
      <c r="CH252" s="2351">
        <f t="shared" si="444"/>
        <v>174</v>
      </c>
      <c r="CI252" s="2351">
        <f t="shared" si="444"/>
        <v>176</v>
      </c>
      <c r="CJ252" s="2351">
        <f t="shared" si="444"/>
        <v>179</v>
      </c>
      <c r="CK252" s="2351">
        <f t="shared" si="444"/>
        <v>167</v>
      </c>
      <c r="CL252" s="2351">
        <f t="shared" si="444"/>
        <v>177</v>
      </c>
      <c r="CM252" s="2351">
        <f t="shared" si="444"/>
        <v>173</v>
      </c>
      <c r="CN252" s="2351">
        <f t="shared" si="444"/>
        <v>161</v>
      </c>
      <c r="CO252" s="2351">
        <f t="shared" si="444"/>
        <v>157</v>
      </c>
      <c r="CP252" s="2351">
        <f t="shared" si="444"/>
        <v>152</v>
      </c>
      <c r="CQ252" s="2351"/>
      <c r="CR252" s="2351">
        <f>CR115-CR176</f>
        <v>179</v>
      </c>
      <c r="CS252" s="2351">
        <f>CS115-CS176</f>
        <v>179</v>
      </c>
      <c r="CT252" s="18"/>
      <c r="CU252" s="2351">
        <v>170.36363636363637</v>
      </c>
      <c r="CV252" s="29"/>
    </row>
    <row r="253" spans="1:101" ht="15" customHeight="1" x14ac:dyDescent="0.25">
      <c r="A253" s="11"/>
      <c r="B253" s="12"/>
      <c r="C253" s="1219" t="s">
        <v>380</v>
      </c>
      <c r="D253" s="1219" t="s">
        <v>380</v>
      </c>
      <c r="E253" s="2983">
        <f t="shared" ref="E253:K253" si="445">E252/7</f>
        <v>0</v>
      </c>
      <c r="F253" s="2983">
        <f t="shared" si="445"/>
        <v>0</v>
      </c>
      <c r="G253" s="2983">
        <f t="shared" si="445"/>
        <v>0</v>
      </c>
      <c r="H253" s="2983">
        <f t="shared" si="445"/>
        <v>0</v>
      </c>
      <c r="I253" s="2983">
        <f t="shared" si="445"/>
        <v>0</v>
      </c>
      <c r="J253" s="2983">
        <f t="shared" si="445"/>
        <v>0</v>
      </c>
      <c r="K253" s="2983">
        <f t="shared" si="445"/>
        <v>0</v>
      </c>
      <c r="L253" s="2983"/>
      <c r="M253" s="2983">
        <f t="shared" ref="M253:W253" si="446">M252/7</f>
        <v>0</v>
      </c>
      <c r="N253" s="2983">
        <f t="shared" si="446"/>
        <v>0</v>
      </c>
      <c r="O253" s="2983">
        <f t="shared" si="446"/>
        <v>0</v>
      </c>
      <c r="P253" s="2983">
        <f t="shared" si="446"/>
        <v>0</v>
      </c>
      <c r="Q253" s="2983">
        <f t="shared" si="446"/>
        <v>0</v>
      </c>
      <c r="R253" s="2983">
        <f t="shared" si="446"/>
        <v>0</v>
      </c>
      <c r="S253" s="2983">
        <f t="shared" si="446"/>
        <v>0</v>
      </c>
      <c r="T253" s="2983">
        <f t="shared" si="446"/>
        <v>0</v>
      </c>
      <c r="U253" s="2983">
        <f t="shared" si="446"/>
        <v>0</v>
      </c>
      <c r="V253" s="2983">
        <f t="shared" si="446"/>
        <v>0</v>
      </c>
      <c r="W253" s="2983">
        <f t="shared" si="446"/>
        <v>0</v>
      </c>
      <c r="X253" s="2983"/>
      <c r="Y253" s="2983">
        <f t="shared" ref="Y253:AI253" si="447">Y252/7</f>
        <v>0</v>
      </c>
      <c r="Z253" s="2983">
        <f t="shared" si="447"/>
        <v>0</v>
      </c>
      <c r="AA253" s="2983">
        <f t="shared" si="447"/>
        <v>0</v>
      </c>
      <c r="AB253" s="2983">
        <f t="shared" si="447"/>
        <v>26.714285714285715</v>
      </c>
      <c r="AC253" s="2983">
        <f t="shared" si="447"/>
        <v>26.857142857142858</v>
      </c>
      <c r="AD253" s="2983">
        <f t="shared" si="447"/>
        <v>25.428571428571427</v>
      </c>
      <c r="AE253" s="2983">
        <f t="shared" si="447"/>
        <v>25.857142857142858</v>
      </c>
      <c r="AF253" s="2983">
        <f t="shared" si="447"/>
        <v>25.142857142857142</v>
      </c>
      <c r="AG253" s="2983">
        <f t="shared" si="447"/>
        <v>25.571428571428573</v>
      </c>
      <c r="AH253" s="2983">
        <f t="shared" si="447"/>
        <v>25.857142857142858</v>
      </c>
      <c r="AI253" s="2983">
        <f t="shared" si="447"/>
        <v>26.142857142857142</v>
      </c>
      <c r="AJ253" s="2983"/>
      <c r="AK253" s="2983">
        <f t="shared" ref="AK253:BF253" si="448">AK252/7</f>
        <v>-22.428571428571427</v>
      </c>
      <c r="AL253" s="2983">
        <f t="shared" si="448"/>
        <v>-22</v>
      </c>
      <c r="AM253" s="2983">
        <f t="shared" si="448"/>
        <v>29.428571428571427</v>
      </c>
      <c r="AN253" s="2983">
        <f t="shared" si="448"/>
        <v>29.857142857142858</v>
      </c>
      <c r="AO253" s="2983">
        <f t="shared" si="448"/>
        <v>29.142857142857142</v>
      </c>
      <c r="AP253" s="2983">
        <f t="shared" si="448"/>
        <v>26.571428571428573</v>
      </c>
      <c r="AQ253" s="2983">
        <f t="shared" si="448"/>
        <v>78.142857142857139</v>
      </c>
      <c r="AR253" s="2983">
        <f t="shared" si="448"/>
        <v>26.285714285714285</v>
      </c>
      <c r="AS253" s="2983">
        <f t="shared" si="448"/>
        <v>25.714285714285715</v>
      </c>
      <c r="AT253" s="2983">
        <f t="shared" si="448"/>
        <v>25</v>
      </c>
      <c r="AU253" s="2983" t="e">
        <f t="shared" si="448"/>
        <v>#VALUE!</v>
      </c>
      <c r="AV253" s="2983">
        <f t="shared" si="448"/>
        <v>82</v>
      </c>
      <c r="AW253" s="2983">
        <f t="shared" si="448"/>
        <v>28.714285714285715</v>
      </c>
      <c r="AX253" s="2983">
        <f t="shared" si="448"/>
        <v>78.428571428571431</v>
      </c>
      <c r="AY253" s="2983">
        <f t="shared" si="448"/>
        <v>26.571428571428573</v>
      </c>
      <c r="AZ253" s="2983">
        <f t="shared" si="448"/>
        <v>26</v>
      </c>
      <c r="BA253" s="2983">
        <f t="shared" si="448"/>
        <v>25.285714285714285</v>
      </c>
      <c r="BB253" s="2983">
        <f t="shared" si="448"/>
        <v>24.714285714285715</v>
      </c>
      <c r="BC253" s="2983">
        <f t="shared" si="448"/>
        <v>24.142857142857142</v>
      </c>
      <c r="BD253" s="2983">
        <f t="shared" si="448"/>
        <v>23.714285714285715</v>
      </c>
      <c r="BE253" s="2983">
        <f t="shared" si="448"/>
        <v>22.857142857142858</v>
      </c>
      <c r="BF253" s="2983">
        <f t="shared" si="448"/>
        <v>23.142857142857142</v>
      </c>
      <c r="BG253" s="2983"/>
      <c r="BH253" s="2983">
        <f>BH252/7</f>
        <v>26</v>
      </c>
      <c r="BI253" s="2983">
        <f>BI252/7</f>
        <v>25.142857142857142</v>
      </c>
      <c r="BJ253" s="2983">
        <f>BJ252/7</f>
        <v>24.571428571428573</v>
      </c>
      <c r="BK253" s="2983">
        <f>BK252/7</f>
        <v>25.857142857142858</v>
      </c>
      <c r="BL253" s="2983">
        <f>BL252/7</f>
        <v>26.285714285714285</v>
      </c>
      <c r="BM253" s="2983">
        <f t="shared" ref="BM253:BR253" si="449">BM252/7</f>
        <v>25.571428571428573</v>
      </c>
      <c r="BN253" s="2983">
        <f t="shared" si="449"/>
        <v>25</v>
      </c>
      <c r="BO253" s="2983">
        <f t="shared" si="449"/>
        <v>24.428571428571427</v>
      </c>
      <c r="BP253" s="2983">
        <f t="shared" si="449"/>
        <v>23.714285714285715</v>
      </c>
      <c r="BQ253" s="2983">
        <f t="shared" si="449"/>
        <v>23.142857142857142</v>
      </c>
      <c r="BR253" s="2983">
        <f t="shared" si="449"/>
        <v>22.428571428571427</v>
      </c>
      <c r="BS253" s="2351">
        <f t="shared" si="417"/>
        <v>24.598214285714288</v>
      </c>
      <c r="BT253" s="2351">
        <f t="shared" si="417"/>
        <v>24.419642857142861</v>
      </c>
      <c r="BU253" s="2351">
        <f t="shared" si="417"/>
        <v>24.412388392857149</v>
      </c>
      <c r="BV253" s="2351">
        <f t="shared" si="417"/>
        <v>24.4296875</v>
      </c>
      <c r="BW253" s="2351">
        <f t="shared" si="417"/>
        <v>24.473318917410719</v>
      </c>
      <c r="BX253" s="2351">
        <f t="shared" si="417"/>
        <v>24.571602957589288</v>
      </c>
      <c r="BY253" s="2351">
        <f t="shared" si="417"/>
        <v>24.654756818498889</v>
      </c>
      <c r="BZ253" s="2351">
        <f t="shared" si="417"/>
        <v>24.649865414915972</v>
      </c>
      <c r="CA253" s="2351">
        <f t="shared" si="417"/>
        <v>24.570733463062965</v>
      </c>
      <c r="CB253" s="2351">
        <f t="shared" si="417"/>
        <v>24.541733949654652</v>
      </c>
      <c r="CC253" s="2351">
        <f t="shared" si="417"/>
        <v>24.541693060927265</v>
      </c>
      <c r="CD253" s="2351">
        <f t="shared" si="417"/>
        <v>24.464316066369136</v>
      </c>
      <c r="CE253" s="2351">
        <f t="shared" si="417"/>
        <v>24.361726582558134</v>
      </c>
      <c r="CF253" s="2351">
        <f t="shared" si="417"/>
        <v>24.296602317554637</v>
      </c>
      <c r="CG253" s="2351">
        <f t="shared" si="417"/>
        <v>24.259056822410997</v>
      </c>
      <c r="CH253" s="2351">
        <f t="shared" si="417"/>
        <v>24.251293933527663</v>
      </c>
      <c r="CI253" s="2351">
        <f t="shared" ref="CI253:CP253" si="450">AVERAGE(BQ253:CG253)</f>
        <v>24.283339292829154</v>
      </c>
      <c r="CJ253" s="2351">
        <f t="shared" si="450"/>
        <v>24.34854145698624</v>
      </c>
      <c r="CK253" s="2351">
        <f t="shared" si="450"/>
        <v>24.457645449001401</v>
      </c>
      <c r="CL253" s="2351">
        <f t="shared" si="450"/>
        <v>24.442958812017402</v>
      </c>
      <c r="CM253" s="2351">
        <f t="shared" si="450"/>
        <v>24.445194258597315</v>
      </c>
      <c r="CN253" s="2351">
        <f t="shared" si="450"/>
        <v>24.446992518547916</v>
      </c>
      <c r="CO253" s="2351">
        <f t="shared" si="450"/>
        <v>24.447904680818347</v>
      </c>
      <c r="CP253" s="2351">
        <f t="shared" si="450"/>
        <v>24.446356069120533</v>
      </c>
      <c r="CQ253" s="2351"/>
      <c r="CR253" s="2351">
        <f>AVERAGE(BZ253:CP253)</f>
        <v>24.426820832288222</v>
      </c>
      <c r="CS253" s="2351">
        <f>AVERAGE(CA253:CQ253)</f>
        <v>24.412880545873989</v>
      </c>
      <c r="CT253" s="18"/>
      <c r="CU253" s="2351">
        <v>24.400902531782563</v>
      </c>
      <c r="CV253" s="29"/>
    </row>
    <row r="254" spans="1:101" ht="15" customHeight="1" x14ac:dyDescent="0.25">
      <c r="A254" s="11"/>
      <c r="B254" s="12"/>
      <c r="C254" s="1219" t="s">
        <v>406</v>
      </c>
      <c r="D254" s="1219" t="s">
        <v>406</v>
      </c>
      <c r="E254" s="2983"/>
      <c r="F254" s="2983"/>
      <c r="G254" s="2983"/>
      <c r="H254" s="2983"/>
      <c r="I254" s="2983"/>
      <c r="J254" s="2983"/>
      <c r="K254" s="2983"/>
      <c r="L254" s="2983"/>
      <c r="M254" s="2983"/>
      <c r="N254" s="2983"/>
      <c r="O254" s="2983"/>
      <c r="P254" s="2983"/>
      <c r="Q254" s="2983"/>
      <c r="R254" s="2983"/>
      <c r="S254" s="2983"/>
      <c r="T254" s="2983"/>
      <c r="U254" s="2983"/>
      <c r="V254" s="2983"/>
      <c r="W254" s="2983"/>
      <c r="X254" s="2983"/>
      <c r="Y254" s="2983"/>
      <c r="Z254" s="2983"/>
      <c r="AA254" s="2983"/>
      <c r="AB254" s="2983"/>
      <c r="AC254" s="2983"/>
      <c r="AD254" s="2983"/>
      <c r="AE254" s="2983"/>
      <c r="AF254" s="2983"/>
      <c r="AG254" s="2983"/>
      <c r="AH254" s="2983"/>
      <c r="AI254" s="2983"/>
      <c r="AJ254" s="2983"/>
      <c r="AK254" s="2983"/>
      <c r="AL254" s="2983"/>
      <c r="AM254" s="2983"/>
      <c r="AN254" s="2983"/>
      <c r="AO254" s="2983"/>
      <c r="AP254" s="2983"/>
      <c r="AQ254" s="2983"/>
      <c r="AR254" s="2983"/>
      <c r="AS254" s="2983"/>
      <c r="AT254" s="2983"/>
      <c r="AU254" s="2983"/>
      <c r="AV254" s="2983"/>
      <c r="AW254" s="2983"/>
      <c r="AX254" s="2983"/>
      <c r="AY254" s="2983"/>
      <c r="AZ254" s="2983"/>
      <c r="BA254" s="2983">
        <f t="shared" ref="BA254:BF254" si="451">BA115-BA130</f>
        <v>88</v>
      </c>
      <c r="BB254" s="2983">
        <f t="shared" si="451"/>
        <v>98</v>
      </c>
      <c r="BC254" s="2983">
        <f t="shared" si="451"/>
        <v>94</v>
      </c>
      <c r="BD254" s="2983">
        <f t="shared" si="451"/>
        <v>91</v>
      </c>
      <c r="BE254" s="2983">
        <f t="shared" si="451"/>
        <v>92</v>
      </c>
      <c r="BF254" s="2983">
        <f t="shared" si="451"/>
        <v>87</v>
      </c>
      <c r="BG254" s="2983"/>
      <c r="BH254" s="2983">
        <f t="shared" ref="BH254:BR254" si="452">BH115-BH130</f>
        <v>114</v>
      </c>
      <c r="BI254" s="2983">
        <f t="shared" si="452"/>
        <v>108</v>
      </c>
      <c r="BJ254" s="2983">
        <f t="shared" si="452"/>
        <v>97</v>
      </c>
      <c r="BK254" s="2983">
        <f t="shared" si="452"/>
        <v>113</v>
      </c>
      <c r="BL254" s="2983">
        <f t="shared" si="452"/>
        <v>123</v>
      </c>
      <c r="BM254" s="2983">
        <f t="shared" si="452"/>
        <v>97</v>
      </c>
      <c r="BN254" s="2983">
        <f t="shared" si="452"/>
        <v>107</v>
      </c>
      <c r="BO254" s="2983">
        <f t="shared" si="452"/>
        <v>103</v>
      </c>
      <c r="BP254" s="2983">
        <f t="shared" si="452"/>
        <v>98</v>
      </c>
      <c r="BQ254" s="2983">
        <f t="shared" si="452"/>
        <v>94</v>
      </c>
      <c r="BR254" s="2983">
        <f t="shared" si="452"/>
        <v>82</v>
      </c>
      <c r="BS254" s="2351">
        <f t="shared" si="417"/>
        <v>100.25</v>
      </c>
      <c r="BT254" s="2351">
        <f t="shared" si="417"/>
        <v>99.875</v>
      </c>
      <c r="BU254" s="2351">
        <f t="shared" si="417"/>
        <v>100.015625</v>
      </c>
      <c r="BV254" s="2351">
        <f t="shared" si="417"/>
        <v>100.3828125</v>
      </c>
      <c r="BW254" s="2351">
        <f t="shared" si="417"/>
        <v>100.9462890625</v>
      </c>
      <c r="BX254" s="2351">
        <f t="shared" si="417"/>
        <v>101.47021484375</v>
      </c>
      <c r="BY254" s="2351">
        <f t="shared" si="417"/>
        <v>102.34185791015625</v>
      </c>
      <c r="BZ254" s="2351">
        <f t="shared" si="417"/>
        <v>102.29058478860294</v>
      </c>
      <c r="CA254" s="2351">
        <f t="shared" si="417"/>
        <v>101.60481172449448</v>
      </c>
      <c r="CB254" s="2351">
        <f t="shared" si="417"/>
        <v>101.26896377088289</v>
      </c>
      <c r="CC254" s="2351">
        <f t="shared" si="417"/>
        <v>101.53983504879433</v>
      </c>
      <c r="CD254" s="2351">
        <f t="shared" si="417"/>
        <v>100.84977409414039</v>
      </c>
      <c r="CE254" s="2351">
        <f t="shared" si="417"/>
        <v>99.58741144995183</v>
      </c>
      <c r="CF254" s="2351">
        <f t="shared" si="417"/>
        <v>99.813868749607153</v>
      </c>
      <c r="CG254" s="2351">
        <f t="shared" ref="CG254:CP254" si="453">CG115-CG130</f>
        <v>103</v>
      </c>
      <c r="CH254" s="2351">
        <f t="shared" si="453"/>
        <v>113</v>
      </c>
      <c r="CI254" s="2351">
        <f t="shared" si="453"/>
        <v>115</v>
      </c>
      <c r="CJ254" s="2351">
        <f t="shared" si="453"/>
        <v>118</v>
      </c>
      <c r="CK254" s="2351">
        <f t="shared" si="453"/>
        <v>99</v>
      </c>
      <c r="CL254" s="2351">
        <f t="shared" si="453"/>
        <v>109</v>
      </c>
      <c r="CM254" s="2351">
        <f t="shared" si="453"/>
        <v>105</v>
      </c>
      <c r="CN254" s="2351">
        <f t="shared" si="453"/>
        <v>93</v>
      </c>
      <c r="CO254" s="2351">
        <f t="shared" si="453"/>
        <v>89</v>
      </c>
      <c r="CP254" s="2351">
        <f t="shared" si="453"/>
        <v>84</v>
      </c>
      <c r="CQ254" s="2351"/>
      <c r="CR254" s="2351">
        <f>CR115-CR130</f>
        <v>118</v>
      </c>
      <c r="CS254" s="2351">
        <f>CS115-CS130</f>
        <v>118</v>
      </c>
      <c r="CT254" s="18"/>
      <c r="CU254" s="2351">
        <v>105.54545454545455</v>
      </c>
      <c r="CV254" s="29"/>
    </row>
    <row r="255" spans="1:101" ht="15" customHeight="1" x14ac:dyDescent="0.25">
      <c r="A255" s="11"/>
      <c r="B255" s="12"/>
      <c r="C255" s="1219" t="s">
        <v>407</v>
      </c>
      <c r="D255" s="1219" t="s">
        <v>407</v>
      </c>
      <c r="E255" s="2983"/>
      <c r="F255" s="2983"/>
      <c r="G255" s="2983"/>
      <c r="H255" s="2983"/>
      <c r="I255" s="2983"/>
      <c r="J255" s="2983"/>
      <c r="K255" s="2983"/>
      <c r="L255" s="2983"/>
      <c r="M255" s="2983"/>
      <c r="N255" s="2983"/>
      <c r="O255" s="2983"/>
      <c r="P255" s="2983"/>
      <c r="Q255" s="2983"/>
      <c r="R255" s="2983"/>
      <c r="S255" s="2983"/>
      <c r="T255" s="2983"/>
      <c r="U255" s="2983"/>
      <c r="V255" s="2983"/>
      <c r="W255" s="2983"/>
      <c r="X255" s="2983"/>
      <c r="Y255" s="2983"/>
      <c r="Z255" s="2983"/>
      <c r="AA255" s="2983"/>
      <c r="AB255" s="2983"/>
      <c r="AC255" s="2983"/>
      <c r="AD255" s="2983"/>
      <c r="AE255" s="2983"/>
      <c r="AF255" s="2983"/>
      <c r="AG255" s="2983"/>
      <c r="AH255" s="2983"/>
      <c r="AI255" s="2983"/>
      <c r="AJ255" s="2983"/>
      <c r="AK255" s="2983"/>
      <c r="AL255" s="2983"/>
      <c r="AM255" s="2983"/>
      <c r="AN255" s="2983"/>
      <c r="AO255" s="2983"/>
      <c r="AP255" s="2983"/>
      <c r="AQ255" s="2983"/>
      <c r="AR255" s="2983"/>
      <c r="AS255" s="2983"/>
      <c r="AT255" s="2983"/>
      <c r="AU255" s="2983"/>
      <c r="AV255" s="2983"/>
      <c r="AW255" s="2983"/>
      <c r="AX255" s="2983"/>
      <c r="AY255" s="2983"/>
      <c r="AZ255" s="2983"/>
      <c r="BA255" s="2983">
        <f>BA254/7</f>
        <v>12.571428571428571</v>
      </c>
      <c r="BB255" s="2983">
        <f t="shared" ref="BB255:BR255" si="454">BB254/7</f>
        <v>14</v>
      </c>
      <c r="BC255" s="2983">
        <f t="shared" si="454"/>
        <v>13.428571428571429</v>
      </c>
      <c r="BD255" s="2983">
        <f t="shared" si="454"/>
        <v>13</v>
      </c>
      <c r="BE255" s="2983">
        <f t="shared" si="454"/>
        <v>13.142857142857142</v>
      </c>
      <c r="BF255" s="2983">
        <f t="shared" si="454"/>
        <v>12.428571428571429</v>
      </c>
      <c r="BG255" s="2983"/>
      <c r="BH255" s="2983">
        <f t="shared" si="454"/>
        <v>16.285714285714285</v>
      </c>
      <c r="BI255" s="2983">
        <f t="shared" si="454"/>
        <v>15.428571428571429</v>
      </c>
      <c r="BJ255" s="2983">
        <f t="shared" si="454"/>
        <v>13.857142857142858</v>
      </c>
      <c r="BK255" s="2983">
        <f t="shared" si="454"/>
        <v>16.142857142857142</v>
      </c>
      <c r="BL255" s="2983">
        <f t="shared" si="454"/>
        <v>17.571428571428573</v>
      </c>
      <c r="BM255" s="2983">
        <f t="shared" si="454"/>
        <v>13.857142857142858</v>
      </c>
      <c r="BN255" s="2983">
        <f t="shared" si="454"/>
        <v>15.285714285714286</v>
      </c>
      <c r="BO255" s="2983">
        <f t="shared" si="454"/>
        <v>14.714285714285714</v>
      </c>
      <c r="BP255" s="2983">
        <f t="shared" si="454"/>
        <v>14</v>
      </c>
      <c r="BQ255" s="2983">
        <f t="shared" si="454"/>
        <v>13.428571428571429</v>
      </c>
      <c r="BR255" s="2983">
        <f t="shared" si="454"/>
        <v>11.714285714285714</v>
      </c>
      <c r="BS255" s="2351">
        <f t="shared" si="417"/>
        <v>14.321428571428573</v>
      </c>
      <c r="BT255" s="2351">
        <f t="shared" si="417"/>
        <v>14.267857142857142</v>
      </c>
      <c r="BU255" s="2351">
        <f t="shared" si="417"/>
        <v>14.287946428571429</v>
      </c>
      <c r="BV255" s="2351">
        <f t="shared" si="417"/>
        <v>14.340401785714285</v>
      </c>
      <c r="BW255" s="2351">
        <f t="shared" si="417"/>
        <v>14.4208984375</v>
      </c>
      <c r="BX255" s="2351">
        <f t="shared" si="417"/>
        <v>14.495744977678571</v>
      </c>
      <c r="BY255" s="2351">
        <f t="shared" si="417"/>
        <v>14.620265415736606</v>
      </c>
      <c r="BZ255" s="2351">
        <f t="shared" si="417"/>
        <v>14.612940684086134</v>
      </c>
      <c r="CA255" s="2351">
        <f t="shared" si="417"/>
        <v>14.514973103499212</v>
      </c>
      <c r="CB255" s="2351">
        <f t="shared" si="417"/>
        <v>14.466994824411843</v>
      </c>
      <c r="CC255" s="2351">
        <f t="shared" si="417"/>
        <v>14.505690721256332</v>
      </c>
      <c r="CD255" s="2351">
        <f t="shared" si="417"/>
        <v>14.407110584877199</v>
      </c>
      <c r="CE255" s="2351">
        <f t="shared" si="417"/>
        <v>14.226773064278833</v>
      </c>
      <c r="CF255" s="2351">
        <f t="shared" si="417"/>
        <v>14.259124107086734</v>
      </c>
      <c r="CG255" s="2351">
        <f t="shared" si="417"/>
        <v>14.196833447002296</v>
      </c>
      <c r="CH255" s="2351">
        <f t="shared" si="417"/>
        <v>14.17005923481412</v>
      </c>
      <c r="CI255" s="2351">
        <f t="shared" ref="CI255:CP255" si="455">AVERAGE(BQ255:CG255)</f>
        <v>14.181637672873078</v>
      </c>
      <c r="CJ255" s="2351">
        <f t="shared" si="455"/>
        <v>14.225254602652059</v>
      </c>
      <c r="CK255" s="2351">
        <f t="shared" si="455"/>
        <v>14.3703929531572</v>
      </c>
      <c r="CL255" s="2351">
        <f t="shared" si="455"/>
        <v>14.364735660876228</v>
      </c>
      <c r="CM255" s="2351">
        <f t="shared" si="455"/>
        <v>14.370767179129173</v>
      </c>
      <c r="CN255" s="2351">
        <f t="shared" si="455"/>
        <v>14.375284192794158</v>
      </c>
      <c r="CO255" s="2351">
        <f t="shared" si="455"/>
        <v>14.377070392406798</v>
      </c>
      <c r="CP255" s="2351">
        <f t="shared" si="455"/>
        <v>14.374387201541751</v>
      </c>
      <c r="CQ255" s="2351"/>
      <c r="CR255" s="2351">
        <f>AVERAGE(BZ255:CP255)</f>
        <v>14.352942919220183</v>
      </c>
      <c r="CS255" s="2351">
        <f>AVERAGE(CA255:CQ255)</f>
        <v>14.336693058916062</v>
      </c>
      <c r="CT255" s="18"/>
      <c r="CU255" s="2351">
        <v>14.318111369852803</v>
      </c>
      <c r="CV255" s="29"/>
    </row>
    <row r="256" spans="1:101" ht="21" x14ac:dyDescent="0.25">
      <c r="A256" s="11"/>
      <c r="B256" s="12"/>
      <c r="C256" s="4"/>
      <c r="D256" s="4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</row>
    <row r="257" spans="1:75" ht="21" x14ac:dyDescent="0.25">
      <c r="A257" s="11"/>
      <c r="B257" s="12"/>
      <c r="C257" s="4"/>
      <c r="D257" s="4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</row>
    <row r="258" spans="1:75" ht="21" x14ac:dyDescent="0.25">
      <c r="A258" s="11"/>
      <c r="B258" s="12"/>
      <c r="C258" s="4"/>
      <c r="D258" s="4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</row>
    <row r="259" spans="1:75" ht="21" x14ac:dyDescent="0.25">
      <c r="A259" s="11"/>
      <c r="B259" s="12"/>
      <c r="C259" s="4"/>
      <c r="D259" s="4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</row>
    <row r="260" spans="1:75" ht="21.75" hidden="1" thickBot="1" x14ac:dyDescent="0.4">
      <c r="A260" s="11"/>
      <c r="B260" s="4718" t="s">
        <v>690</v>
      </c>
      <c r="C260" s="2965" t="s">
        <v>662</v>
      </c>
      <c r="D260" s="4764" t="s">
        <v>663</v>
      </c>
      <c r="E260" s="4765"/>
      <c r="F260" s="4765"/>
      <c r="G260" s="4765"/>
      <c r="H260" s="4766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S260" s="4764" t="s">
        <v>663</v>
      </c>
      <c r="BT260" s="4765"/>
      <c r="BU260" s="4765"/>
      <c r="BV260" s="4765"/>
      <c r="BW260" s="4766"/>
    </row>
    <row r="261" spans="1:75" ht="77.25" hidden="1" thickBot="1" x14ac:dyDescent="0.45">
      <c r="A261" s="11"/>
      <c r="B261" s="4762"/>
      <c r="C261" s="2966">
        <v>42946</v>
      </c>
      <c r="D261" s="2967" t="s">
        <v>664</v>
      </c>
      <c r="E261" s="2968" t="s">
        <v>665</v>
      </c>
      <c r="F261" s="2968" t="s">
        <v>666</v>
      </c>
      <c r="G261" s="2969"/>
      <c r="H261" s="2969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S261" s="2974" t="s">
        <v>664</v>
      </c>
      <c r="BT261" s="2968" t="s">
        <v>665</v>
      </c>
      <c r="BU261" s="2968" t="s">
        <v>666</v>
      </c>
      <c r="BV261" s="2969"/>
      <c r="BW261" s="2975"/>
    </row>
    <row r="262" spans="1:75" ht="77.25" hidden="1" thickBot="1" x14ac:dyDescent="0.45">
      <c r="A262" s="11"/>
      <c r="B262" s="4762"/>
      <c r="C262" s="2966">
        <v>42977</v>
      </c>
      <c r="D262" s="2970" t="s">
        <v>667</v>
      </c>
      <c r="E262" s="2971" t="s">
        <v>668</v>
      </c>
      <c r="F262" s="2971" t="s">
        <v>669</v>
      </c>
      <c r="G262" s="2971" t="s">
        <v>670</v>
      </c>
      <c r="H262" s="2971" t="s">
        <v>671</v>
      </c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S262" s="2976" t="s">
        <v>667</v>
      </c>
      <c r="BT262" s="2971" t="s">
        <v>668</v>
      </c>
      <c r="BU262" s="2971" t="s">
        <v>669</v>
      </c>
      <c r="BV262" s="2971" t="s">
        <v>670</v>
      </c>
      <c r="BW262" s="2977" t="s">
        <v>671</v>
      </c>
    </row>
    <row r="263" spans="1:75" ht="58.5" hidden="1" thickBot="1" x14ac:dyDescent="0.45">
      <c r="A263" s="11"/>
      <c r="B263" s="4762"/>
      <c r="C263" s="2966">
        <v>43008</v>
      </c>
      <c r="D263" s="2970" t="s">
        <v>672</v>
      </c>
      <c r="E263" s="2971" t="s">
        <v>673</v>
      </c>
      <c r="F263" s="2971" t="s">
        <v>674</v>
      </c>
      <c r="G263" s="2971" t="s">
        <v>675</v>
      </c>
      <c r="H263" s="2971" t="s">
        <v>676</v>
      </c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S263" s="2976" t="s">
        <v>672</v>
      </c>
      <c r="BT263" s="2971" t="s">
        <v>673</v>
      </c>
      <c r="BU263" s="2971" t="s">
        <v>674</v>
      </c>
      <c r="BV263" s="2971" t="s">
        <v>675</v>
      </c>
      <c r="BW263" s="2977" t="s">
        <v>676</v>
      </c>
    </row>
    <row r="264" spans="1:75" ht="57.75" hidden="1" x14ac:dyDescent="0.4">
      <c r="A264" s="11"/>
      <c r="B264" s="4762"/>
      <c r="C264" s="2972">
        <v>43038</v>
      </c>
      <c r="D264" s="2970" t="s">
        <v>677</v>
      </c>
      <c r="E264" s="2971" t="s">
        <v>678</v>
      </c>
      <c r="F264" s="2971" t="s">
        <v>679</v>
      </c>
      <c r="G264" s="2971" t="s">
        <v>680</v>
      </c>
      <c r="H264" s="2971" t="s">
        <v>681</v>
      </c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S264" s="2976" t="s">
        <v>677</v>
      </c>
      <c r="BT264" s="2971" t="s">
        <v>678</v>
      </c>
      <c r="BU264" s="2971" t="s">
        <v>679</v>
      </c>
      <c r="BV264" s="2971" t="s">
        <v>680</v>
      </c>
      <c r="BW264" s="2977" t="s">
        <v>681</v>
      </c>
    </row>
    <row r="265" spans="1:75" ht="39.75" hidden="1" thickBot="1" x14ac:dyDescent="0.45">
      <c r="A265" s="11"/>
      <c r="B265" s="4762"/>
      <c r="C265" s="2966" t="s">
        <v>682</v>
      </c>
      <c r="D265" s="2970" t="s">
        <v>683</v>
      </c>
      <c r="E265" s="2971" t="s">
        <v>684</v>
      </c>
      <c r="F265" s="2971"/>
      <c r="G265" s="2971"/>
      <c r="H265" s="2971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S265" s="2976" t="s">
        <v>683</v>
      </c>
      <c r="BT265" s="2971" t="s">
        <v>684</v>
      </c>
      <c r="BU265" s="2971"/>
      <c r="BV265" s="2971"/>
      <c r="BW265" s="2977"/>
    </row>
    <row r="266" spans="1:75" ht="77.25" hidden="1" thickBot="1" x14ac:dyDescent="0.45">
      <c r="A266" s="11"/>
      <c r="B266" s="4763"/>
      <c r="C266" s="2973">
        <v>43069</v>
      </c>
      <c r="D266" s="2970" t="s">
        <v>685</v>
      </c>
      <c r="E266" s="2971" t="s">
        <v>686</v>
      </c>
      <c r="F266" s="2971" t="s">
        <v>687</v>
      </c>
      <c r="G266" s="2971" t="s">
        <v>688</v>
      </c>
      <c r="H266" s="2971" t="s">
        <v>689</v>
      </c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S266" s="2978" t="s">
        <v>685</v>
      </c>
      <c r="BT266" s="2979" t="s">
        <v>686</v>
      </c>
      <c r="BU266" s="2979" t="s">
        <v>687</v>
      </c>
      <c r="BV266" s="2979" t="s">
        <v>688</v>
      </c>
      <c r="BW266" s="2980" t="s">
        <v>689</v>
      </c>
    </row>
    <row r="267" spans="1:75" ht="21" hidden="1" x14ac:dyDescent="0.25">
      <c r="A267" s="11"/>
      <c r="B267" s="12"/>
      <c r="C267" s="4"/>
      <c r="D267" s="4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</row>
    <row r="268" spans="1:75" ht="21" hidden="1" x14ac:dyDescent="0.25">
      <c r="A268" s="11"/>
      <c r="B268" s="12"/>
      <c r="C268" s="4"/>
      <c r="D268" s="4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</row>
    <row r="269" spans="1:75" ht="21" hidden="1" x14ac:dyDescent="0.25">
      <c r="A269" s="11"/>
      <c r="B269" s="12"/>
      <c r="C269" s="4"/>
      <c r="D269" s="4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</row>
    <row r="270" spans="1:75" ht="21" hidden="1" x14ac:dyDescent="0.25">
      <c r="A270" s="11"/>
      <c r="B270" s="12"/>
      <c r="C270" s="4"/>
      <c r="D270" s="4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</row>
    <row r="271" spans="1:75" ht="21" hidden="1" x14ac:dyDescent="0.25">
      <c r="A271" s="11"/>
      <c r="B271" s="12"/>
      <c r="C271" s="4"/>
      <c r="D271" s="4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</row>
    <row r="272" spans="1:75" ht="21" hidden="1" x14ac:dyDescent="0.25">
      <c r="A272" s="11"/>
      <c r="B272" s="12"/>
      <c r="C272" s="4"/>
      <c r="D272" s="4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</row>
    <row r="273" spans="1:60" ht="21" hidden="1" x14ac:dyDescent="0.25">
      <c r="A273" s="11"/>
      <c r="B273" s="12"/>
      <c r="C273" s="4"/>
      <c r="D273" s="4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</row>
    <row r="274" spans="1:60" ht="21" hidden="1" x14ac:dyDescent="0.25">
      <c r="A274" s="11"/>
      <c r="B274" s="12"/>
      <c r="C274" s="4"/>
      <c r="D274" s="4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</row>
    <row r="275" spans="1:60" ht="21" hidden="1" x14ac:dyDescent="0.25">
      <c r="A275" s="11"/>
      <c r="B275" s="12"/>
      <c r="C275" s="4"/>
      <c r="D275" s="4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</row>
    <row r="276" spans="1:60" ht="21" hidden="1" x14ac:dyDescent="0.25">
      <c r="A276" s="11"/>
      <c r="B276" s="12"/>
      <c r="C276" s="4"/>
      <c r="D276" s="4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</row>
    <row r="277" spans="1:60" ht="21" hidden="1" x14ac:dyDescent="0.25">
      <c r="A277" s="11"/>
      <c r="B277" s="12"/>
      <c r="C277" s="4"/>
      <c r="D277" s="4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</row>
    <row r="278" spans="1:60" ht="21" hidden="1" x14ac:dyDescent="0.25">
      <c r="A278" s="11"/>
      <c r="B278" s="12"/>
      <c r="C278" s="4"/>
      <c r="D278" s="4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</row>
    <row r="279" spans="1:60" ht="21" hidden="1" x14ac:dyDescent="0.25">
      <c r="A279" s="11"/>
      <c r="B279" s="12"/>
      <c r="C279" s="4"/>
      <c r="D279" s="4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</row>
    <row r="280" spans="1:60" ht="21" hidden="1" x14ac:dyDescent="0.25">
      <c r="A280" s="11"/>
      <c r="B280" s="12"/>
      <c r="C280" s="4"/>
      <c r="D280" s="4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</row>
    <row r="281" spans="1:60" ht="21" hidden="1" x14ac:dyDescent="0.25">
      <c r="A281" s="11"/>
      <c r="B281" s="12"/>
      <c r="C281" s="4"/>
      <c r="D281" s="4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</row>
    <row r="282" spans="1:60" ht="21" hidden="1" x14ac:dyDescent="0.25">
      <c r="A282" s="11"/>
      <c r="B282" s="12"/>
      <c r="C282" s="4"/>
      <c r="D282" s="4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</row>
    <row r="283" spans="1:60" ht="21" hidden="1" x14ac:dyDescent="0.25">
      <c r="A283" s="11"/>
      <c r="B283" s="12"/>
      <c r="C283" s="4"/>
      <c r="D283" s="4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</row>
    <row r="284" spans="1:60" ht="21" hidden="1" x14ac:dyDescent="0.25">
      <c r="A284" s="11"/>
      <c r="B284" s="12"/>
      <c r="C284" s="4"/>
      <c r="D284" s="4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</row>
    <row r="285" spans="1:60" ht="21" hidden="1" x14ac:dyDescent="0.25">
      <c r="A285" s="11"/>
      <c r="B285" s="12"/>
      <c r="C285" s="4"/>
      <c r="D285" s="4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</row>
    <row r="286" spans="1:60" ht="21" hidden="1" x14ac:dyDescent="0.25">
      <c r="A286" s="11"/>
      <c r="B286" s="12"/>
      <c r="C286" s="4"/>
      <c r="D286" s="4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</row>
    <row r="287" spans="1:60" ht="21" hidden="1" x14ac:dyDescent="0.25">
      <c r="A287" s="11"/>
      <c r="B287" s="12"/>
      <c r="C287" s="4"/>
      <c r="D287" s="4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</row>
    <row r="288" spans="1:60" ht="21" hidden="1" x14ac:dyDescent="0.25">
      <c r="A288" s="11"/>
      <c r="B288" s="12"/>
      <c r="C288" s="4"/>
      <c r="D288" s="4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</row>
    <row r="289" spans="1:60" ht="21" hidden="1" x14ac:dyDescent="0.25">
      <c r="A289" s="11"/>
      <c r="B289" s="12"/>
      <c r="C289" s="4"/>
      <c r="D289" s="4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</row>
    <row r="290" spans="1:60" ht="21" hidden="1" x14ac:dyDescent="0.25">
      <c r="A290" s="11"/>
      <c r="B290" s="12"/>
      <c r="C290" s="4"/>
      <c r="D290" s="4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</row>
    <row r="291" spans="1:60" ht="21" hidden="1" x14ac:dyDescent="0.25">
      <c r="A291" s="11"/>
      <c r="B291" s="12"/>
      <c r="C291" s="4"/>
      <c r="D291" s="4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</row>
    <row r="292" spans="1:60" ht="21" hidden="1" x14ac:dyDescent="0.25">
      <c r="A292" s="11"/>
      <c r="B292" s="12"/>
      <c r="C292" s="4"/>
      <c r="D292" s="4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</row>
    <row r="293" spans="1:60" ht="21" hidden="1" x14ac:dyDescent="0.25">
      <c r="A293" s="11"/>
      <c r="B293" s="12"/>
      <c r="C293" s="4"/>
      <c r="D293" s="4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</row>
    <row r="294" spans="1:60" ht="21" hidden="1" x14ac:dyDescent="0.25">
      <c r="A294" s="11"/>
      <c r="B294" s="12"/>
      <c r="C294" s="4"/>
      <c r="D294" s="4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</row>
    <row r="295" spans="1:60" ht="21" hidden="1" x14ac:dyDescent="0.25">
      <c r="A295" s="11"/>
      <c r="B295" s="12"/>
      <c r="C295" s="4"/>
      <c r="D295" s="4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</row>
    <row r="296" spans="1:60" ht="21" hidden="1" x14ac:dyDescent="0.25">
      <c r="A296" s="11"/>
      <c r="B296" s="12"/>
      <c r="C296" s="4"/>
      <c r="D296" s="4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</row>
    <row r="297" spans="1:60" ht="21" hidden="1" x14ac:dyDescent="0.25">
      <c r="A297" s="11"/>
      <c r="B297" s="12"/>
      <c r="C297" s="4"/>
      <c r="D297" s="4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</row>
    <row r="298" spans="1:60" ht="21" hidden="1" x14ac:dyDescent="0.25">
      <c r="A298" s="11"/>
      <c r="B298" s="12"/>
      <c r="C298" s="4"/>
      <c r="D298" s="4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</row>
    <row r="299" spans="1:60" ht="21" hidden="1" x14ac:dyDescent="0.25">
      <c r="A299" s="11"/>
      <c r="B299" s="12"/>
      <c r="C299" s="4"/>
      <c r="D299" s="4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</row>
    <row r="300" spans="1:60" ht="21" hidden="1" x14ac:dyDescent="0.25">
      <c r="A300" s="11"/>
      <c r="B300" s="12"/>
      <c r="C300" s="4"/>
      <c r="D300" s="4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</row>
    <row r="301" spans="1:60" ht="21" hidden="1" x14ac:dyDescent="0.25">
      <c r="A301" s="11"/>
      <c r="B301" s="12"/>
      <c r="C301" s="4"/>
      <c r="D301" s="4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</row>
    <row r="302" spans="1:60" ht="21" hidden="1" x14ac:dyDescent="0.25">
      <c r="A302" s="11"/>
      <c r="B302" s="12"/>
      <c r="C302" s="4"/>
      <c r="D302" s="4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</row>
    <row r="303" spans="1:60" ht="21" hidden="1" x14ac:dyDescent="0.25">
      <c r="A303" s="11"/>
      <c r="B303" s="12"/>
      <c r="C303" s="4"/>
      <c r="D303" s="4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</row>
    <row r="304" spans="1:60" ht="21" hidden="1" x14ac:dyDescent="0.25">
      <c r="A304" s="11"/>
      <c r="B304" s="12"/>
      <c r="C304" s="4"/>
      <c r="D304" s="4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</row>
    <row r="305" spans="1:60" ht="21" hidden="1" x14ac:dyDescent="0.25">
      <c r="A305" s="11"/>
      <c r="B305" s="12"/>
      <c r="C305" s="4"/>
      <c r="D305" s="4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</row>
    <row r="306" spans="1:60" ht="21" hidden="1" x14ac:dyDescent="0.25">
      <c r="A306" s="11"/>
      <c r="B306" s="12"/>
      <c r="C306" s="4"/>
      <c r="D306" s="4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</row>
    <row r="307" spans="1:60" ht="21" hidden="1" x14ac:dyDescent="0.25">
      <c r="A307" s="11"/>
      <c r="B307" s="12"/>
      <c r="C307" s="4"/>
      <c r="D307" s="4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</row>
    <row r="308" spans="1:60" ht="21" hidden="1" x14ac:dyDescent="0.25">
      <c r="A308" s="11"/>
      <c r="B308" s="12"/>
      <c r="C308" s="4"/>
      <c r="D308" s="4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</row>
    <row r="309" spans="1:60" ht="21" hidden="1" x14ac:dyDescent="0.25">
      <c r="A309" s="11"/>
      <c r="B309" s="12"/>
      <c r="C309" s="4"/>
      <c r="D309" s="4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</row>
    <row r="310" spans="1:60" ht="21" hidden="1" x14ac:dyDescent="0.25">
      <c r="A310" s="11"/>
      <c r="B310" s="12"/>
      <c r="C310" s="4"/>
      <c r="D310" s="4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</row>
    <row r="311" spans="1:60" ht="21" hidden="1" x14ac:dyDescent="0.25">
      <c r="A311" s="11"/>
      <c r="B311" s="12"/>
      <c r="C311" s="4"/>
      <c r="D311" s="4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</row>
    <row r="312" spans="1:60" ht="21" hidden="1" x14ac:dyDescent="0.25">
      <c r="A312" s="11"/>
      <c r="B312" s="12"/>
      <c r="C312" s="4"/>
      <c r="D312" s="4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</row>
    <row r="313" spans="1:60" ht="21" hidden="1" x14ac:dyDescent="0.25">
      <c r="A313" s="11"/>
      <c r="B313" s="12"/>
      <c r="C313" s="4"/>
      <c r="D313" s="4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</row>
    <row r="314" spans="1:60" ht="21" hidden="1" x14ac:dyDescent="0.25">
      <c r="A314" s="11"/>
      <c r="B314" s="12"/>
      <c r="C314" s="4"/>
      <c r="D314" s="4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</row>
    <row r="315" spans="1:60" ht="21" hidden="1" x14ac:dyDescent="0.25">
      <c r="A315" s="11"/>
      <c r="B315" s="12"/>
      <c r="C315" s="4"/>
      <c r="D315" s="4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</row>
    <row r="316" spans="1:60" ht="21" hidden="1" x14ac:dyDescent="0.25">
      <c r="A316" s="11"/>
      <c r="B316" s="12"/>
      <c r="C316" s="4"/>
      <c r="D316" s="4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</row>
    <row r="317" spans="1:60" ht="21" hidden="1" x14ac:dyDescent="0.25">
      <c r="A317" s="11"/>
      <c r="B317" s="12"/>
      <c r="C317" s="4"/>
      <c r="D317" s="4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</row>
    <row r="318" spans="1:60" ht="21" hidden="1" x14ac:dyDescent="0.25">
      <c r="A318" s="11"/>
      <c r="B318" s="12"/>
      <c r="C318" s="4"/>
      <c r="D318" s="4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</row>
    <row r="319" spans="1:60" ht="21" hidden="1" x14ac:dyDescent="0.25">
      <c r="A319" s="11"/>
      <c r="B319" s="12"/>
      <c r="C319" s="4"/>
      <c r="D319" s="4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</row>
    <row r="320" spans="1:60" ht="21" hidden="1" x14ac:dyDescent="0.25">
      <c r="A320" s="11"/>
      <c r="B320" s="12"/>
      <c r="C320" s="4"/>
      <c r="D320" s="4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</row>
    <row r="321" spans="1:87" ht="21" hidden="1" x14ac:dyDescent="0.25">
      <c r="A321" s="11"/>
      <c r="B321" s="12"/>
      <c r="C321" s="4"/>
      <c r="D321" s="4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</row>
    <row r="322" spans="1:87" ht="21" hidden="1" x14ac:dyDescent="0.25">
      <c r="A322" s="11"/>
      <c r="B322" s="12"/>
      <c r="C322" s="4"/>
      <c r="D322" s="4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</row>
    <row r="323" spans="1:87" ht="21" hidden="1" x14ac:dyDescent="0.25">
      <c r="A323" s="11"/>
      <c r="B323" s="12"/>
      <c r="C323" s="4"/>
      <c r="D323" s="4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</row>
    <row r="324" spans="1:87" ht="21" hidden="1" x14ac:dyDescent="0.25">
      <c r="A324" s="11"/>
      <c r="B324" s="12"/>
      <c r="C324" s="4"/>
      <c r="D324" s="4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</row>
    <row r="325" spans="1:87" ht="21" hidden="1" x14ac:dyDescent="0.25">
      <c r="A325" s="11"/>
      <c r="B325" s="12"/>
      <c r="C325" s="4"/>
      <c r="D325" s="4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</row>
    <row r="326" spans="1:87" ht="21" hidden="1" x14ac:dyDescent="0.25">
      <c r="A326" s="11"/>
      <c r="B326" s="12"/>
      <c r="C326" s="4"/>
      <c r="D326" s="4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</row>
    <row r="327" spans="1:87" ht="21" hidden="1" x14ac:dyDescent="0.25">
      <c r="A327" s="11"/>
      <c r="B327" s="12"/>
      <c r="C327" s="4"/>
      <c r="D327" s="4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</row>
    <row r="328" spans="1:87" ht="21" hidden="1" x14ac:dyDescent="0.25">
      <c r="A328" s="11"/>
      <c r="B328" s="12"/>
      <c r="C328" s="4"/>
      <c r="D328" s="4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</row>
    <row r="329" spans="1:87" ht="21" hidden="1" x14ac:dyDescent="0.25">
      <c r="A329" s="11"/>
      <c r="B329" s="12"/>
      <c r="C329" s="4"/>
      <c r="D329" s="4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</row>
    <row r="330" spans="1:87" ht="21" hidden="1" x14ac:dyDescent="0.25">
      <c r="A330" s="11"/>
      <c r="B330" s="12"/>
      <c r="C330" s="4"/>
      <c r="D330" s="4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</row>
    <row r="331" spans="1:87" ht="21" hidden="1" x14ac:dyDescent="0.25">
      <c r="A331" s="11"/>
      <c r="B331" s="12"/>
      <c r="C331" s="4"/>
      <c r="D331" s="4"/>
      <c r="E331" s="90"/>
      <c r="F331" s="90"/>
      <c r="G331" s="90"/>
      <c r="H331" s="90"/>
      <c r="I331" s="90"/>
      <c r="J331" s="90"/>
      <c r="K331" s="13"/>
      <c r="L331" s="13"/>
      <c r="M331" s="189"/>
      <c r="AB331" s="15"/>
    </row>
    <row r="332" spans="1:87" ht="21" hidden="1" x14ac:dyDescent="0.25">
      <c r="A332" s="11"/>
      <c r="B332" s="12"/>
      <c r="C332" s="1263"/>
      <c r="D332" s="1263"/>
      <c r="E332" s="1220"/>
      <c r="F332"/>
      <c r="G332"/>
      <c r="H332"/>
      <c r="I332"/>
      <c r="J332"/>
      <c r="K332"/>
      <c r="L332"/>
      <c r="M332"/>
      <c r="N332"/>
      <c r="O332"/>
      <c r="AB332" s="15"/>
      <c r="BL332" s="177" t="s">
        <v>432</v>
      </c>
      <c r="BO332" s="15" t="s">
        <v>453</v>
      </c>
      <c r="BS332" s="2413">
        <v>2017</v>
      </c>
      <c r="BU332" s="15" t="s">
        <v>589</v>
      </c>
      <c r="CD332" s="19"/>
    </row>
    <row r="333" spans="1:87" ht="30" hidden="1" customHeight="1" x14ac:dyDescent="0.25">
      <c r="A333" s="11"/>
      <c r="B333" s="12"/>
      <c r="E333"/>
      <c r="F333"/>
      <c r="G333" s="4767">
        <v>42551</v>
      </c>
      <c r="H333" s="4768"/>
      <c r="I333" s="4769"/>
      <c r="J333" s="4767">
        <v>42581</v>
      </c>
      <c r="K333" s="4768"/>
      <c r="L333" s="4769"/>
      <c r="M333" s="4767">
        <v>42612</v>
      </c>
      <c r="N333" s="4768"/>
      <c r="O333" s="4769"/>
      <c r="AB333" s="15"/>
      <c r="BI333" s="4770"/>
      <c r="BJ333" s="4770"/>
      <c r="BK333" s="4771"/>
      <c r="BL333" s="4772" t="s">
        <v>426</v>
      </c>
      <c r="BM333" s="4773"/>
      <c r="BN333" s="4774"/>
      <c r="BO333" s="4777" t="s">
        <v>449</v>
      </c>
      <c r="BP333" s="4779"/>
      <c r="BQ333" s="4769"/>
      <c r="BR333" s="4772" t="s">
        <v>431</v>
      </c>
      <c r="BS333" s="4773"/>
      <c r="BT333" s="4774"/>
      <c r="BU333" s="4772" t="s">
        <v>542</v>
      </c>
      <c r="BV333" s="4775"/>
      <c r="BW333" s="4776"/>
      <c r="BX333" s="4772" t="s">
        <v>543</v>
      </c>
      <c r="BY333" s="4773"/>
      <c r="BZ333" s="4774"/>
      <c r="CA333" s="4772" t="s">
        <v>449</v>
      </c>
      <c r="CB333" s="4775"/>
      <c r="CC333" s="4776"/>
      <c r="CD333" s="4772" t="s">
        <v>431</v>
      </c>
      <c r="CE333" s="4773"/>
      <c r="CF333" s="4774"/>
      <c r="CG333" s="4772" t="s">
        <v>542</v>
      </c>
      <c r="CH333" s="4775"/>
      <c r="CI333" s="4776"/>
    </row>
    <row r="334" spans="1:87" ht="30" hidden="1" customHeight="1" x14ac:dyDescent="0.25">
      <c r="A334" s="11"/>
      <c r="B334" s="12"/>
      <c r="E334"/>
      <c r="F334"/>
      <c r="G334" s="1364" t="s">
        <v>423</v>
      </c>
      <c r="H334" s="1365" t="s">
        <v>424</v>
      </c>
      <c r="I334" s="1366" t="s">
        <v>425</v>
      </c>
      <c r="J334" s="1364" t="s">
        <v>423</v>
      </c>
      <c r="K334" s="1365" t="s">
        <v>424</v>
      </c>
      <c r="L334" s="1366" t="s">
        <v>425</v>
      </c>
      <c r="M334" s="1364" t="s">
        <v>423</v>
      </c>
      <c r="N334" s="1365" t="s">
        <v>424</v>
      </c>
      <c r="O334" s="1366" t="s">
        <v>425</v>
      </c>
      <c r="AB334" s="15"/>
      <c r="BI334" s="181"/>
      <c r="BJ334" s="181"/>
      <c r="BK334" s="181"/>
      <c r="BL334" s="1489">
        <v>42551</v>
      </c>
      <c r="BM334" s="1490">
        <v>42581</v>
      </c>
      <c r="BN334" s="1491">
        <v>42612</v>
      </c>
      <c r="BO334" s="1489">
        <v>42643</v>
      </c>
      <c r="BP334" s="1490">
        <v>42673</v>
      </c>
      <c r="BQ334" s="1491">
        <v>42704</v>
      </c>
      <c r="BR334" s="2496">
        <v>42734</v>
      </c>
      <c r="BS334" s="2497">
        <v>42765</v>
      </c>
      <c r="BT334" s="2498">
        <v>42794</v>
      </c>
      <c r="BU334" s="2496">
        <v>42824</v>
      </c>
      <c r="BV334" s="2497">
        <v>42855</v>
      </c>
      <c r="BW334" s="2498">
        <v>42885</v>
      </c>
      <c r="BX334" s="2496">
        <v>42916</v>
      </c>
      <c r="BY334" s="2497">
        <v>42946</v>
      </c>
      <c r="BZ334" s="2498">
        <v>42977</v>
      </c>
      <c r="CA334" s="2512">
        <v>43008</v>
      </c>
      <c r="CB334" s="2497">
        <v>43038</v>
      </c>
      <c r="CC334" s="2498">
        <v>43069</v>
      </c>
      <c r="CD334" s="2496">
        <v>43099</v>
      </c>
      <c r="CE334" s="2497">
        <v>43130</v>
      </c>
      <c r="CF334" s="2498">
        <v>43159</v>
      </c>
      <c r="CG334" s="2496">
        <v>43189</v>
      </c>
      <c r="CH334" s="2264">
        <v>43220</v>
      </c>
      <c r="CI334" s="2924">
        <v>43250</v>
      </c>
    </row>
    <row r="335" spans="1:87" ht="30" hidden="1" customHeight="1" x14ac:dyDescent="0.25">
      <c r="A335" s="11"/>
      <c r="B335" s="12"/>
      <c r="C335" s="2510" t="s">
        <v>576</v>
      </c>
      <c r="D335" s="2415"/>
      <c r="E335" s="2415"/>
      <c r="F335" s="2415"/>
      <c r="G335" s="2416"/>
      <c r="H335" s="2417"/>
      <c r="I335" s="2418"/>
      <c r="J335" s="2416"/>
      <c r="K335" s="2417"/>
      <c r="L335" s="2418"/>
      <c r="M335" s="2416"/>
      <c r="N335" s="2417"/>
      <c r="O335" s="2418"/>
      <c r="P335" s="2419"/>
      <c r="Q335" s="2419"/>
      <c r="R335" s="2419"/>
      <c r="S335" s="2419"/>
      <c r="T335" s="2419"/>
      <c r="U335" s="2419"/>
      <c r="V335" s="2419"/>
      <c r="W335" s="2419"/>
      <c r="X335" s="2419"/>
      <c r="Y335" s="2419"/>
      <c r="Z335" s="2419"/>
      <c r="AA335" s="2420"/>
      <c r="AB335" s="2415"/>
      <c r="AC335" s="2421"/>
      <c r="AD335" s="2421"/>
      <c r="AE335" s="2421"/>
      <c r="AF335" s="2421"/>
      <c r="AG335" s="2415"/>
      <c r="AH335" s="2415"/>
      <c r="AI335" s="2415"/>
      <c r="AJ335" s="2422"/>
      <c r="AK335" s="2422"/>
      <c r="AL335" s="2415"/>
      <c r="AM335" s="2415"/>
      <c r="AN335" s="2415"/>
      <c r="AO335" s="2415"/>
      <c r="AP335" s="2415"/>
      <c r="AQ335" s="2415"/>
      <c r="AR335" s="2415"/>
      <c r="AS335" s="2415"/>
      <c r="AT335" s="2415"/>
      <c r="AU335" s="2422"/>
      <c r="AV335" s="2415"/>
      <c r="AW335" s="2422"/>
      <c r="AX335" s="2415"/>
      <c r="AY335" s="2415"/>
      <c r="AZ335" s="2415"/>
      <c r="BA335" s="2415"/>
      <c r="BB335" s="2415"/>
      <c r="BC335" s="2415"/>
      <c r="BD335" s="2415"/>
      <c r="BE335" s="2415"/>
      <c r="BF335" s="2415"/>
      <c r="BG335" s="2415"/>
      <c r="BH335" s="2415"/>
      <c r="BI335" s="2423"/>
      <c r="BJ335" s="2423"/>
      <c r="BK335" s="2423"/>
      <c r="BL335" s="2424"/>
      <c r="BM335" s="2425"/>
      <c r="BN335" s="2426"/>
      <c r="BO335" s="2424"/>
      <c r="BP335" s="2425"/>
      <c r="BQ335" s="2426"/>
      <c r="BR335" s="2499">
        <v>42704</v>
      </c>
      <c r="BS335" s="2494">
        <v>42734</v>
      </c>
      <c r="BT335" s="2500">
        <v>42765</v>
      </c>
      <c r="BU335" s="2499">
        <v>42794</v>
      </c>
      <c r="BV335" s="2494">
        <v>42824</v>
      </c>
      <c r="BW335" s="2500">
        <v>42855</v>
      </c>
      <c r="BX335" s="2499">
        <v>42885</v>
      </c>
      <c r="BY335" s="2494">
        <v>42916</v>
      </c>
      <c r="BZ335" s="2500">
        <v>42946</v>
      </c>
      <c r="CA335" s="2513">
        <v>42977</v>
      </c>
      <c r="CB335" s="2494">
        <v>43008</v>
      </c>
      <c r="CC335" s="2500">
        <v>43038</v>
      </c>
      <c r="CD335" s="2499">
        <v>42704</v>
      </c>
      <c r="CE335" s="2494">
        <v>42734</v>
      </c>
      <c r="CF335" s="2500">
        <v>42765</v>
      </c>
    </row>
    <row r="336" spans="1:87" ht="30" hidden="1" customHeight="1" x14ac:dyDescent="0.25">
      <c r="A336" s="11"/>
      <c r="B336" s="12"/>
      <c r="C336" s="2510" t="s">
        <v>592</v>
      </c>
      <c r="D336" s="2415"/>
      <c r="E336" s="2415"/>
      <c r="F336" s="2415"/>
      <c r="G336" s="2416"/>
      <c r="H336" s="2417"/>
      <c r="I336" s="2418"/>
      <c r="J336" s="2416"/>
      <c r="K336" s="2417"/>
      <c r="L336" s="2418"/>
      <c r="M336" s="2416"/>
      <c r="N336" s="2417"/>
      <c r="O336" s="2418"/>
      <c r="P336" s="2419"/>
      <c r="Q336" s="2419"/>
      <c r="R336" s="2419"/>
      <c r="S336" s="2419"/>
      <c r="T336" s="2419"/>
      <c r="U336" s="2419"/>
      <c r="V336" s="2419"/>
      <c r="W336" s="2419"/>
      <c r="X336" s="2419"/>
      <c r="Y336" s="2419"/>
      <c r="Z336" s="2419"/>
      <c r="AA336" s="2420"/>
      <c r="AB336" s="2415"/>
      <c r="AC336" s="2421"/>
      <c r="AD336" s="2421"/>
      <c r="AE336" s="2421"/>
      <c r="AF336" s="2421"/>
      <c r="AG336" s="2415"/>
      <c r="AH336" s="2415"/>
      <c r="AI336" s="2415"/>
      <c r="AJ336" s="2422"/>
      <c r="AK336" s="2422"/>
      <c r="AL336" s="2415"/>
      <c r="AM336" s="2415"/>
      <c r="AN336" s="2415"/>
      <c r="AO336" s="2415"/>
      <c r="AP336" s="2415"/>
      <c r="AQ336" s="2415"/>
      <c r="AR336" s="2415"/>
      <c r="AS336" s="2415"/>
      <c r="AT336" s="2415"/>
      <c r="AU336" s="2422"/>
      <c r="AV336" s="2415"/>
      <c r="AW336" s="2422"/>
      <c r="AX336" s="2415"/>
      <c r="AY336" s="2415"/>
      <c r="AZ336" s="2415"/>
      <c r="BA336" s="2415"/>
      <c r="BB336" s="2415"/>
      <c r="BC336" s="2415"/>
      <c r="BD336" s="2415"/>
      <c r="BE336" s="2415"/>
      <c r="BF336" s="2415"/>
      <c r="BG336" s="2415"/>
      <c r="BH336" s="2415"/>
      <c r="BI336" s="2423"/>
      <c r="BJ336" s="2423"/>
      <c r="BK336" s="2423"/>
      <c r="BL336" s="2424"/>
      <c r="BM336" s="2425"/>
      <c r="BN336" s="2426"/>
      <c r="BO336" s="2424"/>
      <c r="BP336" s="2425"/>
      <c r="BQ336" s="2426"/>
      <c r="BR336" s="2494">
        <v>42734</v>
      </c>
      <c r="BS336" s="2500">
        <v>42765</v>
      </c>
      <c r="BT336" s="2499">
        <v>42794</v>
      </c>
      <c r="BU336" s="2494">
        <v>42824</v>
      </c>
      <c r="BV336" s="2500">
        <v>42855</v>
      </c>
      <c r="BW336" s="2499">
        <v>42885</v>
      </c>
      <c r="BX336" s="2494">
        <v>42916</v>
      </c>
      <c r="BY336" s="2500">
        <v>42946</v>
      </c>
      <c r="BZ336" s="2513">
        <v>42977</v>
      </c>
      <c r="CA336" s="2494">
        <v>43008</v>
      </c>
      <c r="CB336" s="2500">
        <v>43038</v>
      </c>
      <c r="CC336" s="2500">
        <v>42704</v>
      </c>
      <c r="CD336" s="2494">
        <v>42734</v>
      </c>
      <c r="CE336" s="2500">
        <v>42765</v>
      </c>
      <c r="CF336" s="2499">
        <v>42794</v>
      </c>
    </row>
    <row r="337" spans="1:96" ht="30" hidden="1" customHeight="1" x14ac:dyDescent="0.25">
      <c r="A337" s="4696" t="s">
        <v>585</v>
      </c>
      <c r="B337" s="4707" t="s">
        <v>586</v>
      </c>
      <c r="C337" s="1277" t="s">
        <v>433</v>
      </c>
      <c r="D337" s="2503"/>
      <c r="E337" s="1367"/>
      <c r="F337" s="1367"/>
      <c r="G337" s="1368"/>
      <c r="H337" s="1369"/>
      <c r="I337" s="1370"/>
      <c r="J337" s="1368"/>
      <c r="K337" s="1369"/>
      <c r="L337" s="1370"/>
      <c r="M337" s="1368"/>
      <c r="N337" s="1369"/>
      <c r="O337" s="1370"/>
      <c r="P337" s="1371"/>
      <c r="Q337" s="1371"/>
      <c r="R337" s="1371"/>
      <c r="S337" s="1371"/>
      <c r="T337" s="1371"/>
      <c r="U337" s="1371"/>
      <c r="V337" s="1371"/>
      <c r="W337" s="1371"/>
      <c r="X337" s="1371"/>
      <c r="Y337" s="1371"/>
      <c r="Z337" s="1371"/>
      <c r="AA337" s="1372"/>
      <c r="AB337" s="1367"/>
      <c r="AC337" s="1373"/>
      <c r="AD337" s="1373"/>
      <c r="AE337" s="1373"/>
      <c r="AF337" s="1373"/>
      <c r="AG337" s="1367"/>
      <c r="AH337" s="1367"/>
      <c r="AI337" s="1367"/>
      <c r="AJ337" s="1374"/>
      <c r="AK337" s="1374"/>
      <c r="AL337" s="1367"/>
      <c r="AM337" s="1367"/>
      <c r="AN337" s="1367"/>
      <c r="AO337" s="1367"/>
      <c r="AP337" s="1367"/>
      <c r="AQ337" s="1367"/>
      <c r="AR337" s="1367"/>
      <c r="AS337" s="1367"/>
      <c r="AT337" s="1367"/>
      <c r="AU337" s="1374"/>
      <c r="AV337" s="1367"/>
      <c r="AW337" s="1374"/>
      <c r="AX337" s="1367"/>
      <c r="AY337" s="1367"/>
      <c r="AZ337" s="1367"/>
      <c r="BA337" s="1367"/>
      <c r="BB337" s="1367"/>
      <c r="BC337" s="1367"/>
      <c r="BD337" s="1367"/>
      <c r="BE337" s="1367"/>
      <c r="BF337" s="1367"/>
      <c r="BG337" s="1367"/>
      <c r="BH337" s="1367"/>
      <c r="BI337" s="1375"/>
      <c r="BJ337" s="1375"/>
      <c r="BK337" s="1375"/>
      <c r="BL337" s="1463"/>
      <c r="BM337" s="1464">
        <v>42581</v>
      </c>
      <c r="BN337" s="1475">
        <v>42612</v>
      </c>
      <c r="BO337" s="1281">
        <v>42643</v>
      </c>
      <c r="BP337" s="1282">
        <v>42673</v>
      </c>
      <c r="BQ337" s="1333">
        <v>42704</v>
      </c>
      <c r="BR337" s="1343">
        <v>42719</v>
      </c>
      <c r="BS337" s="1339">
        <v>42750</v>
      </c>
      <c r="BT337" s="1344">
        <v>42781</v>
      </c>
      <c r="BU337" s="1343">
        <v>42809</v>
      </c>
      <c r="BV337" s="1339">
        <v>42840</v>
      </c>
      <c r="BW337" s="1344">
        <v>42870</v>
      </c>
      <c r="BX337" s="1343">
        <v>42901</v>
      </c>
      <c r="BY337" s="1339">
        <v>42931</v>
      </c>
      <c r="BZ337" s="1344">
        <v>42962</v>
      </c>
      <c r="CA337" s="1933">
        <v>42993</v>
      </c>
      <c r="CB337" s="1339">
        <v>43023</v>
      </c>
      <c r="CC337" s="1344">
        <v>43054</v>
      </c>
      <c r="CD337" s="1343">
        <v>42719</v>
      </c>
      <c r="CE337" s="1339">
        <v>42750</v>
      </c>
      <c r="CF337" s="1344">
        <v>42781</v>
      </c>
    </row>
    <row r="338" spans="1:96" ht="30" hidden="1" customHeight="1" x14ac:dyDescent="0.25">
      <c r="A338" s="4698"/>
      <c r="B338" s="4708"/>
      <c r="C338" s="1284" t="s">
        <v>440</v>
      </c>
      <c r="D338" s="2504"/>
      <c r="E338" s="1376"/>
      <c r="F338" s="1376"/>
      <c r="G338" s="1278"/>
      <c r="H338" s="1279"/>
      <c r="I338" s="1280"/>
      <c r="J338" s="1278"/>
      <c r="K338" s="1279"/>
      <c r="L338" s="1280"/>
      <c r="M338" s="1278"/>
      <c r="N338" s="1279"/>
      <c r="O338" s="1280"/>
      <c r="P338" s="1377"/>
      <c r="Q338" s="1377"/>
      <c r="R338" s="1377"/>
      <c r="S338" s="1377"/>
      <c r="T338" s="1377"/>
      <c r="U338" s="1377"/>
      <c r="V338" s="1377"/>
      <c r="W338" s="1377"/>
      <c r="X338" s="1377"/>
      <c r="Y338" s="1377"/>
      <c r="Z338" s="1377"/>
      <c r="AA338" s="1378"/>
      <c r="AB338" s="1376"/>
      <c r="AC338" s="1379"/>
      <c r="AD338" s="1379"/>
      <c r="AE338" s="1379"/>
      <c r="AF338" s="1379"/>
      <c r="AG338" s="1376"/>
      <c r="AH338" s="1376"/>
      <c r="AI338" s="1376"/>
      <c r="AJ338" s="1380"/>
      <c r="AK338" s="1380"/>
      <c r="AL338" s="1376"/>
      <c r="AM338" s="1376"/>
      <c r="AN338" s="1376"/>
      <c r="AO338" s="1376"/>
      <c r="AP338" s="1376"/>
      <c r="AQ338" s="1376"/>
      <c r="AR338" s="1376"/>
      <c r="AS338" s="1376"/>
      <c r="AT338" s="1376"/>
      <c r="AU338" s="1380"/>
      <c r="AV338" s="1376"/>
      <c r="AW338" s="1380"/>
      <c r="AX338" s="1376"/>
      <c r="AY338" s="1376"/>
      <c r="AZ338" s="1376"/>
      <c r="BA338" s="1376"/>
      <c r="BB338" s="1376"/>
      <c r="BC338" s="1376"/>
      <c r="BD338" s="1376"/>
      <c r="BE338" s="1376"/>
      <c r="BF338" s="1376"/>
      <c r="BG338" s="1376"/>
      <c r="BH338" s="1376"/>
      <c r="BI338" s="1266"/>
      <c r="BJ338" s="1266"/>
      <c r="BK338" s="1266"/>
      <c r="BL338" s="921">
        <v>42541</v>
      </c>
      <c r="BM338" s="1465">
        <v>42571</v>
      </c>
      <c r="BN338" s="1476">
        <v>42602</v>
      </c>
      <c r="BO338" s="1343">
        <v>42633</v>
      </c>
      <c r="BP338" s="1339">
        <v>42663</v>
      </c>
      <c r="BQ338" s="1349">
        <v>42694</v>
      </c>
      <c r="BR338" s="1343">
        <v>42709</v>
      </c>
      <c r="BS338" s="1339">
        <v>42740</v>
      </c>
      <c r="BT338" s="1344">
        <v>42771</v>
      </c>
      <c r="BU338" s="1343">
        <v>42799</v>
      </c>
      <c r="BV338" s="1339">
        <v>42830</v>
      </c>
      <c r="BW338" s="1344">
        <v>42860</v>
      </c>
      <c r="BX338" s="1343">
        <v>42891</v>
      </c>
      <c r="BY338" s="1339">
        <v>42921</v>
      </c>
      <c r="BZ338" s="1344">
        <v>42952</v>
      </c>
      <c r="CA338" s="1933">
        <v>42983</v>
      </c>
      <c r="CB338" s="1339">
        <v>43013</v>
      </c>
      <c r="CC338" s="1344">
        <v>43044</v>
      </c>
      <c r="CD338" s="1343">
        <v>42709</v>
      </c>
      <c r="CE338" s="1339">
        <v>42740</v>
      </c>
      <c r="CF338" s="1344">
        <v>42771</v>
      </c>
    </row>
    <row r="339" spans="1:96" ht="30" hidden="1" customHeight="1" x14ac:dyDescent="0.25">
      <c r="A339" s="4698"/>
      <c r="B339" s="4708"/>
      <c r="C339" s="1284" t="s">
        <v>595</v>
      </c>
      <c r="D339" s="2504"/>
      <c r="E339" s="1376"/>
      <c r="F339" s="1376"/>
      <c r="G339" s="1278"/>
      <c r="H339" s="1279"/>
      <c r="I339" s="1280"/>
      <c r="J339" s="1278"/>
      <c r="K339" s="1279"/>
      <c r="L339" s="1280"/>
      <c r="M339" s="1278"/>
      <c r="N339" s="1279"/>
      <c r="O339" s="1280"/>
      <c r="P339" s="1377"/>
      <c r="Q339" s="1377"/>
      <c r="R339" s="1377"/>
      <c r="S339" s="1377"/>
      <c r="T339" s="1377"/>
      <c r="U339" s="1377"/>
      <c r="V339" s="1377"/>
      <c r="W339" s="1377"/>
      <c r="X339" s="1377"/>
      <c r="Y339" s="1377"/>
      <c r="Z339" s="1377"/>
      <c r="AA339" s="1378"/>
      <c r="AB339" s="1376"/>
      <c r="AC339" s="1379"/>
      <c r="AD339" s="1379"/>
      <c r="AE339" s="1379"/>
      <c r="AF339" s="1379"/>
      <c r="AG339" s="1376"/>
      <c r="AH339" s="1376"/>
      <c r="AI339" s="1376"/>
      <c r="AJ339" s="1380"/>
      <c r="AK339" s="1380"/>
      <c r="AL339" s="1376"/>
      <c r="AM339" s="1376"/>
      <c r="AN339" s="1376"/>
      <c r="AO339" s="1376"/>
      <c r="AP339" s="1376"/>
      <c r="AQ339" s="1376"/>
      <c r="AR339" s="1376"/>
      <c r="AS339" s="1376"/>
      <c r="AT339" s="1376"/>
      <c r="AU339" s="1380"/>
      <c r="AV339" s="1376"/>
      <c r="AW339" s="1380"/>
      <c r="AX339" s="1376"/>
      <c r="AY339" s="1376"/>
      <c r="AZ339" s="1376"/>
      <c r="BA339" s="1376"/>
      <c r="BB339" s="1376"/>
      <c r="BC339" s="1376"/>
      <c r="BD339" s="1376"/>
      <c r="BE339" s="1376"/>
      <c r="BF339" s="1376"/>
      <c r="BG339" s="1376"/>
      <c r="BH339" s="1376"/>
      <c r="BI339" s="1266"/>
      <c r="BJ339" s="1266"/>
      <c r="BK339" s="1266"/>
      <c r="BL339" s="921"/>
      <c r="BM339" s="1465"/>
      <c r="BN339" s="1476"/>
      <c r="BO339" s="1343"/>
      <c r="BP339" s="1339"/>
      <c r="BQ339" s="1349"/>
      <c r="BR339" s="1343">
        <f>BR364</f>
        <v>42629</v>
      </c>
      <c r="BS339" s="2583" t="str">
        <f t="shared" ref="BS339:CF340" si="456">BS364</f>
        <v>same as 12/30</v>
      </c>
      <c r="BT339" s="1344">
        <f t="shared" si="456"/>
        <v>42657</v>
      </c>
      <c r="BU339" s="1343">
        <f t="shared" si="456"/>
        <v>42685</v>
      </c>
      <c r="BV339" s="1339">
        <f t="shared" si="456"/>
        <v>42720</v>
      </c>
      <c r="BW339" s="1344">
        <f t="shared" si="456"/>
        <v>42748</v>
      </c>
      <c r="BX339" s="1343">
        <f t="shared" si="456"/>
        <v>42776</v>
      </c>
      <c r="BY339" s="1339">
        <f t="shared" si="456"/>
        <v>42825</v>
      </c>
      <c r="BZ339" s="1344">
        <f t="shared" si="456"/>
        <v>42853</v>
      </c>
      <c r="CA339" s="1933">
        <f t="shared" si="456"/>
        <v>42888</v>
      </c>
      <c r="CB339" s="1339">
        <f t="shared" si="456"/>
        <v>42923</v>
      </c>
      <c r="CC339" s="1344">
        <f t="shared" si="456"/>
        <v>42958</v>
      </c>
      <c r="CD339" s="1343">
        <f t="shared" si="456"/>
        <v>0</v>
      </c>
      <c r="CE339" s="2583">
        <f t="shared" si="456"/>
        <v>0</v>
      </c>
      <c r="CF339" s="1344">
        <f t="shared" si="456"/>
        <v>0</v>
      </c>
    </row>
    <row r="340" spans="1:96" ht="30" hidden="1" customHeight="1" x14ac:dyDescent="0.25">
      <c r="A340" s="4698"/>
      <c r="B340" s="4708"/>
      <c r="C340" s="1284" t="s">
        <v>594</v>
      </c>
      <c r="D340" s="2504"/>
      <c r="E340" s="1376"/>
      <c r="F340" s="1376"/>
      <c r="G340" s="1278"/>
      <c r="H340" s="1279"/>
      <c r="I340" s="1280"/>
      <c r="J340" s="1278"/>
      <c r="K340" s="1279"/>
      <c r="L340" s="1280"/>
      <c r="M340" s="1278"/>
      <c r="N340" s="1279"/>
      <c r="O340" s="1280"/>
      <c r="P340" s="1377"/>
      <c r="Q340" s="1377"/>
      <c r="R340" s="1377"/>
      <c r="S340" s="1377"/>
      <c r="T340" s="1377"/>
      <c r="U340" s="1377"/>
      <c r="V340" s="1377"/>
      <c r="W340" s="1377"/>
      <c r="X340" s="1377"/>
      <c r="Y340" s="1377"/>
      <c r="Z340" s="1377"/>
      <c r="AA340" s="1378"/>
      <c r="AB340" s="1376"/>
      <c r="AC340" s="1379"/>
      <c r="AD340" s="1379"/>
      <c r="AE340" s="1379"/>
      <c r="AF340" s="1379"/>
      <c r="AG340" s="1376"/>
      <c r="AH340" s="1376"/>
      <c r="AI340" s="1376"/>
      <c r="AJ340" s="1380"/>
      <c r="AK340" s="1380"/>
      <c r="AL340" s="1376"/>
      <c r="AM340" s="1376"/>
      <c r="AN340" s="1376"/>
      <c r="AO340" s="1376"/>
      <c r="AP340" s="1376"/>
      <c r="AQ340" s="1376"/>
      <c r="AR340" s="1376"/>
      <c r="AS340" s="1376"/>
      <c r="AT340" s="1376"/>
      <c r="AU340" s="1380"/>
      <c r="AV340" s="1376"/>
      <c r="AW340" s="1380"/>
      <c r="AX340" s="1376"/>
      <c r="AY340" s="1376"/>
      <c r="AZ340" s="1376"/>
      <c r="BA340" s="1376"/>
      <c r="BB340" s="1376"/>
      <c r="BC340" s="1376"/>
      <c r="BD340" s="1376"/>
      <c r="BE340" s="1376"/>
      <c r="BF340" s="1376"/>
      <c r="BG340" s="1376"/>
      <c r="BH340" s="1376"/>
      <c r="BI340" s="1266"/>
      <c r="BJ340" s="1266"/>
      <c r="BK340" s="1266"/>
      <c r="BL340" s="921"/>
      <c r="BM340" s="1465"/>
      <c r="BN340" s="1476"/>
      <c r="BO340" s="1343"/>
      <c r="BP340" s="1339"/>
      <c r="BQ340" s="1349"/>
      <c r="BR340" s="1343">
        <f>BR365</f>
        <v>42621</v>
      </c>
      <c r="BS340" s="2583" t="str">
        <f t="shared" si="456"/>
        <v>same as 12/30</v>
      </c>
      <c r="BT340" s="1344">
        <f t="shared" si="456"/>
        <v>42649</v>
      </c>
      <c r="BU340" s="1343">
        <f t="shared" si="456"/>
        <v>42677</v>
      </c>
      <c r="BV340" s="1339">
        <f t="shared" si="456"/>
        <v>42712</v>
      </c>
      <c r="BW340" s="1344">
        <f t="shared" si="456"/>
        <v>42740</v>
      </c>
      <c r="BX340" s="1343">
        <f t="shared" si="456"/>
        <v>42768</v>
      </c>
      <c r="BY340" s="1339">
        <f t="shared" si="456"/>
        <v>42817</v>
      </c>
      <c r="BZ340" s="1344">
        <f t="shared" si="456"/>
        <v>42845</v>
      </c>
      <c r="CA340" s="1933">
        <f t="shared" si="456"/>
        <v>42880</v>
      </c>
      <c r="CB340" s="1339">
        <f t="shared" si="456"/>
        <v>42915</v>
      </c>
      <c r="CC340" s="1344">
        <f t="shared" si="456"/>
        <v>42950</v>
      </c>
      <c r="CD340" s="1343">
        <f t="shared" si="456"/>
        <v>0</v>
      </c>
      <c r="CE340" s="2583">
        <f t="shared" si="456"/>
        <v>0</v>
      </c>
      <c r="CF340" s="1344">
        <f t="shared" si="456"/>
        <v>0</v>
      </c>
    </row>
    <row r="341" spans="1:96" ht="30" hidden="1" customHeight="1" x14ac:dyDescent="0.25">
      <c r="A341" s="4698"/>
      <c r="B341" s="4709"/>
      <c r="C341" s="1286" t="s">
        <v>513</v>
      </c>
      <c r="D341" s="2505"/>
      <c r="E341" s="1389"/>
      <c r="F341" s="1389"/>
      <c r="G341" s="1287"/>
      <c r="H341" s="1288"/>
      <c r="I341" s="1289"/>
      <c r="J341" s="1287"/>
      <c r="K341" s="1288"/>
      <c r="L341" s="1289"/>
      <c r="M341" s="1287"/>
      <c r="N341" s="1288"/>
      <c r="O341" s="1289"/>
      <c r="P341" s="1390"/>
      <c r="Q341" s="1390"/>
      <c r="R341" s="1390"/>
      <c r="S341" s="1390"/>
      <c r="T341" s="1390"/>
      <c r="U341" s="1390"/>
      <c r="V341" s="1390"/>
      <c r="W341" s="1390"/>
      <c r="X341" s="1390"/>
      <c r="Y341" s="1390"/>
      <c r="Z341" s="1390"/>
      <c r="AA341" s="968"/>
      <c r="AB341" s="827"/>
      <c r="AC341" s="827"/>
      <c r="AD341" s="827"/>
      <c r="AE341" s="827"/>
      <c r="AF341" s="827"/>
      <c r="AG341" s="827"/>
      <c r="AH341" s="827"/>
      <c r="AI341" s="827"/>
      <c r="AJ341" s="829"/>
      <c r="AK341" s="829"/>
      <c r="AL341" s="827"/>
      <c r="AM341" s="827"/>
      <c r="AN341" s="827"/>
      <c r="AO341" s="827"/>
      <c r="AP341" s="827"/>
      <c r="AQ341" s="827"/>
      <c r="AR341" s="827"/>
      <c r="AS341" s="827"/>
      <c r="AT341" s="827"/>
      <c r="AU341" s="829"/>
      <c r="AV341" s="827"/>
      <c r="AW341" s="829"/>
      <c r="AX341" s="827"/>
      <c r="AY341" s="827"/>
      <c r="AZ341" s="827"/>
      <c r="BA341" s="827"/>
      <c r="BB341" s="827"/>
      <c r="BC341" s="827"/>
      <c r="BD341" s="827"/>
      <c r="BE341" s="827"/>
      <c r="BF341" s="827"/>
      <c r="BG341" s="827"/>
      <c r="BH341" s="827"/>
      <c r="BI341" s="1274"/>
      <c r="BJ341" s="1275"/>
      <c r="BK341" s="1276"/>
      <c r="BL341" s="921">
        <f t="shared" ref="BL341:BQ341" si="457">BL338-95</f>
        <v>42446</v>
      </c>
      <c r="BM341" s="1465">
        <f t="shared" si="457"/>
        <v>42476</v>
      </c>
      <c r="BN341" s="1476">
        <f t="shared" si="457"/>
        <v>42507</v>
      </c>
      <c r="BO341" s="1346">
        <f t="shared" si="457"/>
        <v>42538</v>
      </c>
      <c r="BP341" s="1341">
        <f t="shared" si="457"/>
        <v>42568</v>
      </c>
      <c r="BQ341" s="1351">
        <f t="shared" si="457"/>
        <v>42599</v>
      </c>
      <c r="BR341" s="1346">
        <f>BR338-101</f>
        <v>42608</v>
      </c>
      <c r="BS341" s="2134">
        <f t="shared" ref="BS341:CC341" si="458">BS338-101</f>
        <v>42639</v>
      </c>
      <c r="BT341" s="1347">
        <f t="shared" si="458"/>
        <v>42670</v>
      </c>
      <c r="BU341" s="1346">
        <f t="shared" si="458"/>
        <v>42698</v>
      </c>
      <c r="BV341" s="1341">
        <f t="shared" si="458"/>
        <v>42729</v>
      </c>
      <c r="BW341" s="1347">
        <f t="shared" si="458"/>
        <v>42759</v>
      </c>
      <c r="BX341" s="1346">
        <f t="shared" si="458"/>
        <v>42790</v>
      </c>
      <c r="BY341" s="1341">
        <f t="shared" si="458"/>
        <v>42820</v>
      </c>
      <c r="BZ341" s="1347">
        <f t="shared" si="458"/>
        <v>42851</v>
      </c>
      <c r="CA341" s="1935">
        <f t="shared" si="458"/>
        <v>42882</v>
      </c>
      <c r="CB341" s="1341">
        <f t="shared" si="458"/>
        <v>42912</v>
      </c>
      <c r="CC341" s="1347">
        <f t="shared" si="458"/>
        <v>42943</v>
      </c>
      <c r="CD341" s="1346">
        <f>CD338-101</f>
        <v>42608</v>
      </c>
      <c r="CE341" s="2134">
        <f>CE338-101</f>
        <v>42639</v>
      </c>
      <c r="CF341" s="1347">
        <f>CF338-101</f>
        <v>42670</v>
      </c>
    </row>
    <row r="342" spans="1:96" ht="30" hidden="1" customHeight="1" x14ac:dyDescent="0.25">
      <c r="A342" s="4698"/>
      <c r="B342" s="4709"/>
      <c r="C342" s="1286" t="s">
        <v>514</v>
      </c>
      <c r="D342" s="2505"/>
      <c r="E342" s="1391"/>
      <c r="F342" s="1391"/>
      <c r="G342" s="1290"/>
      <c r="H342" s="1291"/>
      <c r="I342" s="1292"/>
      <c r="J342" s="1290"/>
      <c r="K342" s="1291"/>
      <c r="L342" s="1292"/>
      <c r="M342" s="1290"/>
      <c r="N342" s="1291"/>
      <c r="O342" s="1292"/>
      <c r="P342" s="1392"/>
      <c r="Q342" s="1392"/>
      <c r="R342" s="1392"/>
      <c r="S342" s="1392"/>
      <c r="T342" s="1392"/>
      <c r="U342" s="1392"/>
      <c r="V342" s="1392"/>
      <c r="W342" s="1392"/>
      <c r="X342" s="1392"/>
      <c r="Y342" s="1392"/>
      <c r="Z342" s="1392"/>
      <c r="AA342" s="1393"/>
      <c r="AB342" s="1391"/>
      <c r="AC342" s="1391"/>
      <c r="AD342" s="1391"/>
      <c r="AE342" s="1391"/>
      <c r="AF342" s="1391"/>
      <c r="AG342" s="1391"/>
      <c r="AH342" s="1391"/>
      <c r="AI342" s="1391"/>
      <c r="AJ342" s="1394"/>
      <c r="AK342" s="1394"/>
      <c r="AL342" s="1391"/>
      <c r="AM342" s="1391"/>
      <c r="AN342" s="1391"/>
      <c r="AO342" s="1391"/>
      <c r="AP342" s="1391"/>
      <c r="AQ342" s="1391"/>
      <c r="AR342" s="1391"/>
      <c r="AS342" s="1391"/>
      <c r="AT342" s="1391"/>
      <c r="AU342" s="1394"/>
      <c r="AV342" s="1391"/>
      <c r="AW342" s="1394"/>
      <c r="AX342" s="1391"/>
      <c r="AY342" s="1391"/>
      <c r="AZ342" s="1391"/>
      <c r="BA342" s="1391"/>
      <c r="BB342" s="1391"/>
      <c r="BC342" s="1391"/>
      <c r="BD342" s="1391"/>
      <c r="BE342" s="1391"/>
      <c r="BF342" s="1391"/>
      <c r="BG342" s="1391"/>
      <c r="BH342" s="1391"/>
      <c r="BI342" s="1274"/>
      <c r="BJ342" s="1275"/>
      <c r="BK342" s="1276"/>
      <c r="BL342" s="921"/>
      <c r="BM342" s="1465"/>
      <c r="BN342" s="1476"/>
      <c r="BO342" s="1346"/>
      <c r="BP342" s="1341"/>
      <c r="BQ342" s="1351"/>
      <c r="BR342" s="1346">
        <f>BR343+4</f>
        <v>42608</v>
      </c>
      <c r="BS342" s="2134">
        <f t="shared" ref="BS342:CF342" si="459">BS343+4</f>
        <v>42639</v>
      </c>
      <c r="BT342" s="1347">
        <f t="shared" si="459"/>
        <v>42670</v>
      </c>
      <c r="BU342" s="1346">
        <f t="shared" si="459"/>
        <v>42698</v>
      </c>
      <c r="BV342" s="1341">
        <f t="shared" si="459"/>
        <v>42729</v>
      </c>
      <c r="BW342" s="1347">
        <f t="shared" si="459"/>
        <v>42759</v>
      </c>
      <c r="BX342" s="1346">
        <f t="shared" si="459"/>
        <v>42790</v>
      </c>
      <c r="BY342" s="1341">
        <f t="shared" si="459"/>
        <v>42820</v>
      </c>
      <c r="BZ342" s="1347">
        <f t="shared" si="459"/>
        <v>42851</v>
      </c>
      <c r="CA342" s="1935">
        <f t="shared" si="459"/>
        <v>42882</v>
      </c>
      <c r="CB342" s="1341">
        <f t="shared" si="459"/>
        <v>42912</v>
      </c>
      <c r="CC342" s="1347">
        <f t="shared" si="459"/>
        <v>42943</v>
      </c>
      <c r="CD342" s="1346">
        <f>CD343+4</f>
        <v>42608</v>
      </c>
      <c r="CE342" s="2134">
        <f t="shared" si="459"/>
        <v>42639</v>
      </c>
      <c r="CF342" s="1347">
        <f t="shared" si="459"/>
        <v>42670</v>
      </c>
    </row>
    <row r="343" spans="1:96" ht="30" hidden="1" customHeight="1" x14ac:dyDescent="0.25">
      <c r="A343" s="4698"/>
      <c r="B343" s="4709"/>
      <c r="C343" s="1295" t="s">
        <v>444</v>
      </c>
      <c r="D343" s="2506"/>
      <c r="E343" s="1376"/>
      <c r="F343" s="1376"/>
      <c r="G343" s="1278"/>
      <c r="H343" s="1279"/>
      <c r="I343" s="1280"/>
      <c r="J343" s="1278"/>
      <c r="K343" s="1279"/>
      <c r="L343" s="1280"/>
      <c r="M343" s="1278"/>
      <c r="N343" s="1279"/>
      <c r="O343" s="1280"/>
      <c r="P343" s="1377"/>
      <c r="Q343" s="1377"/>
      <c r="R343" s="1377"/>
      <c r="S343" s="1377"/>
      <c r="T343" s="1377"/>
      <c r="U343" s="1377"/>
      <c r="V343" s="1377"/>
      <c r="W343" s="1377"/>
      <c r="X343" s="1377"/>
      <c r="Y343" s="1377"/>
      <c r="Z343" s="1377"/>
      <c r="AA343" s="1378"/>
      <c r="AB343" s="1376"/>
      <c r="AC343" s="1379"/>
      <c r="AD343" s="1379"/>
      <c r="AE343" s="1379"/>
      <c r="AF343" s="1379"/>
      <c r="AG343" s="1376"/>
      <c r="AH343" s="1376"/>
      <c r="AI343" s="1376"/>
      <c r="AJ343" s="1380"/>
      <c r="AK343" s="1380"/>
      <c r="AL343" s="1376"/>
      <c r="AM343" s="1376"/>
      <c r="AN343" s="1376"/>
      <c r="AO343" s="1376"/>
      <c r="AP343" s="1376"/>
      <c r="AQ343" s="1376"/>
      <c r="AR343" s="1376"/>
      <c r="AS343" s="1376"/>
      <c r="AT343" s="1376"/>
      <c r="AU343" s="1380"/>
      <c r="AV343" s="1376"/>
      <c r="AW343" s="1380"/>
      <c r="AX343" s="1376"/>
      <c r="AY343" s="1376"/>
      <c r="AZ343" s="1376"/>
      <c r="BA343" s="1376"/>
      <c r="BB343" s="1376"/>
      <c r="BC343" s="1376"/>
      <c r="BD343" s="1376"/>
      <c r="BE343" s="1376"/>
      <c r="BF343" s="1376"/>
      <c r="BG343" s="1376"/>
      <c r="BH343" s="1376"/>
      <c r="BI343" s="1254"/>
      <c r="BJ343" s="1255"/>
      <c r="BK343" s="1256"/>
      <c r="BL343" s="915">
        <f t="shared" ref="BL343:BQ343" si="460">BL344+5</f>
        <v>42442</v>
      </c>
      <c r="BM343" s="911">
        <f t="shared" si="460"/>
        <v>42472</v>
      </c>
      <c r="BN343" s="912">
        <f t="shared" si="460"/>
        <v>42503</v>
      </c>
      <c r="BO343" s="1314">
        <f t="shared" si="460"/>
        <v>42534</v>
      </c>
      <c r="BP343" s="1342">
        <f t="shared" si="460"/>
        <v>42564</v>
      </c>
      <c r="BQ343" s="1352">
        <f t="shared" si="460"/>
        <v>42595</v>
      </c>
      <c r="BR343" s="1314">
        <f>BR347+19</f>
        <v>42604</v>
      </c>
      <c r="BS343" s="2293">
        <f t="shared" ref="BS343:CC343" si="461">BS347+19</f>
        <v>42635</v>
      </c>
      <c r="BT343" s="1348">
        <f t="shared" si="461"/>
        <v>42666</v>
      </c>
      <c r="BU343" s="1314">
        <f t="shared" si="461"/>
        <v>42694</v>
      </c>
      <c r="BV343" s="1342">
        <f t="shared" si="461"/>
        <v>42725</v>
      </c>
      <c r="BW343" s="1348">
        <f t="shared" si="461"/>
        <v>42755</v>
      </c>
      <c r="BX343" s="1314">
        <f t="shared" si="461"/>
        <v>42786</v>
      </c>
      <c r="BY343" s="1342">
        <f t="shared" si="461"/>
        <v>42816</v>
      </c>
      <c r="BZ343" s="1348">
        <f t="shared" si="461"/>
        <v>42847</v>
      </c>
      <c r="CA343" s="1936">
        <f t="shared" si="461"/>
        <v>42878</v>
      </c>
      <c r="CB343" s="1342">
        <f t="shared" si="461"/>
        <v>42908</v>
      </c>
      <c r="CC343" s="1348">
        <f t="shared" si="461"/>
        <v>42939</v>
      </c>
      <c r="CD343" s="1314">
        <f>CD347+19</f>
        <v>42604</v>
      </c>
      <c r="CE343" s="2293">
        <f>CE347+19</f>
        <v>42635</v>
      </c>
      <c r="CF343" s="1348">
        <f>CF347+19</f>
        <v>42666</v>
      </c>
    </row>
    <row r="344" spans="1:96" ht="30" hidden="1" customHeight="1" x14ac:dyDescent="0.25">
      <c r="A344" s="4698"/>
      <c r="B344" s="4709"/>
      <c r="C344" s="1286" t="s">
        <v>443</v>
      </c>
      <c r="D344" s="2505"/>
      <c r="E344" s="1391"/>
      <c r="F344" s="1391"/>
      <c r="G344" s="1290"/>
      <c r="H344" s="1291"/>
      <c r="I344" s="1292"/>
      <c r="J344" s="1290"/>
      <c r="K344" s="1291"/>
      <c r="L344" s="1292"/>
      <c r="M344" s="1290"/>
      <c r="N344" s="1291"/>
      <c r="O344" s="1292"/>
      <c r="P344" s="1392"/>
      <c r="Q344" s="1392"/>
      <c r="R344" s="1392"/>
      <c r="S344" s="1392"/>
      <c r="T344" s="1392"/>
      <c r="U344" s="1392"/>
      <c r="V344" s="1392"/>
      <c r="W344" s="1392"/>
      <c r="X344" s="1392"/>
      <c r="Y344" s="1392"/>
      <c r="Z344" s="1392"/>
      <c r="AA344" s="1393"/>
      <c r="AB344" s="1391"/>
      <c r="AC344" s="1391"/>
      <c r="AD344" s="1391"/>
      <c r="AE344" s="1391"/>
      <c r="AF344" s="1391"/>
      <c r="AG344" s="1391"/>
      <c r="AH344" s="1391"/>
      <c r="AI344" s="1391"/>
      <c r="AJ344" s="1394"/>
      <c r="AK344" s="1394"/>
      <c r="AL344" s="1391"/>
      <c r="AM344" s="1391"/>
      <c r="AN344" s="1391"/>
      <c r="AO344" s="1391"/>
      <c r="AP344" s="1391"/>
      <c r="AQ344" s="1391"/>
      <c r="AR344" s="1391"/>
      <c r="AS344" s="1391"/>
      <c r="AT344" s="1391"/>
      <c r="AU344" s="1394"/>
      <c r="AV344" s="1391"/>
      <c r="AW344" s="1394"/>
      <c r="AX344" s="1391"/>
      <c r="AY344" s="1391"/>
      <c r="AZ344" s="1391"/>
      <c r="BA344" s="1391"/>
      <c r="BB344" s="1391"/>
      <c r="BC344" s="1391"/>
      <c r="BD344" s="1391"/>
      <c r="BE344" s="1391"/>
      <c r="BF344" s="1391"/>
      <c r="BG344" s="1391"/>
      <c r="BH344" s="1391"/>
      <c r="BI344" s="1274"/>
      <c r="BJ344" s="1275"/>
      <c r="BK344" s="1276"/>
      <c r="BL344" s="921">
        <f t="shared" ref="BL344:BQ344" si="462">BL341-9</f>
        <v>42437</v>
      </c>
      <c r="BM344" s="1465">
        <f t="shared" si="462"/>
        <v>42467</v>
      </c>
      <c r="BN344" s="1476">
        <f t="shared" si="462"/>
        <v>42498</v>
      </c>
      <c r="BO344" s="1346">
        <f t="shared" si="462"/>
        <v>42529</v>
      </c>
      <c r="BP344" s="1341">
        <f t="shared" si="462"/>
        <v>42559</v>
      </c>
      <c r="BQ344" s="1351">
        <f t="shared" si="462"/>
        <v>42590</v>
      </c>
      <c r="BR344" s="1346">
        <f>BR341-7</f>
        <v>42601</v>
      </c>
      <c r="BS344" s="2134">
        <f t="shared" ref="BS344:CC344" si="463">BS341-7</f>
        <v>42632</v>
      </c>
      <c r="BT344" s="1347">
        <f t="shared" si="463"/>
        <v>42663</v>
      </c>
      <c r="BU344" s="1346">
        <f t="shared" si="463"/>
        <v>42691</v>
      </c>
      <c r="BV344" s="1341">
        <f t="shared" si="463"/>
        <v>42722</v>
      </c>
      <c r="BW344" s="1347">
        <f t="shared" si="463"/>
        <v>42752</v>
      </c>
      <c r="BX344" s="1346">
        <f t="shared" si="463"/>
        <v>42783</v>
      </c>
      <c r="BY344" s="1341">
        <f t="shared" si="463"/>
        <v>42813</v>
      </c>
      <c r="BZ344" s="1347">
        <f t="shared" si="463"/>
        <v>42844</v>
      </c>
      <c r="CA344" s="1935">
        <f t="shared" si="463"/>
        <v>42875</v>
      </c>
      <c r="CB344" s="1341">
        <f t="shared" si="463"/>
        <v>42905</v>
      </c>
      <c r="CC344" s="1347">
        <f t="shared" si="463"/>
        <v>42936</v>
      </c>
      <c r="CD344" s="1346">
        <f>CD341-7</f>
        <v>42601</v>
      </c>
      <c r="CE344" s="2134">
        <f>CE341-7</f>
        <v>42632</v>
      </c>
      <c r="CF344" s="1347">
        <f>CF341-7</f>
        <v>42663</v>
      </c>
    </row>
    <row r="345" spans="1:96" ht="30" hidden="1" customHeight="1" x14ac:dyDescent="0.25">
      <c r="A345" s="4698"/>
      <c r="B345" s="4709"/>
      <c r="C345" s="532" t="s">
        <v>596</v>
      </c>
      <c r="D345" s="2576"/>
      <c r="E345" s="827"/>
      <c r="F345" s="827"/>
      <c r="G345" s="2577"/>
      <c r="H345" s="2578"/>
      <c r="I345" s="2579"/>
      <c r="J345" s="2577"/>
      <c r="K345" s="2578"/>
      <c r="L345" s="2579"/>
      <c r="M345" s="2577"/>
      <c r="N345" s="2578"/>
      <c r="O345" s="2579"/>
      <c r="P345" s="1390"/>
      <c r="Q345" s="1390"/>
      <c r="R345" s="1390"/>
      <c r="S345" s="1390"/>
      <c r="T345" s="1390"/>
      <c r="U345" s="1390"/>
      <c r="V345" s="1390"/>
      <c r="W345" s="1390"/>
      <c r="X345" s="1390"/>
      <c r="Y345" s="1390"/>
      <c r="Z345" s="1390"/>
      <c r="AA345" s="968"/>
      <c r="AB345" s="827"/>
      <c r="AC345" s="827"/>
      <c r="AD345" s="827"/>
      <c r="AE345" s="827"/>
      <c r="AF345" s="827"/>
      <c r="AG345" s="827"/>
      <c r="AH345" s="827"/>
      <c r="AI345" s="827"/>
      <c r="AJ345" s="829"/>
      <c r="AK345" s="829"/>
      <c r="AL345" s="827"/>
      <c r="AM345" s="827"/>
      <c r="AN345" s="827"/>
      <c r="AO345" s="827"/>
      <c r="AP345" s="827"/>
      <c r="AQ345" s="827"/>
      <c r="AR345" s="827"/>
      <c r="AS345" s="827"/>
      <c r="AT345" s="827"/>
      <c r="AU345" s="829"/>
      <c r="AV345" s="827"/>
      <c r="AW345" s="829"/>
      <c r="AX345" s="827"/>
      <c r="AY345" s="827"/>
      <c r="AZ345" s="827"/>
      <c r="BA345" s="827"/>
      <c r="BB345" s="827"/>
      <c r="BC345" s="827"/>
      <c r="BD345" s="827"/>
      <c r="BE345" s="827"/>
      <c r="BF345" s="827"/>
      <c r="BG345" s="827"/>
      <c r="BH345" s="827"/>
      <c r="BI345" s="2577"/>
      <c r="BJ345" s="2578"/>
      <c r="BK345" s="2580"/>
      <c r="BL345" s="846"/>
      <c r="BM345" s="511"/>
      <c r="BN345" s="609"/>
      <c r="BO345" s="846"/>
      <c r="BP345" s="511"/>
      <c r="BQ345" s="609"/>
      <c r="BR345" s="846">
        <f>BR346+4</f>
        <v>42594</v>
      </c>
      <c r="BS345" s="209" t="str">
        <f>BS370</f>
        <v>same as 12/30</v>
      </c>
      <c r="BT345" s="2581">
        <f t="shared" ref="BT345:CC345" si="464">BT346+4</f>
        <v>42656</v>
      </c>
      <c r="BU345" s="846">
        <f t="shared" si="464"/>
        <v>42684</v>
      </c>
      <c r="BV345" s="511">
        <f t="shared" si="464"/>
        <v>42715</v>
      </c>
      <c r="BW345" s="2581">
        <f t="shared" si="464"/>
        <v>42745</v>
      </c>
      <c r="BX345" s="846">
        <f t="shared" si="464"/>
        <v>42776</v>
      </c>
      <c r="BY345" s="511">
        <f t="shared" si="464"/>
        <v>42806</v>
      </c>
      <c r="BZ345" s="2581">
        <f t="shared" si="464"/>
        <v>42837</v>
      </c>
      <c r="CA345" s="2582">
        <f t="shared" si="464"/>
        <v>42868</v>
      </c>
      <c r="CB345" s="511">
        <f t="shared" si="464"/>
        <v>42898</v>
      </c>
      <c r="CC345" s="2581">
        <f t="shared" si="464"/>
        <v>42929</v>
      </c>
      <c r="CD345" s="846">
        <f>CD346+4</f>
        <v>42594</v>
      </c>
      <c r="CE345" s="209" t="str">
        <f>CE370</f>
        <v>same as 11/30</v>
      </c>
      <c r="CF345" s="2581">
        <f>CF346+4</f>
        <v>42656</v>
      </c>
    </row>
    <row r="346" spans="1:96" ht="30" hidden="1" customHeight="1" x14ac:dyDescent="0.25">
      <c r="A346" s="4698"/>
      <c r="B346" s="4709"/>
      <c r="C346" s="532" t="s">
        <v>597</v>
      </c>
      <c r="D346" s="2576"/>
      <c r="E346" s="827"/>
      <c r="F346" s="827"/>
      <c r="G346" s="2577"/>
      <c r="H346" s="2578"/>
      <c r="I346" s="2579"/>
      <c r="J346" s="2577"/>
      <c r="K346" s="2578"/>
      <c r="L346" s="2579"/>
      <c r="M346" s="2577"/>
      <c r="N346" s="2578"/>
      <c r="O346" s="2579"/>
      <c r="P346" s="1390"/>
      <c r="Q346" s="1390"/>
      <c r="R346" s="1390"/>
      <c r="S346" s="1390"/>
      <c r="T346" s="1390"/>
      <c r="U346" s="1390"/>
      <c r="V346" s="1390"/>
      <c r="W346" s="1390"/>
      <c r="X346" s="1390"/>
      <c r="Y346" s="1390"/>
      <c r="Z346" s="1390"/>
      <c r="AA346" s="968"/>
      <c r="AB346" s="827"/>
      <c r="AC346" s="827"/>
      <c r="AD346" s="827"/>
      <c r="AE346" s="827"/>
      <c r="AF346" s="827"/>
      <c r="AG346" s="827"/>
      <c r="AH346" s="827"/>
      <c r="AI346" s="827"/>
      <c r="AJ346" s="829"/>
      <c r="AK346" s="829"/>
      <c r="AL346" s="827"/>
      <c r="AM346" s="827"/>
      <c r="AN346" s="827"/>
      <c r="AO346" s="827"/>
      <c r="AP346" s="827"/>
      <c r="AQ346" s="827"/>
      <c r="AR346" s="827"/>
      <c r="AS346" s="827"/>
      <c r="AT346" s="827"/>
      <c r="AU346" s="829"/>
      <c r="AV346" s="827"/>
      <c r="AW346" s="829"/>
      <c r="AX346" s="827"/>
      <c r="AY346" s="827"/>
      <c r="AZ346" s="827"/>
      <c r="BA346" s="827"/>
      <c r="BB346" s="827"/>
      <c r="BC346" s="827"/>
      <c r="BD346" s="827"/>
      <c r="BE346" s="827"/>
      <c r="BF346" s="827"/>
      <c r="BG346" s="827"/>
      <c r="BH346" s="827"/>
      <c r="BI346" s="2577"/>
      <c r="BJ346" s="2578"/>
      <c r="BK346" s="2580"/>
      <c r="BL346" s="846"/>
      <c r="BM346" s="511"/>
      <c r="BN346" s="609"/>
      <c r="BO346" s="846"/>
      <c r="BP346" s="511"/>
      <c r="BQ346" s="609"/>
      <c r="BR346" s="846">
        <f>BR347+5</f>
        <v>42590</v>
      </c>
      <c r="BS346" s="209" t="str">
        <f>BS371</f>
        <v>same as 12/30</v>
      </c>
      <c r="BT346" s="2581">
        <f t="shared" ref="BT346:CC346" si="465">BT347+5</f>
        <v>42652</v>
      </c>
      <c r="BU346" s="846">
        <f t="shared" si="465"/>
        <v>42680</v>
      </c>
      <c r="BV346" s="511">
        <f t="shared" si="465"/>
        <v>42711</v>
      </c>
      <c r="BW346" s="2581">
        <f t="shared" si="465"/>
        <v>42741</v>
      </c>
      <c r="BX346" s="846">
        <f t="shared" si="465"/>
        <v>42772</v>
      </c>
      <c r="BY346" s="511">
        <f t="shared" si="465"/>
        <v>42802</v>
      </c>
      <c r="BZ346" s="2581">
        <f t="shared" si="465"/>
        <v>42833</v>
      </c>
      <c r="CA346" s="2582">
        <f t="shared" si="465"/>
        <v>42864</v>
      </c>
      <c r="CB346" s="511">
        <f t="shared" si="465"/>
        <v>42894</v>
      </c>
      <c r="CC346" s="2581">
        <f t="shared" si="465"/>
        <v>42925</v>
      </c>
      <c r="CD346" s="846">
        <f>CD347+5</f>
        <v>42590</v>
      </c>
      <c r="CE346" s="209" t="str">
        <f>CE371</f>
        <v>same as 11/30</v>
      </c>
      <c r="CF346" s="2581">
        <f>CF347+5</f>
        <v>42652</v>
      </c>
    </row>
    <row r="347" spans="1:96" ht="30" hidden="1" customHeight="1" x14ac:dyDescent="0.25">
      <c r="A347" s="4698"/>
      <c r="B347" s="4709"/>
      <c r="C347" s="1286" t="s">
        <v>583</v>
      </c>
      <c r="D347" s="2505" t="s">
        <v>487</v>
      </c>
      <c r="E347" s="1391"/>
      <c r="F347" s="1391"/>
      <c r="G347" s="1290"/>
      <c r="H347" s="1291"/>
      <c r="I347" s="1292"/>
      <c r="J347" s="1290"/>
      <c r="K347" s="1291"/>
      <c r="L347" s="1292"/>
      <c r="M347" s="1290"/>
      <c r="N347" s="1291"/>
      <c r="O347" s="1292"/>
      <c r="P347" s="1392"/>
      <c r="Q347" s="1392"/>
      <c r="R347" s="1392"/>
      <c r="S347" s="1392"/>
      <c r="T347" s="1392"/>
      <c r="U347" s="1392"/>
      <c r="V347" s="1392"/>
      <c r="W347" s="1392"/>
      <c r="X347" s="1392"/>
      <c r="Y347" s="1392"/>
      <c r="Z347" s="1392"/>
      <c r="AA347" s="1393"/>
      <c r="AB347" s="1391"/>
      <c r="AC347" s="1391"/>
      <c r="AD347" s="1391"/>
      <c r="AE347" s="1391"/>
      <c r="AF347" s="1391"/>
      <c r="AG347" s="1391"/>
      <c r="AH347" s="1391"/>
      <c r="AI347" s="1391"/>
      <c r="AJ347" s="1394"/>
      <c r="AK347" s="1394"/>
      <c r="AL347" s="1391"/>
      <c r="AM347" s="1391"/>
      <c r="AN347" s="1391"/>
      <c r="AO347" s="1391"/>
      <c r="AP347" s="1391"/>
      <c r="AQ347" s="1391"/>
      <c r="AR347" s="1391"/>
      <c r="AS347" s="1391"/>
      <c r="AT347" s="1391"/>
      <c r="AU347" s="1394"/>
      <c r="AV347" s="1391"/>
      <c r="AW347" s="1394"/>
      <c r="AX347" s="1391"/>
      <c r="AY347" s="1391"/>
      <c r="AZ347" s="1391"/>
      <c r="BA347" s="1391"/>
      <c r="BB347" s="1391"/>
      <c r="BC347" s="1391"/>
      <c r="BD347" s="1391"/>
      <c r="BE347" s="1391"/>
      <c r="BF347" s="1391"/>
      <c r="BG347" s="1391"/>
      <c r="BH347" s="1391"/>
      <c r="BI347" s="1274"/>
      <c r="BJ347" s="1275"/>
      <c r="BK347" s="1276"/>
      <c r="BL347" s="921">
        <f>BL344-7</f>
        <v>42430</v>
      </c>
      <c r="BM347" s="1465">
        <f>BM344-14</f>
        <v>42453</v>
      </c>
      <c r="BN347" s="1476">
        <f>BN344-7</f>
        <v>42491</v>
      </c>
      <c r="BO347" s="1484">
        <f>BO344-14</f>
        <v>42515</v>
      </c>
      <c r="BP347" s="1482">
        <f>BP344-14</f>
        <v>42545</v>
      </c>
      <c r="BQ347" s="1487">
        <f>BQ344-14</f>
        <v>42576</v>
      </c>
      <c r="BR347" s="1486">
        <f>BR344-16</f>
        <v>42585</v>
      </c>
      <c r="BS347" s="1482">
        <f t="shared" ref="BS347:CC347" si="466">BS344-16</f>
        <v>42616</v>
      </c>
      <c r="BT347" s="2516">
        <f t="shared" si="466"/>
        <v>42647</v>
      </c>
      <c r="BU347" s="1346">
        <f t="shared" si="466"/>
        <v>42675</v>
      </c>
      <c r="BV347" s="1341">
        <f t="shared" si="466"/>
        <v>42706</v>
      </c>
      <c r="BW347" s="1347">
        <f t="shared" si="466"/>
        <v>42736</v>
      </c>
      <c r="BX347" s="1346">
        <f t="shared" si="466"/>
        <v>42767</v>
      </c>
      <c r="BY347" s="1341">
        <f t="shared" si="466"/>
        <v>42797</v>
      </c>
      <c r="BZ347" s="1347">
        <f t="shared" si="466"/>
        <v>42828</v>
      </c>
      <c r="CA347" s="1935">
        <f t="shared" si="466"/>
        <v>42859</v>
      </c>
      <c r="CB347" s="1341">
        <f t="shared" si="466"/>
        <v>42889</v>
      </c>
      <c r="CC347" s="1347">
        <f t="shared" si="466"/>
        <v>42920</v>
      </c>
      <c r="CD347" s="1486">
        <f>CD344-16</f>
        <v>42585</v>
      </c>
      <c r="CE347" s="1482">
        <f>CE344-16</f>
        <v>42616</v>
      </c>
      <c r="CF347" s="2516">
        <f>CF344-16</f>
        <v>42647</v>
      </c>
    </row>
    <row r="348" spans="1:96" s="2448" customFormat="1" ht="30" hidden="1" customHeight="1" x14ac:dyDescent="0.2">
      <c r="A348" s="4698"/>
      <c r="B348" s="4709"/>
      <c r="C348" s="2511" t="s">
        <v>576</v>
      </c>
      <c r="D348" s="2436"/>
      <c r="E348" s="2436"/>
      <c r="F348" s="2436"/>
      <c r="G348" s="2437"/>
      <c r="H348" s="2438"/>
      <c r="I348" s="2439"/>
      <c r="J348" s="2437"/>
      <c r="K348" s="2438"/>
      <c r="L348" s="2439"/>
      <c r="M348" s="2437"/>
      <c r="N348" s="2438"/>
      <c r="O348" s="2439"/>
      <c r="P348" s="2440"/>
      <c r="Q348" s="2440"/>
      <c r="R348" s="2440"/>
      <c r="S348" s="2440"/>
      <c r="T348" s="2440"/>
      <c r="U348" s="2440"/>
      <c r="V348" s="2440"/>
      <c r="W348" s="2440"/>
      <c r="X348" s="2440"/>
      <c r="Y348" s="2440"/>
      <c r="Z348" s="2440"/>
      <c r="AA348" s="2441"/>
      <c r="AB348" s="2436"/>
      <c r="AC348" s="2442"/>
      <c r="AD348" s="2442"/>
      <c r="AE348" s="2442"/>
      <c r="AF348" s="2442"/>
      <c r="AG348" s="2436"/>
      <c r="AH348" s="2436"/>
      <c r="AI348" s="2436"/>
      <c r="AJ348" s="2443"/>
      <c r="AK348" s="2443"/>
      <c r="AL348" s="2436"/>
      <c r="AM348" s="2436"/>
      <c r="AN348" s="2436"/>
      <c r="AO348" s="2436"/>
      <c r="AP348" s="2436"/>
      <c r="AQ348" s="2436"/>
      <c r="AR348" s="2436"/>
      <c r="AS348" s="2436"/>
      <c r="AT348" s="2436"/>
      <c r="AU348" s="2443"/>
      <c r="AV348" s="2436"/>
      <c r="AW348" s="2443"/>
      <c r="AX348" s="2436"/>
      <c r="AY348" s="2436"/>
      <c r="AZ348" s="2436"/>
      <c r="BA348" s="2436"/>
      <c r="BB348" s="2436"/>
      <c r="BC348" s="2436"/>
      <c r="BD348" s="2436"/>
      <c r="BE348" s="2436"/>
      <c r="BF348" s="2436"/>
      <c r="BG348" s="2436"/>
      <c r="BH348" s="2436"/>
      <c r="BI348" s="2444"/>
      <c r="BJ348" s="2444"/>
      <c r="BK348" s="2444"/>
      <c r="BL348" s="2445"/>
      <c r="BM348" s="2446"/>
      <c r="BN348" s="2447"/>
      <c r="BO348" s="2445"/>
      <c r="BP348" s="2446"/>
      <c r="BQ348" s="2447"/>
      <c r="BR348" s="2501">
        <v>42704</v>
      </c>
      <c r="BS348" s="2495">
        <v>42734</v>
      </c>
      <c r="BT348" s="2502">
        <v>42765</v>
      </c>
      <c r="BU348" s="2501">
        <v>42794</v>
      </c>
      <c r="BV348" s="2495">
        <v>42824</v>
      </c>
      <c r="BW348" s="2502">
        <v>42855</v>
      </c>
      <c r="BX348" s="2501">
        <v>42885</v>
      </c>
      <c r="BY348" s="2495">
        <v>42916</v>
      </c>
      <c r="BZ348" s="2502">
        <v>42946</v>
      </c>
      <c r="CA348" s="2514">
        <v>42977</v>
      </c>
      <c r="CB348" s="2495">
        <v>43008</v>
      </c>
      <c r="CC348" s="2502">
        <v>43038</v>
      </c>
      <c r="CD348" s="2501">
        <v>42704</v>
      </c>
      <c r="CE348" s="2495">
        <v>42734</v>
      </c>
      <c r="CF348" s="2502">
        <v>42765</v>
      </c>
      <c r="CQ348" s="3162"/>
      <c r="CR348" s="3162"/>
    </row>
    <row r="349" spans="1:96" ht="30" hidden="1" customHeight="1" x14ac:dyDescent="0.25">
      <c r="A349" s="4698"/>
      <c r="B349" s="4709"/>
      <c r="C349" s="1443" t="s">
        <v>457</v>
      </c>
      <c r="D349" s="2507"/>
      <c r="E349" s="1444"/>
      <c r="F349" s="1444"/>
      <c r="G349" s="1445"/>
      <c r="H349" s="1446"/>
      <c r="I349" s="1447"/>
      <c r="J349" s="1445"/>
      <c r="K349" s="1446"/>
      <c r="L349" s="1447"/>
      <c r="M349" s="1445"/>
      <c r="N349" s="1446"/>
      <c r="O349" s="1447"/>
      <c r="P349" s="1448"/>
      <c r="Q349" s="1448"/>
      <c r="R349" s="1448"/>
      <c r="S349" s="1448"/>
      <c r="T349" s="1448"/>
      <c r="U349" s="1448"/>
      <c r="V349" s="1448"/>
      <c r="W349" s="1448"/>
      <c r="X349" s="1448"/>
      <c r="Y349" s="1448"/>
      <c r="Z349" s="1448"/>
      <c r="AA349" s="1449"/>
      <c r="AB349" s="1444"/>
      <c r="AC349" s="1444"/>
      <c r="AD349" s="1444"/>
      <c r="AE349" s="1444"/>
      <c r="AF349" s="1444"/>
      <c r="AG349" s="1444"/>
      <c r="AH349" s="1444"/>
      <c r="AI349" s="1444"/>
      <c r="AJ349" s="1450"/>
      <c r="AK349" s="1450"/>
      <c r="AL349" s="1444"/>
      <c r="AM349" s="1444"/>
      <c r="AN349" s="1444"/>
      <c r="AO349" s="1444"/>
      <c r="AP349" s="1444"/>
      <c r="AQ349" s="1444"/>
      <c r="AR349" s="1444"/>
      <c r="AS349" s="1444"/>
      <c r="AT349" s="1444"/>
      <c r="AU349" s="1450"/>
      <c r="AV349" s="1444"/>
      <c r="AW349" s="1450"/>
      <c r="AX349" s="1444"/>
      <c r="AY349" s="1444"/>
      <c r="AZ349" s="1444"/>
      <c r="BA349" s="1444"/>
      <c r="BB349" s="1444"/>
      <c r="BC349" s="1444"/>
      <c r="BD349" s="1444"/>
      <c r="BE349" s="1444"/>
      <c r="BF349" s="1444"/>
      <c r="BG349" s="1444"/>
      <c r="BH349" s="1444"/>
      <c r="BI349" s="1445"/>
      <c r="BJ349" s="1446"/>
      <c r="BK349" s="1451"/>
      <c r="BL349" s="1466" t="e">
        <f>#REF!</f>
        <v>#REF!</v>
      </c>
      <c r="BM349" s="1466" t="e">
        <f>#REF!</f>
        <v>#REF!</v>
      </c>
      <c r="BN349" s="1477" t="e">
        <f>#REF!</f>
        <v>#REF!</v>
      </c>
      <c r="BO349" s="1452" t="e">
        <f>#REF!</f>
        <v>#REF!</v>
      </c>
      <c r="BP349" s="1453" t="e">
        <f>#REF!</f>
        <v>#REF!</v>
      </c>
      <c r="BQ349" s="1488" t="e">
        <f>#REF!</f>
        <v>#REF!</v>
      </c>
      <c r="BR349" s="1452">
        <f t="shared" ref="BR349:CF349" si="467">BQ53</f>
        <v>42592</v>
      </c>
      <c r="BS349" s="1453">
        <f t="shared" si="467"/>
        <v>42620</v>
      </c>
      <c r="BT349" s="1454">
        <f t="shared" si="467"/>
        <v>42641</v>
      </c>
      <c r="BU349" s="1452" t="str">
        <f t="shared" si="467"/>
        <v>Same as 1/30</v>
      </c>
      <c r="BV349" s="1453">
        <f t="shared" si="467"/>
        <v>42676</v>
      </c>
      <c r="BW349" s="1454">
        <f t="shared" si="467"/>
        <v>42704</v>
      </c>
      <c r="BX349" s="1452">
        <f t="shared" si="467"/>
        <v>42739</v>
      </c>
      <c r="BY349" s="1453">
        <f t="shared" si="467"/>
        <v>42774</v>
      </c>
      <c r="BZ349" s="1454">
        <f t="shared" si="467"/>
        <v>42809</v>
      </c>
      <c r="CA349" s="1937">
        <f t="shared" si="467"/>
        <v>42844</v>
      </c>
      <c r="CB349" s="1453">
        <f t="shared" si="467"/>
        <v>42879</v>
      </c>
      <c r="CC349" s="1454">
        <f t="shared" si="467"/>
        <v>42907</v>
      </c>
      <c r="CD349" s="1452">
        <f t="shared" si="467"/>
        <v>42935</v>
      </c>
      <c r="CE349" s="1453">
        <f t="shared" si="467"/>
        <v>42963</v>
      </c>
      <c r="CF349" s="1454">
        <f t="shared" si="467"/>
        <v>42991</v>
      </c>
    </row>
    <row r="350" spans="1:96" ht="30" hidden="1" customHeight="1" x14ac:dyDescent="0.25">
      <c r="A350" s="4698"/>
      <c r="B350" s="4709"/>
      <c r="C350" s="1295" t="s">
        <v>484</v>
      </c>
      <c r="D350" s="2506" t="s">
        <v>486</v>
      </c>
      <c r="E350" s="1376"/>
      <c r="F350" s="1376"/>
      <c r="G350" s="1278"/>
      <c r="H350" s="1279"/>
      <c r="I350" s="1280"/>
      <c r="J350" s="1278"/>
      <c r="K350" s="1279"/>
      <c r="L350" s="1280"/>
      <c r="M350" s="1278"/>
      <c r="N350" s="1279"/>
      <c r="O350" s="1280"/>
      <c r="P350" s="1377"/>
      <c r="Q350" s="1377"/>
      <c r="R350" s="1377"/>
      <c r="S350" s="1377"/>
      <c r="T350" s="1377"/>
      <c r="U350" s="1377"/>
      <c r="V350" s="1377"/>
      <c r="W350" s="1377"/>
      <c r="X350" s="1377"/>
      <c r="Y350" s="1377"/>
      <c r="Z350" s="1377"/>
      <c r="AA350" s="1378"/>
      <c r="AB350" s="1376"/>
      <c r="AC350" s="1379"/>
      <c r="AD350" s="1379"/>
      <c r="AE350" s="1379"/>
      <c r="AF350" s="1379"/>
      <c r="AG350" s="1376"/>
      <c r="AH350" s="1376"/>
      <c r="AI350" s="1376"/>
      <c r="AJ350" s="1380"/>
      <c r="AK350" s="1380"/>
      <c r="AL350" s="1376"/>
      <c r="AM350" s="1376"/>
      <c r="AN350" s="1376"/>
      <c r="AO350" s="1376"/>
      <c r="AP350" s="1376"/>
      <c r="AQ350" s="1376"/>
      <c r="AR350" s="1376"/>
      <c r="AS350" s="1376"/>
      <c r="AT350" s="1376"/>
      <c r="AU350" s="1380"/>
      <c r="AV350" s="1376"/>
      <c r="AW350" s="1380"/>
      <c r="AX350" s="1376"/>
      <c r="AY350" s="1376"/>
      <c r="AZ350" s="1376"/>
      <c r="BA350" s="1376"/>
      <c r="BB350" s="1376"/>
      <c r="BC350" s="1376"/>
      <c r="BD350" s="1376"/>
      <c r="BE350" s="1376"/>
      <c r="BF350" s="1376"/>
      <c r="BG350" s="1376"/>
      <c r="BH350" s="1376"/>
      <c r="BI350" s="1254"/>
      <c r="BJ350" s="1255"/>
      <c r="BK350" s="1256"/>
      <c r="BL350" s="915">
        <f>BL347-6</f>
        <v>42424</v>
      </c>
      <c r="BM350" s="911">
        <f>BM347-7</f>
        <v>42446</v>
      </c>
      <c r="BN350" s="912">
        <f>BN347-6</f>
        <v>42485</v>
      </c>
      <c r="BO350" s="1314">
        <f>BO347-6</f>
        <v>42509</v>
      </c>
      <c r="BP350" s="1342">
        <f>BP347-6</f>
        <v>42539</v>
      </c>
      <c r="BQ350" s="1352">
        <f>BQ347-6</f>
        <v>42570</v>
      </c>
      <c r="BR350" s="1314">
        <f>BR347-6</f>
        <v>42579</v>
      </c>
      <c r="BS350" s="1342">
        <f t="shared" ref="BS350:CC350" si="468">BS347-6</f>
        <v>42610</v>
      </c>
      <c r="BT350" s="1348">
        <f t="shared" si="468"/>
        <v>42641</v>
      </c>
      <c r="BU350" s="1314">
        <f t="shared" si="468"/>
        <v>42669</v>
      </c>
      <c r="BV350" s="1342">
        <f t="shared" si="468"/>
        <v>42700</v>
      </c>
      <c r="BW350" s="1348">
        <f t="shared" si="468"/>
        <v>42730</v>
      </c>
      <c r="BX350" s="1314">
        <f t="shared" si="468"/>
        <v>42761</v>
      </c>
      <c r="BY350" s="1342">
        <f t="shared" si="468"/>
        <v>42791</v>
      </c>
      <c r="BZ350" s="1348">
        <f t="shared" si="468"/>
        <v>42822</v>
      </c>
      <c r="CA350" s="1936">
        <f t="shared" si="468"/>
        <v>42853</v>
      </c>
      <c r="CB350" s="1342">
        <f t="shared" si="468"/>
        <v>42883</v>
      </c>
      <c r="CC350" s="1348">
        <f t="shared" si="468"/>
        <v>42914</v>
      </c>
      <c r="CD350" s="1314">
        <f>CD347-6</f>
        <v>42579</v>
      </c>
      <c r="CE350" s="1342">
        <f>CE347-6</f>
        <v>42610</v>
      </c>
      <c r="CF350" s="1348">
        <f>CF347-6</f>
        <v>42641</v>
      </c>
    </row>
    <row r="351" spans="1:96" ht="30" hidden="1" customHeight="1" x14ac:dyDescent="0.25">
      <c r="A351" s="4698"/>
      <c r="B351" s="4709"/>
      <c r="C351" s="1295" t="s">
        <v>488</v>
      </c>
      <c r="D351" s="2506" t="s">
        <v>485</v>
      </c>
      <c r="E351" s="1376"/>
      <c r="F351" s="1376"/>
      <c r="G351" s="1278"/>
      <c r="H351" s="1279"/>
      <c r="I351" s="1280"/>
      <c r="J351" s="1278"/>
      <c r="K351" s="1279"/>
      <c r="L351" s="1280"/>
      <c r="M351" s="1278"/>
      <c r="N351" s="1279"/>
      <c r="O351" s="1280"/>
      <c r="P351" s="1377"/>
      <c r="Q351" s="1377"/>
      <c r="R351" s="1377"/>
      <c r="S351" s="1377"/>
      <c r="T351" s="1377"/>
      <c r="U351" s="1377"/>
      <c r="V351" s="1377"/>
      <c r="W351" s="1377"/>
      <c r="X351" s="1377"/>
      <c r="Y351" s="1377"/>
      <c r="Z351" s="1377"/>
      <c r="AA351" s="1378"/>
      <c r="AB351" s="1376"/>
      <c r="AC351" s="1379"/>
      <c r="AD351" s="1379"/>
      <c r="AE351" s="1379"/>
      <c r="AF351" s="1379"/>
      <c r="AG351" s="1376"/>
      <c r="AH351" s="1376"/>
      <c r="AI351" s="1376"/>
      <c r="AJ351" s="1380"/>
      <c r="AK351" s="1380"/>
      <c r="AL351" s="1376"/>
      <c r="AM351" s="1376"/>
      <c r="AN351" s="1376"/>
      <c r="AO351" s="1376"/>
      <c r="AP351" s="1376"/>
      <c r="AQ351" s="1376"/>
      <c r="AR351" s="1376"/>
      <c r="AS351" s="1376"/>
      <c r="AT351" s="1376"/>
      <c r="AU351" s="1380"/>
      <c r="AV351" s="1376"/>
      <c r="AW351" s="1380"/>
      <c r="AX351" s="1376"/>
      <c r="AY351" s="1376"/>
      <c r="AZ351" s="1376"/>
      <c r="BA351" s="1376"/>
      <c r="BB351" s="1376"/>
      <c r="BC351" s="1376"/>
      <c r="BD351" s="1376"/>
      <c r="BE351" s="1376"/>
      <c r="BF351" s="1376"/>
      <c r="BG351" s="1376"/>
      <c r="BH351" s="1376"/>
      <c r="BI351" s="1254"/>
      <c r="BJ351" s="1255"/>
      <c r="BK351" s="1256"/>
      <c r="BL351" s="915">
        <f>BL350-20</f>
        <v>42404</v>
      </c>
      <c r="BM351" s="911">
        <f>BM350-27</f>
        <v>42419</v>
      </c>
      <c r="BN351" s="912">
        <f>BN350-27</f>
        <v>42458</v>
      </c>
      <c r="BO351" s="1485">
        <f>BO350-20</f>
        <v>42489</v>
      </c>
      <c r="BP351" s="1342">
        <f>BP350-20</f>
        <v>42519</v>
      </c>
      <c r="BQ351" s="1352">
        <f>BQ350-20</f>
        <v>42550</v>
      </c>
      <c r="BR351" s="1314">
        <f>BR350-27</f>
        <v>42552</v>
      </c>
      <c r="BS351" s="1342">
        <f t="shared" ref="BS351:CC351" si="469">BS350-27</f>
        <v>42583</v>
      </c>
      <c r="BT351" s="1348">
        <f t="shared" si="469"/>
        <v>42614</v>
      </c>
      <c r="BU351" s="1314">
        <f t="shared" si="469"/>
        <v>42642</v>
      </c>
      <c r="BV351" s="1342">
        <f t="shared" si="469"/>
        <v>42673</v>
      </c>
      <c r="BW351" s="1348">
        <f t="shared" si="469"/>
        <v>42703</v>
      </c>
      <c r="BX351" s="1314">
        <f t="shared" si="469"/>
        <v>42734</v>
      </c>
      <c r="BY351" s="1342">
        <f t="shared" si="469"/>
        <v>42764</v>
      </c>
      <c r="BZ351" s="1348">
        <f t="shared" si="469"/>
        <v>42795</v>
      </c>
      <c r="CA351" s="1936">
        <f t="shared" si="469"/>
        <v>42826</v>
      </c>
      <c r="CB351" s="1342">
        <f t="shared" si="469"/>
        <v>42856</v>
      </c>
      <c r="CC351" s="1348">
        <f t="shared" si="469"/>
        <v>42887</v>
      </c>
      <c r="CD351" s="1314">
        <f>CD350-27</f>
        <v>42552</v>
      </c>
      <c r="CE351" s="1342">
        <f>CE350-27</f>
        <v>42583</v>
      </c>
      <c r="CF351" s="1348">
        <f>CF350-27</f>
        <v>42614</v>
      </c>
    </row>
    <row r="352" spans="1:96" ht="30" hidden="1" customHeight="1" x14ac:dyDescent="0.25">
      <c r="A352" s="4698"/>
      <c r="B352" s="4709"/>
      <c r="C352" s="1295" t="s">
        <v>489</v>
      </c>
      <c r="D352" s="2506" t="s">
        <v>419</v>
      </c>
      <c r="E352" s="1376"/>
      <c r="F352" s="1376"/>
      <c r="G352" s="1278"/>
      <c r="H352" s="1279"/>
      <c r="I352" s="1280"/>
      <c r="J352" s="1278"/>
      <c r="K352" s="1279"/>
      <c r="L352" s="1280"/>
      <c r="M352" s="1278"/>
      <c r="N352" s="1279"/>
      <c r="O352" s="1280"/>
      <c r="P352" s="1377"/>
      <c r="Q352" s="1377"/>
      <c r="R352" s="1377"/>
      <c r="S352" s="1377"/>
      <c r="T352" s="1377"/>
      <c r="U352" s="1377"/>
      <c r="V352" s="1377"/>
      <c r="W352" s="1377"/>
      <c r="X352" s="1377"/>
      <c r="Y352" s="1377"/>
      <c r="Z352" s="1377"/>
      <c r="AA352" s="1378"/>
      <c r="AB352" s="1376"/>
      <c r="AC352" s="1379"/>
      <c r="AD352" s="1379"/>
      <c r="AE352" s="1379"/>
      <c r="AF352" s="1379"/>
      <c r="AG352" s="1376"/>
      <c r="AH352" s="1376"/>
      <c r="AI352" s="1376"/>
      <c r="AJ352" s="1380"/>
      <c r="AK352" s="1380"/>
      <c r="AL352" s="1376"/>
      <c r="AM352" s="1376"/>
      <c r="AN352" s="1376"/>
      <c r="AO352" s="1376"/>
      <c r="AP352" s="1376"/>
      <c r="AQ352" s="1376"/>
      <c r="AR352" s="1376"/>
      <c r="AS352" s="1376"/>
      <c r="AT352" s="1376"/>
      <c r="AU352" s="1380"/>
      <c r="AV352" s="1376"/>
      <c r="AW352" s="1380"/>
      <c r="AX352" s="1376"/>
      <c r="AY352" s="1376"/>
      <c r="AZ352" s="1376"/>
      <c r="BA352" s="1376"/>
      <c r="BB352" s="1376"/>
      <c r="BC352" s="1376"/>
      <c r="BD352" s="1376"/>
      <c r="BE352" s="1376"/>
      <c r="BF352" s="1376"/>
      <c r="BG352" s="1376"/>
      <c r="BH352" s="1376"/>
      <c r="BI352" s="1254"/>
      <c r="BJ352" s="1255"/>
      <c r="BK352" s="1256"/>
      <c r="BL352" s="915">
        <f t="shared" ref="BL352:CD352" si="470">BL351-4</f>
        <v>42400</v>
      </c>
      <c r="BM352" s="911">
        <f t="shared" si="470"/>
        <v>42415</v>
      </c>
      <c r="BN352" s="912">
        <f t="shared" si="470"/>
        <v>42454</v>
      </c>
      <c r="BO352" s="1314">
        <f t="shared" si="470"/>
        <v>42485</v>
      </c>
      <c r="BP352" s="1342">
        <f t="shared" si="470"/>
        <v>42515</v>
      </c>
      <c r="BQ352" s="1352">
        <f t="shared" si="470"/>
        <v>42546</v>
      </c>
      <c r="BR352" s="1314">
        <f t="shared" si="470"/>
        <v>42548</v>
      </c>
      <c r="BS352" s="1342">
        <f t="shared" si="470"/>
        <v>42579</v>
      </c>
      <c r="BT352" s="1348">
        <f t="shared" si="470"/>
        <v>42610</v>
      </c>
      <c r="BU352" s="1314">
        <f t="shared" si="470"/>
        <v>42638</v>
      </c>
      <c r="BV352" s="1342">
        <f t="shared" si="470"/>
        <v>42669</v>
      </c>
      <c r="BW352" s="1348">
        <f t="shared" si="470"/>
        <v>42699</v>
      </c>
      <c r="BX352" s="1314">
        <f t="shared" si="470"/>
        <v>42730</v>
      </c>
      <c r="BY352" s="1342">
        <f t="shared" si="470"/>
        <v>42760</v>
      </c>
      <c r="BZ352" s="1348">
        <f t="shared" si="470"/>
        <v>42791</v>
      </c>
      <c r="CA352" s="1936">
        <f t="shared" si="470"/>
        <v>42822</v>
      </c>
      <c r="CB352" s="1342">
        <f t="shared" si="470"/>
        <v>42852</v>
      </c>
      <c r="CC352" s="1348">
        <f t="shared" si="470"/>
        <v>42883</v>
      </c>
      <c r="CD352" s="1314">
        <f t="shared" si="470"/>
        <v>42548</v>
      </c>
      <c r="CE352" s="1342">
        <f>CE351-4</f>
        <v>42579</v>
      </c>
      <c r="CF352" s="1348">
        <f>CF351-4</f>
        <v>42610</v>
      </c>
    </row>
    <row r="353" spans="1:96" ht="30" hidden="1" customHeight="1" x14ac:dyDescent="0.25">
      <c r="A353" s="4698"/>
      <c r="B353" s="4709"/>
      <c r="C353" s="1286" t="s">
        <v>593</v>
      </c>
      <c r="D353" s="2565"/>
      <c r="E353" s="2566"/>
      <c r="F353" s="2566"/>
      <c r="G353" s="2567"/>
      <c r="H353" s="2568"/>
      <c r="I353" s="2569"/>
      <c r="J353" s="2567"/>
      <c r="K353" s="2568"/>
      <c r="L353" s="2569"/>
      <c r="M353" s="2567"/>
      <c r="N353" s="2568"/>
      <c r="O353" s="2569"/>
      <c r="P353" s="2570"/>
      <c r="Q353" s="2570"/>
      <c r="R353" s="2570"/>
      <c r="S353" s="2570"/>
      <c r="T353" s="2570"/>
      <c r="U353" s="2570"/>
      <c r="V353" s="2570"/>
      <c r="W353" s="2570"/>
      <c r="X353" s="2570"/>
      <c r="Y353" s="2570"/>
      <c r="Z353" s="2570"/>
      <c r="AA353" s="2571"/>
      <c r="AB353" s="2566"/>
      <c r="AC353" s="1391"/>
      <c r="AD353" s="1391"/>
      <c r="AE353" s="1391"/>
      <c r="AF353" s="1391"/>
      <c r="AG353" s="2566"/>
      <c r="AH353" s="2566"/>
      <c r="AI353" s="2566"/>
      <c r="AJ353" s="2572"/>
      <c r="AK353" s="2572"/>
      <c r="AL353" s="2566"/>
      <c r="AM353" s="2566"/>
      <c r="AN353" s="2566"/>
      <c r="AO353" s="2566"/>
      <c r="AP353" s="2566"/>
      <c r="AQ353" s="2566"/>
      <c r="AR353" s="2566"/>
      <c r="AS353" s="2566"/>
      <c r="AT353" s="2566"/>
      <c r="AU353" s="2572"/>
      <c r="AV353" s="2566"/>
      <c r="AW353" s="2572"/>
      <c r="AX353" s="2566"/>
      <c r="AY353" s="2566"/>
      <c r="AZ353" s="2566"/>
      <c r="BA353" s="2566"/>
      <c r="BB353" s="2566"/>
      <c r="BC353" s="2566"/>
      <c r="BD353" s="2566"/>
      <c r="BE353" s="2566"/>
      <c r="BF353" s="2566"/>
      <c r="BG353" s="2566"/>
      <c r="BH353" s="2566"/>
      <c r="BI353" s="2567"/>
      <c r="BJ353" s="2568"/>
      <c r="BK353" s="2573"/>
      <c r="BL353" s="2144"/>
      <c r="BM353" s="2135"/>
      <c r="BN353" s="2136"/>
      <c r="BO353" s="2144"/>
      <c r="BP353" s="2135"/>
      <c r="BQ353" s="2136"/>
      <c r="BR353" s="2144">
        <f>BR354+2</f>
        <v>42543</v>
      </c>
      <c r="BS353" s="2135">
        <f t="shared" ref="BS353:CF353" si="471">BS354+2</f>
        <v>42574</v>
      </c>
      <c r="BT353" s="2574">
        <f t="shared" si="471"/>
        <v>42605</v>
      </c>
      <c r="BU353" s="2144">
        <f t="shared" si="471"/>
        <v>42633</v>
      </c>
      <c r="BV353" s="2135">
        <f t="shared" si="471"/>
        <v>42664</v>
      </c>
      <c r="BW353" s="2574">
        <f t="shared" si="471"/>
        <v>42694</v>
      </c>
      <c r="BX353" s="2144">
        <f t="shared" si="471"/>
        <v>42725</v>
      </c>
      <c r="BY353" s="2135">
        <f t="shared" si="471"/>
        <v>42755</v>
      </c>
      <c r="BZ353" s="2574">
        <f t="shared" si="471"/>
        <v>42786</v>
      </c>
      <c r="CA353" s="2575">
        <f t="shared" si="471"/>
        <v>42817</v>
      </c>
      <c r="CB353" s="2135">
        <f t="shared" si="471"/>
        <v>42847</v>
      </c>
      <c r="CC353" s="2574">
        <f t="shared" si="471"/>
        <v>42878</v>
      </c>
      <c r="CD353" s="2144">
        <f>CD354+2</f>
        <v>42543</v>
      </c>
      <c r="CE353" s="2135">
        <f t="shared" si="471"/>
        <v>42574</v>
      </c>
      <c r="CF353" s="2574">
        <f t="shared" si="471"/>
        <v>42605</v>
      </c>
    </row>
    <row r="354" spans="1:96" ht="30" hidden="1" customHeight="1" x14ac:dyDescent="0.25">
      <c r="A354" s="4698"/>
      <c r="B354" s="4709"/>
      <c r="C354" s="1295" t="s">
        <v>490</v>
      </c>
      <c r="D354" s="2506" t="s">
        <v>419</v>
      </c>
      <c r="E354" s="1376"/>
      <c r="F354" s="1376"/>
      <c r="G354" s="1278"/>
      <c r="H354" s="1279"/>
      <c r="I354" s="1280"/>
      <c r="J354" s="1278"/>
      <c r="K354" s="1279"/>
      <c r="L354" s="1280"/>
      <c r="M354" s="1278"/>
      <c r="N354" s="1279"/>
      <c r="O354" s="1280"/>
      <c r="P354" s="1377"/>
      <c r="Q354" s="1377"/>
      <c r="R354" s="1377"/>
      <c r="S354" s="1377"/>
      <c r="T354" s="1377"/>
      <c r="U354" s="1377"/>
      <c r="V354" s="1377"/>
      <c r="W354" s="1377"/>
      <c r="X354" s="1377"/>
      <c r="Y354" s="1377"/>
      <c r="Z354" s="1377"/>
      <c r="AA354" s="1378"/>
      <c r="AB354" s="1376"/>
      <c r="AC354" s="1379"/>
      <c r="AD354" s="1379"/>
      <c r="AE354" s="1379"/>
      <c r="AF354" s="1379"/>
      <c r="AG354" s="1376"/>
      <c r="AH354" s="1376"/>
      <c r="AI354" s="1376"/>
      <c r="AJ354" s="1380"/>
      <c r="AK354" s="1380"/>
      <c r="AL354" s="1376"/>
      <c r="AM354" s="1376"/>
      <c r="AN354" s="1376"/>
      <c r="AO354" s="1376"/>
      <c r="AP354" s="1376"/>
      <c r="AQ354" s="1376"/>
      <c r="AR354" s="1376"/>
      <c r="AS354" s="1376"/>
      <c r="AT354" s="1376"/>
      <c r="AU354" s="1380"/>
      <c r="AV354" s="1376"/>
      <c r="AW354" s="1380"/>
      <c r="AX354" s="1376"/>
      <c r="AY354" s="1376"/>
      <c r="AZ354" s="1376"/>
      <c r="BA354" s="1376"/>
      <c r="BB354" s="1376"/>
      <c r="BC354" s="1376"/>
      <c r="BD354" s="1376"/>
      <c r="BE354" s="1376"/>
      <c r="BF354" s="1376"/>
      <c r="BG354" s="1376"/>
      <c r="BH354" s="1376"/>
      <c r="BI354" s="1254"/>
      <c r="BJ354" s="1255"/>
      <c r="BK354" s="1256"/>
      <c r="BL354" s="915">
        <f t="shared" ref="BL354:BQ354" si="472">BL352-7</f>
        <v>42393</v>
      </c>
      <c r="BM354" s="911">
        <f t="shared" si="472"/>
        <v>42408</v>
      </c>
      <c r="BN354" s="912">
        <f t="shared" si="472"/>
        <v>42447</v>
      </c>
      <c r="BO354" s="1314">
        <f t="shared" si="472"/>
        <v>42478</v>
      </c>
      <c r="BP354" s="1342">
        <f t="shared" si="472"/>
        <v>42508</v>
      </c>
      <c r="BQ354" s="1352">
        <f t="shared" si="472"/>
        <v>42539</v>
      </c>
      <c r="BR354" s="1314">
        <f>BR352-7</f>
        <v>42541</v>
      </c>
      <c r="BS354" s="1342">
        <f t="shared" ref="BS354:CC354" si="473">BS352-7</f>
        <v>42572</v>
      </c>
      <c r="BT354" s="1348">
        <f t="shared" si="473"/>
        <v>42603</v>
      </c>
      <c r="BU354" s="1314">
        <f t="shared" si="473"/>
        <v>42631</v>
      </c>
      <c r="BV354" s="1342">
        <f t="shared" si="473"/>
        <v>42662</v>
      </c>
      <c r="BW354" s="1348">
        <f t="shared" si="473"/>
        <v>42692</v>
      </c>
      <c r="BX354" s="1314">
        <f t="shared" si="473"/>
        <v>42723</v>
      </c>
      <c r="BY354" s="1342">
        <f t="shared" si="473"/>
        <v>42753</v>
      </c>
      <c r="BZ354" s="1348">
        <f t="shared" si="473"/>
        <v>42784</v>
      </c>
      <c r="CA354" s="1936">
        <f t="shared" si="473"/>
        <v>42815</v>
      </c>
      <c r="CB354" s="1342">
        <f t="shared" si="473"/>
        <v>42845</v>
      </c>
      <c r="CC354" s="1348">
        <f t="shared" si="473"/>
        <v>42876</v>
      </c>
      <c r="CD354" s="1314">
        <f>CD352-7</f>
        <v>42541</v>
      </c>
      <c r="CE354" s="1342">
        <f>CE352-7</f>
        <v>42572</v>
      </c>
      <c r="CF354" s="1348">
        <f>CF352-7</f>
        <v>42603</v>
      </c>
    </row>
    <row r="355" spans="1:96" ht="30" hidden="1" customHeight="1" x14ac:dyDescent="0.25">
      <c r="A355" s="4698"/>
      <c r="B355" s="4709"/>
      <c r="C355" s="1286" t="s">
        <v>491</v>
      </c>
      <c r="D355" s="2505" t="s">
        <v>420</v>
      </c>
      <c r="E355" s="1391"/>
      <c r="F355" s="1391"/>
      <c r="G355" s="1290"/>
      <c r="H355" s="1291"/>
      <c r="I355" s="1292"/>
      <c r="J355" s="1290"/>
      <c r="K355" s="1291"/>
      <c r="L355" s="1292"/>
      <c r="M355" s="1290"/>
      <c r="N355" s="1291"/>
      <c r="O355" s="1292"/>
      <c r="P355" s="1392"/>
      <c r="Q355" s="1392"/>
      <c r="R355" s="1392"/>
      <c r="S355" s="1392"/>
      <c r="T355" s="1392"/>
      <c r="U355" s="1392"/>
      <c r="V355" s="1392"/>
      <c r="W355" s="1392"/>
      <c r="X355" s="1392"/>
      <c r="Y355" s="1392"/>
      <c r="Z355" s="1392"/>
      <c r="AA355" s="1393"/>
      <c r="AB355" s="1391"/>
      <c r="AC355" s="1391"/>
      <c r="AD355" s="1391"/>
      <c r="AE355" s="1391"/>
      <c r="AF355" s="1391"/>
      <c r="AG355" s="1391"/>
      <c r="AH355" s="1391"/>
      <c r="AI355" s="1391"/>
      <c r="AJ355" s="1394"/>
      <c r="AK355" s="1394"/>
      <c r="AL355" s="1391"/>
      <c r="AM355" s="1391"/>
      <c r="AN355" s="1391"/>
      <c r="AO355" s="1391"/>
      <c r="AP355" s="1391"/>
      <c r="AQ355" s="1391"/>
      <c r="AR355" s="1391"/>
      <c r="AS355" s="1391"/>
      <c r="AT355" s="1391"/>
      <c r="AU355" s="1394"/>
      <c r="AV355" s="1391"/>
      <c r="AW355" s="1394"/>
      <c r="AX355" s="1391"/>
      <c r="AY355" s="1391"/>
      <c r="AZ355" s="1391"/>
      <c r="BA355" s="1391"/>
      <c r="BB355" s="1391"/>
      <c r="BC355" s="1391"/>
      <c r="BD355" s="1391"/>
      <c r="BE355" s="1391"/>
      <c r="BF355" s="1391"/>
      <c r="BG355" s="1391"/>
      <c r="BH355" s="1391"/>
      <c r="BI355" s="1274"/>
      <c r="BJ355" s="1275"/>
      <c r="BK355" s="1276"/>
      <c r="BL355" s="921">
        <f t="shared" ref="BL355:CD355" si="474">BL354-5</f>
        <v>42388</v>
      </c>
      <c r="BM355" s="1465">
        <f t="shared" si="474"/>
        <v>42403</v>
      </c>
      <c r="BN355" s="1476">
        <f t="shared" si="474"/>
        <v>42442</v>
      </c>
      <c r="BO355" s="1346">
        <f t="shared" si="474"/>
        <v>42473</v>
      </c>
      <c r="BP355" s="1341">
        <f t="shared" si="474"/>
        <v>42503</v>
      </c>
      <c r="BQ355" s="1351">
        <f t="shared" si="474"/>
        <v>42534</v>
      </c>
      <c r="BR355" s="1346">
        <f t="shared" si="474"/>
        <v>42536</v>
      </c>
      <c r="BS355" s="1341">
        <f t="shared" si="474"/>
        <v>42567</v>
      </c>
      <c r="BT355" s="1347">
        <f t="shared" si="474"/>
        <v>42598</v>
      </c>
      <c r="BU355" s="1346">
        <f t="shared" si="474"/>
        <v>42626</v>
      </c>
      <c r="BV355" s="1341">
        <f t="shared" si="474"/>
        <v>42657</v>
      </c>
      <c r="BW355" s="1347">
        <f t="shared" si="474"/>
        <v>42687</v>
      </c>
      <c r="BX355" s="1346">
        <f t="shared" si="474"/>
        <v>42718</v>
      </c>
      <c r="BY355" s="1341">
        <f t="shared" si="474"/>
        <v>42748</v>
      </c>
      <c r="BZ355" s="1347">
        <f t="shared" si="474"/>
        <v>42779</v>
      </c>
      <c r="CA355" s="1935">
        <f t="shared" si="474"/>
        <v>42810</v>
      </c>
      <c r="CB355" s="1341">
        <f t="shared" si="474"/>
        <v>42840</v>
      </c>
      <c r="CC355" s="1347">
        <f t="shared" si="474"/>
        <v>42871</v>
      </c>
      <c r="CD355" s="1346">
        <f t="shared" si="474"/>
        <v>42536</v>
      </c>
      <c r="CE355" s="1341">
        <f>CE354-5</f>
        <v>42567</v>
      </c>
      <c r="CF355" s="1347">
        <f>CF354-5</f>
        <v>42598</v>
      </c>
    </row>
    <row r="356" spans="1:96" ht="30" hidden="1" customHeight="1" x14ac:dyDescent="0.25">
      <c r="A356" s="4698"/>
      <c r="B356" s="4709"/>
      <c r="C356" s="2467" t="s">
        <v>584</v>
      </c>
      <c r="D356" s="2508"/>
      <c r="E356" s="1391"/>
      <c r="F356" s="1391"/>
      <c r="G356" s="2468"/>
      <c r="H356" s="2469"/>
      <c r="I356" s="2470"/>
      <c r="J356" s="2468"/>
      <c r="K356" s="2469"/>
      <c r="L356" s="2470"/>
      <c r="M356" s="2468"/>
      <c r="N356" s="2469"/>
      <c r="O356" s="2470"/>
      <c r="P356" s="1392"/>
      <c r="Q356" s="1392"/>
      <c r="R356" s="1392"/>
      <c r="S356" s="1392"/>
      <c r="T356" s="1392"/>
      <c r="U356" s="1392"/>
      <c r="V356" s="1392"/>
      <c r="W356" s="1392"/>
      <c r="X356" s="1392"/>
      <c r="Y356" s="1392"/>
      <c r="Z356" s="1392"/>
      <c r="AA356" s="1393"/>
      <c r="AB356" s="1391"/>
      <c r="AC356" s="1391"/>
      <c r="AD356" s="1391"/>
      <c r="AE356" s="1391"/>
      <c r="AF356" s="1391"/>
      <c r="AG356" s="1391"/>
      <c r="AH356" s="1391"/>
      <c r="AI356" s="1391"/>
      <c r="AJ356" s="1394"/>
      <c r="AK356" s="1394"/>
      <c r="AL356" s="1391"/>
      <c r="AM356" s="1391"/>
      <c r="AN356" s="1391"/>
      <c r="AO356" s="1391"/>
      <c r="AP356" s="1391"/>
      <c r="AQ356" s="1391"/>
      <c r="AR356" s="1391"/>
      <c r="AS356" s="1391"/>
      <c r="AT356" s="1391"/>
      <c r="AU356" s="1394"/>
      <c r="AV356" s="1391"/>
      <c r="AW356" s="1394"/>
      <c r="AX356" s="1391"/>
      <c r="AY356" s="1391"/>
      <c r="AZ356" s="1391"/>
      <c r="BA356" s="1391"/>
      <c r="BB356" s="1391"/>
      <c r="BC356" s="1391"/>
      <c r="BD356" s="1391"/>
      <c r="BE356" s="1391"/>
      <c r="BF356" s="1391"/>
      <c r="BG356" s="1391"/>
      <c r="BH356" s="1391"/>
      <c r="BI356" s="2449"/>
      <c r="BJ356" s="2450"/>
      <c r="BK356" s="2451"/>
      <c r="BL356" s="2452"/>
      <c r="BM356" s="2453"/>
      <c r="BN356" s="2454"/>
      <c r="BO356" s="2471"/>
      <c r="BP356" s="2472"/>
      <c r="BQ356" s="2473"/>
      <c r="BR356" s="1343">
        <f>BR355-42</f>
        <v>42494</v>
      </c>
      <c r="BS356" s="1339">
        <f t="shared" ref="BS356:CC356" si="475">BS355-42</f>
        <v>42525</v>
      </c>
      <c r="BT356" s="1344">
        <f t="shared" si="475"/>
        <v>42556</v>
      </c>
      <c r="BU356" s="1343">
        <f t="shared" si="475"/>
        <v>42584</v>
      </c>
      <c r="BV356" s="1339">
        <f t="shared" si="475"/>
        <v>42615</v>
      </c>
      <c r="BW356" s="1344">
        <f t="shared" si="475"/>
        <v>42645</v>
      </c>
      <c r="BX356" s="1343">
        <f t="shared" si="475"/>
        <v>42676</v>
      </c>
      <c r="BY356" s="1339">
        <f t="shared" si="475"/>
        <v>42706</v>
      </c>
      <c r="BZ356" s="1344">
        <f t="shared" si="475"/>
        <v>42737</v>
      </c>
      <c r="CA356" s="1933">
        <f t="shared" si="475"/>
        <v>42768</v>
      </c>
      <c r="CB356" s="1339">
        <f t="shared" si="475"/>
        <v>42798</v>
      </c>
      <c r="CC356" s="1344">
        <f t="shared" si="475"/>
        <v>42829</v>
      </c>
      <c r="CD356" s="1343">
        <f>CD355-42</f>
        <v>42494</v>
      </c>
      <c r="CE356" s="1339">
        <f>CE355-42</f>
        <v>42525</v>
      </c>
      <c r="CF356" s="1344">
        <f>CF355-42</f>
        <v>42556</v>
      </c>
    </row>
    <row r="357" spans="1:96" ht="30" hidden="1" customHeight="1" x14ac:dyDescent="0.25">
      <c r="A357" s="4698"/>
      <c r="B357" s="4709"/>
      <c r="C357" s="1572" t="s">
        <v>466</v>
      </c>
      <c r="D357" s="2509"/>
      <c r="E357" s="2474"/>
      <c r="F357" s="2474"/>
      <c r="G357" s="1305"/>
      <c r="H357" s="1305"/>
      <c r="I357" s="1305"/>
      <c r="J357" s="1305"/>
      <c r="K357" s="1305"/>
      <c r="L357" s="1305"/>
      <c r="M357" s="1305"/>
      <c r="N357" s="1305"/>
      <c r="O357" s="1305"/>
      <c r="P357" s="1305"/>
      <c r="Q357" s="1305"/>
      <c r="R357" s="1305"/>
      <c r="S357" s="1305"/>
      <c r="T357" s="1305"/>
      <c r="U357" s="1305"/>
      <c r="V357" s="1305"/>
      <c r="W357" s="1305"/>
      <c r="X357" s="1305"/>
      <c r="Y357" s="1305"/>
      <c r="Z357" s="1305"/>
      <c r="AA357" s="2475"/>
      <c r="AB357" s="2474"/>
      <c r="AC357" s="2474"/>
      <c r="AD357" s="2474"/>
      <c r="AE357" s="2474"/>
      <c r="AF357" s="2474"/>
      <c r="AG357" s="2474"/>
      <c r="AH357" s="2474"/>
      <c r="AI357" s="2474"/>
      <c r="AJ357" s="2476"/>
      <c r="AK357" s="2476"/>
      <c r="AL357" s="2474"/>
      <c r="AM357" s="2474"/>
      <c r="AN357" s="2474"/>
      <c r="AO357" s="2474"/>
      <c r="AP357" s="2474"/>
      <c r="AQ357" s="2474"/>
      <c r="AR357" s="2474"/>
      <c r="AS357" s="2474"/>
      <c r="AT357" s="2474"/>
      <c r="AU357" s="2476"/>
      <c r="AV357" s="2474"/>
      <c r="AW357" s="2476"/>
      <c r="AX357" s="2474"/>
      <c r="AY357" s="2474"/>
      <c r="AZ357" s="2474"/>
      <c r="BA357" s="2474"/>
      <c r="BB357" s="2474"/>
      <c r="BC357" s="2474"/>
      <c r="BD357" s="2474"/>
      <c r="BE357" s="2474"/>
      <c r="BF357" s="2474"/>
      <c r="BG357" s="2474"/>
      <c r="BH357" s="2474"/>
      <c r="BI357" s="2477"/>
      <c r="BJ357" s="2477"/>
      <c r="BK357" s="2477"/>
      <c r="BL357" s="1465"/>
      <c r="BM357" s="1465"/>
      <c r="BN357" s="1465"/>
      <c r="BO357" s="1579">
        <f>BO355-14</f>
        <v>42459</v>
      </c>
      <c r="BP357" s="1579">
        <f>BP355-14</f>
        <v>42489</v>
      </c>
      <c r="BQ357" s="1580">
        <f>BQ355-14</f>
        <v>42520</v>
      </c>
      <c r="BR357" s="856">
        <f>BR355-14</f>
        <v>42522</v>
      </c>
      <c r="BS357" s="607">
        <f t="shared" ref="BS357:CC357" si="476">BS355-14</f>
        <v>42553</v>
      </c>
      <c r="BT357" s="1681">
        <f t="shared" si="476"/>
        <v>42584</v>
      </c>
      <c r="BU357" s="856">
        <f t="shared" si="476"/>
        <v>42612</v>
      </c>
      <c r="BV357" s="607">
        <f t="shared" si="476"/>
        <v>42643</v>
      </c>
      <c r="BW357" s="1681">
        <f t="shared" si="476"/>
        <v>42673</v>
      </c>
      <c r="BX357" s="856">
        <f t="shared" si="476"/>
        <v>42704</v>
      </c>
      <c r="BY357" s="607">
        <f t="shared" si="476"/>
        <v>42734</v>
      </c>
      <c r="BZ357" s="1681">
        <f t="shared" si="476"/>
        <v>42765</v>
      </c>
      <c r="CA357" s="2515">
        <f t="shared" si="476"/>
        <v>42796</v>
      </c>
      <c r="CB357" s="607">
        <f t="shared" si="476"/>
        <v>42826</v>
      </c>
      <c r="CC357" s="1681">
        <f t="shared" si="476"/>
        <v>42857</v>
      </c>
      <c r="CD357" s="856">
        <f>CD355-14</f>
        <v>42522</v>
      </c>
      <c r="CE357" s="607">
        <f>CE355-14</f>
        <v>42553</v>
      </c>
      <c r="CF357" s="1681">
        <f>CF355-14</f>
        <v>42584</v>
      </c>
    </row>
    <row r="358" spans="1:96" ht="30" hidden="1" customHeight="1" x14ac:dyDescent="0.25">
      <c r="A358" s="4698"/>
      <c r="B358" s="4709"/>
      <c r="C358" s="827"/>
      <c r="D358" s="827"/>
      <c r="E358" s="827"/>
      <c r="F358" s="827"/>
      <c r="G358" s="1390"/>
      <c r="H358" s="1390"/>
      <c r="I358" s="1390"/>
      <c r="J358" s="1390"/>
      <c r="K358" s="1390"/>
      <c r="L358" s="1390"/>
      <c r="M358" s="1390"/>
      <c r="N358" s="1390"/>
      <c r="O358" s="1390"/>
      <c r="P358" s="1390"/>
      <c r="Q358" s="1390"/>
      <c r="R358" s="1390"/>
      <c r="S358" s="1390"/>
      <c r="T358" s="1390"/>
      <c r="U358" s="1390"/>
      <c r="V358" s="1390"/>
      <c r="W358" s="1390"/>
      <c r="X358" s="1390"/>
      <c r="Y358" s="1390"/>
      <c r="Z358" s="1390"/>
      <c r="AA358" s="968"/>
      <c r="AB358" s="827"/>
      <c r="AC358" s="827"/>
      <c r="AD358" s="827"/>
      <c r="AE358" s="827"/>
      <c r="AF358" s="827"/>
      <c r="AG358" s="827"/>
      <c r="AH358" s="827"/>
      <c r="AI358" s="827"/>
      <c r="AJ358" s="829"/>
      <c r="AK358" s="829"/>
      <c r="AL358" s="827"/>
      <c r="AM358" s="827"/>
      <c r="AN358" s="827"/>
      <c r="AO358" s="827"/>
      <c r="AP358" s="827"/>
      <c r="AQ358" s="827"/>
      <c r="AR358" s="827"/>
      <c r="AS358" s="827"/>
      <c r="AT358" s="827"/>
      <c r="AU358" s="829"/>
      <c r="AV358" s="827"/>
      <c r="AW358" s="829"/>
      <c r="AX358" s="827"/>
      <c r="AY358" s="827"/>
      <c r="AZ358" s="827"/>
      <c r="BA358" s="827"/>
      <c r="BB358" s="827"/>
      <c r="BC358" s="827"/>
      <c r="BD358" s="827"/>
      <c r="BE358" s="827"/>
      <c r="BF358" s="827"/>
      <c r="BG358" s="827"/>
      <c r="BH358" s="827"/>
      <c r="BI358" s="1390"/>
      <c r="BJ358" s="1390"/>
      <c r="BK358" s="1390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</row>
    <row r="359" spans="1:96" ht="30" hidden="1" customHeight="1" x14ac:dyDescent="0.25">
      <c r="A359" s="4698"/>
      <c r="B359" s="4709"/>
      <c r="C359" s="827"/>
      <c r="D359" s="827"/>
      <c r="E359" s="827"/>
      <c r="F359" s="827"/>
      <c r="G359" s="1390"/>
      <c r="H359" s="1390"/>
      <c r="I359" s="1390"/>
      <c r="J359" s="1390"/>
      <c r="K359" s="1390"/>
      <c r="L359" s="1390"/>
      <c r="M359" s="1390"/>
      <c r="N359" s="1390"/>
      <c r="O359" s="1390"/>
      <c r="P359" s="1390"/>
      <c r="Q359" s="1390"/>
      <c r="R359" s="1390"/>
      <c r="S359" s="1390"/>
      <c r="T359" s="1390"/>
      <c r="U359" s="1390"/>
      <c r="V359" s="1390"/>
      <c r="W359" s="1390"/>
      <c r="X359" s="1390"/>
      <c r="Y359" s="1390"/>
      <c r="Z359" s="1390"/>
      <c r="AA359" s="968"/>
      <c r="AB359" s="827"/>
      <c r="AC359" s="827"/>
      <c r="AD359" s="827"/>
      <c r="AE359" s="827"/>
      <c r="AF359" s="827"/>
      <c r="AG359" s="827"/>
      <c r="AH359" s="827"/>
      <c r="AI359" s="827"/>
      <c r="AJ359" s="829"/>
      <c r="AK359" s="829"/>
      <c r="AL359" s="827"/>
      <c r="AM359" s="827"/>
      <c r="AN359" s="827"/>
      <c r="AO359" s="827"/>
      <c r="AP359" s="827"/>
      <c r="AQ359" s="827"/>
      <c r="AR359" s="827"/>
      <c r="AS359" s="827"/>
      <c r="AT359" s="827"/>
      <c r="AU359" s="829"/>
      <c r="AV359" s="827"/>
      <c r="AW359" s="829"/>
      <c r="AX359" s="827"/>
      <c r="AY359" s="827"/>
      <c r="AZ359" s="827"/>
      <c r="BA359" s="827"/>
      <c r="BB359" s="827"/>
      <c r="BC359" s="827"/>
      <c r="BD359" s="827"/>
      <c r="BE359" s="827"/>
      <c r="BF359" s="827"/>
      <c r="BG359" s="827"/>
      <c r="BH359" s="827"/>
      <c r="BI359" s="1390"/>
      <c r="BJ359" s="1390"/>
      <c r="BK359" s="1390"/>
      <c r="BL359" s="121"/>
      <c r="BM359" s="121"/>
      <c r="BN359" s="121"/>
      <c r="BO359" s="121"/>
      <c r="BP359" s="121"/>
      <c r="BQ359" s="121"/>
      <c r="BR359" s="4772" t="s">
        <v>587</v>
      </c>
      <c r="BS359" s="4773"/>
      <c r="BT359" s="4774"/>
      <c r="BU359" s="4772" t="s">
        <v>542</v>
      </c>
      <c r="BV359" s="4775"/>
      <c r="BW359" s="4776"/>
      <c r="BX359" s="4772" t="s">
        <v>543</v>
      </c>
      <c r="BY359" s="4773"/>
      <c r="BZ359" s="4774"/>
      <c r="CA359" s="4777" t="s">
        <v>588</v>
      </c>
      <c r="CB359" s="4769"/>
      <c r="CC359" s="4777" t="s">
        <v>587</v>
      </c>
      <c r="CD359" s="4778"/>
      <c r="CE359" s="4779"/>
      <c r="CF359" s="4780"/>
    </row>
    <row r="360" spans="1:96" s="2448" customFormat="1" ht="30" hidden="1" customHeight="1" x14ac:dyDescent="0.2">
      <c r="A360" s="4698"/>
      <c r="B360" s="4709"/>
      <c r="C360" s="2526" t="s">
        <v>577</v>
      </c>
      <c r="D360" s="2526"/>
      <c r="E360" s="2526"/>
      <c r="F360" s="2526"/>
      <c r="G360" s="2527"/>
      <c r="H360" s="2528"/>
      <c r="I360" s="2529"/>
      <c r="J360" s="2527"/>
      <c r="K360" s="2528"/>
      <c r="L360" s="2529"/>
      <c r="M360" s="2527"/>
      <c r="N360" s="2528"/>
      <c r="O360" s="2529"/>
      <c r="P360" s="2530"/>
      <c r="Q360" s="2530"/>
      <c r="R360" s="2530"/>
      <c r="S360" s="2530"/>
      <c r="T360" s="2530"/>
      <c r="U360" s="2530"/>
      <c r="V360" s="2530"/>
      <c r="W360" s="2530"/>
      <c r="X360" s="2530"/>
      <c r="Y360" s="2530"/>
      <c r="Z360" s="2530"/>
      <c r="AA360" s="2531"/>
      <c r="AB360" s="2526"/>
      <c r="AC360" s="2532"/>
      <c r="AD360" s="2532"/>
      <c r="AE360" s="2532"/>
      <c r="AF360" s="2532"/>
      <c r="AG360" s="2526"/>
      <c r="AH360" s="2526"/>
      <c r="AI360" s="2526"/>
      <c r="AJ360" s="2533"/>
      <c r="AK360" s="2533"/>
      <c r="AL360" s="2526"/>
      <c r="AM360" s="2526"/>
      <c r="AN360" s="2526"/>
      <c r="AO360" s="2526"/>
      <c r="AP360" s="2526"/>
      <c r="AQ360" s="2526"/>
      <c r="AR360" s="2526"/>
      <c r="AS360" s="2526"/>
      <c r="AT360" s="2526"/>
      <c r="AU360" s="2533"/>
      <c r="AV360" s="2526"/>
      <c r="AW360" s="2533"/>
      <c r="AX360" s="2526"/>
      <c r="AY360" s="2526"/>
      <c r="AZ360" s="2526"/>
      <c r="BA360" s="2526"/>
      <c r="BB360" s="2526"/>
      <c r="BC360" s="2526"/>
      <c r="BD360" s="2526"/>
      <c r="BE360" s="2526"/>
      <c r="BF360" s="2526"/>
      <c r="BG360" s="2526"/>
      <c r="BH360" s="2526"/>
      <c r="BI360" s="2534"/>
      <c r="BJ360" s="2534"/>
      <c r="BK360" s="2534"/>
      <c r="BL360" s="2535"/>
      <c r="BM360" s="2536"/>
      <c r="BN360" s="2537"/>
      <c r="BO360" s="2535"/>
      <c r="BP360" s="2536"/>
      <c r="BQ360" s="2537"/>
      <c r="BR360" s="2538">
        <v>42734</v>
      </c>
      <c r="BS360" s="2539">
        <v>42765</v>
      </c>
      <c r="BT360" s="2540">
        <v>42794</v>
      </c>
      <c r="BU360" s="2541">
        <v>42824</v>
      </c>
      <c r="BV360" s="2539">
        <v>42855</v>
      </c>
      <c r="BW360" s="2540">
        <v>42885</v>
      </c>
      <c r="BX360" s="2541">
        <v>42916</v>
      </c>
      <c r="BY360" s="2539">
        <v>42946</v>
      </c>
      <c r="BZ360" s="2540">
        <v>42977</v>
      </c>
      <c r="CA360" s="2544">
        <v>43008</v>
      </c>
      <c r="CB360" s="2545">
        <v>43038</v>
      </c>
      <c r="CC360" s="2546">
        <v>43069</v>
      </c>
      <c r="CD360" s="2542">
        <v>43099</v>
      </c>
      <c r="CE360" s="2539">
        <v>42765</v>
      </c>
      <c r="CF360" s="2540">
        <v>42794</v>
      </c>
      <c r="CQ360" s="3162"/>
      <c r="CR360" s="3162"/>
    </row>
    <row r="361" spans="1:96" ht="30" hidden="1" customHeight="1" x14ac:dyDescent="0.25">
      <c r="A361" s="4698"/>
      <c r="B361" s="4709"/>
      <c r="C361" s="2461" t="s">
        <v>434</v>
      </c>
      <c r="D361" s="2461"/>
      <c r="E361" s="2461"/>
      <c r="F361" s="2461"/>
      <c r="G361" s="2462"/>
      <c r="H361" s="2462"/>
      <c r="I361" s="2462"/>
      <c r="J361" s="2462"/>
      <c r="K361" s="2462"/>
      <c r="L361" s="2462"/>
      <c r="M361" s="2462"/>
      <c r="N361" s="2462"/>
      <c r="O361" s="2462"/>
      <c r="P361" s="2462"/>
      <c r="Q361" s="2462"/>
      <c r="R361" s="2462"/>
      <c r="S361" s="2462"/>
      <c r="T361" s="2462"/>
      <c r="U361" s="2462"/>
      <c r="V361" s="2462"/>
      <c r="W361" s="2462"/>
      <c r="X361" s="2462"/>
      <c r="Y361" s="2462"/>
      <c r="Z361" s="2462"/>
      <c r="AA361" s="2463"/>
      <c r="AB361" s="2461"/>
      <c r="AC361" s="2464"/>
      <c r="AD361" s="2464"/>
      <c r="AE361" s="2464"/>
      <c r="AF361" s="2464"/>
      <c r="AG361" s="2461"/>
      <c r="AH361" s="2461"/>
      <c r="AI361" s="2461"/>
      <c r="AJ361" s="2465"/>
      <c r="AK361" s="2465"/>
      <c r="AL361" s="2461"/>
      <c r="AM361" s="2461"/>
      <c r="AN361" s="2461"/>
      <c r="AO361" s="2461"/>
      <c r="AP361" s="2461"/>
      <c r="AQ361" s="2461"/>
      <c r="AR361" s="2461"/>
      <c r="AS361" s="2461"/>
      <c r="AT361" s="2461"/>
      <c r="AU361" s="2465"/>
      <c r="AV361" s="2461"/>
      <c r="AW361" s="2465"/>
      <c r="AX361" s="2461"/>
      <c r="AY361" s="2461"/>
      <c r="AZ361" s="2461"/>
      <c r="BA361" s="2461"/>
      <c r="BB361" s="2461"/>
      <c r="BC361" s="2461"/>
      <c r="BD361" s="2461"/>
      <c r="BE361" s="2461"/>
      <c r="BF361" s="2461"/>
      <c r="BG361" s="2461"/>
      <c r="BH361" s="2461"/>
      <c r="BI361" s="2466"/>
      <c r="BJ361" s="2466"/>
      <c r="BK361" s="2466"/>
      <c r="BL361" s="1465">
        <v>42531</v>
      </c>
      <c r="BM361" s="1465">
        <v>42561</v>
      </c>
      <c r="BN361" s="1465">
        <v>42592</v>
      </c>
      <c r="BO361" s="1324">
        <v>42623</v>
      </c>
      <c r="BP361" s="1324">
        <v>42653</v>
      </c>
      <c r="BQ361" s="1334">
        <v>42684</v>
      </c>
      <c r="BR361" s="2517">
        <v>42714</v>
      </c>
      <c r="BS361" s="2518">
        <v>42745</v>
      </c>
      <c r="BT361" s="2519">
        <v>42776</v>
      </c>
      <c r="BU361" s="2521">
        <v>42804</v>
      </c>
      <c r="BV361" s="2518">
        <v>42835</v>
      </c>
      <c r="BW361" s="2519">
        <v>42865</v>
      </c>
      <c r="BX361" s="2521">
        <v>42896</v>
      </c>
      <c r="BY361" s="2518">
        <v>42926</v>
      </c>
      <c r="BZ361" s="2519">
        <v>42957</v>
      </c>
      <c r="CA361" s="2517">
        <v>42988</v>
      </c>
      <c r="CB361" s="2519">
        <v>43018</v>
      </c>
      <c r="CC361" s="2547">
        <v>43049</v>
      </c>
      <c r="CD361" s="1"/>
      <c r="CE361" s="1"/>
      <c r="CF361" s="2548"/>
    </row>
    <row r="362" spans="1:96" ht="30" hidden="1" customHeight="1" x14ac:dyDescent="0.25">
      <c r="A362" s="4698"/>
      <c r="B362" s="4709"/>
      <c r="C362" s="1326" t="s">
        <v>468</v>
      </c>
      <c r="D362" s="1326"/>
      <c r="E362" s="1381"/>
      <c r="F362" s="1381"/>
      <c r="G362" s="1293"/>
      <c r="H362" s="1294"/>
      <c r="I362" s="1232"/>
      <c r="J362" s="1293"/>
      <c r="K362" s="1294"/>
      <c r="L362" s="1232"/>
      <c r="M362" s="1293"/>
      <c r="N362" s="1294"/>
      <c r="O362" s="1232"/>
      <c r="P362" s="1382"/>
      <c r="Q362" s="1382"/>
      <c r="R362" s="1382"/>
      <c r="S362" s="1382"/>
      <c r="T362" s="1382"/>
      <c r="U362" s="1382"/>
      <c r="V362" s="1382"/>
      <c r="W362" s="1382"/>
      <c r="X362" s="1382"/>
      <c r="Y362" s="1382"/>
      <c r="Z362" s="1382"/>
      <c r="AA362" s="1383"/>
      <c r="AB362" s="1381"/>
      <c r="AC362" s="1384"/>
      <c r="AD362" s="1384"/>
      <c r="AE362" s="1384"/>
      <c r="AF362" s="1384"/>
      <c r="AG362" s="1381"/>
      <c r="AH362" s="1381"/>
      <c r="AI362" s="1381"/>
      <c r="AJ362" s="1385"/>
      <c r="AK362" s="1385"/>
      <c r="AL362" s="1381"/>
      <c r="AM362" s="1381"/>
      <c r="AN362" s="1381"/>
      <c r="AO362" s="1381"/>
      <c r="AP362" s="1381"/>
      <c r="AQ362" s="1381"/>
      <c r="AR362" s="1381"/>
      <c r="AS362" s="1381"/>
      <c r="AT362" s="1381"/>
      <c r="AU362" s="1385"/>
      <c r="AV362" s="1381"/>
      <c r="AW362" s="1385"/>
      <c r="AX362" s="1381"/>
      <c r="AY362" s="1381"/>
      <c r="AZ362" s="1381"/>
      <c r="BA362" s="1381"/>
      <c r="BB362" s="1381"/>
      <c r="BC362" s="1381"/>
      <c r="BD362" s="1381"/>
      <c r="BE362" s="1381"/>
      <c r="BF362" s="1381"/>
      <c r="BG362" s="1381"/>
      <c r="BH362" s="1381"/>
      <c r="BI362" s="1266"/>
      <c r="BJ362" s="1266"/>
      <c r="BK362" s="1266"/>
      <c r="BL362" s="2455">
        <v>42522</v>
      </c>
      <c r="BM362" s="2456">
        <v>42552</v>
      </c>
      <c r="BN362" s="2457">
        <v>42583</v>
      </c>
      <c r="BO362" s="2458">
        <v>42614</v>
      </c>
      <c r="BP362" s="2459">
        <v>42644</v>
      </c>
      <c r="BQ362" s="2460">
        <v>42675</v>
      </c>
      <c r="BR362" s="1321">
        <v>42705</v>
      </c>
      <c r="BS362" s="1324">
        <v>42736</v>
      </c>
      <c r="BT362" s="1325">
        <v>42767</v>
      </c>
      <c r="BU362" s="1584">
        <v>42795</v>
      </c>
      <c r="BV362" s="1324">
        <v>42826</v>
      </c>
      <c r="BW362" s="1325">
        <v>42856</v>
      </c>
      <c r="BX362" s="1584">
        <v>42887</v>
      </c>
      <c r="BY362" s="1324">
        <v>42917</v>
      </c>
      <c r="BZ362" s="1325">
        <v>42948</v>
      </c>
      <c r="CA362" s="1321">
        <v>42979</v>
      </c>
      <c r="CB362" s="1325">
        <v>43009</v>
      </c>
      <c r="CC362" s="2549">
        <v>43040</v>
      </c>
      <c r="CD362" s="1"/>
      <c r="CE362" s="1"/>
      <c r="CF362" s="2548"/>
    </row>
    <row r="363" spans="1:96" ht="30" hidden="1" customHeight="1" x14ac:dyDescent="0.25">
      <c r="A363" s="4698"/>
      <c r="B363" s="4709"/>
      <c r="C363" s="1326" t="s">
        <v>469</v>
      </c>
      <c r="D363" s="1326"/>
      <c r="E363" s="1381"/>
      <c r="F363" s="1381"/>
      <c r="G363" s="1293"/>
      <c r="H363" s="1294"/>
      <c r="I363" s="1232"/>
      <c r="J363" s="1293"/>
      <c r="K363" s="1294"/>
      <c r="L363" s="1232"/>
      <c r="M363" s="1293"/>
      <c r="N363" s="1294"/>
      <c r="O363" s="1232"/>
      <c r="P363" s="1382"/>
      <c r="Q363" s="1382"/>
      <c r="R363" s="1382"/>
      <c r="S363" s="1382"/>
      <c r="T363" s="1382"/>
      <c r="U363" s="1382"/>
      <c r="V363" s="1382"/>
      <c r="W363" s="1382"/>
      <c r="X363" s="1382"/>
      <c r="Y363" s="1382"/>
      <c r="Z363" s="1382"/>
      <c r="AA363" s="1383"/>
      <c r="AB363" s="1381"/>
      <c r="AC363" s="1384"/>
      <c r="AD363" s="1384"/>
      <c r="AE363" s="1384"/>
      <c r="AF363" s="1384"/>
      <c r="AG363" s="1381"/>
      <c r="AH363" s="1381"/>
      <c r="AI363" s="1381"/>
      <c r="AJ363" s="1385"/>
      <c r="AK363" s="1385"/>
      <c r="AL363" s="1381"/>
      <c r="AM363" s="1381"/>
      <c r="AN363" s="1381"/>
      <c r="AO363" s="1381"/>
      <c r="AP363" s="1381"/>
      <c r="AQ363" s="1381"/>
      <c r="AR363" s="1381"/>
      <c r="AS363" s="1381"/>
      <c r="AT363" s="1381"/>
      <c r="AU363" s="1385"/>
      <c r="AV363" s="1381"/>
      <c r="AW363" s="1385"/>
      <c r="AX363" s="1381"/>
      <c r="AY363" s="1381"/>
      <c r="AZ363" s="1381"/>
      <c r="BA363" s="1381"/>
      <c r="BB363" s="1381"/>
      <c r="BC363" s="1381"/>
      <c r="BD363" s="1381"/>
      <c r="BE363" s="1381"/>
      <c r="BF363" s="1381"/>
      <c r="BG363" s="1381"/>
      <c r="BH363" s="1381"/>
      <c r="BI363" s="1266"/>
      <c r="BJ363" s="1266"/>
      <c r="BK363" s="1266"/>
      <c r="BL363" s="921"/>
      <c r="BM363" s="1465"/>
      <c r="BN363" s="1476"/>
      <c r="BO363" s="1592">
        <f>BO361-38</f>
        <v>42585</v>
      </c>
      <c r="BP363" s="1324">
        <f>BP361-38</f>
        <v>42615</v>
      </c>
      <c r="BQ363" s="1931">
        <f>BQ361-38</f>
        <v>42646</v>
      </c>
      <c r="BR363" s="1321">
        <f>BR361-38</f>
        <v>42676</v>
      </c>
      <c r="BS363" s="1324">
        <f t="shared" ref="BS363:CC363" si="477">BS361-38</f>
        <v>42707</v>
      </c>
      <c r="BT363" s="1325">
        <f t="shared" si="477"/>
        <v>42738</v>
      </c>
      <c r="BU363" s="1584">
        <f t="shared" si="477"/>
        <v>42766</v>
      </c>
      <c r="BV363" s="1324">
        <f t="shared" si="477"/>
        <v>42797</v>
      </c>
      <c r="BW363" s="1325">
        <f t="shared" si="477"/>
        <v>42827</v>
      </c>
      <c r="BX363" s="1584">
        <f t="shared" si="477"/>
        <v>42858</v>
      </c>
      <c r="BY363" s="1324">
        <f t="shared" si="477"/>
        <v>42888</v>
      </c>
      <c r="BZ363" s="1325">
        <f t="shared" si="477"/>
        <v>42919</v>
      </c>
      <c r="CA363" s="1321">
        <f t="shared" si="477"/>
        <v>42950</v>
      </c>
      <c r="CB363" s="1325">
        <f t="shared" si="477"/>
        <v>42980</v>
      </c>
      <c r="CC363" s="2549">
        <f t="shared" si="477"/>
        <v>43011</v>
      </c>
      <c r="CD363" s="1"/>
      <c r="CE363" s="1"/>
      <c r="CF363" s="2548"/>
    </row>
    <row r="364" spans="1:96" ht="30" hidden="1" customHeight="1" x14ac:dyDescent="0.25">
      <c r="A364" s="4698"/>
      <c r="B364" s="4709"/>
      <c r="C364" s="1327" t="s">
        <v>427</v>
      </c>
      <c r="D364" s="1327"/>
      <c r="E364" s="1384"/>
      <c r="F364" s="1384"/>
      <c r="G364" s="1328"/>
      <c r="H364" s="1329"/>
      <c r="I364" s="1289"/>
      <c r="J364" s="1328"/>
      <c r="K364" s="1329"/>
      <c r="L364" s="1289"/>
      <c r="M364" s="1328"/>
      <c r="N364" s="1329"/>
      <c r="O364" s="1289"/>
      <c r="P364" s="1386"/>
      <c r="Q364" s="1386"/>
      <c r="R364" s="1386"/>
      <c r="S364" s="1386"/>
      <c r="T364" s="1386"/>
      <c r="U364" s="1386"/>
      <c r="V364" s="1386"/>
      <c r="W364" s="1386"/>
      <c r="X364" s="1386"/>
      <c r="Y364" s="1386"/>
      <c r="Z364" s="1386"/>
      <c r="AA364" s="1387"/>
      <c r="AB364" s="1384"/>
      <c r="AC364" s="1384"/>
      <c r="AD364" s="1384"/>
      <c r="AE364" s="1384"/>
      <c r="AF364" s="1384"/>
      <c r="AG364" s="1384"/>
      <c r="AH364" s="1384"/>
      <c r="AI364" s="1384"/>
      <c r="AJ364" s="1388"/>
      <c r="AK364" s="1388"/>
      <c r="AL364" s="1384"/>
      <c r="AM364" s="1384"/>
      <c r="AN364" s="1384"/>
      <c r="AO364" s="1384"/>
      <c r="AP364" s="1384"/>
      <c r="AQ364" s="1384"/>
      <c r="AR364" s="1384"/>
      <c r="AS364" s="1384"/>
      <c r="AT364" s="1384"/>
      <c r="AU364" s="1388"/>
      <c r="AV364" s="1384"/>
      <c r="AW364" s="1388"/>
      <c r="AX364" s="1384"/>
      <c r="AY364" s="1384"/>
      <c r="AZ364" s="1384"/>
      <c r="BA364" s="1384"/>
      <c r="BB364" s="1384"/>
      <c r="BC364" s="1384"/>
      <c r="BD364" s="1384"/>
      <c r="BE364" s="1384"/>
      <c r="BF364" s="1384"/>
      <c r="BG364" s="1384"/>
      <c r="BH364" s="1384"/>
      <c r="BI364" s="1274"/>
      <c r="BJ364" s="1275"/>
      <c r="BK364" s="1276"/>
      <c r="BL364" s="921">
        <f t="shared" ref="BL364:BQ364" si="478">BL103</f>
        <v>42551</v>
      </c>
      <c r="BM364" s="1465">
        <f t="shared" si="478"/>
        <v>42581</v>
      </c>
      <c r="BN364" s="1476">
        <f t="shared" si="478"/>
        <v>42612</v>
      </c>
      <c r="BO364" s="1321">
        <f t="shared" si="478"/>
        <v>42643</v>
      </c>
      <c r="BP364" s="1324">
        <f t="shared" si="478"/>
        <v>42673</v>
      </c>
      <c r="BQ364" s="1334">
        <f t="shared" si="478"/>
        <v>42704</v>
      </c>
      <c r="BR364" s="1503">
        <f t="shared" ref="BR364:CC364" si="479">BR135</f>
        <v>42629</v>
      </c>
      <c r="BS364" s="2525" t="str">
        <f t="shared" si="479"/>
        <v>same as 12/30</v>
      </c>
      <c r="BT364" s="1679">
        <f t="shared" si="479"/>
        <v>42657</v>
      </c>
      <c r="BU364" s="2522">
        <f t="shared" si="479"/>
        <v>42685</v>
      </c>
      <c r="BV364" s="1506">
        <f t="shared" si="479"/>
        <v>42720</v>
      </c>
      <c r="BW364" s="1679">
        <f t="shared" si="479"/>
        <v>42748</v>
      </c>
      <c r="BX364" s="2522">
        <f t="shared" si="479"/>
        <v>42776</v>
      </c>
      <c r="BY364" s="1506">
        <f t="shared" si="479"/>
        <v>42825</v>
      </c>
      <c r="BZ364" s="1679">
        <f t="shared" si="479"/>
        <v>42853</v>
      </c>
      <c r="CA364" s="1503">
        <f t="shared" si="479"/>
        <v>42888</v>
      </c>
      <c r="CB364" s="1679">
        <f t="shared" si="479"/>
        <v>42923</v>
      </c>
      <c r="CC364" s="1503">
        <f t="shared" si="479"/>
        <v>42958</v>
      </c>
      <c r="CD364" s="1"/>
      <c r="CE364" s="1"/>
      <c r="CF364" s="2548"/>
    </row>
    <row r="365" spans="1:96" ht="30" hidden="1" customHeight="1" x14ac:dyDescent="0.25">
      <c r="A365" s="4698"/>
      <c r="B365" s="4709"/>
      <c r="C365" s="1285" t="s">
        <v>428</v>
      </c>
      <c r="D365" s="1285"/>
      <c r="E365" s="1381"/>
      <c r="F365" s="1381"/>
      <c r="G365" s="1293"/>
      <c r="H365" s="1294"/>
      <c r="I365" s="1232"/>
      <c r="J365" s="1293"/>
      <c r="K365" s="1294"/>
      <c r="L365" s="1232"/>
      <c r="M365" s="1293"/>
      <c r="N365" s="1294"/>
      <c r="O365" s="1232"/>
      <c r="P365" s="1382"/>
      <c r="Q365" s="1382"/>
      <c r="R365" s="1382"/>
      <c r="S365" s="1382"/>
      <c r="T365" s="1382"/>
      <c r="U365" s="1382"/>
      <c r="V365" s="1382"/>
      <c r="W365" s="1382"/>
      <c r="X365" s="1382"/>
      <c r="Y365" s="1382"/>
      <c r="Z365" s="1382"/>
      <c r="AA365" s="1383"/>
      <c r="AB365" s="1381"/>
      <c r="AC365" s="1384"/>
      <c r="AD365" s="1384"/>
      <c r="AE365" s="1384"/>
      <c r="AF365" s="1384"/>
      <c r="AG365" s="1381"/>
      <c r="AH365" s="1381"/>
      <c r="AI365" s="1381"/>
      <c r="AJ365" s="1385"/>
      <c r="AK365" s="1385"/>
      <c r="AL365" s="1381"/>
      <c r="AM365" s="1381"/>
      <c r="AN365" s="1381"/>
      <c r="AO365" s="1381"/>
      <c r="AP365" s="1381"/>
      <c r="AQ365" s="1381"/>
      <c r="AR365" s="1381"/>
      <c r="AS365" s="1381"/>
      <c r="AT365" s="1381"/>
      <c r="AU365" s="1385"/>
      <c r="AV365" s="1381"/>
      <c r="AW365" s="1385"/>
      <c r="AX365" s="1381"/>
      <c r="AY365" s="1381"/>
      <c r="AZ365" s="1381"/>
      <c r="BA365" s="1381"/>
      <c r="BB365" s="1381"/>
      <c r="BC365" s="1381"/>
      <c r="BD365" s="1381"/>
      <c r="BE365" s="1381"/>
      <c r="BF365" s="1381"/>
      <c r="BG365" s="1381"/>
      <c r="BH365" s="1381"/>
      <c r="BI365" s="1254"/>
      <c r="BJ365" s="1255"/>
      <c r="BK365" s="1256"/>
      <c r="BL365" s="915">
        <f t="shared" ref="BL365:BQ365" si="480">BL112</f>
        <v>0</v>
      </c>
      <c r="BM365" s="911">
        <f t="shared" si="480"/>
        <v>0</v>
      </c>
      <c r="BN365" s="912">
        <f t="shared" si="480"/>
        <v>0</v>
      </c>
      <c r="BO365" s="1315">
        <f t="shared" si="480"/>
        <v>0</v>
      </c>
      <c r="BP365" s="1340">
        <f t="shared" si="480"/>
        <v>0</v>
      </c>
      <c r="BQ365" s="1350">
        <f t="shared" si="480"/>
        <v>0</v>
      </c>
      <c r="BR365" s="1670">
        <f t="shared" ref="BR365:CC365" si="481">BR144</f>
        <v>42621</v>
      </c>
      <c r="BS365" s="2335" t="str">
        <f t="shared" si="481"/>
        <v>same as 12/30</v>
      </c>
      <c r="BT365" s="2520">
        <f t="shared" si="481"/>
        <v>42649</v>
      </c>
      <c r="BU365" s="2523">
        <f t="shared" si="481"/>
        <v>42677</v>
      </c>
      <c r="BV365" s="1671">
        <f t="shared" si="481"/>
        <v>42712</v>
      </c>
      <c r="BW365" s="2520">
        <f t="shared" si="481"/>
        <v>42740</v>
      </c>
      <c r="BX365" s="2523">
        <f t="shared" si="481"/>
        <v>42768</v>
      </c>
      <c r="BY365" s="1671">
        <f t="shared" si="481"/>
        <v>42817</v>
      </c>
      <c r="BZ365" s="2520">
        <f t="shared" si="481"/>
        <v>42845</v>
      </c>
      <c r="CA365" s="1670">
        <f t="shared" si="481"/>
        <v>42880</v>
      </c>
      <c r="CB365" s="2520">
        <f t="shared" si="481"/>
        <v>42915</v>
      </c>
      <c r="CC365" s="1670">
        <f t="shared" si="481"/>
        <v>42950</v>
      </c>
      <c r="CD365" s="1"/>
      <c r="CE365" s="1"/>
      <c r="CF365" s="2548"/>
    </row>
    <row r="366" spans="1:96" ht="30" hidden="1" customHeight="1" x14ac:dyDescent="0.25">
      <c r="A366" s="4698"/>
      <c r="B366" s="4709"/>
      <c r="C366" s="1299" t="s">
        <v>512</v>
      </c>
      <c r="D366" s="1299"/>
      <c r="E366" s="1395"/>
      <c r="F366" s="1395"/>
      <c r="G366" s="1300"/>
      <c r="H366" s="1301"/>
      <c r="I366" s="1302"/>
      <c r="J366" s="1300"/>
      <c r="K366" s="1301"/>
      <c r="L366" s="1302"/>
      <c r="M366" s="1300"/>
      <c r="N366" s="1301"/>
      <c r="O366" s="1302"/>
      <c r="P366" s="1396"/>
      <c r="Q366" s="1396"/>
      <c r="R366" s="1396"/>
      <c r="S366" s="1396"/>
      <c r="T366" s="1396"/>
      <c r="U366" s="1396"/>
      <c r="V366" s="1396"/>
      <c r="W366" s="1396"/>
      <c r="X366" s="1396"/>
      <c r="Y366" s="1396"/>
      <c r="Z366" s="1396"/>
      <c r="AA366" s="1397"/>
      <c r="AB366" s="1395"/>
      <c r="AC366" s="1395"/>
      <c r="AD366" s="1395"/>
      <c r="AE366" s="1395"/>
      <c r="AF366" s="1395"/>
      <c r="AG366" s="1395"/>
      <c r="AH366" s="1395"/>
      <c r="AI366" s="1395"/>
      <c r="AJ366" s="1398"/>
      <c r="AK366" s="1398"/>
      <c r="AL366" s="1395"/>
      <c r="AM366" s="1395"/>
      <c r="AN366" s="1395"/>
      <c r="AO366" s="1395"/>
      <c r="AP366" s="1395"/>
      <c r="AQ366" s="1395"/>
      <c r="AR366" s="1395"/>
      <c r="AS366" s="1395"/>
      <c r="AT366" s="1395"/>
      <c r="AU366" s="1398"/>
      <c r="AV366" s="1395"/>
      <c r="AW366" s="1398"/>
      <c r="AX366" s="1395"/>
      <c r="AY366" s="1395"/>
      <c r="AZ366" s="1395"/>
      <c r="BA366" s="1395"/>
      <c r="BB366" s="1395"/>
      <c r="BC366" s="1395"/>
      <c r="BD366" s="1395"/>
      <c r="BE366" s="1395"/>
      <c r="BF366" s="1395"/>
      <c r="BG366" s="1395"/>
      <c r="BH366" s="1395"/>
      <c r="BI366" s="1274"/>
      <c r="BJ366" s="1275"/>
      <c r="BK366" s="1276"/>
      <c r="BL366" s="921" t="e">
        <f>#REF!-125</f>
        <v>#REF!</v>
      </c>
      <c r="BM366" s="1465" t="e">
        <f>#REF!-125</f>
        <v>#REF!</v>
      </c>
      <c r="BN366" s="1476" t="e">
        <f>#REF!-125</f>
        <v>#REF!</v>
      </c>
      <c r="BO366" s="1271" t="e">
        <f>#REF!-125</f>
        <v>#REF!</v>
      </c>
      <c r="BP366" s="1272" t="e">
        <f>#REF!-125</f>
        <v>#REF!</v>
      </c>
      <c r="BQ366" s="1353" t="e">
        <f>#REF!-125</f>
        <v>#REF!</v>
      </c>
      <c r="BR366" s="1271">
        <f>BR363-105</f>
        <v>42571</v>
      </c>
      <c r="BS366" s="1272">
        <f t="shared" ref="BS366:CB366" si="482">BS363-105</f>
        <v>42602</v>
      </c>
      <c r="BT366" s="1273">
        <f t="shared" si="482"/>
        <v>42633</v>
      </c>
      <c r="BU366" s="1938">
        <f t="shared" si="482"/>
        <v>42661</v>
      </c>
      <c r="BV366" s="1272">
        <f t="shared" si="482"/>
        <v>42692</v>
      </c>
      <c r="BW366" s="1273">
        <f t="shared" si="482"/>
        <v>42722</v>
      </c>
      <c r="BX366" s="1938">
        <f>BX363-105</f>
        <v>42753</v>
      </c>
      <c r="BY366" s="1272">
        <f t="shared" si="482"/>
        <v>42783</v>
      </c>
      <c r="BZ366" s="1273">
        <f t="shared" si="482"/>
        <v>42814</v>
      </c>
      <c r="CA366" s="1271">
        <f t="shared" si="482"/>
        <v>42845</v>
      </c>
      <c r="CB366" s="1273">
        <f t="shared" si="482"/>
        <v>42875</v>
      </c>
      <c r="CC366" s="1271">
        <f>CC363-105</f>
        <v>42906</v>
      </c>
      <c r="CD366" s="1"/>
      <c r="CE366" s="1"/>
      <c r="CF366" s="2548"/>
    </row>
    <row r="367" spans="1:96" ht="30" hidden="1" customHeight="1" x14ac:dyDescent="0.25">
      <c r="A367" s="4698"/>
      <c r="B367" s="4709"/>
      <c r="C367" s="538" t="s">
        <v>492</v>
      </c>
      <c r="D367" s="538" t="s">
        <v>418</v>
      </c>
      <c r="E367" s="1395"/>
      <c r="F367" s="1395"/>
      <c r="G367" s="1300"/>
      <c r="H367" s="1301"/>
      <c r="I367" s="1302"/>
      <c r="J367" s="1300"/>
      <c r="K367" s="1301"/>
      <c r="L367" s="1302"/>
      <c r="M367" s="1300"/>
      <c r="N367" s="1301"/>
      <c r="O367" s="1302"/>
      <c r="P367" s="1396"/>
      <c r="Q367" s="1396"/>
      <c r="R367" s="1396"/>
      <c r="S367" s="1396"/>
      <c r="T367" s="1396"/>
      <c r="U367" s="1396"/>
      <c r="V367" s="1396"/>
      <c r="W367" s="1396"/>
      <c r="X367" s="1396"/>
      <c r="Y367" s="1396"/>
      <c r="Z367" s="1396"/>
      <c r="AA367" s="1397"/>
      <c r="AB367" s="1395"/>
      <c r="AC367" s="1395"/>
      <c r="AD367" s="1395"/>
      <c r="AE367" s="1395"/>
      <c r="AF367" s="1395"/>
      <c r="AG367" s="1395"/>
      <c r="AH367" s="1395"/>
      <c r="AI367" s="1395"/>
      <c r="AJ367" s="1398"/>
      <c r="AK367" s="1398"/>
      <c r="AL367" s="1395"/>
      <c r="AM367" s="1395"/>
      <c r="AN367" s="1395"/>
      <c r="AO367" s="1395"/>
      <c r="AP367" s="1395"/>
      <c r="AQ367" s="1395"/>
      <c r="AR367" s="1395"/>
      <c r="AS367" s="1395"/>
      <c r="AT367" s="1395"/>
      <c r="AU367" s="1398"/>
      <c r="AV367" s="1395"/>
      <c r="AW367" s="1398"/>
      <c r="AX367" s="1395"/>
      <c r="AY367" s="1395"/>
      <c r="AZ367" s="1395"/>
      <c r="BA367" s="1395"/>
      <c r="BB367" s="1395"/>
      <c r="BC367" s="1395"/>
      <c r="BD367" s="1395"/>
      <c r="BE367" s="1395"/>
      <c r="BF367" s="1395"/>
      <c r="BG367" s="1395"/>
      <c r="BH367" s="1395"/>
      <c r="BI367" s="1274"/>
      <c r="BJ367" s="1275"/>
      <c r="BK367" s="1276"/>
      <c r="BL367" s="921"/>
      <c r="BM367" s="1465"/>
      <c r="BN367" s="1476"/>
      <c r="BO367" s="768" t="e">
        <f>BO369+7</f>
        <v>#REF!</v>
      </c>
      <c r="BP367" s="1582" t="s">
        <v>67</v>
      </c>
      <c r="BQ367" s="1583" t="s">
        <v>67</v>
      </c>
      <c r="BR367" s="770">
        <f>BR368+4</f>
        <v>42587</v>
      </c>
      <c r="BS367" s="2483" t="s">
        <v>106</v>
      </c>
      <c r="BT367" s="2488" t="s">
        <v>106</v>
      </c>
      <c r="BU367" s="1194">
        <f>BU368+4</f>
        <v>42643</v>
      </c>
      <c r="BV367" s="1582" t="s">
        <v>109</v>
      </c>
      <c r="BW367" s="1586" t="s">
        <v>109</v>
      </c>
      <c r="BX367" s="1194">
        <f>BX368+4</f>
        <v>42741</v>
      </c>
      <c r="BY367" s="2483" t="s">
        <v>192</v>
      </c>
      <c r="BZ367" s="2488" t="s">
        <v>192</v>
      </c>
      <c r="CA367" s="770">
        <f>CA368+4</f>
        <v>42853</v>
      </c>
      <c r="CB367" s="1586" t="s">
        <v>67</v>
      </c>
      <c r="CC367" s="770">
        <f>CC368+4</f>
        <v>42923</v>
      </c>
      <c r="CD367" s="2479" t="s">
        <v>24</v>
      </c>
      <c r="CE367" s="2479" t="s">
        <v>24</v>
      </c>
      <c r="CF367" s="2486" t="s">
        <v>24</v>
      </c>
    </row>
    <row r="368" spans="1:96" ht="30" hidden="1" customHeight="1" x14ac:dyDescent="0.25">
      <c r="A368" s="4698"/>
      <c r="B368" s="4709"/>
      <c r="C368" s="538" t="s">
        <v>463</v>
      </c>
      <c r="D368" s="538"/>
      <c r="E368" s="1395"/>
      <c r="F368" s="1395"/>
      <c r="G368" s="1300"/>
      <c r="H368" s="1301"/>
      <c r="I368" s="1302"/>
      <c r="J368" s="1300"/>
      <c r="K368" s="1301"/>
      <c r="L368" s="1302"/>
      <c r="M368" s="1300"/>
      <c r="N368" s="1301"/>
      <c r="O368" s="1302"/>
      <c r="P368" s="1396"/>
      <c r="Q368" s="1396"/>
      <c r="R368" s="1396"/>
      <c r="S368" s="1396"/>
      <c r="T368" s="1396"/>
      <c r="U368" s="1396"/>
      <c r="V368" s="1396"/>
      <c r="W368" s="1396"/>
      <c r="X368" s="1396"/>
      <c r="Y368" s="1396"/>
      <c r="Z368" s="1396"/>
      <c r="AA368" s="1397"/>
      <c r="AB368" s="1395"/>
      <c r="AC368" s="1395"/>
      <c r="AD368" s="1395"/>
      <c r="AE368" s="1395"/>
      <c r="AF368" s="1395"/>
      <c r="AG368" s="1395"/>
      <c r="AH368" s="1395"/>
      <c r="AI368" s="1395"/>
      <c r="AJ368" s="1398"/>
      <c r="AK368" s="1398"/>
      <c r="AL368" s="1395"/>
      <c r="AM368" s="1395"/>
      <c r="AN368" s="1395"/>
      <c r="AO368" s="1395"/>
      <c r="AP368" s="1395"/>
      <c r="AQ368" s="1395"/>
      <c r="AR368" s="1395"/>
      <c r="AS368" s="1395"/>
      <c r="AT368" s="1395"/>
      <c r="AU368" s="1398"/>
      <c r="AV368" s="1395"/>
      <c r="AW368" s="1398"/>
      <c r="AX368" s="1395"/>
      <c r="AY368" s="1395"/>
      <c r="AZ368" s="1395"/>
      <c r="BA368" s="1395"/>
      <c r="BB368" s="1395"/>
      <c r="BC368" s="1395"/>
      <c r="BD368" s="1395"/>
      <c r="BE368" s="1395"/>
      <c r="BF368" s="1395"/>
      <c r="BG368" s="1395"/>
      <c r="BH368" s="1395"/>
      <c r="BI368" s="1274"/>
      <c r="BJ368" s="1275"/>
      <c r="BK368" s="1276"/>
      <c r="BL368" s="921"/>
      <c r="BM368" s="1465"/>
      <c r="BN368" s="1476"/>
      <c r="BO368" s="768" t="e">
        <f>BO370+7</f>
        <v>#REF!</v>
      </c>
      <c r="BP368" s="1582" t="s">
        <v>67</v>
      </c>
      <c r="BQ368" s="1583" t="s">
        <v>67</v>
      </c>
      <c r="BR368" s="770">
        <f>BR370+7</f>
        <v>42583</v>
      </c>
      <c r="BS368" s="2483" t="s">
        <v>106</v>
      </c>
      <c r="BT368" s="2488" t="s">
        <v>106</v>
      </c>
      <c r="BU368" s="1194">
        <f>BU370+7</f>
        <v>42639</v>
      </c>
      <c r="BV368" s="1582" t="s">
        <v>109</v>
      </c>
      <c r="BW368" s="1586" t="s">
        <v>109</v>
      </c>
      <c r="BX368" s="1194">
        <f>BX370+7</f>
        <v>42737</v>
      </c>
      <c r="BY368" s="2483" t="s">
        <v>192</v>
      </c>
      <c r="BZ368" s="2488" t="s">
        <v>192</v>
      </c>
      <c r="CA368" s="770">
        <f>CA370+7</f>
        <v>42849</v>
      </c>
      <c r="CB368" s="1586" t="s">
        <v>67</v>
      </c>
      <c r="CC368" s="770">
        <f>CC370+7</f>
        <v>42919</v>
      </c>
      <c r="CD368" s="2479" t="s">
        <v>24</v>
      </c>
      <c r="CE368" s="2479" t="s">
        <v>24</v>
      </c>
      <c r="CF368" s="2486" t="s">
        <v>24</v>
      </c>
    </row>
    <row r="369" spans="1:86" ht="30" hidden="1" customHeight="1" x14ac:dyDescent="0.25">
      <c r="A369" s="4698"/>
      <c r="B369" s="4709"/>
      <c r="C369" s="538" t="s">
        <v>493</v>
      </c>
      <c r="D369" s="538" t="s">
        <v>485</v>
      </c>
      <c r="E369" s="1"/>
      <c r="F369" s="1"/>
      <c r="G369" s="1303"/>
      <c r="H369" s="1304"/>
      <c r="I369" s="1233"/>
      <c r="J369" s="1303"/>
      <c r="K369" s="1304"/>
      <c r="L369" s="1233"/>
      <c r="M369" s="1303"/>
      <c r="N369" s="1304"/>
      <c r="O369" s="1233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3351"/>
      <c r="AB369" s="1"/>
      <c r="AC369" s="827"/>
      <c r="AD369" s="827"/>
      <c r="AE369" s="827"/>
      <c r="AF369" s="827"/>
      <c r="AG369" s="1"/>
      <c r="AH369" s="1"/>
      <c r="AI369" s="1"/>
      <c r="AJ369" s="2803"/>
      <c r="AK369" s="2803"/>
      <c r="AL369" s="1"/>
      <c r="AM369" s="1"/>
      <c r="AN369" s="1"/>
      <c r="AO369" s="1"/>
      <c r="AP369" s="1"/>
      <c r="AQ369" s="1"/>
      <c r="AR369" s="1"/>
      <c r="AS369" s="1"/>
      <c r="AT369" s="1"/>
      <c r="AU369" s="2803"/>
      <c r="AV369" s="1"/>
      <c r="AW369" s="2803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254"/>
      <c r="BJ369" s="1255"/>
      <c r="BK369" s="1256"/>
      <c r="BL369" s="915" t="e">
        <f>BL371+7</f>
        <v>#REF!</v>
      </c>
      <c r="BM369" s="911" t="e">
        <f>BM371+7</f>
        <v>#REF!</v>
      </c>
      <c r="BN369" s="912" t="e">
        <f>BN371+7</f>
        <v>#REF!</v>
      </c>
      <c r="BO369" s="770" t="e">
        <f>BO371+7</f>
        <v>#REF!</v>
      </c>
      <c r="BP369" s="580" t="s">
        <v>67</v>
      </c>
      <c r="BQ369" s="1338" t="s">
        <v>67</v>
      </c>
      <c r="BR369" s="770">
        <f>BR370+4</f>
        <v>42580</v>
      </c>
      <c r="BS369" s="2350" t="s">
        <v>106</v>
      </c>
      <c r="BT369" s="2488" t="s">
        <v>106</v>
      </c>
      <c r="BU369" s="1194">
        <f>BU370+4</f>
        <v>42636</v>
      </c>
      <c r="BV369" s="580" t="s">
        <v>109</v>
      </c>
      <c r="BW369" s="1234" t="s">
        <v>109</v>
      </c>
      <c r="BX369" s="1194">
        <f>BX370+4</f>
        <v>42734</v>
      </c>
      <c r="BY369" s="2350" t="s">
        <v>192</v>
      </c>
      <c r="BZ369" s="2488" t="s">
        <v>192</v>
      </c>
      <c r="CA369" s="770">
        <f>CA370+4</f>
        <v>42846</v>
      </c>
      <c r="CB369" s="1234" t="s">
        <v>67</v>
      </c>
      <c r="CC369" s="770">
        <f>CC370+4</f>
        <v>42916</v>
      </c>
      <c r="CD369" s="2479" t="s">
        <v>24</v>
      </c>
      <c r="CE369" s="2479" t="s">
        <v>24</v>
      </c>
      <c r="CF369" s="2486" t="s">
        <v>24</v>
      </c>
    </row>
    <row r="370" spans="1:86" ht="30" hidden="1" customHeight="1" x14ac:dyDescent="0.25">
      <c r="A370" s="4698"/>
      <c r="B370" s="4709"/>
      <c r="C370" s="538" t="s">
        <v>462</v>
      </c>
      <c r="D370" s="538"/>
      <c r="E370" s="1"/>
      <c r="F370" s="1"/>
      <c r="G370" s="1303"/>
      <c r="H370" s="1304"/>
      <c r="I370" s="1233"/>
      <c r="J370" s="1303"/>
      <c r="K370" s="1304"/>
      <c r="L370" s="1233"/>
      <c r="M370" s="1303"/>
      <c r="N370" s="1304"/>
      <c r="O370" s="1233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3351"/>
      <c r="AB370" s="1"/>
      <c r="AC370" s="827"/>
      <c r="AD370" s="827"/>
      <c r="AE370" s="827"/>
      <c r="AF370" s="827"/>
      <c r="AG370" s="1"/>
      <c r="AH370" s="1"/>
      <c r="AI370" s="1"/>
      <c r="AJ370" s="2803"/>
      <c r="AK370" s="2803"/>
      <c r="AL370" s="1"/>
      <c r="AM370" s="1"/>
      <c r="AN370" s="1"/>
      <c r="AO370" s="1"/>
      <c r="AP370" s="1"/>
      <c r="AQ370" s="1"/>
      <c r="AR370" s="1"/>
      <c r="AS370" s="1"/>
      <c r="AT370" s="1"/>
      <c r="AU370" s="2803"/>
      <c r="AV370" s="1"/>
      <c r="AW370" s="2803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254"/>
      <c r="BJ370" s="1255"/>
      <c r="BK370" s="1256"/>
      <c r="BL370" s="915"/>
      <c r="BM370" s="911"/>
      <c r="BN370" s="912"/>
      <c r="BO370" s="770" t="e">
        <f>BO372+7</f>
        <v>#REF!</v>
      </c>
      <c r="BP370" s="580" t="s">
        <v>67</v>
      </c>
      <c r="BQ370" s="1338" t="s">
        <v>67</v>
      </c>
      <c r="BR370" s="770">
        <f>BR372+7</f>
        <v>42576</v>
      </c>
      <c r="BS370" s="2350" t="s">
        <v>106</v>
      </c>
      <c r="BT370" s="2488" t="s">
        <v>106</v>
      </c>
      <c r="BU370" s="1194">
        <f>BU372+7</f>
        <v>42632</v>
      </c>
      <c r="BV370" s="580" t="s">
        <v>109</v>
      </c>
      <c r="BW370" s="1234" t="s">
        <v>109</v>
      </c>
      <c r="BX370" s="1194">
        <f>BX372+7</f>
        <v>42730</v>
      </c>
      <c r="BY370" s="2350" t="s">
        <v>192</v>
      </c>
      <c r="BZ370" s="2488" t="s">
        <v>192</v>
      </c>
      <c r="CA370" s="770">
        <f>CA372+7</f>
        <v>42842</v>
      </c>
      <c r="CB370" s="1234" t="s">
        <v>67</v>
      </c>
      <c r="CC370" s="770">
        <f>CC372+7</f>
        <v>42912</v>
      </c>
      <c r="CD370" s="2479" t="s">
        <v>24</v>
      </c>
      <c r="CE370" s="2479" t="s">
        <v>24</v>
      </c>
      <c r="CF370" s="2486" t="s">
        <v>24</v>
      </c>
    </row>
    <row r="371" spans="1:86" ht="30" hidden="1" customHeight="1" x14ac:dyDescent="0.25">
      <c r="A371" s="4698"/>
      <c r="B371" s="4709"/>
      <c r="C371" s="538" t="s">
        <v>494</v>
      </c>
      <c r="D371" s="538" t="s">
        <v>418</v>
      </c>
      <c r="E371" s="1"/>
      <c r="F371" s="1"/>
      <c r="G371" s="1303"/>
      <c r="H371" s="1304"/>
      <c r="I371" s="1233"/>
      <c r="J371" s="1303"/>
      <c r="K371" s="1304"/>
      <c r="L371" s="1233"/>
      <c r="M371" s="1303"/>
      <c r="N371" s="1304"/>
      <c r="O371" s="1233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3351"/>
      <c r="AB371" s="1"/>
      <c r="AC371" s="827"/>
      <c r="AD371" s="827"/>
      <c r="AE371" s="827"/>
      <c r="AF371" s="827"/>
      <c r="AG371" s="1"/>
      <c r="AH371" s="1"/>
      <c r="AI371" s="1"/>
      <c r="AJ371" s="2803"/>
      <c r="AK371" s="2803"/>
      <c r="AL371" s="1"/>
      <c r="AM371" s="1"/>
      <c r="AN371" s="1"/>
      <c r="AO371" s="1"/>
      <c r="AP371" s="1"/>
      <c r="AQ371" s="1"/>
      <c r="AR371" s="1"/>
      <c r="AS371" s="1"/>
      <c r="AT371" s="1"/>
      <c r="AU371" s="2803"/>
      <c r="AV371" s="1"/>
      <c r="AW371" s="2803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254"/>
      <c r="BJ371" s="1255"/>
      <c r="BK371" s="1256"/>
      <c r="BL371" s="915" t="e">
        <f>#REF!-48</f>
        <v>#REF!</v>
      </c>
      <c r="BM371" s="911" t="e">
        <f>#REF!-48</f>
        <v>#REF!</v>
      </c>
      <c r="BN371" s="912" t="e">
        <f>#REF!-48</f>
        <v>#REF!</v>
      </c>
      <c r="BO371" s="770" t="e">
        <f>#REF!-48</f>
        <v>#REF!</v>
      </c>
      <c r="BP371" s="580" t="s">
        <v>67</v>
      </c>
      <c r="BQ371" s="1338" t="s">
        <v>67</v>
      </c>
      <c r="BR371" s="770">
        <f>BR365-48</f>
        <v>42573</v>
      </c>
      <c r="BS371" s="2350" t="s">
        <v>106</v>
      </c>
      <c r="BT371" s="2488" t="s">
        <v>106</v>
      </c>
      <c r="BU371" s="1194">
        <f>BU365-48</f>
        <v>42629</v>
      </c>
      <c r="BV371" s="580" t="s">
        <v>109</v>
      </c>
      <c r="BW371" s="1234" t="s">
        <v>109</v>
      </c>
      <c r="BX371" s="2524">
        <f>BX365-41</f>
        <v>42727</v>
      </c>
      <c r="BY371" s="2350" t="s">
        <v>192</v>
      </c>
      <c r="BZ371" s="2488" t="s">
        <v>192</v>
      </c>
      <c r="CA371" s="1952">
        <f>CA365-41</f>
        <v>42839</v>
      </c>
      <c r="CB371" s="1234" t="s">
        <v>67</v>
      </c>
      <c r="CC371" s="1952">
        <f>CC365-41</f>
        <v>42909</v>
      </c>
      <c r="CD371" s="2479" t="s">
        <v>24</v>
      </c>
      <c r="CE371" s="2479" t="s">
        <v>24</v>
      </c>
      <c r="CF371" s="2486" t="s">
        <v>24</v>
      </c>
      <c r="CH371" s="15" t="s">
        <v>1</v>
      </c>
    </row>
    <row r="372" spans="1:86" ht="30" hidden="1" customHeight="1" x14ac:dyDescent="0.25">
      <c r="A372" s="4698"/>
      <c r="B372" s="4709"/>
      <c r="C372" s="538" t="s">
        <v>429</v>
      </c>
      <c r="D372" s="538"/>
      <c r="E372" s="1"/>
      <c r="F372" s="1"/>
      <c r="G372" s="1303"/>
      <c r="H372" s="1304"/>
      <c r="I372" s="1233"/>
      <c r="J372" s="1303"/>
      <c r="K372" s="1304"/>
      <c r="L372" s="1233"/>
      <c r="M372" s="1303"/>
      <c r="N372" s="1304"/>
      <c r="O372" s="1233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3351"/>
      <c r="AB372" s="1"/>
      <c r="AC372" s="827"/>
      <c r="AD372" s="827"/>
      <c r="AE372" s="827"/>
      <c r="AF372" s="827"/>
      <c r="AG372" s="1"/>
      <c r="AH372" s="1"/>
      <c r="AI372" s="1"/>
      <c r="AJ372" s="2803"/>
      <c r="AK372" s="2803"/>
      <c r="AL372" s="1"/>
      <c r="AM372" s="1"/>
      <c r="AN372" s="1"/>
      <c r="AO372" s="1"/>
      <c r="AP372" s="1"/>
      <c r="AQ372" s="1"/>
      <c r="AR372" s="1"/>
      <c r="AS372" s="1"/>
      <c r="AT372" s="1"/>
      <c r="AU372" s="2803"/>
      <c r="AV372" s="1"/>
      <c r="AW372" s="2803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254"/>
      <c r="BJ372" s="1255"/>
      <c r="BK372" s="1256"/>
      <c r="BL372" s="915" t="e">
        <f>BL371-4</f>
        <v>#REF!</v>
      </c>
      <c r="BM372" s="911" t="e">
        <f>BM371-4</f>
        <v>#REF!</v>
      </c>
      <c r="BN372" s="912" t="e">
        <f>BN371-4</f>
        <v>#REF!</v>
      </c>
      <c r="BO372" s="770" t="e">
        <f>BO371-4</f>
        <v>#REF!</v>
      </c>
      <c r="BP372" s="580" t="s">
        <v>67</v>
      </c>
      <c r="BQ372" s="1338" t="s">
        <v>67</v>
      </c>
      <c r="BR372" s="770">
        <f>BR371-4</f>
        <v>42569</v>
      </c>
      <c r="BS372" s="2350" t="s">
        <v>106</v>
      </c>
      <c r="BT372" s="2488" t="s">
        <v>106</v>
      </c>
      <c r="BU372" s="1194">
        <f>BU371-4</f>
        <v>42625</v>
      </c>
      <c r="BV372" s="580" t="s">
        <v>109</v>
      </c>
      <c r="BW372" s="1234" t="s">
        <v>109</v>
      </c>
      <c r="BX372" s="1194">
        <f>BX371-4</f>
        <v>42723</v>
      </c>
      <c r="BY372" s="2350" t="s">
        <v>192</v>
      </c>
      <c r="BZ372" s="2488" t="s">
        <v>192</v>
      </c>
      <c r="CA372" s="770">
        <f>CA371-4</f>
        <v>42835</v>
      </c>
      <c r="CB372" s="1234" t="s">
        <v>67</v>
      </c>
      <c r="CC372" s="770">
        <f>CC371-4</f>
        <v>42905</v>
      </c>
      <c r="CD372" s="2479" t="s">
        <v>24</v>
      </c>
      <c r="CE372" s="2479" t="s">
        <v>24</v>
      </c>
      <c r="CF372" s="2486" t="s">
        <v>24</v>
      </c>
    </row>
    <row r="373" spans="1:86" ht="30" hidden="1" customHeight="1" x14ac:dyDescent="0.25">
      <c r="A373" s="4698"/>
      <c r="B373" s="4709"/>
      <c r="C373" s="538" t="s">
        <v>498</v>
      </c>
      <c r="D373" s="538" t="s">
        <v>419</v>
      </c>
      <c r="E373" s="1"/>
      <c r="F373" s="1"/>
      <c r="G373" s="1303"/>
      <c r="H373" s="1304"/>
      <c r="I373" s="1233"/>
      <c r="J373" s="1303"/>
      <c r="K373" s="1304"/>
      <c r="L373" s="1233"/>
      <c r="M373" s="1303"/>
      <c r="N373" s="1304"/>
      <c r="O373" s="1233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3351"/>
      <c r="AB373" s="1"/>
      <c r="AC373" s="827"/>
      <c r="AD373" s="827"/>
      <c r="AE373" s="827"/>
      <c r="AF373" s="827"/>
      <c r="AG373" s="1"/>
      <c r="AH373" s="1"/>
      <c r="AI373" s="1"/>
      <c r="AJ373" s="2803"/>
      <c r="AK373" s="2803"/>
      <c r="AL373" s="1"/>
      <c r="AM373" s="1"/>
      <c r="AN373" s="1"/>
      <c r="AO373" s="1"/>
      <c r="AP373" s="1"/>
      <c r="AQ373" s="1"/>
      <c r="AR373" s="1"/>
      <c r="AS373" s="1"/>
      <c r="AT373" s="1"/>
      <c r="AU373" s="2803"/>
      <c r="AV373" s="1"/>
      <c r="AW373" s="2803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254"/>
      <c r="BJ373" s="1255"/>
      <c r="BK373" s="1256"/>
      <c r="BL373" s="915" t="e">
        <f>BL372-7</f>
        <v>#REF!</v>
      </c>
      <c r="BM373" s="911" t="e">
        <f>BM372-7</f>
        <v>#REF!</v>
      </c>
      <c r="BN373" s="912" t="e">
        <f>BN372-7</f>
        <v>#REF!</v>
      </c>
      <c r="BO373" s="770" t="e">
        <f>BO372-7</f>
        <v>#REF!</v>
      </c>
      <c r="BP373" s="580" t="s">
        <v>67</v>
      </c>
      <c r="BQ373" s="1338" t="s">
        <v>67</v>
      </c>
      <c r="BR373" s="770">
        <f>BR372-7</f>
        <v>42562</v>
      </c>
      <c r="BS373" s="2350" t="s">
        <v>106</v>
      </c>
      <c r="BT373" s="2488" t="s">
        <v>106</v>
      </c>
      <c r="BU373" s="1194">
        <f>BU372-7</f>
        <v>42618</v>
      </c>
      <c r="BV373" s="580" t="s">
        <v>109</v>
      </c>
      <c r="BW373" s="1234" t="s">
        <v>109</v>
      </c>
      <c r="BX373" s="1194">
        <f>BX372-7</f>
        <v>42716</v>
      </c>
      <c r="BY373" s="2350" t="s">
        <v>192</v>
      </c>
      <c r="BZ373" s="2488" t="s">
        <v>192</v>
      </c>
      <c r="CA373" s="770">
        <f>CA372-7</f>
        <v>42828</v>
      </c>
      <c r="CB373" s="1234" t="s">
        <v>67</v>
      </c>
      <c r="CC373" s="770">
        <f>CC372-7</f>
        <v>42898</v>
      </c>
      <c r="CD373" s="2479" t="s">
        <v>24</v>
      </c>
      <c r="CE373" s="2479" t="s">
        <v>24</v>
      </c>
      <c r="CF373" s="2486" t="s">
        <v>24</v>
      </c>
    </row>
    <row r="374" spans="1:86" ht="30" hidden="1" customHeight="1" x14ac:dyDescent="0.25">
      <c r="A374" s="4698"/>
      <c r="B374" s="4709"/>
      <c r="C374" s="1299" t="s">
        <v>497</v>
      </c>
      <c r="D374" s="1299" t="s">
        <v>422</v>
      </c>
      <c r="E374" s="1395"/>
      <c r="F374" s="1395"/>
      <c r="G374" s="1300"/>
      <c r="H374" s="1301"/>
      <c r="I374" s="1302"/>
      <c r="J374" s="1300"/>
      <c r="K374" s="1301"/>
      <c r="L374" s="1302"/>
      <c r="M374" s="1300"/>
      <c r="N374" s="1301"/>
      <c r="O374" s="1302"/>
      <c r="P374" s="1396"/>
      <c r="Q374" s="1396"/>
      <c r="R374" s="1396"/>
      <c r="S374" s="1396"/>
      <c r="T374" s="1396"/>
      <c r="U374" s="1396"/>
      <c r="V374" s="1396"/>
      <c r="W374" s="1396"/>
      <c r="X374" s="1396"/>
      <c r="Y374" s="1396"/>
      <c r="Z374" s="1396"/>
      <c r="AA374" s="1397"/>
      <c r="AB374" s="1395"/>
      <c r="AC374" s="1395"/>
      <c r="AD374" s="1395"/>
      <c r="AE374" s="1395"/>
      <c r="AF374" s="1395"/>
      <c r="AG374" s="1395"/>
      <c r="AH374" s="1395"/>
      <c r="AI374" s="1395"/>
      <c r="AJ374" s="1398"/>
      <c r="AK374" s="1398"/>
      <c r="AL374" s="1395"/>
      <c r="AM374" s="1395"/>
      <c r="AN374" s="1395"/>
      <c r="AO374" s="1395"/>
      <c r="AP374" s="1395"/>
      <c r="AQ374" s="1395"/>
      <c r="AR374" s="1395"/>
      <c r="AS374" s="1395"/>
      <c r="AT374" s="1395"/>
      <c r="AU374" s="1398"/>
      <c r="AV374" s="1395"/>
      <c r="AW374" s="1398"/>
      <c r="AX374" s="1395"/>
      <c r="AY374" s="1395"/>
      <c r="AZ374" s="1395"/>
      <c r="BA374" s="1395"/>
      <c r="BB374" s="1395"/>
      <c r="BC374" s="1395"/>
      <c r="BD374" s="1395"/>
      <c r="BE374" s="1395"/>
      <c r="BF374" s="1395"/>
      <c r="BG374" s="1395"/>
      <c r="BH374" s="1395"/>
      <c r="BI374" s="1274"/>
      <c r="BJ374" s="1275"/>
      <c r="BK374" s="1276"/>
      <c r="BL374" s="1467" t="s">
        <v>38</v>
      </c>
      <c r="BM374" s="921">
        <f>BM355-21</f>
        <v>42382</v>
      </c>
      <c r="BN374" s="1478" t="s">
        <v>38</v>
      </c>
      <c r="BO374" s="1271">
        <f>BO355-21</f>
        <v>42452</v>
      </c>
      <c r="BP374" s="1305" t="s">
        <v>67</v>
      </c>
      <c r="BQ374" s="1335" t="s">
        <v>67</v>
      </c>
      <c r="BR374" s="1271">
        <f>BR373-5</f>
        <v>42557</v>
      </c>
      <c r="BS374" s="2475" t="s">
        <v>106</v>
      </c>
      <c r="BT374" s="2489" t="s">
        <v>106</v>
      </c>
      <c r="BU374" s="1938">
        <f>BU373-5</f>
        <v>42613</v>
      </c>
      <c r="BV374" s="1305" t="s">
        <v>109</v>
      </c>
      <c r="BW374" s="1306" t="s">
        <v>109</v>
      </c>
      <c r="BX374" s="1938">
        <f>BX373-5</f>
        <v>42711</v>
      </c>
      <c r="BY374" s="2475" t="s">
        <v>192</v>
      </c>
      <c r="BZ374" s="2489" t="s">
        <v>192</v>
      </c>
      <c r="CA374" s="1271">
        <f>CA373-5</f>
        <v>42823</v>
      </c>
      <c r="CB374" s="1306" t="s">
        <v>67</v>
      </c>
      <c r="CC374" s="1271">
        <f>CC373-5</f>
        <v>42893</v>
      </c>
      <c r="CD374" s="1"/>
      <c r="CE374" s="1"/>
      <c r="CF374" s="2548"/>
    </row>
    <row r="375" spans="1:86" ht="30" hidden="1" customHeight="1" x14ac:dyDescent="0.25">
      <c r="A375" s="4698"/>
      <c r="B375" s="4709"/>
      <c r="C375" s="1455" t="s">
        <v>445</v>
      </c>
      <c r="D375" s="1455" t="s">
        <v>445</v>
      </c>
      <c r="E375" s="1444"/>
      <c r="F375" s="1444"/>
      <c r="G375" s="1445"/>
      <c r="H375" s="1446"/>
      <c r="I375" s="1447"/>
      <c r="J375" s="1445"/>
      <c r="K375" s="1446"/>
      <c r="L375" s="1447"/>
      <c r="M375" s="1445"/>
      <c r="N375" s="1446"/>
      <c r="O375" s="1447"/>
      <c r="P375" s="1448"/>
      <c r="Q375" s="1448"/>
      <c r="R375" s="1448"/>
      <c r="S375" s="1448"/>
      <c r="T375" s="1448"/>
      <c r="U375" s="1448"/>
      <c r="V375" s="1448"/>
      <c r="W375" s="1448"/>
      <c r="X375" s="1448"/>
      <c r="Y375" s="1448"/>
      <c r="Z375" s="1448"/>
      <c r="AA375" s="1449"/>
      <c r="AB375" s="1444"/>
      <c r="AC375" s="1442"/>
      <c r="AD375" s="1442"/>
      <c r="AE375" s="1442"/>
      <c r="AF375" s="1442"/>
      <c r="AG375" s="1444"/>
      <c r="AH375" s="1444"/>
      <c r="AI375" s="1444"/>
      <c r="AJ375" s="1450"/>
      <c r="AK375" s="1450"/>
      <c r="AL375" s="1444"/>
      <c r="AM375" s="1444"/>
      <c r="AN375" s="1444"/>
      <c r="AO375" s="1444"/>
      <c r="AP375" s="1444"/>
      <c r="AQ375" s="1444"/>
      <c r="AR375" s="1444"/>
      <c r="AS375" s="1444"/>
      <c r="AT375" s="1444"/>
      <c r="AU375" s="1450"/>
      <c r="AV375" s="1444"/>
      <c r="AW375" s="1450"/>
      <c r="AX375" s="1444"/>
      <c r="AY375" s="1444"/>
      <c r="AZ375" s="1444"/>
      <c r="BA375" s="1444"/>
      <c r="BB375" s="1444"/>
      <c r="BC375" s="1444"/>
      <c r="BD375" s="1444"/>
      <c r="BE375" s="1444"/>
      <c r="BF375" s="1444"/>
      <c r="BG375" s="1444"/>
      <c r="BH375" s="1444"/>
      <c r="BI375" s="1456"/>
      <c r="BJ375" s="1457"/>
      <c r="BK375" s="1458"/>
      <c r="BL375" s="1468" t="e">
        <f>#REF!</f>
        <v>#REF!</v>
      </c>
      <c r="BM375" s="1469" t="e">
        <f>#REF!</f>
        <v>#REF!</v>
      </c>
      <c r="BN375" s="1479" t="e">
        <f>#REF!</f>
        <v>#REF!</v>
      </c>
      <c r="BO375" s="1460" t="e">
        <f>#REF!</f>
        <v>#REF!</v>
      </c>
      <c r="BP375" s="1461" t="e">
        <f>#REF!</f>
        <v>#REF!</v>
      </c>
      <c r="BQ375" s="1462" t="e">
        <f>#REF!</f>
        <v>#REF!</v>
      </c>
      <c r="BR375" s="1460">
        <f>BR176</f>
        <v>42557</v>
      </c>
      <c r="BS375" s="1461" t="str">
        <f t="shared" ref="BS375:CC375" si="483">BS176</f>
        <v>same as 12/30</v>
      </c>
      <c r="BT375" s="1459">
        <f t="shared" si="483"/>
        <v>42585</v>
      </c>
      <c r="BU375" s="1940">
        <f t="shared" si="483"/>
        <v>42613</v>
      </c>
      <c r="BV375" s="1461">
        <f t="shared" si="483"/>
        <v>42655</v>
      </c>
      <c r="BW375" s="1459">
        <f t="shared" si="483"/>
        <v>42683</v>
      </c>
      <c r="BX375" s="1940">
        <f t="shared" si="483"/>
        <v>42711</v>
      </c>
      <c r="BY375" s="1461">
        <f t="shared" si="483"/>
        <v>42760</v>
      </c>
      <c r="BZ375" s="1459">
        <f t="shared" si="483"/>
        <v>42788</v>
      </c>
      <c r="CA375" s="1460">
        <f t="shared" si="483"/>
        <v>42823</v>
      </c>
      <c r="CB375" s="1459">
        <f t="shared" si="483"/>
        <v>42858</v>
      </c>
      <c r="CC375" s="2550">
        <f t="shared" si="483"/>
        <v>42893</v>
      </c>
      <c r="CD375" s="1"/>
      <c r="CE375" s="1"/>
      <c r="CF375" s="2548"/>
    </row>
    <row r="376" spans="1:86" ht="30" hidden="1" customHeight="1" x14ac:dyDescent="0.25">
      <c r="A376" s="4698"/>
      <c r="B376" s="4709"/>
      <c r="C376" s="1267" t="s">
        <v>496</v>
      </c>
      <c r="D376" s="1267" t="s">
        <v>486</v>
      </c>
      <c r="E376" s="1399"/>
      <c r="F376" s="1399"/>
      <c r="G376" s="1296"/>
      <c r="H376" s="1297"/>
      <c r="I376" s="1298"/>
      <c r="J376" s="1296"/>
      <c r="K376" s="1297"/>
      <c r="L376" s="1298"/>
      <c r="M376" s="1296"/>
      <c r="N376" s="1297"/>
      <c r="O376" s="1298"/>
      <c r="P376" s="1400"/>
      <c r="Q376" s="1400"/>
      <c r="R376" s="1400"/>
      <c r="S376" s="1400"/>
      <c r="T376" s="1400"/>
      <c r="U376" s="1400"/>
      <c r="V376" s="1400"/>
      <c r="W376" s="1400"/>
      <c r="X376" s="1400"/>
      <c r="Y376" s="1400"/>
      <c r="Z376" s="1400"/>
      <c r="AA376" s="1401"/>
      <c r="AB376" s="1399"/>
      <c r="AC376" s="1395"/>
      <c r="AD376" s="1395"/>
      <c r="AE376" s="1395"/>
      <c r="AF376" s="1395"/>
      <c r="AG376" s="1399"/>
      <c r="AH376" s="1399"/>
      <c r="AI376" s="1399"/>
      <c r="AJ376" s="1402"/>
      <c r="AK376" s="1402"/>
      <c r="AL376" s="1399"/>
      <c r="AM376" s="1399"/>
      <c r="AN376" s="1399"/>
      <c r="AO376" s="1399"/>
      <c r="AP376" s="1399"/>
      <c r="AQ376" s="1399"/>
      <c r="AR376" s="1399"/>
      <c r="AS376" s="1399"/>
      <c r="AT376" s="1399"/>
      <c r="AU376" s="1402"/>
      <c r="AV376" s="1399"/>
      <c r="AW376" s="1402"/>
      <c r="AX376" s="1399"/>
      <c r="AY376" s="1399"/>
      <c r="AZ376" s="1399"/>
      <c r="BA376" s="1399"/>
      <c r="BB376" s="1399"/>
      <c r="BC376" s="1399"/>
      <c r="BD376" s="1399"/>
      <c r="BE376" s="1399"/>
      <c r="BF376" s="1399"/>
      <c r="BG376" s="1399"/>
      <c r="BH376" s="1399"/>
      <c r="BI376" s="1254"/>
      <c r="BJ376" s="1255"/>
      <c r="BK376" s="1256"/>
      <c r="BL376" s="1470" t="s">
        <v>38</v>
      </c>
      <c r="BM376" s="915">
        <f>BM374-6</f>
        <v>42376</v>
      </c>
      <c r="BN376" s="1480" t="s">
        <v>38</v>
      </c>
      <c r="BO376" s="1268">
        <f>BO374-6</f>
        <v>42446</v>
      </c>
      <c r="BP376" s="1269" t="s">
        <v>67</v>
      </c>
      <c r="BQ376" s="1336" t="s">
        <v>67</v>
      </c>
      <c r="BR376" s="1268">
        <f>BR374-6</f>
        <v>42551</v>
      </c>
      <c r="BS376" s="2479" t="s">
        <v>106</v>
      </c>
      <c r="BT376" s="2486" t="s">
        <v>106</v>
      </c>
      <c r="BU376" s="1943">
        <f>BU374-6</f>
        <v>42607</v>
      </c>
      <c r="BV376" s="1269" t="s">
        <v>109</v>
      </c>
      <c r="BW376" s="1270" t="s">
        <v>109</v>
      </c>
      <c r="BX376" s="1943">
        <f>BX374-6</f>
        <v>42705</v>
      </c>
      <c r="BY376" s="2479" t="s">
        <v>192</v>
      </c>
      <c r="BZ376" s="2486" t="s">
        <v>192</v>
      </c>
      <c r="CA376" s="1268">
        <f>CA374-6</f>
        <v>42817</v>
      </c>
      <c r="CB376" s="1270" t="s">
        <v>67</v>
      </c>
      <c r="CC376" s="1268">
        <f>CC374-6</f>
        <v>42887</v>
      </c>
      <c r="CD376" s="2479" t="s">
        <v>24</v>
      </c>
      <c r="CE376" s="2486" t="s">
        <v>24</v>
      </c>
      <c r="CF376" s="2486" t="s">
        <v>24</v>
      </c>
    </row>
    <row r="377" spans="1:86" ht="30" hidden="1" customHeight="1" x14ac:dyDescent="0.25">
      <c r="A377" s="4698"/>
      <c r="B377" s="4709"/>
      <c r="C377" s="1316" t="s">
        <v>495</v>
      </c>
      <c r="D377" s="1316" t="s">
        <v>422</v>
      </c>
      <c r="E377" s="1384"/>
      <c r="F377" s="1384"/>
      <c r="G377" s="1317" t="e">
        <f>#REF!+7</f>
        <v>#REF!</v>
      </c>
      <c r="H377" s="1318" t="e">
        <f>G377</f>
        <v>#REF!</v>
      </c>
      <c r="I377" s="1319"/>
      <c r="J377" s="1317" t="e">
        <f>#REF!+7</f>
        <v>#REF!</v>
      </c>
      <c r="K377" s="1318" t="e">
        <f>J377</f>
        <v>#REF!</v>
      </c>
      <c r="L377" s="1319"/>
      <c r="M377" s="1317" t="e">
        <f>#REF!+7</f>
        <v>#REF!</v>
      </c>
      <c r="N377" s="1320" t="e">
        <f>M377</f>
        <v>#REF!</v>
      </c>
      <c r="O377" s="1319"/>
      <c r="P377" s="1386"/>
      <c r="Q377" s="1386"/>
      <c r="R377" s="1386"/>
      <c r="S377" s="1386"/>
      <c r="T377" s="1386"/>
      <c r="U377" s="1386"/>
      <c r="V377" s="1386"/>
      <c r="W377" s="1386"/>
      <c r="X377" s="1386"/>
      <c r="Y377" s="1386"/>
      <c r="Z377" s="1386"/>
      <c r="AA377" s="1387"/>
      <c r="AB377" s="1384"/>
      <c r="AC377" s="1384"/>
      <c r="AD377" s="1384"/>
      <c r="AE377" s="1384"/>
      <c r="AF377" s="1384"/>
      <c r="AG377" s="1384"/>
      <c r="AH377" s="1384"/>
      <c r="AI377" s="1384"/>
      <c r="AJ377" s="1388"/>
      <c r="AK377" s="1388"/>
      <c r="AL377" s="1384"/>
      <c r="AM377" s="1384"/>
      <c r="AN377" s="1384"/>
      <c r="AO377" s="1384"/>
      <c r="AP377" s="1384"/>
      <c r="AQ377" s="1384"/>
      <c r="AR377" s="1384"/>
      <c r="AS377" s="1384"/>
      <c r="AT377" s="1384"/>
      <c r="AU377" s="1388"/>
      <c r="AV377" s="1384"/>
      <c r="AW377" s="1388"/>
      <c r="AX377" s="1384"/>
      <c r="AY377" s="1384"/>
      <c r="AZ377" s="1384"/>
      <c r="BA377" s="1384"/>
      <c r="BB377" s="1384"/>
      <c r="BC377" s="1384"/>
      <c r="BD377" s="1384"/>
      <c r="BE377" s="1384"/>
      <c r="BF377" s="1384"/>
      <c r="BG377" s="1384"/>
      <c r="BH377" s="1384"/>
      <c r="BI377" s="1330"/>
      <c r="BJ377" s="1331"/>
      <c r="BK377" s="1332"/>
      <c r="BL377" s="1467" t="s">
        <v>38</v>
      </c>
      <c r="BM377" s="921">
        <f>BM380+2</f>
        <v>42333</v>
      </c>
      <c r="BN377" s="1478" t="s">
        <v>38</v>
      </c>
      <c r="BO377" s="1321">
        <f>BO380+2</f>
        <v>42403</v>
      </c>
      <c r="BP377" s="1322" t="s">
        <v>67</v>
      </c>
      <c r="BQ377" s="1337" t="s">
        <v>67</v>
      </c>
      <c r="BR377" s="1321">
        <f>BR380+2</f>
        <v>42508</v>
      </c>
      <c r="BS377" s="2480" t="s">
        <v>106</v>
      </c>
      <c r="BT377" s="2487" t="s">
        <v>106</v>
      </c>
      <c r="BU377" s="1584">
        <f>BU380+2</f>
        <v>42564</v>
      </c>
      <c r="BV377" s="1322" t="s">
        <v>109</v>
      </c>
      <c r="BW377" s="1323" t="s">
        <v>109</v>
      </c>
      <c r="BX377" s="1584">
        <f>BX380+2</f>
        <v>42662</v>
      </c>
      <c r="BY377" s="2480" t="s">
        <v>192</v>
      </c>
      <c r="BZ377" s="2487" t="s">
        <v>192</v>
      </c>
      <c r="CA377" s="1321">
        <f>CA380+2</f>
        <v>42774</v>
      </c>
      <c r="CB377" s="1323" t="s">
        <v>67</v>
      </c>
      <c r="CC377" s="1321">
        <f>CC380+2</f>
        <v>42844</v>
      </c>
      <c r="CD377" s="2480" t="s">
        <v>24</v>
      </c>
      <c r="CE377" s="2487" t="s">
        <v>24</v>
      </c>
      <c r="CF377" s="2487" t="s">
        <v>24</v>
      </c>
    </row>
    <row r="378" spans="1:86" ht="30" hidden="1" customHeight="1" x14ac:dyDescent="0.25">
      <c r="A378" s="4698"/>
      <c r="B378" s="4709"/>
      <c r="C378" s="1264" t="s">
        <v>501</v>
      </c>
      <c r="D378" s="1264" t="s">
        <v>485</v>
      </c>
      <c r="E378" s="927"/>
      <c r="F378" s="927"/>
      <c r="G378" s="1221"/>
      <c r="H378" s="1222"/>
      <c r="I378" s="1223"/>
      <c r="J378" s="1221"/>
      <c r="K378" s="1222"/>
      <c r="L378" s="1223"/>
      <c r="M378" s="1221"/>
      <c r="N378" s="1224"/>
      <c r="O378" s="1223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3351"/>
      <c r="AB378" s="1"/>
      <c r="AC378" s="827"/>
      <c r="AD378" s="827"/>
      <c r="AE378" s="827"/>
      <c r="AF378" s="827"/>
      <c r="AG378" s="1"/>
      <c r="AH378" s="1"/>
      <c r="AI378" s="1"/>
      <c r="AJ378" s="2803"/>
      <c r="AK378" s="2803"/>
      <c r="AL378" s="1"/>
      <c r="AM378" s="1"/>
      <c r="AN378" s="1"/>
      <c r="AO378" s="1"/>
      <c r="AP378" s="1"/>
      <c r="AQ378" s="1"/>
      <c r="AR378" s="1"/>
      <c r="AS378" s="1"/>
      <c r="AT378" s="1"/>
      <c r="AU378" s="2803"/>
      <c r="AV378" s="1"/>
      <c r="AW378" s="2803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257"/>
      <c r="BJ378" s="1258"/>
      <c r="BK378" s="1259"/>
      <c r="BL378" s="1470" t="s">
        <v>38</v>
      </c>
      <c r="BM378" s="915">
        <f>BM376-27</f>
        <v>42349</v>
      </c>
      <c r="BN378" s="1480" t="s">
        <v>38</v>
      </c>
      <c r="BO378" s="770">
        <f>BO376-27</f>
        <v>42419</v>
      </c>
      <c r="BP378" s="580" t="s">
        <v>67</v>
      </c>
      <c r="BQ378" s="1338" t="s">
        <v>67</v>
      </c>
      <c r="BR378" s="770">
        <f>BR376-27</f>
        <v>42524</v>
      </c>
      <c r="BS378" s="2350" t="s">
        <v>106</v>
      </c>
      <c r="BT378" s="2488" t="s">
        <v>106</v>
      </c>
      <c r="BU378" s="1194">
        <f>BU376-27</f>
        <v>42580</v>
      </c>
      <c r="BV378" s="580" t="s">
        <v>109</v>
      </c>
      <c r="BW378" s="1234" t="s">
        <v>109</v>
      </c>
      <c r="BX378" s="1194">
        <f>BX376-27</f>
        <v>42678</v>
      </c>
      <c r="BY378" s="2350" t="s">
        <v>192</v>
      </c>
      <c r="BZ378" s="2488" t="s">
        <v>192</v>
      </c>
      <c r="CA378" s="770">
        <f>CA376-27</f>
        <v>42790</v>
      </c>
      <c r="CB378" s="1234" t="s">
        <v>67</v>
      </c>
      <c r="CC378" s="770">
        <f>CC376-27</f>
        <v>42860</v>
      </c>
      <c r="CD378" s="2350" t="s">
        <v>24</v>
      </c>
      <c r="CE378" s="2488" t="s">
        <v>24</v>
      </c>
      <c r="CF378" s="2488" t="s">
        <v>24</v>
      </c>
    </row>
    <row r="379" spans="1:86" ht="30" hidden="1" customHeight="1" x14ac:dyDescent="0.25">
      <c r="A379" s="4698"/>
      <c r="B379" s="4709"/>
      <c r="C379" s="1264" t="s">
        <v>500</v>
      </c>
      <c r="D379" s="1264" t="s">
        <v>419</v>
      </c>
      <c r="E379" s="927"/>
      <c r="F379" s="927"/>
      <c r="G379" s="1221"/>
      <c r="H379" s="1222"/>
      <c r="I379" s="1223"/>
      <c r="J379" s="1221"/>
      <c r="K379" s="1222"/>
      <c r="L379" s="1223"/>
      <c r="M379" s="1221"/>
      <c r="N379" s="1224"/>
      <c r="O379" s="1223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3351"/>
      <c r="AB379" s="1"/>
      <c r="AC379" s="827"/>
      <c r="AD379" s="827"/>
      <c r="AE379" s="827"/>
      <c r="AF379" s="827"/>
      <c r="AG379" s="1"/>
      <c r="AH379" s="1"/>
      <c r="AI379" s="1"/>
      <c r="AJ379" s="2803"/>
      <c r="AK379" s="2803"/>
      <c r="AL379" s="1"/>
      <c r="AM379" s="1"/>
      <c r="AN379" s="1"/>
      <c r="AO379" s="1"/>
      <c r="AP379" s="1"/>
      <c r="AQ379" s="1"/>
      <c r="AR379" s="1"/>
      <c r="AS379" s="1"/>
      <c r="AT379" s="1"/>
      <c r="AU379" s="2803"/>
      <c r="AV379" s="1"/>
      <c r="AW379" s="2803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257"/>
      <c r="BJ379" s="1258"/>
      <c r="BK379" s="1259"/>
      <c r="BL379" s="1470" t="s">
        <v>38</v>
      </c>
      <c r="BM379" s="915">
        <f>BM378-11</f>
        <v>42338</v>
      </c>
      <c r="BN379" s="1480" t="s">
        <v>38</v>
      </c>
      <c r="BO379" s="770">
        <f>BO378-11</f>
        <v>42408</v>
      </c>
      <c r="BP379" s="580" t="s">
        <v>67</v>
      </c>
      <c r="BQ379" s="1338" t="s">
        <v>67</v>
      </c>
      <c r="BR379" s="770">
        <f>BR378-11</f>
        <v>42513</v>
      </c>
      <c r="BS379" s="2350" t="s">
        <v>106</v>
      </c>
      <c r="BT379" s="2488" t="s">
        <v>106</v>
      </c>
      <c r="BU379" s="1194">
        <f>BU378-11</f>
        <v>42569</v>
      </c>
      <c r="BV379" s="580" t="s">
        <v>109</v>
      </c>
      <c r="BW379" s="1234" t="s">
        <v>109</v>
      </c>
      <c r="BX379" s="1194">
        <f>BX378-11</f>
        <v>42667</v>
      </c>
      <c r="BY379" s="2350" t="s">
        <v>192</v>
      </c>
      <c r="BZ379" s="2488" t="s">
        <v>192</v>
      </c>
      <c r="CA379" s="770">
        <f>CA378-11</f>
        <v>42779</v>
      </c>
      <c r="CB379" s="1234" t="s">
        <v>67</v>
      </c>
      <c r="CC379" s="770">
        <f>CC378-11</f>
        <v>42849</v>
      </c>
      <c r="CD379" s="2350" t="s">
        <v>24</v>
      </c>
      <c r="CE379" s="2488" t="s">
        <v>24</v>
      </c>
      <c r="CF379" s="2488" t="s">
        <v>24</v>
      </c>
    </row>
    <row r="380" spans="1:86" ht="30" hidden="1" customHeight="1" x14ac:dyDescent="0.25">
      <c r="A380" s="4698"/>
      <c r="B380" s="4709"/>
      <c r="C380" s="1264" t="s">
        <v>490</v>
      </c>
      <c r="D380" s="1264" t="s">
        <v>499</v>
      </c>
      <c r="E380" s="927"/>
      <c r="F380" s="927"/>
      <c r="G380" s="1221"/>
      <c r="H380" s="1222"/>
      <c r="I380" s="1223"/>
      <c r="J380" s="1221"/>
      <c r="K380" s="1222"/>
      <c r="L380" s="1223"/>
      <c r="M380" s="1221"/>
      <c r="N380" s="1224"/>
      <c r="O380" s="1223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3351"/>
      <c r="AB380" s="1"/>
      <c r="AC380" s="827"/>
      <c r="AD380" s="827"/>
      <c r="AE380" s="827"/>
      <c r="AF380" s="827"/>
      <c r="AG380" s="1"/>
      <c r="AH380" s="1"/>
      <c r="AI380" s="1"/>
      <c r="AJ380" s="2803"/>
      <c r="AK380" s="2803"/>
      <c r="AL380" s="1"/>
      <c r="AM380" s="1"/>
      <c r="AN380" s="1"/>
      <c r="AO380" s="1"/>
      <c r="AP380" s="1"/>
      <c r="AQ380" s="1"/>
      <c r="AR380" s="1"/>
      <c r="AS380" s="1"/>
      <c r="AT380" s="1"/>
      <c r="AU380" s="2803"/>
      <c r="AV380" s="1"/>
      <c r="AW380" s="2803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257"/>
      <c r="BJ380" s="1258"/>
      <c r="BK380" s="1259"/>
      <c r="BL380" s="1470" t="s">
        <v>38</v>
      </c>
      <c r="BM380" s="915">
        <f>BM379-7</f>
        <v>42331</v>
      </c>
      <c r="BN380" s="1480" t="s">
        <v>38</v>
      </c>
      <c r="BO380" s="770">
        <f>BO379-7</f>
        <v>42401</v>
      </c>
      <c r="BP380" s="580" t="s">
        <v>67</v>
      </c>
      <c r="BQ380" s="1338" t="s">
        <v>67</v>
      </c>
      <c r="BR380" s="770">
        <f>BR379-7</f>
        <v>42506</v>
      </c>
      <c r="BS380" s="2350" t="s">
        <v>106</v>
      </c>
      <c r="BT380" s="2488" t="s">
        <v>106</v>
      </c>
      <c r="BU380" s="1194">
        <f>BU379-7</f>
        <v>42562</v>
      </c>
      <c r="BV380" s="580" t="s">
        <v>109</v>
      </c>
      <c r="BW380" s="1234" t="s">
        <v>109</v>
      </c>
      <c r="BX380" s="1194">
        <f>BX379-7</f>
        <v>42660</v>
      </c>
      <c r="BY380" s="2350" t="s">
        <v>192</v>
      </c>
      <c r="BZ380" s="2488" t="s">
        <v>192</v>
      </c>
      <c r="CA380" s="770">
        <f>CA379-7</f>
        <v>42772</v>
      </c>
      <c r="CB380" s="1234" t="s">
        <v>67</v>
      </c>
      <c r="CC380" s="770">
        <f>CC379-7</f>
        <v>42842</v>
      </c>
      <c r="CD380" s="2350" t="s">
        <v>24</v>
      </c>
      <c r="CE380" s="2488" t="s">
        <v>24</v>
      </c>
      <c r="CF380" s="2488" t="s">
        <v>24</v>
      </c>
    </row>
    <row r="381" spans="1:86" ht="30" hidden="1" customHeight="1" x14ac:dyDescent="0.25">
      <c r="A381" s="4698"/>
      <c r="B381" s="4709"/>
      <c r="C381" s="1299" t="s">
        <v>502</v>
      </c>
      <c r="D381" s="1299" t="s">
        <v>510</v>
      </c>
      <c r="E381" s="1395"/>
      <c r="F381" s="1395"/>
      <c r="G381" s="1307">
        <v>42059</v>
      </c>
      <c r="H381" s="1308" t="e">
        <f>#REF!</f>
        <v>#REF!</v>
      </c>
      <c r="I381" s="1309" t="e">
        <f>#REF!+47</f>
        <v>#REF!</v>
      </c>
      <c r="J381" s="1307">
        <v>42459</v>
      </c>
      <c r="K381" s="1308" t="e">
        <f>#REF!</f>
        <v>#REF!</v>
      </c>
      <c r="L381" s="1309" t="e">
        <f>#REF!+47</f>
        <v>#REF!</v>
      </c>
      <c r="M381" s="1307">
        <v>42494</v>
      </c>
      <c r="N381" s="1310" t="e">
        <f>#REF!</f>
        <v>#REF!</v>
      </c>
      <c r="O381" s="1309" t="e">
        <f>#REF!+47</f>
        <v>#REF!</v>
      </c>
      <c r="P381" s="1396"/>
      <c r="Q381" s="1396"/>
      <c r="R381" s="1396"/>
      <c r="S381" s="1396"/>
      <c r="T381" s="1396"/>
      <c r="U381" s="1396"/>
      <c r="V381" s="1396"/>
      <c r="W381" s="1396"/>
      <c r="X381" s="1396"/>
      <c r="Y381" s="1396"/>
      <c r="Z381" s="1396"/>
      <c r="AA381" s="1397"/>
      <c r="AB381" s="1395"/>
      <c r="AC381" s="1395"/>
      <c r="AD381" s="1395"/>
      <c r="AE381" s="1395"/>
      <c r="AF381" s="1395"/>
      <c r="AG381" s="1395"/>
      <c r="AH381" s="1395"/>
      <c r="AI381" s="1395"/>
      <c r="AJ381" s="1398"/>
      <c r="AK381" s="1398"/>
      <c r="AL381" s="1395"/>
      <c r="AM381" s="1395"/>
      <c r="AN381" s="1395"/>
      <c r="AO381" s="1395"/>
      <c r="AP381" s="1395"/>
      <c r="AQ381" s="1395"/>
      <c r="AR381" s="1395"/>
      <c r="AS381" s="1395"/>
      <c r="AT381" s="1395"/>
      <c r="AU381" s="1398"/>
      <c r="AV381" s="1395"/>
      <c r="AW381" s="1398"/>
      <c r="AX381" s="1395"/>
      <c r="AY381" s="1395"/>
      <c r="AZ381" s="1395"/>
      <c r="BA381" s="1395"/>
      <c r="BB381" s="1395"/>
      <c r="BC381" s="1395"/>
      <c r="BD381" s="1395"/>
      <c r="BE381" s="1395"/>
      <c r="BF381" s="1395"/>
      <c r="BG381" s="1395"/>
      <c r="BH381" s="1395"/>
      <c r="BI381" s="1330"/>
      <c r="BJ381" s="1331"/>
      <c r="BK381" s="1332"/>
      <c r="BL381" s="1467" t="s">
        <v>38</v>
      </c>
      <c r="BM381" s="921">
        <f>BM380-5</f>
        <v>42326</v>
      </c>
      <c r="BN381" s="1478" t="s">
        <v>38</v>
      </c>
      <c r="BO381" s="1271">
        <f>BO380-5</f>
        <v>42396</v>
      </c>
      <c r="BP381" s="1305" t="s">
        <v>67</v>
      </c>
      <c r="BQ381" s="1335" t="s">
        <v>67</v>
      </c>
      <c r="BR381" s="1271">
        <f>BR380-5</f>
        <v>42501</v>
      </c>
      <c r="BS381" s="2475" t="s">
        <v>106</v>
      </c>
      <c r="BT381" s="2489" t="s">
        <v>106</v>
      </c>
      <c r="BU381" s="1938">
        <f>BU380-5</f>
        <v>42557</v>
      </c>
      <c r="BV381" s="1305" t="s">
        <v>109</v>
      </c>
      <c r="BW381" s="1306" t="s">
        <v>109</v>
      </c>
      <c r="BX381" s="1938">
        <f>BX380-5</f>
        <v>42655</v>
      </c>
      <c r="BY381" s="2475" t="s">
        <v>192</v>
      </c>
      <c r="BZ381" s="2489" t="s">
        <v>192</v>
      </c>
      <c r="CA381" s="1271">
        <f>CA380-5</f>
        <v>42767</v>
      </c>
      <c r="CB381" s="1306" t="s">
        <v>67</v>
      </c>
      <c r="CC381" s="1271">
        <f>CC380-5</f>
        <v>42837</v>
      </c>
      <c r="CD381" s="2475" t="s">
        <v>24</v>
      </c>
      <c r="CE381" s="2489" t="s">
        <v>24</v>
      </c>
      <c r="CF381" s="2489" t="s">
        <v>24</v>
      </c>
    </row>
    <row r="382" spans="1:86" ht="30" hidden="1" customHeight="1" x14ac:dyDescent="0.25">
      <c r="A382" s="4698"/>
      <c r="B382" s="4709"/>
      <c r="C382" s="1286" t="s">
        <v>470</v>
      </c>
      <c r="D382" s="1286"/>
      <c r="E382" s="1395"/>
      <c r="F382" s="1395"/>
      <c r="G382" s="1307"/>
      <c r="H382" s="1308"/>
      <c r="I382" s="1309"/>
      <c r="J382" s="1307"/>
      <c r="K382" s="1308"/>
      <c r="L382" s="1309"/>
      <c r="M382" s="1307"/>
      <c r="N382" s="1310"/>
      <c r="O382" s="1309"/>
      <c r="P382" s="1396"/>
      <c r="Q382" s="1396"/>
      <c r="R382" s="1396"/>
      <c r="S382" s="1396"/>
      <c r="T382" s="1396"/>
      <c r="U382" s="1396"/>
      <c r="V382" s="1396"/>
      <c r="W382" s="1396"/>
      <c r="X382" s="1396"/>
      <c r="Y382" s="1396"/>
      <c r="Z382" s="1396"/>
      <c r="AA382" s="1397"/>
      <c r="AB382" s="1395"/>
      <c r="AC382" s="1395"/>
      <c r="AD382" s="1395"/>
      <c r="AE382" s="1395"/>
      <c r="AF382" s="1395"/>
      <c r="AG382" s="1395"/>
      <c r="AH382" s="1395"/>
      <c r="AI382" s="1395"/>
      <c r="AJ382" s="1398"/>
      <c r="AK382" s="1398"/>
      <c r="AL382" s="1395"/>
      <c r="AM382" s="1395"/>
      <c r="AN382" s="1395"/>
      <c r="AO382" s="1395"/>
      <c r="AP382" s="1395"/>
      <c r="AQ382" s="1395"/>
      <c r="AR382" s="1395"/>
      <c r="AS382" s="1395"/>
      <c r="AT382" s="1395"/>
      <c r="AU382" s="1398"/>
      <c r="AV382" s="1395"/>
      <c r="AW382" s="1398"/>
      <c r="AX382" s="1395"/>
      <c r="AY382" s="1395"/>
      <c r="AZ382" s="1395"/>
      <c r="BA382" s="1395"/>
      <c r="BB382" s="1395"/>
      <c r="BC382" s="1395"/>
      <c r="BD382" s="1395"/>
      <c r="BE382" s="1395"/>
      <c r="BF382" s="1395"/>
      <c r="BG382" s="1395"/>
      <c r="BH382" s="1395"/>
      <c r="BI382" s="1330"/>
      <c r="BJ382" s="1331"/>
      <c r="BK382" s="1332"/>
      <c r="BL382" s="1467"/>
      <c r="BM382" s="921"/>
      <c r="BN382" s="1478"/>
      <c r="BO382" s="1346">
        <f>BO381-1</f>
        <v>42395</v>
      </c>
      <c r="BP382" s="1588" t="s">
        <v>67</v>
      </c>
      <c r="BQ382" s="1589" t="s">
        <v>67</v>
      </c>
      <c r="BR382" s="1346">
        <f>BR381-1</f>
        <v>42500</v>
      </c>
      <c r="BS382" s="2481" t="s">
        <v>106</v>
      </c>
      <c r="BT382" s="2490" t="s">
        <v>106</v>
      </c>
      <c r="BU382" s="1935">
        <f>BU381-1</f>
        <v>42556</v>
      </c>
      <c r="BV382" s="1588" t="s">
        <v>109</v>
      </c>
      <c r="BW382" s="1590" t="s">
        <v>109</v>
      </c>
      <c r="BX382" s="1935">
        <f>BX381-1</f>
        <v>42654</v>
      </c>
      <c r="BY382" s="2481" t="s">
        <v>192</v>
      </c>
      <c r="BZ382" s="2490" t="s">
        <v>192</v>
      </c>
      <c r="CA382" s="1346">
        <f>CA381-1</f>
        <v>42766</v>
      </c>
      <c r="CB382" s="1590" t="s">
        <v>67</v>
      </c>
      <c r="CC382" s="1346">
        <f>CC381-1</f>
        <v>42836</v>
      </c>
      <c r="CD382" s="2481" t="s">
        <v>24</v>
      </c>
      <c r="CE382" s="2490" t="s">
        <v>24</v>
      </c>
      <c r="CF382" s="2490" t="s">
        <v>24</v>
      </c>
    </row>
    <row r="383" spans="1:86" ht="30" hidden="1" customHeight="1" x14ac:dyDescent="0.25">
      <c r="A383" s="4698"/>
      <c r="B383" s="4709"/>
      <c r="C383" s="1264" t="s">
        <v>578</v>
      </c>
      <c r="D383" s="1264" t="s">
        <v>421</v>
      </c>
      <c r="E383" s="927"/>
      <c r="F383" s="927"/>
      <c r="G383" s="1221">
        <f>G381+7</f>
        <v>42066</v>
      </c>
      <c r="H383" s="1222" t="e">
        <f>H377</f>
        <v>#REF!</v>
      </c>
      <c r="I383" s="1223"/>
      <c r="J383" s="1221">
        <f>J381+7</f>
        <v>42466</v>
      </c>
      <c r="K383" s="1222" t="e">
        <f>K377</f>
        <v>#REF!</v>
      </c>
      <c r="L383" s="1223"/>
      <c r="M383" s="1221">
        <f>M381+7</f>
        <v>42501</v>
      </c>
      <c r="N383" s="1224" t="e">
        <f>N377</f>
        <v>#REF!</v>
      </c>
      <c r="O383" s="1223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3351"/>
      <c r="AB383" s="1"/>
      <c r="AC383" s="827"/>
      <c r="AD383" s="827"/>
      <c r="AE383" s="827"/>
      <c r="AF383" s="827"/>
      <c r="AG383" s="1"/>
      <c r="AH383" s="1"/>
      <c r="AI383" s="1"/>
      <c r="AJ383" s="2803"/>
      <c r="AK383" s="2803"/>
      <c r="AL383" s="1"/>
      <c r="AM383" s="1"/>
      <c r="AN383" s="1"/>
      <c r="AO383" s="1"/>
      <c r="AP383" s="1"/>
      <c r="AQ383" s="1"/>
      <c r="AR383" s="1"/>
      <c r="AS383" s="1"/>
      <c r="AT383" s="1"/>
      <c r="AU383" s="2803"/>
      <c r="AV383" s="1"/>
      <c r="AW383" s="2803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257"/>
      <c r="BJ383" s="1258"/>
      <c r="BK383" s="1259"/>
      <c r="BL383" s="1470" t="s">
        <v>38</v>
      </c>
      <c r="BM383" s="915">
        <f>BM381-6</f>
        <v>42320</v>
      </c>
      <c r="BN383" s="1480" t="s">
        <v>38</v>
      </c>
      <c r="BO383" s="770">
        <f>BO381-6</f>
        <v>42390</v>
      </c>
      <c r="BP383" s="580" t="s">
        <v>67</v>
      </c>
      <c r="BQ383" s="1338" t="s">
        <v>67</v>
      </c>
      <c r="BR383" s="770">
        <f>BR381-6</f>
        <v>42495</v>
      </c>
      <c r="BS383" s="2350" t="s">
        <v>106</v>
      </c>
      <c r="BT383" s="2488" t="s">
        <v>106</v>
      </c>
      <c r="BU383" s="1194">
        <f>BU381-6</f>
        <v>42551</v>
      </c>
      <c r="BV383" s="580" t="s">
        <v>109</v>
      </c>
      <c r="BW383" s="1234" t="s">
        <v>109</v>
      </c>
      <c r="BX383" s="1194">
        <f>BX381-6</f>
        <v>42649</v>
      </c>
      <c r="BY383" s="2350" t="s">
        <v>192</v>
      </c>
      <c r="BZ383" s="2488" t="s">
        <v>192</v>
      </c>
      <c r="CA383" s="770">
        <f>CA381-6</f>
        <v>42761</v>
      </c>
      <c r="CB383" s="1234" t="s">
        <v>67</v>
      </c>
      <c r="CC383" s="770">
        <f>CC381-6</f>
        <v>42831</v>
      </c>
      <c r="CD383" s="2350" t="s">
        <v>24</v>
      </c>
      <c r="CE383" s="2488" t="s">
        <v>24</v>
      </c>
      <c r="CF383" s="2488" t="s">
        <v>24</v>
      </c>
    </row>
    <row r="384" spans="1:86" ht="30" hidden="1" customHeight="1" x14ac:dyDescent="0.25">
      <c r="A384" s="4698"/>
      <c r="B384" s="4709"/>
      <c r="C384" s="1543" t="s">
        <v>465</v>
      </c>
      <c r="D384" s="1543"/>
      <c r="E384" s="927"/>
      <c r="F384" s="927"/>
      <c r="G384" s="1230"/>
      <c r="H384" s="1551"/>
      <c r="I384" s="1552"/>
      <c r="J384" s="1230"/>
      <c r="K384" s="1551"/>
      <c r="L384" s="1552"/>
      <c r="M384" s="1230"/>
      <c r="N384" s="1553"/>
      <c r="O384" s="1552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3351"/>
      <c r="AB384" s="1"/>
      <c r="AC384" s="827"/>
      <c r="AD384" s="827"/>
      <c r="AE384" s="827"/>
      <c r="AF384" s="827"/>
      <c r="AG384" s="1"/>
      <c r="AH384" s="1"/>
      <c r="AI384" s="1"/>
      <c r="AJ384" s="2803"/>
      <c r="AK384" s="2803"/>
      <c r="AL384" s="1"/>
      <c r="AM384" s="1"/>
      <c r="AN384" s="1"/>
      <c r="AO384" s="1"/>
      <c r="AP384" s="1"/>
      <c r="AQ384" s="1"/>
      <c r="AR384" s="1"/>
      <c r="AS384" s="1"/>
      <c r="AT384" s="1"/>
      <c r="AU384" s="2803"/>
      <c r="AV384" s="1"/>
      <c r="AW384" s="2803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554"/>
      <c r="BJ384" s="1555"/>
      <c r="BK384" s="1556"/>
      <c r="BL384" s="1470"/>
      <c r="BM384" s="915"/>
      <c r="BN384" s="1480"/>
      <c r="BO384" s="1550">
        <f>BO385+2</f>
        <v>42384</v>
      </c>
      <c r="BP384" s="1557" t="s">
        <v>67</v>
      </c>
      <c r="BQ384" s="1558" t="s">
        <v>67</v>
      </c>
      <c r="BR384" s="1550">
        <f>BR385+2</f>
        <v>42489</v>
      </c>
      <c r="BS384" s="2482" t="s">
        <v>106</v>
      </c>
      <c r="BT384" s="2491" t="s">
        <v>106</v>
      </c>
      <c r="BU384" s="1944">
        <f>BU385+2</f>
        <v>42545</v>
      </c>
      <c r="BV384" s="1557" t="s">
        <v>109</v>
      </c>
      <c r="BW384" s="1560" t="s">
        <v>109</v>
      </c>
      <c r="BX384" s="1944">
        <f>BX385+2</f>
        <v>42643</v>
      </c>
      <c r="BY384" s="2482" t="s">
        <v>192</v>
      </c>
      <c r="BZ384" s="2491" t="s">
        <v>192</v>
      </c>
      <c r="CA384" s="1550">
        <f>CA385+2</f>
        <v>42755</v>
      </c>
      <c r="CB384" s="1560" t="s">
        <v>67</v>
      </c>
      <c r="CC384" s="1550">
        <f>CC385+2</f>
        <v>42825</v>
      </c>
      <c r="CD384" s="2482" t="s">
        <v>24</v>
      </c>
      <c r="CE384" s="2491" t="s">
        <v>24</v>
      </c>
      <c r="CF384" s="2491" t="s">
        <v>24</v>
      </c>
    </row>
    <row r="385" spans="1:87" ht="30" hidden="1" customHeight="1" x14ac:dyDescent="0.25">
      <c r="A385" s="4698"/>
      <c r="B385" s="4709"/>
      <c r="C385" s="1299" t="s">
        <v>504</v>
      </c>
      <c r="D385" s="1299" t="s">
        <v>422</v>
      </c>
      <c r="E385" s="1395"/>
      <c r="F385" s="1395"/>
      <c r="G385" s="1354"/>
      <c r="H385" s="1355"/>
      <c r="I385" s="1356"/>
      <c r="J385" s="1357"/>
      <c r="K385" s="1358"/>
      <c r="L385" s="1359"/>
      <c r="M385" s="1357"/>
      <c r="N385" s="1360"/>
      <c r="O385" s="1359"/>
      <c r="P385" s="1390"/>
      <c r="Q385" s="1390"/>
      <c r="R385" s="1390"/>
      <c r="S385" s="1390"/>
      <c r="T385" s="1390"/>
      <c r="U385" s="1390"/>
      <c r="V385" s="1390"/>
      <c r="W385" s="1390"/>
      <c r="X385" s="1390"/>
      <c r="Y385" s="1390"/>
      <c r="Z385" s="1390"/>
      <c r="AA385" s="968"/>
      <c r="AB385" s="827"/>
      <c r="AC385" s="827"/>
      <c r="AD385" s="827"/>
      <c r="AE385" s="827"/>
      <c r="AF385" s="827"/>
      <c r="AG385" s="827"/>
      <c r="AH385" s="827"/>
      <c r="AI385" s="827"/>
      <c r="AJ385" s="829"/>
      <c r="AK385" s="829"/>
      <c r="AL385" s="827"/>
      <c r="AM385" s="827"/>
      <c r="AN385" s="827"/>
      <c r="AO385" s="827"/>
      <c r="AP385" s="827"/>
      <c r="AQ385" s="827"/>
      <c r="AR385" s="827"/>
      <c r="AS385" s="827"/>
      <c r="AT385" s="827"/>
      <c r="AU385" s="829"/>
      <c r="AV385" s="827"/>
      <c r="AW385" s="829"/>
      <c r="AX385" s="827"/>
      <c r="AY385" s="827"/>
      <c r="AZ385" s="827"/>
      <c r="BA385" s="827"/>
      <c r="BB385" s="827"/>
      <c r="BC385" s="827"/>
      <c r="BD385" s="827"/>
      <c r="BE385" s="827"/>
      <c r="BF385" s="827"/>
      <c r="BG385" s="827"/>
      <c r="BH385" s="827"/>
      <c r="BI385" s="1361"/>
      <c r="BJ385" s="1362"/>
      <c r="BK385" s="1363"/>
      <c r="BL385" s="1467" t="s">
        <v>38</v>
      </c>
      <c r="BM385" s="921">
        <f>BM381-14</f>
        <v>42312</v>
      </c>
      <c r="BN385" s="1478" t="s">
        <v>38</v>
      </c>
      <c r="BO385" s="1271">
        <f>BO381-14</f>
        <v>42382</v>
      </c>
      <c r="BP385" s="1305" t="s">
        <v>67</v>
      </c>
      <c r="BQ385" s="1335" t="s">
        <v>67</v>
      </c>
      <c r="BR385" s="1271">
        <f>BR381-14</f>
        <v>42487</v>
      </c>
      <c r="BS385" s="2475" t="s">
        <v>106</v>
      </c>
      <c r="BT385" s="2489" t="s">
        <v>106</v>
      </c>
      <c r="BU385" s="1938">
        <f>BU381-14</f>
        <v>42543</v>
      </c>
      <c r="BV385" s="1305" t="s">
        <v>109</v>
      </c>
      <c r="BW385" s="1306" t="s">
        <v>109</v>
      </c>
      <c r="BX385" s="1938">
        <f>BX381-14</f>
        <v>42641</v>
      </c>
      <c r="BY385" s="2475" t="s">
        <v>192</v>
      </c>
      <c r="BZ385" s="2489" t="s">
        <v>192</v>
      </c>
      <c r="CA385" s="1271">
        <f>CA381-14</f>
        <v>42753</v>
      </c>
      <c r="CB385" s="1306" t="s">
        <v>67</v>
      </c>
      <c r="CC385" s="1271">
        <f>CC381-14</f>
        <v>42823</v>
      </c>
      <c r="CD385" s="2475" t="s">
        <v>24</v>
      </c>
      <c r="CE385" s="2489" t="s">
        <v>24</v>
      </c>
      <c r="CF385" s="2489" t="s">
        <v>24</v>
      </c>
    </row>
    <row r="386" spans="1:87" ht="30" hidden="1" customHeight="1" x14ac:dyDescent="0.25">
      <c r="A386" s="4698"/>
      <c r="B386" s="4709"/>
      <c r="C386" s="537" t="s">
        <v>467</v>
      </c>
      <c r="D386" s="537"/>
      <c r="E386" s="1395"/>
      <c r="F386" s="1395"/>
      <c r="G386" s="1354"/>
      <c r="H386" s="1355"/>
      <c r="I386" s="1356"/>
      <c r="J386" s="1357"/>
      <c r="K386" s="1358"/>
      <c r="L386" s="1359"/>
      <c r="M386" s="1357"/>
      <c r="N386" s="1360"/>
      <c r="O386" s="1359"/>
      <c r="P386" s="1390"/>
      <c r="Q386" s="1390"/>
      <c r="R386" s="1390"/>
      <c r="S386" s="1390"/>
      <c r="T386" s="1390"/>
      <c r="U386" s="1390"/>
      <c r="V386" s="1390"/>
      <c r="W386" s="1390"/>
      <c r="X386" s="1390"/>
      <c r="Y386" s="1390"/>
      <c r="Z386" s="1390"/>
      <c r="AA386" s="968"/>
      <c r="AB386" s="827"/>
      <c r="AC386" s="827"/>
      <c r="AD386" s="827"/>
      <c r="AE386" s="827"/>
      <c r="AF386" s="827"/>
      <c r="AG386" s="827"/>
      <c r="AH386" s="827"/>
      <c r="AI386" s="827"/>
      <c r="AJ386" s="829"/>
      <c r="AK386" s="829"/>
      <c r="AL386" s="827"/>
      <c r="AM386" s="827"/>
      <c r="AN386" s="827"/>
      <c r="AO386" s="827"/>
      <c r="AP386" s="827"/>
      <c r="AQ386" s="827"/>
      <c r="AR386" s="827"/>
      <c r="AS386" s="827"/>
      <c r="AT386" s="827"/>
      <c r="AU386" s="829"/>
      <c r="AV386" s="827"/>
      <c r="AW386" s="829"/>
      <c r="AX386" s="827"/>
      <c r="AY386" s="827"/>
      <c r="AZ386" s="827"/>
      <c r="BA386" s="827"/>
      <c r="BB386" s="827"/>
      <c r="BC386" s="827"/>
      <c r="BD386" s="827"/>
      <c r="BE386" s="827"/>
      <c r="BF386" s="827"/>
      <c r="BG386" s="827"/>
      <c r="BH386" s="827"/>
      <c r="BI386" s="1361"/>
      <c r="BJ386" s="1362"/>
      <c r="BK386" s="1363"/>
      <c r="BL386" s="1467"/>
      <c r="BM386" s="921"/>
      <c r="BN386" s="1478"/>
      <c r="BO386" s="768" t="e">
        <f>#REF!</f>
        <v>#REF!</v>
      </c>
      <c r="BP386" s="1582" t="e">
        <f>#REF!</f>
        <v>#REF!</v>
      </c>
      <c r="BQ386" s="1583" t="e">
        <f>#REF!</f>
        <v>#REF!</v>
      </c>
      <c r="BR386" s="768">
        <f>BR383-20</f>
        <v>42475</v>
      </c>
      <c r="BS386" s="2483" t="s">
        <v>106</v>
      </c>
      <c r="BT386" s="2492" t="s">
        <v>106</v>
      </c>
      <c r="BU386" s="1942">
        <f>BU383-20</f>
        <v>42531</v>
      </c>
      <c r="BV386" s="1582" t="s">
        <v>109</v>
      </c>
      <c r="BW386" s="1586" t="s">
        <v>109</v>
      </c>
      <c r="BX386" s="1942">
        <f>BX383-20</f>
        <v>42629</v>
      </c>
      <c r="BY386" s="2483" t="s">
        <v>192</v>
      </c>
      <c r="BZ386" s="2492" t="s">
        <v>192</v>
      </c>
      <c r="CA386" s="768">
        <f>CA383-20</f>
        <v>42741</v>
      </c>
      <c r="CB386" s="1586" t="s">
        <v>67</v>
      </c>
      <c r="CC386" s="768">
        <f>CC383-20</f>
        <v>42811</v>
      </c>
      <c r="CD386" s="2483" t="s">
        <v>24</v>
      </c>
      <c r="CE386" s="2492" t="s">
        <v>24</v>
      </c>
      <c r="CF386" s="2492" t="s">
        <v>24</v>
      </c>
    </row>
    <row r="387" spans="1:87" ht="30" hidden="1" customHeight="1" x14ac:dyDescent="0.25">
      <c r="A387" s="4698"/>
      <c r="B387" s="4709"/>
      <c r="C387" s="1264" t="s">
        <v>581</v>
      </c>
      <c r="D387" s="1264" t="s">
        <v>511</v>
      </c>
      <c r="E387" s="90"/>
      <c r="F387" s="90"/>
      <c r="G387" s="90"/>
      <c r="H387" s="90"/>
      <c r="I387" s="90"/>
      <c r="J387" s="90"/>
      <c r="K387" s="13"/>
      <c r="L387" s="13"/>
      <c r="M387" s="185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3351"/>
      <c r="AB387" s="1"/>
      <c r="AC387" s="827"/>
      <c r="AD387" s="827"/>
      <c r="AE387" s="827"/>
      <c r="AF387" s="827"/>
      <c r="AG387" s="1"/>
      <c r="AH387" s="1"/>
      <c r="AI387" s="1"/>
      <c r="AJ387" s="2803"/>
      <c r="AK387" s="2803"/>
      <c r="AL387" s="1"/>
      <c r="AM387" s="1"/>
      <c r="AN387" s="1"/>
      <c r="AO387" s="1"/>
      <c r="AP387" s="1"/>
      <c r="AQ387" s="1"/>
      <c r="AR387" s="1"/>
      <c r="AS387" s="1"/>
      <c r="AT387" s="1"/>
      <c r="AU387" s="2803"/>
      <c r="AV387" s="1"/>
      <c r="AW387" s="2803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405"/>
      <c r="BJ387" s="1405"/>
      <c r="BK387" s="1405"/>
      <c r="BL387" s="1470" t="s">
        <v>38</v>
      </c>
      <c r="BM387" s="915" t="e">
        <f>BM388+2</f>
        <v>#REF!</v>
      </c>
      <c r="BN387" s="1480" t="s">
        <v>38</v>
      </c>
      <c r="BO387" s="770" t="e">
        <f>BO388+2</f>
        <v>#REF!</v>
      </c>
      <c r="BP387" s="580" t="s">
        <v>67</v>
      </c>
      <c r="BQ387" s="1338" t="s">
        <v>67</v>
      </c>
      <c r="BR387" s="770">
        <f>BR388+2</f>
        <v>42447</v>
      </c>
      <c r="BS387" s="2350" t="s">
        <v>106</v>
      </c>
      <c r="BT387" s="2488" t="s">
        <v>106</v>
      </c>
      <c r="BU387" s="1194">
        <f>BU388+2</f>
        <v>42503</v>
      </c>
      <c r="BV387" s="580" t="s">
        <v>109</v>
      </c>
      <c r="BW387" s="1234" t="s">
        <v>109</v>
      </c>
      <c r="BX387" s="1194">
        <f>BX388+2</f>
        <v>42601</v>
      </c>
      <c r="BY387" s="2350" t="s">
        <v>192</v>
      </c>
      <c r="BZ387" s="2488" t="s">
        <v>192</v>
      </c>
      <c r="CA387" s="770">
        <f>CA388+2</f>
        <v>42713</v>
      </c>
      <c r="CB387" s="1234" t="s">
        <v>67</v>
      </c>
      <c r="CC387" s="770">
        <f>CC388+2</f>
        <v>42783</v>
      </c>
      <c r="CD387" s="2350" t="s">
        <v>24</v>
      </c>
      <c r="CE387" s="2488" t="s">
        <v>24</v>
      </c>
      <c r="CF387" s="2488" t="s">
        <v>24</v>
      </c>
    </row>
    <row r="388" spans="1:87" ht="30" hidden="1" customHeight="1" x14ac:dyDescent="0.25">
      <c r="A388" s="4698"/>
      <c r="B388" s="4709"/>
      <c r="C388" s="1299" t="s">
        <v>579</v>
      </c>
      <c r="D388" s="1299" t="s">
        <v>422</v>
      </c>
      <c r="E388" s="1311"/>
      <c r="F388" s="1311"/>
      <c r="G388" s="1311"/>
      <c r="H388" s="1311"/>
      <c r="I388" s="1311"/>
      <c r="J388" s="1311"/>
      <c r="K388" s="1312"/>
      <c r="L388" s="1312"/>
      <c r="M388" s="1403"/>
      <c r="N388" s="1396"/>
      <c r="O388" s="1396"/>
      <c r="P388" s="1396"/>
      <c r="Q388" s="1396"/>
      <c r="R388" s="1396"/>
      <c r="S388" s="1396"/>
      <c r="T388" s="1396"/>
      <c r="U388" s="1396"/>
      <c r="V388" s="1396"/>
      <c r="W388" s="1396"/>
      <c r="X388" s="1396"/>
      <c r="Y388" s="1396"/>
      <c r="Z388" s="1396"/>
      <c r="AA388" s="1397"/>
      <c r="AB388" s="1395"/>
      <c r="AC388" s="1395"/>
      <c r="AD388" s="1395"/>
      <c r="AE388" s="1395"/>
      <c r="AF388" s="1395"/>
      <c r="AG388" s="1395"/>
      <c r="AH388" s="1395"/>
      <c r="AI388" s="1395"/>
      <c r="AJ388" s="1398"/>
      <c r="AK388" s="1398"/>
      <c r="AL388" s="1395"/>
      <c r="AM388" s="1395"/>
      <c r="AN388" s="1395"/>
      <c r="AO388" s="1395"/>
      <c r="AP388" s="1395"/>
      <c r="AQ388" s="1395"/>
      <c r="AR388" s="1395"/>
      <c r="AS388" s="1395"/>
      <c r="AT388" s="1395"/>
      <c r="AU388" s="1398"/>
      <c r="AV388" s="1395"/>
      <c r="AW388" s="1398"/>
      <c r="AX388" s="1395"/>
      <c r="AY388" s="1395"/>
      <c r="AZ388" s="1395"/>
      <c r="BA388" s="1395"/>
      <c r="BB388" s="1395"/>
      <c r="BC388" s="1395"/>
      <c r="BD388" s="1395"/>
      <c r="BE388" s="1395"/>
      <c r="BF388" s="1395"/>
      <c r="BG388" s="1395"/>
      <c r="BH388" s="1395"/>
      <c r="BI388" s="1404"/>
      <c r="BJ388" s="1404"/>
      <c r="BK388" s="1404"/>
      <c r="BL388" s="1467" t="s">
        <v>38</v>
      </c>
      <c r="BM388" s="921" t="e">
        <f>#REF!+7</f>
        <v>#REF!</v>
      </c>
      <c r="BN388" s="1478" t="s">
        <v>38</v>
      </c>
      <c r="BO388" s="1271" t="e">
        <f>#REF!+7</f>
        <v>#REF!</v>
      </c>
      <c r="BP388" s="1305" t="s">
        <v>67</v>
      </c>
      <c r="BQ388" s="1335" t="s">
        <v>67</v>
      </c>
      <c r="BR388" s="1938">
        <f>BR381-56</f>
        <v>42445</v>
      </c>
      <c r="BS388" s="2475" t="s">
        <v>106</v>
      </c>
      <c r="BT388" s="2489" t="s">
        <v>106</v>
      </c>
      <c r="BU388" s="1938">
        <f>BU381-56</f>
        <v>42501</v>
      </c>
      <c r="BV388" s="1305" t="s">
        <v>109</v>
      </c>
      <c r="BW388" s="1306" t="s">
        <v>109</v>
      </c>
      <c r="BX388" s="1938">
        <f>BX381-56</f>
        <v>42599</v>
      </c>
      <c r="BY388" s="2475" t="s">
        <v>192</v>
      </c>
      <c r="BZ388" s="2489" t="s">
        <v>192</v>
      </c>
      <c r="CA388" s="1271">
        <f>CA381-56</f>
        <v>42711</v>
      </c>
      <c r="CB388" s="1306" t="s">
        <v>67</v>
      </c>
      <c r="CC388" s="1271">
        <f>CC381-56</f>
        <v>42781</v>
      </c>
      <c r="CD388" s="2475" t="s">
        <v>24</v>
      </c>
      <c r="CE388" s="2489" t="s">
        <v>24</v>
      </c>
      <c r="CF388" s="2489" t="s">
        <v>24</v>
      </c>
    </row>
    <row r="389" spans="1:87" ht="30" hidden="1" customHeight="1" x14ac:dyDescent="0.25">
      <c r="A389" s="4698"/>
      <c r="B389" s="4709"/>
      <c r="C389" s="1264" t="s">
        <v>446</v>
      </c>
      <c r="D389" s="1264" t="s">
        <v>446</v>
      </c>
      <c r="E389" s="90"/>
      <c r="F389" s="90"/>
      <c r="G389" s="90"/>
      <c r="H389" s="90"/>
      <c r="I389" s="90"/>
      <c r="J389" s="90"/>
      <c r="K389" s="13"/>
      <c r="L389" s="13"/>
      <c r="M389" s="185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3351"/>
      <c r="AB389" s="1"/>
      <c r="AC389" s="827"/>
      <c r="AD389" s="827"/>
      <c r="AE389" s="827"/>
      <c r="AF389" s="827"/>
      <c r="AG389" s="1"/>
      <c r="AH389" s="1"/>
      <c r="AI389" s="1"/>
      <c r="AJ389" s="2803"/>
      <c r="AK389" s="2803"/>
      <c r="AL389" s="1"/>
      <c r="AM389" s="1"/>
      <c r="AN389" s="1"/>
      <c r="AO389" s="1"/>
      <c r="AP389" s="1"/>
      <c r="AQ389" s="1"/>
      <c r="AR389" s="1"/>
      <c r="AS389" s="1"/>
      <c r="AT389" s="1"/>
      <c r="AU389" s="2803"/>
      <c r="AV389" s="1"/>
      <c r="AW389" s="2803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405"/>
      <c r="BJ389" s="1405"/>
      <c r="BK389" s="1405"/>
      <c r="BL389" s="1470" t="s">
        <v>38</v>
      </c>
      <c r="BM389" s="915" t="e">
        <f>BM388-2</f>
        <v>#REF!</v>
      </c>
      <c r="BN389" s="1480" t="s">
        <v>38</v>
      </c>
      <c r="BO389" s="770" t="e">
        <f>BO388-2</f>
        <v>#REF!</v>
      </c>
      <c r="BP389" s="580" t="s">
        <v>67</v>
      </c>
      <c r="BQ389" s="1338" t="s">
        <v>67</v>
      </c>
      <c r="BR389" s="1194">
        <f>BR388-2</f>
        <v>42443</v>
      </c>
      <c r="BS389" s="2350" t="s">
        <v>106</v>
      </c>
      <c r="BT389" s="2488" t="s">
        <v>106</v>
      </c>
      <c r="BU389" s="1194">
        <f>BU388-2</f>
        <v>42499</v>
      </c>
      <c r="BV389" s="580" t="s">
        <v>109</v>
      </c>
      <c r="BW389" s="1234" t="s">
        <v>109</v>
      </c>
      <c r="BX389" s="1194">
        <f>BX388-2</f>
        <v>42597</v>
      </c>
      <c r="BY389" s="2350" t="s">
        <v>192</v>
      </c>
      <c r="BZ389" s="2488" t="s">
        <v>192</v>
      </c>
      <c r="CA389" s="770">
        <f>CA388-2</f>
        <v>42709</v>
      </c>
      <c r="CB389" s="1234" t="s">
        <v>67</v>
      </c>
      <c r="CC389" s="770">
        <f>CC388-2</f>
        <v>42779</v>
      </c>
      <c r="CD389" s="2350" t="s">
        <v>24</v>
      </c>
      <c r="CE389" s="2488" t="s">
        <v>24</v>
      </c>
      <c r="CF389" s="2488" t="s">
        <v>24</v>
      </c>
    </row>
    <row r="390" spans="1:87" ht="30" hidden="1" customHeight="1" x14ac:dyDescent="0.25">
      <c r="A390" s="4698"/>
      <c r="B390" s="4710"/>
      <c r="C390" s="1313" t="s">
        <v>430</v>
      </c>
      <c r="D390" s="1313" t="s">
        <v>430</v>
      </c>
      <c r="E390" s="1406"/>
      <c r="F390" s="1406"/>
      <c r="G390" s="1406"/>
      <c r="H390" s="1406"/>
      <c r="I390" s="1406"/>
      <c r="J390" s="1406"/>
      <c r="K390" s="1407"/>
      <c r="L390" s="1407"/>
      <c r="M390" s="1408"/>
      <c r="N390" s="1409"/>
      <c r="O390" s="1409"/>
      <c r="P390" s="1409"/>
      <c r="Q390" s="1409"/>
      <c r="R390" s="1409"/>
      <c r="S390" s="1409"/>
      <c r="T390" s="1409"/>
      <c r="U390" s="1409"/>
      <c r="V390" s="1409"/>
      <c r="W390" s="1409"/>
      <c r="X390" s="1409"/>
      <c r="Y390" s="1409"/>
      <c r="Z390" s="1409"/>
      <c r="AA390" s="1410"/>
      <c r="AB390" s="1411"/>
      <c r="AC390" s="1411"/>
      <c r="AD390" s="1411"/>
      <c r="AE390" s="1411"/>
      <c r="AF390" s="1411"/>
      <c r="AG390" s="1411"/>
      <c r="AH390" s="1411"/>
      <c r="AI390" s="1411"/>
      <c r="AJ390" s="1412"/>
      <c r="AK390" s="1412"/>
      <c r="AL390" s="1411"/>
      <c r="AM390" s="1411"/>
      <c r="AN390" s="1411"/>
      <c r="AO390" s="1411"/>
      <c r="AP390" s="1411"/>
      <c r="AQ390" s="1411"/>
      <c r="AR390" s="1411"/>
      <c r="AS390" s="1411"/>
      <c r="AT390" s="1411"/>
      <c r="AU390" s="1412"/>
      <c r="AV390" s="1411"/>
      <c r="AW390" s="1412"/>
      <c r="AX390" s="1411"/>
      <c r="AY390" s="1411"/>
      <c r="AZ390" s="1411"/>
      <c r="BA390" s="1411"/>
      <c r="BB390" s="1411"/>
      <c r="BC390" s="1411"/>
      <c r="BD390" s="1411"/>
      <c r="BE390" s="1411"/>
      <c r="BF390" s="1411"/>
      <c r="BG390" s="1411"/>
      <c r="BH390" s="1411"/>
      <c r="BI390" s="1413"/>
      <c r="BJ390" s="1413"/>
      <c r="BK390" s="1413"/>
      <c r="BL390" s="1471" t="s">
        <v>38</v>
      </c>
      <c r="BM390" s="1472" t="s">
        <v>192</v>
      </c>
      <c r="BN390" s="1481" t="s">
        <v>38</v>
      </c>
      <c r="BO390" s="1271">
        <f>BO381-70</f>
        <v>42326</v>
      </c>
      <c r="BP390" s="1305" t="s">
        <v>67</v>
      </c>
      <c r="BQ390" s="1335" t="s">
        <v>67</v>
      </c>
      <c r="BR390" s="2478" t="s">
        <v>106</v>
      </c>
      <c r="BS390" s="2475" t="s">
        <v>106</v>
      </c>
      <c r="BT390" s="2489" t="s">
        <v>106</v>
      </c>
      <c r="BU390" s="2478" t="s">
        <v>106</v>
      </c>
      <c r="BV390" s="1305" t="s">
        <v>109</v>
      </c>
      <c r="BW390" s="1306" t="s">
        <v>109</v>
      </c>
      <c r="BX390" s="2478" t="s">
        <v>106</v>
      </c>
      <c r="BY390" s="2475" t="s">
        <v>192</v>
      </c>
      <c r="BZ390" s="2489" t="s">
        <v>192</v>
      </c>
      <c r="CA390" s="1429" t="s">
        <v>106</v>
      </c>
      <c r="CB390" s="1306" t="s">
        <v>67</v>
      </c>
      <c r="CC390" s="1429" t="s">
        <v>106</v>
      </c>
      <c r="CD390" s="2475" t="s">
        <v>24</v>
      </c>
      <c r="CE390" s="2489" t="s">
        <v>24</v>
      </c>
      <c r="CF390" s="2489" t="s">
        <v>24</v>
      </c>
    </row>
    <row r="391" spans="1:87" ht="30" hidden="1" customHeight="1" x14ac:dyDescent="0.25">
      <c r="A391" s="4698"/>
      <c r="B391" s="2543"/>
      <c r="C391" s="1571" t="s">
        <v>580</v>
      </c>
      <c r="D391" s="1571"/>
      <c r="E391" s="1421"/>
      <c r="F391" s="1421"/>
      <c r="G391" s="1421"/>
      <c r="H391" s="1421"/>
      <c r="I391" s="1421"/>
      <c r="J391" s="1421"/>
      <c r="K391" s="1422"/>
      <c r="L391" s="1422"/>
      <c r="M391" s="1423"/>
      <c r="N391" s="1424"/>
      <c r="O391" s="1424"/>
      <c r="P391" s="1424"/>
      <c r="Q391" s="1424"/>
      <c r="R391" s="1424"/>
      <c r="S391" s="1424"/>
      <c r="T391" s="1424"/>
      <c r="U391" s="1424"/>
      <c r="V391" s="1424"/>
      <c r="W391" s="1424"/>
      <c r="X391" s="1424"/>
      <c r="Y391" s="1424"/>
      <c r="Z391" s="1424"/>
      <c r="AA391" s="1425"/>
      <c r="AB391" s="1426"/>
      <c r="AC391" s="1427"/>
      <c r="AD391" s="1427"/>
      <c r="AE391" s="1427"/>
      <c r="AF391" s="1427"/>
      <c r="AG391" s="1426"/>
      <c r="AH391" s="1426"/>
      <c r="AI391" s="1426"/>
      <c r="AJ391" s="1428"/>
      <c r="AK391" s="1428"/>
      <c r="AL391" s="1426"/>
      <c r="AM391" s="1426"/>
      <c r="AN391" s="1426"/>
      <c r="AO391" s="1426"/>
      <c r="AP391" s="1426"/>
      <c r="AQ391" s="1426"/>
      <c r="AR391" s="1426"/>
      <c r="AS391" s="1426"/>
      <c r="AT391" s="1426"/>
      <c r="AU391" s="1428"/>
      <c r="AV391" s="1426"/>
      <c r="AW391" s="1428"/>
      <c r="AX391" s="1426"/>
      <c r="AY391" s="1426"/>
      <c r="AZ391" s="1426"/>
      <c r="BA391" s="1426"/>
      <c r="BB391" s="1426"/>
      <c r="BC391" s="1426"/>
      <c r="BD391" s="1426"/>
      <c r="BE391" s="1426"/>
      <c r="BF391" s="1426"/>
      <c r="BG391" s="1426"/>
      <c r="BH391" s="1426"/>
      <c r="BI391" s="1426"/>
      <c r="BJ391" s="1426"/>
      <c r="BK391" s="1426"/>
      <c r="BL391" s="1473" t="s">
        <v>38</v>
      </c>
      <c r="BM391" s="1474" t="e">
        <f>#REF!-7</f>
        <v>#REF!</v>
      </c>
      <c r="BN391" s="1481" t="s">
        <v>38</v>
      </c>
      <c r="BO391" s="1505" t="e">
        <f>#REF!-7</f>
        <v>#REF!</v>
      </c>
      <c r="BP391" s="1305" t="s">
        <v>67</v>
      </c>
      <c r="BQ391" s="1335" t="s">
        <v>67</v>
      </c>
      <c r="BR391" s="1945">
        <f>BR388-7</f>
        <v>42438</v>
      </c>
      <c r="BS391" s="2484" t="s">
        <v>106</v>
      </c>
      <c r="BT391" s="2489" t="s">
        <v>106</v>
      </c>
      <c r="BU391" s="1945">
        <f>BU388-7</f>
        <v>42494</v>
      </c>
      <c r="BV391" s="1305" t="s">
        <v>109</v>
      </c>
      <c r="BW391" s="1306" t="s">
        <v>109</v>
      </c>
      <c r="BX391" s="1945">
        <f>BX388-7</f>
        <v>42592</v>
      </c>
      <c r="BY391" s="2484" t="s">
        <v>192</v>
      </c>
      <c r="BZ391" s="2489" t="s">
        <v>192</v>
      </c>
      <c r="CA391" s="1505">
        <f>CA388-7</f>
        <v>42704</v>
      </c>
      <c r="CB391" s="1306" t="s">
        <v>67</v>
      </c>
      <c r="CC391" s="1505">
        <f>CC388-7</f>
        <v>42774</v>
      </c>
      <c r="CD391" s="2484" t="s">
        <v>24</v>
      </c>
      <c r="CE391" s="2489" t="s">
        <v>24</v>
      </c>
      <c r="CF391" s="2489" t="s">
        <v>24</v>
      </c>
    </row>
    <row r="392" spans="1:87" ht="30" hidden="1" customHeight="1" x14ac:dyDescent="0.25">
      <c r="A392" s="4699"/>
      <c r="B392" s="2543"/>
      <c r="C392" s="1572" t="s">
        <v>582</v>
      </c>
      <c r="D392" s="1572"/>
      <c r="E392" s="1562"/>
      <c r="F392" s="1562"/>
      <c r="G392" s="1562"/>
      <c r="H392" s="1562"/>
      <c r="I392" s="1562"/>
      <c r="J392" s="1562"/>
      <c r="K392" s="1563"/>
      <c r="L392" s="1563"/>
      <c r="M392" s="1564"/>
      <c r="N392" s="1565"/>
      <c r="O392" s="1565"/>
      <c r="P392" s="1565"/>
      <c r="Q392" s="1565"/>
      <c r="R392" s="1565"/>
      <c r="S392" s="1565"/>
      <c r="T392" s="1565"/>
      <c r="U392" s="1565"/>
      <c r="V392" s="1565"/>
      <c r="W392" s="1565"/>
      <c r="X392" s="1565"/>
      <c r="Y392" s="1565"/>
      <c r="Z392" s="1565"/>
      <c r="AA392" s="1566"/>
      <c r="AB392" s="1567"/>
      <c r="AC392" s="1561"/>
      <c r="AD392" s="1561"/>
      <c r="AE392" s="1561"/>
      <c r="AF392" s="1561"/>
      <c r="AG392" s="1567"/>
      <c r="AH392" s="1567"/>
      <c r="AI392" s="1567"/>
      <c r="AJ392" s="1568"/>
      <c r="AK392" s="1568"/>
      <c r="AL392" s="1567"/>
      <c r="AM392" s="1567"/>
      <c r="AN392" s="1567"/>
      <c r="AO392" s="1567"/>
      <c r="AP392" s="1567"/>
      <c r="AQ392" s="1567"/>
      <c r="AR392" s="1567"/>
      <c r="AS392" s="1567"/>
      <c r="AT392" s="1567"/>
      <c r="AU392" s="1568"/>
      <c r="AV392" s="1567"/>
      <c r="AW392" s="1568"/>
      <c r="AX392" s="1567"/>
      <c r="AY392" s="1567"/>
      <c r="AZ392" s="1567"/>
      <c r="BA392" s="1567"/>
      <c r="BB392" s="1567"/>
      <c r="BC392" s="1567"/>
      <c r="BD392" s="1567"/>
      <c r="BE392" s="1567"/>
      <c r="BF392" s="1567"/>
      <c r="BG392" s="1567"/>
      <c r="BH392" s="1567"/>
      <c r="BI392" s="1567"/>
      <c r="BJ392" s="1567"/>
      <c r="BK392" s="1567"/>
      <c r="BL392" s="1569"/>
      <c r="BM392" s="1570"/>
      <c r="BN392" s="1569"/>
      <c r="BO392" s="1573" t="e">
        <f>BO391-7</f>
        <v>#REF!</v>
      </c>
      <c r="BP392" s="1574" t="s">
        <v>67</v>
      </c>
      <c r="BQ392" s="1576" t="s">
        <v>67</v>
      </c>
      <c r="BR392" s="1573">
        <f>BR391-7</f>
        <v>42431</v>
      </c>
      <c r="BS392" s="2485" t="s">
        <v>106</v>
      </c>
      <c r="BT392" s="2493" t="s">
        <v>106</v>
      </c>
      <c r="BU392" s="1946">
        <f>BU391-7</f>
        <v>42487</v>
      </c>
      <c r="BV392" s="1574" t="s">
        <v>109</v>
      </c>
      <c r="BW392" s="1587" t="s">
        <v>109</v>
      </c>
      <c r="BX392" s="1946">
        <f>BX391-7</f>
        <v>42585</v>
      </c>
      <c r="BY392" s="2485" t="s">
        <v>192</v>
      </c>
      <c r="BZ392" s="2493" t="s">
        <v>192</v>
      </c>
      <c r="CA392" s="1573">
        <f>CA391-7</f>
        <v>42697</v>
      </c>
      <c r="CB392" s="1587" t="s">
        <v>67</v>
      </c>
      <c r="CC392" s="1573">
        <f>CC391-7</f>
        <v>42767</v>
      </c>
      <c r="CD392" s="2485" t="s">
        <v>24</v>
      </c>
      <c r="CE392" s="2493" t="s">
        <v>24</v>
      </c>
      <c r="CF392" s="2493" t="s">
        <v>24</v>
      </c>
    </row>
    <row r="393" spans="1:87" ht="30" hidden="1" customHeight="1" x14ac:dyDescent="0.25">
      <c r="A393" s="2427"/>
      <c r="B393" s="2428"/>
      <c r="C393" s="827"/>
      <c r="D393" s="827"/>
      <c r="E393" s="2429"/>
      <c r="F393" s="2429"/>
      <c r="G393" s="2429"/>
      <c r="H393" s="2429"/>
      <c r="I393" s="2429"/>
      <c r="J393" s="2429"/>
      <c r="K393" s="25"/>
      <c r="L393" s="25"/>
      <c r="M393" s="2430"/>
      <c r="N393" s="2414"/>
      <c r="O393" s="2414"/>
      <c r="P393" s="2414"/>
      <c r="Q393" s="2414"/>
      <c r="R393" s="2414"/>
      <c r="S393" s="2414"/>
      <c r="T393" s="2414"/>
      <c r="U393" s="2414"/>
      <c r="V393" s="2414"/>
      <c r="W393" s="2414"/>
      <c r="X393" s="2414"/>
      <c r="Y393" s="2414"/>
      <c r="Z393" s="2414"/>
      <c r="AA393" s="2431"/>
      <c r="AB393" s="2432"/>
      <c r="AC393" s="2433"/>
      <c r="AD393" s="2433"/>
      <c r="AE393" s="2433"/>
      <c r="AF393" s="2433"/>
      <c r="AG393" s="2432"/>
      <c r="AH393" s="2432"/>
      <c r="AI393" s="2432"/>
      <c r="AJ393" s="2434"/>
      <c r="AK393" s="2434"/>
      <c r="AL393" s="2432"/>
      <c r="AM393" s="2432"/>
      <c r="AN393" s="2432"/>
      <c r="AO393" s="2432"/>
      <c r="AP393" s="2432"/>
      <c r="AQ393" s="2432"/>
      <c r="AR393" s="2432"/>
      <c r="AS393" s="2432"/>
      <c r="AT393" s="2432"/>
      <c r="AU393" s="2434"/>
      <c r="AV393" s="2432"/>
      <c r="AW393" s="2434"/>
      <c r="AX393" s="2432"/>
      <c r="AY393" s="2432"/>
      <c r="AZ393" s="2432"/>
      <c r="BA393" s="2432"/>
      <c r="BB393" s="2432"/>
      <c r="BC393" s="2432"/>
      <c r="BD393" s="2432"/>
      <c r="BE393" s="2432"/>
      <c r="BF393" s="2432"/>
      <c r="BG393" s="2432"/>
      <c r="BH393" s="2432"/>
      <c r="BI393" s="2432"/>
      <c r="BJ393" s="2432"/>
      <c r="BK393" s="2432"/>
      <c r="BL393" s="1390"/>
      <c r="BM393" s="2435"/>
      <c r="BN393" s="1390"/>
      <c r="BO393" s="2435"/>
      <c r="BP393" s="1390"/>
      <c r="BQ393" s="1390"/>
      <c r="BR393" s="1390"/>
      <c r="BS393" s="2435"/>
      <c r="BT393" s="1390"/>
      <c r="BU393" s="2435"/>
      <c r="BV393" s="1390"/>
      <c r="BW393" s="1390"/>
      <c r="BX393" s="1390"/>
      <c r="BY393" s="2435"/>
      <c r="BZ393" s="1390"/>
      <c r="CA393" s="2435"/>
      <c r="CB393" s="1390"/>
      <c r="CC393" s="1390"/>
    </row>
    <row r="394" spans="1:87" ht="21" hidden="1" x14ac:dyDescent="0.25">
      <c r="A394" s="11"/>
      <c r="B394" s="12"/>
      <c r="C394" s="1263"/>
      <c r="D394" s="1263"/>
      <c r="E394" s="1220"/>
      <c r="F394"/>
      <c r="G394"/>
      <c r="H394"/>
      <c r="I394"/>
      <c r="J394"/>
      <c r="K394"/>
      <c r="L394"/>
      <c r="M394"/>
      <c r="N394"/>
      <c r="O394"/>
      <c r="AB394" s="15"/>
      <c r="BL394" s="177" t="s">
        <v>432</v>
      </c>
      <c r="BO394" s="15" t="s">
        <v>453</v>
      </c>
      <c r="BU394" s="15" t="s">
        <v>544</v>
      </c>
      <c r="CD394" s="15" t="s">
        <v>655</v>
      </c>
    </row>
    <row r="395" spans="1:87" ht="30" hidden="1" customHeight="1" x14ac:dyDescent="0.25">
      <c r="A395" s="11"/>
      <c r="B395" s="12"/>
      <c r="E395"/>
      <c r="F395"/>
      <c r="G395" s="4767">
        <v>42551</v>
      </c>
      <c r="H395" s="4768"/>
      <c r="I395" s="4769"/>
      <c r="J395" s="4767">
        <v>42581</v>
      </c>
      <c r="K395" s="4768"/>
      <c r="L395" s="4769"/>
      <c r="M395" s="4767">
        <v>42612</v>
      </c>
      <c r="N395" s="4768"/>
      <c r="O395" s="4769"/>
      <c r="AB395" s="15"/>
      <c r="BI395" s="4770"/>
      <c r="BJ395" s="4770"/>
      <c r="BK395" s="4771"/>
      <c r="BL395" s="4772" t="s">
        <v>426</v>
      </c>
      <c r="BM395" s="4773"/>
      <c r="BN395" s="4774"/>
      <c r="BO395" s="4777" t="s">
        <v>449</v>
      </c>
      <c r="BP395" s="4779"/>
      <c r="BQ395" s="4769"/>
      <c r="BR395" s="4772" t="s">
        <v>431</v>
      </c>
      <c r="BS395" s="4773"/>
      <c r="BT395" s="4774"/>
      <c r="BU395" s="4777" t="s">
        <v>542</v>
      </c>
      <c r="BV395" s="4779"/>
      <c r="BW395" s="4769"/>
      <c r="BX395" s="4772" t="s">
        <v>543</v>
      </c>
      <c r="BY395" s="4773"/>
      <c r="BZ395" s="4774"/>
      <c r="CA395" s="4777" t="s">
        <v>449</v>
      </c>
      <c r="CB395" s="4779"/>
      <c r="CC395" s="4769"/>
      <c r="CD395" s="4772" t="s">
        <v>431</v>
      </c>
      <c r="CE395" s="4773"/>
      <c r="CF395" s="4774"/>
      <c r="CG395" s="4777" t="s">
        <v>542</v>
      </c>
      <c r="CH395" s="4779"/>
      <c r="CI395" s="4769"/>
    </row>
    <row r="396" spans="1:87" ht="30" hidden="1" customHeight="1" x14ac:dyDescent="0.25">
      <c r="A396" s="11"/>
      <c r="B396" s="12"/>
      <c r="E396"/>
      <c r="F396"/>
      <c r="G396" s="1364" t="s">
        <v>423</v>
      </c>
      <c r="H396" s="1365" t="s">
        <v>424</v>
      </c>
      <c r="I396" s="1366" t="s">
        <v>425</v>
      </c>
      <c r="J396" s="1364" t="s">
        <v>423</v>
      </c>
      <c r="K396" s="1365" t="s">
        <v>424</v>
      </c>
      <c r="L396" s="1366" t="s">
        <v>425</v>
      </c>
      <c r="M396" s="1364" t="s">
        <v>423</v>
      </c>
      <c r="N396" s="1365" t="s">
        <v>424</v>
      </c>
      <c r="O396" s="1366" t="s">
        <v>425</v>
      </c>
      <c r="AB396" s="15"/>
      <c r="BI396" s="181"/>
      <c r="BJ396" s="181"/>
      <c r="BK396" s="181"/>
      <c r="BL396" s="1489">
        <v>42551</v>
      </c>
      <c r="BM396" s="1490">
        <v>42581</v>
      </c>
      <c r="BN396" s="1491">
        <v>42612</v>
      </c>
      <c r="BO396" s="1489">
        <v>42643</v>
      </c>
      <c r="BP396" s="1490">
        <v>42673</v>
      </c>
      <c r="BQ396" s="1492">
        <v>42704</v>
      </c>
      <c r="BR396" s="1489">
        <v>42734</v>
      </c>
      <c r="BS396" s="1490">
        <v>42765</v>
      </c>
      <c r="BT396" s="1492">
        <v>42794</v>
      </c>
      <c r="BU396" s="1489">
        <v>42824</v>
      </c>
      <c r="BV396" s="1490">
        <v>42855</v>
      </c>
      <c r="BW396" s="1492">
        <v>42885</v>
      </c>
      <c r="BX396" s="1489">
        <v>42916</v>
      </c>
      <c r="BY396" s="1490">
        <v>42946</v>
      </c>
      <c r="BZ396" s="1492">
        <v>42977</v>
      </c>
      <c r="CA396" s="1489">
        <v>43008</v>
      </c>
      <c r="CB396" s="1490">
        <v>43038</v>
      </c>
      <c r="CC396" s="1492">
        <v>43069</v>
      </c>
      <c r="CD396" s="1489">
        <v>43464</v>
      </c>
      <c r="CE396" s="1490">
        <v>42765</v>
      </c>
      <c r="CF396" s="1492">
        <v>42794</v>
      </c>
      <c r="CG396" s="1489">
        <v>42824</v>
      </c>
      <c r="CH396" s="1490">
        <v>42855</v>
      </c>
      <c r="CI396" s="1492">
        <v>42885</v>
      </c>
    </row>
    <row r="397" spans="1:87" ht="30" hidden="1" customHeight="1" x14ac:dyDescent="0.25">
      <c r="A397" s="4696" t="s">
        <v>551</v>
      </c>
      <c r="B397" s="4707" t="s">
        <v>547</v>
      </c>
      <c r="C397" s="1277" t="s">
        <v>433</v>
      </c>
      <c r="D397" s="1277"/>
      <c r="E397" s="1367"/>
      <c r="F397" s="1367"/>
      <c r="G397" s="1368"/>
      <c r="H397" s="1369"/>
      <c r="I397" s="1370"/>
      <c r="J397" s="1368"/>
      <c r="K397" s="1369"/>
      <c r="L397" s="1370"/>
      <c r="M397" s="1368"/>
      <c r="N397" s="1369"/>
      <c r="O397" s="1370"/>
      <c r="P397" s="1371"/>
      <c r="Q397" s="1371"/>
      <c r="R397" s="1371"/>
      <c r="S397" s="1371"/>
      <c r="T397" s="1371"/>
      <c r="U397" s="1371"/>
      <c r="V397" s="1371"/>
      <c r="W397" s="1371"/>
      <c r="X397" s="1371"/>
      <c r="Y397" s="1371"/>
      <c r="Z397" s="1371"/>
      <c r="AA397" s="1372"/>
      <c r="AB397" s="1367"/>
      <c r="AC397" s="1373"/>
      <c r="AD397" s="1373"/>
      <c r="AE397" s="1373"/>
      <c r="AF397" s="1373"/>
      <c r="AG397" s="1367"/>
      <c r="AH397" s="1367"/>
      <c r="AI397" s="1367"/>
      <c r="AJ397" s="1374"/>
      <c r="AK397" s="1374"/>
      <c r="AL397" s="1367"/>
      <c r="AM397" s="1367"/>
      <c r="AN397" s="1367"/>
      <c r="AO397" s="1367"/>
      <c r="AP397" s="1367"/>
      <c r="AQ397" s="1367"/>
      <c r="AR397" s="1367"/>
      <c r="AS397" s="1367"/>
      <c r="AT397" s="1367"/>
      <c r="AU397" s="1374"/>
      <c r="AV397" s="1367"/>
      <c r="AW397" s="1374"/>
      <c r="AX397" s="1367"/>
      <c r="AY397" s="1367"/>
      <c r="AZ397" s="1367"/>
      <c r="BA397" s="1367"/>
      <c r="BB397" s="1367"/>
      <c r="BC397" s="1367"/>
      <c r="BD397" s="1367"/>
      <c r="BE397" s="1367"/>
      <c r="BF397" s="1367"/>
      <c r="BG397" s="1367"/>
      <c r="BH397" s="1367"/>
      <c r="BI397" s="1375"/>
      <c r="BJ397" s="1375"/>
      <c r="BK397" s="1375"/>
      <c r="BL397" s="1463"/>
      <c r="BM397" s="1464">
        <v>42581</v>
      </c>
      <c r="BN397" s="1475">
        <v>42612</v>
      </c>
      <c r="BO397" s="1281">
        <v>42643</v>
      </c>
      <c r="BP397" s="1282">
        <v>42673</v>
      </c>
      <c r="BQ397" s="1333">
        <v>42704</v>
      </c>
      <c r="BR397" s="1281">
        <v>42734</v>
      </c>
      <c r="BS397" s="1282">
        <v>42765</v>
      </c>
      <c r="BT397" s="1283">
        <v>42794</v>
      </c>
      <c r="BU397" s="1932">
        <v>42809</v>
      </c>
      <c r="BV397" s="1282">
        <v>42840</v>
      </c>
      <c r="BW397" s="1333">
        <v>42870</v>
      </c>
      <c r="BX397" s="1281">
        <v>42901</v>
      </c>
      <c r="BY397" s="1282">
        <v>42931</v>
      </c>
      <c r="BZ397" s="1333">
        <v>42962</v>
      </c>
      <c r="CA397" s="1281">
        <v>42993</v>
      </c>
      <c r="CB397" s="1282">
        <v>43023</v>
      </c>
      <c r="CC397" s="1333">
        <v>43054</v>
      </c>
      <c r="CD397" s="1281">
        <v>43099</v>
      </c>
      <c r="CE397" s="1282">
        <v>43115</v>
      </c>
      <c r="CF397" s="1283">
        <v>43146</v>
      </c>
      <c r="CG397" s="1281">
        <v>43174</v>
      </c>
      <c r="CH397" s="1282">
        <v>43205</v>
      </c>
      <c r="CI397" s="1283">
        <v>43235</v>
      </c>
    </row>
    <row r="398" spans="1:87" ht="30" hidden="1" customHeight="1" x14ac:dyDescent="0.25">
      <c r="A398" s="4697"/>
      <c r="B398" s="4708"/>
      <c r="C398" s="2797" t="s">
        <v>615</v>
      </c>
      <c r="D398" s="2797"/>
      <c r="E398" s="1399"/>
      <c r="F398" s="1399"/>
      <c r="G398" s="1296"/>
      <c r="H398" s="1297"/>
      <c r="I398" s="1298"/>
      <c r="J398" s="1296"/>
      <c r="K398" s="1297"/>
      <c r="L398" s="1298"/>
      <c r="M398" s="1296"/>
      <c r="N398" s="1297"/>
      <c r="O398" s="1298"/>
      <c r="P398" s="1400"/>
      <c r="Q398" s="1400"/>
      <c r="R398" s="1400"/>
      <c r="S398" s="1400"/>
      <c r="T398" s="1400"/>
      <c r="U398" s="1400"/>
      <c r="V398" s="1400"/>
      <c r="W398" s="1400"/>
      <c r="X398" s="1400"/>
      <c r="Y398" s="1400"/>
      <c r="Z398" s="1400"/>
      <c r="AA398" s="1401"/>
      <c r="AB398" s="1399"/>
      <c r="AC398" s="1395"/>
      <c r="AD398" s="1395"/>
      <c r="AE398" s="1395"/>
      <c r="AF398" s="1395"/>
      <c r="AG398" s="1399"/>
      <c r="AH398" s="1399"/>
      <c r="AI398" s="1399"/>
      <c r="AJ398" s="1402"/>
      <c r="AK398" s="1402"/>
      <c r="AL398" s="1399"/>
      <c r="AM398" s="1399"/>
      <c r="AN398" s="1399"/>
      <c r="AO398" s="1399"/>
      <c r="AP398" s="1399"/>
      <c r="AQ398" s="1399"/>
      <c r="AR398" s="1399"/>
      <c r="AS398" s="1399"/>
      <c r="AT398" s="1399"/>
      <c r="AU398" s="1402"/>
      <c r="AV398" s="1399"/>
      <c r="AW398" s="1402"/>
      <c r="AX398" s="1399"/>
      <c r="AY398" s="1399"/>
      <c r="AZ398" s="1399"/>
      <c r="BA398" s="1399"/>
      <c r="BB398" s="1399"/>
      <c r="BC398" s="1399"/>
      <c r="BD398" s="1399"/>
      <c r="BE398" s="1399"/>
      <c r="BF398" s="1399"/>
      <c r="BG398" s="1399"/>
      <c r="BH398" s="1399"/>
      <c r="BI398" s="1400"/>
      <c r="BJ398" s="1400"/>
      <c r="BK398" s="1400"/>
      <c r="BL398" s="2798"/>
      <c r="BM398" s="2799"/>
      <c r="BN398" s="2800"/>
      <c r="BO398" s="2798"/>
      <c r="BP398" s="2799"/>
      <c r="BQ398" s="2800"/>
      <c r="BR398" s="2798">
        <v>42765</v>
      </c>
      <c r="BS398" s="2799">
        <v>42794</v>
      </c>
      <c r="BT398" s="2801">
        <v>42809</v>
      </c>
      <c r="BU398" s="2802">
        <v>42840</v>
      </c>
      <c r="BV398" s="2799">
        <v>42870</v>
      </c>
      <c r="BW398" s="2800">
        <v>42901</v>
      </c>
      <c r="BX398" s="2798">
        <v>42931</v>
      </c>
      <c r="BY398" s="2799">
        <v>42962</v>
      </c>
      <c r="BZ398" s="2800">
        <v>42993</v>
      </c>
      <c r="CA398" s="2798">
        <v>43023</v>
      </c>
      <c r="CB398" s="2799">
        <v>43054</v>
      </c>
      <c r="CC398" s="2800">
        <v>43084</v>
      </c>
      <c r="CD398" s="1271">
        <v>43115</v>
      </c>
      <c r="CE398" s="1272">
        <v>43146</v>
      </c>
      <c r="CF398" s="1273">
        <v>43174</v>
      </c>
      <c r="CG398" s="2798">
        <v>43205</v>
      </c>
      <c r="CH398" s="2799">
        <v>43235</v>
      </c>
      <c r="CI398" s="2801">
        <v>43266</v>
      </c>
    </row>
    <row r="399" spans="1:87" ht="30" hidden="1" customHeight="1" x14ac:dyDescent="0.25">
      <c r="A399" s="4698"/>
      <c r="B399" s="4708"/>
      <c r="C399" s="1284" t="s">
        <v>440</v>
      </c>
      <c r="D399" s="1284"/>
      <c r="E399" s="1376"/>
      <c r="F399" s="1376"/>
      <c r="G399" s="1278"/>
      <c r="H399" s="1279"/>
      <c r="I399" s="1280"/>
      <c r="J399" s="1278"/>
      <c r="K399" s="1279"/>
      <c r="L399" s="1280"/>
      <c r="M399" s="1278"/>
      <c r="N399" s="1279"/>
      <c r="O399" s="1280"/>
      <c r="P399" s="1377"/>
      <c r="Q399" s="1377"/>
      <c r="R399" s="1377"/>
      <c r="S399" s="1377"/>
      <c r="T399" s="1377"/>
      <c r="U399" s="1377"/>
      <c r="V399" s="1377"/>
      <c r="W399" s="1377"/>
      <c r="X399" s="1377"/>
      <c r="Y399" s="1377"/>
      <c r="Z399" s="1377"/>
      <c r="AA399" s="1378"/>
      <c r="AB399" s="1376"/>
      <c r="AC399" s="1379"/>
      <c r="AD399" s="1379"/>
      <c r="AE399" s="1379"/>
      <c r="AF399" s="1379"/>
      <c r="AG399" s="1376"/>
      <c r="AH399" s="1376"/>
      <c r="AI399" s="1376"/>
      <c r="AJ399" s="1380"/>
      <c r="AK399" s="1380"/>
      <c r="AL399" s="1376"/>
      <c r="AM399" s="1376"/>
      <c r="AN399" s="1376"/>
      <c r="AO399" s="1376"/>
      <c r="AP399" s="1376"/>
      <c r="AQ399" s="1376"/>
      <c r="AR399" s="1376"/>
      <c r="AS399" s="1376"/>
      <c r="AT399" s="1376"/>
      <c r="AU399" s="1380"/>
      <c r="AV399" s="1376"/>
      <c r="AW399" s="1380"/>
      <c r="AX399" s="1376"/>
      <c r="AY399" s="1376"/>
      <c r="AZ399" s="1376"/>
      <c r="BA399" s="1376"/>
      <c r="BB399" s="1376"/>
      <c r="BC399" s="1376"/>
      <c r="BD399" s="1376"/>
      <c r="BE399" s="1376"/>
      <c r="BF399" s="1376"/>
      <c r="BG399" s="1376"/>
      <c r="BH399" s="1376"/>
      <c r="BI399" s="1266"/>
      <c r="BJ399" s="1266"/>
      <c r="BK399" s="1266"/>
      <c r="BL399" s="921">
        <v>42541</v>
      </c>
      <c r="BM399" s="1465">
        <v>42571</v>
      </c>
      <c r="BN399" s="1476">
        <v>42602</v>
      </c>
      <c r="BO399" s="1343">
        <v>42633</v>
      </c>
      <c r="BP399" s="1339">
        <v>42663</v>
      </c>
      <c r="BQ399" s="1349">
        <v>42694</v>
      </c>
      <c r="BR399" s="1343">
        <v>42724</v>
      </c>
      <c r="BS399" s="1339">
        <v>42755</v>
      </c>
      <c r="BT399" s="1344">
        <v>42420</v>
      </c>
      <c r="BU399" s="1933">
        <v>42799</v>
      </c>
      <c r="BV399" s="1339">
        <v>42830</v>
      </c>
      <c r="BW399" s="1349">
        <v>42860</v>
      </c>
      <c r="BX399" s="1343">
        <v>42891</v>
      </c>
      <c r="BY399" s="1339">
        <v>42921</v>
      </c>
      <c r="BZ399" s="1349">
        <v>42952</v>
      </c>
      <c r="CA399" s="1343">
        <v>42983</v>
      </c>
      <c r="CB399" s="1339">
        <v>43013</v>
      </c>
      <c r="CC399" s="1349">
        <v>43044</v>
      </c>
      <c r="CD399" s="1343">
        <v>43089</v>
      </c>
      <c r="CE399" s="1339">
        <v>43105</v>
      </c>
      <c r="CF399" s="1344">
        <v>43136</v>
      </c>
      <c r="CG399" s="1343">
        <v>43164</v>
      </c>
      <c r="CH399" s="1339">
        <v>43195</v>
      </c>
      <c r="CI399" s="1344">
        <v>43225</v>
      </c>
    </row>
    <row r="400" spans="1:87" ht="30" hidden="1" customHeight="1" x14ac:dyDescent="0.25">
      <c r="A400" s="4698"/>
      <c r="B400" s="4709"/>
      <c r="C400" s="1285" t="s">
        <v>434</v>
      </c>
      <c r="D400" s="1285"/>
      <c r="E400" s="1381"/>
      <c r="F400" s="1381"/>
      <c r="G400" s="1293"/>
      <c r="H400" s="1294"/>
      <c r="I400" s="1232"/>
      <c r="J400" s="1293"/>
      <c r="K400" s="1294"/>
      <c r="L400" s="1232"/>
      <c r="M400" s="1293"/>
      <c r="N400" s="1294"/>
      <c r="O400" s="1232"/>
      <c r="P400" s="1382"/>
      <c r="Q400" s="1382"/>
      <c r="R400" s="1382"/>
      <c r="S400" s="1382"/>
      <c r="T400" s="1382"/>
      <c r="U400" s="1382"/>
      <c r="V400" s="1382"/>
      <c r="W400" s="1382"/>
      <c r="X400" s="1382"/>
      <c r="Y400" s="1382"/>
      <c r="Z400" s="1382"/>
      <c r="AA400" s="1383"/>
      <c r="AB400" s="1381"/>
      <c r="AC400" s="1384"/>
      <c r="AD400" s="1384"/>
      <c r="AE400" s="1384"/>
      <c r="AF400" s="1384"/>
      <c r="AG400" s="1381"/>
      <c r="AH400" s="1381"/>
      <c r="AI400" s="1381"/>
      <c r="AJ400" s="1385"/>
      <c r="AK400" s="1385"/>
      <c r="AL400" s="1381"/>
      <c r="AM400" s="1381"/>
      <c r="AN400" s="1381"/>
      <c r="AO400" s="1381"/>
      <c r="AP400" s="1381"/>
      <c r="AQ400" s="1381"/>
      <c r="AR400" s="1381"/>
      <c r="AS400" s="1381"/>
      <c r="AT400" s="1381"/>
      <c r="AU400" s="1385"/>
      <c r="AV400" s="1381"/>
      <c r="AW400" s="1385"/>
      <c r="AX400" s="1381"/>
      <c r="AY400" s="1381"/>
      <c r="AZ400" s="1381"/>
      <c r="BA400" s="1381"/>
      <c r="BB400" s="1381"/>
      <c r="BC400" s="1381"/>
      <c r="BD400" s="1381"/>
      <c r="BE400" s="1381"/>
      <c r="BF400" s="1381"/>
      <c r="BG400" s="1381"/>
      <c r="BH400" s="1381"/>
      <c r="BI400" s="1266"/>
      <c r="BJ400" s="1266"/>
      <c r="BK400" s="1266"/>
      <c r="BL400" s="921">
        <v>42531</v>
      </c>
      <c r="BM400" s="1465">
        <v>42561</v>
      </c>
      <c r="BN400" s="1476">
        <v>42592</v>
      </c>
      <c r="BO400" s="1321">
        <v>42623</v>
      </c>
      <c r="BP400" s="1324">
        <v>42653</v>
      </c>
      <c r="BQ400" s="1334">
        <v>42684</v>
      </c>
      <c r="BR400" s="1321">
        <v>42714</v>
      </c>
      <c r="BS400" s="1324">
        <v>42745</v>
      </c>
      <c r="BT400" s="1325">
        <v>42776</v>
      </c>
      <c r="BU400" s="1584">
        <v>42804</v>
      </c>
      <c r="BV400" s="1324">
        <v>42835</v>
      </c>
      <c r="BW400" s="1334">
        <v>42865</v>
      </c>
      <c r="BX400" s="1321">
        <v>42896</v>
      </c>
      <c r="BY400" s="1324">
        <v>42926</v>
      </c>
      <c r="BZ400" s="1334">
        <v>42957</v>
      </c>
      <c r="CA400" s="1321">
        <v>42988</v>
      </c>
      <c r="CB400" s="1324">
        <v>43018</v>
      </c>
      <c r="CC400" s="1334">
        <v>43049</v>
      </c>
      <c r="CD400" s="1321">
        <v>43079</v>
      </c>
      <c r="CE400" s="1324">
        <v>43110</v>
      </c>
      <c r="CF400" s="1325">
        <v>43141</v>
      </c>
      <c r="CG400" s="1321">
        <v>43079</v>
      </c>
      <c r="CH400" s="1324">
        <v>43110</v>
      </c>
      <c r="CI400" s="1325">
        <v>43141</v>
      </c>
    </row>
    <row r="401" spans="1:96" ht="30" hidden="1" customHeight="1" x14ac:dyDescent="0.25">
      <c r="A401" s="4698"/>
      <c r="B401" s="4709"/>
      <c r="C401" s="1326" t="s">
        <v>468</v>
      </c>
      <c r="D401" s="1326"/>
      <c r="E401" s="1381"/>
      <c r="F401" s="1381"/>
      <c r="G401" s="1293"/>
      <c r="H401" s="1294"/>
      <c r="I401" s="1232"/>
      <c r="J401" s="1293"/>
      <c r="K401" s="1294"/>
      <c r="L401" s="1232"/>
      <c r="M401" s="1293"/>
      <c r="N401" s="1294"/>
      <c r="O401" s="1232"/>
      <c r="P401" s="1382"/>
      <c r="Q401" s="1382"/>
      <c r="R401" s="1382"/>
      <c r="S401" s="1382"/>
      <c r="T401" s="1382"/>
      <c r="U401" s="1382"/>
      <c r="V401" s="1382"/>
      <c r="W401" s="1382"/>
      <c r="X401" s="1382"/>
      <c r="Y401" s="1382"/>
      <c r="Z401" s="1382"/>
      <c r="AA401" s="1383"/>
      <c r="AB401" s="1381"/>
      <c r="AC401" s="1384"/>
      <c r="AD401" s="1384"/>
      <c r="AE401" s="1384"/>
      <c r="AF401" s="1384"/>
      <c r="AG401" s="1381"/>
      <c r="AH401" s="1381"/>
      <c r="AI401" s="1381"/>
      <c r="AJ401" s="1385"/>
      <c r="AK401" s="1385"/>
      <c r="AL401" s="1381"/>
      <c r="AM401" s="1381"/>
      <c r="AN401" s="1381"/>
      <c r="AO401" s="1381"/>
      <c r="AP401" s="1381"/>
      <c r="AQ401" s="1381"/>
      <c r="AR401" s="1381"/>
      <c r="AS401" s="1381"/>
      <c r="AT401" s="1381"/>
      <c r="AU401" s="1385"/>
      <c r="AV401" s="1381"/>
      <c r="AW401" s="1385"/>
      <c r="AX401" s="1381"/>
      <c r="AY401" s="1381"/>
      <c r="AZ401" s="1381"/>
      <c r="BA401" s="1381"/>
      <c r="BB401" s="1381"/>
      <c r="BC401" s="1381"/>
      <c r="BD401" s="1381"/>
      <c r="BE401" s="1381"/>
      <c r="BF401" s="1381"/>
      <c r="BG401" s="1381"/>
      <c r="BH401" s="1381"/>
      <c r="BI401" s="1266"/>
      <c r="BJ401" s="1266"/>
      <c r="BK401" s="1266"/>
      <c r="BL401" s="921">
        <v>42522</v>
      </c>
      <c r="BM401" s="1465">
        <v>42552</v>
      </c>
      <c r="BN401" s="1476">
        <v>42583</v>
      </c>
      <c r="BO401" s="1321">
        <v>42614</v>
      </c>
      <c r="BP401" s="1324">
        <v>42644</v>
      </c>
      <c r="BQ401" s="1334">
        <v>42675</v>
      </c>
      <c r="BR401" s="1321">
        <v>42705</v>
      </c>
      <c r="BS401" s="1324">
        <v>42736</v>
      </c>
      <c r="BT401" s="1325">
        <v>42767</v>
      </c>
      <c r="BU401" s="1584">
        <v>42795</v>
      </c>
      <c r="BV401" s="1324">
        <v>42826</v>
      </c>
      <c r="BW401" s="1334">
        <v>42856</v>
      </c>
      <c r="BX401" s="1321">
        <v>42887</v>
      </c>
      <c r="BY401" s="1324">
        <v>42917</v>
      </c>
      <c r="BZ401" s="1334">
        <v>42948</v>
      </c>
      <c r="CA401" s="1321">
        <v>42979</v>
      </c>
      <c r="CB401" s="1324">
        <v>43009</v>
      </c>
      <c r="CC401" s="1334">
        <v>43040</v>
      </c>
      <c r="CD401" s="1321">
        <v>42979</v>
      </c>
      <c r="CE401" s="1324">
        <v>43009</v>
      </c>
      <c r="CF401" s="1325">
        <v>43040</v>
      </c>
      <c r="CG401" s="1321">
        <v>42979</v>
      </c>
      <c r="CH401" s="1324">
        <v>43009</v>
      </c>
      <c r="CI401" s="1325">
        <v>43040</v>
      </c>
    </row>
    <row r="402" spans="1:96" ht="30" hidden="1" customHeight="1" x14ac:dyDescent="0.25">
      <c r="A402" s="4698"/>
      <c r="B402" s="4709"/>
      <c r="C402" s="1326" t="s">
        <v>469</v>
      </c>
      <c r="D402" s="1326"/>
      <c r="E402" s="1381"/>
      <c r="F402" s="1381"/>
      <c r="G402" s="1293"/>
      <c r="H402" s="1294"/>
      <c r="I402" s="1232"/>
      <c r="J402" s="1293"/>
      <c r="K402" s="1294"/>
      <c r="L402" s="1232"/>
      <c r="M402" s="1293"/>
      <c r="N402" s="1294"/>
      <c r="O402" s="1232"/>
      <c r="P402" s="1382"/>
      <c r="Q402" s="1382"/>
      <c r="R402" s="1382"/>
      <c r="S402" s="1382"/>
      <c r="T402" s="1382"/>
      <c r="U402" s="1382"/>
      <c r="V402" s="1382"/>
      <c r="W402" s="1382"/>
      <c r="X402" s="1382"/>
      <c r="Y402" s="1382"/>
      <c r="Z402" s="1382"/>
      <c r="AA402" s="1383"/>
      <c r="AB402" s="1381"/>
      <c r="AC402" s="1384"/>
      <c r="AD402" s="1384"/>
      <c r="AE402" s="1384"/>
      <c r="AF402" s="1384"/>
      <c r="AG402" s="1381"/>
      <c r="AH402" s="1381"/>
      <c r="AI402" s="1381"/>
      <c r="AJ402" s="1385"/>
      <c r="AK402" s="1385"/>
      <c r="AL402" s="1381"/>
      <c r="AM402" s="1381"/>
      <c r="AN402" s="1381"/>
      <c r="AO402" s="1381"/>
      <c r="AP402" s="1381"/>
      <c r="AQ402" s="1381"/>
      <c r="AR402" s="1381"/>
      <c r="AS402" s="1381"/>
      <c r="AT402" s="1381"/>
      <c r="AU402" s="1385"/>
      <c r="AV402" s="1381"/>
      <c r="AW402" s="1385"/>
      <c r="AX402" s="1381"/>
      <c r="AY402" s="1381"/>
      <c r="AZ402" s="1381"/>
      <c r="BA402" s="1381"/>
      <c r="BB402" s="1381"/>
      <c r="BC402" s="1381"/>
      <c r="BD402" s="1381"/>
      <c r="BE402" s="1381"/>
      <c r="BF402" s="1381"/>
      <c r="BG402" s="1381"/>
      <c r="BH402" s="1381"/>
      <c r="BI402" s="1266"/>
      <c r="BJ402" s="1266"/>
      <c r="BK402" s="1266"/>
      <c r="BL402" s="921"/>
      <c r="BM402" s="1465"/>
      <c r="BN402" s="1476"/>
      <c r="BO402" s="1592">
        <f t="shared" ref="BO402:BT402" si="484">BO400-38</f>
        <v>42585</v>
      </c>
      <c r="BP402" s="1324">
        <f t="shared" si="484"/>
        <v>42615</v>
      </c>
      <c r="BQ402" s="1931">
        <f t="shared" si="484"/>
        <v>42646</v>
      </c>
      <c r="BR402" s="1321">
        <f t="shared" si="484"/>
        <v>42676</v>
      </c>
      <c r="BS402" s="1324">
        <f t="shared" si="484"/>
        <v>42707</v>
      </c>
      <c r="BT402" s="1325">
        <f t="shared" si="484"/>
        <v>42738</v>
      </c>
      <c r="BU402" s="2584">
        <v>42787</v>
      </c>
      <c r="BV402" s="1324">
        <f t="shared" ref="BV402:CI402" si="485">BV400-38</f>
        <v>42797</v>
      </c>
      <c r="BW402" s="1334">
        <f t="shared" si="485"/>
        <v>42827</v>
      </c>
      <c r="BX402" s="1321">
        <f t="shared" si="485"/>
        <v>42858</v>
      </c>
      <c r="BY402" s="1324">
        <f t="shared" si="485"/>
        <v>42888</v>
      </c>
      <c r="BZ402" s="1334">
        <f t="shared" si="485"/>
        <v>42919</v>
      </c>
      <c r="CA402" s="1321">
        <f t="shared" si="485"/>
        <v>42950</v>
      </c>
      <c r="CB402" s="1324">
        <f t="shared" si="485"/>
        <v>42980</v>
      </c>
      <c r="CC402" s="1334">
        <f t="shared" si="485"/>
        <v>43011</v>
      </c>
      <c r="CD402" s="1321">
        <f t="shared" si="485"/>
        <v>43041</v>
      </c>
      <c r="CE402" s="1324">
        <f t="shared" si="485"/>
        <v>43072</v>
      </c>
      <c r="CF402" s="1325">
        <f t="shared" si="485"/>
        <v>43103</v>
      </c>
      <c r="CG402" s="1321">
        <f t="shared" si="485"/>
        <v>43041</v>
      </c>
      <c r="CH402" s="1324">
        <f t="shared" si="485"/>
        <v>43072</v>
      </c>
      <c r="CI402" s="1325">
        <f t="shared" si="485"/>
        <v>43103</v>
      </c>
    </row>
    <row r="403" spans="1:96" ht="30" hidden="1" customHeight="1" x14ac:dyDescent="0.25">
      <c r="A403" s="4698"/>
      <c r="B403" s="4709"/>
      <c r="C403" s="1327" t="s">
        <v>427</v>
      </c>
      <c r="D403" s="1327"/>
      <c r="E403" s="1384"/>
      <c r="F403" s="1384"/>
      <c r="G403" s="1328"/>
      <c r="H403" s="1329"/>
      <c r="I403" s="1289"/>
      <c r="J403" s="1328"/>
      <c r="K403" s="1329"/>
      <c r="L403" s="1289"/>
      <c r="M403" s="1328"/>
      <c r="N403" s="1329"/>
      <c r="O403" s="1289"/>
      <c r="P403" s="1386"/>
      <c r="Q403" s="1386"/>
      <c r="R403" s="1386"/>
      <c r="S403" s="1386"/>
      <c r="T403" s="1386"/>
      <c r="U403" s="1386"/>
      <c r="V403" s="1386"/>
      <c r="W403" s="1386"/>
      <c r="X403" s="1386"/>
      <c r="Y403" s="1386"/>
      <c r="Z403" s="1386"/>
      <c r="AA403" s="1387"/>
      <c r="AB403" s="1384"/>
      <c r="AC403" s="1384"/>
      <c r="AD403" s="1384"/>
      <c r="AE403" s="1384"/>
      <c r="AF403" s="1384"/>
      <c r="AG403" s="1384"/>
      <c r="AH403" s="1384"/>
      <c r="AI403" s="1384"/>
      <c r="AJ403" s="1388"/>
      <c r="AK403" s="1388"/>
      <c r="AL403" s="1384"/>
      <c r="AM403" s="1384"/>
      <c r="AN403" s="1384"/>
      <c r="AO403" s="1384"/>
      <c r="AP403" s="1384"/>
      <c r="AQ403" s="1384"/>
      <c r="AR403" s="1384"/>
      <c r="AS403" s="1384"/>
      <c r="AT403" s="1384"/>
      <c r="AU403" s="1388"/>
      <c r="AV403" s="1384"/>
      <c r="AW403" s="1388"/>
      <c r="AX403" s="1384"/>
      <c r="AY403" s="1384"/>
      <c r="AZ403" s="1384"/>
      <c r="BA403" s="1384"/>
      <c r="BB403" s="1384"/>
      <c r="BC403" s="1384"/>
      <c r="BD403" s="1384"/>
      <c r="BE403" s="1384"/>
      <c r="BF403" s="1384"/>
      <c r="BG403" s="1384"/>
      <c r="BH403" s="1384"/>
      <c r="BI403" s="1274"/>
      <c r="BJ403" s="1275"/>
      <c r="BK403" s="1276"/>
      <c r="BL403" s="921">
        <f t="shared" ref="BL403:CI403" si="486">BL135</f>
        <v>42405</v>
      </c>
      <c r="BM403" s="1465">
        <f t="shared" si="486"/>
        <v>42461</v>
      </c>
      <c r="BN403" s="1476">
        <f t="shared" si="486"/>
        <v>42482</v>
      </c>
      <c r="BO403" s="1321">
        <f t="shared" si="486"/>
        <v>42517</v>
      </c>
      <c r="BP403" s="1324">
        <f t="shared" si="486"/>
        <v>42552</v>
      </c>
      <c r="BQ403" s="1334">
        <f t="shared" si="486"/>
        <v>42587</v>
      </c>
      <c r="BR403" s="1321">
        <f t="shared" si="486"/>
        <v>42629</v>
      </c>
      <c r="BS403" s="1324" t="str">
        <f t="shared" si="486"/>
        <v>same as 12/30</v>
      </c>
      <c r="BT403" s="1325">
        <f t="shared" si="486"/>
        <v>42657</v>
      </c>
      <c r="BU403" s="1584">
        <f t="shared" si="486"/>
        <v>42685</v>
      </c>
      <c r="BV403" s="1324">
        <f t="shared" si="486"/>
        <v>42720</v>
      </c>
      <c r="BW403" s="1334">
        <f t="shared" si="486"/>
        <v>42748</v>
      </c>
      <c r="BX403" s="1321">
        <f t="shared" si="486"/>
        <v>42776</v>
      </c>
      <c r="BY403" s="1324">
        <f t="shared" si="486"/>
        <v>42825</v>
      </c>
      <c r="BZ403" s="1334">
        <f t="shared" si="486"/>
        <v>42853</v>
      </c>
      <c r="CA403" s="1321">
        <f t="shared" si="486"/>
        <v>42888</v>
      </c>
      <c r="CB403" s="1324">
        <f t="shared" si="486"/>
        <v>42923</v>
      </c>
      <c r="CC403" s="1334">
        <f t="shared" si="486"/>
        <v>42958</v>
      </c>
      <c r="CD403" s="1321">
        <f t="shared" si="486"/>
        <v>43000</v>
      </c>
      <c r="CE403" s="1324" t="str">
        <f t="shared" si="486"/>
        <v>same as 12/30</v>
      </c>
      <c r="CF403" s="1325">
        <f t="shared" si="486"/>
        <v>42663</v>
      </c>
      <c r="CG403" s="1321">
        <f t="shared" si="486"/>
        <v>43063</v>
      </c>
      <c r="CH403" s="1324">
        <f t="shared" si="486"/>
        <v>43084</v>
      </c>
      <c r="CI403" s="1325">
        <f t="shared" si="486"/>
        <v>43112</v>
      </c>
    </row>
    <row r="404" spans="1:96" ht="30" hidden="1" customHeight="1" x14ac:dyDescent="0.25">
      <c r="A404" s="4698"/>
      <c r="B404" s="4709"/>
      <c r="C404" s="1285" t="s">
        <v>428</v>
      </c>
      <c r="D404" s="1285"/>
      <c r="E404" s="1381"/>
      <c r="F404" s="1381"/>
      <c r="G404" s="1293"/>
      <c r="H404" s="1294"/>
      <c r="I404" s="1232"/>
      <c r="J404" s="1293"/>
      <c r="K404" s="1294"/>
      <c r="L404" s="1232"/>
      <c r="M404" s="1293"/>
      <c r="N404" s="1294"/>
      <c r="O404" s="1232"/>
      <c r="P404" s="1382"/>
      <c r="Q404" s="1382"/>
      <c r="R404" s="1382"/>
      <c r="S404" s="1382"/>
      <c r="T404" s="1382"/>
      <c r="U404" s="1382"/>
      <c r="V404" s="1382"/>
      <c r="W404" s="1382"/>
      <c r="X404" s="1382"/>
      <c r="Y404" s="1382"/>
      <c r="Z404" s="1382"/>
      <c r="AA404" s="1383"/>
      <c r="AB404" s="1381"/>
      <c r="AC404" s="1384"/>
      <c r="AD404" s="1384"/>
      <c r="AE404" s="1384"/>
      <c r="AF404" s="1384"/>
      <c r="AG404" s="1381"/>
      <c r="AH404" s="1381"/>
      <c r="AI404" s="1381"/>
      <c r="AJ404" s="1385"/>
      <c r="AK404" s="1385"/>
      <c r="AL404" s="1381"/>
      <c r="AM404" s="1381"/>
      <c r="AN404" s="1381"/>
      <c r="AO404" s="1381"/>
      <c r="AP404" s="1381"/>
      <c r="AQ404" s="1381"/>
      <c r="AR404" s="1381"/>
      <c r="AS404" s="1381"/>
      <c r="AT404" s="1381"/>
      <c r="AU404" s="1385"/>
      <c r="AV404" s="1381"/>
      <c r="AW404" s="1385"/>
      <c r="AX404" s="1381"/>
      <c r="AY404" s="1381"/>
      <c r="AZ404" s="1381"/>
      <c r="BA404" s="1381"/>
      <c r="BB404" s="1381"/>
      <c r="BC404" s="1381"/>
      <c r="BD404" s="1381"/>
      <c r="BE404" s="1381"/>
      <c r="BF404" s="1381"/>
      <c r="BG404" s="1381"/>
      <c r="BH404" s="1381"/>
      <c r="BI404" s="1254"/>
      <c r="BJ404" s="1255"/>
      <c r="BK404" s="1256"/>
      <c r="BL404" s="915">
        <f t="shared" ref="BL404:BW404" si="487">BL144</f>
        <v>42397</v>
      </c>
      <c r="BM404" s="911">
        <f t="shared" si="487"/>
        <v>42453</v>
      </c>
      <c r="BN404" s="912">
        <f t="shared" si="487"/>
        <v>42474</v>
      </c>
      <c r="BO404" s="1315">
        <f t="shared" si="487"/>
        <v>42509</v>
      </c>
      <c r="BP404" s="1340">
        <f t="shared" si="487"/>
        <v>42544</v>
      </c>
      <c r="BQ404" s="1350">
        <f t="shared" si="487"/>
        <v>42579</v>
      </c>
      <c r="BR404" s="1315">
        <f t="shared" si="487"/>
        <v>42621</v>
      </c>
      <c r="BS404" s="1340" t="str">
        <f t="shared" si="487"/>
        <v>same as 12/30</v>
      </c>
      <c r="BT404" s="1345">
        <f t="shared" si="487"/>
        <v>42649</v>
      </c>
      <c r="BU404" s="1934">
        <f t="shared" si="487"/>
        <v>42677</v>
      </c>
      <c r="BV404" s="1340">
        <f t="shared" si="487"/>
        <v>42712</v>
      </c>
      <c r="BW404" s="1350">
        <f t="shared" si="487"/>
        <v>42740</v>
      </c>
      <c r="BX404" s="2776">
        <v>42753</v>
      </c>
      <c r="BY404" s="1340">
        <f t="shared" ref="BY404:CI404" si="488">BY144</f>
        <v>42817</v>
      </c>
      <c r="BZ404" s="1350">
        <f t="shared" si="488"/>
        <v>42845</v>
      </c>
      <c r="CA404" s="1315">
        <f t="shared" si="488"/>
        <v>42880</v>
      </c>
      <c r="CB404" s="1340">
        <f t="shared" si="488"/>
        <v>42915</v>
      </c>
      <c r="CC404" s="1350">
        <f t="shared" si="488"/>
        <v>42950</v>
      </c>
      <c r="CD404" s="1315">
        <f t="shared" si="488"/>
        <v>42992</v>
      </c>
      <c r="CE404" s="1340" t="str">
        <f t="shared" si="488"/>
        <v>same as 12/30</v>
      </c>
      <c r="CF404" s="1345">
        <f t="shared" si="488"/>
        <v>42655</v>
      </c>
      <c r="CG404" s="1315">
        <f t="shared" si="488"/>
        <v>43055</v>
      </c>
      <c r="CH404" s="1340">
        <f t="shared" si="488"/>
        <v>43076</v>
      </c>
      <c r="CI404" s="1345">
        <f t="shared" si="488"/>
        <v>43104</v>
      </c>
    </row>
    <row r="405" spans="1:96" ht="30" hidden="1" customHeight="1" x14ac:dyDescent="0.25">
      <c r="A405" s="4698"/>
      <c r="B405" s="4709"/>
      <c r="C405" s="1285" t="s">
        <v>516</v>
      </c>
      <c r="D405" s="1285"/>
      <c r="E405" s="1381"/>
      <c r="F405" s="1381"/>
      <c r="G405" s="1293"/>
      <c r="H405" s="1294"/>
      <c r="I405" s="1232"/>
      <c r="J405" s="1293"/>
      <c r="K405" s="1294"/>
      <c r="L405" s="1232"/>
      <c r="M405" s="1293"/>
      <c r="N405" s="1294"/>
      <c r="O405" s="1232"/>
      <c r="P405" s="1382"/>
      <c r="Q405" s="1382"/>
      <c r="R405" s="1382"/>
      <c r="S405" s="1382"/>
      <c r="T405" s="1382"/>
      <c r="U405" s="1382"/>
      <c r="V405" s="1382"/>
      <c r="W405" s="1382"/>
      <c r="X405" s="1382"/>
      <c r="Y405" s="1382"/>
      <c r="Z405" s="1382"/>
      <c r="AA405" s="1383"/>
      <c r="AB405" s="1381"/>
      <c r="AC405" s="1384"/>
      <c r="AD405" s="1384"/>
      <c r="AE405" s="1384"/>
      <c r="AF405" s="1384"/>
      <c r="AG405" s="1381"/>
      <c r="AH405" s="1381"/>
      <c r="AI405" s="1381"/>
      <c r="AJ405" s="1385"/>
      <c r="AK405" s="1385"/>
      <c r="AL405" s="1381"/>
      <c r="AM405" s="1381"/>
      <c r="AN405" s="1381"/>
      <c r="AO405" s="1381"/>
      <c r="AP405" s="1381"/>
      <c r="AQ405" s="1381"/>
      <c r="AR405" s="1381"/>
      <c r="AS405" s="1381"/>
      <c r="AT405" s="1381"/>
      <c r="AU405" s="1385"/>
      <c r="AV405" s="1381"/>
      <c r="AW405" s="1385"/>
      <c r="AX405" s="1381"/>
      <c r="AY405" s="1381"/>
      <c r="AZ405" s="1381"/>
      <c r="BA405" s="1381"/>
      <c r="BB405" s="1381"/>
      <c r="BC405" s="1381"/>
      <c r="BD405" s="1381"/>
      <c r="BE405" s="1381"/>
      <c r="BF405" s="1381"/>
      <c r="BG405" s="1381"/>
      <c r="BH405" s="1381"/>
      <c r="BI405" s="1254"/>
      <c r="BJ405" s="1255"/>
      <c r="BK405" s="1256"/>
      <c r="BL405" s="915"/>
      <c r="BM405" s="911"/>
      <c r="BN405" s="912"/>
      <c r="BO405" s="1315"/>
      <c r="BP405" s="1340"/>
      <c r="BQ405" s="1350"/>
      <c r="BR405" s="1315">
        <f>BR406+6</f>
        <v>42641</v>
      </c>
      <c r="BS405" s="1340">
        <f>BS406+6</f>
        <v>42676</v>
      </c>
      <c r="BT405" s="1345" t="s">
        <v>454</v>
      </c>
      <c r="BU405" s="1934">
        <f>BU406+6</f>
        <v>42704</v>
      </c>
      <c r="BV405" s="1340">
        <f>BV406+6</f>
        <v>42711</v>
      </c>
      <c r="BW405" s="1350"/>
      <c r="BX405" s="1315">
        <f>BX406+6</f>
        <v>42795</v>
      </c>
      <c r="BY405" s="1340">
        <f>BY406+6</f>
        <v>42802</v>
      </c>
      <c r="BZ405" s="1350"/>
      <c r="CA405" s="1315">
        <f>CA406+6</f>
        <v>42900</v>
      </c>
      <c r="CB405" s="1340">
        <f>CB406+6</f>
        <v>42907</v>
      </c>
      <c r="CC405" s="1350"/>
      <c r="CD405" s="1315">
        <f>CD406+6</f>
        <v>43006</v>
      </c>
      <c r="CE405" s="1340">
        <f>CE406+6</f>
        <v>43013</v>
      </c>
      <c r="CF405" s="1345"/>
      <c r="CG405" s="1315">
        <f>CG406+6</f>
        <v>43081</v>
      </c>
      <c r="CH405" s="1340">
        <f>CH406+6</f>
        <v>43088</v>
      </c>
      <c r="CI405" s="1345"/>
    </row>
    <row r="406" spans="1:96" ht="30" hidden="1" customHeight="1" x14ac:dyDescent="0.25">
      <c r="A406" s="4698"/>
      <c r="B406" s="4709"/>
      <c r="C406" s="1285" t="s">
        <v>515</v>
      </c>
      <c r="D406" s="1285"/>
      <c r="E406" s="1381"/>
      <c r="F406" s="1381"/>
      <c r="G406" s="1293"/>
      <c r="H406" s="1294"/>
      <c r="I406" s="1232"/>
      <c r="J406" s="1293"/>
      <c r="K406" s="1294"/>
      <c r="L406" s="1232"/>
      <c r="M406" s="1293"/>
      <c r="N406" s="1294"/>
      <c r="O406" s="1232"/>
      <c r="P406" s="1382"/>
      <c r="Q406" s="1382"/>
      <c r="R406" s="1382"/>
      <c r="S406" s="1382"/>
      <c r="T406" s="1382"/>
      <c r="U406" s="1382"/>
      <c r="V406" s="1382"/>
      <c r="W406" s="1382"/>
      <c r="X406" s="1382"/>
      <c r="Y406" s="1382"/>
      <c r="Z406" s="1382"/>
      <c r="AA406" s="1383"/>
      <c r="AB406" s="1381"/>
      <c r="AC406" s="1384"/>
      <c r="AD406" s="1384"/>
      <c r="AE406" s="1384"/>
      <c r="AF406" s="1384"/>
      <c r="AG406" s="1381"/>
      <c r="AH406" s="1381"/>
      <c r="AI406" s="1381"/>
      <c r="AJ406" s="1385"/>
      <c r="AK406" s="1385"/>
      <c r="AL406" s="1381"/>
      <c r="AM406" s="1381"/>
      <c r="AN406" s="1381"/>
      <c r="AO406" s="1381"/>
      <c r="AP406" s="1381"/>
      <c r="AQ406" s="1381"/>
      <c r="AR406" s="1381"/>
      <c r="AS406" s="1381"/>
      <c r="AT406" s="1381"/>
      <c r="AU406" s="1385"/>
      <c r="AV406" s="1381"/>
      <c r="AW406" s="1385"/>
      <c r="AX406" s="1381"/>
      <c r="AY406" s="1381"/>
      <c r="AZ406" s="1381"/>
      <c r="BA406" s="1381"/>
      <c r="BB406" s="1381"/>
      <c r="BC406" s="1381"/>
      <c r="BD406" s="1381"/>
      <c r="BE406" s="1381"/>
      <c r="BF406" s="1381"/>
      <c r="BG406" s="1381"/>
      <c r="BH406" s="1381"/>
      <c r="BI406" s="1254"/>
      <c r="BJ406" s="1255"/>
      <c r="BK406" s="1256"/>
      <c r="BL406" s="915"/>
      <c r="BM406" s="911"/>
      <c r="BN406" s="912"/>
      <c r="BO406" s="1315"/>
      <c r="BP406" s="1340"/>
      <c r="BQ406" s="1350"/>
      <c r="BR406" s="1315">
        <f>BR409+20</f>
        <v>42635</v>
      </c>
      <c r="BS406" s="1340">
        <f>BS409+20</f>
        <v>42670</v>
      </c>
      <c r="BT406" s="1345" t="s">
        <v>454</v>
      </c>
      <c r="BU406" s="1934">
        <f>BU409+20</f>
        <v>42698</v>
      </c>
      <c r="BV406" s="1340">
        <f>BV409+20</f>
        <v>42705</v>
      </c>
      <c r="BW406" s="1350"/>
      <c r="BX406" s="1315">
        <f>BX409+20</f>
        <v>42789</v>
      </c>
      <c r="BY406" s="1340">
        <f>BY409+20</f>
        <v>42796</v>
      </c>
      <c r="BZ406" s="1350"/>
      <c r="CA406" s="1315">
        <f>CA409+20</f>
        <v>42894</v>
      </c>
      <c r="CB406" s="1340">
        <f>CB409+20</f>
        <v>42901</v>
      </c>
      <c r="CC406" s="1350"/>
      <c r="CD406" s="1315">
        <f>CD409+20</f>
        <v>43000</v>
      </c>
      <c r="CE406" s="1340">
        <f>CE409+20</f>
        <v>43007</v>
      </c>
      <c r="CF406" s="1345"/>
      <c r="CG406" s="1315">
        <f>CG409+20</f>
        <v>43075</v>
      </c>
      <c r="CH406" s="1340">
        <f>CH409+20</f>
        <v>43082</v>
      </c>
      <c r="CI406" s="1345"/>
    </row>
    <row r="407" spans="1:96" s="487" customFormat="1" ht="30" hidden="1" customHeight="1" x14ac:dyDescent="0.25">
      <c r="A407" s="4698"/>
      <c r="B407" s="4709"/>
      <c r="C407" s="2726" t="s">
        <v>513</v>
      </c>
      <c r="D407" s="2726"/>
      <c r="E407" s="1404"/>
      <c r="F407" s="1404"/>
      <c r="G407" s="1274"/>
      <c r="H407" s="1275"/>
      <c r="I407" s="2940"/>
      <c r="J407" s="1274"/>
      <c r="K407" s="1275"/>
      <c r="L407" s="2940"/>
      <c r="M407" s="1274"/>
      <c r="N407" s="1275"/>
      <c r="O407" s="2940"/>
      <c r="P407" s="1569"/>
      <c r="Q407" s="1569"/>
      <c r="R407" s="1569"/>
      <c r="S407" s="1569"/>
      <c r="T407" s="1569"/>
      <c r="U407" s="1569"/>
      <c r="V407" s="1569"/>
      <c r="W407" s="1569"/>
      <c r="X407" s="1569"/>
      <c r="Y407" s="1569"/>
      <c r="Z407" s="1569"/>
      <c r="AA407" s="2941"/>
      <c r="AB407" s="1404"/>
      <c r="AC407" s="1404"/>
      <c r="AD407" s="1404"/>
      <c r="AE407" s="1404"/>
      <c r="AF407" s="1404"/>
      <c r="AG407" s="1404"/>
      <c r="AH407" s="1404"/>
      <c r="AI407" s="1404"/>
      <c r="AJ407" s="2942"/>
      <c r="AK407" s="2942"/>
      <c r="AL407" s="1404"/>
      <c r="AM407" s="1404"/>
      <c r="AN407" s="1404"/>
      <c r="AO407" s="1404"/>
      <c r="AP407" s="1404"/>
      <c r="AQ407" s="1404"/>
      <c r="AR407" s="1404"/>
      <c r="AS407" s="1404"/>
      <c r="AT407" s="1404"/>
      <c r="AU407" s="2942"/>
      <c r="AV407" s="1404"/>
      <c r="AW407" s="2942"/>
      <c r="AX407" s="1404"/>
      <c r="AY407" s="1404"/>
      <c r="AZ407" s="1404"/>
      <c r="BA407" s="1404"/>
      <c r="BB407" s="1404"/>
      <c r="BC407" s="1404"/>
      <c r="BD407" s="1404"/>
      <c r="BE407" s="1404"/>
      <c r="BF407" s="1404"/>
      <c r="BG407" s="1404"/>
      <c r="BH407" s="1404"/>
      <c r="BI407" s="1274"/>
      <c r="BJ407" s="1275"/>
      <c r="BK407" s="1276"/>
      <c r="BL407" s="921">
        <f t="shared" ref="BL407:BR407" si="489">BL399-95</f>
        <v>42446</v>
      </c>
      <c r="BM407" s="1465">
        <f t="shared" si="489"/>
        <v>42476</v>
      </c>
      <c r="BN407" s="1476">
        <f t="shared" si="489"/>
        <v>42507</v>
      </c>
      <c r="BO407" s="921">
        <f t="shared" si="489"/>
        <v>42538</v>
      </c>
      <c r="BP407" s="1465">
        <f t="shared" si="489"/>
        <v>42568</v>
      </c>
      <c r="BQ407" s="1476">
        <f t="shared" si="489"/>
        <v>42599</v>
      </c>
      <c r="BR407" s="921">
        <f t="shared" si="489"/>
        <v>42629</v>
      </c>
      <c r="BS407" s="1465">
        <f>BS399-100</f>
        <v>42655</v>
      </c>
      <c r="BT407" s="2943" t="s">
        <v>454</v>
      </c>
      <c r="BU407" s="2944">
        <f>BU399-114</f>
        <v>42685</v>
      </c>
      <c r="BV407" s="1465">
        <f>BV399-110</f>
        <v>42720</v>
      </c>
      <c r="BW407" s="1476">
        <f>BW399-112</f>
        <v>42748</v>
      </c>
      <c r="BX407" s="921">
        <f>BX399-115</f>
        <v>42776</v>
      </c>
      <c r="BY407" s="1465">
        <f>BY399-110</f>
        <v>42811</v>
      </c>
      <c r="BZ407" s="1476">
        <f>BZ399-113</f>
        <v>42839</v>
      </c>
      <c r="CA407" s="921">
        <f>CA399-102</f>
        <v>42881</v>
      </c>
      <c r="CB407" s="1465">
        <f>CB399-97</f>
        <v>42916</v>
      </c>
      <c r="CC407" s="1476">
        <f>CC399-113</f>
        <v>42931</v>
      </c>
      <c r="CD407" s="921">
        <f>CD399-102</f>
        <v>42987</v>
      </c>
      <c r="CE407" s="1465">
        <f>CE399-97</f>
        <v>43008</v>
      </c>
      <c r="CF407" s="1476">
        <f>CF399-113</f>
        <v>43023</v>
      </c>
      <c r="CG407" s="921">
        <f>CG399-102</f>
        <v>43062</v>
      </c>
      <c r="CH407" s="1465">
        <f>CH399-97</f>
        <v>43098</v>
      </c>
      <c r="CI407" s="1476">
        <f>CI399-113</f>
        <v>43112</v>
      </c>
      <c r="CQ407" s="2733"/>
      <c r="CR407" s="2733"/>
    </row>
    <row r="408" spans="1:96" s="487" customFormat="1" ht="30" hidden="1" customHeight="1" x14ac:dyDescent="0.25">
      <c r="A408" s="4698"/>
      <c r="B408" s="4709"/>
      <c r="C408" s="2726" t="s">
        <v>443</v>
      </c>
      <c r="D408" s="2726"/>
      <c r="E408" s="1404"/>
      <c r="F408" s="1404"/>
      <c r="G408" s="1274"/>
      <c r="H408" s="1275"/>
      <c r="I408" s="2940"/>
      <c r="J408" s="1274"/>
      <c r="K408" s="1275"/>
      <c r="L408" s="2940"/>
      <c r="M408" s="1274"/>
      <c r="N408" s="1275"/>
      <c r="O408" s="2940"/>
      <c r="P408" s="1569"/>
      <c r="Q408" s="1569"/>
      <c r="R408" s="1569"/>
      <c r="S408" s="1569"/>
      <c r="T408" s="1569"/>
      <c r="U408" s="1569"/>
      <c r="V408" s="1569"/>
      <c r="W408" s="1569"/>
      <c r="X408" s="1569"/>
      <c r="Y408" s="1569"/>
      <c r="Z408" s="1569"/>
      <c r="AA408" s="2941"/>
      <c r="AB408" s="1404"/>
      <c r="AC408" s="1404"/>
      <c r="AD408" s="1404"/>
      <c r="AE408" s="1404"/>
      <c r="AF408" s="1404"/>
      <c r="AG408" s="1404"/>
      <c r="AH408" s="1404"/>
      <c r="AI408" s="1404"/>
      <c r="AJ408" s="2942"/>
      <c r="AK408" s="2942"/>
      <c r="AL408" s="1404"/>
      <c r="AM408" s="1404"/>
      <c r="AN408" s="1404"/>
      <c r="AO408" s="1404"/>
      <c r="AP408" s="1404"/>
      <c r="AQ408" s="1404"/>
      <c r="AR408" s="1404"/>
      <c r="AS408" s="1404"/>
      <c r="AT408" s="1404"/>
      <c r="AU408" s="2942"/>
      <c r="AV408" s="1404"/>
      <c r="AW408" s="2942"/>
      <c r="AX408" s="1404"/>
      <c r="AY408" s="1404"/>
      <c r="AZ408" s="1404"/>
      <c r="BA408" s="1404"/>
      <c r="BB408" s="1404"/>
      <c r="BC408" s="1404"/>
      <c r="BD408" s="1404"/>
      <c r="BE408" s="1404"/>
      <c r="BF408" s="1404"/>
      <c r="BG408" s="1404"/>
      <c r="BH408" s="1404"/>
      <c r="BI408" s="1274"/>
      <c r="BJ408" s="1275"/>
      <c r="BK408" s="1276"/>
      <c r="BL408" s="921">
        <f t="shared" ref="BL408:BR408" si="490">BL407-9</f>
        <v>42437</v>
      </c>
      <c r="BM408" s="1465">
        <f t="shared" si="490"/>
        <v>42467</v>
      </c>
      <c r="BN408" s="1476">
        <f t="shared" si="490"/>
        <v>42498</v>
      </c>
      <c r="BO408" s="921">
        <f t="shared" si="490"/>
        <v>42529</v>
      </c>
      <c r="BP408" s="1465">
        <f t="shared" si="490"/>
        <v>42559</v>
      </c>
      <c r="BQ408" s="1476">
        <f t="shared" si="490"/>
        <v>42590</v>
      </c>
      <c r="BR408" s="921">
        <f t="shared" si="490"/>
        <v>42620</v>
      </c>
      <c r="BS408" s="1465">
        <f>BS407-7</f>
        <v>42648</v>
      </c>
      <c r="BT408" s="2943" t="s">
        <v>454</v>
      </c>
      <c r="BU408" s="2944">
        <f t="shared" ref="BU408:CI408" si="491">BU407-3</f>
        <v>42682</v>
      </c>
      <c r="BV408" s="1465">
        <f t="shared" si="491"/>
        <v>42717</v>
      </c>
      <c r="BW408" s="1476">
        <f t="shared" si="491"/>
        <v>42745</v>
      </c>
      <c r="BX408" s="921">
        <f t="shared" si="491"/>
        <v>42773</v>
      </c>
      <c r="BY408" s="1465">
        <f t="shared" si="491"/>
        <v>42808</v>
      </c>
      <c r="BZ408" s="1476">
        <f t="shared" si="491"/>
        <v>42836</v>
      </c>
      <c r="CA408" s="921">
        <f t="shared" si="491"/>
        <v>42878</v>
      </c>
      <c r="CB408" s="1465">
        <f t="shared" si="491"/>
        <v>42913</v>
      </c>
      <c r="CC408" s="1476">
        <f t="shared" si="491"/>
        <v>42928</v>
      </c>
      <c r="CD408" s="921">
        <f t="shared" si="491"/>
        <v>42984</v>
      </c>
      <c r="CE408" s="1465">
        <f t="shared" si="491"/>
        <v>43005</v>
      </c>
      <c r="CF408" s="2943">
        <f t="shared" si="491"/>
        <v>43020</v>
      </c>
      <c r="CG408" s="921">
        <f t="shared" si="491"/>
        <v>43059</v>
      </c>
      <c r="CH408" s="1465">
        <f t="shared" si="491"/>
        <v>43095</v>
      </c>
      <c r="CI408" s="2943">
        <f t="shared" si="491"/>
        <v>43109</v>
      </c>
      <c r="CQ408" s="2733"/>
      <c r="CR408" s="2733"/>
    </row>
    <row r="409" spans="1:96" s="487" customFormat="1" ht="30" hidden="1" customHeight="1" x14ac:dyDescent="0.25">
      <c r="A409" s="4698"/>
      <c r="B409" s="4709"/>
      <c r="C409" s="2726" t="s">
        <v>514</v>
      </c>
      <c r="D409" s="2726"/>
      <c r="E409" s="1404"/>
      <c r="F409" s="1404"/>
      <c r="G409" s="1274"/>
      <c r="H409" s="1275"/>
      <c r="I409" s="2940"/>
      <c r="J409" s="1274"/>
      <c r="K409" s="1275"/>
      <c r="L409" s="2940"/>
      <c r="M409" s="1274"/>
      <c r="N409" s="1275"/>
      <c r="O409" s="2940"/>
      <c r="P409" s="1569"/>
      <c r="Q409" s="1569"/>
      <c r="R409" s="1569"/>
      <c r="S409" s="1569"/>
      <c r="T409" s="1569"/>
      <c r="U409" s="1569"/>
      <c r="V409" s="1569"/>
      <c r="W409" s="1569"/>
      <c r="X409" s="1569"/>
      <c r="Y409" s="1569"/>
      <c r="Z409" s="1569"/>
      <c r="AA409" s="2941"/>
      <c r="AB409" s="1404"/>
      <c r="AC409" s="1404"/>
      <c r="AD409" s="1404"/>
      <c r="AE409" s="1404"/>
      <c r="AF409" s="1404"/>
      <c r="AG409" s="1404"/>
      <c r="AH409" s="1404"/>
      <c r="AI409" s="1404"/>
      <c r="AJ409" s="2942"/>
      <c r="AK409" s="2942"/>
      <c r="AL409" s="1404"/>
      <c r="AM409" s="1404"/>
      <c r="AN409" s="1404"/>
      <c r="AO409" s="1404"/>
      <c r="AP409" s="1404"/>
      <c r="AQ409" s="1404"/>
      <c r="AR409" s="1404"/>
      <c r="AS409" s="1404"/>
      <c r="AT409" s="1404"/>
      <c r="AU409" s="2942"/>
      <c r="AV409" s="1404"/>
      <c r="AW409" s="2942"/>
      <c r="AX409" s="1404"/>
      <c r="AY409" s="1404"/>
      <c r="AZ409" s="1404"/>
      <c r="BA409" s="1404"/>
      <c r="BB409" s="1404"/>
      <c r="BC409" s="1404"/>
      <c r="BD409" s="1404"/>
      <c r="BE409" s="1404"/>
      <c r="BF409" s="1404"/>
      <c r="BG409" s="1404"/>
      <c r="BH409" s="1404"/>
      <c r="BI409" s="1274"/>
      <c r="BJ409" s="1275"/>
      <c r="BK409" s="1276"/>
      <c r="BL409" s="921"/>
      <c r="BM409" s="1465"/>
      <c r="BN409" s="1476"/>
      <c r="BO409" s="921"/>
      <c r="BP409" s="1465"/>
      <c r="BQ409" s="1476"/>
      <c r="BR409" s="921">
        <f>BR410+4</f>
        <v>42615</v>
      </c>
      <c r="BS409" s="2945">
        <f>BS410+11</f>
        <v>42650</v>
      </c>
      <c r="BT409" s="2943" t="s">
        <v>454</v>
      </c>
      <c r="BU409" s="2944">
        <f>BU410+4</f>
        <v>42678</v>
      </c>
      <c r="BV409" s="1465">
        <f>BU410+11</f>
        <v>42685</v>
      </c>
      <c r="BW409" s="1476">
        <f>BU410+18</f>
        <v>42692</v>
      </c>
      <c r="BX409" s="921">
        <f>BX410+4</f>
        <v>42769</v>
      </c>
      <c r="BY409" s="1465">
        <f>BX410+11</f>
        <v>42776</v>
      </c>
      <c r="BZ409" s="1476">
        <f>BX410+18</f>
        <v>42783</v>
      </c>
      <c r="CA409" s="921">
        <f>CA410+4</f>
        <v>42874</v>
      </c>
      <c r="CB409" s="1465">
        <f>CA410+11</f>
        <v>42881</v>
      </c>
      <c r="CC409" s="1476">
        <f>CA410+18</f>
        <v>42888</v>
      </c>
      <c r="CD409" s="921">
        <f>CD410+4</f>
        <v>42980</v>
      </c>
      <c r="CE409" s="1465">
        <f>CD410+11</f>
        <v>42987</v>
      </c>
      <c r="CF409" s="2943">
        <f>CD410+18</f>
        <v>42994</v>
      </c>
      <c r="CG409" s="921">
        <f>CG410+4</f>
        <v>43055</v>
      </c>
      <c r="CH409" s="1465">
        <f>CG410+11</f>
        <v>43062</v>
      </c>
      <c r="CI409" s="2943">
        <f>CG410+18</f>
        <v>43069</v>
      </c>
      <c r="CQ409" s="2733"/>
      <c r="CR409" s="2733"/>
    </row>
    <row r="410" spans="1:96" s="487" customFormat="1" ht="30" hidden="1" customHeight="1" x14ac:dyDescent="0.25">
      <c r="A410" s="4698"/>
      <c r="B410" s="4709"/>
      <c r="C410" s="539" t="s">
        <v>444</v>
      </c>
      <c r="D410" s="539"/>
      <c r="E410" s="1405"/>
      <c r="F410" s="1405"/>
      <c r="G410" s="1254"/>
      <c r="H410" s="1255"/>
      <c r="I410" s="2935"/>
      <c r="J410" s="1254"/>
      <c r="K410" s="1255"/>
      <c r="L410" s="2935"/>
      <c r="M410" s="1254"/>
      <c r="N410" s="1255"/>
      <c r="O410" s="2935"/>
      <c r="P410" s="1266"/>
      <c r="Q410" s="1266"/>
      <c r="R410" s="1266"/>
      <c r="S410" s="1266"/>
      <c r="T410" s="1266"/>
      <c r="U410" s="1266"/>
      <c r="V410" s="1266"/>
      <c r="W410" s="1266"/>
      <c r="X410" s="1266"/>
      <c r="Y410" s="1266"/>
      <c r="Z410" s="1266"/>
      <c r="AA410" s="2936"/>
      <c r="AB410" s="1405"/>
      <c r="AC410" s="1404"/>
      <c r="AD410" s="1404"/>
      <c r="AE410" s="1404"/>
      <c r="AF410" s="1404"/>
      <c r="AG410" s="1405"/>
      <c r="AH410" s="1405"/>
      <c r="AI410" s="1405"/>
      <c r="AJ410" s="2937"/>
      <c r="AK410" s="2937"/>
      <c r="AL410" s="1405"/>
      <c r="AM410" s="1405"/>
      <c r="AN410" s="1405"/>
      <c r="AO410" s="1405"/>
      <c r="AP410" s="1405"/>
      <c r="AQ410" s="1405"/>
      <c r="AR410" s="1405"/>
      <c r="AS410" s="1405"/>
      <c r="AT410" s="1405"/>
      <c r="AU410" s="2937"/>
      <c r="AV410" s="1405"/>
      <c r="AW410" s="2937"/>
      <c r="AX410" s="1405"/>
      <c r="AY410" s="1405"/>
      <c r="AZ410" s="1405"/>
      <c r="BA410" s="1405"/>
      <c r="BB410" s="1405"/>
      <c r="BC410" s="1405"/>
      <c r="BD410" s="1405"/>
      <c r="BE410" s="1405"/>
      <c r="BF410" s="1405"/>
      <c r="BG410" s="1405"/>
      <c r="BH410" s="1405"/>
      <c r="BI410" s="1254"/>
      <c r="BJ410" s="1255"/>
      <c r="BK410" s="1256"/>
      <c r="BL410" s="915">
        <f t="shared" ref="BL410:BS410" si="492">BL411+5</f>
        <v>42435</v>
      </c>
      <c r="BM410" s="911">
        <f t="shared" si="492"/>
        <v>42458</v>
      </c>
      <c r="BN410" s="912">
        <f t="shared" si="492"/>
        <v>42496</v>
      </c>
      <c r="BO410" s="915">
        <f t="shared" si="492"/>
        <v>42520</v>
      </c>
      <c r="BP410" s="911">
        <f t="shared" si="492"/>
        <v>42550</v>
      </c>
      <c r="BQ410" s="912">
        <f t="shared" si="492"/>
        <v>42581</v>
      </c>
      <c r="BR410" s="915">
        <f t="shared" si="492"/>
        <v>42611</v>
      </c>
      <c r="BS410" s="911">
        <f t="shared" si="492"/>
        <v>42639</v>
      </c>
      <c r="BT410" s="2938" t="s">
        <v>454</v>
      </c>
      <c r="BU410" s="2939">
        <f>BU411+5</f>
        <v>42674</v>
      </c>
      <c r="BV410" s="911"/>
      <c r="BW410" s="912"/>
      <c r="BX410" s="915">
        <f>BX411+5</f>
        <v>42765</v>
      </c>
      <c r="BY410" s="911"/>
      <c r="BZ410" s="912"/>
      <c r="CA410" s="915">
        <f>CA411+5</f>
        <v>42870</v>
      </c>
      <c r="CB410" s="911"/>
      <c r="CC410" s="912"/>
      <c r="CD410" s="915">
        <f>CD411+5</f>
        <v>42976</v>
      </c>
      <c r="CE410" s="911"/>
      <c r="CF410" s="2938"/>
      <c r="CG410" s="915">
        <f>CG411+5</f>
        <v>43051</v>
      </c>
      <c r="CH410" s="911"/>
      <c r="CI410" s="2938"/>
      <c r="CQ410" s="2733"/>
      <c r="CR410" s="2733"/>
    </row>
    <row r="411" spans="1:96" s="487" customFormat="1" ht="30" hidden="1" customHeight="1" x14ac:dyDescent="0.25">
      <c r="A411" s="4698"/>
      <c r="B411" s="4709"/>
      <c r="C411" s="2726" t="s">
        <v>483</v>
      </c>
      <c r="D411" s="2726" t="s">
        <v>487</v>
      </c>
      <c r="E411" s="1404"/>
      <c r="F411" s="1404"/>
      <c r="G411" s="1274"/>
      <c r="H411" s="1275"/>
      <c r="I411" s="2940"/>
      <c r="J411" s="1274"/>
      <c r="K411" s="1275"/>
      <c r="L411" s="2940"/>
      <c r="M411" s="1274"/>
      <c r="N411" s="1275"/>
      <c r="O411" s="2940"/>
      <c r="P411" s="1569"/>
      <c r="Q411" s="1569"/>
      <c r="R411" s="1569"/>
      <c r="S411" s="1569"/>
      <c r="T411" s="1569"/>
      <c r="U411" s="1569"/>
      <c r="V411" s="1569"/>
      <c r="W411" s="1569"/>
      <c r="X411" s="1569"/>
      <c r="Y411" s="1569"/>
      <c r="Z411" s="1569"/>
      <c r="AA411" s="2941"/>
      <c r="AB411" s="1404"/>
      <c r="AC411" s="1404"/>
      <c r="AD411" s="1404"/>
      <c r="AE411" s="1404"/>
      <c r="AF411" s="1404"/>
      <c r="AG411" s="1404"/>
      <c r="AH411" s="1404"/>
      <c r="AI411" s="1404"/>
      <c r="AJ411" s="2942"/>
      <c r="AK411" s="2942"/>
      <c r="AL411" s="1404"/>
      <c r="AM411" s="1404"/>
      <c r="AN411" s="1404"/>
      <c r="AO411" s="1404"/>
      <c r="AP411" s="1404"/>
      <c r="AQ411" s="1404"/>
      <c r="AR411" s="1404"/>
      <c r="AS411" s="1404"/>
      <c r="AT411" s="1404"/>
      <c r="AU411" s="2942"/>
      <c r="AV411" s="1404"/>
      <c r="AW411" s="2942"/>
      <c r="AX411" s="1404"/>
      <c r="AY411" s="1404"/>
      <c r="AZ411" s="1404"/>
      <c r="BA411" s="1404"/>
      <c r="BB411" s="1404"/>
      <c r="BC411" s="1404"/>
      <c r="BD411" s="1404"/>
      <c r="BE411" s="1404"/>
      <c r="BF411" s="1404"/>
      <c r="BG411" s="1404"/>
      <c r="BH411" s="1404"/>
      <c r="BI411" s="1274"/>
      <c r="BJ411" s="1275"/>
      <c r="BK411" s="1276"/>
      <c r="BL411" s="921">
        <f>BL408-7</f>
        <v>42430</v>
      </c>
      <c r="BM411" s="1465">
        <f>BM408-14</f>
        <v>42453</v>
      </c>
      <c r="BN411" s="1476">
        <f>BN408-7</f>
        <v>42491</v>
      </c>
      <c r="BO411" s="2946">
        <f>BO408-14</f>
        <v>42515</v>
      </c>
      <c r="BP411" s="1499">
        <f>BP408-14</f>
        <v>42545</v>
      </c>
      <c r="BQ411" s="1535">
        <f>BQ408-14</f>
        <v>42576</v>
      </c>
      <c r="BR411" s="1498">
        <f>BR408-14</f>
        <v>42606</v>
      </c>
      <c r="BS411" s="1499">
        <f>BS408-14</f>
        <v>42634</v>
      </c>
      <c r="BT411" s="2947" t="s">
        <v>454</v>
      </c>
      <c r="BU411" s="2944">
        <f t="shared" ref="BU411:CI411" si="493">BU408-13</f>
        <v>42669</v>
      </c>
      <c r="BV411" s="1465">
        <f t="shared" si="493"/>
        <v>42704</v>
      </c>
      <c r="BW411" s="1476">
        <f t="shared" si="493"/>
        <v>42732</v>
      </c>
      <c r="BX411" s="921">
        <f t="shared" si="493"/>
        <v>42760</v>
      </c>
      <c r="BY411" s="1465">
        <f t="shared" si="493"/>
        <v>42795</v>
      </c>
      <c r="BZ411" s="1476">
        <f t="shared" si="493"/>
        <v>42823</v>
      </c>
      <c r="CA411" s="921">
        <f t="shared" si="493"/>
        <v>42865</v>
      </c>
      <c r="CB411" s="1465">
        <f t="shared" si="493"/>
        <v>42900</v>
      </c>
      <c r="CC411" s="1476">
        <f t="shared" si="493"/>
        <v>42915</v>
      </c>
      <c r="CD411" s="921">
        <f t="shared" si="493"/>
        <v>42971</v>
      </c>
      <c r="CE411" s="1465">
        <f t="shared" si="493"/>
        <v>42992</v>
      </c>
      <c r="CF411" s="2943">
        <f t="shared" si="493"/>
        <v>43007</v>
      </c>
      <c r="CG411" s="921">
        <f t="shared" si="493"/>
        <v>43046</v>
      </c>
      <c r="CH411" s="1465">
        <f t="shared" si="493"/>
        <v>43082</v>
      </c>
      <c r="CI411" s="2943">
        <f t="shared" si="493"/>
        <v>43096</v>
      </c>
      <c r="CQ411" s="2733"/>
      <c r="CR411" s="2733"/>
    </row>
    <row r="412" spans="1:96" s="487" customFormat="1" ht="30" hidden="1" customHeight="1" x14ac:dyDescent="0.25">
      <c r="A412" s="4698"/>
      <c r="B412" s="4709"/>
      <c r="C412" s="2948" t="s">
        <v>457</v>
      </c>
      <c r="D412" s="2948"/>
      <c r="E412" s="2949"/>
      <c r="F412" s="2949"/>
      <c r="G412" s="1456"/>
      <c r="H412" s="1457"/>
      <c r="I412" s="2950"/>
      <c r="J412" s="1456"/>
      <c r="K412" s="1457"/>
      <c r="L412" s="2950"/>
      <c r="M412" s="1456"/>
      <c r="N412" s="1457"/>
      <c r="O412" s="2950"/>
      <c r="P412" s="2951"/>
      <c r="Q412" s="2951"/>
      <c r="R412" s="2951"/>
      <c r="S412" s="2951"/>
      <c r="T412" s="2951"/>
      <c r="U412" s="2951"/>
      <c r="V412" s="2951"/>
      <c r="W412" s="2951"/>
      <c r="X412" s="2951"/>
      <c r="Y412" s="2951"/>
      <c r="Z412" s="2951"/>
      <c r="AA412" s="2952"/>
      <c r="AB412" s="2949"/>
      <c r="AC412" s="2949"/>
      <c r="AD412" s="2949"/>
      <c r="AE412" s="2949"/>
      <c r="AF412" s="2949"/>
      <c r="AG412" s="2949"/>
      <c r="AH412" s="2949"/>
      <c r="AI412" s="2949"/>
      <c r="AJ412" s="2953"/>
      <c r="AK412" s="2953"/>
      <c r="AL412" s="2949"/>
      <c r="AM412" s="2949"/>
      <c r="AN412" s="2949"/>
      <c r="AO412" s="2949"/>
      <c r="AP412" s="2949"/>
      <c r="AQ412" s="2949"/>
      <c r="AR412" s="2949"/>
      <c r="AS412" s="2949"/>
      <c r="AT412" s="2949"/>
      <c r="AU412" s="2953"/>
      <c r="AV412" s="2949"/>
      <c r="AW412" s="2953"/>
      <c r="AX412" s="2949"/>
      <c r="AY412" s="2949"/>
      <c r="AZ412" s="2949"/>
      <c r="BA412" s="2949"/>
      <c r="BB412" s="2949"/>
      <c r="BC412" s="2949"/>
      <c r="BD412" s="2949"/>
      <c r="BE412" s="2949"/>
      <c r="BF412" s="2949"/>
      <c r="BG412" s="2949"/>
      <c r="BH412" s="2949"/>
      <c r="BI412" s="1456"/>
      <c r="BJ412" s="1457"/>
      <c r="BK412" s="1458"/>
      <c r="BL412" s="1466">
        <f t="shared" ref="BL412:CI412" si="494">BL53</f>
        <v>42424</v>
      </c>
      <c r="BM412" s="1466">
        <f t="shared" si="494"/>
        <v>42459</v>
      </c>
      <c r="BN412" s="1477">
        <f t="shared" si="494"/>
        <v>42494</v>
      </c>
      <c r="BO412" s="1466">
        <f t="shared" si="494"/>
        <v>42529</v>
      </c>
      <c r="BP412" s="2954">
        <f t="shared" si="494"/>
        <v>42564</v>
      </c>
      <c r="BQ412" s="2955">
        <f t="shared" si="494"/>
        <v>42592</v>
      </c>
      <c r="BR412" s="1466">
        <f t="shared" si="494"/>
        <v>42620</v>
      </c>
      <c r="BS412" s="2954">
        <f t="shared" si="494"/>
        <v>42641</v>
      </c>
      <c r="BT412" s="2956" t="str">
        <f t="shared" si="494"/>
        <v>Same as 1/30</v>
      </c>
      <c r="BU412" s="2957">
        <f t="shared" si="494"/>
        <v>42676</v>
      </c>
      <c r="BV412" s="2954">
        <f t="shared" si="494"/>
        <v>42704</v>
      </c>
      <c r="BW412" s="2955">
        <f t="shared" si="494"/>
        <v>42739</v>
      </c>
      <c r="BX412" s="1466">
        <f t="shared" si="494"/>
        <v>42774</v>
      </c>
      <c r="BY412" s="2954">
        <f t="shared" si="494"/>
        <v>42809</v>
      </c>
      <c r="BZ412" s="2955">
        <f t="shared" si="494"/>
        <v>42844</v>
      </c>
      <c r="CA412" s="1466">
        <f t="shared" si="494"/>
        <v>42879</v>
      </c>
      <c r="CB412" s="2954">
        <f t="shared" si="494"/>
        <v>42907</v>
      </c>
      <c r="CC412" s="2955">
        <f t="shared" si="494"/>
        <v>42935</v>
      </c>
      <c r="CD412" s="1466">
        <f t="shared" si="494"/>
        <v>42963</v>
      </c>
      <c r="CE412" s="2954">
        <f t="shared" si="494"/>
        <v>42991</v>
      </c>
      <c r="CF412" s="2956" t="str">
        <f t="shared" si="494"/>
        <v>Same as 1/30</v>
      </c>
      <c r="CG412" s="1466">
        <f t="shared" si="494"/>
        <v>43033</v>
      </c>
      <c r="CH412" s="2954">
        <f t="shared" si="494"/>
        <v>43068</v>
      </c>
      <c r="CI412" s="2956">
        <f t="shared" si="494"/>
        <v>43103</v>
      </c>
      <c r="CQ412" s="2733"/>
      <c r="CR412" s="2733"/>
    </row>
    <row r="413" spans="1:96" s="487" customFormat="1" ht="30" hidden="1" customHeight="1" x14ac:dyDescent="0.25">
      <c r="A413" s="4698"/>
      <c r="B413" s="4709"/>
      <c r="C413" s="539" t="s">
        <v>484</v>
      </c>
      <c r="D413" s="539" t="s">
        <v>486</v>
      </c>
      <c r="E413" s="1405"/>
      <c r="F413" s="1405"/>
      <c r="G413" s="1254"/>
      <c r="H413" s="1255"/>
      <c r="I413" s="2935"/>
      <c r="J413" s="1254"/>
      <c r="K413" s="1255"/>
      <c r="L413" s="2935"/>
      <c r="M413" s="1254"/>
      <c r="N413" s="1255"/>
      <c r="O413" s="2935"/>
      <c r="P413" s="1266"/>
      <c r="Q413" s="1266"/>
      <c r="R413" s="1266"/>
      <c r="S413" s="1266"/>
      <c r="T413" s="1266"/>
      <c r="U413" s="1266"/>
      <c r="V413" s="1266"/>
      <c r="W413" s="1266"/>
      <c r="X413" s="1266"/>
      <c r="Y413" s="1266"/>
      <c r="Z413" s="1266"/>
      <c r="AA413" s="2936"/>
      <c r="AB413" s="1405"/>
      <c r="AC413" s="1404"/>
      <c r="AD413" s="1404"/>
      <c r="AE413" s="1404"/>
      <c r="AF413" s="1404"/>
      <c r="AG413" s="1405"/>
      <c r="AH413" s="1405"/>
      <c r="AI413" s="1405"/>
      <c r="AJ413" s="2937"/>
      <c r="AK413" s="2937"/>
      <c r="AL413" s="1405"/>
      <c r="AM413" s="1405"/>
      <c r="AN413" s="1405"/>
      <c r="AO413" s="1405"/>
      <c r="AP413" s="1405"/>
      <c r="AQ413" s="1405"/>
      <c r="AR413" s="1405"/>
      <c r="AS413" s="1405"/>
      <c r="AT413" s="1405"/>
      <c r="AU413" s="2937"/>
      <c r="AV413" s="1405"/>
      <c r="AW413" s="2937"/>
      <c r="AX413" s="1405"/>
      <c r="AY413" s="1405"/>
      <c r="AZ413" s="1405"/>
      <c r="BA413" s="1405"/>
      <c r="BB413" s="1405"/>
      <c r="BC413" s="1405"/>
      <c r="BD413" s="1405"/>
      <c r="BE413" s="1405"/>
      <c r="BF413" s="1405"/>
      <c r="BG413" s="1405"/>
      <c r="BH413" s="1405"/>
      <c r="BI413" s="1254"/>
      <c r="BJ413" s="1255"/>
      <c r="BK413" s="1256"/>
      <c r="BL413" s="915">
        <f>BL411-6</f>
        <v>42424</v>
      </c>
      <c r="BM413" s="911">
        <f>BM411-7</f>
        <v>42446</v>
      </c>
      <c r="BN413" s="912">
        <f t="shared" ref="BN413:BS413" si="495">BN411-6</f>
        <v>42485</v>
      </c>
      <c r="BO413" s="915">
        <f t="shared" si="495"/>
        <v>42509</v>
      </c>
      <c r="BP413" s="911">
        <f t="shared" si="495"/>
        <v>42539</v>
      </c>
      <c r="BQ413" s="912">
        <f t="shared" si="495"/>
        <v>42570</v>
      </c>
      <c r="BR413" s="915">
        <f t="shared" si="495"/>
        <v>42600</v>
      </c>
      <c r="BS413" s="911">
        <f t="shared" si="495"/>
        <v>42628</v>
      </c>
      <c r="BT413" s="2938" t="s">
        <v>454</v>
      </c>
      <c r="BU413" s="2939">
        <f t="shared" ref="BU413:CI413" si="496">BU411-6</f>
        <v>42663</v>
      </c>
      <c r="BV413" s="911">
        <f t="shared" si="496"/>
        <v>42698</v>
      </c>
      <c r="BW413" s="912">
        <f t="shared" si="496"/>
        <v>42726</v>
      </c>
      <c r="BX413" s="915">
        <f t="shared" si="496"/>
        <v>42754</v>
      </c>
      <c r="BY413" s="911">
        <f t="shared" si="496"/>
        <v>42789</v>
      </c>
      <c r="BZ413" s="912">
        <f t="shared" si="496"/>
        <v>42817</v>
      </c>
      <c r="CA413" s="915">
        <f t="shared" si="496"/>
        <v>42859</v>
      </c>
      <c r="CB413" s="911">
        <f t="shared" si="496"/>
        <v>42894</v>
      </c>
      <c r="CC413" s="912">
        <f t="shared" si="496"/>
        <v>42909</v>
      </c>
      <c r="CD413" s="915">
        <f t="shared" si="496"/>
        <v>42965</v>
      </c>
      <c r="CE413" s="911">
        <f t="shared" si="496"/>
        <v>42986</v>
      </c>
      <c r="CF413" s="2938">
        <f t="shared" si="496"/>
        <v>43001</v>
      </c>
      <c r="CG413" s="915">
        <f t="shared" si="496"/>
        <v>43040</v>
      </c>
      <c r="CH413" s="911">
        <f t="shared" si="496"/>
        <v>43076</v>
      </c>
      <c r="CI413" s="2938">
        <f t="shared" si="496"/>
        <v>43090</v>
      </c>
      <c r="CQ413" s="2733"/>
      <c r="CR413" s="2733"/>
    </row>
    <row r="414" spans="1:96" s="487" customFormat="1" ht="30" hidden="1" customHeight="1" x14ac:dyDescent="0.25">
      <c r="A414" s="4698"/>
      <c r="B414" s="4709"/>
      <c r="C414" s="539" t="s">
        <v>488</v>
      </c>
      <c r="D414" s="539" t="s">
        <v>485</v>
      </c>
      <c r="E414" s="1405"/>
      <c r="F414" s="1405"/>
      <c r="G414" s="1254"/>
      <c r="H414" s="1255"/>
      <c r="I414" s="2935"/>
      <c r="J414" s="1254"/>
      <c r="K414" s="1255"/>
      <c r="L414" s="2935"/>
      <c r="M414" s="1254"/>
      <c r="N414" s="1255"/>
      <c r="O414" s="2935"/>
      <c r="P414" s="1266"/>
      <c r="Q414" s="1266"/>
      <c r="R414" s="1266"/>
      <c r="S414" s="1266"/>
      <c r="T414" s="1266"/>
      <c r="U414" s="1266"/>
      <c r="V414" s="1266"/>
      <c r="W414" s="1266"/>
      <c r="X414" s="1266"/>
      <c r="Y414" s="1266"/>
      <c r="Z414" s="1266"/>
      <c r="AA414" s="2936"/>
      <c r="AB414" s="1405"/>
      <c r="AC414" s="1404"/>
      <c r="AD414" s="1404"/>
      <c r="AE414" s="1404"/>
      <c r="AF414" s="1404"/>
      <c r="AG414" s="1405"/>
      <c r="AH414" s="1405"/>
      <c r="AI414" s="1405"/>
      <c r="AJ414" s="2937"/>
      <c r="AK414" s="2937"/>
      <c r="AL414" s="1405"/>
      <c r="AM414" s="1405"/>
      <c r="AN414" s="1405"/>
      <c r="AO414" s="1405"/>
      <c r="AP414" s="1405"/>
      <c r="AQ414" s="1405"/>
      <c r="AR414" s="1405"/>
      <c r="AS414" s="1405"/>
      <c r="AT414" s="1405"/>
      <c r="AU414" s="2937"/>
      <c r="AV414" s="1405"/>
      <c r="AW414" s="2937"/>
      <c r="AX414" s="1405"/>
      <c r="AY414" s="1405"/>
      <c r="AZ414" s="1405"/>
      <c r="BA414" s="1405"/>
      <c r="BB414" s="1405"/>
      <c r="BC414" s="1405"/>
      <c r="BD414" s="1405"/>
      <c r="BE414" s="1405"/>
      <c r="BF414" s="1405"/>
      <c r="BG414" s="1405"/>
      <c r="BH414" s="1405"/>
      <c r="BI414" s="1254"/>
      <c r="BJ414" s="1255"/>
      <c r="BK414" s="1256"/>
      <c r="BL414" s="915">
        <f t="shared" ref="BL414:BS414" si="497">BL413-20</f>
        <v>42404</v>
      </c>
      <c r="BM414" s="911">
        <f>BM413-27</f>
        <v>42419</v>
      </c>
      <c r="BN414" s="912">
        <f>BN413-27</f>
        <v>42458</v>
      </c>
      <c r="BO414" s="1495">
        <f>BO413-20</f>
        <v>42489</v>
      </c>
      <c r="BP414" s="911">
        <f t="shared" si="497"/>
        <v>42519</v>
      </c>
      <c r="BQ414" s="912">
        <f t="shared" si="497"/>
        <v>42550</v>
      </c>
      <c r="BR414" s="915">
        <f t="shared" si="497"/>
        <v>42580</v>
      </c>
      <c r="BS414" s="911">
        <f t="shared" si="497"/>
        <v>42608</v>
      </c>
      <c r="BT414" s="2938" t="s">
        <v>454</v>
      </c>
      <c r="BU414" s="1497">
        <f t="shared" ref="BU414:CC414" si="498">BU413-20</f>
        <v>42643</v>
      </c>
      <c r="BV414" s="911">
        <f t="shared" si="498"/>
        <v>42678</v>
      </c>
      <c r="BW414" s="912">
        <f t="shared" si="498"/>
        <v>42706</v>
      </c>
      <c r="BX414" s="915">
        <f t="shared" si="498"/>
        <v>42734</v>
      </c>
      <c r="BY414" s="911">
        <f t="shared" si="498"/>
        <v>42769</v>
      </c>
      <c r="BZ414" s="912">
        <f t="shared" si="498"/>
        <v>42797</v>
      </c>
      <c r="CA414" s="1495">
        <f t="shared" si="498"/>
        <v>42839</v>
      </c>
      <c r="CB414" s="911">
        <f t="shared" si="498"/>
        <v>42874</v>
      </c>
      <c r="CC414" s="912">
        <f t="shared" si="498"/>
        <v>42889</v>
      </c>
      <c r="CD414" s="1495">
        <f>CD413-21</f>
        <v>42944</v>
      </c>
      <c r="CE414" s="911">
        <f>CE413-20</f>
        <v>42966</v>
      </c>
      <c r="CF414" s="2938">
        <f>CF413-20</f>
        <v>42981</v>
      </c>
      <c r="CG414" s="1495">
        <f>CG413-20</f>
        <v>43020</v>
      </c>
      <c r="CH414" s="911">
        <f>CH413-20</f>
        <v>43056</v>
      </c>
      <c r="CI414" s="2938">
        <f>CI413-20</f>
        <v>43070</v>
      </c>
      <c r="CQ414" s="2733"/>
      <c r="CR414" s="2733"/>
    </row>
    <row r="415" spans="1:96" s="487" customFormat="1" ht="30" hidden="1" customHeight="1" x14ac:dyDescent="0.25">
      <c r="A415" s="4698"/>
      <c r="B415" s="4709"/>
      <c r="C415" s="539" t="s">
        <v>489</v>
      </c>
      <c r="D415" s="539" t="s">
        <v>419</v>
      </c>
      <c r="E415" s="1405"/>
      <c r="F415" s="1405"/>
      <c r="G415" s="1254"/>
      <c r="H415" s="1255"/>
      <c r="I415" s="2935"/>
      <c r="J415" s="1254"/>
      <c r="K415" s="1255"/>
      <c r="L415" s="2935"/>
      <c r="M415" s="1254"/>
      <c r="N415" s="1255"/>
      <c r="O415" s="2935"/>
      <c r="P415" s="1266"/>
      <c r="Q415" s="1266"/>
      <c r="R415" s="1266"/>
      <c r="S415" s="1266"/>
      <c r="T415" s="1266"/>
      <c r="U415" s="1266"/>
      <c r="V415" s="1266"/>
      <c r="W415" s="1266"/>
      <c r="X415" s="1266"/>
      <c r="Y415" s="1266"/>
      <c r="Z415" s="1266"/>
      <c r="AA415" s="2936"/>
      <c r="AB415" s="1405"/>
      <c r="AC415" s="1404"/>
      <c r="AD415" s="1404"/>
      <c r="AE415" s="1404"/>
      <c r="AF415" s="1404"/>
      <c r="AG415" s="1405"/>
      <c r="AH415" s="1405"/>
      <c r="AI415" s="1405"/>
      <c r="AJ415" s="2937"/>
      <c r="AK415" s="2937"/>
      <c r="AL415" s="1405"/>
      <c r="AM415" s="1405"/>
      <c r="AN415" s="1405"/>
      <c r="AO415" s="1405"/>
      <c r="AP415" s="1405"/>
      <c r="AQ415" s="1405"/>
      <c r="AR415" s="1405"/>
      <c r="AS415" s="1405"/>
      <c r="AT415" s="1405"/>
      <c r="AU415" s="2937"/>
      <c r="AV415" s="1405"/>
      <c r="AW415" s="2937"/>
      <c r="AX415" s="1405"/>
      <c r="AY415" s="1405"/>
      <c r="AZ415" s="1405"/>
      <c r="BA415" s="1405"/>
      <c r="BB415" s="1405"/>
      <c r="BC415" s="1405"/>
      <c r="BD415" s="1405"/>
      <c r="BE415" s="1405"/>
      <c r="BF415" s="1405"/>
      <c r="BG415" s="1405"/>
      <c r="BH415" s="1405"/>
      <c r="BI415" s="1254"/>
      <c r="BJ415" s="1255"/>
      <c r="BK415" s="1256"/>
      <c r="BL415" s="915">
        <f t="shared" ref="BL415:BR415" si="499">BL414-4</f>
        <v>42400</v>
      </c>
      <c r="BM415" s="911">
        <f t="shared" si="499"/>
        <v>42415</v>
      </c>
      <c r="BN415" s="912">
        <f t="shared" si="499"/>
        <v>42454</v>
      </c>
      <c r="BO415" s="915">
        <f>BO414-4</f>
        <v>42485</v>
      </c>
      <c r="BP415" s="911">
        <f>BP414-4</f>
        <v>42515</v>
      </c>
      <c r="BQ415" s="912">
        <f t="shared" si="499"/>
        <v>42546</v>
      </c>
      <c r="BR415" s="915">
        <f t="shared" si="499"/>
        <v>42576</v>
      </c>
      <c r="BS415" s="911">
        <f>BS414-4</f>
        <v>42604</v>
      </c>
      <c r="BT415" s="2938" t="s">
        <v>454</v>
      </c>
      <c r="BU415" s="2939">
        <f t="shared" ref="BU415:CI415" si="500">BU414-4</f>
        <v>42639</v>
      </c>
      <c r="BV415" s="911">
        <f t="shared" si="500"/>
        <v>42674</v>
      </c>
      <c r="BW415" s="912">
        <f t="shared" si="500"/>
        <v>42702</v>
      </c>
      <c r="BX415" s="915">
        <f t="shared" si="500"/>
        <v>42730</v>
      </c>
      <c r="BY415" s="911">
        <f t="shared" si="500"/>
        <v>42765</v>
      </c>
      <c r="BZ415" s="912">
        <f t="shared" si="500"/>
        <v>42793</v>
      </c>
      <c r="CA415" s="915">
        <f t="shared" si="500"/>
        <v>42835</v>
      </c>
      <c r="CB415" s="911">
        <f t="shared" si="500"/>
        <v>42870</v>
      </c>
      <c r="CC415" s="912">
        <f t="shared" si="500"/>
        <v>42885</v>
      </c>
      <c r="CD415" s="915">
        <f t="shared" si="500"/>
        <v>42940</v>
      </c>
      <c r="CE415" s="911">
        <f t="shared" si="500"/>
        <v>42962</v>
      </c>
      <c r="CF415" s="2938">
        <f t="shared" si="500"/>
        <v>42977</v>
      </c>
      <c r="CG415" s="915">
        <f t="shared" si="500"/>
        <v>43016</v>
      </c>
      <c r="CH415" s="911">
        <f t="shared" si="500"/>
        <v>43052</v>
      </c>
      <c r="CI415" s="2938">
        <f t="shared" si="500"/>
        <v>43066</v>
      </c>
      <c r="CQ415" s="2733"/>
      <c r="CR415" s="2733"/>
    </row>
    <row r="416" spans="1:96" s="487" customFormat="1" ht="30" hidden="1" customHeight="1" x14ac:dyDescent="0.25">
      <c r="A416" s="4698"/>
      <c r="B416" s="4709"/>
      <c r="C416" s="539" t="s">
        <v>490</v>
      </c>
      <c r="D416" s="539" t="s">
        <v>419</v>
      </c>
      <c r="E416" s="1405"/>
      <c r="F416" s="1405"/>
      <c r="G416" s="1254"/>
      <c r="H416" s="1255"/>
      <c r="I416" s="2935"/>
      <c r="J416" s="1254"/>
      <c r="K416" s="1255"/>
      <c r="L416" s="2935"/>
      <c r="M416" s="1254"/>
      <c r="N416" s="1255"/>
      <c r="O416" s="2935"/>
      <c r="P416" s="1266"/>
      <c r="Q416" s="1266"/>
      <c r="R416" s="1266"/>
      <c r="S416" s="1266"/>
      <c r="T416" s="1266"/>
      <c r="U416" s="1266"/>
      <c r="V416" s="1266"/>
      <c r="W416" s="1266"/>
      <c r="X416" s="1266"/>
      <c r="Y416" s="1266"/>
      <c r="Z416" s="1266"/>
      <c r="AA416" s="2936"/>
      <c r="AB416" s="1405"/>
      <c r="AC416" s="1404"/>
      <c r="AD416" s="1404"/>
      <c r="AE416" s="1404"/>
      <c r="AF416" s="1404"/>
      <c r="AG416" s="1405"/>
      <c r="AH416" s="1405"/>
      <c r="AI416" s="1405"/>
      <c r="AJ416" s="2937"/>
      <c r="AK416" s="2937"/>
      <c r="AL416" s="1405"/>
      <c r="AM416" s="1405"/>
      <c r="AN416" s="1405"/>
      <c r="AO416" s="1405"/>
      <c r="AP416" s="1405"/>
      <c r="AQ416" s="1405"/>
      <c r="AR416" s="1405"/>
      <c r="AS416" s="1405"/>
      <c r="AT416" s="1405"/>
      <c r="AU416" s="2937"/>
      <c r="AV416" s="1405"/>
      <c r="AW416" s="2937"/>
      <c r="AX416" s="1405"/>
      <c r="AY416" s="1405"/>
      <c r="AZ416" s="1405"/>
      <c r="BA416" s="1405"/>
      <c r="BB416" s="1405"/>
      <c r="BC416" s="1405"/>
      <c r="BD416" s="1405"/>
      <c r="BE416" s="1405"/>
      <c r="BF416" s="1405"/>
      <c r="BG416" s="1405"/>
      <c r="BH416" s="1405"/>
      <c r="BI416" s="1254"/>
      <c r="BJ416" s="1255"/>
      <c r="BK416" s="1256"/>
      <c r="BL416" s="915">
        <f t="shared" ref="BL416:BS416" si="501">BL415-7</f>
        <v>42393</v>
      </c>
      <c r="BM416" s="911">
        <f t="shared" si="501"/>
        <v>42408</v>
      </c>
      <c r="BN416" s="912">
        <f t="shared" si="501"/>
        <v>42447</v>
      </c>
      <c r="BO416" s="915">
        <f t="shared" si="501"/>
        <v>42478</v>
      </c>
      <c r="BP416" s="911">
        <f t="shared" si="501"/>
        <v>42508</v>
      </c>
      <c r="BQ416" s="912">
        <f t="shared" si="501"/>
        <v>42539</v>
      </c>
      <c r="BR416" s="915">
        <f t="shared" si="501"/>
        <v>42569</v>
      </c>
      <c r="BS416" s="911">
        <f t="shared" si="501"/>
        <v>42597</v>
      </c>
      <c r="BT416" s="2938" t="s">
        <v>454</v>
      </c>
      <c r="BU416" s="2939">
        <f t="shared" ref="BU416:CI416" si="502">BU415-7</f>
        <v>42632</v>
      </c>
      <c r="BV416" s="911">
        <f t="shared" si="502"/>
        <v>42667</v>
      </c>
      <c r="BW416" s="912">
        <f t="shared" si="502"/>
        <v>42695</v>
      </c>
      <c r="BX416" s="915">
        <f t="shared" si="502"/>
        <v>42723</v>
      </c>
      <c r="BY416" s="911">
        <f t="shared" si="502"/>
        <v>42758</v>
      </c>
      <c r="BZ416" s="912">
        <f t="shared" si="502"/>
        <v>42786</v>
      </c>
      <c r="CA416" s="915">
        <f t="shared" si="502"/>
        <v>42828</v>
      </c>
      <c r="CB416" s="911">
        <f t="shared" si="502"/>
        <v>42863</v>
      </c>
      <c r="CC416" s="912">
        <f t="shared" si="502"/>
        <v>42878</v>
      </c>
      <c r="CD416" s="915">
        <f t="shared" si="502"/>
        <v>42933</v>
      </c>
      <c r="CE416" s="911">
        <f t="shared" si="502"/>
        <v>42955</v>
      </c>
      <c r="CF416" s="2938">
        <f t="shared" si="502"/>
        <v>42970</v>
      </c>
      <c r="CG416" s="915">
        <f t="shared" si="502"/>
        <v>43009</v>
      </c>
      <c r="CH416" s="911">
        <f t="shared" si="502"/>
        <v>43045</v>
      </c>
      <c r="CI416" s="2938">
        <f t="shared" si="502"/>
        <v>43059</v>
      </c>
      <c r="CQ416" s="2733"/>
      <c r="CR416" s="2733"/>
    </row>
    <row r="417" spans="1:96" s="487" customFormat="1" ht="30" hidden="1" customHeight="1" x14ac:dyDescent="0.25">
      <c r="A417" s="4698"/>
      <c r="B417" s="4709"/>
      <c r="C417" s="2726" t="s">
        <v>491</v>
      </c>
      <c r="D417" s="2726" t="s">
        <v>420</v>
      </c>
      <c r="E417" s="1404"/>
      <c r="F417" s="1404"/>
      <c r="G417" s="1274"/>
      <c r="H417" s="1275"/>
      <c r="I417" s="2940"/>
      <c r="J417" s="1274"/>
      <c r="K417" s="1275"/>
      <c r="L417" s="2940"/>
      <c r="M417" s="1274"/>
      <c r="N417" s="1275"/>
      <c r="O417" s="2940"/>
      <c r="P417" s="1569"/>
      <c r="Q417" s="1569"/>
      <c r="R417" s="1569"/>
      <c r="S417" s="1569"/>
      <c r="T417" s="1569"/>
      <c r="U417" s="1569"/>
      <c r="V417" s="1569"/>
      <c r="W417" s="1569"/>
      <c r="X417" s="1569"/>
      <c r="Y417" s="1569"/>
      <c r="Z417" s="1569"/>
      <c r="AA417" s="2941"/>
      <c r="AB417" s="1404"/>
      <c r="AC417" s="1404"/>
      <c r="AD417" s="1404"/>
      <c r="AE417" s="1404"/>
      <c r="AF417" s="1404"/>
      <c r="AG417" s="1404"/>
      <c r="AH417" s="1404"/>
      <c r="AI417" s="1404"/>
      <c r="AJ417" s="2942"/>
      <c r="AK417" s="2942"/>
      <c r="AL417" s="1404"/>
      <c r="AM417" s="1404"/>
      <c r="AN417" s="1404"/>
      <c r="AO417" s="1404"/>
      <c r="AP417" s="1404"/>
      <c r="AQ417" s="1404"/>
      <c r="AR417" s="1404"/>
      <c r="AS417" s="1404"/>
      <c r="AT417" s="1404"/>
      <c r="AU417" s="2942"/>
      <c r="AV417" s="1404"/>
      <c r="AW417" s="2942"/>
      <c r="AX417" s="1404"/>
      <c r="AY417" s="1404"/>
      <c r="AZ417" s="1404"/>
      <c r="BA417" s="1404"/>
      <c r="BB417" s="1404"/>
      <c r="BC417" s="1404"/>
      <c r="BD417" s="1404"/>
      <c r="BE417" s="1404"/>
      <c r="BF417" s="1404"/>
      <c r="BG417" s="1404"/>
      <c r="BH417" s="1404"/>
      <c r="BI417" s="1274"/>
      <c r="BJ417" s="1275"/>
      <c r="BK417" s="1276"/>
      <c r="BL417" s="921">
        <f t="shared" ref="BL417:BS417" si="503">BL416-5</f>
        <v>42388</v>
      </c>
      <c r="BM417" s="1465">
        <f t="shared" si="503"/>
        <v>42403</v>
      </c>
      <c r="BN417" s="1476">
        <f t="shared" si="503"/>
        <v>42442</v>
      </c>
      <c r="BO417" s="921">
        <f>BO416-5</f>
        <v>42473</v>
      </c>
      <c r="BP417" s="1465">
        <f t="shared" si="503"/>
        <v>42503</v>
      </c>
      <c r="BQ417" s="1476">
        <f t="shared" si="503"/>
        <v>42534</v>
      </c>
      <c r="BR417" s="921">
        <f t="shared" si="503"/>
        <v>42564</v>
      </c>
      <c r="BS417" s="1465">
        <f t="shared" si="503"/>
        <v>42592</v>
      </c>
      <c r="BT417" s="2943" t="s">
        <v>454</v>
      </c>
      <c r="BU417" s="2944">
        <f t="shared" ref="BU417:CI417" si="504">BU416-5</f>
        <v>42627</v>
      </c>
      <c r="BV417" s="1465">
        <f t="shared" si="504"/>
        <v>42662</v>
      </c>
      <c r="BW417" s="1476">
        <f t="shared" si="504"/>
        <v>42690</v>
      </c>
      <c r="BX417" s="921">
        <f t="shared" si="504"/>
        <v>42718</v>
      </c>
      <c r="BY417" s="1465">
        <f t="shared" si="504"/>
        <v>42753</v>
      </c>
      <c r="BZ417" s="1476">
        <f t="shared" si="504"/>
        <v>42781</v>
      </c>
      <c r="CA417" s="921">
        <f t="shared" si="504"/>
        <v>42823</v>
      </c>
      <c r="CB417" s="1465">
        <f t="shared" si="504"/>
        <v>42858</v>
      </c>
      <c r="CC417" s="1476">
        <f t="shared" si="504"/>
        <v>42873</v>
      </c>
      <c r="CD417" s="921">
        <f t="shared" si="504"/>
        <v>42928</v>
      </c>
      <c r="CE417" s="1465">
        <f t="shared" si="504"/>
        <v>42950</v>
      </c>
      <c r="CF417" s="2943">
        <f t="shared" si="504"/>
        <v>42965</v>
      </c>
      <c r="CG417" s="921">
        <f t="shared" si="504"/>
        <v>43004</v>
      </c>
      <c r="CH417" s="1465">
        <f t="shared" si="504"/>
        <v>43040</v>
      </c>
      <c r="CI417" s="2943">
        <f t="shared" si="504"/>
        <v>43054</v>
      </c>
      <c r="CQ417" s="2733"/>
      <c r="CR417" s="2733"/>
    </row>
    <row r="418" spans="1:96" ht="30" hidden="1" customHeight="1" x14ac:dyDescent="0.25">
      <c r="A418" s="4698"/>
      <c r="B418" s="4709"/>
      <c r="C418" s="1299" t="s">
        <v>512</v>
      </c>
      <c r="D418" s="1299"/>
      <c r="E418" s="1395"/>
      <c r="F418" s="1395"/>
      <c r="G418" s="1300"/>
      <c r="H418" s="1301"/>
      <c r="I418" s="1302"/>
      <c r="J418" s="1300"/>
      <c r="K418" s="1301"/>
      <c r="L418" s="1302"/>
      <c r="M418" s="1300"/>
      <c r="N418" s="1301"/>
      <c r="O418" s="1302"/>
      <c r="P418" s="1396"/>
      <c r="Q418" s="1396"/>
      <c r="R418" s="1396"/>
      <c r="S418" s="1396"/>
      <c r="T418" s="1396"/>
      <c r="U418" s="1396"/>
      <c r="V418" s="1396"/>
      <c r="W418" s="1396"/>
      <c r="X418" s="1396"/>
      <c r="Y418" s="1396"/>
      <c r="Z418" s="1396"/>
      <c r="AA418" s="1397"/>
      <c r="AB418" s="1395"/>
      <c r="AC418" s="1395"/>
      <c r="AD418" s="1395"/>
      <c r="AE418" s="1395"/>
      <c r="AF418" s="1395"/>
      <c r="AG418" s="1395"/>
      <c r="AH418" s="1395"/>
      <c r="AI418" s="1395"/>
      <c r="AJ418" s="1398"/>
      <c r="AK418" s="1398"/>
      <c r="AL418" s="1395"/>
      <c r="AM418" s="1395"/>
      <c r="AN418" s="1395"/>
      <c r="AO418" s="1395"/>
      <c r="AP418" s="1395"/>
      <c r="AQ418" s="1395"/>
      <c r="AR418" s="1395"/>
      <c r="AS418" s="1395"/>
      <c r="AT418" s="1395"/>
      <c r="AU418" s="1398"/>
      <c r="AV418" s="1395"/>
      <c r="AW418" s="1398"/>
      <c r="AX418" s="1395"/>
      <c r="AY418" s="1395"/>
      <c r="AZ418" s="1395"/>
      <c r="BA418" s="1395"/>
      <c r="BB418" s="1395"/>
      <c r="BC418" s="1395"/>
      <c r="BD418" s="1395"/>
      <c r="BE418" s="1395"/>
      <c r="BF418" s="1395"/>
      <c r="BG418" s="1395"/>
      <c r="BH418" s="1395"/>
      <c r="BI418" s="1274"/>
      <c r="BJ418" s="1275"/>
      <c r="BK418" s="1276"/>
      <c r="BL418" s="921">
        <f t="shared" ref="BL418:CI418" si="505">BL401-125</f>
        <v>42397</v>
      </c>
      <c r="BM418" s="1465">
        <f t="shared" si="505"/>
        <v>42427</v>
      </c>
      <c r="BN418" s="1476">
        <f t="shared" si="505"/>
        <v>42458</v>
      </c>
      <c r="BO418" s="1271">
        <f t="shared" si="505"/>
        <v>42489</v>
      </c>
      <c r="BP418" s="1272">
        <f t="shared" si="505"/>
        <v>42519</v>
      </c>
      <c r="BQ418" s="1353">
        <f t="shared" si="505"/>
        <v>42550</v>
      </c>
      <c r="BR418" s="1271">
        <f t="shared" si="505"/>
        <v>42580</v>
      </c>
      <c r="BS418" s="1272">
        <f t="shared" si="505"/>
        <v>42611</v>
      </c>
      <c r="BT418" s="1273">
        <f t="shared" si="505"/>
        <v>42642</v>
      </c>
      <c r="BU418" s="1938">
        <f t="shared" si="505"/>
        <v>42670</v>
      </c>
      <c r="BV418" s="1272">
        <f t="shared" si="505"/>
        <v>42701</v>
      </c>
      <c r="BW418" s="1353">
        <f t="shared" si="505"/>
        <v>42731</v>
      </c>
      <c r="BX418" s="1271">
        <f t="shared" si="505"/>
        <v>42762</v>
      </c>
      <c r="BY418" s="1272">
        <f t="shared" si="505"/>
        <v>42792</v>
      </c>
      <c r="BZ418" s="1353">
        <f t="shared" si="505"/>
        <v>42823</v>
      </c>
      <c r="CA418" s="1271">
        <f t="shared" si="505"/>
        <v>42854</v>
      </c>
      <c r="CB418" s="1272">
        <f t="shared" si="505"/>
        <v>42884</v>
      </c>
      <c r="CC418" s="1353">
        <f t="shared" si="505"/>
        <v>42915</v>
      </c>
      <c r="CD418" s="1271">
        <f t="shared" si="505"/>
        <v>42854</v>
      </c>
      <c r="CE418" s="1272">
        <f t="shared" si="505"/>
        <v>42884</v>
      </c>
      <c r="CF418" s="1273">
        <f t="shared" si="505"/>
        <v>42915</v>
      </c>
      <c r="CG418" s="1271">
        <f t="shared" si="505"/>
        <v>42854</v>
      </c>
      <c r="CH418" s="1272">
        <f t="shared" si="505"/>
        <v>42884</v>
      </c>
      <c r="CI418" s="1273">
        <f t="shared" si="505"/>
        <v>42915</v>
      </c>
    </row>
    <row r="419" spans="1:96" ht="30" hidden="1" customHeight="1" x14ac:dyDescent="0.25">
      <c r="A419" s="4698"/>
      <c r="B419" s="4709"/>
      <c r="C419" s="1543" t="s">
        <v>466</v>
      </c>
      <c r="D419" s="1543"/>
      <c r="E419" s="1395"/>
      <c r="F419" s="1395"/>
      <c r="G419" s="1300"/>
      <c r="H419" s="1301"/>
      <c r="I419" s="1302"/>
      <c r="J419" s="1300"/>
      <c r="K419" s="1301"/>
      <c r="L419" s="1302"/>
      <c r="M419" s="1300"/>
      <c r="N419" s="1301"/>
      <c r="O419" s="1302"/>
      <c r="P419" s="1396"/>
      <c r="Q419" s="1396"/>
      <c r="R419" s="1396"/>
      <c r="S419" s="1396"/>
      <c r="T419" s="1396"/>
      <c r="U419" s="1396"/>
      <c r="V419" s="1396"/>
      <c r="W419" s="1396"/>
      <c r="X419" s="1396"/>
      <c r="Y419" s="1396"/>
      <c r="Z419" s="1396"/>
      <c r="AA419" s="1397"/>
      <c r="AB419" s="1395"/>
      <c r="AC419" s="1395"/>
      <c r="AD419" s="1395"/>
      <c r="AE419" s="1395"/>
      <c r="AF419" s="1395"/>
      <c r="AG419" s="1395"/>
      <c r="AH419" s="1395"/>
      <c r="AI419" s="1395"/>
      <c r="AJ419" s="1398"/>
      <c r="AK419" s="1398"/>
      <c r="AL419" s="1395"/>
      <c r="AM419" s="1395"/>
      <c r="AN419" s="1395"/>
      <c r="AO419" s="1395"/>
      <c r="AP419" s="1395"/>
      <c r="AQ419" s="1395"/>
      <c r="AR419" s="1395"/>
      <c r="AS419" s="1395"/>
      <c r="AT419" s="1395"/>
      <c r="AU419" s="1398"/>
      <c r="AV419" s="1395"/>
      <c r="AW419" s="1398"/>
      <c r="AX419" s="1395"/>
      <c r="AY419" s="1395"/>
      <c r="AZ419" s="1395"/>
      <c r="BA419" s="1395"/>
      <c r="BB419" s="1395"/>
      <c r="BC419" s="1395"/>
      <c r="BD419" s="1395"/>
      <c r="BE419" s="1395"/>
      <c r="BF419" s="1395"/>
      <c r="BG419" s="1395"/>
      <c r="BH419" s="1395"/>
      <c r="BI419" s="1274"/>
      <c r="BJ419" s="1275"/>
      <c r="BK419" s="1276"/>
      <c r="BL419" s="921"/>
      <c r="BM419" s="1465"/>
      <c r="BN419" s="1476"/>
      <c r="BO419" s="854">
        <f>BO417-14</f>
        <v>42459</v>
      </c>
      <c r="BP419" s="1579">
        <f>BP417-14</f>
        <v>42489</v>
      </c>
      <c r="BQ419" s="1580">
        <f>BQ417-14</f>
        <v>42520</v>
      </c>
      <c r="BR419" s="854">
        <f>BR417-14</f>
        <v>42550</v>
      </c>
      <c r="BS419" s="1579">
        <f>BS417-14</f>
        <v>42578</v>
      </c>
      <c r="BT419" s="1581" t="s">
        <v>454</v>
      </c>
      <c r="BU419" s="1939">
        <f t="shared" ref="BU419:CI419" si="506">BU417-14</f>
        <v>42613</v>
      </c>
      <c r="BV419" s="1579">
        <f t="shared" si="506"/>
        <v>42648</v>
      </c>
      <c r="BW419" s="1580">
        <f t="shared" si="506"/>
        <v>42676</v>
      </c>
      <c r="BX419" s="854">
        <f t="shared" si="506"/>
        <v>42704</v>
      </c>
      <c r="BY419" s="1579">
        <f t="shared" si="506"/>
        <v>42739</v>
      </c>
      <c r="BZ419" s="1580">
        <f t="shared" si="506"/>
        <v>42767</v>
      </c>
      <c r="CA419" s="854">
        <f t="shared" si="506"/>
        <v>42809</v>
      </c>
      <c r="CB419" s="1579">
        <f t="shared" si="506"/>
        <v>42844</v>
      </c>
      <c r="CC419" s="1580">
        <f t="shared" si="506"/>
        <v>42859</v>
      </c>
      <c r="CD419" s="854">
        <f t="shared" si="506"/>
        <v>42914</v>
      </c>
      <c r="CE419" s="1579">
        <f t="shared" si="506"/>
        <v>42936</v>
      </c>
      <c r="CF419" s="1581">
        <f t="shared" si="506"/>
        <v>42951</v>
      </c>
      <c r="CG419" s="854">
        <f t="shared" si="506"/>
        <v>42990</v>
      </c>
      <c r="CH419" s="1579">
        <f t="shared" si="506"/>
        <v>43026</v>
      </c>
      <c r="CI419" s="1581">
        <f t="shared" si="506"/>
        <v>43040</v>
      </c>
    </row>
    <row r="420" spans="1:96" ht="30" hidden="1" customHeight="1" x14ac:dyDescent="0.25">
      <c r="A420" s="4698"/>
      <c r="B420" s="4709"/>
      <c r="C420" s="538" t="s">
        <v>492</v>
      </c>
      <c r="D420" s="538" t="s">
        <v>418</v>
      </c>
      <c r="E420" s="1395"/>
      <c r="F420" s="1395"/>
      <c r="G420" s="1300"/>
      <c r="H420" s="1301"/>
      <c r="I420" s="1302"/>
      <c r="J420" s="1300"/>
      <c r="K420" s="1301"/>
      <c r="L420" s="1302"/>
      <c r="M420" s="1300"/>
      <c r="N420" s="1301"/>
      <c r="O420" s="1302"/>
      <c r="P420" s="1396"/>
      <c r="Q420" s="1396"/>
      <c r="R420" s="1396"/>
      <c r="S420" s="1396"/>
      <c r="T420" s="1396"/>
      <c r="U420" s="1396"/>
      <c r="V420" s="1396"/>
      <c r="W420" s="1396"/>
      <c r="X420" s="1396"/>
      <c r="Y420" s="1396"/>
      <c r="Z420" s="1396"/>
      <c r="AA420" s="1397"/>
      <c r="AB420" s="1395"/>
      <c r="AC420" s="1395"/>
      <c r="AD420" s="1395"/>
      <c r="AE420" s="1395"/>
      <c r="AF420" s="1395"/>
      <c r="AG420" s="1395"/>
      <c r="AH420" s="1395"/>
      <c r="AI420" s="1395"/>
      <c r="AJ420" s="1398"/>
      <c r="AK420" s="1398"/>
      <c r="AL420" s="1395"/>
      <c r="AM420" s="1395"/>
      <c r="AN420" s="1395"/>
      <c r="AO420" s="1395"/>
      <c r="AP420" s="1395"/>
      <c r="AQ420" s="1395"/>
      <c r="AR420" s="1395"/>
      <c r="AS420" s="1395"/>
      <c r="AT420" s="1395"/>
      <c r="AU420" s="1398"/>
      <c r="AV420" s="1395"/>
      <c r="AW420" s="1398"/>
      <c r="AX420" s="1395"/>
      <c r="AY420" s="1395"/>
      <c r="AZ420" s="1395"/>
      <c r="BA420" s="1395"/>
      <c r="BB420" s="1395"/>
      <c r="BC420" s="1395"/>
      <c r="BD420" s="1395"/>
      <c r="BE420" s="1395"/>
      <c r="BF420" s="1395"/>
      <c r="BG420" s="1395"/>
      <c r="BH420" s="1395"/>
      <c r="BI420" s="1274"/>
      <c r="BJ420" s="1275"/>
      <c r="BK420" s="1276"/>
      <c r="BL420" s="921"/>
      <c r="BM420" s="1465"/>
      <c r="BN420" s="1476"/>
      <c r="BO420" s="768">
        <f>BO422+7</f>
        <v>42475</v>
      </c>
      <c r="BP420" s="1582" t="s">
        <v>67</v>
      </c>
      <c r="BQ420" s="1583" t="s">
        <v>67</v>
      </c>
      <c r="BR420" s="1240" t="s">
        <v>25</v>
      </c>
      <c r="BS420" s="1585">
        <f>BS422+7</f>
        <v>42601</v>
      </c>
      <c r="BT420" s="1234" t="s">
        <v>25</v>
      </c>
      <c r="BU420" s="1942">
        <f>BU422+7</f>
        <v>42643</v>
      </c>
      <c r="BV420" s="1582" t="s">
        <v>109</v>
      </c>
      <c r="BW420" s="1583" t="s">
        <v>109</v>
      </c>
      <c r="BX420" s="1240" t="s">
        <v>38</v>
      </c>
      <c r="BY420" s="1585">
        <f>BY422+7</f>
        <v>42748</v>
      </c>
      <c r="BZ420" s="1338" t="s">
        <v>38</v>
      </c>
      <c r="CA420" s="768">
        <f>CA422+7</f>
        <v>42846</v>
      </c>
      <c r="CB420" s="1582" t="s">
        <v>67</v>
      </c>
      <c r="CC420" s="1583" t="s">
        <v>67</v>
      </c>
      <c r="CD420" s="768">
        <f>CD422+7</f>
        <v>42958</v>
      </c>
      <c r="CE420" s="1582" t="s">
        <v>106</v>
      </c>
      <c r="CF420" s="1586" t="s">
        <v>654</v>
      </c>
      <c r="CG420" s="768">
        <f>CG422+7</f>
        <v>43021</v>
      </c>
      <c r="CH420" s="1582" t="s">
        <v>106</v>
      </c>
      <c r="CI420" s="1586" t="s">
        <v>654</v>
      </c>
    </row>
    <row r="421" spans="1:96" ht="30" hidden="1" customHeight="1" x14ac:dyDescent="0.25">
      <c r="A421" s="4698"/>
      <c r="B421" s="4709"/>
      <c r="C421" s="538" t="s">
        <v>463</v>
      </c>
      <c r="D421" s="538"/>
      <c r="E421" s="1395"/>
      <c r="F421" s="1395"/>
      <c r="G421" s="1300"/>
      <c r="H421" s="1301"/>
      <c r="I421" s="1302"/>
      <c r="J421" s="1300"/>
      <c r="K421" s="1301"/>
      <c r="L421" s="1302"/>
      <c r="M421" s="1300"/>
      <c r="N421" s="1301"/>
      <c r="O421" s="1302"/>
      <c r="P421" s="1396"/>
      <c r="Q421" s="1396"/>
      <c r="R421" s="1396"/>
      <c r="S421" s="1396"/>
      <c r="T421" s="1396"/>
      <c r="U421" s="1396"/>
      <c r="V421" s="1396"/>
      <c r="W421" s="1396"/>
      <c r="X421" s="1396"/>
      <c r="Y421" s="1396"/>
      <c r="Z421" s="1396"/>
      <c r="AA421" s="1397"/>
      <c r="AB421" s="1395"/>
      <c r="AC421" s="1395"/>
      <c r="AD421" s="1395"/>
      <c r="AE421" s="1395"/>
      <c r="AF421" s="1395"/>
      <c r="AG421" s="1395"/>
      <c r="AH421" s="1395"/>
      <c r="AI421" s="1395"/>
      <c r="AJ421" s="1398"/>
      <c r="AK421" s="1398"/>
      <c r="AL421" s="1395"/>
      <c r="AM421" s="1395"/>
      <c r="AN421" s="1395"/>
      <c r="AO421" s="1395"/>
      <c r="AP421" s="1395"/>
      <c r="AQ421" s="1395"/>
      <c r="AR421" s="1395"/>
      <c r="AS421" s="1395"/>
      <c r="AT421" s="1395"/>
      <c r="AU421" s="1398"/>
      <c r="AV421" s="1395"/>
      <c r="AW421" s="1398"/>
      <c r="AX421" s="1395"/>
      <c r="AY421" s="1395"/>
      <c r="AZ421" s="1395"/>
      <c r="BA421" s="1395"/>
      <c r="BB421" s="1395"/>
      <c r="BC421" s="1395"/>
      <c r="BD421" s="1395"/>
      <c r="BE421" s="1395"/>
      <c r="BF421" s="1395"/>
      <c r="BG421" s="1395"/>
      <c r="BH421" s="1395"/>
      <c r="BI421" s="1274"/>
      <c r="BJ421" s="1275"/>
      <c r="BK421" s="1276"/>
      <c r="BL421" s="921"/>
      <c r="BM421" s="1465"/>
      <c r="BN421" s="1476"/>
      <c r="BO421" s="768">
        <f>BO423+7</f>
        <v>42471</v>
      </c>
      <c r="BP421" s="1582" t="s">
        <v>67</v>
      </c>
      <c r="BQ421" s="1583" t="s">
        <v>67</v>
      </c>
      <c r="BR421" s="1240" t="s">
        <v>25</v>
      </c>
      <c r="BS421" s="1585">
        <f>BS423+7</f>
        <v>42597</v>
      </c>
      <c r="BT421" s="1234" t="s">
        <v>25</v>
      </c>
      <c r="BU421" s="1942">
        <f>BU423+7</f>
        <v>42639</v>
      </c>
      <c r="BV421" s="1582" t="s">
        <v>109</v>
      </c>
      <c r="BW421" s="1583" t="s">
        <v>109</v>
      </c>
      <c r="BX421" s="1240" t="s">
        <v>38</v>
      </c>
      <c r="BY421" s="1585">
        <f>BY423+7</f>
        <v>42744</v>
      </c>
      <c r="BZ421" s="1338" t="s">
        <v>38</v>
      </c>
      <c r="CA421" s="768">
        <f>CA423+7</f>
        <v>42842</v>
      </c>
      <c r="CB421" s="1582" t="s">
        <v>67</v>
      </c>
      <c r="CC421" s="1583" t="s">
        <v>67</v>
      </c>
      <c r="CD421" s="768">
        <f>CD423+7</f>
        <v>42954</v>
      </c>
      <c r="CE421" s="1582" t="s">
        <v>106</v>
      </c>
      <c r="CF421" s="1586" t="s">
        <v>654</v>
      </c>
      <c r="CG421" s="768">
        <f>CG423+7</f>
        <v>43017</v>
      </c>
      <c r="CH421" s="1582" t="s">
        <v>106</v>
      </c>
      <c r="CI421" s="1586" t="s">
        <v>654</v>
      </c>
    </row>
    <row r="422" spans="1:96" ht="30" hidden="1" customHeight="1" x14ac:dyDescent="0.25">
      <c r="A422" s="4698"/>
      <c r="B422" s="4709"/>
      <c r="C422" s="538" t="s">
        <v>493</v>
      </c>
      <c r="D422" s="538" t="s">
        <v>485</v>
      </c>
      <c r="E422" s="1"/>
      <c r="F422" s="1"/>
      <c r="G422" s="1303"/>
      <c r="H422" s="1304"/>
      <c r="I422" s="1233"/>
      <c r="J422" s="1303"/>
      <c r="K422" s="1304"/>
      <c r="L422" s="1233"/>
      <c r="M422" s="1303"/>
      <c r="N422" s="1304"/>
      <c r="O422" s="1233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3351"/>
      <c r="AB422" s="1"/>
      <c r="AC422" s="827"/>
      <c r="AD422" s="827"/>
      <c r="AE422" s="827"/>
      <c r="AF422" s="827"/>
      <c r="AG422" s="1"/>
      <c r="AH422" s="1"/>
      <c r="AI422" s="1"/>
      <c r="AJ422" s="2803"/>
      <c r="AK422" s="2803"/>
      <c r="AL422" s="1"/>
      <c r="AM422" s="1"/>
      <c r="AN422" s="1"/>
      <c r="AO422" s="1"/>
      <c r="AP422" s="1"/>
      <c r="AQ422" s="1"/>
      <c r="AR422" s="1"/>
      <c r="AS422" s="1"/>
      <c r="AT422" s="1"/>
      <c r="AU422" s="2803"/>
      <c r="AV422" s="1"/>
      <c r="AW422" s="2803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254"/>
      <c r="BJ422" s="1255"/>
      <c r="BK422" s="1256"/>
      <c r="BL422" s="915">
        <f>BL424+7</f>
        <v>42356</v>
      </c>
      <c r="BM422" s="911">
        <f>BM424+7</f>
        <v>42412</v>
      </c>
      <c r="BN422" s="912">
        <f>BN424+7</f>
        <v>42433</v>
      </c>
      <c r="BO422" s="770">
        <f>BO424+7</f>
        <v>42468</v>
      </c>
      <c r="BP422" s="580" t="s">
        <v>67</v>
      </c>
      <c r="BQ422" s="1338" t="s">
        <v>67</v>
      </c>
      <c r="BR422" s="1240" t="s">
        <v>25</v>
      </c>
      <c r="BS422" s="210">
        <f>BS424+7</f>
        <v>42594</v>
      </c>
      <c r="BT422" s="1234" t="s">
        <v>25</v>
      </c>
      <c r="BU422" s="1194">
        <f>BU424+7</f>
        <v>42636</v>
      </c>
      <c r="BV422" s="580" t="s">
        <v>109</v>
      </c>
      <c r="BW422" s="1338" t="s">
        <v>109</v>
      </c>
      <c r="BX422" s="1240" t="s">
        <v>38</v>
      </c>
      <c r="BY422" s="210">
        <f>BY424+7</f>
        <v>42741</v>
      </c>
      <c r="BZ422" s="1338" t="s">
        <v>38</v>
      </c>
      <c r="CA422" s="770">
        <f>CA424+7</f>
        <v>42839</v>
      </c>
      <c r="CB422" s="580" t="s">
        <v>67</v>
      </c>
      <c r="CC422" s="1338" t="s">
        <v>67</v>
      </c>
      <c r="CD422" s="770">
        <f>CD424+7</f>
        <v>42951</v>
      </c>
      <c r="CE422" s="580" t="s">
        <v>106</v>
      </c>
      <c r="CF422" s="1234" t="s">
        <v>654</v>
      </c>
      <c r="CG422" s="770">
        <f>CG424+7</f>
        <v>43014</v>
      </c>
      <c r="CH422" s="580" t="s">
        <v>106</v>
      </c>
      <c r="CI422" s="1234" t="s">
        <v>654</v>
      </c>
    </row>
    <row r="423" spans="1:96" ht="30" hidden="1" customHeight="1" x14ac:dyDescent="0.25">
      <c r="A423" s="4698"/>
      <c r="B423" s="4709"/>
      <c r="C423" s="538" t="s">
        <v>462</v>
      </c>
      <c r="D423" s="538"/>
      <c r="E423" s="1"/>
      <c r="F423" s="1"/>
      <c r="G423" s="1303"/>
      <c r="H423" s="1304"/>
      <c r="I423" s="1233"/>
      <c r="J423" s="1303"/>
      <c r="K423" s="1304"/>
      <c r="L423" s="1233"/>
      <c r="M423" s="1303"/>
      <c r="N423" s="1304"/>
      <c r="O423" s="1233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3351"/>
      <c r="AB423" s="1"/>
      <c r="AC423" s="827"/>
      <c r="AD423" s="827"/>
      <c r="AE423" s="827"/>
      <c r="AF423" s="827"/>
      <c r="AG423" s="1"/>
      <c r="AH423" s="1"/>
      <c r="AI423" s="1"/>
      <c r="AJ423" s="2803"/>
      <c r="AK423" s="2803"/>
      <c r="AL423" s="1"/>
      <c r="AM423" s="1"/>
      <c r="AN423" s="1"/>
      <c r="AO423" s="1"/>
      <c r="AP423" s="1"/>
      <c r="AQ423" s="1"/>
      <c r="AR423" s="1"/>
      <c r="AS423" s="1"/>
      <c r="AT423" s="1"/>
      <c r="AU423" s="2803"/>
      <c r="AV423" s="1"/>
      <c r="AW423" s="2803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254"/>
      <c r="BJ423" s="1255"/>
      <c r="BK423" s="1256"/>
      <c r="BL423" s="915"/>
      <c r="BM423" s="911"/>
      <c r="BN423" s="912"/>
      <c r="BO423" s="770">
        <f>BO425+7</f>
        <v>42464</v>
      </c>
      <c r="BP423" s="580" t="s">
        <v>67</v>
      </c>
      <c r="BQ423" s="1338" t="s">
        <v>67</v>
      </c>
      <c r="BR423" s="1240" t="s">
        <v>25</v>
      </c>
      <c r="BS423" s="210">
        <f>BS425+7</f>
        <v>42590</v>
      </c>
      <c r="BT423" s="1234" t="s">
        <v>25</v>
      </c>
      <c r="BU423" s="1194">
        <f>BU425+7</f>
        <v>42632</v>
      </c>
      <c r="BV423" s="580" t="s">
        <v>109</v>
      </c>
      <c r="BW423" s="1338" t="s">
        <v>109</v>
      </c>
      <c r="BX423" s="1240" t="s">
        <v>38</v>
      </c>
      <c r="BY423" s="210">
        <v>42737</v>
      </c>
      <c r="BZ423" s="1338" t="s">
        <v>38</v>
      </c>
      <c r="CA423" s="770">
        <f>CA425+7</f>
        <v>42835</v>
      </c>
      <c r="CB423" s="580" t="s">
        <v>67</v>
      </c>
      <c r="CC423" s="1338" t="s">
        <v>67</v>
      </c>
      <c r="CD423" s="770">
        <f>CD425+7</f>
        <v>42947</v>
      </c>
      <c r="CE423" s="580" t="s">
        <v>106</v>
      </c>
      <c r="CF423" s="1234" t="s">
        <v>654</v>
      </c>
      <c r="CG423" s="770">
        <f>CG425+7</f>
        <v>43010</v>
      </c>
      <c r="CH423" s="580" t="s">
        <v>106</v>
      </c>
      <c r="CI423" s="1234" t="s">
        <v>654</v>
      </c>
    </row>
    <row r="424" spans="1:96" ht="30" hidden="1" customHeight="1" x14ac:dyDescent="0.25">
      <c r="A424" s="4698"/>
      <c r="B424" s="4709"/>
      <c r="C424" s="538" t="s">
        <v>494</v>
      </c>
      <c r="D424" s="538" t="s">
        <v>418</v>
      </c>
      <c r="E424" s="1"/>
      <c r="F424" s="1"/>
      <c r="G424" s="1303"/>
      <c r="H424" s="1304"/>
      <c r="I424" s="1233"/>
      <c r="J424" s="1303"/>
      <c r="K424" s="1304"/>
      <c r="L424" s="1233"/>
      <c r="M424" s="1303"/>
      <c r="N424" s="1304"/>
      <c r="O424" s="1233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3351"/>
      <c r="AB424" s="1"/>
      <c r="AC424" s="827"/>
      <c r="AD424" s="827"/>
      <c r="AE424" s="827"/>
      <c r="AF424" s="827"/>
      <c r="AG424" s="1"/>
      <c r="AH424" s="1"/>
      <c r="AI424" s="1"/>
      <c r="AJ424" s="2803"/>
      <c r="AK424" s="2803"/>
      <c r="AL424" s="1"/>
      <c r="AM424" s="1"/>
      <c r="AN424" s="1"/>
      <c r="AO424" s="1"/>
      <c r="AP424" s="1"/>
      <c r="AQ424" s="1"/>
      <c r="AR424" s="1"/>
      <c r="AS424" s="1"/>
      <c r="AT424" s="1"/>
      <c r="AU424" s="2803"/>
      <c r="AV424" s="1"/>
      <c r="AW424" s="2803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254"/>
      <c r="BJ424" s="1255"/>
      <c r="BK424" s="1256"/>
      <c r="BL424" s="915">
        <f>BL404-48</f>
        <v>42349</v>
      </c>
      <c r="BM424" s="911">
        <f>BM404-48</f>
        <v>42405</v>
      </c>
      <c r="BN424" s="912">
        <f>BN404-48</f>
        <v>42426</v>
      </c>
      <c r="BO424" s="770">
        <f>BO404-48</f>
        <v>42461</v>
      </c>
      <c r="BP424" s="580" t="s">
        <v>67</v>
      </c>
      <c r="BQ424" s="1338" t="s">
        <v>67</v>
      </c>
      <c r="BR424" s="1240" t="s">
        <v>25</v>
      </c>
      <c r="BS424" s="210">
        <f>BS425+4</f>
        <v>42587</v>
      </c>
      <c r="BT424" s="1234" t="s">
        <v>25</v>
      </c>
      <c r="BU424" s="1194">
        <f>BU404-48</f>
        <v>42629</v>
      </c>
      <c r="BV424" s="580" t="s">
        <v>109</v>
      </c>
      <c r="BW424" s="1338" t="s">
        <v>109</v>
      </c>
      <c r="BX424" s="1240" t="s">
        <v>38</v>
      </c>
      <c r="BY424" s="2774">
        <v>42734</v>
      </c>
      <c r="BZ424" s="1338" t="s">
        <v>38</v>
      </c>
      <c r="CA424" s="770">
        <f>CA404-48</f>
        <v>42832</v>
      </c>
      <c r="CB424" s="210">
        <f>CA422</f>
        <v>42839</v>
      </c>
      <c r="CC424" s="218">
        <f>CA420</f>
        <v>42846</v>
      </c>
      <c r="CD424" s="770">
        <f>CD404-48</f>
        <v>42944</v>
      </c>
      <c r="CE424" s="210">
        <f>CD422</f>
        <v>42951</v>
      </c>
      <c r="CF424" s="218">
        <f>CD420</f>
        <v>42958</v>
      </c>
      <c r="CG424" s="770">
        <f>CG404-48</f>
        <v>43007</v>
      </c>
      <c r="CH424" s="210">
        <f>CG422</f>
        <v>43014</v>
      </c>
      <c r="CI424" s="218">
        <f>CG420</f>
        <v>43021</v>
      </c>
    </row>
    <row r="425" spans="1:96" ht="30" hidden="1" customHeight="1" x14ac:dyDescent="0.25">
      <c r="A425" s="4698"/>
      <c r="B425" s="4709"/>
      <c r="C425" s="538" t="s">
        <v>429</v>
      </c>
      <c r="D425" s="538"/>
      <c r="E425" s="1"/>
      <c r="F425" s="1"/>
      <c r="G425" s="1303"/>
      <c r="H425" s="1304"/>
      <c r="I425" s="1233"/>
      <c r="J425" s="1303"/>
      <c r="K425" s="1304"/>
      <c r="L425" s="1233"/>
      <c r="M425" s="1303"/>
      <c r="N425" s="1304"/>
      <c r="O425" s="1233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3351"/>
      <c r="AB425" s="1"/>
      <c r="AC425" s="827"/>
      <c r="AD425" s="827"/>
      <c r="AE425" s="827"/>
      <c r="AF425" s="827"/>
      <c r="AG425" s="1"/>
      <c r="AH425" s="1"/>
      <c r="AI425" s="1"/>
      <c r="AJ425" s="2803"/>
      <c r="AK425" s="2803"/>
      <c r="AL425" s="1"/>
      <c r="AM425" s="1"/>
      <c r="AN425" s="1"/>
      <c r="AO425" s="1"/>
      <c r="AP425" s="1"/>
      <c r="AQ425" s="1"/>
      <c r="AR425" s="1"/>
      <c r="AS425" s="1"/>
      <c r="AT425" s="1"/>
      <c r="AU425" s="2803"/>
      <c r="AV425" s="1"/>
      <c r="AW425" s="2803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254"/>
      <c r="BJ425" s="1255"/>
      <c r="BK425" s="1256"/>
      <c r="BL425" s="915">
        <f>BL424-4</f>
        <v>42345</v>
      </c>
      <c r="BM425" s="911">
        <f>BM424-4</f>
        <v>42401</v>
      </c>
      <c r="BN425" s="912">
        <f>BN424-4</f>
        <v>42422</v>
      </c>
      <c r="BO425" s="770">
        <f>BO424-4</f>
        <v>42457</v>
      </c>
      <c r="BP425" s="580" t="s">
        <v>67</v>
      </c>
      <c r="BQ425" s="1338" t="s">
        <v>67</v>
      </c>
      <c r="BR425" s="1240" t="s">
        <v>25</v>
      </c>
      <c r="BS425" s="210">
        <f>BS426+7</f>
        <v>42583</v>
      </c>
      <c r="BT425" s="1234" t="s">
        <v>25</v>
      </c>
      <c r="BU425" s="1194">
        <f>BU424-4</f>
        <v>42625</v>
      </c>
      <c r="BV425" s="580" t="s">
        <v>109</v>
      </c>
      <c r="BW425" s="1338" t="s">
        <v>109</v>
      </c>
      <c r="BX425" s="1240" t="s">
        <v>38</v>
      </c>
      <c r="BY425" s="2774">
        <v>42723</v>
      </c>
      <c r="BZ425" s="1338" t="s">
        <v>38</v>
      </c>
      <c r="CA425" s="770">
        <f>CA424-4</f>
        <v>42828</v>
      </c>
      <c r="CB425" s="210">
        <f>CA423</f>
        <v>42835</v>
      </c>
      <c r="CC425" s="218">
        <f>CA421</f>
        <v>42842</v>
      </c>
      <c r="CD425" s="770">
        <f>CD424-4</f>
        <v>42940</v>
      </c>
      <c r="CE425" s="210">
        <f>CD423</f>
        <v>42947</v>
      </c>
      <c r="CF425" s="218">
        <f>CD421</f>
        <v>42954</v>
      </c>
      <c r="CG425" s="770">
        <f>CG424-4</f>
        <v>43003</v>
      </c>
      <c r="CH425" s="210">
        <f>CG423</f>
        <v>43010</v>
      </c>
      <c r="CI425" s="218">
        <f>CG421</f>
        <v>43017</v>
      </c>
    </row>
    <row r="426" spans="1:96" ht="30" hidden="1" customHeight="1" x14ac:dyDescent="0.25">
      <c r="A426" s="4698"/>
      <c r="B426" s="4709"/>
      <c r="C426" s="538" t="s">
        <v>498</v>
      </c>
      <c r="D426" s="538" t="s">
        <v>419</v>
      </c>
      <c r="E426" s="1"/>
      <c r="F426" s="1"/>
      <c r="G426" s="1303"/>
      <c r="H426" s="1304"/>
      <c r="I426" s="1233"/>
      <c r="J426" s="1303"/>
      <c r="K426" s="1304"/>
      <c r="L426" s="1233"/>
      <c r="M426" s="1303"/>
      <c r="N426" s="1304"/>
      <c r="O426" s="1233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3351"/>
      <c r="AB426" s="1"/>
      <c r="AC426" s="827"/>
      <c r="AD426" s="827"/>
      <c r="AE426" s="827"/>
      <c r="AF426" s="827"/>
      <c r="AG426" s="1"/>
      <c r="AH426" s="1"/>
      <c r="AI426" s="1"/>
      <c r="AJ426" s="2803"/>
      <c r="AK426" s="2803"/>
      <c r="AL426" s="1"/>
      <c r="AM426" s="1"/>
      <c r="AN426" s="1"/>
      <c r="AO426" s="1"/>
      <c r="AP426" s="1"/>
      <c r="AQ426" s="1"/>
      <c r="AR426" s="1"/>
      <c r="AS426" s="1"/>
      <c r="AT426" s="1"/>
      <c r="AU426" s="2803"/>
      <c r="AV426" s="1"/>
      <c r="AW426" s="2803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254"/>
      <c r="BJ426" s="1255"/>
      <c r="BK426" s="1256"/>
      <c r="BL426" s="915">
        <f>BL425-7</f>
        <v>42338</v>
      </c>
      <c r="BM426" s="911">
        <f>BM425-7</f>
        <v>42394</v>
      </c>
      <c r="BN426" s="912">
        <f>BN425-7</f>
        <v>42415</v>
      </c>
      <c r="BO426" s="770">
        <f>BO425-7</f>
        <v>42450</v>
      </c>
      <c r="BP426" s="580" t="s">
        <v>67</v>
      </c>
      <c r="BQ426" s="1338" t="s">
        <v>67</v>
      </c>
      <c r="BR426" s="1240" t="s">
        <v>25</v>
      </c>
      <c r="BS426" s="210">
        <f>BS427+5</f>
        <v>42576</v>
      </c>
      <c r="BT426" s="1234" t="s">
        <v>25</v>
      </c>
      <c r="BU426" s="1194">
        <f>BU425-7</f>
        <v>42618</v>
      </c>
      <c r="BV426" s="580" t="s">
        <v>109</v>
      </c>
      <c r="BW426" s="1338" t="s">
        <v>109</v>
      </c>
      <c r="BX426" s="1240" t="s">
        <v>38</v>
      </c>
      <c r="BY426" s="2774">
        <f>BY427+5</f>
        <v>42723</v>
      </c>
      <c r="BZ426" s="1338" t="s">
        <v>38</v>
      </c>
      <c r="CA426" s="770">
        <f>CA425-7</f>
        <v>42821</v>
      </c>
      <c r="CB426" s="580" t="s">
        <v>67</v>
      </c>
      <c r="CC426" s="1338" t="s">
        <v>67</v>
      </c>
      <c r="CD426" s="770">
        <f>CD425-7</f>
        <v>42933</v>
      </c>
      <c r="CE426" s="580" t="s">
        <v>106</v>
      </c>
      <c r="CF426" s="1234" t="s">
        <v>654</v>
      </c>
      <c r="CG426" s="770">
        <f>CG425-7</f>
        <v>42996</v>
      </c>
      <c r="CH426" s="580" t="s">
        <v>106</v>
      </c>
      <c r="CI426" s="1234" t="s">
        <v>654</v>
      </c>
    </row>
    <row r="427" spans="1:96" ht="30" hidden="1" customHeight="1" x14ac:dyDescent="0.25">
      <c r="A427" s="4698"/>
      <c r="B427" s="4709"/>
      <c r="C427" s="1299" t="s">
        <v>497</v>
      </c>
      <c r="D427" s="1299" t="s">
        <v>422</v>
      </c>
      <c r="E427" s="1395"/>
      <c r="F427" s="1395"/>
      <c r="G427" s="1300"/>
      <c r="H427" s="1301"/>
      <c r="I427" s="1302"/>
      <c r="J427" s="1300"/>
      <c r="K427" s="1301"/>
      <c r="L427" s="1302"/>
      <c r="M427" s="1300"/>
      <c r="N427" s="1301"/>
      <c r="O427" s="1302"/>
      <c r="P427" s="1396"/>
      <c r="Q427" s="1396"/>
      <c r="R427" s="1396"/>
      <c r="S427" s="1396"/>
      <c r="T427" s="1396"/>
      <c r="U427" s="1396"/>
      <c r="V427" s="1396"/>
      <c r="W427" s="1396"/>
      <c r="X427" s="1396"/>
      <c r="Y427" s="1396"/>
      <c r="Z427" s="1396"/>
      <c r="AA427" s="1397"/>
      <c r="AB427" s="1395"/>
      <c r="AC427" s="1395"/>
      <c r="AD427" s="1395"/>
      <c r="AE427" s="1395"/>
      <c r="AF427" s="1395"/>
      <c r="AG427" s="1395"/>
      <c r="AH427" s="1395"/>
      <c r="AI427" s="1395"/>
      <c r="AJ427" s="1398"/>
      <c r="AK427" s="1398"/>
      <c r="AL427" s="1395"/>
      <c r="AM427" s="1395"/>
      <c r="AN427" s="1395"/>
      <c r="AO427" s="1395"/>
      <c r="AP427" s="1395"/>
      <c r="AQ427" s="1395"/>
      <c r="AR427" s="1395"/>
      <c r="AS427" s="1395"/>
      <c r="AT427" s="1395"/>
      <c r="AU427" s="1398"/>
      <c r="AV427" s="1395"/>
      <c r="AW427" s="1398"/>
      <c r="AX427" s="1395"/>
      <c r="AY427" s="1395"/>
      <c r="AZ427" s="1395"/>
      <c r="BA427" s="1395"/>
      <c r="BB427" s="1395"/>
      <c r="BC427" s="1395"/>
      <c r="BD427" s="1395"/>
      <c r="BE427" s="1395"/>
      <c r="BF427" s="1395"/>
      <c r="BG427" s="1395"/>
      <c r="BH427" s="1395"/>
      <c r="BI427" s="1274"/>
      <c r="BJ427" s="1275"/>
      <c r="BK427" s="1276"/>
      <c r="BL427" s="1467" t="s">
        <v>38</v>
      </c>
      <c r="BM427" s="921">
        <f>BM417-21</f>
        <v>42382</v>
      </c>
      <c r="BN427" s="1478" t="s">
        <v>38</v>
      </c>
      <c r="BO427" s="1271">
        <f>BO417-21</f>
        <v>42452</v>
      </c>
      <c r="BP427" s="1305" t="s">
        <v>67</v>
      </c>
      <c r="BQ427" s="1335" t="s">
        <v>67</v>
      </c>
      <c r="BR427" s="1429" t="s">
        <v>25</v>
      </c>
      <c r="BS427" s="1272">
        <f>BS417-21</f>
        <v>42571</v>
      </c>
      <c r="BT427" s="1306" t="s">
        <v>25</v>
      </c>
      <c r="BU427" s="1938">
        <f>BU417-21</f>
        <v>42606</v>
      </c>
      <c r="BV427" s="1305" t="s">
        <v>109</v>
      </c>
      <c r="BW427" s="1335" t="s">
        <v>109</v>
      </c>
      <c r="BX427" s="1429" t="s">
        <v>38</v>
      </c>
      <c r="BY427" s="1272">
        <f>BY417-35</f>
        <v>42718</v>
      </c>
      <c r="BZ427" s="1335" t="s">
        <v>38</v>
      </c>
      <c r="CA427" s="1271">
        <f>CA417-21</f>
        <v>42802</v>
      </c>
      <c r="CB427" s="1305" t="s">
        <v>67</v>
      </c>
      <c r="CC427" s="1335" t="s">
        <v>67</v>
      </c>
      <c r="CD427" s="1429" t="s">
        <v>654</v>
      </c>
      <c r="CE427" s="2775">
        <f>CD417-21</f>
        <v>42907</v>
      </c>
      <c r="CF427" s="1306" t="s">
        <v>654</v>
      </c>
      <c r="CG427" s="1271">
        <f>CG417-21</f>
        <v>42983</v>
      </c>
      <c r="CH427" s="1305" t="s">
        <v>106</v>
      </c>
      <c r="CI427" s="1306" t="s">
        <v>654</v>
      </c>
    </row>
    <row r="428" spans="1:96" ht="30" hidden="1" customHeight="1" x14ac:dyDescent="0.25">
      <c r="A428" s="4698"/>
      <c r="B428" s="4709"/>
      <c r="C428" s="1455" t="s">
        <v>445</v>
      </c>
      <c r="D428" s="1455" t="s">
        <v>445</v>
      </c>
      <c r="E428" s="1444"/>
      <c r="F428" s="1444"/>
      <c r="G428" s="1445"/>
      <c r="H428" s="1446"/>
      <c r="I428" s="1447"/>
      <c r="J428" s="1445"/>
      <c r="K428" s="1446"/>
      <c r="L428" s="1447"/>
      <c r="M428" s="1445"/>
      <c r="N428" s="1446"/>
      <c r="O428" s="1447"/>
      <c r="P428" s="1448"/>
      <c r="Q428" s="1448"/>
      <c r="R428" s="1448"/>
      <c r="S428" s="1448"/>
      <c r="T428" s="1448"/>
      <c r="U428" s="1448"/>
      <c r="V428" s="1448"/>
      <c r="W428" s="1448"/>
      <c r="X428" s="1448"/>
      <c r="Y428" s="1448"/>
      <c r="Z428" s="1448"/>
      <c r="AA428" s="1449"/>
      <c r="AB428" s="1444"/>
      <c r="AC428" s="1442"/>
      <c r="AD428" s="1442"/>
      <c r="AE428" s="1442"/>
      <c r="AF428" s="1442"/>
      <c r="AG428" s="1444"/>
      <c r="AH428" s="1444"/>
      <c r="AI428" s="1444"/>
      <c r="AJ428" s="1450"/>
      <c r="AK428" s="1450"/>
      <c r="AL428" s="1444"/>
      <c r="AM428" s="1444"/>
      <c r="AN428" s="1444"/>
      <c r="AO428" s="1444"/>
      <c r="AP428" s="1444"/>
      <c r="AQ428" s="1444"/>
      <c r="AR428" s="1444"/>
      <c r="AS428" s="1444"/>
      <c r="AT428" s="1444"/>
      <c r="AU428" s="1450"/>
      <c r="AV428" s="1444"/>
      <c r="AW428" s="1450"/>
      <c r="AX428" s="1444"/>
      <c r="AY428" s="1444"/>
      <c r="AZ428" s="1444"/>
      <c r="BA428" s="1444"/>
      <c r="BB428" s="1444"/>
      <c r="BC428" s="1444"/>
      <c r="BD428" s="1444"/>
      <c r="BE428" s="1444"/>
      <c r="BF428" s="1444"/>
      <c r="BG428" s="1444"/>
      <c r="BH428" s="1444"/>
      <c r="BI428" s="1456"/>
      <c r="BJ428" s="1457"/>
      <c r="BK428" s="1458"/>
      <c r="BL428" s="1468">
        <f t="shared" ref="BL428:CC428" si="507">BL176</f>
        <v>42347</v>
      </c>
      <c r="BM428" s="1469">
        <f t="shared" si="507"/>
        <v>42382</v>
      </c>
      <c r="BN428" s="1479">
        <f t="shared" si="507"/>
        <v>42417</v>
      </c>
      <c r="BO428" s="1460">
        <f t="shared" si="507"/>
        <v>42452</v>
      </c>
      <c r="BP428" s="1461">
        <f t="shared" si="507"/>
        <v>42487</v>
      </c>
      <c r="BQ428" s="1462">
        <f t="shared" si="507"/>
        <v>42522</v>
      </c>
      <c r="BR428" s="1460">
        <f t="shared" si="507"/>
        <v>42557</v>
      </c>
      <c r="BS428" s="1461" t="str">
        <f t="shared" si="507"/>
        <v>same as 12/30</v>
      </c>
      <c r="BT428" s="1459">
        <f t="shared" si="507"/>
        <v>42585</v>
      </c>
      <c r="BU428" s="1940">
        <f t="shared" si="507"/>
        <v>42613</v>
      </c>
      <c r="BV428" s="1461">
        <f t="shared" si="507"/>
        <v>42655</v>
      </c>
      <c r="BW428" s="1462">
        <f t="shared" si="507"/>
        <v>42683</v>
      </c>
      <c r="BX428" s="1460">
        <f t="shared" si="507"/>
        <v>42711</v>
      </c>
      <c r="BY428" s="1461">
        <f t="shared" si="507"/>
        <v>42760</v>
      </c>
      <c r="BZ428" s="1462">
        <f t="shared" si="507"/>
        <v>42788</v>
      </c>
      <c r="CA428" s="1460">
        <f t="shared" si="507"/>
        <v>42823</v>
      </c>
      <c r="CB428" s="1461">
        <f t="shared" si="507"/>
        <v>42858</v>
      </c>
      <c r="CC428" s="1462">
        <f t="shared" si="507"/>
        <v>42893</v>
      </c>
      <c r="CD428" s="1460">
        <f>CD176</f>
        <v>42928</v>
      </c>
      <c r="CE428" s="1461" t="str">
        <f>CE176</f>
        <v>same as 12/30</v>
      </c>
      <c r="CF428" s="2901" t="s">
        <v>654</v>
      </c>
      <c r="CG428" s="1460">
        <f>CG176</f>
        <v>42998</v>
      </c>
      <c r="CH428" s="2900" t="s">
        <v>106</v>
      </c>
      <c r="CI428" s="2901" t="s">
        <v>654</v>
      </c>
    </row>
    <row r="429" spans="1:96" ht="30" hidden="1" customHeight="1" x14ac:dyDescent="0.25">
      <c r="A429" s="4698"/>
      <c r="B429" s="4709"/>
      <c r="C429" s="1267" t="s">
        <v>496</v>
      </c>
      <c r="D429" s="1267" t="s">
        <v>486</v>
      </c>
      <c r="E429" s="1399"/>
      <c r="F429" s="1399"/>
      <c r="G429" s="1296"/>
      <c r="H429" s="1297"/>
      <c r="I429" s="1298"/>
      <c r="J429" s="1296"/>
      <c r="K429" s="1297"/>
      <c r="L429" s="1298"/>
      <c r="M429" s="1296"/>
      <c r="N429" s="1297"/>
      <c r="O429" s="1298"/>
      <c r="P429" s="1400"/>
      <c r="Q429" s="1400"/>
      <c r="R429" s="1400"/>
      <c r="S429" s="1400"/>
      <c r="T429" s="1400"/>
      <c r="U429" s="1400"/>
      <c r="V429" s="1400"/>
      <c r="W429" s="1400"/>
      <c r="X429" s="1400"/>
      <c r="Y429" s="1400"/>
      <c r="Z429" s="1400"/>
      <c r="AA429" s="1401"/>
      <c r="AB429" s="1399"/>
      <c r="AC429" s="1395"/>
      <c r="AD429" s="1395"/>
      <c r="AE429" s="1395"/>
      <c r="AF429" s="1395"/>
      <c r="AG429" s="1399"/>
      <c r="AH429" s="1399"/>
      <c r="AI429" s="1399"/>
      <c r="AJ429" s="1402"/>
      <c r="AK429" s="1402"/>
      <c r="AL429" s="1399"/>
      <c r="AM429" s="1399"/>
      <c r="AN429" s="1399"/>
      <c r="AO429" s="1399"/>
      <c r="AP429" s="1399"/>
      <c r="AQ429" s="1399"/>
      <c r="AR429" s="1399"/>
      <c r="AS429" s="1399"/>
      <c r="AT429" s="1399"/>
      <c r="AU429" s="1402"/>
      <c r="AV429" s="1399"/>
      <c r="AW429" s="1402"/>
      <c r="AX429" s="1399"/>
      <c r="AY429" s="1399"/>
      <c r="AZ429" s="1399"/>
      <c r="BA429" s="1399"/>
      <c r="BB429" s="1399"/>
      <c r="BC429" s="1399"/>
      <c r="BD429" s="1399"/>
      <c r="BE429" s="1399"/>
      <c r="BF429" s="1399"/>
      <c r="BG429" s="1399"/>
      <c r="BH429" s="1399"/>
      <c r="BI429" s="1254"/>
      <c r="BJ429" s="1255"/>
      <c r="BK429" s="1256"/>
      <c r="BL429" s="1470" t="s">
        <v>38</v>
      </c>
      <c r="BM429" s="915">
        <f>BM427-6</f>
        <v>42376</v>
      </c>
      <c r="BN429" s="1480" t="s">
        <v>38</v>
      </c>
      <c r="BO429" s="1268">
        <f>BO427-6</f>
        <v>42446</v>
      </c>
      <c r="BP429" s="1269" t="s">
        <v>67</v>
      </c>
      <c r="BQ429" s="1336" t="s">
        <v>67</v>
      </c>
      <c r="BR429" s="1430" t="s">
        <v>25</v>
      </c>
      <c r="BS429" s="1414">
        <f>BS427-6</f>
        <v>42565</v>
      </c>
      <c r="BT429" s="1270" t="s">
        <v>25</v>
      </c>
      <c r="BU429" s="1943">
        <f>BU427-6</f>
        <v>42600</v>
      </c>
      <c r="BV429" s="1269" t="s">
        <v>109</v>
      </c>
      <c r="BW429" s="1336" t="s">
        <v>109</v>
      </c>
      <c r="BX429" s="1430" t="s">
        <v>38</v>
      </c>
      <c r="BY429" s="1414">
        <f>BY427-6</f>
        <v>42712</v>
      </c>
      <c r="BZ429" s="1336" t="s">
        <v>38</v>
      </c>
      <c r="CA429" s="1268">
        <f>CA427-6</f>
        <v>42796</v>
      </c>
      <c r="CB429" s="1269" t="s">
        <v>67</v>
      </c>
      <c r="CC429" s="1336" t="s">
        <v>67</v>
      </c>
      <c r="CD429" s="1430" t="s">
        <v>654</v>
      </c>
      <c r="CE429" s="1414">
        <f>CE427-6</f>
        <v>42901</v>
      </c>
      <c r="CF429" s="1270" t="s">
        <v>654</v>
      </c>
      <c r="CG429" s="1268">
        <f>CG427-6</f>
        <v>42977</v>
      </c>
      <c r="CH429" s="1269" t="s">
        <v>106</v>
      </c>
      <c r="CI429" s="1270" t="s">
        <v>654</v>
      </c>
    </row>
    <row r="430" spans="1:96" ht="30" hidden="1" customHeight="1" x14ac:dyDescent="0.25">
      <c r="A430" s="4698"/>
      <c r="B430" s="4709"/>
      <c r="C430" s="1299" t="s">
        <v>481</v>
      </c>
      <c r="D430" s="1299"/>
      <c r="E430" s="1399"/>
      <c r="F430" s="1399"/>
      <c r="G430" s="1296"/>
      <c r="H430" s="1297"/>
      <c r="I430" s="1298"/>
      <c r="J430" s="1296"/>
      <c r="K430" s="1297"/>
      <c r="L430" s="1298"/>
      <c r="M430" s="1296"/>
      <c r="N430" s="1297"/>
      <c r="O430" s="1298"/>
      <c r="P430" s="1400"/>
      <c r="Q430" s="1400"/>
      <c r="R430" s="1400"/>
      <c r="S430" s="1400"/>
      <c r="T430" s="1400"/>
      <c r="U430" s="1400"/>
      <c r="V430" s="1400"/>
      <c r="W430" s="1400"/>
      <c r="X430" s="1400"/>
      <c r="Y430" s="1400"/>
      <c r="Z430" s="1400"/>
      <c r="AA430" s="1401"/>
      <c r="AB430" s="1399"/>
      <c r="AC430" s="1395"/>
      <c r="AD430" s="1395"/>
      <c r="AE430" s="1395"/>
      <c r="AF430" s="1395"/>
      <c r="AG430" s="1399"/>
      <c r="AH430" s="1399"/>
      <c r="AI430" s="1399"/>
      <c r="AJ430" s="1402"/>
      <c r="AK430" s="1402"/>
      <c r="AL430" s="1399"/>
      <c r="AM430" s="1399"/>
      <c r="AN430" s="1399"/>
      <c r="AO430" s="1399"/>
      <c r="AP430" s="1399"/>
      <c r="AQ430" s="1399"/>
      <c r="AR430" s="1399"/>
      <c r="AS430" s="1399"/>
      <c r="AT430" s="1399"/>
      <c r="AU430" s="1402"/>
      <c r="AV430" s="1399"/>
      <c r="AW430" s="1402"/>
      <c r="AX430" s="1399"/>
      <c r="AY430" s="1399"/>
      <c r="AZ430" s="1399"/>
      <c r="BA430" s="1399"/>
      <c r="BB430" s="1399"/>
      <c r="BC430" s="1399"/>
      <c r="BD430" s="1399"/>
      <c r="BE430" s="1399"/>
      <c r="BF430" s="1399"/>
      <c r="BG430" s="1399"/>
      <c r="BH430" s="1399"/>
      <c r="BI430" s="1254"/>
      <c r="BJ430" s="1255"/>
      <c r="BK430" s="1256"/>
      <c r="BL430" s="1470"/>
      <c r="BM430" s="915"/>
      <c r="BN430" s="1480"/>
      <c r="BO430" s="1268">
        <f>BO427-16</f>
        <v>42436</v>
      </c>
      <c r="BP430" s="1269" t="s">
        <v>67</v>
      </c>
      <c r="BQ430" s="1336" t="s">
        <v>67</v>
      </c>
      <c r="BR430" s="1430" t="s">
        <v>25</v>
      </c>
      <c r="BS430" s="1414">
        <f>BS427-16</f>
        <v>42555</v>
      </c>
      <c r="BT430" s="1270" t="s">
        <v>25</v>
      </c>
      <c r="BU430" s="1943">
        <f>BU427-16</f>
        <v>42590</v>
      </c>
      <c r="BV430" s="1269" t="s">
        <v>109</v>
      </c>
      <c r="BW430" s="1336" t="s">
        <v>109</v>
      </c>
      <c r="BX430" s="1430" t="s">
        <v>38</v>
      </c>
      <c r="BY430" s="1414">
        <f>BY427-16</f>
        <v>42702</v>
      </c>
      <c r="BZ430" s="1336" t="s">
        <v>38</v>
      </c>
      <c r="CA430" s="1268">
        <f>CA427-16</f>
        <v>42786</v>
      </c>
      <c r="CB430" s="1269" t="s">
        <v>67</v>
      </c>
      <c r="CC430" s="1336" t="s">
        <v>67</v>
      </c>
      <c r="CD430" s="1430" t="s">
        <v>654</v>
      </c>
      <c r="CE430" s="1414">
        <f>CE427-16</f>
        <v>42891</v>
      </c>
      <c r="CF430" s="1270" t="s">
        <v>654</v>
      </c>
      <c r="CG430" s="1268">
        <f>CG427-16</f>
        <v>42967</v>
      </c>
      <c r="CH430" s="1269" t="s">
        <v>106</v>
      </c>
      <c r="CI430" s="1270" t="s">
        <v>654</v>
      </c>
    </row>
    <row r="431" spans="1:96" ht="30" hidden="1" customHeight="1" x14ac:dyDescent="0.25">
      <c r="A431" s="4698"/>
      <c r="B431" s="4709"/>
      <c r="C431" s="1316" t="s">
        <v>495</v>
      </c>
      <c r="D431" s="1316" t="s">
        <v>422</v>
      </c>
      <c r="E431" s="1384"/>
      <c r="F431" s="1384"/>
      <c r="G431" s="1317" t="e">
        <f>#REF!+7</f>
        <v>#REF!</v>
      </c>
      <c r="H431" s="1318" t="e">
        <f>G431</f>
        <v>#REF!</v>
      </c>
      <c r="I431" s="1319"/>
      <c r="J431" s="1317" t="e">
        <f>#REF!+7</f>
        <v>#REF!</v>
      </c>
      <c r="K431" s="1318" t="e">
        <f>J431</f>
        <v>#REF!</v>
      </c>
      <c r="L431" s="1319"/>
      <c r="M431" s="1317" t="e">
        <f>#REF!+7</f>
        <v>#REF!</v>
      </c>
      <c r="N431" s="1320" t="e">
        <f>M431</f>
        <v>#REF!</v>
      </c>
      <c r="O431" s="1319"/>
      <c r="P431" s="1386"/>
      <c r="Q431" s="1386"/>
      <c r="R431" s="1386"/>
      <c r="S431" s="1386"/>
      <c r="T431" s="1386"/>
      <c r="U431" s="1386"/>
      <c r="V431" s="1386"/>
      <c r="W431" s="1386"/>
      <c r="X431" s="1386"/>
      <c r="Y431" s="1386"/>
      <c r="Z431" s="1386"/>
      <c r="AA431" s="1387"/>
      <c r="AB431" s="1384"/>
      <c r="AC431" s="1384"/>
      <c r="AD431" s="1384"/>
      <c r="AE431" s="1384"/>
      <c r="AF431" s="1384"/>
      <c r="AG431" s="1384"/>
      <c r="AH431" s="1384"/>
      <c r="AI431" s="1384"/>
      <c r="AJ431" s="1388"/>
      <c r="AK431" s="1388"/>
      <c r="AL431" s="1384"/>
      <c r="AM431" s="1384"/>
      <c r="AN431" s="1384"/>
      <c r="AO431" s="1384"/>
      <c r="AP431" s="1384"/>
      <c r="AQ431" s="1384"/>
      <c r="AR431" s="1384"/>
      <c r="AS431" s="1384"/>
      <c r="AT431" s="1384"/>
      <c r="AU431" s="1388"/>
      <c r="AV431" s="1384"/>
      <c r="AW431" s="1388"/>
      <c r="AX431" s="1384"/>
      <c r="AY431" s="1384"/>
      <c r="AZ431" s="1384"/>
      <c r="BA431" s="1384"/>
      <c r="BB431" s="1384"/>
      <c r="BC431" s="1384"/>
      <c r="BD431" s="1384"/>
      <c r="BE431" s="1384"/>
      <c r="BF431" s="1384"/>
      <c r="BG431" s="1384"/>
      <c r="BH431" s="1384"/>
      <c r="BI431" s="1330"/>
      <c r="BJ431" s="1331"/>
      <c r="BK431" s="1332"/>
      <c r="BL431" s="1467" t="s">
        <v>38</v>
      </c>
      <c r="BM431" s="921">
        <f>BM434+2</f>
        <v>42333</v>
      </c>
      <c r="BN431" s="1478" t="s">
        <v>38</v>
      </c>
      <c r="BO431" s="1321">
        <f>BO434+2</f>
        <v>42403</v>
      </c>
      <c r="BP431" s="1322" t="s">
        <v>67</v>
      </c>
      <c r="BQ431" s="1337" t="s">
        <v>67</v>
      </c>
      <c r="BR431" s="1431" t="s">
        <v>25</v>
      </c>
      <c r="BS431" s="1324">
        <f>BS434+2</f>
        <v>42522</v>
      </c>
      <c r="BT431" s="1323" t="s">
        <v>25</v>
      </c>
      <c r="BU431" s="1584">
        <f>BU434+2</f>
        <v>42557</v>
      </c>
      <c r="BV431" s="1322" t="s">
        <v>109</v>
      </c>
      <c r="BW431" s="1337" t="s">
        <v>109</v>
      </c>
      <c r="BX431" s="1431" t="s">
        <v>38</v>
      </c>
      <c r="BY431" s="1324">
        <f>BY434+2</f>
        <v>42669</v>
      </c>
      <c r="BZ431" s="1337" t="s">
        <v>38</v>
      </c>
      <c r="CA431" s="1321">
        <f>CA434+2</f>
        <v>42753</v>
      </c>
      <c r="CB431" s="1322" t="s">
        <v>67</v>
      </c>
      <c r="CC431" s="1337" t="s">
        <v>67</v>
      </c>
      <c r="CD431" s="1431" t="s">
        <v>654</v>
      </c>
      <c r="CE431" s="1324">
        <f>CE434+2</f>
        <v>42858</v>
      </c>
      <c r="CF431" s="1323" t="s">
        <v>654</v>
      </c>
      <c r="CG431" s="1321">
        <f>CG434+2</f>
        <v>42934</v>
      </c>
      <c r="CH431" s="1322" t="s">
        <v>106</v>
      </c>
      <c r="CI431" s="1323" t="s">
        <v>654</v>
      </c>
    </row>
    <row r="432" spans="1:96" ht="30" hidden="1" customHeight="1" x14ac:dyDescent="0.25">
      <c r="A432" s="4698"/>
      <c r="B432" s="4709"/>
      <c r="C432" s="1264" t="s">
        <v>501</v>
      </c>
      <c r="D432" s="1264" t="s">
        <v>485</v>
      </c>
      <c r="E432" s="927"/>
      <c r="F432" s="927"/>
      <c r="G432" s="1221"/>
      <c r="H432" s="1222"/>
      <c r="I432" s="1223"/>
      <c r="J432" s="1221"/>
      <c r="K432" s="1222"/>
      <c r="L432" s="1223"/>
      <c r="M432" s="1221"/>
      <c r="N432" s="1224"/>
      <c r="O432" s="1223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3351"/>
      <c r="AB432" s="1"/>
      <c r="AC432" s="827"/>
      <c r="AD432" s="827"/>
      <c r="AE432" s="827"/>
      <c r="AF432" s="827"/>
      <c r="AG432" s="1"/>
      <c r="AH432" s="1"/>
      <c r="AI432" s="1"/>
      <c r="AJ432" s="2803"/>
      <c r="AK432" s="2803"/>
      <c r="AL432" s="1"/>
      <c r="AM432" s="1"/>
      <c r="AN432" s="1"/>
      <c r="AO432" s="1"/>
      <c r="AP432" s="1"/>
      <c r="AQ432" s="1"/>
      <c r="AR432" s="1"/>
      <c r="AS432" s="1"/>
      <c r="AT432" s="1"/>
      <c r="AU432" s="2803"/>
      <c r="AV432" s="1"/>
      <c r="AW432" s="2803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257"/>
      <c r="BJ432" s="1258"/>
      <c r="BK432" s="1259"/>
      <c r="BL432" s="1470" t="s">
        <v>38</v>
      </c>
      <c r="BM432" s="915">
        <f>BM429-27</f>
        <v>42349</v>
      </c>
      <c r="BN432" s="1480" t="s">
        <v>38</v>
      </c>
      <c r="BO432" s="770">
        <f>BO429-27</f>
        <v>42419</v>
      </c>
      <c r="BP432" s="580" t="s">
        <v>67</v>
      </c>
      <c r="BQ432" s="1338" t="s">
        <v>67</v>
      </c>
      <c r="BR432" s="1240" t="s">
        <v>25</v>
      </c>
      <c r="BS432" s="210">
        <f>BS429-27</f>
        <v>42538</v>
      </c>
      <c r="BT432" s="1234" t="s">
        <v>25</v>
      </c>
      <c r="BU432" s="1194">
        <f>BU429-27</f>
        <v>42573</v>
      </c>
      <c r="BV432" s="580" t="s">
        <v>109</v>
      </c>
      <c r="BW432" s="1338" t="s">
        <v>109</v>
      </c>
      <c r="BX432" s="1240" t="s">
        <v>38</v>
      </c>
      <c r="BY432" s="210">
        <f>BY429-27</f>
        <v>42685</v>
      </c>
      <c r="BZ432" s="1338" t="s">
        <v>38</v>
      </c>
      <c r="CA432" s="770">
        <f>CA429-27</f>
        <v>42769</v>
      </c>
      <c r="CB432" s="580" t="s">
        <v>67</v>
      </c>
      <c r="CC432" s="1338" t="s">
        <v>67</v>
      </c>
      <c r="CD432" s="1240" t="s">
        <v>654</v>
      </c>
      <c r="CE432" s="210">
        <f>CE429-27</f>
        <v>42874</v>
      </c>
      <c r="CF432" s="1234" t="s">
        <v>654</v>
      </c>
      <c r="CG432" s="770">
        <f>CG429-27</f>
        <v>42950</v>
      </c>
      <c r="CH432" s="580" t="s">
        <v>106</v>
      </c>
      <c r="CI432" s="1234" t="s">
        <v>654</v>
      </c>
    </row>
    <row r="433" spans="1:89" ht="30" hidden="1" customHeight="1" x14ac:dyDescent="0.25">
      <c r="A433" s="4698"/>
      <c r="B433" s="4709"/>
      <c r="C433" s="1264" t="s">
        <v>500</v>
      </c>
      <c r="D433" s="1264" t="s">
        <v>419</v>
      </c>
      <c r="E433" s="927"/>
      <c r="F433" s="927"/>
      <c r="G433" s="1221"/>
      <c r="H433" s="1222"/>
      <c r="I433" s="1223"/>
      <c r="J433" s="1221"/>
      <c r="K433" s="1222"/>
      <c r="L433" s="1223"/>
      <c r="M433" s="1221"/>
      <c r="N433" s="1224"/>
      <c r="O433" s="1223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3351"/>
      <c r="AB433" s="1"/>
      <c r="AC433" s="827"/>
      <c r="AD433" s="827"/>
      <c r="AE433" s="827"/>
      <c r="AF433" s="827"/>
      <c r="AG433" s="1"/>
      <c r="AH433" s="1"/>
      <c r="AI433" s="1"/>
      <c r="AJ433" s="2803"/>
      <c r="AK433" s="2803"/>
      <c r="AL433" s="1"/>
      <c r="AM433" s="1"/>
      <c r="AN433" s="1"/>
      <c r="AO433" s="1"/>
      <c r="AP433" s="1"/>
      <c r="AQ433" s="1"/>
      <c r="AR433" s="1"/>
      <c r="AS433" s="1"/>
      <c r="AT433" s="1"/>
      <c r="AU433" s="2803"/>
      <c r="AV433" s="1"/>
      <c r="AW433" s="2803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257"/>
      <c r="BJ433" s="1258"/>
      <c r="BK433" s="1259"/>
      <c r="BL433" s="1470" t="s">
        <v>38</v>
      </c>
      <c r="BM433" s="915">
        <f>BM432-11</f>
        <v>42338</v>
      </c>
      <c r="BN433" s="1480" t="s">
        <v>38</v>
      </c>
      <c r="BO433" s="770">
        <f>BO432-11</f>
        <v>42408</v>
      </c>
      <c r="BP433" s="580" t="s">
        <v>67</v>
      </c>
      <c r="BQ433" s="1338" t="s">
        <v>67</v>
      </c>
      <c r="BR433" s="1240" t="s">
        <v>25</v>
      </c>
      <c r="BS433" s="210">
        <f>BS432-11</f>
        <v>42527</v>
      </c>
      <c r="BT433" s="1234" t="s">
        <v>25</v>
      </c>
      <c r="BU433" s="1194">
        <f>BU432-11</f>
        <v>42562</v>
      </c>
      <c r="BV433" s="580" t="s">
        <v>109</v>
      </c>
      <c r="BW433" s="1338" t="s">
        <v>109</v>
      </c>
      <c r="BX433" s="1240" t="s">
        <v>38</v>
      </c>
      <c r="BY433" s="210">
        <f>BY432-11</f>
        <v>42674</v>
      </c>
      <c r="BZ433" s="1338" t="s">
        <v>38</v>
      </c>
      <c r="CA433" s="770">
        <f>CA432-11</f>
        <v>42758</v>
      </c>
      <c r="CB433" s="580" t="s">
        <v>67</v>
      </c>
      <c r="CC433" s="1338" t="s">
        <v>67</v>
      </c>
      <c r="CD433" s="1240" t="s">
        <v>654</v>
      </c>
      <c r="CE433" s="210">
        <f>CE432-11</f>
        <v>42863</v>
      </c>
      <c r="CF433" s="1234" t="s">
        <v>654</v>
      </c>
      <c r="CG433" s="770">
        <f>CG432-11</f>
        <v>42939</v>
      </c>
      <c r="CH433" s="580" t="s">
        <v>106</v>
      </c>
      <c r="CI433" s="1234" t="s">
        <v>654</v>
      </c>
    </row>
    <row r="434" spans="1:89" ht="30" hidden="1" customHeight="1" x14ac:dyDescent="0.25">
      <c r="A434" s="4698"/>
      <c r="B434" s="4709"/>
      <c r="C434" s="1264" t="s">
        <v>490</v>
      </c>
      <c r="D434" s="1264" t="s">
        <v>499</v>
      </c>
      <c r="E434" s="927"/>
      <c r="F434" s="927"/>
      <c r="G434" s="1221"/>
      <c r="H434" s="1222"/>
      <c r="I434" s="1223"/>
      <c r="J434" s="1221"/>
      <c r="K434" s="1222"/>
      <c r="L434" s="1223"/>
      <c r="M434" s="1221"/>
      <c r="N434" s="1224"/>
      <c r="O434" s="1223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3351"/>
      <c r="AB434" s="1"/>
      <c r="AC434" s="827"/>
      <c r="AD434" s="827"/>
      <c r="AE434" s="827"/>
      <c r="AF434" s="827"/>
      <c r="AG434" s="1"/>
      <c r="AH434" s="1"/>
      <c r="AI434" s="1"/>
      <c r="AJ434" s="2803"/>
      <c r="AK434" s="2803"/>
      <c r="AL434" s="1"/>
      <c r="AM434" s="1"/>
      <c r="AN434" s="1"/>
      <c r="AO434" s="1"/>
      <c r="AP434" s="1"/>
      <c r="AQ434" s="1"/>
      <c r="AR434" s="1"/>
      <c r="AS434" s="1"/>
      <c r="AT434" s="1"/>
      <c r="AU434" s="2803"/>
      <c r="AV434" s="1"/>
      <c r="AW434" s="2803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257"/>
      <c r="BJ434" s="1258"/>
      <c r="BK434" s="1259"/>
      <c r="BL434" s="1470" t="s">
        <v>38</v>
      </c>
      <c r="BM434" s="915">
        <f>BM433-7</f>
        <v>42331</v>
      </c>
      <c r="BN434" s="1480" t="s">
        <v>38</v>
      </c>
      <c r="BO434" s="770">
        <f>BO433-7</f>
        <v>42401</v>
      </c>
      <c r="BP434" s="580" t="s">
        <v>67</v>
      </c>
      <c r="BQ434" s="1338" t="s">
        <v>67</v>
      </c>
      <c r="BR434" s="1240" t="s">
        <v>25</v>
      </c>
      <c r="BS434" s="210">
        <f>BS433-7</f>
        <v>42520</v>
      </c>
      <c r="BT434" s="1234" t="s">
        <v>25</v>
      </c>
      <c r="BU434" s="1194">
        <f>BU433-7</f>
        <v>42555</v>
      </c>
      <c r="BV434" s="580" t="s">
        <v>109</v>
      </c>
      <c r="BW434" s="1338" t="s">
        <v>109</v>
      </c>
      <c r="BX434" s="1240" t="s">
        <v>38</v>
      </c>
      <c r="BY434" s="210">
        <f>BY433-7</f>
        <v>42667</v>
      </c>
      <c r="BZ434" s="1338" t="s">
        <v>38</v>
      </c>
      <c r="CA434" s="770">
        <f>CA433-7</f>
        <v>42751</v>
      </c>
      <c r="CB434" s="580" t="s">
        <v>67</v>
      </c>
      <c r="CC434" s="1338" t="s">
        <v>67</v>
      </c>
      <c r="CD434" s="1240" t="s">
        <v>654</v>
      </c>
      <c r="CE434" s="210">
        <f>CE433-7</f>
        <v>42856</v>
      </c>
      <c r="CF434" s="1234" t="s">
        <v>654</v>
      </c>
      <c r="CG434" s="770">
        <f>CG433-7</f>
        <v>42932</v>
      </c>
      <c r="CH434" s="580" t="s">
        <v>106</v>
      </c>
      <c r="CI434" s="1234" t="s">
        <v>654</v>
      </c>
    </row>
    <row r="435" spans="1:89" ht="30" hidden="1" customHeight="1" x14ac:dyDescent="0.25">
      <c r="A435" s="4698"/>
      <c r="B435" s="4709"/>
      <c r="C435" s="1299" t="s">
        <v>502</v>
      </c>
      <c r="D435" s="1299" t="s">
        <v>510</v>
      </c>
      <c r="E435" s="1395"/>
      <c r="F435" s="1395"/>
      <c r="G435" s="1307">
        <v>42059</v>
      </c>
      <c r="H435" s="1308" t="e">
        <f>#REF!</f>
        <v>#REF!</v>
      </c>
      <c r="I435" s="1309" t="e">
        <f>#REF!+47</f>
        <v>#REF!</v>
      </c>
      <c r="J435" s="1307">
        <v>42459</v>
      </c>
      <c r="K435" s="1308" t="e">
        <f>#REF!</f>
        <v>#REF!</v>
      </c>
      <c r="L435" s="1309" t="e">
        <f>#REF!+47</f>
        <v>#REF!</v>
      </c>
      <c r="M435" s="1307">
        <v>42494</v>
      </c>
      <c r="N435" s="1310" t="e">
        <f>#REF!</f>
        <v>#REF!</v>
      </c>
      <c r="O435" s="1309" t="e">
        <f>#REF!+47</f>
        <v>#REF!</v>
      </c>
      <c r="P435" s="1396"/>
      <c r="Q435" s="1396"/>
      <c r="R435" s="1396"/>
      <c r="S435" s="1396"/>
      <c r="T435" s="1396"/>
      <c r="U435" s="1396"/>
      <c r="V435" s="1396"/>
      <c r="W435" s="1396"/>
      <c r="X435" s="1396"/>
      <c r="Y435" s="1396"/>
      <c r="Z435" s="1396"/>
      <c r="AA435" s="1397"/>
      <c r="AB435" s="1395"/>
      <c r="AC435" s="1395"/>
      <c r="AD435" s="1395"/>
      <c r="AE435" s="1395"/>
      <c r="AF435" s="1395"/>
      <c r="AG435" s="1395"/>
      <c r="AH435" s="1395"/>
      <c r="AI435" s="1395"/>
      <c r="AJ435" s="1398"/>
      <c r="AK435" s="1398"/>
      <c r="AL435" s="1395"/>
      <c r="AM435" s="1395"/>
      <c r="AN435" s="1395"/>
      <c r="AO435" s="1395"/>
      <c r="AP435" s="1395"/>
      <c r="AQ435" s="1395"/>
      <c r="AR435" s="1395"/>
      <c r="AS435" s="1395"/>
      <c r="AT435" s="1395"/>
      <c r="AU435" s="1398"/>
      <c r="AV435" s="1395"/>
      <c r="AW435" s="1398"/>
      <c r="AX435" s="1395"/>
      <c r="AY435" s="1395"/>
      <c r="AZ435" s="1395"/>
      <c r="BA435" s="1395"/>
      <c r="BB435" s="1395"/>
      <c r="BC435" s="1395"/>
      <c r="BD435" s="1395"/>
      <c r="BE435" s="1395"/>
      <c r="BF435" s="1395"/>
      <c r="BG435" s="1395"/>
      <c r="BH435" s="1395"/>
      <c r="BI435" s="1330"/>
      <c r="BJ435" s="1331"/>
      <c r="BK435" s="1332"/>
      <c r="BL435" s="1467" t="s">
        <v>38</v>
      </c>
      <c r="BM435" s="921">
        <f>BM434-5</f>
        <v>42326</v>
      </c>
      <c r="BN435" s="1478" t="s">
        <v>38</v>
      </c>
      <c r="BO435" s="1271">
        <f>BO434-5</f>
        <v>42396</v>
      </c>
      <c r="BP435" s="1305" t="s">
        <v>67</v>
      </c>
      <c r="BQ435" s="1335" t="s">
        <v>67</v>
      </c>
      <c r="BR435" s="1429" t="s">
        <v>25</v>
      </c>
      <c r="BS435" s="1272">
        <f>BS434-5</f>
        <v>42515</v>
      </c>
      <c r="BT435" s="1306" t="s">
        <v>25</v>
      </c>
      <c r="BU435" s="1938">
        <f>BU434-5</f>
        <v>42550</v>
      </c>
      <c r="BV435" s="1305" t="s">
        <v>109</v>
      </c>
      <c r="BW435" s="1335" t="s">
        <v>109</v>
      </c>
      <c r="BX435" s="1429" t="s">
        <v>38</v>
      </c>
      <c r="BY435" s="1272">
        <f>BY434-5</f>
        <v>42662</v>
      </c>
      <c r="BZ435" s="1335" t="s">
        <v>38</v>
      </c>
      <c r="CA435" s="1271">
        <f>CA434-5</f>
        <v>42746</v>
      </c>
      <c r="CB435" s="1305" t="s">
        <v>67</v>
      </c>
      <c r="CC435" s="1335" t="s">
        <v>67</v>
      </c>
      <c r="CD435" s="1429" t="s">
        <v>654</v>
      </c>
      <c r="CE435" s="1272">
        <f>CE434-5</f>
        <v>42851</v>
      </c>
      <c r="CF435" s="1306" t="s">
        <v>654</v>
      </c>
      <c r="CG435" s="1271">
        <f>CG434-5</f>
        <v>42927</v>
      </c>
      <c r="CH435" s="1305" t="s">
        <v>106</v>
      </c>
      <c r="CI435" s="1306" t="s">
        <v>654</v>
      </c>
    </row>
    <row r="436" spans="1:89" ht="30" hidden="1" customHeight="1" x14ac:dyDescent="0.25">
      <c r="A436" s="4698"/>
      <c r="B436" s="4709"/>
      <c r="C436" s="1286" t="s">
        <v>470</v>
      </c>
      <c r="D436" s="1286"/>
      <c r="E436" s="1395"/>
      <c r="F436" s="1395"/>
      <c r="G436" s="1307"/>
      <c r="H436" s="1308"/>
      <c r="I436" s="1309"/>
      <c r="J436" s="1307"/>
      <c r="K436" s="1308"/>
      <c r="L436" s="1309"/>
      <c r="M436" s="1307"/>
      <c r="N436" s="1310"/>
      <c r="O436" s="1309"/>
      <c r="P436" s="1396"/>
      <c r="Q436" s="1396"/>
      <c r="R436" s="1396"/>
      <c r="S436" s="1396"/>
      <c r="T436" s="1396"/>
      <c r="U436" s="1396"/>
      <c r="V436" s="1396"/>
      <c r="W436" s="1396"/>
      <c r="X436" s="1396"/>
      <c r="Y436" s="1396"/>
      <c r="Z436" s="1396"/>
      <c r="AA436" s="1397"/>
      <c r="AB436" s="1395"/>
      <c r="AC436" s="1395"/>
      <c r="AD436" s="1395"/>
      <c r="AE436" s="1395"/>
      <c r="AF436" s="1395"/>
      <c r="AG436" s="1395"/>
      <c r="AH436" s="1395"/>
      <c r="AI436" s="1395"/>
      <c r="AJ436" s="1398"/>
      <c r="AK436" s="1398"/>
      <c r="AL436" s="1395"/>
      <c r="AM436" s="1395"/>
      <c r="AN436" s="1395"/>
      <c r="AO436" s="1395"/>
      <c r="AP436" s="1395"/>
      <c r="AQ436" s="1395"/>
      <c r="AR436" s="1395"/>
      <c r="AS436" s="1395"/>
      <c r="AT436" s="1395"/>
      <c r="AU436" s="1398"/>
      <c r="AV436" s="1395"/>
      <c r="AW436" s="1398"/>
      <c r="AX436" s="1395"/>
      <c r="AY436" s="1395"/>
      <c r="AZ436" s="1395"/>
      <c r="BA436" s="1395"/>
      <c r="BB436" s="1395"/>
      <c r="BC436" s="1395"/>
      <c r="BD436" s="1395"/>
      <c r="BE436" s="1395"/>
      <c r="BF436" s="1395"/>
      <c r="BG436" s="1395"/>
      <c r="BH436" s="1395"/>
      <c r="BI436" s="1330"/>
      <c r="BJ436" s="1331"/>
      <c r="BK436" s="1332"/>
      <c r="BL436" s="1467"/>
      <c r="BM436" s="921"/>
      <c r="BN436" s="1478"/>
      <c r="BO436" s="1346">
        <f>BO435-1</f>
        <v>42395</v>
      </c>
      <c r="BP436" s="1588" t="s">
        <v>67</v>
      </c>
      <c r="BQ436" s="1589" t="s">
        <v>67</v>
      </c>
      <c r="BR436" s="1947" t="s">
        <v>25</v>
      </c>
      <c r="BS436" s="1341">
        <f>BS435-1</f>
        <v>42514</v>
      </c>
      <c r="BT436" s="1590" t="s">
        <v>25</v>
      </c>
      <c r="BU436" s="1935">
        <f>BU435-7</f>
        <v>42543</v>
      </c>
      <c r="BV436" s="1588" t="s">
        <v>109</v>
      </c>
      <c r="BW436" s="1589" t="s">
        <v>109</v>
      </c>
      <c r="BX436" s="1947" t="s">
        <v>38</v>
      </c>
      <c r="BY436" s="2257">
        <f>BY435+7</f>
        <v>42669</v>
      </c>
      <c r="BZ436" s="1589" t="s">
        <v>38</v>
      </c>
      <c r="CA436" s="1346">
        <f>CA435-7</f>
        <v>42739</v>
      </c>
      <c r="CB436" s="1588" t="s">
        <v>67</v>
      </c>
      <c r="CC436" s="1589" t="s">
        <v>67</v>
      </c>
      <c r="CD436" s="1947" t="s">
        <v>654</v>
      </c>
      <c r="CE436" s="1341">
        <f>CE435-7</f>
        <v>42844</v>
      </c>
      <c r="CF436" s="1590" t="s">
        <v>654</v>
      </c>
      <c r="CG436" s="1346">
        <f>CG435-7</f>
        <v>42920</v>
      </c>
      <c r="CH436" s="1588" t="s">
        <v>106</v>
      </c>
      <c r="CI436" s="1590" t="s">
        <v>654</v>
      </c>
    </row>
    <row r="437" spans="1:89" ht="30" hidden="1" customHeight="1" x14ac:dyDescent="0.25">
      <c r="A437" s="4698"/>
      <c r="B437" s="4709"/>
      <c r="C437" s="1264" t="s">
        <v>503</v>
      </c>
      <c r="D437" s="1264" t="s">
        <v>421</v>
      </c>
      <c r="E437" s="927"/>
      <c r="F437" s="927"/>
      <c r="G437" s="1221">
        <f>G435+7</f>
        <v>42066</v>
      </c>
      <c r="H437" s="1222" t="e">
        <f>H431</f>
        <v>#REF!</v>
      </c>
      <c r="I437" s="1223"/>
      <c r="J437" s="1221">
        <f>J435+7</f>
        <v>42466</v>
      </c>
      <c r="K437" s="1222" t="e">
        <f>K431</f>
        <v>#REF!</v>
      </c>
      <c r="L437" s="1223"/>
      <c r="M437" s="1221">
        <f>M435+7</f>
        <v>42501</v>
      </c>
      <c r="N437" s="1224" t="e">
        <f>N431</f>
        <v>#REF!</v>
      </c>
      <c r="O437" s="1223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3351"/>
      <c r="AB437" s="1"/>
      <c r="AC437" s="827"/>
      <c r="AD437" s="827"/>
      <c r="AE437" s="827"/>
      <c r="AF437" s="827"/>
      <c r="AG437" s="1"/>
      <c r="AH437" s="1"/>
      <c r="AI437" s="1"/>
      <c r="AJ437" s="2803"/>
      <c r="AK437" s="2803"/>
      <c r="AL437" s="1"/>
      <c r="AM437" s="1"/>
      <c r="AN437" s="1"/>
      <c r="AO437" s="1"/>
      <c r="AP437" s="1"/>
      <c r="AQ437" s="1"/>
      <c r="AR437" s="1"/>
      <c r="AS437" s="1"/>
      <c r="AT437" s="1"/>
      <c r="AU437" s="2803"/>
      <c r="AV437" s="1"/>
      <c r="AW437" s="2803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257"/>
      <c r="BJ437" s="1258"/>
      <c r="BK437" s="1259"/>
      <c r="BL437" s="1470" t="s">
        <v>38</v>
      </c>
      <c r="BM437" s="915">
        <f>BM435-6</f>
        <v>42320</v>
      </c>
      <c r="BN437" s="1480" t="s">
        <v>38</v>
      </c>
      <c r="BO437" s="770">
        <f>BO435-6</f>
        <v>42390</v>
      </c>
      <c r="BP437" s="580" t="s">
        <v>67</v>
      </c>
      <c r="BQ437" s="1338" t="s">
        <v>67</v>
      </c>
      <c r="BR437" s="1240" t="s">
        <v>25</v>
      </c>
      <c r="BS437" s="210">
        <f>BS435-6</f>
        <v>42509</v>
      </c>
      <c r="BT437" s="1234" t="s">
        <v>25</v>
      </c>
      <c r="BU437" s="1194">
        <f>BU436-6</f>
        <v>42537</v>
      </c>
      <c r="BV437" s="580" t="s">
        <v>109</v>
      </c>
      <c r="BW437" s="1338" t="s">
        <v>109</v>
      </c>
      <c r="BX437" s="1240" t="s">
        <v>38</v>
      </c>
      <c r="BY437" s="210">
        <f>BY436-6</f>
        <v>42663</v>
      </c>
      <c r="BZ437" s="1338" t="s">
        <v>38</v>
      </c>
      <c r="CA437" s="770">
        <f>CA436-6</f>
        <v>42733</v>
      </c>
      <c r="CB437" s="580" t="s">
        <v>67</v>
      </c>
      <c r="CC437" s="1338" t="s">
        <v>67</v>
      </c>
      <c r="CD437" s="1240" t="s">
        <v>654</v>
      </c>
      <c r="CE437" s="210">
        <f>CE436-6</f>
        <v>42838</v>
      </c>
      <c r="CF437" s="1234" t="s">
        <v>654</v>
      </c>
      <c r="CG437" s="770">
        <f>CG436-6</f>
        <v>42914</v>
      </c>
      <c r="CH437" s="580" t="s">
        <v>106</v>
      </c>
      <c r="CI437" s="1234" t="s">
        <v>654</v>
      </c>
      <c r="CK437" s="181" t="s">
        <v>1</v>
      </c>
    </row>
    <row r="438" spans="1:89" ht="30" hidden="1" customHeight="1" x14ac:dyDescent="0.25">
      <c r="A438" s="4698"/>
      <c r="B438" s="4709"/>
      <c r="C438" s="1543" t="s">
        <v>465</v>
      </c>
      <c r="D438" s="1543"/>
      <c r="E438" s="927"/>
      <c r="F438" s="927"/>
      <c r="G438" s="1230"/>
      <c r="H438" s="1551"/>
      <c r="I438" s="1552"/>
      <c r="J438" s="1230"/>
      <c r="K438" s="1551"/>
      <c r="L438" s="1552"/>
      <c r="M438" s="1230"/>
      <c r="N438" s="1553"/>
      <c r="O438" s="1552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3351"/>
      <c r="AB438" s="1"/>
      <c r="AC438" s="827"/>
      <c r="AD438" s="827"/>
      <c r="AE438" s="827"/>
      <c r="AF438" s="827"/>
      <c r="AG438" s="1"/>
      <c r="AH438" s="1"/>
      <c r="AI438" s="1"/>
      <c r="AJ438" s="2803"/>
      <c r="AK438" s="2803"/>
      <c r="AL438" s="1"/>
      <c r="AM438" s="1"/>
      <c r="AN438" s="1"/>
      <c r="AO438" s="1"/>
      <c r="AP438" s="1"/>
      <c r="AQ438" s="1"/>
      <c r="AR438" s="1"/>
      <c r="AS438" s="1"/>
      <c r="AT438" s="1"/>
      <c r="AU438" s="2803"/>
      <c r="AV438" s="1"/>
      <c r="AW438" s="2803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554"/>
      <c r="BJ438" s="1555"/>
      <c r="BK438" s="1556"/>
      <c r="BL438" s="1470"/>
      <c r="BM438" s="915"/>
      <c r="BN438" s="1480"/>
      <c r="BO438" s="1550">
        <f>BO439+2</f>
        <v>42384</v>
      </c>
      <c r="BP438" s="1557" t="s">
        <v>67</v>
      </c>
      <c r="BQ438" s="1558" t="s">
        <v>67</v>
      </c>
      <c r="BR438" s="1559" t="s">
        <v>25</v>
      </c>
      <c r="BS438" s="1548">
        <f>BS439+2</f>
        <v>42503</v>
      </c>
      <c r="BT438" s="1560" t="s">
        <v>25</v>
      </c>
      <c r="BU438" s="1944">
        <f>BU439+2</f>
        <v>42538</v>
      </c>
      <c r="BV438" s="1557" t="s">
        <v>109</v>
      </c>
      <c r="BW438" s="1558" t="s">
        <v>109</v>
      </c>
      <c r="BX438" s="1559" t="s">
        <v>38</v>
      </c>
      <c r="BY438" s="1548">
        <f>BY439+2</f>
        <v>42650</v>
      </c>
      <c r="BZ438" s="1558" t="s">
        <v>38</v>
      </c>
      <c r="CA438" s="1550">
        <f>CA439+2</f>
        <v>42734</v>
      </c>
      <c r="CB438" s="1557" t="s">
        <v>67</v>
      </c>
      <c r="CC438" s="1558" t="s">
        <v>67</v>
      </c>
      <c r="CD438" s="1559" t="s">
        <v>654</v>
      </c>
      <c r="CE438" s="1548">
        <f>CE439+2</f>
        <v>42839</v>
      </c>
      <c r="CF438" s="1560" t="s">
        <v>654</v>
      </c>
      <c r="CG438" s="1550">
        <f>CG439+2</f>
        <v>42915</v>
      </c>
      <c r="CH438" s="1557" t="s">
        <v>106</v>
      </c>
      <c r="CI438" s="1560" t="s">
        <v>654</v>
      </c>
    </row>
    <row r="439" spans="1:89" ht="30" hidden="1" customHeight="1" x14ac:dyDescent="0.25">
      <c r="A439" s="4698"/>
      <c r="B439" s="4709"/>
      <c r="C439" s="1299" t="s">
        <v>504</v>
      </c>
      <c r="D439" s="1299" t="s">
        <v>422</v>
      </c>
      <c r="E439" s="1395"/>
      <c r="F439" s="1395"/>
      <c r="G439" s="1354"/>
      <c r="H439" s="1355"/>
      <c r="I439" s="1356"/>
      <c r="J439" s="1357"/>
      <c r="K439" s="1358"/>
      <c r="L439" s="1359"/>
      <c r="M439" s="1357"/>
      <c r="N439" s="1360"/>
      <c r="O439" s="1359"/>
      <c r="P439" s="1390"/>
      <c r="Q439" s="1390"/>
      <c r="R439" s="1390"/>
      <c r="S439" s="1390"/>
      <c r="T439" s="1390"/>
      <c r="U439" s="1390"/>
      <c r="V439" s="1390"/>
      <c r="W439" s="1390"/>
      <c r="X439" s="1390"/>
      <c r="Y439" s="1390"/>
      <c r="Z439" s="1390"/>
      <c r="AA439" s="968"/>
      <c r="AB439" s="827"/>
      <c r="AC439" s="827"/>
      <c r="AD439" s="827"/>
      <c r="AE439" s="827"/>
      <c r="AF439" s="827"/>
      <c r="AG439" s="827"/>
      <c r="AH439" s="827"/>
      <c r="AI439" s="827"/>
      <c r="AJ439" s="829"/>
      <c r="AK439" s="829"/>
      <c r="AL439" s="827"/>
      <c r="AM439" s="827"/>
      <c r="AN439" s="827"/>
      <c r="AO439" s="827"/>
      <c r="AP439" s="827"/>
      <c r="AQ439" s="827"/>
      <c r="AR439" s="827"/>
      <c r="AS439" s="827"/>
      <c r="AT439" s="827"/>
      <c r="AU439" s="829"/>
      <c r="AV439" s="827"/>
      <c r="AW439" s="829"/>
      <c r="AX439" s="827"/>
      <c r="AY439" s="827"/>
      <c r="AZ439" s="827"/>
      <c r="BA439" s="827"/>
      <c r="BB439" s="827"/>
      <c r="BC439" s="827"/>
      <c r="BD439" s="827"/>
      <c r="BE439" s="827"/>
      <c r="BF439" s="827"/>
      <c r="BG439" s="827"/>
      <c r="BH439" s="827"/>
      <c r="BI439" s="1361"/>
      <c r="BJ439" s="1362"/>
      <c r="BK439" s="1363"/>
      <c r="BL439" s="1467" t="s">
        <v>38</v>
      </c>
      <c r="BM439" s="921">
        <f>BM435-14</f>
        <v>42312</v>
      </c>
      <c r="BN439" s="1478" t="s">
        <v>38</v>
      </c>
      <c r="BO439" s="1271">
        <f>BO435-14</f>
        <v>42382</v>
      </c>
      <c r="BP439" s="1305" t="s">
        <v>67</v>
      </c>
      <c r="BQ439" s="1335" t="s">
        <v>67</v>
      </c>
      <c r="BR439" s="1429" t="s">
        <v>25</v>
      </c>
      <c r="BS439" s="1272">
        <f>BS435-14</f>
        <v>42501</v>
      </c>
      <c r="BT439" s="1306" t="s">
        <v>25</v>
      </c>
      <c r="BU439" s="1938">
        <f>BU435-14</f>
        <v>42536</v>
      </c>
      <c r="BV439" s="1305" t="s">
        <v>109</v>
      </c>
      <c r="BW439" s="1335" t="s">
        <v>109</v>
      </c>
      <c r="BX439" s="1429" t="s">
        <v>38</v>
      </c>
      <c r="BY439" s="1272">
        <f>BY435-14</f>
        <v>42648</v>
      </c>
      <c r="BZ439" s="1335" t="s">
        <v>38</v>
      </c>
      <c r="CA439" s="1271">
        <f>CA435-14</f>
        <v>42732</v>
      </c>
      <c r="CB439" s="1305" t="s">
        <v>67</v>
      </c>
      <c r="CC439" s="1335" t="s">
        <v>67</v>
      </c>
      <c r="CD439" s="1429" t="s">
        <v>654</v>
      </c>
      <c r="CE439" s="1272">
        <f>CE435-14</f>
        <v>42837</v>
      </c>
      <c r="CF439" s="1306" t="s">
        <v>654</v>
      </c>
      <c r="CG439" s="1271">
        <f>CG435-14</f>
        <v>42913</v>
      </c>
      <c r="CH439" s="1305" t="s">
        <v>106</v>
      </c>
      <c r="CI439" s="1306" t="s">
        <v>654</v>
      </c>
    </row>
    <row r="440" spans="1:89" ht="30" hidden="1" customHeight="1" x14ac:dyDescent="0.25">
      <c r="A440" s="4698"/>
      <c r="B440" s="4709"/>
      <c r="C440" s="537" t="s">
        <v>467</v>
      </c>
      <c r="D440" s="537"/>
      <c r="E440" s="1395"/>
      <c r="F440" s="1395"/>
      <c r="G440" s="1354"/>
      <c r="H440" s="1355"/>
      <c r="I440" s="1356"/>
      <c r="J440" s="1357"/>
      <c r="K440" s="1358"/>
      <c r="L440" s="1359"/>
      <c r="M440" s="1357"/>
      <c r="N440" s="1360"/>
      <c r="O440" s="1359"/>
      <c r="P440" s="1390"/>
      <c r="Q440" s="1390"/>
      <c r="R440" s="1390"/>
      <c r="S440" s="1390"/>
      <c r="T440" s="1390"/>
      <c r="U440" s="1390"/>
      <c r="V440" s="1390"/>
      <c r="W440" s="1390"/>
      <c r="X440" s="1390"/>
      <c r="Y440" s="1390"/>
      <c r="Z440" s="1390"/>
      <c r="AA440" s="968"/>
      <c r="AB440" s="827"/>
      <c r="AC440" s="827"/>
      <c r="AD440" s="827"/>
      <c r="AE440" s="827"/>
      <c r="AF440" s="827"/>
      <c r="AG440" s="827"/>
      <c r="AH440" s="827"/>
      <c r="AI440" s="827"/>
      <c r="AJ440" s="829"/>
      <c r="AK440" s="829"/>
      <c r="AL440" s="827"/>
      <c r="AM440" s="827"/>
      <c r="AN440" s="827"/>
      <c r="AO440" s="827"/>
      <c r="AP440" s="827"/>
      <c r="AQ440" s="827"/>
      <c r="AR440" s="827"/>
      <c r="AS440" s="827"/>
      <c r="AT440" s="827"/>
      <c r="AU440" s="829"/>
      <c r="AV440" s="827"/>
      <c r="AW440" s="829"/>
      <c r="AX440" s="827"/>
      <c r="AY440" s="827"/>
      <c r="AZ440" s="827"/>
      <c r="BA440" s="827"/>
      <c r="BB440" s="827"/>
      <c r="BC440" s="827"/>
      <c r="BD440" s="827"/>
      <c r="BE440" s="827"/>
      <c r="BF440" s="827"/>
      <c r="BG440" s="827"/>
      <c r="BH440" s="827"/>
      <c r="BI440" s="1361"/>
      <c r="BJ440" s="1362"/>
      <c r="BK440" s="1363"/>
      <c r="BL440" s="1467"/>
      <c r="BM440" s="921"/>
      <c r="BN440" s="1478"/>
      <c r="BO440" s="768">
        <f t="shared" ref="BO440:CA440" si="508">BO441</f>
        <v>42370</v>
      </c>
      <c r="BP440" s="1582" t="str">
        <f t="shared" si="508"/>
        <v>same as 9/30</v>
      </c>
      <c r="BQ440" s="1583" t="str">
        <f t="shared" si="508"/>
        <v>same as 9/30</v>
      </c>
      <c r="BR440" s="1591" t="str">
        <f t="shared" si="508"/>
        <v>same as 1/30</v>
      </c>
      <c r="BS440" s="1585">
        <f t="shared" si="508"/>
        <v>42489</v>
      </c>
      <c r="BT440" s="1586" t="str">
        <f t="shared" si="508"/>
        <v>same as 1/30</v>
      </c>
      <c r="BU440" s="1942">
        <f t="shared" si="508"/>
        <v>42517</v>
      </c>
      <c r="BV440" s="1582" t="s">
        <v>109</v>
      </c>
      <c r="BW440" s="1583" t="s">
        <v>109</v>
      </c>
      <c r="BX440" s="1591" t="s">
        <v>38</v>
      </c>
      <c r="BY440" s="1585">
        <f t="shared" si="508"/>
        <v>42643</v>
      </c>
      <c r="BZ440" s="1583" t="s">
        <v>38</v>
      </c>
      <c r="CA440" s="768">
        <f t="shared" si="508"/>
        <v>42713</v>
      </c>
      <c r="CB440" s="1582" t="s">
        <v>67</v>
      </c>
      <c r="CC440" s="1583" t="s">
        <v>67</v>
      </c>
      <c r="CD440" s="1591" t="s">
        <v>654</v>
      </c>
      <c r="CE440" s="1585">
        <f>CE441</f>
        <v>42818</v>
      </c>
      <c r="CF440" s="1586" t="s">
        <v>654</v>
      </c>
      <c r="CG440" s="768">
        <f>CG441</f>
        <v>42894</v>
      </c>
      <c r="CH440" s="1582" t="s">
        <v>106</v>
      </c>
      <c r="CI440" s="1586" t="s">
        <v>654</v>
      </c>
    </row>
    <row r="441" spans="1:89" ht="30" hidden="1" customHeight="1" x14ac:dyDescent="0.25">
      <c r="A441" s="4698"/>
      <c r="B441" s="4709"/>
      <c r="C441" s="1264" t="s">
        <v>505</v>
      </c>
      <c r="D441" s="1264" t="s">
        <v>418</v>
      </c>
      <c r="E441" s="927"/>
      <c r="F441" s="927"/>
      <c r="G441" s="1225">
        <v>42531</v>
      </c>
      <c r="H441" s="1226"/>
      <c r="I441" s="1227"/>
      <c r="J441" s="1225">
        <v>42561</v>
      </c>
      <c r="K441" s="1228"/>
      <c r="L441" s="1229"/>
      <c r="M441" s="1230">
        <v>42592</v>
      </c>
      <c r="N441" s="1231"/>
      <c r="O441" s="1229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3351"/>
      <c r="AB441" s="1"/>
      <c r="AC441" s="827"/>
      <c r="AD441" s="827"/>
      <c r="AE441" s="827"/>
      <c r="AF441" s="827"/>
      <c r="AG441" s="1"/>
      <c r="AH441" s="1"/>
      <c r="AI441" s="1"/>
      <c r="AJ441" s="2803"/>
      <c r="AK441" s="2803"/>
      <c r="AL441" s="1"/>
      <c r="AM441" s="1"/>
      <c r="AN441" s="1"/>
      <c r="AO441" s="1"/>
      <c r="AP441" s="1"/>
      <c r="AQ441" s="1"/>
      <c r="AR441" s="1"/>
      <c r="AS441" s="1"/>
      <c r="AT441" s="1"/>
      <c r="AU441" s="2803"/>
      <c r="AV441" s="1"/>
      <c r="AW441" s="2803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260"/>
      <c r="BJ441" s="1261"/>
      <c r="BK441" s="1262"/>
      <c r="BL441" s="1470" t="s">
        <v>38</v>
      </c>
      <c r="BM441" s="915">
        <f>BM437-20</f>
        <v>42300</v>
      </c>
      <c r="BN441" s="1480" t="s">
        <v>38</v>
      </c>
      <c r="BO441" s="770">
        <f>BO437-20</f>
        <v>42370</v>
      </c>
      <c r="BP441" s="580" t="s">
        <v>67</v>
      </c>
      <c r="BQ441" s="1338" t="s">
        <v>67</v>
      </c>
      <c r="BR441" s="1240" t="s">
        <v>25</v>
      </c>
      <c r="BS441" s="210">
        <f>BS437-20</f>
        <v>42489</v>
      </c>
      <c r="BT441" s="1234" t="s">
        <v>25</v>
      </c>
      <c r="BU441" s="1194">
        <f>BU437-20</f>
        <v>42517</v>
      </c>
      <c r="BV441" s="580" t="s">
        <v>109</v>
      </c>
      <c r="BW441" s="1338" t="s">
        <v>109</v>
      </c>
      <c r="BX441" s="1240" t="s">
        <v>38</v>
      </c>
      <c r="BY441" s="210">
        <f>BY437-20</f>
        <v>42643</v>
      </c>
      <c r="BZ441" s="1338" t="s">
        <v>38</v>
      </c>
      <c r="CA441" s="770">
        <f>CA437-20</f>
        <v>42713</v>
      </c>
      <c r="CB441" s="580" t="s">
        <v>67</v>
      </c>
      <c r="CC441" s="1338" t="s">
        <v>67</v>
      </c>
      <c r="CD441" s="1240" t="s">
        <v>654</v>
      </c>
      <c r="CE441" s="210">
        <f>CE437-20</f>
        <v>42818</v>
      </c>
      <c r="CF441" s="1234" t="s">
        <v>654</v>
      </c>
      <c r="CG441" s="770">
        <f>CG437-20</f>
        <v>42894</v>
      </c>
      <c r="CH441" s="580" t="s">
        <v>106</v>
      </c>
      <c r="CI441" s="1234" t="s">
        <v>654</v>
      </c>
    </row>
    <row r="442" spans="1:89" ht="30" hidden="1" customHeight="1" x14ac:dyDescent="0.25">
      <c r="A442" s="4698"/>
      <c r="B442" s="4709"/>
      <c r="C442" s="1299" t="s">
        <v>506</v>
      </c>
      <c r="D442" s="1299" t="s">
        <v>420</v>
      </c>
      <c r="E442" s="1311"/>
      <c r="F442" s="1311"/>
      <c r="G442" s="1311"/>
      <c r="H442" s="1311"/>
      <c r="I442" s="1311"/>
      <c r="J442" s="1311"/>
      <c r="K442" s="1312"/>
      <c r="L442" s="1312"/>
      <c r="M442" s="1403"/>
      <c r="N442" s="1396"/>
      <c r="O442" s="1396"/>
      <c r="P442" s="1396"/>
      <c r="Q442" s="1396"/>
      <c r="R442" s="1396"/>
      <c r="S442" s="1396"/>
      <c r="T442" s="1396"/>
      <c r="U442" s="1396"/>
      <c r="V442" s="1396"/>
      <c r="W442" s="1396"/>
      <c r="X442" s="1396"/>
      <c r="Y442" s="1396"/>
      <c r="Z442" s="1396"/>
      <c r="AA442" s="1397"/>
      <c r="AB442" s="1395"/>
      <c r="AC442" s="1395"/>
      <c r="AD442" s="1395"/>
      <c r="AE442" s="1395"/>
      <c r="AF442" s="1395"/>
      <c r="AG442" s="1395"/>
      <c r="AH442" s="1395"/>
      <c r="AI442" s="1395"/>
      <c r="AJ442" s="1398"/>
      <c r="AK442" s="1398"/>
      <c r="AL442" s="1395"/>
      <c r="AM442" s="1395"/>
      <c r="AN442" s="1395"/>
      <c r="AO442" s="1395"/>
      <c r="AP442" s="1395"/>
      <c r="AQ442" s="1395"/>
      <c r="AR442" s="1395"/>
      <c r="AS442" s="1395"/>
      <c r="AT442" s="1395"/>
      <c r="AU442" s="1398"/>
      <c r="AV442" s="1395"/>
      <c r="AW442" s="1398"/>
      <c r="AX442" s="1395"/>
      <c r="AY442" s="1395"/>
      <c r="AZ442" s="1395"/>
      <c r="BA442" s="1395"/>
      <c r="BB442" s="1395"/>
      <c r="BC442" s="1395"/>
      <c r="BD442" s="1395"/>
      <c r="BE442" s="1395"/>
      <c r="BF442" s="1395"/>
      <c r="BG442" s="1395"/>
      <c r="BH442" s="1395"/>
      <c r="BI442" s="1404"/>
      <c r="BJ442" s="1404"/>
      <c r="BK442" s="1404"/>
      <c r="BL442" s="1467" t="s">
        <v>38</v>
      </c>
      <c r="BM442" s="921">
        <f>BM441-3</f>
        <v>42297</v>
      </c>
      <c r="BN442" s="1478" t="s">
        <v>38</v>
      </c>
      <c r="BO442" s="1271">
        <f>BO441-3</f>
        <v>42367</v>
      </c>
      <c r="BP442" s="1305" t="s">
        <v>67</v>
      </c>
      <c r="BQ442" s="1335" t="s">
        <v>67</v>
      </c>
      <c r="BR442" s="1429" t="s">
        <v>25</v>
      </c>
      <c r="BS442" s="1272">
        <f>BS441-3</f>
        <v>42486</v>
      </c>
      <c r="BT442" s="1306" t="s">
        <v>25</v>
      </c>
      <c r="BU442" s="1938">
        <f>BU441-3</f>
        <v>42514</v>
      </c>
      <c r="BV442" s="1305" t="s">
        <v>109</v>
      </c>
      <c r="BW442" s="1335" t="s">
        <v>109</v>
      </c>
      <c r="BX442" s="1429" t="s">
        <v>38</v>
      </c>
      <c r="BY442" s="1272">
        <f>BY441-3</f>
        <v>42640</v>
      </c>
      <c r="BZ442" s="1335" t="s">
        <v>38</v>
      </c>
      <c r="CA442" s="1271">
        <f>CA441-3</f>
        <v>42710</v>
      </c>
      <c r="CB442" s="1305" t="s">
        <v>67</v>
      </c>
      <c r="CC442" s="1335" t="s">
        <v>67</v>
      </c>
      <c r="CD442" s="1429" t="s">
        <v>654</v>
      </c>
      <c r="CE442" s="1272">
        <f>CE441-3</f>
        <v>42815</v>
      </c>
      <c r="CF442" s="1306" t="s">
        <v>654</v>
      </c>
      <c r="CG442" s="1271">
        <f>CG441-3</f>
        <v>42891</v>
      </c>
      <c r="CH442" s="1305" t="s">
        <v>106</v>
      </c>
      <c r="CI442" s="1306" t="s">
        <v>654</v>
      </c>
    </row>
    <row r="443" spans="1:89" ht="30" hidden="1" customHeight="1" x14ac:dyDescent="0.25">
      <c r="A443" s="4698"/>
      <c r="B443" s="4709"/>
      <c r="C443" s="1264" t="s">
        <v>507</v>
      </c>
      <c r="D443" s="1264" t="s">
        <v>511</v>
      </c>
      <c r="E443" s="90"/>
      <c r="F443" s="90"/>
      <c r="G443" s="90"/>
      <c r="H443" s="90"/>
      <c r="I443" s="90"/>
      <c r="J443" s="90"/>
      <c r="K443" s="13"/>
      <c r="L443" s="13"/>
      <c r="M443" s="185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3351"/>
      <c r="AB443" s="1"/>
      <c r="AC443" s="827"/>
      <c r="AD443" s="827"/>
      <c r="AE443" s="827"/>
      <c r="AF443" s="827"/>
      <c r="AG443" s="1"/>
      <c r="AH443" s="1"/>
      <c r="AI443" s="1"/>
      <c r="AJ443" s="2803"/>
      <c r="AK443" s="2803"/>
      <c r="AL443" s="1"/>
      <c r="AM443" s="1"/>
      <c r="AN443" s="1"/>
      <c r="AO443" s="1"/>
      <c r="AP443" s="1"/>
      <c r="AQ443" s="1"/>
      <c r="AR443" s="1"/>
      <c r="AS443" s="1"/>
      <c r="AT443" s="1"/>
      <c r="AU443" s="2803"/>
      <c r="AV443" s="1"/>
      <c r="AW443" s="2803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405"/>
      <c r="BJ443" s="1405"/>
      <c r="BK443" s="1405"/>
      <c r="BL443" s="1470" t="s">
        <v>38</v>
      </c>
      <c r="BM443" s="915">
        <f>BM444+2</f>
        <v>42272</v>
      </c>
      <c r="BN443" s="1480" t="s">
        <v>38</v>
      </c>
      <c r="BO443" s="770">
        <f>BO444+2</f>
        <v>42342</v>
      </c>
      <c r="BP443" s="580" t="s">
        <v>67</v>
      </c>
      <c r="BQ443" s="1338" t="s">
        <v>67</v>
      </c>
      <c r="BR443" s="1240" t="s">
        <v>25</v>
      </c>
      <c r="BS443" s="210">
        <f>BS444+2</f>
        <v>42461</v>
      </c>
      <c r="BT443" s="1234" t="s">
        <v>25</v>
      </c>
      <c r="BU443" s="1194">
        <f>BU444+2</f>
        <v>42496</v>
      </c>
      <c r="BV443" s="580" t="s">
        <v>109</v>
      </c>
      <c r="BW443" s="1338" t="s">
        <v>109</v>
      </c>
      <c r="BX443" s="1240" t="s">
        <v>38</v>
      </c>
      <c r="BY443" s="2774">
        <f>BY444+2</f>
        <v>42622</v>
      </c>
      <c r="BZ443" s="1338" t="s">
        <v>38</v>
      </c>
      <c r="CA443" s="770">
        <f>CA444+2</f>
        <v>42685</v>
      </c>
      <c r="CB443" s="580" t="s">
        <v>67</v>
      </c>
      <c r="CC443" s="1338" t="s">
        <v>67</v>
      </c>
      <c r="CD443" s="1240" t="s">
        <v>654</v>
      </c>
      <c r="CE443" s="210">
        <f>CE444+2</f>
        <v>42790</v>
      </c>
      <c r="CF443" s="1234" t="s">
        <v>654</v>
      </c>
      <c r="CG443" s="770">
        <f>CG444+2</f>
        <v>42866</v>
      </c>
      <c r="CH443" s="580" t="s">
        <v>106</v>
      </c>
      <c r="CI443" s="1234" t="s">
        <v>654</v>
      </c>
    </row>
    <row r="444" spans="1:89" ht="30" hidden="1" customHeight="1" x14ac:dyDescent="0.25">
      <c r="A444" s="4698"/>
      <c r="B444" s="4709"/>
      <c r="C444" s="1299" t="s">
        <v>508</v>
      </c>
      <c r="D444" s="1299" t="s">
        <v>422</v>
      </c>
      <c r="E444" s="1311"/>
      <c r="F444" s="1311"/>
      <c r="G444" s="1311"/>
      <c r="H444" s="1311"/>
      <c r="I444" s="1311"/>
      <c r="J444" s="1311"/>
      <c r="K444" s="1312"/>
      <c r="L444" s="1312"/>
      <c r="M444" s="1403"/>
      <c r="N444" s="1396"/>
      <c r="O444" s="1396"/>
      <c r="P444" s="1396"/>
      <c r="Q444" s="1396"/>
      <c r="R444" s="1396"/>
      <c r="S444" s="1396"/>
      <c r="T444" s="1396"/>
      <c r="U444" s="1396"/>
      <c r="V444" s="1396"/>
      <c r="W444" s="1396"/>
      <c r="X444" s="1396"/>
      <c r="Y444" s="1396"/>
      <c r="Z444" s="1396"/>
      <c r="AA444" s="1397"/>
      <c r="AB444" s="1395"/>
      <c r="AC444" s="1395"/>
      <c r="AD444" s="1395"/>
      <c r="AE444" s="1395"/>
      <c r="AF444" s="1395"/>
      <c r="AG444" s="1395"/>
      <c r="AH444" s="1395"/>
      <c r="AI444" s="1395"/>
      <c r="AJ444" s="1398"/>
      <c r="AK444" s="1398"/>
      <c r="AL444" s="1395"/>
      <c r="AM444" s="1395"/>
      <c r="AN444" s="1395"/>
      <c r="AO444" s="1395"/>
      <c r="AP444" s="1395"/>
      <c r="AQ444" s="1395"/>
      <c r="AR444" s="1395"/>
      <c r="AS444" s="1395"/>
      <c r="AT444" s="1395"/>
      <c r="AU444" s="1398"/>
      <c r="AV444" s="1395"/>
      <c r="AW444" s="1398"/>
      <c r="AX444" s="1395"/>
      <c r="AY444" s="1395"/>
      <c r="AZ444" s="1395"/>
      <c r="BA444" s="1395"/>
      <c r="BB444" s="1395"/>
      <c r="BC444" s="1395"/>
      <c r="BD444" s="1395"/>
      <c r="BE444" s="1395"/>
      <c r="BF444" s="1395"/>
      <c r="BG444" s="1395"/>
      <c r="BH444" s="1395"/>
      <c r="BI444" s="1404"/>
      <c r="BJ444" s="1404"/>
      <c r="BK444" s="1404"/>
      <c r="BL444" s="1467" t="s">
        <v>38</v>
      </c>
      <c r="BM444" s="921">
        <f>BM446+7</f>
        <v>42270</v>
      </c>
      <c r="BN444" s="1478" t="s">
        <v>38</v>
      </c>
      <c r="BO444" s="1271">
        <f>BO446+7</f>
        <v>42340</v>
      </c>
      <c r="BP444" s="1305" t="s">
        <v>67</v>
      </c>
      <c r="BQ444" s="1335" t="s">
        <v>67</v>
      </c>
      <c r="BR444" s="1429" t="s">
        <v>25</v>
      </c>
      <c r="BS444" s="1272">
        <f>BS446+7</f>
        <v>42459</v>
      </c>
      <c r="BT444" s="1306" t="s">
        <v>25</v>
      </c>
      <c r="BU444" s="1938">
        <f>BU446+7</f>
        <v>42494</v>
      </c>
      <c r="BV444" s="1305" t="s">
        <v>109</v>
      </c>
      <c r="BW444" s="1335" t="s">
        <v>109</v>
      </c>
      <c r="BX444" s="1429" t="s">
        <v>38</v>
      </c>
      <c r="BY444" s="2775">
        <f>BY446+14</f>
        <v>42620</v>
      </c>
      <c r="BZ444" s="1335" t="s">
        <v>38</v>
      </c>
      <c r="CA444" s="1271">
        <f>CA446+7</f>
        <v>42683</v>
      </c>
      <c r="CB444" s="1305" t="s">
        <v>67</v>
      </c>
      <c r="CC444" s="1335" t="s">
        <v>67</v>
      </c>
      <c r="CD444" s="1429" t="s">
        <v>654</v>
      </c>
      <c r="CE444" s="1272">
        <f>CE446+7</f>
        <v>42788</v>
      </c>
      <c r="CF444" s="1306" t="s">
        <v>654</v>
      </c>
      <c r="CG444" s="1271">
        <f>CG446+7</f>
        <v>42864</v>
      </c>
      <c r="CH444" s="1305" t="s">
        <v>106</v>
      </c>
      <c r="CI444" s="1306" t="s">
        <v>654</v>
      </c>
    </row>
    <row r="445" spans="1:89" ht="30" hidden="1" customHeight="1" x14ac:dyDescent="0.25">
      <c r="A445" s="4698"/>
      <c r="B445" s="4709"/>
      <c r="C445" s="1264" t="s">
        <v>446</v>
      </c>
      <c r="D445" s="1264" t="s">
        <v>446</v>
      </c>
      <c r="E445" s="90"/>
      <c r="F445" s="90"/>
      <c r="G445" s="90"/>
      <c r="H445" s="90"/>
      <c r="I445" s="90"/>
      <c r="J445" s="90"/>
      <c r="K445" s="13"/>
      <c r="L445" s="13"/>
      <c r="M445" s="185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3351"/>
      <c r="AB445" s="1"/>
      <c r="AC445" s="827"/>
      <c r="AD445" s="827"/>
      <c r="AE445" s="827"/>
      <c r="AF445" s="827"/>
      <c r="AG445" s="1"/>
      <c r="AH445" s="1"/>
      <c r="AI445" s="1"/>
      <c r="AJ445" s="2803"/>
      <c r="AK445" s="2803"/>
      <c r="AL445" s="1"/>
      <c r="AM445" s="1"/>
      <c r="AN445" s="1"/>
      <c r="AO445" s="1"/>
      <c r="AP445" s="1"/>
      <c r="AQ445" s="1"/>
      <c r="AR445" s="1"/>
      <c r="AS445" s="1"/>
      <c r="AT445" s="1"/>
      <c r="AU445" s="2803"/>
      <c r="AV445" s="1"/>
      <c r="AW445" s="2803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405"/>
      <c r="BJ445" s="1405"/>
      <c r="BK445" s="1405"/>
      <c r="BL445" s="1470" t="s">
        <v>38</v>
      </c>
      <c r="BM445" s="915">
        <f>BM444-2</f>
        <v>42268</v>
      </c>
      <c r="BN445" s="1480" t="s">
        <v>38</v>
      </c>
      <c r="BO445" s="770">
        <f>BO444-2</f>
        <v>42338</v>
      </c>
      <c r="BP445" s="580" t="s">
        <v>67</v>
      </c>
      <c r="BQ445" s="1338" t="s">
        <v>67</v>
      </c>
      <c r="BR445" s="1240" t="s">
        <v>25</v>
      </c>
      <c r="BS445" s="210">
        <f>BS444-2</f>
        <v>42457</v>
      </c>
      <c r="BT445" s="1234" t="s">
        <v>25</v>
      </c>
      <c r="BU445" s="1194">
        <f>BU444-2</f>
        <v>42492</v>
      </c>
      <c r="BV445" s="580" t="s">
        <v>109</v>
      </c>
      <c r="BW445" s="1338" t="s">
        <v>109</v>
      </c>
      <c r="BX445" s="1240" t="s">
        <v>38</v>
      </c>
      <c r="BY445" s="210">
        <f>BY444-2</f>
        <v>42618</v>
      </c>
      <c r="BZ445" s="1338" t="s">
        <v>38</v>
      </c>
      <c r="CA445" s="770">
        <f>CA444-2</f>
        <v>42681</v>
      </c>
      <c r="CB445" s="580" t="s">
        <v>67</v>
      </c>
      <c r="CC445" s="1338" t="s">
        <v>67</v>
      </c>
      <c r="CD445" s="1240" t="s">
        <v>654</v>
      </c>
      <c r="CE445" s="210">
        <f>CE444-2</f>
        <v>42786</v>
      </c>
      <c r="CF445" s="1234" t="s">
        <v>654</v>
      </c>
      <c r="CG445" s="770">
        <f>CG444-2</f>
        <v>42862</v>
      </c>
      <c r="CH445" s="1269" t="s">
        <v>106</v>
      </c>
      <c r="CI445" s="1270" t="s">
        <v>654</v>
      </c>
    </row>
    <row r="446" spans="1:89" ht="30" hidden="1" customHeight="1" x14ac:dyDescent="0.25">
      <c r="A446" s="4698"/>
      <c r="B446" s="4709"/>
      <c r="C446" s="1299" t="s">
        <v>509</v>
      </c>
      <c r="D446" s="1299" t="s">
        <v>422</v>
      </c>
      <c r="E446" s="90"/>
      <c r="F446" s="90"/>
      <c r="G446" s="90"/>
      <c r="H446" s="90"/>
      <c r="I446" s="90"/>
      <c r="J446" s="90"/>
      <c r="K446" s="13"/>
      <c r="L446" s="13"/>
      <c r="M446" s="185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3351"/>
      <c r="AB446" s="1"/>
      <c r="AC446" s="827"/>
      <c r="AD446" s="827"/>
      <c r="AE446" s="827"/>
      <c r="AF446" s="827"/>
      <c r="AG446" s="1"/>
      <c r="AH446" s="1"/>
      <c r="AI446" s="1"/>
      <c r="AJ446" s="2803"/>
      <c r="AK446" s="2803"/>
      <c r="AL446" s="1"/>
      <c r="AM446" s="1"/>
      <c r="AN446" s="1"/>
      <c r="AO446" s="1"/>
      <c r="AP446" s="1"/>
      <c r="AQ446" s="1"/>
      <c r="AR446" s="1"/>
      <c r="AS446" s="1"/>
      <c r="AT446" s="1"/>
      <c r="AU446" s="2803"/>
      <c r="AV446" s="1"/>
      <c r="AW446" s="2803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405"/>
      <c r="BJ446" s="1405"/>
      <c r="BK446" s="1405"/>
      <c r="BL446" s="1467" t="s">
        <v>38</v>
      </c>
      <c r="BM446" s="921">
        <f>BM435-63</f>
        <v>42263</v>
      </c>
      <c r="BN446" s="1478" t="s">
        <v>38</v>
      </c>
      <c r="BO446" s="1271">
        <f>BO435-63</f>
        <v>42333</v>
      </c>
      <c r="BP446" s="1305" t="s">
        <v>67</v>
      </c>
      <c r="BQ446" s="1335" t="s">
        <v>67</v>
      </c>
      <c r="BR446" s="1429" t="s">
        <v>25</v>
      </c>
      <c r="BS446" s="1272">
        <f>BS435-63</f>
        <v>42452</v>
      </c>
      <c r="BT446" s="1306" t="s">
        <v>25</v>
      </c>
      <c r="BU446" s="1938">
        <f>BU435-63</f>
        <v>42487</v>
      </c>
      <c r="BV446" s="1305" t="s">
        <v>109</v>
      </c>
      <c r="BW446" s="1335" t="s">
        <v>109</v>
      </c>
      <c r="BX446" s="1429" t="s">
        <v>38</v>
      </c>
      <c r="BY446" s="1272">
        <f>BY436-63</f>
        <v>42606</v>
      </c>
      <c r="BZ446" s="1335" t="s">
        <v>38</v>
      </c>
      <c r="CA446" s="1271">
        <f>CA436-63</f>
        <v>42676</v>
      </c>
      <c r="CB446" s="1305" t="s">
        <v>67</v>
      </c>
      <c r="CC446" s="1335" t="s">
        <v>67</v>
      </c>
      <c r="CD446" s="1429" t="s">
        <v>654</v>
      </c>
      <c r="CE446" s="1272">
        <f>CE436-63</f>
        <v>42781</v>
      </c>
      <c r="CF446" s="1306" t="s">
        <v>654</v>
      </c>
      <c r="CG446" s="1271">
        <f>CG436-63</f>
        <v>42857</v>
      </c>
      <c r="CH446" s="1305" t="s">
        <v>106</v>
      </c>
      <c r="CI446" s="1306" t="s">
        <v>654</v>
      </c>
    </row>
    <row r="447" spans="1:89" ht="30" hidden="1" customHeight="1" x14ac:dyDescent="0.25">
      <c r="A447" s="4698"/>
      <c r="B447" s="4710"/>
      <c r="C447" s="1313" t="s">
        <v>430</v>
      </c>
      <c r="D447" s="1313" t="s">
        <v>430</v>
      </c>
      <c r="E447" s="1406"/>
      <c r="F447" s="1406"/>
      <c r="G447" s="1406"/>
      <c r="H447" s="1406"/>
      <c r="I447" s="1406"/>
      <c r="J447" s="1406"/>
      <c r="K447" s="1407"/>
      <c r="L447" s="1407"/>
      <c r="M447" s="1408"/>
      <c r="N447" s="1409"/>
      <c r="O447" s="1409"/>
      <c r="P447" s="1409"/>
      <c r="Q447" s="1409"/>
      <c r="R447" s="1409"/>
      <c r="S447" s="1409"/>
      <c r="T447" s="1409"/>
      <c r="U447" s="1409"/>
      <c r="V447" s="1409"/>
      <c r="W447" s="1409"/>
      <c r="X447" s="1409"/>
      <c r="Y447" s="1409"/>
      <c r="Z447" s="1409"/>
      <c r="AA447" s="1410"/>
      <c r="AB447" s="1411"/>
      <c r="AC447" s="1411"/>
      <c r="AD447" s="1411"/>
      <c r="AE447" s="1411"/>
      <c r="AF447" s="1411"/>
      <c r="AG447" s="1411"/>
      <c r="AH447" s="1411"/>
      <c r="AI447" s="1411"/>
      <c r="AJ447" s="1412"/>
      <c r="AK447" s="1412"/>
      <c r="AL447" s="1411"/>
      <c r="AM447" s="1411"/>
      <c r="AN447" s="1411"/>
      <c r="AO447" s="1411"/>
      <c r="AP447" s="1411"/>
      <c r="AQ447" s="1411"/>
      <c r="AR447" s="1411"/>
      <c r="AS447" s="1411"/>
      <c r="AT447" s="1411"/>
      <c r="AU447" s="1412"/>
      <c r="AV447" s="1411"/>
      <c r="AW447" s="1412"/>
      <c r="AX447" s="1411"/>
      <c r="AY447" s="1411"/>
      <c r="AZ447" s="1411"/>
      <c r="BA447" s="1411"/>
      <c r="BB447" s="1411"/>
      <c r="BC447" s="1411"/>
      <c r="BD447" s="1411"/>
      <c r="BE447" s="1411"/>
      <c r="BF447" s="1411"/>
      <c r="BG447" s="1411"/>
      <c r="BH447" s="1411"/>
      <c r="BI447" s="1413"/>
      <c r="BJ447" s="1413"/>
      <c r="BK447" s="1413"/>
      <c r="BL447" s="1471" t="s">
        <v>38</v>
      </c>
      <c r="BM447" s="1472" t="s">
        <v>192</v>
      </c>
      <c r="BN447" s="1481" t="s">
        <v>38</v>
      </c>
      <c r="BO447" s="1271">
        <f>BO435-70</f>
        <v>42326</v>
      </c>
      <c r="BP447" s="1305" t="s">
        <v>67</v>
      </c>
      <c r="BQ447" s="1335" t="s">
        <v>67</v>
      </c>
      <c r="BR447" s="1429" t="s">
        <v>25</v>
      </c>
      <c r="BS447" s="1305" t="s">
        <v>106</v>
      </c>
      <c r="BT447" s="1306" t="s">
        <v>25</v>
      </c>
      <c r="BU447" s="1938">
        <f>BU435-70</f>
        <v>42480</v>
      </c>
      <c r="BV447" s="1305" t="s">
        <v>109</v>
      </c>
      <c r="BW447" s="1335" t="s">
        <v>109</v>
      </c>
      <c r="BX447" s="1429" t="s">
        <v>38</v>
      </c>
      <c r="BY447" s="1305" t="s">
        <v>106</v>
      </c>
      <c r="BZ447" s="1335" t="s">
        <v>38</v>
      </c>
      <c r="CA447" s="1271">
        <f>CA435-70</f>
        <v>42676</v>
      </c>
      <c r="CB447" s="1305" t="s">
        <v>67</v>
      </c>
      <c r="CC447" s="1335" t="s">
        <v>67</v>
      </c>
      <c r="CD447" s="1429" t="s">
        <v>654</v>
      </c>
      <c r="CE447" s="1272">
        <f>CE435-70</f>
        <v>42781</v>
      </c>
      <c r="CF447" s="1306" t="s">
        <v>654</v>
      </c>
      <c r="CG447" s="1271">
        <f>CG435-70</f>
        <v>42857</v>
      </c>
      <c r="CH447" s="1305" t="s">
        <v>106</v>
      </c>
      <c r="CI447" s="1306" t="s">
        <v>654</v>
      </c>
    </row>
    <row r="448" spans="1:89" ht="30" hidden="1" customHeight="1" x14ac:dyDescent="0.25">
      <c r="A448" s="4698"/>
      <c r="B448" s="12"/>
      <c r="C448" s="1571" t="s">
        <v>452</v>
      </c>
      <c r="D448" s="1571"/>
      <c r="E448" s="1421"/>
      <c r="F448" s="1421"/>
      <c r="G448" s="1421"/>
      <c r="H448" s="1421"/>
      <c r="I448" s="1421"/>
      <c r="J448" s="1421"/>
      <c r="K448" s="1422"/>
      <c r="L448" s="1422"/>
      <c r="M448" s="1423"/>
      <c r="N448" s="1424"/>
      <c r="O448" s="1424"/>
      <c r="P448" s="1424"/>
      <c r="Q448" s="1424"/>
      <c r="R448" s="1424"/>
      <c r="S448" s="1424"/>
      <c r="T448" s="1424"/>
      <c r="U448" s="1424"/>
      <c r="V448" s="1424"/>
      <c r="W448" s="1424"/>
      <c r="X448" s="1424"/>
      <c r="Y448" s="1424"/>
      <c r="Z448" s="1424"/>
      <c r="AA448" s="1425"/>
      <c r="AB448" s="1426"/>
      <c r="AC448" s="1427"/>
      <c r="AD448" s="1427"/>
      <c r="AE448" s="1427"/>
      <c r="AF448" s="1427"/>
      <c r="AG448" s="1426"/>
      <c r="AH448" s="1426"/>
      <c r="AI448" s="1426"/>
      <c r="AJ448" s="1428"/>
      <c r="AK448" s="1428"/>
      <c r="AL448" s="1426"/>
      <c r="AM448" s="1426"/>
      <c r="AN448" s="1426"/>
      <c r="AO448" s="1426"/>
      <c r="AP448" s="1426"/>
      <c r="AQ448" s="1426"/>
      <c r="AR448" s="1426"/>
      <c r="AS448" s="1426"/>
      <c r="AT448" s="1426"/>
      <c r="AU448" s="1428"/>
      <c r="AV448" s="1426"/>
      <c r="AW448" s="1428"/>
      <c r="AX448" s="1426"/>
      <c r="AY448" s="1426"/>
      <c r="AZ448" s="1426"/>
      <c r="BA448" s="1426"/>
      <c r="BB448" s="1426"/>
      <c r="BC448" s="1426"/>
      <c r="BD448" s="1426"/>
      <c r="BE448" s="1426"/>
      <c r="BF448" s="1426"/>
      <c r="BG448" s="1426"/>
      <c r="BH448" s="1426"/>
      <c r="BI448" s="1426"/>
      <c r="BJ448" s="1426"/>
      <c r="BK448" s="1426"/>
      <c r="BL448" s="1473" t="s">
        <v>38</v>
      </c>
      <c r="BM448" s="1474">
        <f>BM446-7</f>
        <v>42256</v>
      </c>
      <c r="BN448" s="1481" t="s">
        <v>38</v>
      </c>
      <c r="BO448" s="1505">
        <f>BO446-7</f>
        <v>42326</v>
      </c>
      <c r="BP448" s="1305" t="s">
        <v>67</v>
      </c>
      <c r="BQ448" s="1335" t="s">
        <v>67</v>
      </c>
      <c r="BR448" s="1429" t="s">
        <v>25</v>
      </c>
      <c r="BS448" s="1483">
        <f>BS446-7</f>
        <v>42445</v>
      </c>
      <c r="BT448" s="1306" t="s">
        <v>25</v>
      </c>
      <c r="BU448" s="1945">
        <f>BU446-7</f>
        <v>42480</v>
      </c>
      <c r="BV448" s="1305" t="s">
        <v>109</v>
      </c>
      <c r="BW448" s="1335" t="s">
        <v>109</v>
      </c>
      <c r="BX448" s="1429" t="s">
        <v>38</v>
      </c>
      <c r="BY448" s="1483">
        <f>BY446-7</f>
        <v>42599</v>
      </c>
      <c r="BZ448" s="1335" t="s">
        <v>38</v>
      </c>
      <c r="CA448" s="1505">
        <f>CA446-7</f>
        <v>42669</v>
      </c>
      <c r="CB448" s="1305" t="s">
        <v>67</v>
      </c>
      <c r="CC448" s="1335" t="s">
        <v>67</v>
      </c>
      <c r="CD448" s="1429" t="s">
        <v>654</v>
      </c>
      <c r="CE448" s="1483">
        <f>CE446-7</f>
        <v>42774</v>
      </c>
      <c r="CF448" s="1306" t="s">
        <v>654</v>
      </c>
      <c r="CG448" s="1505">
        <f>CG446-7</f>
        <v>42850</v>
      </c>
      <c r="CH448" s="1305" t="s">
        <v>106</v>
      </c>
      <c r="CI448" s="1306" t="s">
        <v>654</v>
      </c>
    </row>
    <row r="449" spans="1:88" ht="30" hidden="1" customHeight="1" x14ac:dyDescent="0.25">
      <c r="A449" s="4699"/>
      <c r="B449" s="12"/>
      <c r="C449" s="1572" t="s">
        <v>464</v>
      </c>
      <c r="D449" s="1572"/>
      <c r="E449" s="1562"/>
      <c r="F449" s="1562"/>
      <c r="G449" s="1562"/>
      <c r="H449" s="1562"/>
      <c r="I449" s="1562"/>
      <c r="J449" s="1562"/>
      <c r="K449" s="1563"/>
      <c r="L449" s="1563"/>
      <c r="M449" s="1564"/>
      <c r="N449" s="1565"/>
      <c r="O449" s="1565"/>
      <c r="P449" s="1565"/>
      <c r="Q449" s="1565"/>
      <c r="R449" s="1565"/>
      <c r="S449" s="1565"/>
      <c r="T449" s="1565"/>
      <c r="U449" s="1565"/>
      <c r="V449" s="1565"/>
      <c r="W449" s="1565"/>
      <c r="X449" s="1565"/>
      <c r="Y449" s="1565"/>
      <c r="Z449" s="1565"/>
      <c r="AA449" s="1566"/>
      <c r="AB449" s="1567"/>
      <c r="AC449" s="1561"/>
      <c r="AD449" s="1561"/>
      <c r="AE449" s="1561"/>
      <c r="AF449" s="1561"/>
      <c r="AG449" s="1567"/>
      <c r="AH449" s="1567"/>
      <c r="AI449" s="1567"/>
      <c r="AJ449" s="1568"/>
      <c r="AK449" s="1568"/>
      <c r="AL449" s="1567"/>
      <c r="AM449" s="1567"/>
      <c r="AN449" s="1567"/>
      <c r="AO449" s="1567"/>
      <c r="AP449" s="1567"/>
      <c r="AQ449" s="1567"/>
      <c r="AR449" s="1567"/>
      <c r="AS449" s="1567"/>
      <c r="AT449" s="1567"/>
      <c r="AU449" s="1568"/>
      <c r="AV449" s="1567"/>
      <c r="AW449" s="1568"/>
      <c r="AX449" s="1567"/>
      <c r="AY449" s="1567"/>
      <c r="AZ449" s="1567"/>
      <c r="BA449" s="1567"/>
      <c r="BB449" s="1567"/>
      <c r="BC449" s="1567"/>
      <c r="BD449" s="1567"/>
      <c r="BE449" s="1567"/>
      <c r="BF449" s="1567"/>
      <c r="BG449" s="1567"/>
      <c r="BH449" s="1567"/>
      <c r="BI449" s="1567"/>
      <c r="BJ449" s="1567"/>
      <c r="BK449" s="1567"/>
      <c r="BL449" s="1569"/>
      <c r="BM449" s="1570"/>
      <c r="BN449" s="1569"/>
      <c r="BO449" s="1573">
        <f>BO448-7</f>
        <v>42319</v>
      </c>
      <c r="BP449" s="1574" t="s">
        <v>67</v>
      </c>
      <c r="BQ449" s="1576" t="s">
        <v>67</v>
      </c>
      <c r="BR449" s="1577" t="s">
        <v>25</v>
      </c>
      <c r="BS449" s="1575">
        <f>BS448-7</f>
        <v>42438</v>
      </c>
      <c r="BT449" s="1587" t="s">
        <v>25</v>
      </c>
      <c r="BU449" s="1946">
        <f>BU448-7</f>
        <v>42473</v>
      </c>
      <c r="BV449" s="1574" t="s">
        <v>109</v>
      </c>
      <c r="BW449" s="1576" t="s">
        <v>109</v>
      </c>
      <c r="BX449" s="1577" t="s">
        <v>38</v>
      </c>
      <c r="BY449" s="1575">
        <f>BY448-7</f>
        <v>42592</v>
      </c>
      <c r="BZ449" s="1576" t="s">
        <v>38</v>
      </c>
      <c r="CA449" s="1573">
        <f>CA448-7</f>
        <v>42662</v>
      </c>
      <c r="CB449" s="1574" t="s">
        <v>67</v>
      </c>
      <c r="CC449" s="1576" t="s">
        <v>67</v>
      </c>
      <c r="CD449" s="1577" t="s">
        <v>654</v>
      </c>
      <c r="CE449" s="1575">
        <f>CE448-7</f>
        <v>42767</v>
      </c>
      <c r="CF449" s="1587" t="s">
        <v>654</v>
      </c>
      <c r="CG449" s="1573">
        <f>CG448-7</f>
        <v>42843</v>
      </c>
      <c r="CH449" s="1574" t="s">
        <v>106</v>
      </c>
      <c r="CI449" s="1587" t="s">
        <v>654</v>
      </c>
    </row>
    <row r="450" spans="1:88" ht="30" hidden="1" customHeight="1" x14ac:dyDescent="0.25">
      <c r="A450" s="2427"/>
      <c r="B450" s="2428"/>
      <c r="C450" s="827"/>
      <c r="D450" s="827"/>
      <c r="E450" s="2429"/>
      <c r="F450" s="2429"/>
      <c r="G450" s="2429"/>
      <c r="H450" s="2429"/>
      <c r="I450" s="2429"/>
      <c r="J450" s="2429"/>
      <c r="K450" s="25"/>
      <c r="L450" s="25"/>
      <c r="M450" s="2430"/>
      <c r="N450" s="2414"/>
      <c r="O450" s="2414"/>
      <c r="P450" s="2414"/>
      <c r="Q450" s="2414"/>
      <c r="R450" s="2414"/>
      <c r="S450" s="2414"/>
      <c r="T450" s="2414"/>
      <c r="U450" s="2414"/>
      <c r="V450" s="2414"/>
      <c r="W450" s="2414"/>
      <c r="X450" s="2414"/>
      <c r="Y450" s="2414"/>
      <c r="Z450" s="2414"/>
      <c r="AA450" s="2431"/>
      <c r="AB450" s="2432"/>
      <c r="AC450" s="2433"/>
      <c r="AD450" s="2433"/>
      <c r="AE450" s="2433"/>
      <c r="AF450" s="2433"/>
      <c r="AG450" s="2432"/>
      <c r="AH450" s="2432"/>
      <c r="AI450" s="2432"/>
      <c r="AJ450" s="2434"/>
      <c r="AK450" s="2434"/>
      <c r="AL450" s="2432"/>
      <c r="AM450" s="2432"/>
      <c r="AN450" s="2432"/>
      <c r="AO450" s="2432"/>
      <c r="AP450" s="2432"/>
      <c r="AQ450" s="2432"/>
      <c r="AR450" s="2432"/>
      <c r="AS450" s="2432"/>
      <c r="AT450" s="2432"/>
      <c r="AU450" s="2434"/>
      <c r="AV450" s="2432"/>
      <c r="AW450" s="2434"/>
      <c r="AX450" s="2432"/>
      <c r="AY450" s="2432"/>
      <c r="AZ450" s="2432"/>
      <c r="BA450" s="2432"/>
      <c r="BB450" s="2432"/>
      <c r="BC450" s="2432"/>
      <c r="BD450" s="2432"/>
      <c r="BE450" s="2432"/>
      <c r="BF450" s="2432"/>
      <c r="BG450" s="2432"/>
      <c r="BH450" s="2432"/>
      <c r="BI450" s="2432"/>
      <c r="BJ450" s="2432"/>
      <c r="BK450" s="2432"/>
      <c r="BL450" s="1390"/>
      <c r="BM450" s="2435"/>
      <c r="BN450" s="1390"/>
      <c r="BO450" s="2435"/>
      <c r="BP450" s="1390"/>
      <c r="BQ450" s="1390"/>
      <c r="BR450" s="1390"/>
      <c r="BS450" s="2435"/>
      <c r="BT450" s="1390"/>
      <c r="BU450" s="2435"/>
      <c r="BV450" s="1390"/>
      <c r="BW450" s="1390"/>
      <c r="BX450" s="1390"/>
      <c r="BY450" s="2435"/>
      <c r="BZ450" s="1390"/>
      <c r="CA450" s="2435"/>
      <c r="CB450" s="1390"/>
      <c r="CC450" s="1390"/>
      <c r="CD450" s="1390"/>
      <c r="CE450" s="2435"/>
      <c r="CF450" s="1390"/>
      <c r="CG450" s="2435"/>
      <c r="CH450" s="1390"/>
      <c r="CI450" s="1390"/>
    </row>
    <row r="451" spans="1:88" ht="30" hidden="1" customHeight="1" x14ac:dyDescent="0.25">
      <c r="A451" s="2427"/>
      <c r="B451" s="2428"/>
      <c r="C451" s="827" t="s">
        <v>715</v>
      </c>
      <c r="D451" s="827"/>
      <c r="E451" s="2429"/>
      <c r="F451" s="2429"/>
      <c r="G451" s="2429"/>
      <c r="H451" s="2429"/>
      <c r="I451" s="2429"/>
      <c r="J451" s="2429"/>
      <c r="K451" s="25"/>
      <c r="L451" s="25"/>
      <c r="M451" s="2430"/>
      <c r="N451" s="2414"/>
      <c r="O451" s="2414"/>
      <c r="P451" s="2414"/>
      <c r="Q451" s="2414"/>
      <c r="R451" s="2414"/>
      <c r="S451" s="2414"/>
      <c r="T451" s="2414"/>
      <c r="U451" s="2414"/>
      <c r="V451" s="2414"/>
      <c r="W451" s="2414"/>
      <c r="X451" s="2414"/>
      <c r="Y451" s="2414"/>
      <c r="Z451" s="2414"/>
      <c r="AA451" s="2431"/>
      <c r="AB451" s="2432"/>
      <c r="AC451" s="2433"/>
      <c r="AD451" s="2433"/>
      <c r="AE451" s="2433"/>
      <c r="AF451" s="2433"/>
      <c r="AG451" s="2432"/>
      <c r="AH451" s="2432"/>
      <c r="AI451" s="2432"/>
      <c r="AJ451" s="2434"/>
      <c r="AK451" s="2434"/>
      <c r="AL451" s="2432"/>
      <c r="AM451" s="2432"/>
      <c r="AN451" s="2432"/>
      <c r="AO451" s="2432"/>
      <c r="AP451" s="2432"/>
      <c r="AQ451" s="2432"/>
      <c r="AR451" s="2432"/>
      <c r="AS451" s="2432"/>
      <c r="AT451" s="2432"/>
      <c r="AU451" s="2434"/>
      <c r="AV451" s="2432"/>
      <c r="AW451" s="2434"/>
      <c r="AX451" s="2432"/>
      <c r="AY451" s="2432"/>
      <c r="AZ451" s="2432"/>
      <c r="BA451" s="2432"/>
      <c r="BB451" s="2432"/>
      <c r="BC451" s="2432"/>
      <c r="BD451" s="2432"/>
      <c r="BE451" s="2432"/>
      <c r="BF451" s="2432"/>
      <c r="BG451" s="2432"/>
      <c r="BH451" s="2432"/>
      <c r="BI451" s="2432"/>
      <c r="BJ451" s="2432"/>
      <c r="BK451" s="2432"/>
      <c r="BL451" s="1390"/>
      <c r="BM451" s="2435"/>
      <c r="BN451" s="1390"/>
      <c r="BO451" s="2435"/>
      <c r="BP451" s="1390"/>
      <c r="BQ451" s="1390"/>
      <c r="BR451" s="1390"/>
      <c r="BS451" s="2435"/>
      <c r="BT451" s="1390"/>
      <c r="BU451" s="2435"/>
      <c r="BV451" s="1390"/>
      <c r="BW451" s="1390"/>
      <c r="BX451" s="1390"/>
      <c r="BY451" s="2435"/>
      <c r="BZ451" s="1390"/>
      <c r="CA451" s="3143">
        <f>CA400-CA432</f>
        <v>219</v>
      </c>
      <c r="CB451" s="3143"/>
      <c r="CC451" s="3143"/>
      <c r="CD451" s="3143"/>
      <c r="CE451" s="3143">
        <f>CE400-CE432</f>
        <v>236</v>
      </c>
      <c r="CF451" s="3143"/>
      <c r="CG451" s="3143">
        <f>CG400-CG432</f>
        <v>129</v>
      </c>
      <c r="CH451" s="3143"/>
      <c r="CI451" s="3143"/>
      <c r="CJ451" s="29">
        <f>AVERAGE(CA451:CI451)</f>
        <v>194.66666666666666</v>
      </c>
    </row>
    <row r="452" spans="1:88" ht="30" hidden="1" customHeight="1" x14ac:dyDescent="0.25">
      <c r="A452" s="2427"/>
      <c r="B452" s="2428"/>
      <c r="C452" s="827"/>
      <c r="D452" s="827"/>
      <c r="E452" s="2429"/>
      <c r="F452" s="2429"/>
      <c r="G452" s="2429"/>
      <c r="H452" s="2429"/>
      <c r="I452" s="2429"/>
      <c r="J452" s="2429"/>
      <c r="K452" s="25"/>
      <c r="L452" s="25"/>
      <c r="M452" s="2430"/>
      <c r="N452" s="2414"/>
      <c r="O452" s="2414"/>
      <c r="P452" s="2414"/>
      <c r="Q452" s="2414"/>
      <c r="R452" s="2414"/>
      <c r="S452" s="2414"/>
      <c r="T452" s="2414"/>
      <c r="U452" s="2414"/>
      <c r="V452" s="2414"/>
      <c r="W452" s="2414"/>
      <c r="X452" s="2414"/>
      <c r="Y452" s="2414"/>
      <c r="Z452" s="2414"/>
      <c r="AA452" s="2431"/>
      <c r="AB452" s="2432"/>
      <c r="AC452" s="2433"/>
      <c r="AD452" s="2433"/>
      <c r="AE452" s="2433"/>
      <c r="AF452" s="2433"/>
      <c r="AG452" s="2432"/>
      <c r="AH452" s="2432"/>
      <c r="AI452" s="2432"/>
      <c r="AJ452" s="2434"/>
      <c r="AK452" s="2434"/>
      <c r="AL452" s="2432"/>
      <c r="AM452" s="2432"/>
      <c r="AN452" s="2432"/>
      <c r="AO452" s="2432"/>
      <c r="AP452" s="2432"/>
      <c r="AQ452" s="2432"/>
      <c r="AR452" s="2432"/>
      <c r="AS452" s="2432"/>
      <c r="AT452" s="2432"/>
      <c r="AU452" s="2434"/>
      <c r="AV452" s="2432"/>
      <c r="AW452" s="2434"/>
      <c r="AX452" s="2432"/>
      <c r="AY452" s="2432"/>
      <c r="AZ452" s="2432"/>
      <c r="BA452" s="2432"/>
      <c r="BB452" s="2432"/>
      <c r="BC452" s="2432"/>
      <c r="BD452" s="2432"/>
      <c r="BE452" s="2432"/>
      <c r="BF452" s="2432"/>
      <c r="BG452" s="2432"/>
      <c r="BH452" s="2432"/>
      <c r="BI452" s="2432"/>
      <c r="BJ452" s="2432"/>
      <c r="BK452" s="2432"/>
      <c r="BL452" s="1390"/>
      <c r="BM452" s="2435"/>
      <c r="BN452" s="1390"/>
      <c r="BO452" s="2435"/>
      <c r="BP452" s="1390"/>
      <c r="BQ452" s="1390"/>
      <c r="BR452" s="1390"/>
      <c r="BS452" s="2435"/>
      <c r="BT452" s="1390"/>
      <c r="BU452" s="2435"/>
      <c r="BV452" s="1390"/>
      <c r="BW452" s="1390"/>
      <c r="BX452" s="1390"/>
      <c r="BY452" s="2435"/>
      <c r="BZ452" s="1390"/>
      <c r="CA452" s="3143">
        <f>CA451/7</f>
        <v>31.285714285714285</v>
      </c>
      <c r="CB452" s="3143"/>
      <c r="CC452" s="3143"/>
      <c r="CD452" s="3143"/>
      <c r="CE452" s="3143">
        <f>CE451/7</f>
        <v>33.714285714285715</v>
      </c>
      <c r="CF452" s="3143"/>
      <c r="CG452" s="3143">
        <f>CG451/7</f>
        <v>18.428571428571427</v>
      </c>
      <c r="CH452" s="3143"/>
      <c r="CI452" s="3143"/>
      <c r="CJ452" s="29">
        <f>CJ451/7</f>
        <v>27.809523809523807</v>
      </c>
    </row>
    <row r="453" spans="1:88" ht="30" hidden="1" customHeight="1" x14ac:dyDescent="0.25">
      <c r="A453" s="2427"/>
      <c r="B453" s="2428"/>
      <c r="C453" s="827" t="s">
        <v>716</v>
      </c>
      <c r="D453" s="827"/>
      <c r="E453" s="2429"/>
      <c r="F453" s="2429"/>
      <c r="G453" s="2429"/>
      <c r="H453" s="2429"/>
      <c r="I453" s="2429"/>
      <c r="J453" s="2429"/>
      <c r="K453" s="25"/>
      <c r="L453" s="25"/>
      <c r="M453" s="2430"/>
      <c r="N453" s="2414"/>
      <c r="O453" s="2414"/>
      <c r="P453" s="2414"/>
      <c r="Q453" s="2414"/>
      <c r="R453" s="2414"/>
      <c r="S453" s="2414"/>
      <c r="T453" s="2414"/>
      <c r="U453" s="2414"/>
      <c r="V453" s="2414"/>
      <c r="W453" s="2414"/>
      <c r="X453" s="2414"/>
      <c r="Y453" s="2414"/>
      <c r="Z453" s="2414"/>
      <c r="AA453" s="2431"/>
      <c r="AB453" s="2432"/>
      <c r="AC453" s="2433"/>
      <c r="AD453" s="2433"/>
      <c r="AE453" s="2433"/>
      <c r="AF453" s="2433"/>
      <c r="AG453" s="2432"/>
      <c r="AH453" s="2432"/>
      <c r="AI453" s="2432"/>
      <c r="AJ453" s="2434"/>
      <c r="AK453" s="2434"/>
      <c r="AL453" s="2432"/>
      <c r="AM453" s="2432"/>
      <c r="AN453" s="2432"/>
      <c r="AO453" s="2432"/>
      <c r="AP453" s="2432"/>
      <c r="AQ453" s="2432"/>
      <c r="AR453" s="2432"/>
      <c r="AS453" s="2432"/>
      <c r="AT453" s="2432"/>
      <c r="AU453" s="2434"/>
      <c r="AV453" s="2432"/>
      <c r="AW453" s="2434"/>
      <c r="AX453" s="2432"/>
      <c r="AY453" s="2432"/>
      <c r="AZ453" s="2432"/>
      <c r="BA453" s="2432"/>
      <c r="BB453" s="2432"/>
      <c r="BC453" s="2432"/>
      <c r="BD453" s="2432"/>
      <c r="BE453" s="2432"/>
      <c r="BF453" s="2432"/>
      <c r="BG453" s="2432"/>
      <c r="BH453" s="2432"/>
      <c r="BI453" s="2432"/>
      <c r="BJ453" s="2432"/>
      <c r="BK453" s="2432"/>
      <c r="BL453" s="1390"/>
      <c r="BM453" s="2435"/>
      <c r="BN453" s="1390"/>
      <c r="BO453" s="2435"/>
      <c r="BP453" s="1390"/>
      <c r="BQ453" s="1390"/>
      <c r="BR453" s="1390"/>
      <c r="BS453" s="2435"/>
      <c r="BT453" s="1390"/>
      <c r="BU453" s="2435"/>
      <c r="BV453" s="1390"/>
      <c r="BW453" s="1390"/>
      <c r="BX453" s="1390"/>
      <c r="BY453" s="2435"/>
      <c r="BZ453" s="1390"/>
      <c r="CA453" s="3143">
        <f>CA400-CA424</f>
        <v>156</v>
      </c>
      <c r="CB453" s="3143">
        <f t="shared" ref="CB453:CI453" si="509">CB400-CB424</f>
        <v>179</v>
      </c>
      <c r="CC453" s="3143">
        <f t="shared" si="509"/>
        <v>203</v>
      </c>
      <c r="CD453" s="3143">
        <f t="shared" si="509"/>
        <v>135</v>
      </c>
      <c r="CE453" s="3143">
        <f t="shared" si="509"/>
        <v>159</v>
      </c>
      <c r="CF453" s="3143">
        <f t="shared" si="509"/>
        <v>183</v>
      </c>
      <c r="CG453" s="3143">
        <f t="shared" si="509"/>
        <v>72</v>
      </c>
      <c r="CH453" s="3143">
        <f t="shared" si="509"/>
        <v>96</v>
      </c>
      <c r="CI453" s="3143">
        <f t="shared" si="509"/>
        <v>120</v>
      </c>
      <c r="CJ453" s="29">
        <f>AVERAGE(CA453:CI453)</f>
        <v>144.77777777777777</v>
      </c>
    </row>
    <row r="454" spans="1:88" ht="30" hidden="1" customHeight="1" x14ac:dyDescent="0.25">
      <c r="A454" s="2427"/>
      <c r="B454" s="2428"/>
      <c r="C454" s="827"/>
      <c r="D454" s="827"/>
      <c r="E454" s="2429"/>
      <c r="F454" s="2429"/>
      <c r="G454" s="2429"/>
      <c r="H454" s="2429"/>
      <c r="I454" s="2429"/>
      <c r="J454" s="2429"/>
      <c r="K454" s="25"/>
      <c r="L454" s="25"/>
      <c r="M454" s="2430"/>
      <c r="N454" s="2414"/>
      <c r="O454" s="2414"/>
      <c r="P454" s="2414"/>
      <c r="Q454" s="2414"/>
      <c r="R454" s="2414"/>
      <c r="S454" s="2414"/>
      <c r="T454" s="2414"/>
      <c r="U454" s="2414"/>
      <c r="V454" s="2414"/>
      <c r="W454" s="2414"/>
      <c r="X454" s="2414"/>
      <c r="Y454" s="2414"/>
      <c r="Z454" s="2414"/>
      <c r="AA454" s="2431"/>
      <c r="AB454" s="2432"/>
      <c r="AC454" s="2433"/>
      <c r="AD454" s="2433"/>
      <c r="AE454" s="2433"/>
      <c r="AF454" s="2433"/>
      <c r="AG454" s="2432"/>
      <c r="AH454" s="2432"/>
      <c r="AI454" s="2432"/>
      <c r="AJ454" s="2434"/>
      <c r="AK454" s="2434"/>
      <c r="AL454" s="2432"/>
      <c r="AM454" s="2432"/>
      <c r="AN454" s="2432"/>
      <c r="AO454" s="2432"/>
      <c r="AP454" s="2432"/>
      <c r="AQ454" s="2432"/>
      <c r="AR454" s="2432"/>
      <c r="AS454" s="2432"/>
      <c r="AT454" s="2432"/>
      <c r="AU454" s="2434"/>
      <c r="AV454" s="2432"/>
      <c r="AW454" s="2434"/>
      <c r="AX454" s="2432"/>
      <c r="AY454" s="2432"/>
      <c r="AZ454" s="2432"/>
      <c r="BA454" s="2432"/>
      <c r="BB454" s="2432"/>
      <c r="BC454" s="2432"/>
      <c r="BD454" s="2432"/>
      <c r="BE454" s="2432"/>
      <c r="BF454" s="2432"/>
      <c r="BG454" s="2432"/>
      <c r="BH454" s="2432"/>
      <c r="BI454" s="2432"/>
      <c r="BJ454" s="2432"/>
      <c r="BK454" s="2432"/>
      <c r="BL454" s="1390"/>
      <c r="BM454" s="2435"/>
      <c r="BN454" s="1390"/>
      <c r="BO454" s="2435"/>
      <c r="BP454" s="1390"/>
      <c r="BQ454" s="1390"/>
      <c r="BR454" s="1390"/>
      <c r="BS454" s="2435"/>
      <c r="BT454" s="1390"/>
      <c r="BU454" s="2435"/>
      <c r="BV454" s="1390"/>
      <c r="BW454" s="1390"/>
      <c r="BX454" s="1390"/>
      <c r="BY454" s="2435"/>
      <c r="BZ454" s="1390"/>
      <c r="CA454" s="3143">
        <f>CA453/7</f>
        <v>22.285714285714285</v>
      </c>
      <c r="CB454" s="3143">
        <f t="shared" ref="CB454:CI454" si="510">CB453/7</f>
        <v>25.571428571428573</v>
      </c>
      <c r="CC454" s="3143">
        <f t="shared" si="510"/>
        <v>29</v>
      </c>
      <c r="CD454" s="3143">
        <f t="shared" si="510"/>
        <v>19.285714285714285</v>
      </c>
      <c r="CE454" s="3143">
        <f t="shared" si="510"/>
        <v>22.714285714285715</v>
      </c>
      <c r="CF454" s="3143">
        <f t="shared" si="510"/>
        <v>26.142857142857142</v>
      </c>
      <c r="CG454" s="3143">
        <f t="shared" si="510"/>
        <v>10.285714285714286</v>
      </c>
      <c r="CH454" s="3143">
        <f t="shared" si="510"/>
        <v>13.714285714285714</v>
      </c>
      <c r="CI454" s="3143">
        <f t="shared" si="510"/>
        <v>17.142857142857142</v>
      </c>
      <c r="CJ454" s="3143">
        <f>CJ453/7</f>
        <v>20.68253968253968</v>
      </c>
    </row>
    <row r="455" spans="1:88" ht="30" hidden="1" customHeight="1" x14ac:dyDescent="0.25">
      <c r="A455" s="2427"/>
      <c r="B455" s="2428"/>
      <c r="C455" s="827"/>
      <c r="D455" s="827"/>
      <c r="E455" s="2429"/>
      <c r="F455" s="2429"/>
      <c r="G455" s="2429"/>
      <c r="H455" s="2429"/>
      <c r="I455" s="2429"/>
      <c r="J455" s="2429"/>
      <c r="K455" s="25"/>
      <c r="L455" s="25"/>
      <c r="M455" s="2430"/>
      <c r="N455" s="2414"/>
      <c r="O455" s="2414"/>
      <c r="P455" s="2414"/>
      <c r="Q455" s="2414"/>
      <c r="R455" s="2414"/>
      <c r="S455" s="2414"/>
      <c r="T455" s="2414"/>
      <c r="U455" s="2414"/>
      <c r="V455" s="2414"/>
      <c r="W455" s="2414"/>
      <c r="X455" s="2414"/>
      <c r="Y455" s="2414"/>
      <c r="Z455" s="2414"/>
      <c r="AA455" s="2431"/>
      <c r="AB455" s="2432"/>
      <c r="AC455" s="2433"/>
      <c r="AD455" s="2433"/>
      <c r="AE455" s="2433"/>
      <c r="AF455" s="2433"/>
      <c r="AG455" s="2432"/>
      <c r="AH455" s="2432"/>
      <c r="AI455" s="2432"/>
      <c r="AJ455" s="2434"/>
      <c r="AK455" s="2434"/>
      <c r="AL455" s="2432"/>
      <c r="AM455" s="2432"/>
      <c r="AN455" s="2432"/>
      <c r="AO455" s="2432"/>
      <c r="AP455" s="2432"/>
      <c r="AQ455" s="2432"/>
      <c r="AR455" s="2432"/>
      <c r="AS455" s="2432"/>
      <c r="AT455" s="2432"/>
      <c r="AU455" s="2434"/>
      <c r="AV455" s="2432"/>
      <c r="AW455" s="2434"/>
      <c r="AX455" s="2432"/>
      <c r="AY455" s="2432"/>
      <c r="AZ455" s="2432"/>
      <c r="BA455" s="2432"/>
      <c r="BB455" s="2432"/>
      <c r="BC455" s="2432"/>
      <c r="BD455" s="2432"/>
      <c r="BE455" s="2432"/>
      <c r="BF455" s="2432"/>
      <c r="BG455" s="2432"/>
      <c r="BH455" s="2432"/>
      <c r="BI455" s="2432"/>
      <c r="BJ455" s="2432"/>
      <c r="BK455" s="2432"/>
      <c r="BL455" s="1390"/>
      <c r="BM455" s="2435"/>
      <c r="BN455" s="1390"/>
      <c r="BO455" s="2435"/>
      <c r="BP455" s="1390"/>
      <c r="BQ455" s="1390"/>
      <c r="BR455" s="1390"/>
      <c r="BS455" s="2435"/>
      <c r="BT455" s="1390"/>
      <c r="BU455" s="2435"/>
      <c r="BV455" s="1390"/>
      <c r="BW455" s="1390"/>
      <c r="BX455" s="1390"/>
      <c r="BY455" s="2435"/>
      <c r="BZ455" s="1390"/>
      <c r="CA455" s="2435"/>
      <c r="CB455" s="1390"/>
      <c r="CC455" s="1390"/>
      <c r="CD455" s="1390"/>
      <c r="CE455" s="2435"/>
      <c r="CF455" s="1390"/>
      <c r="CG455" s="2435"/>
      <c r="CH455" s="1390"/>
      <c r="CI455" s="1390"/>
    </row>
    <row r="456" spans="1:88" ht="30" hidden="1" customHeight="1" x14ac:dyDescent="0.25">
      <c r="A456" s="2427"/>
      <c r="B456" s="2428"/>
      <c r="C456" s="827"/>
      <c r="D456" s="827"/>
      <c r="E456" s="2429"/>
      <c r="F456" s="2429"/>
      <c r="G456" s="2429"/>
      <c r="H456" s="2429"/>
      <c r="I456" s="2429"/>
      <c r="J456" s="2429"/>
      <c r="K456" s="25"/>
      <c r="L456" s="25"/>
      <c r="M456" s="2430"/>
      <c r="N456" s="2414"/>
      <c r="O456" s="2414"/>
      <c r="P456" s="2414"/>
      <c r="Q456" s="2414"/>
      <c r="R456" s="2414"/>
      <c r="S456" s="2414"/>
      <c r="T456" s="2414"/>
      <c r="U456" s="2414"/>
      <c r="V456" s="2414"/>
      <c r="W456" s="2414"/>
      <c r="X456" s="2414"/>
      <c r="Y456" s="2414"/>
      <c r="Z456" s="2414"/>
      <c r="AA456" s="2431"/>
      <c r="AB456" s="2432"/>
      <c r="AC456" s="2433"/>
      <c r="AD456" s="2433"/>
      <c r="AE456" s="2433"/>
      <c r="AF456" s="2433"/>
      <c r="AG456" s="2432"/>
      <c r="AH456" s="2432"/>
      <c r="AI456" s="2432"/>
      <c r="AJ456" s="2434"/>
      <c r="AK456" s="2434"/>
      <c r="AL456" s="2432"/>
      <c r="AM456" s="2432"/>
      <c r="AN456" s="2432"/>
      <c r="AO456" s="2432"/>
      <c r="AP456" s="2432"/>
      <c r="AQ456" s="2432"/>
      <c r="AR456" s="2432"/>
      <c r="AS456" s="2432"/>
      <c r="AT456" s="2432"/>
      <c r="AU456" s="2434"/>
      <c r="AV456" s="2432"/>
      <c r="AW456" s="2434"/>
      <c r="AX456" s="2432"/>
      <c r="AY456" s="2432"/>
      <c r="AZ456" s="2432"/>
      <c r="BA456" s="2432"/>
      <c r="BB456" s="2432"/>
      <c r="BC456" s="2432"/>
      <c r="BD456" s="2432"/>
      <c r="BE456" s="2432"/>
      <c r="BF456" s="2432"/>
      <c r="BG456" s="2432"/>
      <c r="BH456" s="2432"/>
      <c r="BI456" s="2432"/>
      <c r="BJ456" s="2432"/>
      <c r="BK456" s="2432"/>
      <c r="BL456" s="1390"/>
      <c r="BM456" s="2435"/>
      <c r="BN456" s="1390"/>
      <c r="BO456" s="2435"/>
      <c r="BP456" s="1390"/>
      <c r="BQ456" s="1390"/>
      <c r="BR456" s="1390"/>
      <c r="BS456" s="2435"/>
      <c r="BT456" s="1390"/>
      <c r="BU456" s="2435"/>
      <c r="BV456" s="1390"/>
      <c r="BW456" s="1390"/>
      <c r="BX456" s="1390"/>
      <c r="BY456" s="2435"/>
      <c r="BZ456" s="1390"/>
      <c r="CA456" s="2435"/>
      <c r="CB456" s="1390"/>
      <c r="CC456" s="1390"/>
      <c r="CD456" s="1390"/>
      <c r="CE456" s="2435"/>
      <c r="CF456" s="1390"/>
      <c r="CG456" s="2435"/>
      <c r="CH456" s="1390"/>
      <c r="CI456" s="1390"/>
    </row>
    <row r="457" spans="1:88" ht="30" hidden="1" customHeight="1" x14ac:dyDescent="0.25">
      <c r="A457" s="11"/>
      <c r="B457" s="12"/>
      <c r="C457" s="4"/>
      <c r="D457" s="4"/>
      <c r="E457" s="90"/>
      <c r="F457" s="90"/>
      <c r="G457" s="90"/>
      <c r="H457" s="90"/>
      <c r="I457" s="90"/>
      <c r="J457" s="90"/>
      <c r="K457" s="13"/>
      <c r="L457" s="13"/>
      <c r="M457" s="189"/>
      <c r="AB457" s="15"/>
      <c r="BS457" s="15" t="s">
        <v>482</v>
      </c>
      <c r="CD457" s="15" t="e">
        <f>BY435-CD449</f>
        <v>#VALUE!</v>
      </c>
    </row>
    <row r="458" spans="1:88" ht="21" hidden="1" x14ac:dyDescent="0.25">
      <c r="A458" s="11"/>
      <c r="B458" s="12"/>
      <c r="C458" s="4"/>
      <c r="D458" s="4"/>
      <c r="E458" s="90"/>
      <c r="F458" s="90"/>
      <c r="G458" s="90"/>
      <c r="H458" s="90"/>
      <c r="I458" s="90"/>
      <c r="J458" s="90"/>
      <c r="K458" s="13"/>
      <c r="L458" s="13"/>
      <c r="M458" s="189"/>
      <c r="AB458" s="15"/>
      <c r="BL458" s="15" t="s">
        <v>453</v>
      </c>
      <c r="BO458" s="15" t="s">
        <v>460</v>
      </c>
      <c r="CD458" s="15" t="s">
        <v>655</v>
      </c>
    </row>
    <row r="459" spans="1:88" ht="30" hidden="1" customHeight="1" x14ac:dyDescent="0.25">
      <c r="A459" s="11"/>
      <c r="B459" s="12"/>
      <c r="C459" s="4"/>
      <c r="D459" s="4"/>
      <c r="E459" s="90"/>
      <c r="F459" s="90"/>
      <c r="G459" s="90"/>
      <c r="H459" s="90"/>
      <c r="I459" s="90"/>
      <c r="J459" s="90"/>
      <c r="K459" s="13"/>
      <c r="L459" s="13"/>
      <c r="M459" s="189"/>
      <c r="AB459" s="15"/>
      <c r="BI459" s="15" t="s">
        <v>1</v>
      </c>
      <c r="BL459" s="4772" t="s">
        <v>426</v>
      </c>
      <c r="BM459" s="4773"/>
      <c r="BN459" s="4774"/>
      <c r="BO459" s="4777" t="s">
        <v>449</v>
      </c>
      <c r="BP459" s="4779"/>
      <c r="BQ459" s="4781"/>
      <c r="BR459" s="4772" t="s">
        <v>431</v>
      </c>
      <c r="BS459" s="4773"/>
      <c r="BT459" s="4774"/>
      <c r="BU459" s="4777" t="s">
        <v>542</v>
      </c>
      <c r="BV459" s="4779"/>
      <c r="BW459" s="4769"/>
      <c r="BX459" s="4772" t="s">
        <v>543</v>
      </c>
      <c r="BY459" s="4773"/>
      <c r="BZ459" s="4774"/>
      <c r="CA459" s="4777" t="s">
        <v>449</v>
      </c>
      <c r="CB459" s="4779"/>
      <c r="CC459" s="4769"/>
      <c r="CD459" s="4772" t="s">
        <v>431</v>
      </c>
      <c r="CE459" s="4773"/>
      <c r="CF459" s="4774"/>
      <c r="CG459" s="4777" t="s">
        <v>542</v>
      </c>
      <c r="CH459" s="4779"/>
      <c r="CI459" s="4769"/>
    </row>
    <row r="460" spans="1:88" ht="30" hidden="1" customHeight="1" x14ac:dyDescent="0.25">
      <c r="A460" s="11"/>
      <c r="B460" s="12"/>
      <c r="C460" s="4"/>
      <c r="D460" s="4"/>
      <c r="E460" s="90"/>
      <c r="F460" s="90"/>
      <c r="G460" s="90"/>
      <c r="H460" s="90"/>
      <c r="I460" s="90"/>
      <c r="J460" s="90"/>
      <c r="K460" s="13"/>
      <c r="L460" s="13"/>
      <c r="M460" s="189"/>
      <c r="AB460" s="15"/>
      <c r="BL460" s="1489">
        <v>42551</v>
      </c>
      <c r="BM460" s="1490">
        <v>42581</v>
      </c>
      <c r="BN460" s="1492">
        <v>42612</v>
      </c>
      <c r="BO460" s="1489">
        <v>42643</v>
      </c>
      <c r="BP460" s="1490">
        <v>42673</v>
      </c>
      <c r="BQ460" s="1492">
        <v>42704</v>
      </c>
      <c r="BR460" s="1489">
        <v>42734</v>
      </c>
      <c r="BS460" s="1490">
        <v>42765</v>
      </c>
      <c r="BT460" s="1492">
        <v>42794</v>
      </c>
      <c r="BU460" s="1489">
        <v>42824</v>
      </c>
      <c r="BV460" s="1490">
        <v>42855</v>
      </c>
      <c r="BW460" s="1492">
        <v>42885</v>
      </c>
      <c r="BX460" s="1489">
        <v>42916</v>
      </c>
      <c r="BY460" s="1490">
        <v>42946</v>
      </c>
      <c r="BZ460" s="1492">
        <v>42977</v>
      </c>
      <c r="CA460" s="1489">
        <v>43008</v>
      </c>
      <c r="CB460" s="1490">
        <v>43038</v>
      </c>
      <c r="CC460" s="1492">
        <v>43069</v>
      </c>
      <c r="CD460" s="1489">
        <v>43464</v>
      </c>
      <c r="CE460" s="1490">
        <v>42765</v>
      </c>
      <c r="CF460" s="1492">
        <v>42794</v>
      </c>
      <c r="CG460" s="1489">
        <v>42824</v>
      </c>
      <c r="CH460" s="1490">
        <v>42855</v>
      </c>
      <c r="CI460" s="1492">
        <v>42885</v>
      </c>
    </row>
    <row r="461" spans="1:88" ht="30" hidden="1" customHeight="1" x14ac:dyDescent="0.25">
      <c r="A461" s="4696" t="s">
        <v>549</v>
      </c>
      <c r="B461" s="4723" t="s">
        <v>550</v>
      </c>
      <c r="C461" s="1277" t="s">
        <v>433</v>
      </c>
      <c r="D461" s="1277"/>
      <c r="E461" s="90"/>
      <c r="F461" s="90"/>
      <c r="G461" s="90"/>
      <c r="H461" s="90"/>
      <c r="I461" s="90"/>
      <c r="J461" s="90"/>
      <c r="K461" s="13"/>
      <c r="L461" s="13"/>
      <c r="M461" s="189"/>
      <c r="AB461" s="15"/>
      <c r="BI461" s="508"/>
      <c r="BJ461" s="508"/>
      <c r="BK461" s="1418"/>
      <c r="BL461" s="1493">
        <v>42551</v>
      </c>
      <c r="BM461" s="1494">
        <v>42581</v>
      </c>
      <c r="BN461" s="1533">
        <v>42612</v>
      </c>
      <c r="BO461" s="1416">
        <v>42643</v>
      </c>
      <c r="BP461" s="1417">
        <v>42673</v>
      </c>
      <c r="BQ461" s="1675">
        <v>42704</v>
      </c>
      <c r="BR461" s="1416">
        <v>42734</v>
      </c>
      <c r="BS461" s="1417">
        <v>42765</v>
      </c>
      <c r="BT461" s="1675">
        <v>42794</v>
      </c>
      <c r="BU461" s="1416">
        <v>42809</v>
      </c>
      <c r="BV461" s="1417">
        <v>42840</v>
      </c>
      <c r="BW461" s="1675">
        <v>42870</v>
      </c>
      <c r="BX461" s="1416">
        <v>42901</v>
      </c>
      <c r="BY461" s="1417">
        <v>42931</v>
      </c>
      <c r="BZ461" s="1432">
        <v>42962</v>
      </c>
      <c r="CA461" s="1416">
        <v>42993</v>
      </c>
      <c r="CB461" s="1417">
        <v>43023</v>
      </c>
      <c r="CC461" s="1432">
        <v>43054</v>
      </c>
      <c r="CD461" s="2903">
        <v>43099</v>
      </c>
      <c r="CE461" s="1417">
        <v>43130</v>
      </c>
      <c r="CF461" s="1675">
        <v>43159</v>
      </c>
      <c r="CG461" s="1416">
        <v>43174</v>
      </c>
      <c r="CH461" s="1417">
        <v>43205</v>
      </c>
      <c r="CI461" s="1675">
        <v>43235</v>
      </c>
    </row>
    <row r="462" spans="1:88" ht="30" hidden="1" customHeight="1" x14ac:dyDescent="0.25">
      <c r="A462" s="4730"/>
      <c r="B462" s="4724"/>
      <c r="C462" s="1284" t="s">
        <v>440</v>
      </c>
      <c r="D462" s="1284"/>
      <c r="E462" s="90"/>
      <c r="F462" s="90"/>
      <c r="G462" s="90"/>
      <c r="H462" s="90"/>
      <c r="I462" s="90"/>
      <c r="J462" s="90"/>
      <c r="K462" s="13"/>
      <c r="L462" s="13"/>
      <c r="M462" s="189"/>
      <c r="AB462" s="15"/>
      <c r="BI462" s="508"/>
      <c r="BJ462" s="508"/>
      <c r="BK462" s="1418"/>
      <c r="BL462" s="1495">
        <v>42536</v>
      </c>
      <c r="BM462" s="1496">
        <v>42566</v>
      </c>
      <c r="BN462" s="1534">
        <v>42597</v>
      </c>
      <c r="BO462" s="1314">
        <v>42628</v>
      </c>
      <c r="BP462" s="1342">
        <v>42658</v>
      </c>
      <c r="BQ462" s="1352">
        <v>42689</v>
      </c>
      <c r="BR462" s="1314">
        <v>42719</v>
      </c>
      <c r="BS462" s="1342">
        <v>42750</v>
      </c>
      <c r="BT462" s="1352">
        <v>42750</v>
      </c>
      <c r="BU462" s="1314">
        <v>42799</v>
      </c>
      <c r="BV462" s="1342">
        <v>42830</v>
      </c>
      <c r="BW462" s="1352">
        <v>42860</v>
      </c>
      <c r="BX462" s="1314">
        <v>42891</v>
      </c>
      <c r="BY462" s="1342">
        <v>42921</v>
      </c>
      <c r="BZ462" s="1348">
        <v>42952</v>
      </c>
      <c r="CA462" s="1314">
        <v>42983</v>
      </c>
      <c r="CB462" s="1342">
        <v>43013</v>
      </c>
      <c r="CC462" s="1348">
        <v>43044</v>
      </c>
      <c r="CD462" s="1936">
        <v>43084</v>
      </c>
      <c r="CE462" s="1342">
        <v>43115</v>
      </c>
      <c r="CF462" s="1352">
        <v>43115</v>
      </c>
      <c r="CG462" s="1314">
        <v>43164</v>
      </c>
      <c r="CH462" s="1342">
        <v>43195</v>
      </c>
      <c r="CI462" s="1352">
        <v>43225</v>
      </c>
    </row>
    <row r="463" spans="1:88" ht="30" hidden="1" customHeight="1" x14ac:dyDescent="0.25">
      <c r="A463" s="4730"/>
      <c r="B463" s="4724"/>
      <c r="C463" s="1285" t="s">
        <v>434</v>
      </c>
      <c r="D463" s="1285"/>
      <c r="E463" s="90"/>
      <c r="F463" s="90"/>
      <c r="G463" s="90"/>
      <c r="H463" s="90"/>
      <c r="I463" s="90"/>
      <c r="J463" s="90"/>
      <c r="K463" s="13"/>
      <c r="L463" s="13"/>
      <c r="M463" s="189"/>
      <c r="AB463" s="15"/>
      <c r="BI463" s="508"/>
      <c r="BJ463" s="508"/>
      <c r="BK463" s="1418"/>
      <c r="BL463" s="1495">
        <v>42531</v>
      </c>
      <c r="BM463" s="1496">
        <v>42561</v>
      </c>
      <c r="BN463" s="1534">
        <v>42592</v>
      </c>
      <c r="BO463" s="1315">
        <v>42623</v>
      </c>
      <c r="BP463" s="1340">
        <v>42653</v>
      </c>
      <c r="BQ463" s="1350">
        <v>42684</v>
      </c>
      <c r="BR463" s="1315">
        <v>42714</v>
      </c>
      <c r="BS463" s="1340">
        <v>42745</v>
      </c>
      <c r="BT463" s="1350">
        <v>42776</v>
      </c>
      <c r="BU463" s="1948">
        <v>42804</v>
      </c>
      <c r="BV463" s="1949">
        <v>42835</v>
      </c>
      <c r="BW463" s="1950">
        <v>42865</v>
      </c>
      <c r="BX463" s="1948">
        <v>42896</v>
      </c>
      <c r="BY463" s="1949">
        <v>42926</v>
      </c>
      <c r="BZ463" s="1951">
        <v>42957</v>
      </c>
      <c r="CA463" s="1948">
        <v>42988</v>
      </c>
      <c r="CB463" s="1949">
        <v>43018</v>
      </c>
      <c r="CC463" s="1951">
        <v>43049</v>
      </c>
      <c r="CD463" s="1948">
        <v>43079</v>
      </c>
      <c r="CE463" s="1949">
        <v>43110</v>
      </c>
      <c r="CF463" s="1951">
        <v>43141</v>
      </c>
      <c r="CG463" s="1948">
        <v>43169</v>
      </c>
      <c r="CH463" s="1949">
        <v>43200</v>
      </c>
      <c r="CI463" s="1950">
        <v>43230</v>
      </c>
    </row>
    <row r="464" spans="1:88" ht="30" hidden="1" customHeight="1" x14ac:dyDescent="0.25">
      <c r="A464" s="4730"/>
      <c r="B464" s="4724"/>
      <c r="C464" s="1326" t="s">
        <v>441</v>
      </c>
      <c r="D464" s="1326"/>
      <c r="E464" s="90"/>
      <c r="F464" s="90"/>
      <c r="G464" s="90"/>
      <c r="H464" s="90"/>
      <c r="I464" s="90"/>
      <c r="J464" s="90"/>
      <c r="K464" s="13"/>
      <c r="L464" s="13"/>
      <c r="M464" s="189"/>
      <c r="AB464" s="15"/>
      <c r="BI464" s="508"/>
      <c r="BJ464" s="508"/>
      <c r="BK464" s="1418"/>
      <c r="BL464" s="1495">
        <v>42522</v>
      </c>
      <c r="BM464" s="1496">
        <v>42552</v>
      </c>
      <c r="BN464" s="1534">
        <v>42583</v>
      </c>
      <c r="BO464" s="1315">
        <v>42614</v>
      </c>
      <c r="BP464" s="1340">
        <v>42644</v>
      </c>
      <c r="BQ464" s="1350">
        <v>42675</v>
      </c>
      <c r="BR464" s="1315">
        <v>42705</v>
      </c>
      <c r="BS464" s="1340">
        <v>42734</v>
      </c>
      <c r="BT464" s="1350">
        <v>42750</v>
      </c>
      <c r="BU464" s="1948">
        <v>42795</v>
      </c>
      <c r="BV464" s="1949">
        <v>42826</v>
      </c>
      <c r="BW464" s="1950">
        <v>42856</v>
      </c>
      <c r="BX464" s="1948">
        <v>42887</v>
      </c>
      <c r="BY464" s="1949">
        <v>42917</v>
      </c>
      <c r="BZ464" s="1951">
        <v>42948</v>
      </c>
      <c r="CA464" s="1948">
        <v>42979</v>
      </c>
      <c r="CB464" s="1949">
        <v>43009</v>
      </c>
      <c r="CC464" s="1951">
        <v>43040</v>
      </c>
      <c r="CD464" s="1948">
        <v>43070</v>
      </c>
      <c r="CE464" s="1949">
        <v>43101</v>
      </c>
      <c r="CF464" s="1951">
        <v>43132</v>
      </c>
      <c r="CG464" s="1948">
        <v>43160</v>
      </c>
      <c r="CH464" s="1949">
        <v>43191</v>
      </c>
      <c r="CI464" s="1950">
        <v>43221</v>
      </c>
    </row>
    <row r="465" spans="1:87" ht="30" hidden="1" customHeight="1" x14ac:dyDescent="0.25">
      <c r="A465" s="4730"/>
      <c r="B465" s="4724"/>
      <c r="C465" s="1327" t="s">
        <v>427</v>
      </c>
      <c r="D465" s="1327"/>
      <c r="E465" s="90"/>
      <c r="F465" s="90"/>
      <c r="G465" s="90"/>
      <c r="H465" s="90"/>
      <c r="I465" s="90"/>
      <c r="J465" s="90"/>
      <c r="K465" s="13"/>
      <c r="L465" s="13"/>
      <c r="M465" s="189"/>
      <c r="AB465" s="15"/>
      <c r="BI465" s="508"/>
      <c r="BJ465" s="508"/>
      <c r="BK465" s="1418"/>
      <c r="BL465" s="1495">
        <f t="shared" ref="BL465:CI465" si="511">BL135</f>
        <v>42405</v>
      </c>
      <c r="BM465" s="1496">
        <f t="shared" si="511"/>
        <v>42461</v>
      </c>
      <c r="BN465" s="1534">
        <f t="shared" si="511"/>
        <v>42482</v>
      </c>
      <c r="BO465" s="1315">
        <f t="shared" si="511"/>
        <v>42517</v>
      </c>
      <c r="BP465" s="1340">
        <f t="shared" si="511"/>
        <v>42552</v>
      </c>
      <c r="BQ465" s="1350">
        <f t="shared" si="511"/>
        <v>42587</v>
      </c>
      <c r="BR465" s="1315">
        <f t="shared" si="511"/>
        <v>42629</v>
      </c>
      <c r="BS465" s="1340" t="str">
        <f t="shared" si="511"/>
        <v>same as 12/30</v>
      </c>
      <c r="BT465" s="1350">
        <f t="shared" si="511"/>
        <v>42657</v>
      </c>
      <c r="BU465" s="1315">
        <f t="shared" si="511"/>
        <v>42685</v>
      </c>
      <c r="BV465" s="1340">
        <f t="shared" si="511"/>
        <v>42720</v>
      </c>
      <c r="BW465" s="1350">
        <f t="shared" si="511"/>
        <v>42748</v>
      </c>
      <c r="BX465" s="1315">
        <f t="shared" si="511"/>
        <v>42776</v>
      </c>
      <c r="BY465" s="1340">
        <f t="shared" si="511"/>
        <v>42825</v>
      </c>
      <c r="BZ465" s="1345">
        <f t="shared" si="511"/>
        <v>42853</v>
      </c>
      <c r="CA465" s="1315">
        <f t="shared" si="511"/>
        <v>42888</v>
      </c>
      <c r="CB465" s="1340">
        <f t="shared" si="511"/>
        <v>42923</v>
      </c>
      <c r="CC465" s="1345">
        <f t="shared" si="511"/>
        <v>42958</v>
      </c>
      <c r="CD465" s="1315">
        <f t="shared" si="511"/>
        <v>43000</v>
      </c>
      <c r="CE465" s="1340" t="str">
        <f t="shared" si="511"/>
        <v>same as 12/30</v>
      </c>
      <c r="CF465" s="1345">
        <f t="shared" si="511"/>
        <v>42663</v>
      </c>
      <c r="CG465" s="1315">
        <f t="shared" si="511"/>
        <v>43063</v>
      </c>
      <c r="CH465" s="1340">
        <f t="shared" si="511"/>
        <v>43084</v>
      </c>
      <c r="CI465" s="1345">
        <f t="shared" si="511"/>
        <v>43112</v>
      </c>
    </row>
    <row r="466" spans="1:87" ht="30" hidden="1" customHeight="1" x14ac:dyDescent="0.25">
      <c r="A466" s="4730"/>
      <c r="B466" s="4724"/>
      <c r="C466" s="1285" t="s">
        <v>428</v>
      </c>
      <c r="D466" s="1285"/>
      <c r="E466" s="90"/>
      <c r="F466" s="90"/>
      <c r="G466" s="90"/>
      <c r="H466" s="90"/>
      <c r="I466" s="90"/>
      <c r="J466" s="90"/>
      <c r="K466" s="13"/>
      <c r="L466" s="13"/>
      <c r="M466" s="189"/>
      <c r="AB466" s="15"/>
      <c r="BI466" s="508"/>
      <c r="BJ466" s="508"/>
      <c r="BK466" s="1418"/>
      <c r="BL466" s="1495">
        <f t="shared" ref="BL466:CI466" si="512">BL144</f>
        <v>42397</v>
      </c>
      <c r="BM466" s="1496">
        <f t="shared" si="512"/>
        <v>42453</v>
      </c>
      <c r="BN466" s="1534">
        <f t="shared" si="512"/>
        <v>42474</v>
      </c>
      <c r="BO466" s="1315">
        <f t="shared" si="512"/>
        <v>42509</v>
      </c>
      <c r="BP466" s="1340">
        <f t="shared" si="512"/>
        <v>42544</v>
      </c>
      <c r="BQ466" s="1350">
        <f t="shared" si="512"/>
        <v>42579</v>
      </c>
      <c r="BR466" s="1315">
        <f t="shared" si="512"/>
        <v>42621</v>
      </c>
      <c r="BS466" s="1340" t="str">
        <f t="shared" si="512"/>
        <v>same as 12/30</v>
      </c>
      <c r="BT466" s="1350">
        <f t="shared" si="512"/>
        <v>42649</v>
      </c>
      <c r="BU466" s="1315">
        <f t="shared" si="512"/>
        <v>42677</v>
      </c>
      <c r="BV466" s="1340">
        <f t="shared" si="512"/>
        <v>42712</v>
      </c>
      <c r="BW466" s="1350">
        <f t="shared" si="512"/>
        <v>42740</v>
      </c>
      <c r="BX466" s="1315">
        <f t="shared" si="512"/>
        <v>42768</v>
      </c>
      <c r="BY466" s="1340">
        <f t="shared" si="512"/>
        <v>42817</v>
      </c>
      <c r="BZ466" s="1345">
        <f t="shared" si="512"/>
        <v>42845</v>
      </c>
      <c r="CA466" s="1315">
        <f t="shared" si="512"/>
        <v>42880</v>
      </c>
      <c r="CB466" s="1340">
        <f t="shared" si="512"/>
        <v>42915</v>
      </c>
      <c r="CC466" s="1345">
        <f t="shared" si="512"/>
        <v>42950</v>
      </c>
      <c r="CD466" s="1315">
        <f t="shared" si="512"/>
        <v>42992</v>
      </c>
      <c r="CE466" s="1340" t="str">
        <f t="shared" si="512"/>
        <v>same as 12/30</v>
      </c>
      <c r="CF466" s="1345">
        <f t="shared" si="512"/>
        <v>42655</v>
      </c>
      <c r="CG466" s="1315">
        <f t="shared" si="512"/>
        <v>43055</v>
      </c>
      <c r="CH466" s="1340">
        <f t="shared" si="512"/>
        <v>43076</v>
      </c>
      <c r="CI466" s="1345">
        <f t="shared" si="512"/>
        <v>43104</v>
      </c>
    </row>
    <row r="467" spans="1:87" ht="30" hidden="1" customHeight="1" x14ac:dyDescent="0.25">
      <c r="A467" s="4730"/>
      <c r="B467" s="4724"/>
      <c r="C467" s="1299" t="s">
        <v>442</v>
      </c>
      <c r="D467" s="1299"/>
      <c r="E467" s="90"/>
      <c r="F467" s="90"/>
      <c r="G467" s="90"/>
      <c r="H467" s="90"/>
      <c r="I467" s="90"/>
      <c r="J467" s="90"/>
      <c r="K467" s="13"/>
      <c r="L467" s="13"/>
      <c r="M467" s="189"/>
      <c r="AB467" s="15"/>
      <c r="BI467" s="508"/>
      <c r="BJ467" s="508"/>
      <c r="BK467" s="1418"/>
      <c r="BL467" s="1495"/>
      <c r="BM467" s="1496"/>
      <c r="BN467" s="1534"/>
      <c r="BO467" s="1268">
        <f>BO464-125</f>
        <v>42489</v>
      </c>
      <c r="BP467" s="1414">
        <f>BP464-125</f>
        <v>42519</v>
      </c>
      <c r="BQ467" s="1672">
        <f>BQ464-125</f>
        <v>42550</v>
      </c>
      <c r="BR467" s="1268">
        <f>BR464-125</f>
        <v>42580</v>
      </c>
      <c r="BS467" s="1414">
        <f>BS464-125</f>
        <v>42609</v>
      </c>
      <c r="BT467" s="1672" t="s">
        <v>454</v>
      </c>
      <c r="BU467" s="1268">
        <f>BU464-125</f>
        <v>42670</v>
      </c>
      <c r="BV467" s="1414">
        <f>BV464-125</f>
        <v>42701</v>
      </c>
      <c r="BW467" s="1672">
        <f>BW464-125</f>
        <v>42731</v>
      </c>
      <c r="BX467" s="1268">
        <f>BX464-125</f>
        <v>42762</v>
      </c>
      <c r="BY467" s="1414">
        <f>BY464-125</f>
        <v>42792</v>
      </c>
      <c r="BZ467" s="1415" t="s">
        <v>454</v>
      </c>
      <c r="CA467" s="1268">
        <f t="shared" ref="CA467:CI467" si="513">CA464-125</f>
        <v>42854</v>
      </c>
      <c r="CB467" s="1414">
        <f t="shared" si="513"/>
        <v>42884</v>
      </c>
      <c r="CC467" s="1415">
        <f t="shared" si="513"/>
        <v>42915</v>
      </c>
      <c r="CD467" s="1268">
        <f>CD464-105</f>
        <v>42965</v>
      </c>
      <c r="CE467" s="1414">
        <f>CE464-105</f>
        <v>42996</v>
      </c>
      <c r="CF467" s="1415">
        <f>CF464-105</f>
        <v>43027</v>
      </c>
      <c r="CG467" s="1268">
        <f t="shared" si="513"/>
        <v>43035</v>
      </c>
      <c r="CH467" s="1414">
        <f t="shared" si="513"/>
        <v>43066</v>
      </c>
      <c r="CI467" s="1415">
        <f t="shared" si="513"/>
        <v>43096</v>
      </c>
    </row>
    <row r="468" spans="1:87" ht="30" hidden="1" customHeight="1" x14ac:dyDescent="0.25">
      <c r="A468" s="4730"/>
      <c r="B468" s="4724"/>
      <c r="C468" s="538" t="s">
        <v>517</v>
      </c>
      <c r="D468" s="532" t="s">
        <v>418</v>
      </c>
      <c r="E468" s="90"/>
      <c r="F468" s="90"/>
      <c r="G468" s="90"/>
      <c r="H468" s="90"/>
      <c r="I468" s="90"/>
      <c r="J468" s="90"/>
      <c r="K468" s="13"/>
      <c r="L468" s="13"/>
      <c r="M468" s="189"/>
      <c r="AB468" s="15"/>
      <c r="BI468" s="508"/>
      <c r="BJ468" s="508"/>
      <c r="BK468" s="1418"/>
      <c r="BL468" s="1495"/>
      <c r="BM468" s="1496"/>
      <c r="BN468" s="1534"/>
      <c r="BO468" s="1268"/>
      <c r="BP468" s="1414"/>
      <c r="BQ468" s="1672"/>
      <c r="BR468" s="1673" t="s">
        <v>532</v>
      </c>
      <c r="BS468" s="1674" t="s">
        <v>532</v>
      </c>
      <c r="BT468" s="218">
        <f>BT466-27</f>
        <v>42622</v>
      </c>
      <c r="BU468" s="1673" t="s">
        <v>532</v>
      </c>
      <c r="BV468" s="1674" t="s">
        <v>532</v>
      </c>
      <c r="BW468" s="218">
        <f>BV470+7</f>
        <v>42659</v>
      </c>
      <c r="BX468" s="1673" t="s">
        <v>532</v>
      </c>
      <c r="BY468" s="1674" t="s">
        <v>532</v>
      </c>
      <c r="BZ468" s="1253">
        <f>BZ466-34</f>
        <v>42811</v>
      </c>
      <c r="CA468" s="1673" t="s">
        <v>532</v>
      </c>
      <c r="CB468" s="1674" t="s">
        <v>532</v>
      </c>
      <c r="CC468" s="1253">
        <f>CB470+7</f>
        <v>42862</v>
      </c>
      <c r="CD468" s="1673" t="s">
        <v>532</v>
      </c>
      <c r="CE468" s="1674" t="s">
        <v>532</v>
      </c>
      <c r="CF468" s="1253">
        <f>CE470+7</f>
        <v>42972</v>
      </c>
      <c r="CG468" s="1673" t="s">
        <v>532</v>
      </c>
      <c r="CH468" s="1674" t="s">
        <v>532</v>
      </c>
      <c r="CI468" s="1253">
        <f>CH470+7</f>
        <v>43037</v>
      </c>
    </row>
    <row r="469" spans="1:87" ht="30" hidden="1" customHeight="1" x14ac:dyDescent="0.25">
      <c r="A469" s="4730"/>
      <c r="B469" s="4724"/>
      <c r="C469" s="538" t="s">
        <v>448</v>
      </c>
      <c r="D469" s="532"/>
      <c r="E469" s="90"/>
      <c r="F469" s="90"/>
      <c r="G469" s="90"/>
      <c r="H469" s="90"/>
      <c r="I469" s="90"/>
      <c r="J469" s="90"/>
      <c r="K469" s="13"/>
      <c r="L469" s="13"/>
      <c r="M469" s="189"/>
      <c r="AB469" s="15"/>
      <c r="BI469" s="508"/>
      <c r="BJ469" s="508"/>
      <c r="BK469" s="1418"/>
      <c r="BL469" s="1495"/>
      <c r="BM469" s="1496"/>
      <c r="BN469" s="1534"/>
      <c r="BO469" s="1268"/>
      <c r="BP469" s="1414"/>
      <c r="BQ469" s="1672"/>
      <c r="BR469" s="1673" t="s">
        <v>532</v>
      </c>
      <c r="BS469" s="1674" t="s">
        <v>532</v>
      </c>
      <c r="BT469" s="218">
        <f>BT468-4</f>
        <v>42618</v>
      </c>
      <c r="BU469" s="1673" t="s">
        <v>532</v>
      </c>
      <c r="BV469" s="1674" t="s">
        <v>532</v>
      </c>
      <c r="BW469" s="218">
        <f>BV471+7</f>
        <v>42655</v>
      </c>
      <c r="BX469" s="1673" t="s">
        <v>532</v>
      </c>
      <c r="BY469" s="1674" t="s">
        <v>532</v>
      </c>
      <c r="BZ469" s="1253">
        <f>BZ468-4</f>
        <v>42807</v>
      </c>
      <c r="CA469" s="1673" t="s">
        <v>532</v>
      </c>
      <c r="CB469" s="1674" t="s">
        <v>532</v>
      </c>
      <c r="CC469" s="1253">
        <f>CB471+7</f>
        <v>42858</v>
      </c>
      <c r="CD469" s="1673" t="s">
        <v>532</v>
      </c>
      <c r="CE469" s="1674" t="s">
        <v>532</v>
      </c>
      <c r="CF469" s="1253">
        <f>CE471+7</f>
        <v>42968</v>
      </c>
      <c r="CG469" s="1673" t="s">
        <v>532</v>
      </c>
      <c r="CH469" s="1674" t="s">
        <v>532</v>
      </c>
      <c r="CI469" s="1253">
        <f>CH471+7</f>
        <v>43033</v>
      </c>
    </row>
    <row r="470" spans="1:87" ht="30" hidden="1" customHeight="1" x14ac:dyDescent="0.25">
      <c r="A470" s="4730"/>
      <c r="B470" s="4724"/>
      <c r="C470" s="538" t="s">
        <v>530</v>
      </c>
      <c r="D470" s="538" t="s">
        <v>418</v>
      </c>
      <c r="E470" s="90"/>
      <c r="F470" s="90"/>
      <c r="G470" s="90"/>
      <c r="H470" s="90"/>
      <c r="I470" s="90"/>
      <c r="J470" s="90"/>
      <c r="K470" s="13"/>
      <c r="L470" s="13"/>
      <c r="M470" s="189"/>
      <c r="AB470" s="15"/>
      <c r="BI470" s="508"/>
      <c r="BJ470" s="508"/>
      <c r="BK470" s="1418"/>
      <c r="BL470" s="1495">
        <f>BL472+7</f>
        <v>42370</v>
      </c>
      <c r="BM470" s="1496">
        <f>BM472+7</f>
        <v>42419</v>
      </c>
      <c r="BN470" s="1534" t="s">
        <v>450</v>
      </c>
      <c r="BO470" s="1502">
        <f>BO472+7</f>
        <v>42489</v>
      </c>
      <c r="BP470" s="210" t="s">
        <v>451</v>
      </c>
      <c r="BQ470" s="218" t="s">
        <v>451</v>
      </c>
      <c r="BR470" s="1673" t="s">
        <v>532</v>
      </c>
      <c r="BS470" s="1239">
        <f>BS472+7</f>
        <v>42601</v>
      </c>
      <c r="BT470" s="1953">
        <f>BS470</f>
        <v>42601</v>
      </c>
      <c r="BU470" s="1673" t="s">
        <v>532</v>
      </c>
      <c r="BV470" s="1239">
        <f>BV471+4</f>
        <v>42652</v>
      </c>
      <c r="BW470" s="1958" t="s">
        <v>532</v>
      </c>
      <c r="BX470" s="1673" t="s">
        <v>532</v>
      </c>
      <c r="BY470" s="1239">
        <f>BY466-34</f>
        <v>42783</v>
      </c>
      <c r="BZ470" s="1956" t="s">
        <v>532</v>
      </c>
      <c r="CA470" s="1673" t="s">
        <v>532</v>
      </c>
      <c r="CB470" s="1239">
        <f>CB471+4</f>
        <v>42855</v>
      </c>
      <c r="CC470" s="1956" t="s">
        <v>532</v>
      </c>
      <c r="CD470" s="1673" t="s">
        <v>532</v>
      </c>
      <c r="CE470" s="1239">
        <f>CE471+4</f>
        <v>42965</v>
      </c>
      <c r="CF470" s="1956" t="s">
        <v>532</v>
      </c>
      <c r="CG470" s="1673" t="s">
        <v>532</v>
      </c>
      <c r="CH470" s="1239">
        <f>CH471+4</f>
        <v>43030</v>
      </c>
      <c r="CI470" s="1956" t="s">
        <v>532</v>
      </c>
    </row>
    <row r="471" spans="1:87" ht="30" hidden="1" customHeight="1" x14ac:dyDescent="0.25">
      <c r="A471" s="4730"/>
      <c r="B471" s="4724"/>
      <c r="C471" s="538" t="s">
        <v>531</v>
      </c>
      <c r="D471" s="538"/>
      <c r="E471" s="90"/>
      <c r="F471" s="90"/>
      <c r="G471" s="90"/>
      <c r="H471" s="90"/>
      <c r="I471" s="90"/>
      <c r="J471" s="90"/>
      <c r="K471" s="13"/>
      <c r="L471" s="13"/>
      <c r="M471" s="189"/>
      <c r="AB471" s="15"/>
      <c r="BI471" s="508"/>
      <c r="BJ471" s="508"/>
      <c r="BK471" s="1418"/>
      <c r="BL471" s="1495">
        <f>BL470-4</f>
        <v>42366</v>
      </c>
      <c r="BM471" s="1496">
        <f>BM470-4</f>
        <v>42415</v>
      </c>
      <c r="BN471" s="1534" t="s">
        <v>450</v>
      </c>
      <c r="BO471" s="1502">
        <f>BO470-4</f>
        <v>42485</v>
      </c>
      <c r="BP471" s="210" t="s">
        <v>451</v>
      </c>
      <c r="BQ471" s="218" t="s">
        <v>451</v>
      </c>
      <c r="BR471" s="1673" t="s">
        <v>532</v>
      </c>
      <c r="BS471" s="1239">
        <f>BS470-4</f>
        <v>42597</v>
      </c>
      <c r="BT471" s="1953">
        <f>BS471</f>
        <v>42597</v>
      </c>
      <c r="BU471" s="1673" t="s">
        <v>532</v>
      </c>
      <c r="BV471" s="1239">
        <f>BU473+7</f>
        <v>42648</v>
      </c>
      <c r="BW471" s="1958" t="s">
        <v>532</v>
      </c>
      <c r="BX471" s="1673" t="s">
        <v>532</v>
      </c>
      <c r="BY471" s="1239">
        <f>BY470-4</f>
        <v>42779</v>
      </c>
      <c r="BZ471" s="1956" t="s">
        <v>532</v>
      </c>
      <c r="CA471" s="1673" t="s">
        <v>532</v>
      </c>
      <c r="CB471" s="1239">
        <f>CA473+7</f>
        <v>42851</v>
      </c>
      <c r="CC471" s="1956" t="s">
        <v>532</v>
      </c>
      <c r="CD471" s="1673" t="s">
        <v>532</v>
      </c>
      <c r="CE471" s="1239">
        <f>CD473+7</f>
        <v>42961</v>
      </c>
      <c r="CF471" s="1956" t="s">
        <v>532</v>
      </c>
      <c r="CG471" s="1673" t="s">
        <v>532</v>
      </c>
      <c r="CH471" s="1239">
        <f>CG473+7</f>
        <v>43026</v>
      </c>
      <c r="CI471" s="1956" t="s">
        <v>532</v>
      </c>
    </row>
    <row r="472" spans="1:87" ht="30" hidden="1" customHeight="1" x14ac:dyDescent="0.25">
      <c r="A472" s="4730"/>
      <c r="B472" s="4724"/>
      <c r="C472" s="538" t="s">
        <v>518</v>
      </c>
      <c r="D472" s="538" t="s">
        <v>418</v>
      </c>
      <c r="E472" s="90"/>
      <c r="F472" s="90"/>
      <c r="G472" s="90"/>
      <c r="H472" s="90"/>
      <c r="I472" s="90"/>
      <c r="J472" s="90"/>
      <c r="K472" s="13"/>
      <c r="L472" s="13"/>
      <c r="M472" s="189"/>
      <c r="AB472" s="15"/>
      <c r="BI472" s="508"/>
      <c r="BJ472" s="508"/>
      <c r="BK472" s="1418"/>
      <c r="BL472" s="1495">
        <f>BL466-34</f>
        <v>42363</v>
      </c>
      <c r="BM472" s="1497">
        <f>BM466-41</f>
        <v>42412</v>
      </c>
      <c r="BN472" s="1534" t="s">
        <v>450</v>
      </c>
      <c r="BO472" s="1502">
        <f>BO466-27</f>
        <v>42482</v>
      </c>
      <c r="BP472" s="210" t="s">
        <v>451</v>
      </c>
      <c r="BQ472" s="218" t="s">
        <v>451</v>
      </c>
      <c r="BR472" s="1502">
        <f>BR466-20</f>
        <v>42601</v>
      </c>
      <c r="BS472" s="1585">
        <v>42594</v>
      </c>
      <c r="BT472" s="1953">
        <f>BS472</f>
        <v>42594</v>
      </c>
      <c r="BU472" s="1502">
        <f>BU466-32</f>
        <v>42645</v>
      </c>
      <c r="BV472" s="1674" t="s">
        <v>532</v>
      </c>
      <c r="BW472" s="1958" t="s">
        <v>532</v>
      </c>
      <c r="BX472" s="1952">
        <f>BX466-41</f>
        <v>42727</v>
      </c>
      <c r="BY472" s="1674" t="s">
        <v>532</v>
      </c>
      <c r="BZ472" s="1956" t="s">
        <v>532</v>
      </c>
      <c r="CA472" s="1502">
        <f>CA466-32</f>
        <v>42848</v>
      </c>
      <c r="CB472" s="1674" t="s">
        <v>532</v>
      </c>
      <c r="CC472" s="1956" t="s">
        <v>532</v>
      </c>
      <c r="CD472" s="1952">
        <f>CD466-34</f>
        <v>42958</v>
      </c>
      <c r="CE472" s="1674" t="s">
        <v>532</v>
      </c>
      <c r="CF472" s="1956" t="s">
        <v>532</v>
      </c>
      <c r="CG472" s="1502">
        <f>CG466-32</f>
        <v>43023</v>
      </c>
      <c r="CH472" s="1674" t="s">
        <v>532</v>
      </c>
      <c r="CI472" s="1956" t="s">
        <v>532</v>
      </c>
    </row>
    <row r="473" spans="1:87" ht="30" hidden="1" customHeight="1" x14ac:dyDescent="0.25">
      <c r="A473" s="4730"/>
      <c r="B473" s="4724"/>
      <c r="C473" s="538" t="s">
        <v>447</v>
      </c>
      <c r="D473" s="538"/>
      <c r="E473" s="90"/>
      <c r="F473" s="90"/>
      <c r="G473" s="90"/>
      <c r="H473" s="90"/>
      <c r="I473" s="90"/>
      <c r="J473" s="90"/>
      <c r="K473" s="13"/>
      <c r="L473" s="13"/>
      <c r="M473" s="189"/>
      <c r="AB473" s="15"/>
      <c r="BI473" s="508"/>
      <c r="BJ473" s="508"/>
      <c r="BK473" s="1418"/>
      <c r="BL473" s="1495">
        <f>BL472-4</f>
        <v>42359</v>
      </c>
      <c r="BM473" s="1496">
        <f>BM472-4</f>
        <v>42408</v>
      </c>
      <c r="BN473" s="1534" t="s">
        <v>450</v>
      </c>
      <c r="BO473" s="1502">
        <f>BO472-4</f>
        <v>42478</v>
      </c>
      <c r="BP473" s="210" t="s">
        <v>451</v>
      </c>
      <c r="BQ473" s="218" t="s">
        <v>451</v>
      </c>
      <c r="BR473" s="1502">
        <f>BR472-4</f>
        <v>42597</v>
      </c>
      <c r="BS473" s="1239">
        <f>BS472-4</f>
        <v>42590</v>
      </c>
      <c r="BT473" s="1953">
        <f>BS473</f>
        <v>42590</v>
      </c>
      <c r="BU473" s="1502">
        <f>BU472-4</f>
        <v>42641</v>
      </c>
      <c r="BV473" s="1674" t="s">
        <v>532</v>
      </c>
      <c r="BW473" s="1958" t="s">
        <v>532</v>
      </c>
      <c r="BX473" s="1502">
        <f>BX472-4</f>
        <v>42723</v>
      </c>
      <c r="BY473" s="1674" t="s">
        <v>532</v>
      </c>
      <c r="BZ473" s="1956" t="s">
        <v>532</v>
      </c>
      <c r="CA473" s="1502">
        <f>CA472-4</f>
        <v>42844</v>
      </c>
      <c r="CB473" s="1674" t="s">
        <v>532</v>
      </c>
      <c r="CC473" s="1956" t="s">
        <v>532</v>
      </c>
      <c r="CD473" s="1502">
        <f>CD472-4</f>
        <v>42954</v>
      </c>
      <c r="CE473" s="1674" t="s">
        <v>532</v>
      </c>
      <c r="CF473" s="1956" t="s">
        <v>532</v>
      </c>
      <c r="CG473" s="1502">
        <f>CG472-4</f>
        <v>43019</v>
      </c>
      <c r="CH473" s="1674" t="s">
        <v>532</v>
      </c>
      <c r="CI473" s="1956" t="s">
        <v>532</v>
      </c>
    </row>
    <row r="474" spans="1:87" ht="30" hidden="1" customHeight="1" x14ac:dyDescent="0.25">
      <c r="A474" s="4730"/>
      <c r="B474" s="4724"/>
      <c r="C474" s="1316" t="s">
        <v>519</v>
      </c>
      <c r="D474" s="1316" t="s">
        <v>422</v>
      </c>
      <c r="E474" s="90"/>
      <c r="F474" s="90"/>
      <c r="G474" s="90"/>
      <c r="H474" s="90"/>
      <c r="I474" s="90"/>
      <c r="J474" s="90"/>
      <c r="K474" s="13"/>
      <c r="L474" s="13"/>
      <c r="M474" s="189"/>
      <c r="AB474" s="15"/>
      <c r="BI474" s="508"/>
      <c r="BJ474" s="508"/>
      <c r="BK474" s="1418"/>
      <c r="BL474" s="1498">
        <f>BL476+2</f>
        <v>42370</v>
      </c>
      <c r="BM474" s="1499">
        <f>BM476+2</f>
        <v>42405</v>
      </c>
      <c r="BN474" s="1535" t="s">
        <v>450</v>
      </c>
      <c r="BO474" s="1503">
        <f>BO476+2</f>
        <v>42468</v>
      </c>
      <c r="BP474" s="1324" t="s">
        <v>451</v>
      </c>
      <c r="BQ474" s="1334" t="s">
        <v>451</v>
      </c>
      <c r="BR474" s="1503">
        <f>BR476+2</f>
        <v>42587</v>
      </c>
      <c r="BS474" s="1506">
        <f>BS476+2</f>
        <v>42580</v>
      </c>
      <c r="BT474" s="1954">
        <v>42580</v>
      </c>
      <c r="BU474" s="1503">
        <f>BU476+2</f>
        <v>42631</v>
      </c>
      <c r="BV474" s="1324" t="s">
        <v>451</v>
      </c>
      <c r="BW474" s="1334" t="s">
        <v>451</v>
      </c>
      <c r="BX474" s="1503">
        <f>BX476+2</f>
        <v>42713</v>
      </c>
      <c r="BY474" s="1941">
        <f>BX474</f>
        <v>42713</v>
      </c>
      <c r="BZ474" s="1679">
        <v>42580</v>
      </c>
      <c r="CA474" s="1503">
        <f>CA476+2</f>
        <v>42832</v>
      </c>
      <c r="CB474" s="1324" t="s">
        <v>451</v>
      </c>
      <c r="CC474" s="1325" t="s">
        <v>451</v>
      </c>
      <c r="CD474" s="1503">
        <f>CD476+2</f>
        <v>42944</v>
      </c>
      <c r="CE474" s="1324" t="s">
        <v>451</v>
      </c>
      <c r="CF474" s="1325" t="s">
        <v>451</v>
      </c>
      <c r="CG474" s="1503">
        <f>CG476+2</f>
        <v>43007</v>
      </c>
      <c r="CH474" s="511" t="s">
        <v>451</v>
      </c>
      <c r="CI474" s="2581" t="s">
        <v>451</v>
      </c>
    </row>
    <row r="475" spans="1:87" ht="30" hidden="1" customHeight="1" x14ac:dyDescent="0.25">
      <c r="A475" s="4730"/>
      <c r="B475" s="4724"/>
      <c r="C475" s="538" t="s">
        <v>490</v>
      </c>
      <c r="D475" s="538" t="s">
        <v>419</v>
      </c>
      <c r="E475" s="90"/>
      <c r="F475" s="90"/>
      <c r="G475" s="90"/>
      <c r="H475" s="90"/>
      <c r="I475" s="90"/>
      <c r="J475" s="90"/>
      <c r="K475" s="13"/>
      <c r="L475" s="13"/>
      <c r="M475" s="189"/>
      <c r="AB475" s="15"/>
      <c r="BI475" s="508"/>
      <c r="BJ475" s="508"/>
      <c r="BK475" s="1418"/>
      <c r="BL475" s="1495" t="str">
        <f>BL161</f>
        <v>n/a</v>
      </c>
      <c r="BM475" s="1496">
        <f>BM161</f>
        <v>42387</v>
      </c>
      <c r="BN475" s="1534" t="s">
        <v>450</v>
      </c>
      <c r="BO475" s="1502">
        <f>BO473-7</f>
        <v>42471</v>
      </c>
      <c r="BP475" s="210" t="s">
        <v>451</v>
      </c>
      <c r="BQ475" s="218" t="s">
        <v>451</v>
      </c>
      <c r="BR475" s="1502">
        <f>BR473-7</f>
        <v>42590</v>
      </c>
      <c r="BS475" s="1239">
        <f>BS473-7</f>
        <v>42583</v>
      </c>
      <c r="BT475" s="1953">
        <f>BT473-7</f>
        <v>42583</v>
      </c>
      <c r="BU475" s="1502">
        <f>BU473-7</f>
        <v>42634</v>
      </c>
      <c r="BV475" s="210">
        <f>BV471-7</f>
        <v>42641</v>
      </c>
      <c r="BW475" s="218">
        <f>BW469-7</f>
        <v>42648</v>
      </c>
      <c r="BX475" s="1502">
        <f>BX473-7</f>
        <v>42716</v>
      </c>
      <c r="BY475" s="1585">
        <f>BY471-7</f>
        <v>42772</v>
      </c>
      <c r="BZ475" s="1585" t="e">
        <f>BZ471-7</f>
        <v>#VALUE!</v>
      </c>
      <c r="CA475" s="1502">
        <f>CA473-9</f>
        <v>42835</v>
      </c>
      <c r="CB475" s="210">
        <f>CB471-7</f>
        <v>42844</v>
      </c>
      <c r="CC475" s="1253">
        <f>CC469-7</f>
        <v>42851</v>
      </c>
      <c r="CD475" s="1502">
        <f>CD473-7</f>
        <v>42947</v>
      </c>
      <c r="CE475" s="210">
        <f>CE471-7</f>
        <v>42954</v>
      </c>
      <c r="CF475" s="1253">
        <f>CF469-7</f>
        <v>42961</v>
      </c>
      <c r="CG475" s="1502">
        <f>CG473-9</f>
        <v>43010</v>
      </c>
      <c r="CH475" s="210">
        <f>CH471-7</f>
        <v>43019</v>
      </c>
      <c r="CI475" s="1253">
        <f>CI469-7</f>
        <v>43026</v>
      </c>
    </row>
    <row r="476" spans="1:87" ht="30" hidden="1" customHeight="1" x14ac:dyDescent="0.25">
      <c r="A476" s="4730"/>
      <c r="B476" s="4724"/>
      <c r="C476" s="1299" t="s">
        <v>520</v>
      </c>
      <c r="D476" s="1299" t="s">
        <v>422</v>
      </c>
      <c r="E476" s="90"/>
      <c r="F476" s="90"/>
      <c r="G476" s="90"/>
      <c r="H476" s="90"/>
      <c r="I476" s="90"/>
      <c r="J476" s="90"/>
      <c r="K476" s="13"/>
      <c r="L476" s="13"/>
      <c r="M476" s="189"/>
      <c r="AB476" s="15"/>
      <c r="BI476" s="508"/>
      <c r="BJ476" s="508"/>
      <c r="BK476" s="1418"/>
      <c r="BL476" s="1498">
        <f>BL478+21</f>
        <v>42368</v>
      </c>
      <c r="BM476" s="1499">
        <f>BM478+21</f>
        <v>42403</v>
      </c>
      <c r="BN476" s="1535" t="s">
        <v>450</v>
      </c>
      <c r="BO476" s="1504">
        <f>BO475-5</f>
        <v>42466</v>
      </c>
      <c r="BP476" s="1272" t="s">
        <v>451</v>
      </c>
      <c r="BQ476" s="1353" t="s">
        <v>451</v>
      </c>
      <c r="BR476" s="1504">
        <f>BR475-5</f>
        <v>42585</v>
      </c>
      <c r="BS476" s="1507">
        <f>BS475-5</f>
        <v>42578</v>
      </c>
      <c r="BT476" s="1955" t="s">
        <v>454</v>
      </c>
      <c r="BU476" s="1504">
        <f>BU475-5</f>
        <v>42629</v>
      </c>
      <c r="BV476" s="1272" t="s">
        <v>545</v>
      </c>
      <c r="BW476" s="1353" t="s">
        <v>545</v>
      </c>
      <c r="BX476" s="1504">
        <f>BX475-5</f>
        <v>42711</v>
      </c>
      <c r="BY476" s="1507">
        <f>BX476</f>
        <v>42711</v>
      </c>
      <c r="BZ476" s="1680" t="s">
        <v>546</v>
      </c>
      <c r="CA476" s="1504">
        <f>CA475-5</f>
        <v>42830</v>
      </c>
      <c r="CB476" s="1272" t="s">
        <v>451</v>
      </c>
      <c r="CC476" s="1273" t="s">
        <v>451</v>
      </c>
      <c r="CD476" s="1504">
        <f>CD475-5</f>
        <v>42942</v>
      </c>
      <c r="CE476" s="1272" t="s">
        <v>475</v>
      </c>
      <c r="CF476" s="1273" t="s">
        <v>475</v>
      </c>
      <c r="CG476" s="1504">
        <f>CG475-5</f>
        <v>43005</v>
      </c>
      <c r="CH476" s="1272" t="s">
        <v>545</v>
      </c>
      <c r="CI476" s="1273" t="s">
        <v>545</v>
      </c>
    </row>
    <row r="477" spans="1:87" ht="30" hidden="1" customHeight="1" x14ac:dyDescent="0.25">
      <c r="A477" s="4730"/>
      <c r="B477" s="4724"/>
      <c r="C477" s="1455" t="s">
        <v>459</v>
      </c>
      <c r="D477" s="1455"/>
      <c r="E477" s="1520"/>
      <c r="F477" s="1520"/>
      <c r="G477" s="1520"/>
      <c r="H477" s="1520"/>
      <c r="I477" s="1520"/>
      <c r="J477" s="1520"/>
      <c r="K477" s="1521"/>
      <c r="L477" s="1521"/>
      <c r="M477" s="1522"/>
      <c r="N477" s="1523"/>
      <c r="O477" s="1523"/>
      <c r="P477" s="1523"/>
      <c r="Q477" s="1523"/>
      <c r="R477" s="1523"/>
      <c r="S477" s="1523"/>
      <c r="T477" s="1523"/>
      <c r="U477" s="1523"/>
      <c r="V477" s="1523"/>
      <c r="W477" s="1523"/>
      <c r="X477" s="1523"/>
      <c r="Y477" s="1523"/>
      <c r="Z477" s="1523"/>
      <c r="AA477" s="1524"/>
      <c r="AB477" s="1525"/>
      <c r="AC477" s="1525"/>
      <c r="AD477" s="1525"/>
      <c r="AE477" s="1525"/>
      <c r="AF477" s="1525"/>
      <c r="AG477" s="1525"/>
      <c r="AH477" s="1525"/>
      <c r="AI477" s="1525"/>
      <c r="AJ477" s="1526"/>
      <c r="AK477" s="1526"/>
      <c r="AL477" s="1525"/>
      <c r="AM477" s="1525"/>
      <c r="AN477" s="1525"/>
      <c r="AO477" s="1525"/>
      <c r="AP477" s="1525"/>
      <c r="AQ477" s="1525"/>
      <c r="AR477" s="1525"/>
      <c r="AS477" s="1525"/>
      <c r="AT477" s="1525"/>
      <c r="AU477" s="1526"/>
      <c r="AV477" s="1525"/>
      <c r="AW477" s="1526"/>
      <c r="AX477" s="1525"/>
      <c r="AY477" s="1525"/>
      <c r="AZ477" s="1525"/>
      <c r="BA477" s="1525"/>
      <c r="BB477" s="1525"/>
      <c r="BC477" s="1525"/>
      <c r="BD477" s="1525"/>
      <c r="BE477" s="1525"/>
      <c r="BF477" s="1525"/>
      <c r="BG477" s="1525"/>
      <c r="BH477" s="1525"/>
      <c r="BI477" s="1527"/>
      <c r="BJ477" s="1527"/>
      <c r="BK477" s="1528"/>
      <c r="BL477" s="1529"/>
      <c r="BM477" s="1530"/>
      <c r="BN477" s="1536"/>
      <c r="BO477" s="1531">
        <f>BO53</f>
        <v>42529</v>
      </c>
      <c r="BP477" s="1532">
        <f>BP53</f>
        <v>42564</v>
      </c>
      <c r="BQ477" s="1676">
        <f>BQ53</f>
        <v>42592</v>
      </c>
      <c r="BR477" s="1531">
        <f>BR53</f>
        <v>42620</v>
      </c>
      <c r="BS477" s="1532">
        <f>BS53</f>
        <v>42641</v>
      </c>
      <c r="BT477" s="1676" t="s">
        <v>454</v>
      </c>
      <c r="BU477" s="1531">
        <f t="shared" ref="BU477:CI477" si="514">BU53</f>
        <v>42676</v>
      </c>
      <c r="BV477" s="1532">
        <f t="shared" si="514"/>
        <v>42704</v>
      </c>
      <c r="BW477" s="1676">
        <f t="shared" si="514"/>
        <v>42739</v>
      </c>
      <c r="BX477" s="1531">
        <f t="shared" si="514"/>
        <v>42774</v>
      </c>
      <c r="BY477" s="1532">
        <f t="shared" si="514"/>
        <v>42809</v>
      </c>
      <c r="BZ477" s="1539">
        <f t="shared" si="514"/>
        <v>42844</v>
      </c>
      <c r="CA477" s="1531">
        <f t="shared" si="514"/>
        <v>42879</v>
      </c>
      <c r="CB477" s="1532">
        <f t="shared" si="514"/>
        <v>42907</v>
      </c>
      <c r="CC477" s="1539">
        <f t="shared" si="514"/>
        <v>42935</v>
      </c>
      <c r="CD477" s="1531">
        <f t="shared" si="514"/>
        <v>42963</v>
      </c>
      <c r="CE477" s="1532">
        <f t="shared" si="514"/>
        <v>42991</v>
      </c>
      <c r="CF477" s="1539" t="str">
        <f t="shared" si="514"/>
        <v>Same as 1/30</v>
      </c>
      <c r="CG477" s="1531">
        <f t="shared" si="514"/>
        <v>43033</v>
      </c>
      <c r="CH477" s="1532">
        <f t="shared" si="514"/>
        <v>43068</v>
      </c>
      <c r="CI477" s="1539">
        <f t="shared" si="514"/>
        <v>43103</v>
      </c>
    </row>
    <row r="478" spans="1:87" ht="30" hidden="1" customHeight="1" x14ac:dyDescent="0.25">
      <c r="A478" s="4730"/>
      <c r="B478" s="4724"/>
      <c r="C478" s="1455" t="s">
        <v>445</v>
      </c>
      <c r="D478" s="1455"/>
      <c r="E478" s="1508"/>
      <c r="F478" s="1508"/>
      <c r="G478" s="1508"/>
      <c r="H478" s="1508"/>
      <c r="I478" s="1508"/>
      <c r="J478" s="1508"/>
      <c r="K478" s="1509"/>
      <c r="L478" s="1509"/>
      <c r="M478" s="1510"/>
      <c r="N478" s="1511"/>
      <c r="O478" s="1511"/>
      <c r="P478" s="1511"/>
      <c r="Q478" s="1511"/>
      <c r="R478" s="1511"/>
      <c r="S478" s="1511"/>
      <c r="T478" s="1511"/>
      <c r="U478" s="1511"/>
      <c r="V478" s="1511"/>
      <c r="W478" s="1511"/>
      <c r="X478" s="1511"/>
      <c r="Y478" s="1511"/>
      <c r="Z478" s="1511"/>
      <c r="AA478" s="1512"/>
      <c r="AB478" s="1513"/>
      <c r="AC478" s="1514"/>
      <c r="AD478" s="1514"/>
      <c r="AE478" s="1514"/>
      <c r="AF478" s="1514"/>
      <c r="AG478" s="1513"/>
      <c r="AH478" s="1513"/>
      <c r="AI478" s="1513"/>
      <c r="AJ478" s="1515"/>
      <c r="AK478" s="1515"/>
      <c r="AL478" s="1513"/>
      <c r="AM478" s="1513"/>
      <c r="AN478" s="1513"/>
      <c r="AO478" s="1513"/>
      <c r="AP478" s="1513"/>
      <c r="AQ478" s="1513"/>
      <c r="AR478" s="1513"/>
      <c r="AS478" s="1513"/>
      <c r="AT478" s="1513"/>
      <c r="AU478" s="1515"/>
      <c r="AV478" s="1513"/>
      <c r="AW478" s="1515"/>
      <c r="AX478" s="1513"/>
      <c r="AY478" s="1513"/>
      <c r="AZ478" s="1513"/>
      <c r="BA478" s="1513"/>
      <c r="BB478" s="1513"/>
      <c r="BC478" s="1513"/>
      <c r="BD478" s="1513"/>
      <c r="BE478" s="1513"/>
      <c r="BF478" s="1513"/>
      <c r="BG478" s="1513"/>
      <c r="BH478" s="1513"/>
      <c r="BI478" s="1516"/>
      <c r="BJ478" s="1516"/>
      <c r="BK478" s="1517"/>
      <c r="BL478" s="1518">
        <f>BL163</f>
        <v>42347</v>
      </c>
      <c r="BM478" s="1519">
        <f>BM163</f>
        <v>42382</v>
      </c>
      <c r="BN478" s="1537" t="s">
        <v>450</v>
      </c>
      <c r="BO478" s="1531">
        <f t="shared" ref="BO478:CI478" si="515">BO163</f>
        <v>42452</v>
      </c>
      <c r="BP478" s="1532">
        <f t="shared" si="515"/>
        <v>42487</v>
      </c>
      <c r="BQ478" s="1676">
        <f t="shared" si="515"/>
        <v>42522</v>
      </c>
      <c r="BR478" s="1531">
        <f t="shared" si="515"/>
        <v>42557</v>
      </c>
      <c r="BS478" s="1532" t="str">
        <f t="shared" si="515"/>
        <v>same as 12/30</v>
      </c>
      <c r="BT478" s="1676">
        <f t="shared" si="515"/>
        <v>42585</v>
      </c>
      <c r="BU478" s="1531">
        <f t="shared" si="515"/>
        <v>42613</v>
      </c>
      <c r="BV478" s="1532">
        <f t="shared" si="515"/>
        <v>42655</v>
      </c>
      <c r="BW478" s="1676">
        <f t="shared" si="515"/>
        <v>42683</v>
      </c>
      <c r="BX478" s="1531">
        <f t="shared" si="515"/>
        <v>42711</v>
      </c>
      <c r="BY478" s="1532">
        <f t="shared" si="515"/>
        <v>42760</v>
      </c>
      <c r="BZ478" s="1539">
        <f t="shared" si="515"/>
        <v>42788</v>
      </c>
      <c r="CA478" s="1531">
        <f t="shared" si="515"/>
        <v>42823</v>
      </c>
      <c r="CB478" s="1532">
        <f t="shared" si="515"/>
        <v>42858</v>
      </c>
      <c r="CC478" s="1539">
        <f t="shared" si="515"/>
        <v>42893</v>
      </c>
      <c r="CD478" s="1531">
        <f t="shared" si="515"/>
        <v>42928</v>
      </c>
      <c r="CE478" s="1532" t="str">
        <f t="shared" si="515"/>
        <v>same as 12/30</v>
      </c>
      <c r="CF478" s="1539">
        <f t="shared" si="515"/>
        <v>42591</v>
      </c>
      <c r="CG478" s="1531">
        <f t="shared" si="515"/>
        <v>42998</v>
      </c>
      <c r="CH478" s="1532">
        <f t="shared" si="515"/>
        <v>43026</v>
      </c>
      <c r="CI478" s="1539">
        <f t="shared" si="515"/>
        <v>43054</v>
      </c>
    </row>
    <row r="479" spans="1:87" ht="30" hidden="1" customHeight="1" x14ac:dyDescent="0.25">
      <c r="A479" s="4730"/>
      <c r="B479" s="4724"/>
      <c r="C479" s="1267" t="s">
        <v>496</v>
      </c>
      <c r="D479" s="1267" t="s">
        <v>486</v>
      </c>
      <c r="E479" s="90"/>
      <c r="F479" s="90"/>
      <c r="G479" s="90"/>
      <c r="H479" s="90"/>
      <c r="I479" s="90"/>
      <c r="J479" s="90"/>
      <c r="K479" s="13"/>
      <c r="L479" s="13"/>
      <c r="M479" s="189"/>
      <c r="AB479" s="15"/>
      <c r="BI479" s="508"/>
      <c r="BJ479" s="508"/>
      <c r="BK479" s="1418"/>
      <c r="BL479" s="1495">
        <f>BL476-6</f>
        <v>42362</v>
      </c>
      <c r="BM479" s="1496">
        <f>BM476-6</f>
        <v>42397</v>
      </c>
      <c r="BN479" s="1534" t="s">
        <v>450</v>
      </c>
      <c r="BO479" s="1505">
        <f>BO476-6</f>
        <v>42460</v>
      </c>
      <c r="BP479" s="1414" t="s">
        <v>451</v>
      </c>
      <c r="BQ479" s="1672" t="s">
        <v>451</v>
      </c>
      <c r="BR479" s="1268" t="s">
        <v>454</v>
      </c>
      <c r="BS479" s="1483">
        <f>BS476-6</f>
        <v>42572</v>
      </c>
      <c r="BT479" s="1672" t="s">
        <v>454</v>
      </c>
      <c r="BU479" s="1505">
        <f>BU476-8</f>
        <v>42621</v>
      </c>
      <c r="BV479" s="1414" t="s">
        <v>545</v>
      </c>
      <c r="BW479" s="1672" t="s">
        <v>545</v>
      </c>
      <c r="BX479" s="1268" t="s">
        <v>546</v>
      </c>
      <c r="BY479" s="1483">
        <f>BY476-6</f>
        <v>42705</v>
      </c>
      <c r="BZ479" s="1415" t="s">
        <v>546</v>
      </c>
      <c r="CA479" s="1505">
        <f>CA476-6</f>
        <v>42824</v>
      </c>
      <c r="CB479" s="1414" t="s">
        <v>451</v>
      </c>
      <c r="CC479" s="1415" t="s">
        <v>451</v>
      </c>
      <c r="CD479" s="1505">
        <f>CD476-6</f>
        <v>42936</v>
      </c>
      <c r="CE479" s="1414" t="s">
        <v>475</v>
      </c>
      <c r="CF479" s="1415" t="s">
        <v>475</v>
      </c>
      <c r="CG479" s="1505">
        <f>CG476-6</f>
        <v>42999</v>
      </c>
      <c r="CH479" s="1414" t="s">
        <v>545</v>
      </c>
      <c r="CI479" s="1415" t="s">
        <v>545</v>
      </c>
    </row>
    <row r="480" spans="1:87" ht="30" hidden="1" customHeight="1" x14ac:dyDescent="0.25">
      <c r="A480" s="4730"/>
      <c r="B480" s="4724"/>
      <c r="C480" s="1264" t="s">
        <v>521</v>
      </c>
      <c r="D480" s="1264" t="s">
        <v>485</v>
      </c>
      <c r="E480" s="90"/>
      <c r="F480" s="90"/>
      <c r="G480" s="90"/>
      <c r="H480" s="90"/>
      <c r="I480" s="90"/>
      <c r="J480" s="90"/>
      <c r="K480" s="13"/>
      <c r="L480" s="13"/>
      <c r="M480" s="189"/>
      <c r="AB480" s="15"/>
      <c r="BI480" s="508"/>
      <c r="BJ480" s="508"/>
      <c r="BK480" s="1418"/>
      <c r="BL480" s="1495">
        <f>BL479-27</f>
        <v>42335</v>
      </c>
      <c r="BM480" s="1496">
        <f>BM479-27</f>
        <v>42370</v>
      </c>
      <c r="BN480" s="1534" t="s">
        <v>450</v>
      </c>
      <c r="BO480" s="1502">
        <f>BO479-20</f>
        <v>42440</v>
      </c>
      <c r="BP480" s="210" t="s">
        <v>451</v>
      </c>
      <c r="BQ480" s="218" t="s">
        <v>451</v>
      </c>
      <c r="BR480" s="770" t="s">
        <v>454</v>
      </c>
      <c r="BS480" s="1239">
        <f>BS479-20</f>
        <v>42552</v>
      </c>
      <c r="BT480" s="218" t="s">
        <v>454</v>
      </c>
      <c r="BU480" s="1502">
        <f>BU479-20</f>
        <v>42601</v>
      </c>
      <c r="BV480" s="210" t="s">
        <v>545</v>
      </c>
      <c r="BW480" s="218" t="s">
        <v>545</v>
      </c>
      <c r="BX480" s="770" t="s">
        <v>546</v>
      </c>
      <c r="BY480" s="1239">
        <f>BY479-20</f>
        <v>42685</v>
      </c>
      <c r="BZ480" s="1253" t="s">
        <v>546</v>
      </c>
      <c r="CA480" s="1502">
        <f>CA479-20</f>
        <v>42804</v>
      </c>
      <c r="CB480" s="210" t="s">
        <v>451</v>
      </c>
      <c r="CC480" s="1253" t="s">
        <v>451</v>
      </c>
      <c r="CD480" s="1502">
        <f>CD479-20</f>
        <v>42916</v>
      </c>
      <c r="CE480" s="210" t="s">
        <v>475</v>
      </c>
      <c r="CF480" s="1253" t="s">
        <v>475</v>
      </c>
      <c r="CG480" s="1502">
        <f>CG479-20</f>
        <v>42979</v>
      </c>
      <c r="CH480" s="210" t="s">
        <v>545</v>
      </c>
      <c r="CI480" s="1253" t="s">
        <v>545</v>
      </c>
    </row>
    <row r="481" spans="1:87" ht="30" hidden="1" customHeight="1" x14ac:dyDescent="0.25">
      <c r="A481" s="4730"/>
      <c r="B481" s="4724"/>
      <c r="C481" s="1267" t="s">
        <v>522</v>
      </c>
      <c r="D481" s="1267" t="s">
        <v>419</v>
      </c>
      <c r="E481" s="90"/>
      <c r="F481" s="90"/>
      <c r="G481" s="90"/>
      <c r="H481" s="90"/>
      <c r="I481" s="90"/>
      <c r="J481" s="90"/>
      <c r="K481" s="13"/>
      <c r="L481" s="13"/>
      <c r="M481" s="189"/>
      <c r="AB481" s="15"/>
      <c r="BI481" s="508"/>
      <c r="BJ481" s="508"/>
      <c r="BK481" s="1418"/>
      <c r="BL481" s="1495">
        <f>BL478-6</f>
        <v>42341</v>
      </c>
      <c r="BM481" s="1496">
        <f>BM478-6</f>
        <v>42376</v>
      </c>
      <c r="BN481" s="1534" t="s">
        <v>450</v>
      </c>
      <c r="BO481" s="1505">
        <f>BO476-16</f>
        <v>42450</v>
      </c>
      <c r="BP481" s="1414" t="s">
        <v>451</v>
      </c>
      <c r="BQ481" s="1672" t="s">
        <v>451</v>
      </c>
      <c r="BR481" s="1268" t="s">
        <v>454</v>
      </c>
      <c r="BS481" s="1483">
        <f>BS476-16</f>
        <v>42562</v>
      </c>
      <c r="BT481" s="1672" t="s">
        <v>454</v>
      </c>
      <c r="BU481" s="1505">
        <f>BU476-16</f>
        <v>42613</v>
      </c>
      <c r="BV481" s="1414" t="s">
        <v>545</v>
      </c>
      <c r="BW481" s="1672" t="s">
        <v>545</v>
      </c>
      <c r="BX481" s="1268" t="s">
        <v>546</v>
      </c>
      <c r="BY481" s="1483">
        <f>BY476-16</f>
        <v>42695</v>
      </c>
      <c r="BZ481" s="1415" t="s">
        <v>546</v>
      </c>
      <c r="CA481" s="1505">
        <f>CA476-16</f>
        <v>42814</v>
      </c>
      <c r="CB481" s="1414" t="s">
        <v>451</v>
      </c>
      <c r="CC481" s="1415" t="s">
        <v>451</v>
      </c>
      <c r="CD481" s="1505">
        <f>CD476-16</f>
        <v>42926</v>
      </c>
      <c r="CE481" s="1414" t="s">
        <v>475</v>
      </c>
      <c r="CF481" s="1415" t="s">
        <v>475</v>
      </c>
      <c r="CG481" s="1505">
        <f>CG476-16</f>
        <v>42989</v>
      </c>
      <c r="CH481" s="1414" t="s">
        <v>545</v>
      </c>
      <c r="CI481" s="1415" t="s">
        <v>545</v>
      </c>
    </row>
    <row r="482" spans="1:87" ht="30" hidden="1" customHeight="1" x14ac:dyDescent="0.25">
      <c r="A482" s="4730"/>
      <c r="B482" s="4724"/>
      <c r="C482" s="1264" t="s">
        <v>523</v>
      </c>
      <c r="D482" s="1264" t="s">
        <v>419</v>
      </c>
      <c r="E482" s="90"/>
      <c r="F482" s="90"/>
      <c r="G482" s="90"/>
      <c r="H482" s="90"/>
      <c r="I482" s="90"/>
      <c r="J482" s="90"/>
      <c r="K482" s="13"/>
      <c r="L482" s="13"/>
      <c r="M482" s="189"/>
      <c r="AB482" s="15"/>
      <c r="BI482" s="508"/>
      <c r="BJ482" s="508"/>
      <c r="BK482" s="1418"/>
      <c r="BL482" s="1495">
        <f>BL480-11</f>
        <v>42324</v>
      </c>
      <c r="BM482" s="1496">
        <f>BM480-11</f>
        <v>42359</v>
      </c>
      <c r="BN482" s="1534" t="s">
        <v>450</v>
      </c>
      <c r="BO482" s="1502">
        <f>BO480-11</f>
        <v>42429</v>
      </c>
      <c r="BP482" s="210" t="s">
        <v>451</v>
      </c>
      <c r="BQ482" s="218" t="s">
        <v>451</v>
      </c>
      <c r="BR482" s="770" t="s">
        <v>454</v>
      </c>
      <c r="BS482" s="1239">
        <f>BS480-11</f>
        <v>42541</v>
      </c>
      <c r="BT482" s="218" t="s">
        <v>454</v>
      </c>
      <c r="BU482" s="1502">
        <f>BU480-11</f>
        <v>42590</v>
      </c>
      <c r="BV482" s="210" t="s">
        <v>545</v>
      </c>
      <c r="BW482" s="218" t="s">
        <v>545</v>
      </c>
      <c r="BX482" s="770" t="s">
        <v>546</v>
      </c>
      <c r="BY482" s="1239">
        <f>BY480-11</f>
        <v>42674</v>
      </c>
      <c r="BZ482" s="1253" t="s">
        <v>546</v>
      </c>
      <c r="CA482" s="1502">
        <f>CA480-11</f>
        <v>42793</v>
      </c>
      <c r="CB482" s="210" t="s">
        <v>451</v>
      </c>
      <c r="CC482" s="1253" t="s">
        <v>451</v>
      </c>
      <c r="CD482" s="1502">
        <f>CD480-11</f>
        <v>42905</v>
      </c>
      <c r="CE482" s="210" t="s">
        <v>475</v>
      </c>
      <c r="CF482" s="1253" t="s">
        <v>475</v>
      </c>
      <c r="CG482" s="1502">
        <f>CG480-11</f>
        <v>42968</v>
      </c>
      <c r="CH482" s="210" t="s">
        <v>545</v>
      </c>
      <c r="CI482" s="1253" t="s">
        <v>545</v>
      </c>
    </row>
    <row r="483" spans="1:87" ht="30" hidden="1" customHeight="1" x14ac:dyDescent="0.25">
      <c r="A483" s="4730"/>
      <c r="B483" s="4724"/>
      <c r="C483" s="1285" t="s">
        <v>524</v>
      </c>
      <c r="D483" s="1285" t="s">
        <v>422</v>
      </c>
      <c r="E483" s="90"/>
      <c r="F483" s="90"/>
      <c r="G483" s="90"/>
      <c r="H483" s="90"/>
      <c r="I483" s="90"/>
      <c r="J483" s="90"/>
      <c r="K483" s="13"/>
      <c r="L483" s="13"/>
      <c r="M483" s="189"/>
      <c r="AB483" s="15"/>
      <c r="BI483" s="508"/>
      <c r="BJ483" s="508"/>
      <c r="BK483" s="1418"/>
      <c r="BL483" s="1495">
        <f>BL484+2</f>
        <v>42319</v>
      </c>
      <c r="BM483" s="1496">
        <f>BM484+2</f>
        <v>42354</v>
      </c>
      <c r="BN483" s="1534" t="s">
        <v>450</v>
      </c>
      <c r="BO483" s="1670">
        <f>BO484+2</f>
        <v>42424</v>
      </c>
      <c r="BP483" s="1340" t="s">
        <v>451</v>
      </c>
      <c r="BQ483" s="1350" t="s">
        <v>451</v>
      </c>
      <c r="BR483" s="1315" t="s">
        <v>454</v>
      </c>
      <c r="BS483" s="1671">
        <f>BS484+2</f>
        <v>42536</v>
      </c>
      <c r="BT483" s="1350" t="s">
        <v>454</v>
      </c>
      <c r="BU483" s="1670">
        <f>BU484+2</f>
        <v>42585</v>
      </c>
      <c r="BV483" s="1340" t="s">
        <v>545</v>
      </c>
      <c r="BW483" s="1350" t="s">
        <v>545</v>
      </c>
      <c r="BX483" s="1315" t="s">
        <v>546</v>
      </c>
      <c r="BY483" s="1671">
        <f>BY484+2</f>
        <v>42669</v>
      </c>
      <c r="BZ483" s="1345" t="s">
        <v>546</v>
      </c>
      <c r="CA483" s="1670">
        <f>CA484+2</f>
        <v>42788</v>
      </c>
      <c r="CB483" s="1340" t="s">
        <v>451</v>
      </c>
      <c r="CC483" s="1345" t="s">
        <v>451</v>
      </c>
      <c r="CD483" s="1670">
        <f>CD484+2</f>
        <v>42900</v>
      </c>
      <c r="CE483" s="1340" t="s">
        <v>475</v>
      </c>
      <c r="CF483" s="1345" t="s">
        <v>475</v>
      </c>
      <c r="CG483" s="1670">
        <f>CG484+2</f>
        <v>42963</v>
      </c>
      <c r="CH483" s="1340" t="s">
        <v>545</v>
      </c>
      <c r="CI483" s="1345" t="s">
        <v>545</v>
      </c>
    </row>
    <row r="484" spans="1:87" ht="30" hidden="1" customHeight="1" x14ac:dyDescent="0.25">
      <c r="A484" s="4730"/>
      <c r="B484" s="4724"/>
      <c r="C484" s="1264" t="s">
        <v>498</v>
      </c>
      <c r="D484" s="1264" t="s">
        <v>419</v>
      </c>
      <c r="E484" s="90"/>
      <c r="F484" s="90"/>
      <c r="G484" s="90"/>
      <c r="H484" s="90"/>
      <c r="I484" s="90"/>
      <c r="J484" s="90"/>
      <c r="K484" s="13"/>
      <c r="L484" s="13"/>
      <c r="M484" s="189"/>
      <c r="AB484" s="15"/>
      <c r="BI484" s="508"/>
      <c r="BJ484" s="508"/>
      <c r="BK484" s="1418"/>
      <c r="BL484" s="1495">
        <f>BL482-7</f>
        <v>42317</v>
      </c>
      <c r="BM484" s="1496">
        <f>BM482-7</f>
        <v>42352</v>
      </c>
      <c r="BN484" s="1534" t="s">
        <v>450</v>
      </c>
      <c r="BO484" s="1502">
        <f>BO482-7</f>
        <v>42422</v>
      </c>
      <c r="BP484" s="210" t="s">
        <v>451</v>
      </c>
      <c r="BQ484" s="218" t="s">
        <v>451</v>
      </c>
      <c r="BR484" s="770" t="s">
        <v>454</v>
      </c>
      <c r="BS484" s="1239">
        <f>BS482-7</f>
        <v>42534</v>
      </c>
      <c r="BT484" s="218" t="s">
        <v>454</v>
      </c>
      <c r="BU484" s="1502">
        <f>BU482-7</f>
        <v>42583</v>
      </c>
      <c r="BV484" s="210" t="s">
        <v>545</v>
      </c>
      <c r="BW484" s="218" t="s">
        <v>545</v>
      </c>
      <c r="BX484" s="770" t="s">
        <v>546</v>
      </c>
      <c r="BY484" s="1239">
        <f>BY482-7</f>
        <v>42667</v>
      </c>
      <c r="BZ484" s="1253" t="s">
        <v>546</v>
      </c>
      <c r="CA484" s="1502">
        <f>CA482-7</f>
        <v>42786</v>
      </c>
      <c r="CB484" s="210" t="s">
        <v>451</v>
      </c>
      <c r="CC484" s="1253" t="s">
        <v>451</v>
      </c>
      <c r="CD484" s="1502">
        <f>CD482-7</f>
        <v>42898</v>
      </c>
      <c r="CE484" s="210" t="s">
        <v>475</v>
      </c>
      <c r="CF484" s="1253" t="s">
        <v>475</v>
      </c>
      <c r="CG484" s="1502">
        <f>CG482-7</f>
        <v>42961</v>
      </c>
      <c r="CH484" s="210" t="s">
        <v>545</v>
      </c>
      <c r="CI484" s="1253" t="s">
        <v>545</v>
      </c>
    </row>
    <row r="485" spans="1:87" ht="30" hidden="1" customHeight="1" x14ac:dyDescent="0.25">
      <c r="A485" s="4730"/>
      <c r="B485" s="4724"/>
      <c r="C485" s="1299" t="s">
        <v>525</v>
      </c>
      <c r="D485" s="1299" t="s">
        <v>422</v>
      </c>
      <c r="E485" s="90"/>
      <c r="F485" s="90"/>
      <c r="G485" s="90"/>
      <c r="H485" s="90"/>
      <c r="I485" s="90"/>
      <c r="J485" s="90"/>
      <c r="K485" s="13"/>
      <c r="L485" s="13"/>
      <c r="M485" s="189"/>
      <c r="AB485" s="15"/>
      <c r="BI485" s="508"/>
      <c r="BJ485" s="508"/>
      <c r="BK485" s="1418"/>
      <c r="BL485" s="1498">
        <f>BL484-5</f>
        <v>42312</v>
      </c>
      <c r="BM485" s="1499">
        <f>BM484-5</f>
        <v>42347</v>
      </c>
      <c r="BN485" s="1535" t="s">
        <v>450</v>
      </c>
      <c r="BO485" s="1504">
        <f>BO484-5</f>
        <v>42417</v>
      </c>
      <c r="BP485" s="1272" t="s">
        <v>451</v>
      </c>
      <c r="BQ485" s="1353" t="s">
        <v>451</v>
      </c>
      <c r="BR485" s="1271" t="s">
        <v>454</v>
      </c>
      <c r="BS485" s="1507">
        <f>BS484-5</f>
        <v>42529</v>
      </c>
      <c r="BT485" s="1353" t="s">
        <v>454</v>
      </c>
      <c r="BU485" s="1504">
        <f>BU484-5</f>
        <v>42578</v>
      </c>
      <c r="BV485" s="1272" t="s">
        <v>545</v>
      </c>
      <c r="BW485" s="1353" t="s">
        <v>545</v>
      </c>
      <c r="BX485" s="1271" t="s">
        <v>546</v>
      </c>
      <c r="BY485" s="1507">
        <f>BY484-5</f>
        <v>42662</v>
      </c>
      <c r="BZ485" s="1273" t="s">
        <v>546</v>
      </c>
      <c r="CA485" s="1504">
        <f>CA484-5</f>
        <v>42781</v>
      </c>
      <c r="CB485" s="1272" t="s">
        <v>451</v>
      </c>
      <c r="CC485" s="1273" t="s">
        <v>451</v>
      </c>
      <c r="CD485" s="1504">
        <f>CD484-5</f>
        <v>42893</v>
      </c>
      <c r="CE485" s="1272" t="s">
        <v>475</v>
      </c>
      <c r="CF485" s="1273" t="s">
        <v>475</v>
      </c>
      <c r="CG485" s="1504">
        <f>CG484-5</f>
        <v>42956</v>
      </c>
      <c r="CH485" s="1272" t="s">
        <v>545</v>
      </c>
      <c r="CI485" s="1273" t="s">
        <v>545</v>
      </c>
    </row>
    <row r="486" spans="1:87" ht="30" hidden="1" customHeight="1" x14ac:dyDescent="0.25">
      <c r="A486" s="4730"/>
      <c r="B486" s="4724"/>
      <c r="C486" s="1455" t="s">
        <v>534</v>
      </c>
      <c r="D486" s="1543"/>
      <c r="E486" s="90"/>
      <c r="F486" s="90"/>
      <c r="G486" s="90"/>
      <c r="H486" s="90"/>
      <c r="I486" s="90"/>
      <c r="J486" s="90"/>
      <c r="K486" s="13"/>
      <c r="L486" s="13"/>
      <c r="M486" s="189"/>
      <c r="AB486" s="15"/>
      <c r="BI486" s="508"/>
      <c r="BJ486" s="508"/>
      <c r="BK486" s="1418"/>
      <c r="BL486" s="1498"/>
      <c r="BM486" s="1499"/>
      <c r="BN486" s="1535"/>
      <c r="BO486" s="1459">
        <f t="shared" ref="BO486:CD486" si="516">BO204</f>
        <v>42411</v>
      </c>
      <c r="BP486" s="1459">
        <f t="shared" si="516"/>
        <v>42444</v>
      </c>
      <c r="BQ486" s="1459">
        <f t="shared" si="516"/>
        <v>42479</v>
      </c>
      <c r="BR486" s="1460">
        <f t="shared" si="516"/>
        <v>42507</v>
      </c>
      <c r="BS486" s="1461" t="str">
        <f t="shared" si="516"/>
        <v>Same as 12/30</v>
      </c>
      <c r="BT486" s="1462">
        <f t="shared" si="516"/>
        <v>42542</v>
      </c>
      <c r="BU486" s="1460">
        <f t="shared" si="516"/>
        <v>42570</v>
      </c>
      <c r="BV486" s="1461">
        <f t="shared" si="516"/>
        <v>42612</v>
      </c>
      <c r="BW486" s="1462">
        <f t="shared" si="516"/>
        <v>42640</v>
      </c>
      <c r="BX486" s="1460">
        <f t="shared" si="516"/>
        <v>42668</v>
      </c>
      <c r="BY486" s="1461">
        <f t="shared" si="516"/>
        <v>42710</v>
      </c>
      <c r="BZ486" s="1459">
        <f t="shared" si="516"/>
        <v>42724</v>
      </c>
      <c r="CA486" s="1460">
        <f t="shared" si="516"/>
        <v>42780</v>
      </c>
      <c r="CB486" s="1461">
        <f t="shared" si="516"/>
        <v>42815</v>
      </c>
      <c r="CC486" s="1459">
        <f t="shared" si="516"/>
        <v>42850</v>
      </c>
      <c r="CD486" s="1460">
        <f t="shared" si="516"/>
        <v>42878</v>
      </c>
      <c r="CE486" s="1461" t="s">
        <v>475</v>
      </c>
      <c r="CF486" s="1459" t="s">
        <v>475</v>
      </c>
      <c r="CG486" s="1460">
        <f>CG204</f>
        <v>42955</v>
      </c>
      <c r="CH486" s="1461">
        <f>CH204</f>
        <v>42976</v>
      </c>
      <c r="CI486" s="1459">
        <f>CI204</f>
        <v>43004</v>
      </c>
    </row>
    <row r="487" spans="1:87" ht="30" hidden="1" customHeight="1" x14ac:dyDescent="0.25">
      <c r="A487" s="4730"/>
      <c r="B487" s="4724"/>
      <c r="C487" s="1299" t="s">
        <v>470</v>
      </c>
      <c r="D487" s="1299"/>
      <c r="E487" s="90"/>
      <c r="F487" s="90"/>
      <c r="G487" s="90"/>
      <c r="H487" s="90"/>
      <c r="I487" s="90"/>
      <c r="J487" s="90"/>
      <c r="K487" s="13"/>
      <c r="L487" s="13"/>
      <c r="M487" s="189"/>
      <c r="AB487" s="15"/>
      <c r="BI487" s="508"/>
      <c r="BJ487" s="508"/>
      <c r="BK487" s="1418"/>
      <c r="BL487" s="1498"/>
      <c r="BM487" s="1499"/>
      <c r="BN487" s="1535"/>
      <c r="BO487" s="1504">
        <f>BO485-7</f>
        <v>42410</v>
      </c>
      <c r="BP487" s="1272"/>
      <c r="BQ487" s="1353"/>
      <c r="BR487" s="1271" t="s">
        <v>454</v>
      </c>
      <c r="BS487" s="1507">
        <f>BS485-1</f>
        <v>42528</v>
      </c>
      <c r="BT487" s="1353" t="s">
        <v>454</v>
      </c>
      <c r="BU487" s="1504">
        <f>BU485-7</f>
        <v>42571</v>
      </c>
      <c r="BV487" s="1272" t="s">
        <v>545</v>
      </c>
      <c r="BW487" s="1353" t="s">
        <v>545</v>
      </c>
      <c r="BX487" s="1271" t="s">
        <v>546</v>
      </c>
      <c r="BY487" s="1507">
        <f>BY485-7</f>
        <v>42655</v>
      </c>
      <c r="BZ487" s="1273" t="s">
        <v>546</v>
      </c>
      <c r="CA487" s="1504">
        <f>CA485-7</f>
        <v>42774</v>
      </c>
      <c r="CB487" s="1272" t="s">
        <v>451</v>
      </c>
      <c r="CC487" s="1273" t="s">
        <v>451</v>
      </c>
      <c r="CD487" s="1504">
        <f>CD485-7</f>
        <v>42886</v>
      </c>
      <c r="CE487" s="1272" t="s">
        <v>475</v>
      </c>
      <c r="CF487" s="1273" t="s">
        <v>475</v>
      </c>
      <c r="CG487" s="1504">
        <f>CG485-7</f>
        <v>42949</v>
      </c>
      <c r="CH487" s="1272" t="s">
        <v>545</v>
      </c>
      <c r="CI487" s="1273" t="s">
        <v>545</v>
      </c>
    </row>
    <row r="488" spans="1:87" ht="30" hidden="1" customHeight="1" x14ac:dyDescent="0.25">
      <c r="A488" s="4730"/>
      <c r="B488" s="4724"/>
      <c r="C488" s="1264" t="s">
        <v>503</v>
      </c>
      <c r="D488" s="1264" t="s">
        <v>421</v>
      </c>
      <c r="E488" s="90"/>
      <c r="F488" s="90"/>
      <c r="G488" s="90"/>
      <c r="H488" s="90"/>
      <c r="I488" s="90"/>
      <c r="J488" s="90"/>
      <c r="K488" s="13"/>
      <c r="L488" s="13"/>
      <c r="M488" s="189"/>
      <c r="AB488" s="15"/>
      <c r="BI488" s="508"/>
      <c r="BJ488" s="508"/>
      <c r="BK488" s="1418"/>
      <c r="BL488" s="1495">
        <f>BL485-6</f>
        <v>42306</v>
      </c>
      <c r="BM488" s="1496">
        <f>BM485-6</f>
        <v>42341</v>
      </c>
      <c r="BN488" s="1534" t="s">
        <v>450</v>
      </c>
      <c r="BO488" s="1502">
        <f>BO485-6</f>
        <v>42411</v>
      </c>
      <c r="BP488" s="210" t="s">
        <v>451</v>
      </c>
      <c r="BQ488" s="218" t="s">
        <v>451</v>
      </c>
      <c r="BR488" s="770" t="s">
        <v>454</v>
      </c>
      <c r="BS488" s="1239">
        <f>BS485-6</f>
        <v>42523</v>
      </c>
      <c r="BT488" s="218" t="s">
        <v>454</v>
      </c>
      <c r="BU488" s="1502">
        <f>BU487-6</f>
        <v>42565</v>
      </c>
      <c r="BV488" s="210" t="s">
        <v>545</v>
      </c>
      <c r="BW488" s="218" t="s">
        <v>545</v>
      </c>
      <c r="BX488" s="770" t="s">
        <v>546</v>
      </c>
      <c r="BY488" s="1239">
        <f>BY485-6</f>
        <v>42656</v>
      </c>
      <c r="BZ488" s="1253" t="s">
        <v>546</v>
      </c>
      <c r="CA488" s="1502">
        <f>CA485-6</f>
        <v>42775</v>
      </c>
      <c r="CB488" s="210" t="s">
        <v>451</v>
      </c>
      <c r="CC488" s="1253" t="s">
        <v>451</v>
      </c>
      <c r="CD488" s="1502">
        <f>CD485-6</f>
        <v>42887</v>
      </c>
      <c r="CE488" s="210" t="s">
        <v>475</v>
      </c>
      <c r="CF488" s="1253" t="s">
        <v>475</v>
      </c>
      <c r="CG488" s="1502">
        <f>CG485-6</f>
        <v>42950</v>
      </c>
      <c r="CH488" s="210" t="s">
        <v>545</v>
      </c>
      <c r="CI488" s="1253" t="s">
        <v>545</v>
      </c>
    </row>
    <row r="489" spans="1:87" ht="30" hidden="1" customHeight="1" x14ac:dyDescent="0.25">
      <c r="A489" s="4730"/>
      <c r="B489" s="4724"/>
      <c r="C489" s="1543" t="s">
        <v>533</v>
      </c>
      <c r="D489" s="1543"/>
      <c r="E489" s="90"/>
      <c r="F489" s="90"/>
      <c r="G489" s="90"/>
      <c r="H489" s="90"/>
      <c r="I489" s="90"/>
      <c r="J489" s="90"/>
      <c r="K489" s="13"/>
      <c r="L489" s="13"/>
      <c r="M489" s="189"/>
      <c r="AB489" s="15"/>
      <c r="BI489" s="508"/>
      <c r="BJ489" s="508"/>
      <c r="BK489" s="1418"/>
      <c r="BL489" s="1495"/>
      <c r="BM489" s="1496"/>
      <c r="BN489" s="1534"/>
      <c r="BO489" s="1547">
        <f>BO490+2</f>
        <v>42405</v>
      </c>
      <c r="BP489" s="1548" t="s">
        <v>451</v>
      </c>
      <c r="BQ489" s="1677" t="s">
        <v>451</v>
      </c>
      <c r="BR489" s="1550" t="s">
        <v>454</v>
      </c>
      <c r="BS489" s="1669">
        <f>BS490+2</f>
        <v>42517</v>
      </c>
      <c r="BT489" s="1677" t="s">
        <v>454</v>
      </c>
      <c r="BU489" s="1547">
        <f>BU490+2</f>
        <v>42566</v>
      </c>
      <c r="BV489" s="1548" t="s">
        <v>545</v>
      </c>
      <c r="BW489" s="1677" t="s">
        <v>545</v>
      </c>
      <c r="BX489" s="1550" t="s">
        <v>546</v>
      </c>
      <c r="BY489" s="1669">
        <f>BY490+2</f>
        <v>42650</v>
      </c>
      <c r="BZ489" s="1549" t="s">
        <v>546</v>
      </c>
      <c r="CA489" s="1547">
        <f>CA490+2</f>
        <v>42769</v>
      </c>
      <c r="CB489" s="1548" t="s">
        <v>451</v>
      </c>
      <c r="CC489" s="1549" t="s">
        <v>451</v>
      </c>
      <c r="CD489" s="1547">
        <f>CD490+2</f>
        <v>42881</v>
      </c>
      <c r="CE489" s="1548" t="s">
        <v>475</v>
      </c>
      <c r="CF489" s="1549" t="s">
        <v>475</v>
      </c>
      <c r="CG489" s="1547">
        <f>CG490+2</f>
        <v>42944</v>
      </c>
      <c r="CH489" s="1548" t="s">
        <v>545</v>
      </c>
      <c r="CI489" s="1549" t="s">
        <v>545</v>
      </c>
    </row>
    <row r="490" spans="1:87" ht="30" hidden="1" customHeight="1" x14ac:dyDescent="0.25">
      <c r="A490" s="4730"/>
      <c r="B490" s="4724"/>
      <c r="C490" s="1299" t="s">
        <v>526</v>
      </c>
      <c r="D490" s="1299" t="s">
        <v>422</v>
      </c>
      <c r="E490" s="90"/>
      <c r="F490" s="90"/>
      <c r="G490" s="90"/>
      <c r="H490" s="90"/>
      <c r="I490" s="90"/>
      <c r="J490" s="90"/>
      <c r="K490" s="13"/>
      <c r="L490" s="13"/>
      <c r="M490" s="189"/>
      <c r="AB490" s="15"/>
      <c r="BI490" s="508"/>
      <c r="BJ490" s="508"/>
      <c r="BK490" s="1418"/>
      <c r="BL490" s="1498">
        <f>BL485-14</f>
        <v>42298</v>
      </c>
      <c r="BM490" s="1499">
        <f>BM485-14</f>
        <v>42333</v>
      </c>
      <c r="BN490" s="1535" t="s">
        <v>450</v>
      </c>
      <c r="BO490" s="1504">
        <f>BO485-14</f>
        <v>42403</v>
      </c>
      <c r="BP490" s="1272" t="s">
        <v>451</v>
      </c>
      <c r="BQ490" s="1353" t="s">
        <v>451</v>
      </c>
      <c r="BR490" s="1271" t="s">
        <v>454</v>
      </c>
      <c r="BS490" s="1507">
        <f>BS485-14</f>
        <v>42515</v>
      </c>
      <c r="BT490" s="1353" t="s">
        <v>454</v>
      </c>
      <c r="BU490" s="1504">
        <f>BU485-14</f>
        <v>42564</v>
      </c>
      <c r="BV490" s="1272" t="s">
        <v>545</v>
      </c>
      <c r="BW490" s="1353" t="s">
        <v>545</v>
      </c>
      <c r="BX490" s="1271" t="s">
        <v>546</v>
      </c>
      <c r="BY490" s="1507">
        <f>BY485-14</f>
        <v>42648</v>
      </c>
      <c r="BZ490" s="1273" t="s">
        <v>546</v>
      </c>
      <c r="CA490" s="1504">
        <f>CA485-14</f>
        <v>42767</v>
      </c>
      <c r="CB490" s="1272" t="s">
        <v>451</v>
      </c>
      <c r="CC490" s="1273" t="s">
        <v>451</v>
      </c>
      <c r="CD490" s="1504">
        <f>CD485-14</f>
        <v>42879</v>
      </c>
      <c r="CE490" s="1272" t="s">
        <v>475</v>
      </c>
      <c r="CF490" s="1273" t="s">
        <v>475</v>
      </c>
      <c r="CG490" s="1504">
        <f>CG485-14</f>
        <v>42942</v>
      </c>
      <c r="CH490" s="1272" t="s">
        <v>545</v>
      </c>
      <c r="CI490" s="1273" t="s">
        <v>545</v>
      </c>
    </row>
    <row r="491" spans="1:87" ht="30" hidden="1" customHeight="1" x14ac:dyDescent="0.25">
      <c r="A491" s="4730"/>
      <c r="B491" s="4724"/>
      <c r="C491" s="1264" t="s">
        <v>527</v>
      </c>
      <c r="D491" s="1264" t="s">
        <v>418</v>
      </c>
      <c r="E491" s="90"/>
      <c r="F491" s="90"/>
      <c r="G491" s="90"/>
      <c r="H491" s="90"/>
      <c r="I491" s="90"/>
      <c r="J491" s="90"/>
      <c r="K491" s="13"/>
      <c r="L491" s="13"/>
      <c r="M491" s="189"/>
      <c r="AB491" s="15"/>
      <c r="BI491" s="508"/>
      <c r="BJ491" s="508"/>
      <c r="BK491" s="1418"/>
      <c r="BL491" s="1495">
        <f>BL488-20</f>
        <v>42286</v>
      </c>
      <c r="BM491" s="1496">
        <f>BM488-20</f>
        <v>42321</v>
      </c>
      <c r="BN491" s="1534" t="s">
        <v>450</v>
      </c>
      <c r="BO491" s="1502">
        <f>BO488-20</f>
        <v>42391</v>
      </c>
      <c r="BP491" s="210" t="s">
        <v>451</v>
      </c>
      <c r="BQ491" s="218" t="s">
        <v>451</v>
      </c>
      <c r="BR491" s="770" t="s">
        <v>454</v>
      </c>
      <c r="BS491" s="1239">
        <f>BS488-20</f>
        <v>42503</v>
      </c>
      <c r="BT491" s="218" t="s">
        <v>454</v>
      </c>
      <c r="BU491" s="1502">
        <f>BU488-20</f>
        <v>42545</v>
      </c>
      <c r="BV491" s="210" t="s">
        <v>545</v>
      </c>
      <c r="BW491" s="218" t="s">
        <v>545</v>
      </c>
      <c r="BX491" s="770" t="s">
        <v>546</v>
      </c>
      <c r="BY491" s="1239">
        <f>BY488-20</f>
        <v>42636</v>
      </c>
      <c r="BZ491" s="1253" t="s">
        <v>546</v>
      </c>
      <c r="CA491" s="1502">
        <f>CA488-20</f>
        <v>42755</v>
      </c>
      <c r="CB491" s="210" t="s">
        <v>451</v>
      </c>
      <c r="CC491" s="1253" t="s">
        <v>451</v>
      </c>
      <c r="CD491" s="1502">
        <f>CD488-20</f>
        <v>42867</v>
      </c>
      <c r="CE491" s="210" t="s">
        <v>475</v>
      </c>
      <c r="CF491" s="1253" t="s">
        <v>475</v>
      </c>
      <c r="CG491" s="1502">
        <f>CG488-20</f>
        <v>42930</v>
      </c>
      <c r="CH491" s="210" t="s">
        <v>545</v>
      </c>
      <c r="CI491" s="1253" t="s">
        <v>545</v>
      </c>
    </row>
    <row r="492" spans="1:87" ht="30" hidden="1" customHeight="1" x14ac:dyDescent="0.25">
      <c r="A492" s="4730"/>
      <c r="B492" s="4724"/>
      <c r="C492" s="1299" t="s">
        <v>528</v>
      </c>
      <c r="D492" s="1299" t="s">
        <v>420</v>
      </c>
      <c r="E492" s="90"/>
      <c r="F492" s="90"/>
      <c r="G492" s="90"/>
      <c r="H492" s="90"/>
      <c r="I492" s="90"/>
      <c r="J492" s="90"/>
      <c r="K492" s="13"/>
      <c r="L492" s="13"/>
      <c r="M492" s="189"/>
      <c r="AB492" s="15"/>
      <c r="BI492" s="508"/>
      <c r="BJ492" s="508"/>
      <c r="BK492" s="1418"/>
      <c r="BL492" s="1498">
        <f>BL491-3</f>
        <v>42283</v>
      </c>
      <c r="BM492" s="1499">
        <f>BM491-3</f>
        <v>42318</v>
      </c>
      <c r="BN492" s="1535" t="s">
        <v>450</v>
      </c>
      <c r="BO492" s="1504">
        <f>BO491-3</f>
        <v>42388</v>
      </c>
      <c r="BP492" s="1272" t="s">
        <v>451</v>
      </c>
      <c r="BQ492" s="1353" t="s">
        <v>451</v>
      </c>
      <c r="BR492" s="1271" t="s">
        <v>454</v>
      </c>
      <c r="BS492" s="1507">
        <f>BS491-3</f>
        <v>42500</v>
      </c>
      <c r="BT492" s="1353" t="s">
        <v>454</v>
      </c>
      <c r="BU492" s="1504">
        <f>BU491-3</f>
        <v>42542</v>
      </c>
      <c r="BV492" s="1272" t="s">
        <v>545</v>
      </c>
      <c r="BW492" s="1353" t="s">
        <v>545</v>
      </c>
      <c r="BX492" s="1271" t="s">
        <v>546</v>
      </c>
      <c r="BY492" s="1507">
        <f>BY491-3</f>
        <v>42633</v>
      </c>
      <c r="BZ492" s="1273" t="s">
        <v>546</v>
      </c>
      <c r="CA492" s="1504">
        <f>CA491-3</f>
        <v>42752</v>
      </c>
      <c r="CB492" s="1272" t="s">
        <v>451</v>
      </c>
      <c r="CC492" s="1273" t="s">
        <v>451</v>
      </c>
      <c r="CD492" s="1504">
        <f>CD491-3</f>
        <v>42864</v>
      </c>
      <c r="CE492" s="1272" t="s">
        <v>475</v>
      </c>
      <c r="CF492" s="1273" t="s">
        <v>475</v>
      </c>
      <c r="CG492" s="1504">
        <f>CG491-3</f>
        <v>42927</v>
      </c>
      <c r="CH492" s="1272" t="s">
        <v>545</v>
      </c>
      <c r="CI492" s="1273" t="s">
        <v>545</v>
      </c>
    </row>
    <row r="493" spans="1:87" ht="30" hidden="1" customHeight="1" x14ac:dyDescent="0.25">
      <c r="A493" s="4730"/>
      <c r="B493" s="4724"/>
      <c r="C493" s="1264" t="s">
        <v>529</v>
      </c>
      <c r="D493" s="1264" t="s">
        <v>511</v>
      </c>
      <c r="E493" s="90"/>
      <c r="F493" s="90"/>
      <c r="G493" s="90"/>
      <c r="H493" s="90"/>
      <c r="I493" s="90"/>
      <c r="J493" s="90"/>
      <c r="K493" s="13"/>
      <c r="L493" s="13"/>
      <c r="M493" s="189"/>
      <c r="AB493" s="15"/>
      <c r="BI493" s="508"/>
      <c r="BJ493" s="508"/>
      <c r="BK493" s="1418"/>
      <c r="BL493" s="1495">
        <f>BL494+2</f>
        <v>42258</v>
      </c>
      <c r="BM493" s="1496">
        <f>BM494+2</f>
        <v>42293</v>
      </c>
      <c r="BN493" s="1534" t="s">
        <v>450</v>
      </c>
      <c r="BO493" s="1502">
        <f>BO494+2</f>
        <v>42363</v>
      </c>
      <c r="BP493" s="210" t="s">
        <v>451</v>
      </c>
      <c r="BQ493" s="218" t="s">
        <v>451</v>
      </c>
      <c r="BR493" s="770" t="s">
        <v>454</v>
      </c>
      <c r="BS493" s="1239">
        <f>BS494+2</f>
        <v>42482</v>
      </c>
      <c r="BT493" s="218" t="s">
        <v>454</v>
      </c>
      <c r="BU493" s="1502">
        <f>BU494+2</f>
        <v>42517</v>
      </c>
      <c r="BV493" s="210" t="s">
        <v>545</v>
      </c>
      <c r="BW493" s="218" t="s">
        <v>545</v>
      </c>
      <c r="BX493" s="770" t="s">
        <v>546</v>
      </c>
      <c r="BY493" s="1239">
        <f>BY494+2</f>
        <v>42601</v>
      </c>
      <c r="BZ493" s="1253" t="s">
        <v>546</v>
      </c>
      <c r="CA493" s="1502">
        <f>CA494+2</f>
        <v>42720</v>
      </c>
      <c r="CB493" s="210" t="s">
        <v>451</v>
      </c>
      <c r="CC493" s="1253" t="s">
        <v>451</v>
      </c>
      <c r="CD493" s="1502">
        <f>CD494+2</f>
        <v>42862</v>
      </c>
      <c r="CE493" s="210" t="s">
        <v>475</v>
      </c>
      <c r="CF493" s="1253" t="s">
        <v>475</v>
      </c>
      <c r="CG493" s="1502">
        <f>CG494+2</f>
        <v>42895</v>
      </c>
      <c r="CH493" s="210" t="s">
        <v>545</v>
      </c>
      <c r="CI493" s="1253" t="s">
        <v>545</v>
      </c>
    </row>
    <row r="494" spans="1:87" ht="30" hidden="1" customHeight="1" x14ac:dyDescent="0.25">
      <c r="A494" s="4730"/>
      <c r="B494" s="4724"/>
      <c r="C494" s="1299" t="s">
        <v>508</v>
      </c>
      <c r="D494" s="1299" t="s">
        <v>422</v>
      </c>
      <c r="E494" s="90"/>
      <c r="F494" s="90"/>
      <c r="G494" s="90"/>
      <c r="H494" s="90"/>
      <c r="I494" s="90"/>
      <c r="J494" s="90"/>
      <c r="K494" s="13"/>
      <c r="L494" s="13"/>
      <c r="M494" s="189"/>
      <c r="AB494" s="15"/>
      <c r="BI494" s="508"/>
      <c r="BJ494" s="508"/>
      <c r="BK494" s="1418"/>
      <c r="BL494" s="1498">
        <f>BL496+7</f>
        <v>42256</v>
      </c>
      <c r="BM494" s="1499">
        <f>BM496+7</f>
        <v>42291</v>
      </c>
      <c r="BN494" s="1535" t="s">
        <v>450</v>
      </c>
      <c r="BO494" s="1504">
        <f>BO495+7</f>
        <v>42361</v>
      </c>
      <c r="BP494" s="1272" t="s">
        <v>451</v>
      </c>
      <c r="BQ494" s="1353" t="s">
        <v>451</v>
      </c>
      <c r="BR494" s="1271" t="s">
        <v>454</v>
      </c>
      <c r="BS494" s="1507">
        <f>BS495+7</f>
        <v>42480</v>
      </c>
      <c r="BT494" s="1353" t="s">
        <v>454</v>
      </c>
      <c r="BU494" s="1504">
        <f>BU495+7</f>
        <v>42515</v>
      </c>
      <c r="BV494" s="1272" t="s">
        <v>545</v>
      </c>
      <c r="BW494" s="1353" t="s">
        <v>545</v>
      </c>
      <c r="BX494" s="1271" t="s">
        <v>546</v>
      </c>
      <c r="BY494" s="1507">
        <f>BY495+7</f>
        <v>42599</v>
      </c>
      <c r="BZ494" s="1273" t="s">
        <v>546</v>
      </c>
      <c r="CA494" s="1504">
        <f>CA495+7</f>
        <v>42718</v>
      </c>
      <c r="CB494" s="1272" t="s">
        <v>451</v>
      </c>
      <c r="CC494" s="1273" t="s">
        <v>451</v>
      </c>
      <c r="CD494" s="1504">
        <f>CD495+7</f>
        <v>42860</v>
      </c>
      <c r="CE494" s="1272" t="s">
        <v>475</v>
      </c>
      <c r="CF494" s="1273" t="s">
        <v>475</v>
      </c>
      <c r="CG494" s="1504">
        <f>CG495+7</f>
        <v>42893</v>
      </c>
      <c r="CH494" s="1272" t="s">
        <v>545</v>
      </c>
      <c r="CI494" s="1273" t="s">
        <v>545</v>
      </c>
    </row>
    <row r="495" spans="1:87" ht="30" hidden="1" customHeight="1" x14ac:dyDescent="0.25">
      <c r="A495" s="4730"/>
      <c r="B495" s="4724"/>
      <c r="C495" s="1299" t="s">
        <v>614</v>
      </c>
      <c r="D495" s="1299" t="s">
        <v>422</v>
      </c>
      <c r="E495" s="90"/>
      <c r="F495" s="90"/>
      <c r="G495" s="90"/>
      <c r="H495" s="90"/>
      <c r="I495" s="90"/>
      <c r="J495" s="90"/>
      <c r="K495" s="13"/>
      <c r="L495" s="13"/>
      <c r="M495" s="189"/>
      <c r="AB495" s="15"/>
      <c r="BI495" s="508"/>
      <c r="BJ495" s="508"/>
      <c r="BK495" s="1418"/>
      <c r="BL495" s="1540"/>
      <c r="BM495" s="1541"/>
      <c r="BN495" s="1542"/>
      <c r="BO495" s="1504">
        <f>BO485-63</f>
        <v>42354</v>
      </c>
      <c r="BP495" s="1272" t="s">
        <v>451</v>
      </c>
      <c r="BQ495" s="1353" t="s">
        <v>451</v>
      </c>
      <c r="BR495" s="1271" t="s">
        <v>454</v>
      </c>
      <c r="BS495" s="1507">
        <f>BS485-56</f>
        <v>42473</v>
      </c>
      <c r="BT495" s="1353" t="s">
        <v>454</v>
      </c>
      <c r="BU495" s="1504">
        <f>BU487-63</f>
        <v>42508</v>
      </c>
      <c r="BV495" s="1272" t="s">
        <v>545</v>
      </c>
      <c r="BW495" s="1353" t="s">
        <v>545</v>
      </c>
      <c r="BX495" s="1271" t="s">
        <v>546</v>
      </c>
      <c r="BY495" s="1507">
        <f>BY487-63</f>
        <v>42592</v>
      </c>
      <c r="BZ495" s="1273" t="s">
        <v>546</v>
      </c>
      <c r="CA495" s="1504">
        <f>CA487-63</f>
        <v>42711</v>
      </c>
      <c r="CB495" s="1272" t="s">
        <v>451</v>
      </c>
      <c r="CC495" s="1273" t="s">
        <v>451</v>
      </c>
      <c r="CD495" s="1504">
        <f>CD487-33</f>
        <v>42853</v>
      </c>
      <c r="CE495" s="1272" t="s">
        <v>475</v>
      </c>
      <c r="CF495" s="1273" t="s">
        <v>475</v>
      </c>
      <c r="CG495" s="1504">
        <f>CG487-63</f>
        <v>42886</v>
      </c>
      <c r="CH495" s="1272" t="s">
        <v>545</v>
      </c>
      <c r="CI495" s="1273" t="s">
        <v>545</v>
      </c>
    </row>
    <row r="496" spans="1:87" ht="30" hidden="1" customHeight="1" x14ac:dyDescent="0.25">
      <c r="A496" s="4731"/>
      <c r="B496" s="4724"/>
      <c r="C496" s="1543" t="s">
        <v>461</v>
      </c>
      <c r="D496" s="1543"/>
      <c r="E496" s="90"/>
      <c r="F496" s="90"/>
      <c r="G496" s="90"/>
      <c r="H496" s="90"/>
      <c r="I496" s="90"/>
      <c r="J496" s="90"/>
      <c r="K496" s="13"/>
      <c r="L496" s="13"/>
      <c r="M496" s="189"/>
      <c r="AB496" s="15"/>
      <c r="BI496" s="1419"/>
      <c r="BJ496" s="1419"/>
      <c r="BK496" s="1420"/>
      <c r="BL496" s="1500">
        <f>BL485-63</f>
        <v>42249</v>
      </c>
      <c r="BM496" s="1501">
        <f>BM485-63</f>
        <v>42284</v>
      </c>
      <c r="BN496" s="1538" t="s">
        <v>450</v>
      </c>
      <c r="BO496" s="1544">
        <f>BO495-7</f>
        <v>42347</v>
      </c>
      <c r="BP496" s="1545" t="s">
        <v>451</v>
      </c>
      <c r="BQ496" s="1678" t="s">
        <v>451</v>
      </c>
      <c r="BR496" s="856" t="s">
        <v>454</v>
      </c>
      <c r="BS496" s="1546">
        <f>BS495-7</f>
        <v>42466</v>
      </c>
      <c r="BT496" s="626" t="s">
        <v>454</v>
      </c>
      <c r="BU496" s="1957">
        <f>BU495-7</f>
        <v>42501</v>
      </c>
      <c r="BV496" s="607" t="s">
        <v>545</v>
      </c>
      <c r="BW496" s="626" t="s">
        <v>545</v>
      </c>
      <c r="BX496" s="856" t="s">
        <v>546</v>
      </c>
      <c r="BY496" s="1546">
        <f>BY495-7</f>
        <v>42585</v>
      </c>
      <c r="BZ496" s="1681" t="s">
        <v>546</v>
      </c>
      <c r="CA496" s="1957">
        <f>CA495-7</f>
        <v>42704</v>
      </c>
      <c r="CB496" s="607" t="s">
        <v>451</v>
      </c>
      <c r="CC496" s="1681" t="s">
        <v>451</v>
      </c>
      <c r="CD496" s="1957">
        <f>CD495-7</f>
        <v>42846</v>
      </c>
      <c r="CE496" s="607" t="s">
        <v>475</v>
      </c>
      <c r="CF496" s="1681" t="s">
        <v>475</v>
      </c>
      <c r="CG496" s="1957">
        <f>CG495-7</f>
        <v>42879</v>
      </c>
      <c r="CH496" s="607" t="s">
        <v>545</v>
      </c>
      <c r="CI496" s="1681" t="s">
        <v>545</v>
      </c>
    </row>
    <row r="497" spans="1:87" ht="15" hidden="1" customHeight="1" x14ac:dyDescent="0.25">
      <c r="A497" s="11"/>
      <c r="B497" s="12"/>
      <c r="C497" s="4"/>
      <c r="D497" s="4"/>
      <c r="E497" s="90"/>
      <c r="F497" s="90"/>
      <c r="G497" s="90"/>
      <c r="H497" s="90"/>
      <c r="I497" s="90"/>
      <c r="J497" s="90"/>
      <c r="K497" s="13"/>
      <c r="L497" s="13"/>
      <c r="M497" s="189"/>
      <c r="AB497" s="15"/>
    </row>
    <row r="498" spans="1:87" ht="15" hidden="1" customHeight="1" x14ac:dyDescent="0.25">
      <c r="A498" s="11"/>
      <c r="B498" s="12"/>
      <c r="C498" s="4"/>
      <c r="D498" s="4"/>
      <c r="E498" s="90"/>
      <c r="F498" s="90"/>
      <c r="G498" s="90"/>
      <c r="H498" s="90"/>
      <c r="I498" s="90"/>
      <c r="J498" s="90"/>
      <c r="K498" s="13"/>
      <c r="L498" s="13"/>
      <c r="M498" s="189"/>
      <c r="AB498" s="15"/>
      <c r="BO498" s="15" t="s">
        <v>1</v>
      </c>
    </row>
    <row r="499" spans="1:87" ht="15" hidden="1" customHeight="1" x14ac:dyDescent="0.25">
      <c r="A499" s="11"/>
      <c r="B499" s="12"/>
      <c r="C499" s="4"/>
      <c r="D499" s="4"/>
      <c r="E499" s="90"/>
      <c r="F499" s="90"/>
      <c r="G499" s="90"/>
      <c r="H499" s="90"/>
      <c r="I499" s="90"/>
      <c r="J499" s="90"/>
      <c r="K499" s="13"/>
      <c r="L499" s="13"/>
      <c r="M499" s="189"/>
      <c r="AB499" s="15"/>
      <c r="BM499" s="4787" t="s">
        <v>458</v>
      </c>
      <c r="BN499" s="4788"/>
      <c r="BO499" s="4788"/>
      <c r="BP499" s="4788"/>
      <c r="BQ499" s="4788"/>
      <c r="BR499" s="4788"/>
      <c r="BS499" s="4788"/>
      <c r="BT499" s="4789"/>
    </row>
    <row r="500" spans="1:87" ht="15" hidden="1" customHeight="1" x14ac:dyDescent="0.25">
      <c r="A500" s="11"/>
      <c r="B500" s="12"/>
      <c r="C500" s="4"/>
      <c r="D500" s="4"/>
      <c r="E500" s="90"/>
      <c r="F500" s="90"/>
      <c r="G500" s="90"/>
      <c r="H500" s="90"/>
      <c r="I500" s="90"/>
      <c r="J500" s="90"/>
      <c r="K500" s="13"/>
      <c r="L500" s="13"/>
      <c r="M500" s="189"/>
      <c r="AB500" s="15"/>
      <c r="BM500" s="4790"/>
      <c r="BN500" s="4791"/>
      <c r="BO500" s="4791"/>
      <c r="BP500" s="4791"/>
      <c r="BQ500" s="4791"/>
      <c r="BR500" s="4791"/>
      <c r="BS500" s="4791"/>
      <c r="BT500" s="4792"/>
    </row>
    <row r="501" spans="1:87" ht="15" hidden="1" customHeight="1" x14ac:dyDescent="0.25">
      <c r="A501" s="11"/>
      <c r="B501" s="12"/>
      <c r="C501" s="4"/>
      <c r="D501" s="4"/>
      <c r="E501" s="90"/>
      <c r="F501" s="90"/>
      <c r="G501" s="90"/>
      <c r="H501" s="90"/>
      <c r="I501" s="90"/>
      <c r="J501" s="90"/>
      <c r="K501" s="13"/>
      <c r="L501" s="13"/>
      <c r="M501" s="189"/>
      <c r="AB501" s="15"/>
      <c r="BM501" s="4790"/>
      <c r="BN501" s="4791"/>
      <c r="BO501" s="4791"/>
      <c r="BP501" s="4791"/>
      <c r="BQ501" s="4791"/>
      <c r="BR501" s="4791"/>
      <c r="BS501" s="4791"/>
      <c r="BT501" s="4792"/>
    </row>
    <row r="502" spans="1:87" ht="15" hidden="1" customHeight="1" x14ac:dyDescent="0.25">
      <c r="A502" s="11"/>
      <c r="B502" s="12"/>
      <c r="C502" s="4"/>
      <c r="D502" s="4"/>
      <c r="E502" s="90"/>
      <c r="F502" s="90"/>
      <c r="G502" s="90"/>
      <c r="H502" s="90"/>
      <c r="I502" s="90"/>
      <c r="J502" s="90"/>
      <c r="K502" s="13"/>
      <c r="L502" s="13"/>
      <c r="M502" s="189"/>
      <c r="AB502" s="15"/>
      <c r="BM502" s="4793"/>
      <c r="BN502" s="4794"/>
      <c r="BO502" s="4794"/>
      <c r="BP502" s="4794"/>
      <c r="BQ502" s="4794"/>
      <c r="BR502" s="4794"/>
      <c r="BS502" s="4794"/>
      <c r="BT502" s="4795"/>
    </row>
    <row r="503" spans="1:87" ht="15" hidden="1" customHeight="1" x14ac:dyDescent="0.25">
      <c r="A503" s="11"/>
      <c r="B503" s="12"/>
      <c r="C503" s="4"/>
      <c r="D503" s="4"/>
      <c r="E503" s="90"/>
      <c r="F503" s="90"/>
      <c r="G503" s="90"/>
      <c r="H503" s="90"/>
      <c r="I503" s="90"/>
      <c r="J503" s="90"/>
      <c r="K503" s="13"/>
      <c r="L503" s="13"/>
      <c r="M503" s="189"/>
      <c r="AB503" s="15"/>
      <c r="BV503" s="15" t="s">
        <v>1</v>
      </c>
    </row>
    <row r="504" spans="1:87" ht="15" hidden="1" customHeight="1" x14ac:dyDescent="0.25">
      <c r="A504" s="11"/>
      <c r="B504" s="12"/>
      <c r="C504" s="1219" t="s">
        <v>691</v>
      </c>
      <c r="D504" s="1219"/>
      <c r="E504" s="2983"/>
      <c r="F504" s="2983"/>
      <c r="G504" s="2983"/>
      <c r="H504" s="2983"/>
      <c r="I504" s="2983"/>
      <c r="J504" s="2983"/>
      <c r="K504" s="209"/>
      <c r="L504" s="209"/>
      <c r="M504" s="2984"/>
      <c r="N504" s="580"/>
      <c r="O504" s="580"/>
      <c r="P504" s="580"/>
      <c r="Q504" s="580"/>
      <c r="R504" s="580"/>
      <c r="S504" s="580"/>
      <c r="T504" s="580"/>
      <c r="U504" s="580"/>
      <c r="V504" s="580"/>
      <c r="W504" s="580"/>
      <c r="X504" s="580"/>
      <c r="Y504" s="580"/>
      <c r="Z504" s="580"/>
      <c r="AA504" s="2350"/>
      <c r="AB504" s="18"/>
      <c r="AC504" s="830"/>
      <c r="AD504" s="830"/>
      <c r="AE504" s="830"/>
      <c r="AF504" s="830"/>
      <c r="AG504" s="18"/>
      <c r="AH504" s="18"/>
      <c r="AI504" s="18"/>
      <c r="AJ504" s="814"/>
      <c r="AK504" s="814"/>
      <c r="AL504" s="18"/>
      <c r="AM504" s="18"/>
      <c r="AN504" s="18"/>
      <c r="AO504" s="18"/>
      <c r="AP504" s="18"/>
      <c r="AQ504" s="18"/>
      <c r="AR504" s="18"/>
      <c r="AS504" s="18"/>
      <c r="AT504" s="18"/>
      <c r="AU504" s="814"/>
      <c r="AV504" s="18"/>
      <c r="AW504" s="814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580"/>
      <c r="BM504" s="580"/>
      <c r="BN504" s="580"/>
      <c r="BO504" s="18"/>
      <c r="BP504" s="18"/>
      <c r="BQ504" s="18"/>
      <c r="BR504" s="18"/>
      <c r="BS504" s="18">
        <f>BS464-BS467</f>
        <v>125</v>
      </c>
      <c r="BT504" s="18"/>
      <c r="BU504" s="18"/>
      <c r="BV504" s="18"/>
      <c r="BW504" s="18"/>
      <c r="BX504" s="18"/>
      <c r="BY504" s="18">
        <f>BY464-BY467</f>
        <v>125</v>
      </c>
      <c r="BZ504" s="18"/>
      <c r="CA504" s="18">
        <f>CA464-CA467</f>
        <v>125</v>
      </c>
      <c r="CB504" s="18"/>
      <c r="CC504" s="18"/>
      <c r="CD504" s="18">
        <f>CD464-CD467</f>
        <v>105</v>
      </c>
      <c r="CE504" s="18"/>
      <c r="CF504" s="18"/>
      <c r="CG504" s="18">
        <f>CG464-CG467</f>
        <v>125</v>
      </c>
      <c r="CI504" s="29">
        <f>AVERAGE(CA504:CH504)</f>
        <v>118.33333333333333</v>
      </c>
    </row>
    <row r="505" spans="1:87" ht="15" hidden="1" customHeight="1" x14ac:dyDescent="0.25">
      <c r="A505" s="11"/>
      <c r="B505" s="12"/>
      <c r="C505" s="1219"/>
      <c r="D505" s="1219"/>
      <c r="E505" s="2983"/>
      <c r="F505" s="2983"/>
      <c r="G505" s="2983"/>
      <c r="H505" s="2983"/>
      <c r="I505" s="2983"/>
      <c r="J505" s="2983"/>
      <c r="K505" s="209"/>
      <c r="L505" s="209"/>
      <c r="M505" s="2984"/>
      <c r="N505" s="580"/>
      <c r="O505" s="580"/>
      <c r="P505" s="580"/>
      <c r="Q505" s="580"/>
      <c r="R505" s="580"/>
      <c r="S505" s="580"/>
      <c r="T505" s="580"/>
      <c r="U505" s="580"/>
      <c r="V505" s="580"/>
      <c r="W505" s="580"/>
      <c r="X505" s="580"/>
      <c r="Y505" s="580"/>
      <c r="Z505" s="580"/>
      <c r="AA505" s="2350"/>
      <c r="AB505" s="18"/>
      <c r="AC505" s="830"/>
      <c r="AD505" s="830"/>
      <c r="AE505" s="830"/>
      <c r="AF505" s="830"/>
      <c r="AG505" s="18"/>
      <c r="AH505" s="18"/>
      <c r="AI505" s="18"/>
      <c r="AJ505" s="814"/>
      <c r="AK505" s="814"/>
      <c r="AL505" s="18"/>
      <c r="AM505" s="18"/>
      <c r="AN505" s="18"/>
      <c r="AO505" s="18"/>
      <c r="AP505" s="18"/>
      <c r="AQ505" s="18"/>
      <c r="AR505" s="18"/>
      <c r="AS505" s="18"/>
      <c r="AT505" s="18"/>
      <c r="AU505" s="814"/>
      <c r="AV505" s="18"/>
      <c r="AW505" s="814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580"/>
      <c r="BM505" s="580"/>
      <c r="BN505" s="580"/>
      <c r="BO505" s="18"/>
      <c r="BP505" s="18"/>
      <c r="BQ505" s="18"/>
      <c r="BR505" s="18"/>
      <c r="BS505" s="2351">
        <f>BS504/7</f>
        <v>17.857142857142858</v>
      </c>
      <c r="BT505" s="18"/>
      <c r="BU505" s="18"/>
      <c r="BV505" s="18"/>
      <c r="BW505" s="18"/>
      <c r="BX505" s="18"/>
      <c r="BY505" s="2351">
        <f>BY504/7</f>
        <v>17.857142857142858</v>
      </c>
      <c r="BZ505" s="18"/>
      <c r="CA505" s="2351">
        <f>CA504/7</f>
        <v>17.857142857142858</v>
      </c>
      <c r="CB505" s="18"/>
      <c r="CC505" s="18"/>
      <c r="CD505" s="2351">
        <f>CD504/7</f>
        <v>15</v>
      </c>
      <c r="CE505" s="18"/>
      <c r="CF505" s="18"/>
      <c r="CG505" s="2351">
        <f>CG504/7</f>
        <v>17.857142857142858</v>
      </c>
      <c r="CI505" s="29">
        <f>CI504/7</f>
        <v>16.904761904761905</v>
      </c>
    </row>
    <row r="506" spans="1:87" ht="15" hidden="1" customHeight="1" x14ac:dyDescent="0.25">
      <c r="A506" s="11"/>
      <c r="B506" s="12"/>
      <c r="C506" s="1219" t="s">
        <v>692</v>
      </c>
      <c r="D506" s="1219"/>
      <c r="E506" s="2983"/>
      <c r="F506" s="2983"/>
      <c r="G506" s="2983"/>
      <c r="H506" s="2983"/>
      <c r="I506" s="2983"/>
      <c r="J506" s="2983"/>
      <c r="K506" s="209"/>
      <c r="L506" s="209"/>
      <c r="M506" s="2984"/>
      <c r="N506" s="580"/>
      <c r="O506" s="580"/>
      <c r="P506" s="580"/>
      <c r="Q506" s="580"/>
      <c r="R506" s="580"/>
      <c r="S506" s="580"/>
      <c r="T506" s="580"/>
      <c r="U506" s="580"/>
      <c r="V506" s="580"/>
      <c r="W506" s="580"/>
      <c r="X506" s="580"/>
      <c r="Y506" s="580"/>
      <c r="Z506" s="580"/>
      <c r="AA506" s="2350"/>
      <c r="AB506" s="18"/>
      <c r="AC506" s="830"/>
      <c r="AD506" s="830"/>
      <c r="AE506" s="830"/>
      <c r="AF506" s="830"/>
      <c r="AG506" s="18"/>
      <c r="AH506" s="18"/>
      <c r="AI506" s="18"/>
      <c r="AJ506" s="814"/>
      <c r="AK506" s="814"/>
      <c r="AL506" s="18"/>
      <c r="AM506" s="18"/>
      <c r="AN506" s="18"/>
      <c r="AO506" s="18"/>
      <c r="AP506" s="18"/>
      <c r="AQ506" s="18"/>
      <c r="AR506" s="18"/>
      <c r="AS506" s="18"/>
      <c r="AT506" s="18"/>
      <c r="AU506" s="814"/>
      <c r="AV506" s="18"/>
      <c r="AW506" s="814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580"/>
      <c r="BM506" s="580"/>
      <c r="BN506" s="580"/>
      <c r="BO506" s="18"/>
      <c r="BP506" s="18"/>
      <c r="BQ506" s="18"/>
      <c r="BR506" s="18"/>
      <c r="BS506" s="18">
        <f>BS462-BS467</f>
        <v>141</v>
      </c>
      <c r="BT506" s="18"/>
      <c r="BU506" s="18"/>
      <c r="BV506" s="18"/>
      <c r="BW506" s="18"/>
      <c r="BX506" s="18"/>
      <c r="BY506" s="18">
        <f>BY462-BY467</f>
        <v>129</v>
      </c>
      <c r="BZ506" s="18"/>
      <c r="CA506" s="18">
        <f>CA462-CA467</f>
        <v>129</v>
      </c>
      <c r="CB506" s="18"/>
      <c r="CC506" s="18"/>
      <c r="CD506" s="18">
        <f>CD462-CD467</f>
        <v>119</v>
      </c>
      <c r="CE506" s="18"/>
      <c r="CF506" s="18"/>
      <c r="CG506" s="18">
        <f>CG462-CG467</f>
        <v>129</v>
      </c>
      <c r="CI506" s="29">
        <f>AVERAGE(CA506:CH506)</f>
        <v>125.66666666666667</v>
      </c>
    </row>
    <row r="507" spans="1:87" ht="15" hidden="1" customHeight="1" x14ac:dyDescent="0.25">
      <c r="A507" s="11"/>
      <c r="B507" s="12"/>
      <c r="C507" s="1219"/>
      <c r="D507" s="1219"/>
      <c r="E507" s="2983"/>
      <c r="F507" s="2983"/>
      <c r="G507" s="2983"/>
      <c r="H507" s="2983"/>
      <c r="I507" s="2983"/>
      <c r="J507" s="2983"/>
      <c r="K507" s="209"/>
      <c r="L507" s="209"/>
      <c r="M507" s="2984"/>
      <c r="N507" s="580"/>
      <c r="O507" s="580"/>
      <c r="P507" s="580"/>
      <c r="Q507" s="580"/>
      <c r="R507" s="580"/>
      <c r="S507" s="580"/>
      <c r="T507" s="580"/>
      <c r="U507" s="580"/>
      <c r="V507" s="580"/>
      <c r="W507" s="580"/>
      <c r="X507" s="580"/>
      <c r="Y507" s="580"/>
      <c r="Z507" s="580"/>
      <c r="AA507" s="2350"/>
      <c r="AB507" s="18"/>
      <c r="AC507" s="830"/>
      <c r="AD507" s="830"/>
      <c r="AE507" s="830"/>
      <c r="AF507" s="830"/>
      <c r="AG507" s="18"/>
      <c r="AH507" s="18"/>
      <c r="AI507" s="18"/>
      <c r="AJ507" s="814"/>
      <c r="AK507" s="814"/>
      <c r="AL507" s="18"/>
      <c r="AM507" s="18"/>
      <c r="AN507" s="18"/>
      <c r="AO507" s="18"/>
      <c r="AP507" s="18"/>
      <c r="AQ507" s="18"/>
      <c r="AR507" s="18"/>
      <c r="AS507" s="18"/>
      <c r="AT507" s="18"/>
      <c r="AU507" s="814"/>
      <c r="AV507" s="18"/>
      <c r="AW507" s="814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580"/>
      <c r="BM507" s="580"/>
      <c r="BN507" s="580"/>
      <c r="BO507" s="18"/>
      <c r="BP507" s="18"/>
      <c r="BQ507" s="18"/>
      <c r="BR507" s="18"/>
      <c r="BS507" s="2351">
        <f>BS506/7</f>
        <v>20.142857142857142</v>
      </c>
      <c r="BT507" s="18"/>
      <c r="BU507" s="18"/>
      <c r="BV507" s="18"/>
      <c r="BW507" s="18"/>
      <c r="BX507" s="18"/>
      <c r="BY507" s="2351">
        <f>BY506/7</f>
        <v>18.428571428571427</v>
      </c>
      <c r="BZ507" s="18"/>
      <c r="CA507" s="2351">
        <f>CA506/7</f>
        <v>18.428571428571427</v>
      </c>
      <c r="CB507" s="18"/>
      <c r="CC507" s="18"/>
      <c r="CD507" s="2351">
        <f>CD506/7</f>
        <v>17</v>
      </c>
      <c r="CE507" s="18"/>
      <c r="CF507" s="18"/>
      <c r="CG507" s="2351">
        <f>CG506/7</f>
        <v>18.428571428571427</v>
      </c>
      <c r="CI507" s="29">
        <f>CI506/7</f>
        <v>17.952380952380953</v>
      </c>
    </row>
    <row r="508" spans="1:87" ht="15" hidden="1" customHeight="1" x14ac:dyDescent="0.25">
      <c r="A508" s="11"/>
      <c r="B508" s="12"/>
      <c r="C508" s="1219" t="s">
        <v>718</v>
      </c>
      <c r="D508" s="1219"/>
      <c r="E508" s="2983"/>
      <c r="F508" s="2983"/>
      <c r="G508" s="2983"/>
      <c r="H508" s="2983"/>
      <c r="I508" s="2983"/>
      <c r="J508" s="2983"/>
      <c r="K508" s="209"/>
      <c r="L508" s="209"/>
      <c r="M508" s="2984"/>
      <c r="N508" s="580"/>
      <c r="O508" s="580"/>
      <c r="P508" s="580"/>
      <c r="Q508" s="580"/>
      <c r="R508" s="580"/>
      <c r="S508" s="580"/>
      <c r="T508" s="580"/>
      <c r="U508" s="580"/>
      <c r="V508" s="580"/>
      <c r="W508" s="580"/>
      <c r="X508" s="580"/>
      <c r="Y508" s="580"/>
      <c r="Z508" s="580"/>
      <c r="AA508" s="2350"/>
      <c r="AB508" s="18"/>
      <c r="AC508" s="830"/>
      <c r="AD508" s="830"/>
      <c r="AE508" s="830"/>
      <c r="AF508" s="830"/>
      <c r="AG508" s="18"/>
      <c r="AH508" s="18"/>
      <c r="AI508" s="18"/>
      <c r="AJ508" s="814"/>
      <c r="AK508" s="814"/>
      <c r="AL508" s="18"/>
      <c r="AM508" s="18"/>
      <c r="AN508" s="18"/>
      <c r="AO508" s="18"/>
      <c r="AP508" s="18"/>
      <c r="AQ508" s="18"/>
      <c r="AR508" s="18"/>
      <c r="AS508" s="18"/>
      <c r="AT508" s="18"/>
      <c r="AU508" s="814"/>
      <c r="AV508" s="18"/>
      <c r="AW508" s="814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580"/>
      <c r="BM508" s="580"/>
      <c r="BN508" s="580"/>
      <c r="BO508" s="18"/>
      <c r="BP508" s="18"/>
      <c r="BQ508" s="18"/>
      <c r="BR508" s="18"/>
      <c r="BS508" s="2351"/>
      <c r="BT508" s="18"/>
      <c r="BU508" s="18"/>
      <c r="BV508" s="18"/>
      <c r="BW508" s="18"/>
      <c r="BX508" s="18"/>
      <c r="BY508" s="2351"/>
      <c r="BZ508" s="18"/>
      <c r="CA508" s="2351">
        <f>CA463-CA472</f>
        <v>140</v>
      </c>
      <c r="CB508" s="18"/>
      <c r="CC508" s="18"/>
      <c r="CD508" s="2351">
        <f>CD463-CD472</f>
        <v>121</v>
      </c>
      <c r="CE508" s="18"/>
      <c r="CF508" s="18"/>
      <c r="CG508" s="2351">
        <f>CG463-CG472</f>
        <v>146</v>
      </c>
      <c r="CI508" s="29">
        <f>AVERAGE(CA508:CH508)</f>
        <v>135.66666666666666</v>
      </c>
    </row>
    <row r="509" spans="1:87" ht="15" hidden="1" customHeight="1" x14ac:dyDescent="0.25">
      <c r="A509" s="11"/>
      <c r="B509" s="12"/>
      <c r="C509" s="1219"/>
      <c r="D509" s="1219"/>
      <c r="E509" s="2983"/>
      <c r="F509" s="2983"/>
      <c r="G509" s="2983"/>
      <c r="H509" s="2983"/>
      <c r="I509" s="2983"/>
      <c r="J509" s="2983"/>
      <c r="K509" s="209"/>
      <c r="L509" s="209"/>
      <c r="M509" s="2984"/>
      <c r="N509" s="580"/>
      <c r="O509" s="580"/>
      <c r="P509" s="580"/>
      <c r="Q509" s="580"/>
      <c r="R509" s="580"/>
      <c r="S509" s="580"/>
      <c r="T509" s="580"/>
      <c r="U509" s="580"/>
      <c r="V509" s="580"/>
      <c r="W509" s="580"/>
      <c r="X509" s="580"/>
      <c r="Y509" s="580"/>
      <c r="Z509" s="580"/>
      <c r="AA509" s="2350"/>
      <c r="AB509" s="18"/>
      <c r="AC509" s="830"/>
      <c r="AD509" s="830"/>
      <c r="AE509" s="830"/>
      <c r="AF509" s="830"/>
      <c r="AG509" s="18"/>
      <c r="AH509" s="18"/>
      <c r="AI509" s="18"/>
      <c r="AJ509" s="814"/>
      <c r="AK509" s="814"/>
      <c r="AL509" s="18"/>
      <c r="AM509" s="18"/>
      <c r="AN509" s="18"/>
      <c r="AO509" s="18"/>
      <c r="AP509" s="18"/>
      <c r="AQ509" s="18"/>
      <c r="AR509" s="18"/>
      <c r="AS509" s="18"/>
      <c r="AT509" s="18"/>
      <c r="AU509" s="814"/>
      <c r="AV509" s="18"/>
      <c r="AW509" s="814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580"/>
      <c r="BM509" s="580"/>
      <c r="BN509" s="580"/>
      <c r="BO509" s="18"/>
      <c r="BP509" s="18"/>
      <c r="BQ509" s="18"/>
      <c r="BR509" s="18"/>
      <c r="BS509" s="2351"/>
      <c r="BT509" s="18"/>
      <c r="BU509" s="18"/>
      <c r="BV509" s="18"/>
      <c r="BW509" s="18"/>
      <c r="BX509" s="18"/>
      <c r="BY509" s="2351"/>
      <c r="BZ509" s="18"/>
      <c r="CA509" s="2351"/>
      <c r="CB509" s="18"/>
      <c r="CC509" s="18"/>
      <c r="CD509" s="2351"/>
      <c r="CE509" s="18"/>
      <c r="CF509" s="18"/>
      <c r="CG509" s="2351"/>
      <c r="CI509" s="29">
        <f>CI508/7</f>
        <v>19.38095238095238</v>
      </c>
    </row>
    <row r="510" spans="1:87" ht="15" hidden="1" customHeight="1" x14ac:dyDescent="0.25">
      <c r="A510" s="11"/>
      <c r="B510" s="12"/>
      <c r="C510" s="1219" t="s">
        <v>435</v>
      </c>
      <c r="D510" s="1219"/>
      <c r="E510" s="2983"/>
      <c r="F510" s="2983"/>
      <c r="G510" s="2983"/>
      <c r="H510" s="2983"/>
      <c r="I510" s="2983"/>
      <c r="J510" s="2983"/>
      <c r="K510" s="209"/>
      <c r="L510" s="209"/>
      <c r="M510" s="2984"/>
      <c r="N510" s="580"/>
      <c r="O510" s="580"/>
      <c r="P510" s="580"/>
      <c r="Q510" s="580"/>
      <c r="R510" s="580"/>
      <c r="S510" s="580"/>
      <c r="T510" s="580"/>
      <c r="U510" s="580"/>
      <c r="V510" s="580"/>
      <c r="W510" s="580"/>
      <c r="X510" s="580"/>
      <c r="Y510" s="580"/>
      <c r="Z510" s="580"/>
      <c r="AA510" s="2350"/>
      <c r="AB510" s="18"/>
      <c r="AC510" s="830"/>
      <c r="AD510" s="830"/>
      <c r="AE510" s="830"/>
      <c r="AF510" s="830"/>
      <c r="AG510" s="18"/>
      <c r="AH510" s="18"/>
      <c r="AI510" s="18"/>
      <c r="AJ510" s="814"/>
      <c r="AK510" s="814"/>
      <c r="AL510" s="18"/>
      <c r="AM510" s="18"/>
      <c r="AN510" s="18"/>
      <c r="AO510" s="18"/>
      <c r="AP510" s="18"/>
      <c r="AQ510" s="18"/>
      <c r="AR510" s="18"/>
      <c r="AS510" s="18"/>
      <c r="AT510" s="18"/>
      <c r="AU510" s="814"/>
      <c r="AV510" s="18"/>
      <c r="AW510" s="814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580"/>
      <c r="BM510" s="1265"/>
      <c r="BN510" s="1265"/>
      <c r="BO510" s="580">
        <f>BO461-BO485</f>
        <v>226</v>
      </c>
      <c r="BP510" s="1265" t="e">
        <f>#REF!-BP465</f>
        <v>#REF!</v>
      </c>
      <c r="BQ510" s="1265" t="e">
        <f>#REF!-BQ465</f>
        <v>#REF!</v>
      </c>
      <c r="BR510" s="580"/>
      <c r="BS510" s="580">
        <f>BS461-BS485</f>
        <v>236</v>
      </c>
      <c r="BT510" s="1265"/>
      <c r="BU510" s="580">
        <f>BU461-BU485</f>
        <v>231</v>
      </c>
      <c r="BV510" s="18"/>
      <c r="BW510" s="18"/>
      <c r="BX510" s="18"/>
      <c r="BY510" s="580">
        <f>BY461-BY485</f>
        <v>269</v>
      </c>
      <c r="BZ510" s="18"/>
      <c r="CA510" s="580">
        <f>CA461-CA485</f>
        <v>212</v>
      </c>
      <c r="CB510" s="18"/>
      <c r="CC510" s="18"/>
      <c r="CD510" s="580">
        <f>CD461-CD485</f>
        <v>206</v>
      </c>
      <c r="CE510" s="18"/>
      <c r="CF510" s="18"/>
      <c r="CG510" s="580">
        <f>CG461-CG485</f>
        <v>218</v>
      </c>
      <c r="CI510" s="29"/>
    </row>
    <row r="511" spans="1:87" ht="15" hidden="1" customHeight="1" x14ac:dyDescent="0.25">
      <c r="A511" s="11"/>
      <c r="B511" s="12"/>
      <c r="C511" s="1219" t="s">
        <v>436</v>
      </c>
      <c r="D511" s="1219"/>
      <c r="E511" s="2983"/>
      <c r="F511" s="2983"/>
      <c r="G511" s="2983"/>
      <c r="H511" s="2983"/>
      <c r="I511" s="2983"/>
      <c r="J511" s="2983"/>
      <c r="K511" s="209"/>
      <c r="L511" s="209"/>
      <c r="M511" s="2984"/>
      <c r="N511" s="580"/>
      <c r="O511" s="580"/>
      <c r="P511" s="580"/>
      <c r="Q511" s="580"/>
      <c r="R511" s="580"/>
      <c r="S511" s="580"/>
      <c r="T511" s="580"/>
      <c r="U511" s="580"/>
      <c r="V511" s="580"/>
      <c r="W511" s="580"/>
      <c r="X511" s="580"/>
      <c r="Y511" s="580"/>
      <c r="Z511" s="580"/>
      <c r="AA511" s="2350"/>
      <c r="AB511" s="18"/>
      <c r="AC511" s="830"/>
      <c r="AD511" s="830"/>
      <c r="AE511" s="830"/>
      <c r="AF511" s="830"/>
      <c r="AG511" s="18"/>
      <c r="AH511" s="18"/>
      <c r="AI511" s="18"/>
      <c r="AJ511" s="814"/>
      <c r="AK511" s="814"/>
      <c r="AL511" s="18"/>
      <c r="AM511" s="18"/>
      <c r="AN511" s="18"/>
      <c r="AO511" s="18"/>
      <c r="AP511" s="18"/>
      <c r="AQ511" s="18"/>
      <c r="AR511" s="18"/>
      <c r="AS511" s="18"/>
      <c r="AT511" s="18"/>
      <c r="AU511" s="814"/>
      <c r="AV511" s="18"/>
      <c r="AW511" s="814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265"/>
      <c r="BM511" s="1265"/>
      <c r="BN511" s="1265"/>
      <c r="BO511" s="1265">
        <f>BO510/7</f>
        <v>32.285714285714285</v>
      </c>
      <c r="BP511" s="1265" t="e">
        <f>BP510/7</f>
        <v>#REF!</v>
      </c>
      <c r="BQ511" s="1265" t="e">
        <f>BQ510/7</f>
        <v>#REF!</v>
      </c>
      <c r="BR511" s="1265"/>
      <c r="BS511" s="1265">
        <f>BS510/7</f>
        <v>33.714285714285715</v>
      </c>
      <c r="BT511" s="1265"/>
      <c r="BU511" s="1265">
        <f>BU510/7</f>
        <v>33</v>
      </c>
      <c r="BV511" s="18"/>
      <c r="BW511" s="18"/>
      <c r="BX511" s="18"/>
      <c r="BY511" s="1265">
        <f>BY510/7</f>
        <v>38.428571428571431</v>
      </c>
      <c r="BZ511" s="18"/>
      <c r="CA511" s="1265">
        <f>CA510/7</f>
        <v>30.285714285714285</v>
      </c>
      <c r="CB511" s="18"/>
      <c r="CC511" s="18"/>
      <c r="CD511" s="1265">
        <f>CD510/7</f>
        <v>29.428571428571427</v>
      </c>
      <c r="CE511" s="18"/>
      <c r="CF511" s="18"/>
      <c r="CG511" s="1265">
        <f>CG510/7</f>
        <v>31.142857142857142</v>
      </c>
      <c r="CI511" s="29"/>
    </row>
    <row r="512" spans="1:87" ht="15" hidden="1" customHeight="1" x14ac:dyDescent="0.25">
      <c r="A512" s="11"/>
      <c r="B512" s="12"/>
      <c r="C512" s="1219" t="s">
        <v>437</v>
      </c>
      <c r="D512" s="1219"/>
      <c r="E512" s="2983"/>
      <c r="F512" s="2983"/>
      <c r="G512" s="2983"/>
      <c r="H512" s="2983"/>
      <c r="I512" s="2983"/>
      <c r="J512" s="2983"/>
      <c r="K512" s="209"/>
      <c r="L512" s="209"/>
      <c r="M512" s="2984"/>
      <c r="N512" s="580"/>
      <c r="O512" s="580"/>
      <c r="P512" s="580"/>
      <c r="Q512" s="580"/>
      <c r="R512" s="580"/>
      <c r="S512" s="580"/>
      <c r="T512" s="580"/>
      <c r="U512" s="580"/>
      <c r="V512" s="580"/>
      <c r="W512" s="580"/>
      <c r="X512" s="580"/>
      <c r="Y512" s="580"/>
      <c r="Z512" s="580"/>
      <c r="AA512" s="2350"/>
      <c r="AB512" s="18"/>
      <c r="AC512" s="830"/>
      <c r="AD512" s="830"/>
      <c r="AE512" s="830"/>
      <c r="AF512" s="830"/>
      <c r="AG512" s="18"/>
      <c r="AH512" s="18"/>
      <c r="AI512" s="18"/>
      <c r="AJ512" s="814"/>
      <c r="AK512" s="814"/>
      <c r="AL512" s="18"/>
      <c r="AM512" s="18"/>
      <c r="AN512" s="18"/>
      <c r="AO512" s="18"/>
      <c r="AP512" s="18"/>
      <c r="AQ512" s="18"/>
      <c r="AR512" s="18"/>
      <c r="AS512" s="18"/>
      <c r="AT512" s="18"/>
      <c r="AU512" s="814"/>
      <c r="AV512" s="18"/>
      <c r="AW512" s="814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580"/>
      <c r="BM512" s="1265"/>
      <c r="BN512" s="1265"/>
      <c r="BO512" s="580">
        <f>BO463-BO485</f>
        <v>206</v>
      </c>
      <c r="BP512" s="1265" t="e">
        <f>#REF!-BO482</f>
        <v>#REF!</v>
      </c>
      <c r="BQ512" s="1265" t="e">
        <f>#REF!-BO482</f>
        <v>#REF!</v>
      </c>
      <c r="BR512" s="580"/>
      <c r="BS512" s="580">
        <f>BS463-BS485</f>
        <v>216</v>
      </c>
      <c r="BT512" s="1265"/>
      <c r="BU512" s="580">
        <f>BU463-BU485</f>
        <v>226</v>
      </c>
      <c r="BV512" s="18"/>
      <c r="BW512" s="18"/>
      <c r="BX512" s="18"/>
      <c r="BY512" s="580">
        <f>BY463-BY485</f>
        <v>264</v>
      </c>
      <c r="BZ512" s="18"/>
      <c r="CA512" s="580">
        <f>CA463-CA485</f>
        <v>207</v>
      </c>
      <c r="CB512" s="18"/>
      <c r="CC512" s="18"/>
      <c r="CD512" s="580">
        <f>CD463-CD485</f>
        <v>186</v>
      </c>
      <c r="CE512" s="18"/>
      <c r="CF512" s="18"/>
      <c r="CG512" s="580">
        <f>CG463-CG485</f>
        <v>213</v>
      </c>
      <c r="CI512" s="29">
        <f>AVERAGE(CA512:CH512)</f>
        <v>202</v>
      </c>
    </row>
    <row r="513" spans="1:115" ht="15" hidden="1" customHeight="1" x14ac:dyDescent="0.25">
      <c r="A513" s="11"/>
      <c r="B513" s="12"/>
      <c r="C513" s="1219" t="s">
        <v>438</v>
      </c>
      <c r="D513" s="1219"/>
      <c r="E513" s="2983"/>
      <c r="F513" s="2983"/>
      <c r="G513" s="2983"/>
      <c r="H513" s="2983"/>
      <c r="I513" s="2983"/>
      <c r="J513" s="2983"/>
      <c r="K513" s="209"/>
      <c r="L513" s="209"/>
      <c r="M513" s="2984"/>
      <c r="N513" s="580"/>
      <c r="O513" s="580"/>
      <c r="P513" s="580"/>
      <c r="Q513" s="580"/>
      <c r="R513" s="580"/>
      <c r="S513" s="580"/>
      <c r="T513" s="580"/>
      <c r="U513" s="580"/>
      <c r="V513" s="580"/>
      <c r="W513" s="580"/>
      <c r="X513" s="580"/>
      <c r="Y513" s="580"/>
      <c r="Z513" s="580"/>
      <c r="AA513" s="2350"/>
      <c r="AB513" s="18"/>
      <c r="AC513" s="830"/>
      <c r="AD513" s="830"/>
      <c r="AE513" s="830"/>
      <c r="AF513" s="830"/>
      <c r="AG513" s="18"/>
      <c r="AH513" s="18"/>
      <c r="AI513" s="18"/>
      <c r="AJ513" s="814"/>
      <c r="AK513" s="814"/>
      <c r="AL513" s="18"/>
      <c r="AM513" s="18"/>
      <c r="AN513" s="18"/>
      <c r="AO513" s="18"/>
      <c r="AP513" s="18"/>
      <c r="AQ513" s="18"/>
      <c r="AR513" s="18"/>
      <c r="AS513" s="18"/>
      <c r="AT513" s="18"/>
      <c r="AU513" s="814"/>
      <c r="AV513" s="18"/>
      <c r="AW513" s="814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265"/>
      <c r="BM513" s="1265"/>
      <c r="BN513" s="1265"/>
      <c r="BO513" s="1265">
        <f>BO512/7</f>
        <v>29.428571428571427</v>
      </c>
      <c r="BP513" s="1265" t="e">
        <f>BP512/7</f>
        <v>#REF!</v>
      </c>
      <c r="BQ513" s="1265" t="e">
        <f>BQ512/7</f>
        <v>#REF!</v>
      </c>
      <c r="BR513" s="1265"/>
      <c r="BS513" s="1265">
        <f>BS512/7</f>
        <v>30.857142857142858</v>
      </c>
      <c r="BT513" s="1265"/>
      <c r="BU513" s="1265">
        <f>BU512/7</f>
        <v>32.285714285714285</v>
      </c>
      <c r="BV513" s="18"/>
      <c r="BW513" s="18"/>
      <c r="BX513" s="18"/>
      <c r="BY513" s="1265">
        <f>BY512/7</f>
        <v>37.714285714285715</v>
      </c>
      <c r="BZ513" s="18"/>
      <c r="CA513" s="1265">
        <f>CA512/7</f>
        <v>29.571428571428573</v>
      </c>
      <c r="CB513" s="18"/>
      <c r="CC513" s="18"/>
      <c r="CD513" s="1265">
        <f>CD512/7</f>
        <v>26.571428571428573</v>
      </c>
      <c r="CE513" s="18"/>
      <c r="CF513" s="18"/>
      <c r="CG513" s="1265">
        <f>CG512/7</f>
        <v>30.428571428571427</v>
      </c>
      <c r="CI513" s="29">
        <f>CI512/7</f>
        <v>28.857142857142858</v>
      </c>
    </row>
    <row r="514" spans="1:115" ht="15" hidden="1" customHeight="1" x14ac:dyDescent="0.25">
      <c r="A514" s="11"/>
      <c r="B514" s="12"/>
      <c r="C514" s="2981" t="s">
        <v>714</v>
      </c>
      <c r="D514" s="2981"/>
      <c r="E514" s="90"/>
      <c r="F514" s="90"/>
      <c r="G514" s="90"/>
      <c r="H514" s="90"/>
      <c r="I514" s="90"/>
      <c r="J514" s="90"/>
      <c r="K514" s="13"/>
      <c r="L514" s="13"/>
      <c r="M514" s="185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3351"/>
      <c r="AB514" s="1"/>
      <c r="AC514" s="827"/>
      <c r="AD514" s="827"/>
      <c r="AE514" s="827"/>
      <c r="AF514" s="827"/>
      <c r="AG514" s="1"/>
      <c r="AH514" s="1"/>
      <c r="AI514" s="1"/>
      <c r="AJ514" s="2803"/>
      <c r="AK514" s="2803"/>
      <c r="AL514" s="1"/>
      <c r="AM514" s="1"/>
      <c r="AN514" s="1"/>
      <c r="AO514" s="1"/>
      <c r="AP514" s="1"/>
      <c r="AQ514" s="1"/>
      <c r="AR514" s="1"/>
      <c r="AS514" s="1"/>
      <c r="AT514" s="1"/>
      <c r="AU514" s="2803"/>
      <c r="AV514" s="1"/>
      <c r="AW514" s="2803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3144"/>
      <c r="BM514" s="3145"/>
      <c r="BN514" s="3146"/>
      <c r="BO514" s="3144"/>
      <c r="BP514" s="3146"/>
      <c r="BQ514" s="1237"/>
      <c r="BR514" s="3144"/>
      <c r="BS514" s="3144"/>
      <c r="BT514" s="3146"/>
      <c r="BU514" s="1237"/>
      <c r="BV514" s="1"/>
      <c r="BW514" s="1"/>
      <c r="BX514" s="1"/>
      <c r="BY514" s="1237"/>
      <c r="BZ514" s="1"/>
      <c r="CA514" s="1237">
        <f>CA463-CA480</f>
        <v>184</v>
      </c>
      <c r="CB514" s="1"/>
      <c r="CC514" s="1"/>
      <c r="CD514" s="1237">
        <f>CD463-CD480</f>
        <v>163</v>
      </c>
      <c r="CE514" s="1"/>
      <c r="CF514" s="1"/>
      <c r="CG514" s="1237">
        <f>CG463-CG480</f>
        <v>190</v>
      </c>
      <c r="CI514" s="29">
        <f>AVERAGE(CA514:CH514)</f>
        <v>179</v>
      </c>
    </row>
    <row r="515" spans="1:115" ht="15" hidden="1" customHeight="1" x14ac:dyDescent="0.25">
      <c r="A515" s="11"/>
      <c r="B515" s="12"/>
      <c r="C515" s="2981" t="s">
        <v>717</v>
      </c>
      <c r="D515" s="2981"/>
      <c r="E515" s="90"/>
      <c r="F515" s="90"/>
      <c r="G515" s="90"/>
      <c r="H515" s="90"/>
      <c r="I515" s="90"/>
      <c r="J515" s="90"/>
      <c r="K515" s="13"/>
      <c r="L515" s="13"/>
      <c r="M515" s="185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3351"/>
      <c r="AB515" s="1"/>
      <c r="AC515" s="827"/>
      <c r="AD515" s="827"/>
      <c r="AE515" s="827"/>
      <c r="AF515" s="827"/>
      <c r="AG515" s="1"/>
      <c r="AH515" s="1"/>
      <c r="AI515" s="1"/>
      <c r="AJ515" s="2803"/>
      <c r="AK515" s="2803"/>
      <c r="AL515" s="1"/>
      <c r="AM515" s="1"/>
      <c r="AN515" s="1"/>
      <c r="AO515" s="1"/>
      <c r="AP515" s="1"/>
      <c r="AQ515" s="1"/>
      <c r="AR515" s="1"/>
      <c r="AS515" s="1"/>
      <c r="AT515" s="1"/>
      <c r="AU515" s="2803"/>
      <c r="AV515" s="1"/>
      <c r="AW515" s="2803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3144"/>
      <c r="BM515" s="3145"/>
      <c r="BN515" s="3146"/>
      <c r="BO515" s="3144"/>
      <c r="BP515" s="3146"/>
      <c r="BQ515" s="1237"/>
      <c r="BR515" s="3144"/>
      <c r="BS515" s="3144"/>
      <c r="BT515" s="3146"/>
      <c r="BU515" s="1237"/>
      <c r="BV515" s="1"/>
      <c r="BW515" s="1"/>
      <c r="BX515" s="1"/>
      <c r="BY515" s="1237"/>
      <c r="BZ515" s="1"/>
      <c r="CA515" s="1237"/>
      <c r="CB515" s="1"/>
      <c r="CC515" s="1"/>
      <c r="CD515" s="1237"/>
      <c r="CE515" s="1"/>
      <c r="CF515" s="1"/>
      <c r="CG515" s="1237"/>
      <c r="CI515" s="29">
        <f>CI514/7</f>
        <v>25.571428571428573</v>
      </c>
    </row>
    <row r="516" spans="1:115" ht="15" hidden="1" customHeight="1" x14ac:dyDescent="0.25">
      <c r="A516" s="11"/>
      <c r="B516" s="12"/>
      <c r="C516" s="2981" t="s">
        <v>439</v>
      </c>
      <c r="D516" s="2981"/>
      <c r="E516" s="90"/>
      <c r="F516" s="90"/>
      <c r="G516" s="90"/>
      <c r="H516" s="90"/>
      <c r="I516" s="90"/>
      <c r="J516" s="90"/>
      <c r="K516" s="13"/>
      <c r="L516" s="13"/>
      <c r="M516" s="189"/>
      <c r="AB516" s="15"/>
      <c r="BL516" s="2982"/>
      <c r="BM516" s="2232"/>
      <c r="BN516" s="2234"/>
      <c r="BO516" s="2982"/>
      <c r="BP516" s="2234"/>
      <c r="BQ516" s="265"/>
      <c r="BR516" s="2982"/>
      <c r="BS516" s="2982"/>
      <c r="BT516" s="2234"/>
      <c r="BV516" s="15" t="s">
        <v>1</v>
      </c>
      <c r="CI516" s="29"/>
    </row>
    <row r="517" spans="1:115" ht="21" hidden="1" x14ac:dyDescent="0.25">
      <c r="A517" s="11"/>
      <c r="B517" s="12"/>
      <c r="C517" s="4"/>
      <c r="D517" s="4"/>
      <c r="E517" s="90"/>
      <c r="F517" s="90"/>
      <c r="G517" s="90"/>
      <c r="H517" s="90"/>
      <c r="I517" s="90"/>
      <c r="J517" s="90"/>
      <c r="K517" s="13"/>
      <c r="L517" s="13"/>
      <c r="M517" s="189"/>
      <c r="AB517" s="15"/>
      <c r="CI517" s="29"/>
    </row>
    <row r="518" spans="1:115" ht="30" hidden="1" customHeight="1" x14ac:dyDescent="0.25">
      <c r="A518" s="11"/>
      <c r="B518" s="12"/>
      <c r="C518" s="4"/>
      <c r="D518" s="4"/>
      <c r="E518" s="90"/>
      <c r="F518" s="90" t="s">
        <v>1</v>
      </c>
      <c r="G518" s="90"/>
      <c r="H518" s="90"/>
      <c r="I518" s="90"/>
      <c r="J518" s="90"/>
      <c r="K518" s="13"/>
      <c r="L518" s="13"/>
      <c r="M518" s="189"/>
      <c r="AB518" s="15"/>
      <c r="AS518" s="15" t="s">
        <v>309</v>
      </c>
      <c r="AU518" s="4796" t="s">
        <v>308</v>
      </c>
      <c r="AV518" s="4797"/>
      <c r="BA518" s="2095" t="s">
        <v>362</v>
      </c>
      <c r="BD518" s="15" t="s">
        <v>386</v>
      </c>
      <c r="BM518" s="181" t="s">
        <v>411</v>
      </c>
    </row>
    <row r="519" spans="1:115" s="19" customFormat="1" ht="30" hidden="1" customHeight="1" x14ac:dyDescent="0.25">
      <c r="A519" s="4736" t="s">
        <v>115</v>
      </c>
      <c r="B519" s="4740" t="s">
        <v>116</v>
      </c>
      <c r="C519" s="2201" t="s">
        <v>168</v>
      </c>
      <c r="D519" s="2201" t="s">
        <v>168</v>
      </c>
      <c r="E519" s="2202">
        <v>40754</v>
      </c>
      <c r="F519" s="2203">
        <v>40420</v>
      </c>
      <c r="G519" s="2203">
        <v>40451</v>
      </c>
      <c r="H519" s="2203">
        <v>40481</v>
      </c>
      <c r="I519" s="2203">
        <v>40512</v>
      </c>
      <c r="J519" s="2203">
        <v>40542</v>
      </c>
      <c r="K519" s="2203">
        <v>40938</v>
      </c>
      <c r="L519" s="2203">
        <v>40602</v>
      </c>
      <c r="M519" s="2204">
        <v>40632</v>
      </c>
      <c r="N519" s="2205">
        <v>41029</v>
      </c>
      <c r="O519" s="401">
        <v>41059</v>
      </c>
      <c r="P519" s="401">
        <v>41090</v>
      </c>
      <c r="Q519" s="400">
        <v>41120</v>
      </c>
      <c r="R519" s="408">
        <v>41151</v>
      </c>
      <c r="S519" s="401">
        <v>41182</v>
      </c>
      <c r="T519" s="402">
        <v>406454</v>
      </c>
      <c r="U519" s="401">
        <v>41243</v>
      </c>
      <c r="V519" s="402">
        <v>41273</v>
      </c>
      <c r="W519" s="401">
        <v>41304</v>
      </c>
      <c r="X519" s="400">
        <v>41333</v>
      </c>
      <c r="Y519" s="401">
        <v>40998</v>
      </c>
      <c r="Z519" s="408">
        <v>41394</v>
      </c>
      <c r="AA519" s="978">
        <v>41424</v>
      </c>
      <c r="AB519" s="408">
        <v>41090</v>
      </c>
      <c r="AC519" s="408">
        <v>41485</v>
      </c>
      <c r="AD519" s="401">
        <v>41516</v>
      </c>
      <c r="AE519" s="402">
        <v>41547</v>
      </c>
      <c r="AF519" s="401">
        <v>41577</v>
      </c>
      <c r="AG519" s="401">
        <v>41608</v>
      </c>
      <c r="AH519" s="401">
        <v>41638</v>
      </c>
      <c r="AI519" s="401">
        <v>41304</v>
      </c>
      <c r="AJ519" s="978">
        <v>41333</v>
      </c>
      <c r="AK519" s="401">
        <v>41363</v>
      </c>
      <c r="AL519" s="401">
        <v>41394</v>
      </c>
      <c r="AM519" s="408">
        <v>41789</v>
      </c>
      <c r="AN519" s="401">
        <v>41820</v>
      </c>
      <c r="AO519" s="400">
        <v>41850</v>
      </c>
      <c r="AP519" s="400">
        <v>41881</v>
      </c>
      <c r="AQ519" s="408">
        <v>41912</v>
      </c>
      <c r="AR519" s="402">
        <v>41942</v>
      </c>
      <c r="AS519" s="400">
        <v>41973</v>
      </c>
      <c r="AT519" s="400">
        <v>42003</v>
      </c>
      <c r="AU519" s="2206">
        <v>42034</v>
      </c>
      <c r="AV519" s="401">
        <v>42063</v>
      </c>
      <c r="AW519" s="1106">
        <v>42093</v>
      </c>
      <c r="AX519" s="401">
        <v>42124</v>
      </c>
      <c r="AY519" s="400">
        <v>42154</v>
      </c>
      <c r="AZ519" s="401">
        <v>42185</v>
      </c>
      <c r="BA519" s="401">
        <v>42215</v>
      </c>
      <c r="BB519" s="401">
        <v>41881</v>
      </c>
      <c r="BC519" s="401">
        <v>41912</v>
      </c>
      <c r="BD519" s="401">
        <v>41942</v>
      </c>
      <c r="BE519" s="401">
        <v>41973</v>
      </c>
      <c r="BF519" s="401">
        <v>42003</v>
      </c>
      <c r="BG519" s="401">
        <v>42399</v>
      </c>
      <c r="BH519" s="401">
        <v>42428</v>
      </c>
      <c r="BI519" s="401">
        <v>42459</v>
      </c>
      <c r="BJ519" s="401">
        <v>42490</v>
      </c>
      <c r="BK519" s="401">
        <v>42154</v>
      </c>
      <c r="BL519" s="401">
        <v>42185</v>
      </c>
      <c r="BM519" s="408">
        <v>42581</v>
      </c>
      <c r="BN519" s="401">
        <v>42612</v>
      </c>
      <c r="BO519" s="400">
        <v>42643</v>
      </c>
      <c r="BP519" s="401">
        <v>42673</v>
      </c>
      <c r="BQ519" s="401">
        <v>42704</v>
      </c>
      <c r="BR519" s="402">
        <v>42734</v>
      </c>
      <c r="BS519" s="401">
        <v>42034</v>
      </c>
      <c r="BT519" s="400">
        <v>42794</v>
      </c>
      <c r="BU519" s="408">
        <v>42824</v>
      </c>
      <c r="BV519" s="401">
        <v>42855</v>
      </c>
      <c r="BW519" s="402">
        <v>42885</v>
      </c>
      <c r="BX519" s="401">
        <v>42916</v>
      </c>
      <c r="BY519" s="401">
        <v>42946</v>
      </c>
      <c r="BZ519" s="401">
        <v>42977</v>
      </c>
      <c r="CA519" s="408">
        <v>43008</v>
      </c>
      <c r="CB519" s="277">
        <v>43038</v>
      </c>
      <c r="CC519" s="275">
        <v>43069</v>
      </c>
      <c r="CD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2095"/>
      <c r="CR519" s="209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</row>
    <row r="520" spans="1:115" s="19" customFormat="1" ht="30" hidden="1" customHeight="1" x14ac:dyDescent="0.25">
      <c r="A520" s="4737"/>
      <c r="B520" s="4741"/>
      <c r="C520" s="1757" t="s">
        <v>157</v>
      </c>
      <c r="D520" s="1989" t="s">
        <v>157</v>
      </c>
      <c r="E520" s="1966"/>
      <c r="F520" s="1966"/>
      <c r="G520" s="1966"/>
      <c r="H520" s="1966"/>
      <c r="I520" s="1966"/>
      <c r="J520" s="1966"/>
      <c r="K520" s="1966"/>
      <c r="L520" s="1966"/>
      <c r="M520" s="1967"/>
      <c r="N520" s="1968"/>
      <c r="O520" s="1693"/>
      <c r="P520" s="1693"/>
      <c r="Q520" s="1694"/>
      <c r="R520" s="1694"/>
      <c r="S520" s="1693">
        <v>41212</v>
      </c>
      <c r="T520" s="1696">
        <v>41243</v>
      </c>
      <c r="U520" s="1693">
        <v>41273</v>
      </c>
      <c r="V520" s="1693">
        <v>41304</v>
      </c>
      <c r="W520" s="1694">
        <v>41333</v>
      </c>
      <c r="X520" s="1694">
        <v>40998</v>
      </c>
      <c r="Y520" s="1693">
        <v>41394</v>
      </c>
      <c r="Z520" s="1698">
        <v>41424</v>
      </c>
      <c r="AA520" s="1697">
        <v>41090</v>
      </c>
      <c r="AB520" s="1698">
        <v>41120</v>
      </c>
      <c r="AC520" s="1698">
        <v>41516</v>
      </c>
      <c r="AD520" s="1693">
        <v>41547</v>
      </c>
      <c r="AE520" s="1696">
        <v>41577</v>
      </c>
      <c r="AF520" s="1693">
        <v>41608</v>
      </c>
      <c r="AG520" s="1693">
        <v>41638</v>
      </c>
      <c r="AH520" s="1693">
        <v>41304</v>
      </c>
      <c r="AI520" s="1697">
        <v>41333</v>
      </c>
      <c r="AJ520" s="1693">
        <v>41363</v>
      </c>
      <c r="AK520" s="1693">
        <v>41394</v>
      </c>
      <c r="AL520" s="1693">
        <v>41424</v>
      </c>
      <c r="AM520" s="1693">
        <v>41820</v>
      </c>
      <c r="AN520" s="1694">
        <v>41850</v>
      </c>
      <c r="AO520" s="1694">
        <v>41881</v>
      </c>
      <c r="AP520" s="1694">
        <v>41912</v>
      </c>
      <c r="AQ520" s="1693">
        <v>41942</v>
      </c>
      <c r="AR520" s="1696">
        <v>41973</v>
      </c>
      <c r="AS520" s="1693">
        <v>42003</v>
      </c>
      <c r="AT520" s="1694">
        <v>42034</v>
      </c>
      <c r="AU520" s="1697">
        <v>42063</v>
      </c>
      <c r="AV520" s="1693">
        <v>42093</v>
      </c>
      <c r="AW520" s="2118">
        <v>42124</v>
      </c>
      <c r="AX520" s="1693">
        <v>42154</v>
      </c>
      <c r="AY520" s="1694">
        <v>42185</v>
      </c>
      <c r="AZ520" s="1693">
        <v>42215</v>
      </c>
      <c r="BA520" s="1693">
        <v>41516</v>
      </c>
      <c r="BB520" s="1693">
        <v>41912</v>
      </c>
      <c r="BC520" s="1693">
        <v>41942</v>
      </c>
      <c r="BD520" s="1693">
        <v>41973</v>
      </c>
      <c r="BE520" s="1693">
        <v>42003</v>
      </c>
      <c r="BF520" s="1693">
        <v>41669</v>
      </c>
      <c r="BG520" s="1693">
        <v>42428</v>
      </c>
      <c r="BH520" s="1693">
        <v>42459</v>
      </c>
      <c r="BI520" s="1693">
        <v>42490</v>
      </c>
      <c r="BJ520" s="1693">
        <v>42520</v>
      </c>
      <c r="BK520" s="1693">
        <v>42185</v>
      </c>
      <c r="BL520" s="1698">
        <v>42581</v>
      </c>
      <c r="BM520" s="1693">
        <v>42612</v>
      </c>
      <c r="BN520" s="1694">
        <v>42643</v>
      </c>
      <c r="BO520" s="1693">
        <v>42673</v>
      </c>
      <c r="BP520" s="1693">
        <v>42704</v>
      </c>
      <c r="BQ520" s="1694">
        <v>42734</v>
      </c>
      <c r="BR520" s="1693">
        <v>42765</v>
      </c>
      <c r="BS520" s="1694">
        <v>42794</v>
      </c>
      <c r="BT520" s="1693">
        <v>42824</v>
      </c>
      <c r="BU520" s="1694">
        <v>42855</v>
      </c>
      <c r="BV520" s="1693">
        <v>42885</v>
      </c>
      <c r="BW520" s="1694">
        <v>42916</v>
      </c>
      <c r="BX520" s="1693">
        <v>42946</v>
      </c>
      <c r="BY520" s="1694">
        <v>42977</v>
      </c>
      <c r="BZ520" s="1693">
        <v>43008</v>
      </c>
      <c r="CA520" s="1694">
        <v>43038</v>
      </c>
      <c r="CB520" s="2209">
        <v>43069</v>
      </c>
      <c r="CC520" s="2210">
        <v>43099</v>
      </c>
      <c r="CD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2095"/>
      <c r="CR520" s="209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</row>
    <row r="521" spans="1:115" ht="30" hidden="1" customHeight="1" x14ac:dyDescent="0.25">
      <c r="A521" s="4737"/>
      <c r="B521" s="4741"/>
      <c r="C521" s="291" t="s">
        <v>4</v>
      </c>
      <c r="D521" s="291" t="s">
        <v>4</v>
      </c>
      <c r="E521" s="238"/>
      <c r="F521" s="238"/>
      <c r="G521" s="238"/>
      <c r="H521" s="238"/>
      <c r="I521" s="238"/>
      <c r="J521" s="238"/>
      <c r="K521" s="233"/>
      <c r="L521" s="233"/>
      <c r="M521" s="234"/>
      <c r="N521" s="235"/>
      <c r="O521" s="236"/>
      <c r="P521" s="236"/>
      <c r="Q521" s="236">
        <f>Q523+7</f>
        <v>7</v>
      </c>
      <c r="R521" s="237">
        <f>R523+7</f>
        <v>7</v>
      </c>
      <c r="S521" s="365">
        <f>S523+7</f>
        <v>41075</v>
      </c>
      <c r="T521" s="366" t="s">
        <v>163</v>
      </c>
      <c r="U521" s="365">
        <f>U523+7</f>
        <v>41138</v>
      </c>
      <c r="V521" s="368" t="s">
        <v>164</v>
      </c>
      <c r="W521" s="365">
        <f>W523+7</f>
        <v>41215</v>
      </c>
      <c r="X521" s="368" t="s">
        <v>165</v>
      </c>
      <c r="Y521" s="404">
        <f>Y523+7</f>
        <v>41250</v>
      </c>
      <c r="Z521" s="404">
        <f>Z523+7</f>
        <v>9</v>
      </c>
      <c r="AA521" s="368" t="s">
        <v>213</v>
      </c>
      <c r="AB521" s="775">
        <f>AB523+7</f>
        <v>41341</v>
      </c>
      <c r="AC521" s="833" t="s">
        <v>216</v>
      </c>
      <c r="AD521" s="236">
        <f>AD523+7</f>
        <v>41397</v>
      </c>
      <c r="AE521" s="834" t="s">
        <v>218</v>
      </c>
      <c r="AF521" s="236">
        <f>AF523+7</f>
        <v>41453</v>
      </c>
      <c r="AG521" s="868" t="s">
        <v>253</v>
      </c>
      <c r="AH521" s="236">
        <f>AH523+7</f>
        <v>41516</v>
      </c>
      <c r="AI521" s="868" t="s">
        <v>178</v>
      </c>
      <c r="AJ521" s="236">
        <f>AJ523+7</f>
        <v>41544</v>
      </c>
      <c r="AK521" s="236">
        <f>AK523+7</f>
        <v>41214</v>
      </c>
      <c r="AL521" s="868" t="s">
        <v>166</v>
      </c>
      <c r="AM521" s="292">
        <f>AM523+7</f>
        <v>41284</v>
      </c>
      <c r="AN521" s="868" t="s">
        <v>167</v>
      </c>
      <c r="AO521" s="236">
        <f>AO523+7</f>
        <v>41361</v>
      </c>
      <c r="AP521" s="934" t="s">
        <v>212</v>
      </c>
      <c r="AQ521" s="245">
        <v>41424</v>
      </c>
      <c r="AR521" s="868" t="s">
        <v>167</v>
      </c>
      <c r="AS521" s="236">
        <f>AS523+7</f>
        <v>41859</v>
      </c>
      <c r="AT521" s="938" t="s">
        <v>290</v>
      </c>
      <c r="AU521" s="868">
        <f>AU523+7</f>
        <v>41922</v>
      </c>
      <c r="AV521" s="868" t="s">
        <v>165</v>
      </c>
      <c r="AW521" s="237">
        <v>41957</v>
      </c>
      <c r="AX521" s="868">
        <v>41992</v>
      </c>
      <c r="AY521" s="237">
        <v>41663</v>
      </c>
      <c r="AZ521" s="868">
        <v>41697</v>
      </c>
      <c r="BA521" s="236">
        <f t="shared" ref="BA521:BG521" si="517">BA522+7</f>
        <v>42090</v>
      </c>
      <c r="BB521" s="370">
        <f t="shared" si="517"/>
        <v>42125</v>
      </c>
      <c r="BC521" s="236">
        <f t="shared" si="517"/>
        <v>42160</v>
      </c>
      <c r="BD521" s="237">
        <f t="shared" si="517"/>
        <v>42188</v>
      </c>
      <c r="BE521" s="236">
        <f t="shared" si="517"/>
        <v>42230</v>
      </c>
      <c r="BF521" s="237">
        <f t="shared" si="517"/>
        <v>42265</v>
      </c>
      <c r="BG521" s="236">
        <f t="shared" si="517"/>
        <v>42300</v>
      </c>
      <c r="BH521" s="237" t="s">
        <v>128</v>
      </c>
      <c r="BI521" s="236">
        <f>BI522+7</f>
        <v>42335</v>
      </c>
      <c r="BJ521" s="237">
        <f>BJ522+7</f>
        <v>42363</v>
      </c>
      <c r="BK521" s="236">
        <f>BK522+7</f>
        <v>42398</v>
      </c>
      <c r="BL521" s="236">
        <f t="shared" ref="BL521:CA521" si="518">BL522+7</f>
        <v>42433</v>
      </c>
      <c r="BM521" s="236">
        <f t="shared" si="518"/>
        <v>42468</v>
      </c>
      <c r="BN521" s="236">
        <f t="shared" si="518"/>
        <v>42503</v>
      </c>
      <c r="BO521" s="236">
        <f t="shared" si="518"/>
        <v>42538</v>
      </c>
      <c r="BP521" s="236">
        <f t="shared" si="518"/>
        <v>42573</v>
      </c>
      <c r="BQ521" s="370">
        <f t="shared" si="518"/>
        <v>42601</v>
      </c>
      <c r="BR521" s="236"/>
      <c r="BS521" s="237">
        <f t="shared" si="518"/>
        <v>42650</v>
      </c>
      <c r="BT521" s="1195"/>
      <c r="BU521" s="237">
        <f t="shared" si="518"/>
        <v>42685</v>
      </c>
      <c r="BV521" s="1195"/>
      <c r="BW521" s="237">
        <f t="shared" si="518"/>
        <v>42748</v>
      </c>
      <c r="BX521" s="1195"/>
      <c r="BY521" s="237">
        <f t="shared" si="518"/>
        <v>42818</v>
      </c>
      <c r="BZ521" s="1195"/>
      <c r="CA521" s="2207">
        <f t="shared" si="518"/>
        <v>42888</v>
      </c>
      <c r="CB521" s="1195"/>
      <c r="CC521" s="1195"/>
    </row>
    <row r="522" spans="1:115" ht="30" hidden="1" customHeight="1" x14ac:dyDescent="0.25">
      <c r="A522" s="4737"/>
      <c r="B522" s="4741"/>
      <c r="C522" s="291" t="s">
        <v>122</v>
      </c>
      <c r="D522" s="291" t="s">
        <v>122</v>
      </c>
      <c r="E522" s="238"/>
      <c r="F522" s="238"/>
      <c r="G522" s="238"/>
      <c r="H522" s="238"/>
      <c r="I522" s="238"/>
      <c r="J522" s="238"/>
      <c r="K522" s="233"/>
      <c r="L522" s="233"/>
      <c r="M522" s="234"/>
      <c r="N522" s="235"/>
      <c r="O522" s="236"/>
      <c r="P522" s="236"/>
      <c r="Q522" s="292">
        <v>40928</v>
      </c>
      <c r="R522" s="293">
        <v>40963</v>
      </c>
      <c r="S522" s="365">
        <f>S521-4</f>
        <v>41071</v>
      </c>
      <c r="T522" s="366" t="s">
        <v>163</v>
      </c>
      <c r="U522" s="365">
        <f>U521-4</f>
        <v>41134</v>
      </c>
      <c r="V522" s="225" t="s">
        <v>164</v>
      </c>
      <c r="W522" s="365">
        <f>W521-4</f>
        <v>41211</v>
      </c>
      <c r="X522" s="368" t="s">
        <v>165</v>
      </c>
      <c r="Y522" s="404">
        <f>Y521-4</f>
        <v>41246</v>
      </c>
      <c r="Z522" s="671">
        <f>Z521-4</f>
        <v>5</v>
      </c>
      <c r="AA522" s="225" t="s">
        <v>213</v>
      </c>
      <c r="AB522" s="768">
        <f>AB521-4</f>
        <v>41337</v>
      </c>
      <c r="AC522" s="835" t="s">
        <v>216</v>
      </c>
      <c r="AD522" s="45">
        <f>AD521-4</f>
        <v>41393</v>
      </c>
      <c r="AE522" s="342" t="s">
        <v>218</v>
      </c>
      <c r="AF522" s="45">
        <f>AF521-4</f>
        <v>41449</v>
      </c>
      <c r="AG522" s="14" t="s">
        <v>253</v>
      </c>
      <c r="AH522" s="45">
        <f>AH521-4</f>
        <v>41512</v>
      </c>
      <c r="AI522" s="14" t="s">
        <v>178</v>
      </c>
      <c r="AJ522" s="45">
        <f>AJ521-4</f>
        <v>41540</v>
      </c>
      <c r="AK522" s="45">
        <f>AK521-4</f>
        <v>41210</v>
      </c>
      <c r="AL522" s="14" t="s">
        <v>166</v>
      </c>
      <c r="AM522" s="736">
        <v>41280</v>
      </c>
      <c r="AN522" s="14" t="s">
        <v>167</v>
      </c>
      <c r="AO522" s="45">
        <f>AO521-4</f>
        <v>41357</v>
      </c>
      <c r="AP522" s="38" t="s">
        <v>212</v>
      </c>
      <c r="AQ522" s="246">
        <v>41421</v>
      </c>
      <c r="AR522" s="14" t="s">
        <v>167</v>
      </c>
      <c r="AS522" s="45">
        <f>AS521-4</f>
        <v>41855</v>
      </c>
      <c r="AT522" s="255" t="s">
        <v>290</v>
      </c>
      <c r="AU522" s="14">
        <f>AU521-4</f>
        <v>41918</v>
      </c>
      <c r="AV522" s="14" t="s">
        <v>165</v>
      </c>
      <c r="AW522" s="175">
        <v>41953</v>
      </c>
      <c r="AX522" s="14">
        <v>41988</v>
      </c>
      <c r="AY522" s="175">
        <v>41659</v>
      </c>
      <c r="AZ522" s="14">
        <v>41693</v>
      </c>
      <c r="BA522" s="45">
        <f t="shared" ref="BA522:BG522" si="519">BA523</f>
        <v>42083</v>
      </c>
      <c r="BB522" s="38">
        <f t="shared" si="519"/>
        <v>42118</v>
      </c>
      <c r="BC522" s="14">
        <f t="shared" si="519"/>
        <v>42153</v>
      </c>
      <c r="BD522" s="255">
        <f t="shared" si="519"/>
        <v>42181</v>
      </c>
      <c r="BE522" s="14">
        <f t="shared" si="519"/>
        <v>42223</v>
      </c>
      <c r="BF522" s="255">
        <f t="shared" si="519"/>
        <v>42258</v>
      </c>
      <c r="BG522" s="14">
        <f t="shared" si="519"/>
        <v>42293</v>
      </c>
      <c r="BH522" s="255" t="s">
        <v>128</v>
      </c>
      <c r="BI522" s="14">
        <f>BI523</f>
        <v>42328</v>
      </c>
      <c r="BJ522" s="255">
        <f>BJ523</f>
        <v>42356</v>
      </c>
      <c r="BK522" s="14">
        <f>BK523</f>
        <v>42391</v>
      </c>
      <c r="BL522" s="14">
        <f t="shared" ref="BL522:CA522" si="520">BL523</f>
        <v>42426</v>
      </c>
      <c r="BM522" s="14">
        <f t="shared" si="520"/>
        <v>42461</v>
      </c>
      <c r="BN522" s="14">
        <f t="shared" si="520"/>
        <v>42496</v>
      </c>
      <c r="BO522" s="14">
        <f t="shared" si="520"/>
        <v>42531</v>
      </c>
      <c r="BP522" s="14">
        <f t="shared" si="520"/>
        <v>42566</v>
      </c>
      <c r="BQ522" s="38">
        <f t="shared" si="520"/>
        <v>42594</v>
      </c>
      <c r="BR522" s="14"/>
      <c r="BS522" s="255">
        <f t="shared" si="520"/>
        <v>42643</v>
      </c>
      <c r="BT522" s="538"/>
      <c r="BU522" s="255">
        <f t="shared" si="520"/>
        <v>42678</v>
      </c>
      <c r="BV522" s="538"/>
      <c r="BW522" s="255">
        <f t="shared" si="520"/>
        <v>42741</v>
      </c>
      <c r="BX522" s="538"/>
      <c r="BY522" s="255">
        <f t="shared" si="520"/>
        <v>42811</v>
      </c>
      <c r="BZ522" s="538"/>
      <c r="CA522" s="342">
        <f t="shared" si="520"/>
        <v>42881</v>
      </c>
      <c r="CB522" s="538"/>
      <c r="CC522" s="538"/>
    </row>
    <row r="523" spans="1:115" ht="30" hidden="1" customHeight="1" x14ac:dyDescent="0.25">
      <c r="A523" s="4737"/>
      <c r="B523" s="4741"/>
      <c r="C523" s="291" t="s">
        <v>121</v>
      </c>
      <c r="D523" s="291" t="s">
        <v>121</v>
      </c>
      <c r="E523" s="238"/>
      <c r="F523" s="238"/>
      <c r="G523" s="238"/>
      <c r="H523" s="238"/>
      <c r="I523" s="238"/>
      <c r="J523" s="238"/>
      <c r="K523" s="233"/>
      <c r="L523" s="233"/>
      <c r="M523" s="234"/>
      <c r="N523" s="235"/>
      <c r="O523" s="236"/>
      <c r="P523" s="236"/>
      <c r="Q523" s="236">
        <f>Q162</f>
        <v>0</v>
      </c>
      <c r="R523" s="237">
        <f>R162</f>
        <v>0</v>
      </c>
      <c r="S523" s="236">
        <f>S524+2</f>
        <v>41068</v>
      </c>
      <c r="T523" s="366" t="s">
        <v>163</v>
      </c>
      <c r="U523" s="370">
        <f>U524+2</f>
        <v>41131</v>
      </c>
      <c r="V523" s="225" t="s">
        <v>164</v>
      </c>
      <c r="W523" s="371">
        <f>W524+2</f>
        <v>41208</v>
      </c>
      <c r="X523" s="368" t="s">
        <v>165</v>
      </c>
      <c r="Y523" s="404">
        <f>Y524+2</f>
        <v>41243</v>
      </c>
      <c r="Z523" s="671">
        <f>Z524+2</f>
        <v>2</v>
      </c>
      <c r="AA523" s="225" t="s">
        <v>213</v>
      </c>
      <c r="AB523" s="768">
        <f>AB524+2</f>
        <v>41334</v>
      </c>
      <c r="AC523" s="835" t="s">
        <v>216</v>
      </c>
      <c r="AD523" s="45">
        <f>AD524+2</f>
        <v>41390</v>
      </c>
      <c r="AE523" s="342" t="s">
        <v>218</v>
      </c>
      <c r="AF523" s="45">
        <f>AF524+2</f>
        <v>41446</v>
      </c>
      <c r="AG523" s="14" t="s">
        <v>253</v>
      </c>
      <c r="AH523" s="45">
        <f>AH524+2</f>
        <v>41509</v>
      </c>
      <c r="AI523" s="14" t="s">
        <v>178</v>
      </c>
      <c r="AJ523" s="45">
        <f>AJ524+2</f>
        <v>41537</v>
      </c>
      <c r="AK523" s="45">
        <f>AK524+2</f>
        <v>41207</v>
      </c>
      <c r="AL523" s="14" t="s">
        <v>166</v>
      </c>
      <c r="AM523" s="736">
        <v>41277</v>
      </c>
      <c r="AN523" s="14" t="s">
        <v>167</v>
      </c>
      <c r="AO523" s="45">
        <f>AO524+2</f>
        <v>41354</v>
      </c>
      <c r="AP523" s="38" t="s">
        <v>212</v>
      </c>
      <c r="AQ523" s="246">
        <v>41416</v>
      </c>
      <c r="AR523" s="14" t="s">
        <v>167</v>
      </c>
      <c r="AS523" s="45">
        <f>AS524+2</f>
        <v>41852</v>
      </c>
      <c r="AT523" s="255" t="s">
        <v>290</v>
      </c>
      <c r="AU523" s="14">
        <f>AU524+2</f>
        <v>41915</v>
      </c>
      <c r="AV523" s="14" t="s">
        <v>165</v>
      </c>
      <c r="AW523" s="175">
        <v>41947</v>
      </c>
      <c r="AX523" s="14">
        <v>41982</v>
      </c>
      <c r="AY523" s="175">
        <v>41652</v>
      </c>
      <c r="AZ523" s="14">
        <v>41687</v>
      </c>
      <c r="BA523" s="45">
        <f t="shared" ref="BA523:BG523" si="521">BA524+2</f>
        <v>42083</v>
      </c>
      <c r="BB523" s="807">
        <f t="shared" si="521"/>
        <v>42118</v>
      </c>
      <c r="BC523" s="45">
        <f t="shared" si="521"/>
        <v>42153</v>
      </c>
      <c r="BD523" s="175">
        <f t="shared" si="521"/>
        <v>42181</v>
      </c>
      <c r="BE523" s="45">
        <f t="shared" si="521"/>
        <v>42223</v>
      </c>
      <c r="BF523" s="175">
        <f t="shared" si="521"/>
        <v>42258</v>
      </c>
      <c r="BG523" s="45">
        <f t="shared" si="521"/>
        <v>42293</v>
      </c>
      <c r="BH523" s="175" t="s">
        <v>128</v>
      </c>
      <c r="BI523" s="45">
        <f>BI524+2</f>
        <v>42328</v>
      </c>
      <c r="BJ523" s="175">
        <f>BJ524+2</f>
        <v>42356</v>
      </c>
      <c r="BK523" s="45">
        <f>BK524+2</f>
        <v>42391</v>
      </c>
      <c r="BL523" s="45">
        <f t="shared" ref="BL523:CA523" si="522">BL524+2</f>
        <v>42426</v>
      </c>
      <c r="BM523" s="45">
        <f t="shared" si="522"/>
        <v>42461</v>
      </c>
      <c r="BN523" s="45">
        <f t="shared" si="522"/>
        <v>42496</v>
      </c>
      <c r="BO523" s="45">
        <f t="shared" si="522"/>
        <v>42531</v>
      </c>
      <c r="BP523" s="45">
        <f t="shared" si="522"/>
        <v>42566</v>
      </c>
      <c r="BQ523" s="807">
        <f t="shared" si="522"/>
        <v>42594</v>
      </c>
      <c r="BR523" s="45"/>
      <c r="BS523" s="175">
        <f t="shared" si="522"/>
        <v>42643</v>
      </c>
      <c r="BT523" s="538"/>
      <c r="BU523" s="175">
        <f t="shared" si="522"/>
        <v>42678</v>
      </c>
      <c r="BV523" s="538"/>
      <c r="BW523" s="175">
        <f t="shared" si="522"/>
        <v>42741</v>
      </c>
      <c r="BX523" s="538"/>
      <c r="BY523" s="175">
        <f t="shared" si="522"/>
        <v>42811</v>
      </c>
      <c r="BZ523" s="538"/>
      <c r="CA523" s="528">
        <f t="shared" si="522"/>
        <v>42881</v>
      </c>
      <c r="CB523" s="538"/>
      <c r="CC523" s="538"/>
    </row>
    <row r="524" spans="1:115" s="206" customFormat="1" ht="30" hidden="1" customHeight="1" x14ac:dyDescent="0.25">
      <c r="A524" s="4738"/>
      <c r="B524" s="4742"/>
      <c r="C524" s="2120" t="s">
        <v>33</v>
      </c>
      <c r="D524" s="2120" t="s">
        <v>33</v>
      </c>
      <c r="E524" s="2121">
        <v>40183</v>
      </c>
      <c r="F524" s="2121">
        <v>40590</v>
      </c>
      <c r="G524" s="2121">
        <v>40604</v>
      </c>
      <c r="H524" s="2121">
        <v>40275</v>
      </c>
      <c r="I524" s="2121">
        <v>40674</v>
      </c>
      <c r="J524" s="2121">
        <v>40337</v>
      </c>
      <c r="K524" s="2121">
        <v>40737</v>
      </c>
      <c r="L524" s="2121" t="s">
        <v>25</v>
      </c>
      <c r="M524" s="1548">
        <v>40772</v>
      </c>
      <c r="N524" s="1677">
        <v>40807</v>
      </c>
      <c r="O524" s="2122">
        <v>40842</v>
      </c>
      <c r="P524" s="2122" t="s">
        <v>107</v>
      </c>
      <c r="Q524" s="2122">
        <v>40926</v>
      </c>
      <c r="R524" s="2123">
        <v>40961</v>
      </c>
      <c r="S524" s="2122">
        <v>41066</v>
      </c>
      <c r="T524" s="2124" t="s">
        <v>163</v>
      </c>
      <c r="U524" s="2125">
        <v>41129</v>
      </c>
      <c r="V524" s="2126" t="s">
        <v>164</v>
      </c>
      <c r="W524" s="2124">
        <v>41206</v>
      </c>
      <c r="X524" s="2127" t="s">
        <v>165</v>
      </c>
      <c r="Y524" s="2128">
        <v>41241</v>
      </c>
      <c r="Z524" s="2129">
        <f>Z53</f>
        <v>0</v>
      </c>
      <c r="AA524" s="2126" t="s">
        <v>213</v>
      </c>
      <c r="AB524" s="2130">
        <f>AB53</f>
        <v>41332</v>
      </c>
      <c r="AC524" s="842" t="s">
        <v>216</v>
      </c>
      <c r="AD524" s="2122">
        <f>AD53</f>
        <v>41388</v>
      </c>
      <c r="AE524" s="2131" t="s">
        <v>218</v>
      </c>
      <c r="AF524" s="2122">
        <f>AF53</f>
        <v>41444</v>
      </c>
      <c r="AG524" s="872" t="s">
        <v>253</v>
      </c>
      <c r="AH524" s="2122">
        <f>AH53</f>
        <v>41507</v>
      </c>
      <c r="AI524" s="872" t="s">
        <v>178</v>
      </c>
      <c r="AJ524" s="872">
        <v>41535</v>
      </c>
      <c r="AK524" s="2122">
        <f>AK53</f>
        <v>41205</v>
      </c>
      <c r="AL524" s="872" t="s">
        <v>166</v>
      </c>
      <c r="AM524" s="2122">
        <f>AM53</f>
        <v>41276</v>
      </c>
      <c r="AN524" s="872" t="s">
        <v>167</v>
      </c>
      <c r="AO524" s="2122">
        <f>AO53</f>
        <v>41352</v>
      </c>
      <c r="AP524" s="905" t="s">
        <v>212</v>
      </c>
      <c r="AQ524" s="2122">
        <f>AQ53</f>
        <v>41415</v>
      </c>
      <c r="AR524" s="872" t="s">
        <v>167</v>
      </c>
      <c r="AS524" s="2122">
        <f>AS53</f>
        <v>41850</v>
      </c>
      <c r="AT524" s="2132" t="s">
        <v>290</v>
      </c>
      <c r="AU524" s="872">
        <f>AU53</f>
        <v>41913</v>
      </c>
      <c r="AV524" s="872" t="s">
        <v>165</v>
      </c>
      <c r="AW524" s="2132">
        <f>AW67</f>
        <v>41953</v>
      </c>
      <c r="AX524" s="872">
        <v>41976</v>
      </c>
      <c r="AY524" s="2132">
        <f>AY67</f>
        <v>42016</v>
      </c>
      <c r="AZ524" s="872">
        <v>41681</v>
      </c>
      <c r="BA524" s="872">
        <f t="shared" ref="BA524:BG524" si="523">BA53</f>
        <v>42081</v>
      </c>
      <c r="BB524" s="905">
        <f t="shared" si="523"/>
        <v>42116</v>
      </c>
      <c r="BC524" s="872">
        <f t="shared" si="523"/>
        <v>42151</v>
      </c>
      <c r="BD524" s="2132">
        <f t="shared" si="523"/>
        <v>42179</v>
      </c>
      <c r="BE524" s="872">
        <f t="shared" si="523"/>
        <v>42221</v>
      </c>
      <c r="BF524" s="2132">
        <f t="shared" si="523"/>
        <v>42256</v>
      </c>
      <c r="BG524" s="872">
        <f t="shared" si="523"/>
        <v>42291</v>
      </c>
      <c r="BH524" s="2132" t="s">
        <v>128</v>
      </c>
      <c r="BI524" s="872">
        <f t="shared" ref="BI524:BQ524" si="524">BI53</f>
        <v>42326</v>
      </c>
      <c r="BJ524" s="2132">
        <f t="shared" si="524"/>
        <v>42354</v>
      </c>
      <c r="BK524" s="872">
        <f t="shared" si="524"/>
        <v>42389</v>
      </c>
      <c r="BL524" s="872">
        <f t="shared" si="524"/>
        <v>42424</v>
      </c>
      <c r="BM524" s="872">
        <f t="shared" si="524"/>
        <v>42459</v>
      </c>
      <c r="BN524" s="872">
        <f t="shared" si="524"/>
        <v>42494</v>
      </c>
      <c r="BO524" s="872">
        <f t="shared" si="524"/>
        <v>42529</v>
      </c>
      <c r="BP524" s="872">
        <f t="shared" si="524"/>
        <v>42564</v>
      </c>
      <c r="BQ524" s="905">
        <f t="shared" si="524"/>
        <v>42592</v>
      </c>
      <c r="BR524" s="872"/>
      <c r="BS524" s="2132">
        <f>BS53</f>
        <v>42641</v>
      </c>
      <c r="BT524" s="2194"/>
      <c r="BU524" s="2132">
        <f>BU53</f>
        <v>42676</v>
      </c>
      <c r="BV524" s="2194"/>
      <c r="BW524" s="2132">
        <f>BW53</f>
        <v>42739</v>
      </c>
      <c r="BX524" s="2194"/>
      <c r="BY524" s="2132">
        <f>BY53</f>
        <v>42809</v>
      </c>
      <c r="BZ524" s="2194"/>
      <c r="CA524" s="2131">
        <f>CA53</f>
        <v>42879</v>
      </c>
      <c r="CB524" s="2194"/>
      <c r="CC524" s="2194"/>
      <c r="CH524" s="15"/>
      <c r="CI524" s="15"/>
      <c r="CJ524" s="15"/>
      <c r="CK524" s="15"/>
      <c r="CL524" s="15"/>
      <c r="CM524" s="15"/>
      <c r="CN524" s="15"/>
      <c r="CO524" s="15"/>
      <c r="CP524" s="15"/>
      <c r="CQ524" s="2095"/>
      <c r="CR524" s="209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</row>
    <row r="525" spans="1:115" ht="30" hidden="1" customHeight="1" x14ac:dyDescent="0.25">
      <c r="A525" s="4738"/>
      <c r="B525" s="4742"/>
      <c r="C525" s="6" t="s">
        <v>394</v>
      </c>
      <c r="D525" s="6" t="s">
        <v>394</v>
      </c>
      <c r="E525" s="211">
        <v>40179</v>
      </c>
      <c r="F525" s="211">
        <v>40199</v>
      </c>
      <c r="G525" s="211">
        <v>40600</v>
      </c>
      <c r="H525" s="211">
        <v>40270</v>
      </c>
      <c r="I525" s="211">
        <v>40669</v>
      </c>
      <c r="J525" s="211">
        <v>40332</v>
      </c>
      <c r="K525" s="209">
        <v>40732</v>
      </c>
      <c r="L525" s="209" t="s">
        <v>25</v>
      </c>
      <c r="M525" s="210">
        <v>40767</v>
      </c>
      <c r="N525" s="218">
        <v>40802</v>
      </c>
      <c r="O525" s="221">
        <v>40837</v>
      </c>
      <c r="P525" s="221" t="s">
        <v>107</v>
      </c>
      <c r="Q525" s="221">
        <v>40921</v>
      </c>
      <c r="R525" s="224">
        <v>40956</v>
      </c>
      <c r="S525" s="239">
        <f>S524-6</f>
        <v>41060</v>
      </c>
      <c r="T525" s="367" t="s">
        <v>163</v>
      </c>
      <c r="U525" s="239">
        <f>U524-6</f>
        <v>41123</v>
      </c>
      <c r="V525" s="225" t="s">
        <v>164</v>
      </c>
      <c r="W525" s="224">
        <f>W524-6</f>
        <v>41200</v>
      </c>
      <c r="X525" s="368" t="s">
        <v>165</v>
      </c>
      <c r="Y525" s="224">
        <f>Y524-6</f>
        <v>41235</v>
      </c>
      <c r="Z525" s="805">
        <f>Z524-6</f>
        <v>-6</v>
      </c>
      <c r="AA525" s="225" t="s">
        <v>213</v>
      </c>
      <c r="AB525" s="770">
        <f>AB524-6</f>
        <v>41326</v>
      </c>
      <c r="AC525" s="835" t="s">
        <v>216</v>
      </c>
      <c r="AD525" s="45">
        <f>AD524-6</f>
        <v>41382</v>
      </c>
      <c r="AE525" s="342" t="s">
        <v>218</v>
      </c>
      <c r="AF525" s="45">
        <f>AF524-6</f>
        <v>41438</v>
      </c>
      <c r="AG525" s="14" t="s">
        <v>253</v>
      </c>
      <c r="AH525" s="45">
        <f>AH524-6</f>
        <v>41501</v>
      </c>
      <c r="AI525" s="14" t="s">
        <v>178</v>
      </c>
      <c r="AJ525" s="45">
        <f>AJ524-6</f>
        <v>41529</v>
      </c>
      <c r="AK525" s="45">
        <f>AK524-6</f>
        <v>41199</v>
      </c>
      <c r="AL525" s="14" t="s">
        <v>166</v>
      </c>
      <c r="AM525" s="45">
        <f>AM524-6</f>
        <v>41270</v>
      </c>
      <c r="AN525" s="14" t="s">
        <v>167</v>
      </c>
      <c r="AO525" s="45">
        <f>AO524-6</f>
        <v>41346</v>
      </c>
      <c r="AP525" s="38" t="s">
        <v>212</v>
      </c>
      <c r="AQ525" s="45">
        <f>AQ524-6</f>
        <v>41409</v>
      </c>
      <c r="AR525" s="14" t="s">
        <v>167</v>
      </c>
      <c r="AS525" s="45">
        <f>AS524-6</f>
        <v>41844</v>
      </c>
      <c r="AT525" s="255" t="s">
        <v>290</v>
      </c>
      <c r="AU525" s="14">
        <f>AU524-6</f>
        <v>41907</v>
      </c>
      <c r="AV525" s="14" t="s">
        <v>165</v>
      </c>
      <c r="AW525" s="175">
        <f>AW524-6</f>
        <v>41947</v>
      </c>
      <c r="AX525" s="14">
        <v>41970</v>
      </c>
      <c r="AY525" s="175">
        <f>AY524-6</f>
        <v>42010</v>
      </c>
      <c r="AZ525" s="14">
        <v>41675</v>
      </c>
      <c r="BA525" s="45">
        <f t="shared" ref="BA525:BG525" si="525">BA524-13</f>
        <v>42068</v>
      </c>
      <c r="BB525" s="807">
        <f t="shared" si="525"/>
        <v>42103</v>
      </c>
      <c r="BC525" s="45">
        <f t="shared" si="525"/>
        <v>42138</v>
      </c>
      <c r="BD525" s="175">
        <f t="shared" si="525"/>
        <v>42166</v>
      </c>
      <c r="BE525" s="45">
        <f t="shared" si="525"/>
        <v>42208</v>
      </c>
      <c r="BF525" s="175">
        <f t="shared" si="525"/>
        <v>42243</v>
      </c>
      <c r="BG525" s="45">
        <f t="shared" si="525"/>
        <v>42278</v>
      </c>
      <c r="BH525" s="175" t="s">
        <v>128</v>
      </c>
      <c r="BI525" s="45">
        <f>BI524-13</f>
        <v>42313</v>
      </c>
      <c r="BJ525" s="175">
        <f>BJ524-13</f>
        <v>42341</v>
      </c>
      <c r="BK525" s="45">
        <f>BK524-13</f>
        <v>42376</v>
      </c>
      <c r="BL525" s="45">
        <f t="shared" ref="BL525:BQ525" si="526">BL524-13</f>
        <v>42411</v>
      </c>
      <c r="BM525" s="45">
        <f t="shared" si="526"/>
        <v>42446</v>
      </c>
      <c r="BN525" s="45">
        <f t="shared" si="526"/>
        <v>42481</v>
      </c>
      <c r="BO525" s="45">
        <f t="shared" si="526"/>
        <v>42516</v>
      </c>
      <c r="BP525" s="45">
        <f t="shared" si="526"/>
        <v>42551</v>
      </c>
      <c r="BQ525" s="807">
        <f t="shared" si="526"/>
        <v>42579</v>
      </c>
      <c r="BR525" s="45"/>
      <c r="BS525" s="175">
        <f>BS524-13</f>
        <v>42628</v>
      </c>
      <c r="BT525" s="538"/>
      <c r="BU525" s="175">
        <f>BU524-13</f>
        <v>42663</v>
      </c>
      <c r="BV525" s="538"/>
      <c r="BW525" s="175">
        <f>BW524-13</f>
        <v>42726</v>
      </c>
      <c r="BX525" s="538"/>
      <c r="BY525" s="175">
        <f>BY524-13</f>
        <v>42796</v>
      </c>
      <c r="BZ525" s="538"/>
      <c r="CA525" s="528">
        <f>CA524-13</f>
        <v>42866</v>
      </c>
      <c r="CB525" s="538"/>
      <c r="CC525" s="538"/>
    </row>
    <row r="526" spans="1:115" ht="30" hidden="1" customHeight="1" x14ac:dyDescent="0.25">
      <c r="A526" s="4738"/>
      <c r="B526" s="4742"/>
      <c r="C526" s="6" t="s">
        <v>356</v>
      </c>
      <c r="D526" s="6" t="s">
        <v>356</v>
      </c>
      <c r="E526" s="211">
        <v>40543</v>
      </c>
      <c r="F526" s="211">
        <v>40199</v>
      </c>
      <c r="G526" s="211">
        <v>40600</v>
      </c>
      <c r="H526" s="211">
        <v>40270</v>
      </c>
      <c r="I526" s="211">
        <v>40669</v>
      </c>
      <c r="J526" s="211">
        <v>40332</v>
      </c>
      <c r="K526" s="209">
        <v>40732</v>
      </c>
      <c r="L526" s="209" t="s">
        <v>25</v>
      </c>
      <c r="M526" s="210">
        <v>40767</v>
      </c>
      <c r="N526" s="218">
        <v>40802</v>
      </c>
      <c r="O526" s="221">
        <v>40837</v>
      </c>
      <c r="P526" s="221" t="s">
        <v>107</v>
      </c>
      <c r="Q526" s="221">
        <v>40921</v>
      </c>
      <c r="R526" s="224">
        <v>40956</v>
      </c>
      <c r="S526" s="239">
        <f>S525</f>
        <v>41060</v>
      </c>
      <c r="T526" s="367" t="s">
        <v>163</v>
      </c>
      <c r="U526" s="239">
        <f>U525</f>
        <v>41123</v>
      </c>
      <c r="V526" s="225" t="s">
        <v>164</v>
      </c>
      <c r="W526" s="224">
        <f>W525</f>
        <v>41200</v>
      </c>
      <c r="X526" s="368" t="s">
        <v>165</v>
      </c>
      <c r="Y526" s="224">
        <f>Y525</f>
        <v>41235</v>
      </c>
      <c r="Z526" s="805">
        <f>Z525</f>
        <v>-6</v>
      </c>
      <c r="AA526" s="225" t="s">
        <v>213</v>
      </c>
      <c r="AB526" s="770">
        <f>AB525</f>
        <v>41326</v>
      </c>
      <c r="AC526" s="835" t="s">
        <v>216</v>
      </c>
      <c r="AD526" s="45">
        <f>AD525</f>
        <v>41382</v>
      </c>
      <c r="AE526" s="342" t="s">
        <v>218</v>
      </c>
      <c r="AF526" s="45">
        <f>AF525</f>
        <v>41438</v>
      </c>
      <c r="AG526" s="14" t="s">
        <v>253</v>
      </c>
      <c r="AH526" s="45">
        <f>AH525</f>
        <v>41501</v>
      </c>
      <c r="AI526" s="14" t="s">
        <v>178</v>
      </c>
      <c r="AJ526" s="45">
        <f>AJ525</f>
        <v>41529</v>
      </c>
      <c r="AK526" s="45">
        <f>AK525</f>
        <v>41199</v>
      </c>
      <c r="AL526" s="14" t="s">
        <v>166</v>
      </c>
      <c r="AM526" s="45">
        <f>AM525</f>
        <v>41270</v>
      </c>
      <c r="AN526" s="14" t="s">
        <v>167</v>
      </c>
      <c r="AO526" s="45">
        <f>AO525</f>
        <v>41346</v>
      </c>
      <c r="AP526" s="38" t="s">
        <v>212</v>
      </c>
      <c r="AQ526" s="45">
        <f>AQ525</f>
        <v>41409</v>
      </c>
      <c r="AR526" s="14" t="s">
        <v>167</v>
      </c>
      <c r="AS526" s="45">
        <f>AS525</f>
        <v>41844</v>
      </c>
      <c r="AT526" s="255" t="s">
        <v>290</v>
      </c>
      <c r="AU526" s="14">
        <f>AU525</f>
        <v>41907</v>
      </c>
      <c r="AV526" s="14" t="s">
        <v>165</v>
      </c>
      <c r="AW526" s="175">
        <f>AW525</f>
        <v>41947</v>
      </c>
      <c r="AX526" s="14">
        <v>41970</v>
      </c>
      <c r="AY526" s="175">
        <f>AY525</f>
        <v>42010</v>
      </c>
      <c r="AZ526" s="14">
        <v>41675</v>
      </c>
      <c r="BA526" s="45">
        <f t="shared" ref="BA526:BG526" si="527">BA525</f>
        <v>42068</v>
      </c>
      <c r="BB526" s="807">
        <f t="shared" si="527"/>
        <v>42103</v>
      </c>
      <c r="BC526" s="45">
        <f t="shared" si="527"/>
        <v>42138</v>
      </c>
      <c r="BD526" s="175">
        <f t="shared" si="527"/>
        <v>42166</v>
      </c>
      <c r="BE526" s="45">
        <f t="shared" si="527"/>
        <v>42208</v>
      </c>
      <c r="BF526" s="175">
        <f t="shared" si="527"/>
        <v>42243</v>
      </c>
      <c r="BG526" s="45">
        <f t="shared" si="527"/>
        <v>42278</v>
      </c>
      <c r="BH526" s="175" t="s">
        <v>128</v>
      </c>
      <c r="BI526" s="45">
        <f>BI525</f>
        <v>42313</v>
      </c>
      <c r="BJ526" s="175">
        <f>BJ525</f>
        <v>42341</v>
      </c>
      <c r="BK526" s="45">
        <f>BK525</f>
        <v>42376</v>
      </c>
      <c r="BL526" s="45">
        <f t="shared" ref="BL526:BQ526" si="528">BL525</f>
        <v>42411</v>
      </c>
      <c r="BM526" s="45">
        <f t="shared" si="528"/>
        <v>42446</v>
      </c>
      <c r="BN526" s="45">
        <f t="shared" si="528"/>
        <v>42481</v>
      </c>
      <c r="BO526" s="45">
        <f t="shared" si="528"/>
        <v>42516</v>
      </c>
      <c r="BP526" s="45">
        <f t="shared" si="528"/>
        <v>42551</v>
      </c>
      <c r="BQ526" s="807">
        <f t="shared" si="528"/>
        <v>42579</v>
      </c>
      <c r="BR526" s="45"/>
      <c r="BS526" s="175">
        <f>BS525</f>
        <v>42628</v>
      </c>
      <c r="BT526" s="538"/>
      <c r="BU526" s="175">
        <f>BU525</f>
        <v>42663</v>
      </c>
      <c r="BV526" s="538"/>
      <c r="BW526" s="175">
        <f>BW525</f>
        <v>42726</v>
      </c>
      <c r="BX526" s="538"/>
      <c r="BY526" s="175">
        <f>BY525</f>
        <v>42796</v>
      </c>
      <c r="BZ526" s="538"/>
      <c r="CA526" s="528">
        <f>CA525</f>
        <v>42866</v>
      </c>
      <c r="CB526" s="538"/>
      <c r="CC526" s="538"/>
    </row>
    <row r="527" spans="1:115" ht="30" hidden="1" customHeight="1" x14ac:dyDescent="0.25">
      <c r="A527" s="4738"/>
      <c r="B527" s="4742"/>
      <c r="C527" s="6" t="s">
        <v>77</v>
      </c>
      <c r="D527" s="6" t="s">
        <v>77</v>
      </c>
      <c r="E527" s="211">
        <v>40543</v>
      </c>
      <c r="F527" s="211">
        <v>40199</v>
      </c>
      <c r="G527" s="211">
        <v>40600</v>
      </c>
      <c r="H527" s="211">
        <v>40270</v>
      </c>
      <c r="I527" s="211">
        <v>40669</v>
      </c>
      <c r="J527" s="211">
        <v>40332</v>
      </c>
      <c r="K527" s="209">
        <v>40732</v>
      </c>
      <c r="L527" s="209" t="s">
        <v>25</v>
      </c>
      <c r="M527" s="210">
        <v>40767</v>
      </c>
      <c r="N527" s="218">
        <v>40802</v>
      </c>
      <c r="O527" s="221">
        <f>O526</f>
        <v>40837</v>
      </c>
      <c r="P527" s="221" t="s">
        <v>107</v>
      </c>
      <c r="Q527" s="221">
        <f>Q526</f>
        <v>40921</v>
      </c>
      <c r="R527" s="224">
        <f>R526</f>
        <v>40956</v>
      </c>
      <c r="S527" s="239">
        <f>S525</f>
        <v>41060</v>
      </c>
      <c r="T527" s="367" t="s">
        <v>163</v>
      </c>
      <c r="U527" s="239">
        <f>U525</f>
        <v>41123</v>
      </c>
      <c r="V527" s="225" t="s">
        <v>164</v>
      </c>
      <c r="W527" s="224">
        <f>W525</f>
        <v>41200</v>
      </c>
      <c r="X527" s="368" t="s">
        <v>165</v>
      </c>
      <c r="Y527" s="224">
        <f>Y525</f>
        <v>41235</v>
      </c>
      <c r="Z527" s="805">
        <f>Z525</f>
        <v>-6</v>
      </c>
      <c r="AA527" s="225" t="s">
        <v>213</v>
      </c>
      <c r="AB527" s="770">
        <f>AB525</f>
        <v>41326</v>
      </c>
      <c r="AC527" s="835" t="s">
        <v>216</v>
      </c>
      <c r="AD527" s="45">
        <f>AD525</f>
        <v>41382</v>
      </c>
      <c r="AE527" s="342" t="s">
        <v>218</v>
      </c>
      <c r="AF527" s="45">
        <f>AF525</f>
        <v>41438</v>
      </c>
      <c r="AG527" s="14" t="s">
        <v>253</v>
      </c>
      <c r="AH527" s="45">
        <f>AH525</f>
        <v>41501</v>
      </c>
      <c r="AI527" s="14" t="s">
        <v>178</v>
      </c>
      <c r="AJ527" s="45">
        <f>AJ525</f>
        <v>41529</v>
      </c>
      <c r="AK527" s="45">
        <f>AK525</f>
        <v>41199</v>
      </c>
      <c r="AL527" s="14" t="s">
        <v>166</v>
      </c>
      <c r="AM527" s="45">
        <f>AM525</f>
        <v>41270</v>
      </c>
      <c r="AN527" s="14" t="s">
        <v>167</v>
      </c>
      <c r="AO527" s="45">
        <f>AO525</f>
        <v>41346</v>
      </c>
      <c r="AP527" s="38" t="s">
        <v>212</v>
      </c>
      <c r="AQ527" s="45">
        <f>AQ525</f>
        <v>41409</v>
      </c>
      <c r="AR527" s="14" t="s">
        <v>167</v>
      </c>
      <c r="AS527" s="45">
        <f>AS525</f>
        <v>41844</v>
      </c>
      <c r="AT527" s="255" t="s">
        <v>290</v>
      </c>
      <c r="AU527" s="14">
        <f>AU525</f>
        <v>41907</v>
      </c>
      <c r="AV527" s="14" t="s">
        <v>165</v>
      </c>
      <c r="AW527" s="175">
        <v>41935</v>
      </c>
      <c r="AX527" s="14">
        <v>41970</v>
      </c>
      <c r="AY527" s="175">
        <f>AY525</f>
        <v>42010</v>
      </c>
      <c r="AZ527" s="14">
        <v>41675</v>
      </c>
      <c r="BA527" s="45">
        <v>41935</v>
      </c>
      <c r="BB527" s="807">
        <v>41935</v>
      </c>
      <c r="BC527" s="45">
        <v>41935</v>
      </c>
      <c r="BD527" s="175">
        <v>41935</v>
      </c>
      <c r="BE527" s="45">
        <v>41935</v>
      </c>
      <c r="BF527" s="175">
        <v>41935</v>
      </c>
      <c r="BG527" s="45">
        <v>41935</v>
      </c>
      <c r="BH527" s="175" t="s">
        <v>128</v>
      </c>
      <c r="BI527" s="45">
        <v>41935</v>
      </c>
      <c r="BJ527" s="175">
        <v>41935</v>
      </c>
      <c r="BK527" s="45">
        <v>41935</v>
      </c>
      <c r="BL527" s="45">
        <v>41935</v>
      </c>
      <c r="BM527" s="45">
        <v>41935</v>
      </c>
      <c r="BN527" s="45">
        <v>41935</v>
      </c>
      <c r="BO527" s="45">
        <v>41935</v>
      </c>
      <c r="BP527" s="45">
        <v>41935</v>
      </c>
      <c r="BQ527" s="807">
        <v>41935</v>
      </c>
      <c r="BR527" s="45"/>
      <c r="BS527" s="175">
        <v>41935</v>
      </c>
      <c r="BT527" s="538"/>
      <c r="BU527" s="175">
        <v>41935</v>
      </c>
      <c r="BV527" s="538"/>
      <c r="BW527" s="175">
        <v>41935</v>
      </c>
      <c r="BX527" s="538"/>
      <c r="BY527" s="175">
        <v>41935</v>
      </c>
      <c r="BZ527" s="538"/>
      <c r="CA527" s="528">
        <v>41935</v>
      </c>
      <c r="CB527" s="538"/>
      <c r="CC527" s="538"/>
    </row>
    <row r="528" spans="1:115" ht="30" hidden="1" customHeight="1" x14ac:dyDescent="0.25">
      <c r="A528" s="4738"/>
      <c r="B528" s="4742"/>
      <c r="C528" s="2133" t="s">
        <v>119</v>
      </c>
      <c r="D528" s="2133" t="s">
        <v>119</v>
      </c>
      <c r="E528" s="2134"/>
      <c r="F528" s="2134"/>
      <c r="G528" s="2134"/>
      <c r="H528" s="2134"/>
      <c r="I528" s="2134"/>
      <c r="J528" s="2134"/>
      <c r="K528" s="2134"/>
      <c r="L528" s="2134"/>
      <c r="M528" s="2135"/>
      <c r="N528" s="2136"/>
      <c r="O528" s="2137">
        <f>O526-4</f>
        <v>40833</v>
      </c>
      <c r="P528" s="2137" t="s">
        <v>107</v>
      </c>
      <c r="Q528" s="2137">
        <f>Q526-4</f>
        <v>40917</v>
      </c>
      <c r="R528" s="2138">
        <f>R526-4</f>
        <v>40952</v>
      </c>
      <c r="S528" s="2139">
        <f>S524-9</f>
        <v>41057</v>
      </c>
      <c r="T528" s="2140" t="s">
        <v>163</v>
      </c>
      <c r="U528" s="2139">
        <f>U524-9</f>
        <v>41120</v>
      </c>
      <c r="V528" s="2141" t="s">
        <v>164</v>
      </c>
      <c r="W528" s="2138">
        <f>W524-9</f>
        <v>41197</v>
      </c>
      <c r="X528" s="2142" t="s">
        <v>165</v>
      </c>
      <c r="Y528" s="2138">
        <f>Y526-4</f>
        <v>41231</v>
      </c>
      <c r="Z528" s="2143">
        <f>Z524-9</f>
        <v>-9</v>
      </c>
      <c r="AA528" s="2141" t="s">
        <v>213</v>
      </c>
      <c r="AB528" s="2144">
        <f>AB526-4</f>
        <v>41322</v>
      </c>
      <c r="AC528" s="2145" t="s">
        <v>216</v>
      </c>
      <c r="AD528" s="2146">
        <f>AD524-9</f>
        <v>41379</v>
      </c>
      <c r="AE528" s="2147" t="s">
        <v>218</v>
      </c>
      <c r="AF528" s="2144">
        <f>AF526-4</f>
        <v>41434</v>
      </c>
      <c r="AG528" s="1629" t="s">
        <v>253</v>
      </c>
      <c r="AH528" s="2146">
        <f>AH524-9</f>
        <v>41498</v>
      </c>
      <c r="AI528" s="1629" t="s">
        <v>178</v>
      </c>
      <c r="AJ528" s="2144">
        <f>AJ526-4</f>
        <v>41525</v>
      </c>
      <c r="AK528" s="2144">
        <f>AK526-4</f>
        <v>41195</v>
      </c>
      <c r="AL528" s="1629" t="s">
        <v>166</v>
      </c>
      <c r="AM528" s="2146">
        <f>AM524-9</f>
        <v>41267</v>
      </c>
      <c r="AN528" s="1629" t="s">
        <v>167</v>
      </c>
      <c r="AO528" s="2144">
        <f>AO526-4</f>
        <v>41342</v>
      </c>
      <c r="AP528" s="2148" t="s">
        <v>212</v>
      </c>
      <c r="AQ528" s="2146">
        <f>AQ524-9</f>
        <v>41406</v>
      </c>
      <c r="AR528" s="1629" t="s">
        <v>167</v>
      </c>
      <c r="AS528" s="2137">
        <f>AS526-4</f>
        <v>41840</v>
      </c>
      <c r="AT528" s="1630" t="s">
        <v>290</v>
      </c>
      <c r="AU528" s="2141">
        <f>AU526-4</f>
        <v>41903</v>
      </c>
      <c r="AV528" s="1629" t="s">
        <v>165</v>
      </c>
      <c r="AW528" s="2138">
        <f>AW526-4</f>
        <v>41943</v>
      </c>
      <c r="AX528" s="2141" t="s">
        <v>166</v>
      </c>
      <c r="AY528" s="2138">
        <f>AY526-4</f>
        <v>42006</v>
      </c>
      <c r="AZ528" s="2141" t="s">
        <v>167</v>
      </c>
      <c r="BA528" s="2137">
        <f>BA526-4</f>
        <v>42064</v>
      </c>
      <c r="BB528" s="2149" t="s">
        <v>212</v>
      </c>
      <c r="BC528" s="2137">
        <f>BC526-4</f>
        <v>42134</v>
      </c>
      <c r="BD528" s="2138">
        <f>BD526-4</f>
        <v>42162</v>
      </c>
      <c r="BE528" s="2137">
        <f>BE526-4</f>
        <v>42204</v>
      </c>
      <c r="BF528" s="2138">
        <f>BF526-4</f>
        <v>42239</v>
      </c>
      <c r="BG528" s="2137">
        <f>BG526-4</f>
        <v>42274</v>
      </c>
      <c r="BH528" s="2138" t="s">
        <v>128</v>
      </c>
      <c r="BI528" s="2137">
        <f>BI526-4</f>
        <v>42309</v>
      </c>
      <c r="BJ528" s="2138">
        <f>BJ526-4</f>
        <v>42337</v>
      </c>
      <c r="BK528" s="2137">
        <f>BK526-4</f>
        <v>42372</v>
      </c>
      <c r="BL528" s="2137">
        <f t="shared" ref="BL528:BQ528" si="529">BL526-4</f>
        <v>42407</v>
      </c>
      <c r="BM528" s="2137">
        <f t="shared" si="529"/>
        <v>42442</v>
      </c>
      <c r="BN528" s="2137">
        <f t="shared" si="529"/>
        <v>42477</v>
      </c>
      <c r="BO528" s="2137">
        <f t="shared" si="529"/>
        <v>42512</v>
      </c>
      <c r="BP528" s="2137">
        <f t="shared" si="529"/>
        <v>42547</v>
      </c>
      <c r="BQ528" s="2143">
        <f t="shared" si="529"/>
        <v>42575</v>
      </c>
      <c r="BR528" s="2137"/>
      <c r="BS528" s="2138">
        <f>BS526-4</f>
        <v>42624</v>
      </c>
      <c r="BT528" s="2195"/>
      <c r="BU528" s="2138">
        <f>BU526-4</f>
        <v>42659</v>
      </c>
      <c r="BV528" s="2195"/>
      <c r="BW528" s="2138">
        <f>BW526-4</f>
        <v>42722</v>
      </c>
      <c r="BX528" s="2195"/>
      <c r="BY528" s="2138">
        <f>BY526-4</f>
        <v>42792</v>
      </c>
      <c r="BZ528" s="2195"/>
      <c r="CA528" s="2139">
        <f>CA526-4</f>
        <v>42862</v>
      </c>
      <c r="CB528" s="2195"/>
      <c r="CC528" s="2195"/>
    </row>
    <row r="529" spans="1:81" ht="30" hidden="1" customHeight="1" x14ac:dyDescent="0.25">
      <c r="A529" s="4738"/>
      <c r="B529" s="4742"/>
      <c r="C529" s="2133" t="s">
        <v>119</v>
      </c>
      <c r="D529" s="2133" t="s">
        <v>119</v>
      </c>
      <c r="E529" s="2134"/>
      <c r="F529" s="2134"/>
      <c r="G529" s="2134"/>
      <c r="H529" s="2134"/>
      <c r="I529" s="2134"/>
      <c r="J529" s="2134"/>
      <c r="K529" s="2134"/>
      <c r="L529" s="2134"/>
      <c r="M529" s="2135"/>
      <c r="N529" s="2136"/>
      <c r="O529" s="2137">
        <f>O528-7</f>
        <v>40826</v>
      </c>
      <c r="P529" s="2137" t="s">
        <v>107</v>
      </c>
      <c r="Q529" s="2137">
        <f>Q528-7</f>
        <v>40910</v>
      </c>
      <c r="R529" s="2138">
        <f>R528-7</f>
        <v>40945</v>
      </c>
      <c r="S529" s="2139">
        <f>S528-7</f>
        <v>41050</v>
      </c>
      <c r="T529" s="2140" t="s">
        <v>163</v>
      </c>
      <c r="U529" s="2139">
        <f>U528-7</f>
        <v>41113</v>
      </c>
      <c r="V529" s="2141" t="s">
        <v>164</v>
      </c>
      <c r="W529" s="2138">
        <f>W528-7</f>
        <v>41190</v>
      </c>
      <c r="X529" s="2142" t="s">
        <v>165</v>
      </c>
      <c r="Y529" s="2138">
        <f>Y528-7</f>
        <v>41224</v>
      </c>
      <c r="Z529" s="2143">
        <f>Z528-7</f>
        <v>-16</v>
      </c>
      <c r="AA529" s="2141" t="s">
        <v>213</v>
      </c>
      <c r="AB529" s="2144">
        <f>AB528-7</f>
        <v>41315</v>
      </c>
      <c r="AC529" s="2145" t="s">
        <v>216</v>
      </c>
      <c r="AD529" s="2146">
        <f>AD528-7</f>
        <v>41372</v>
      </c>
      <c r="AE529" s="2147" t="s">
        <v>218</v>
      </c>
      <c r="AF529" s="2144">
        <f>AF528-7</f>
        <v>41427</v>
      </c>
      <c r="AG529" s="1629" t="s">
        <v>253</v>
      </c>
      <c r="AH529" s="2146">
        <f>AH528-7</f>
        <v>41491</v>
      </c>
      <c r="AI529" s="1629" t="s">
        <v>178</v>
      </c>
      <c r="AJ529" s="2144">
        <f>AJ528-7</f>
        <v>41518</v>
      </c>
      <c r="AK529" s="2144">
        <f>AK528-7</f>
        <v>41188</v>
      </c>
      <c r="AL529" s="1629" t="s">
        <v>166</v>
      </c>
      <c r="AM529" s="2146">
        <f>AM528-7</f>
        <v>41260</v>
      </c>
      <c r="AN529" s="1629" t="s">
        <v>167</v>
      </c>
      <c r="AO529" s="2144">
        <f>AO528-7</f>
        <v>41335</v>
      </c>
      <c r="AP529" s="2148" t="s">
        <v>212</v>
      </c>
      <c r="AQ529" s="2146">
        <f>AQ528-7</f>
        <v>41399</v>
      </c>
      <c r="AR529" s="1629" t="s">
        <v>167</v>
      </c>
      <c r="AS529" s="2137">
        <f>AS528-7</f>
        <v>41833</v>
      </c>
      <c r="AT529" s="1630" t="s">
        <v>290</v>
      </c>
      <c r="AU529" s="2141">
        <f>AU528-7</f>
        <v>41896</v>
      </c>
      <c r="AV529" s="1629" t="s">
        <v>165</v>
      </c>
      <c r="AW529" s="2138">
        <f>AW528-7</f>
        <v>41936</v>
      </c>
      <c r="AX529" s="2141" t="s">
        <v>166</v>
      </c>
      <c r="AY529" s="2138">
        <f>AY528-7</f>
        <v>41999</v>
      </c>
      <c r="AZ529" s="2141" t="s">
        <v>167</v>
      </c>
      <c r="BA529" s="2137">
        <f>BA528-7</f>
        <v>42057</v>
      </c>
      <c r="BB529" s="2149" t="s">
        <v>212</v>
      </c>
      <c r="BC529" s="2137">
        <f>BC528-7</f>
        <v>42127</v>
      </c>
      <c r="BD529" s="2138">
        <f>BD528-7</f>
        <v>42155</v>
      </c>
      <c r="BE529" s="2137">
        <f>BE528-7</f>
        <v>42197</v>
      </c>
      <c r="BF529" s="2138">
        <f>BF528-7</f>
        <v>42232</v>
      </c>
      <c r="BG529" s="2137">
        <f>BG528-7</f>
        <v>42267</v>
      </c>
      <c r="BH529" s="2138" t="s">
        <v>128</v>
      </c>
      <c r="BI529" s="2137">
        <f>BI528-7</f>
        <v>42302</v>
      </c>
      <c r="BJ529" s="2138">
        <f>BJ528-7</f>
        <v>42330</v>
      </c>
      <c r="BK529" s="2137">
        <f>BK528-7</f>
        <v>42365</v>
      </c>
      <c r="BL529" s="2137">
        <f t="shared" ref="BL529:BQ529" si="530">BL528-7</f>
        <v>42400</v>
      </c>
      <c r="BM529" s="2137">
        <f t="shared" si="530"/>
        <v>42435</v>
      </c>
      <c r="BN529" s="2137">
        <f t="shared" si="530"/>
        <v>42470</v>
      </c>
      <c r="BO529" s="2137">
        <f t="shared" si="530"/>
        <v>42505</v>
      </c>
      <c r="BP529" s="2137">
        <f t="shared" si="530"/>
        <v>42540</v>
      </c>
      <c r="BQ529" s="2143">
        <f t="shared" si="530"/>
        <v>42568</v>
      </c>
      <c r="BR529" s="2137"/>
      <c r="BS529" s="2138">
        <f>BS528-7</f>
        <v>42617</v>
      </c>
      <c r="BT529" s="2195"/>
      <c r="BU529" s="2138">
        <f>BU528-7</f>
        <v>42652</v>
      </c>
      <c r="BV529" s="2195"/>
      <c r="BW529" s="2138">
        <f>BW528-7</f>
        <v>42715</v>
      </c>
      <c r="BX529" s="2195"/>
      <c r="BY529" s="2138">
        <f>BY528-7</f>
        <v>42785</v>
      </c>
      <c r="BZ529" s="2195"/>
      <c r="CA529" s="2139">
        <f>CA528-7</f>
        <v>42855</v>
      </c>
      <c r="CB529" s="2195"/>
      <c r="CC529" s="2195"/>
    </row>
    <row r="530" spans="1:81" ht="30" hidden="1" customHeight="1" x14ac:dyDescent="0.25">
      <c r="A530" s="4738"/>
      <c r="B530" s="4742"/>
      <c r="C530" s="2133" t="s">
        <v>118</v>
      </c>
      <c r="D530" s="2133" t="s">
        <v>118</v>
      </c>
      <c r="E530" s="2134">
        <v>40529</v>
      </c>
      <c r="F530" s="2134">
        <v>40543</v>
      </c>
      <c r="G530" s="2134">
        <v>40195</v>
      </c>
      <c r="H530" s="2134">
        <v>40249</v>
      </c>
      <c r="I530" s="2134">
        <v>40648</v>
      </c>
      <c r="J530" s="2134">
        <v>40665</v>
      </c>
      <c r="K530" s="2134">
        <v>40711</v>
      </c>
      <c r="L530" s="2134" t="s">
        <v>25</v>
      </c>
      <c r="M530" s="2135">
        <v>40746</v>
      </c>
      <c r="N530" s="2136">
        <v>40781</v>
      </c>
      <c r="O530" s="2137">
        <f>O529-3</f>
        <v>40823</v>
      </c>
      <c r="P530" s="2137" t="s">
        <v>107</v>
      </c>
      <c r="Q530" s="2137">
        <f>Q529-3</f>
        <v>40907</v>
      </c>
      <c r="R530" s="2138">
        <f>R529-3</f>
        <v>40942</v>
      </c>
      <c r="S530" s="2139">
        <f>S529-3</f>
        <v>41047</v>
      </c>
      <c r="T530" s="2140" t="s">
        <v>163</v>
      </c>
      <c r="U530" s="2139">
        <f>U529-3</f>
        <v>41110</v>
      </c>
      <c r="V530" s="2141" t="s">
        <v>164</v>
      </c>
      <c r="W530" s="2138">
        <f>W529-3</f>
        <v>41187</v>
      </c>
      <c r="X530" s="2142" t="s">
        <v>165</v>
      </c>
      <c r="Y530" s="2138">
        <f>Y529-3</f>
        <v>41221</v>
      </c>
      <c r="Z530" s="2143">
        <f>Z529-3</f>
        <v>-19</v>
      </c>
      <c r="AA530" s="2141" t="s">
        <v>213</v>
      </c>
      <c r="AB530" s="2144">
        <f>AB529-3</f>
        <v>41312</v>
      </c>
      <c r="AC530" s="2145" t="s">
        <v>216</v>
      </c>
      <c r="AD530" s="2146">
        <f>AD529-3</f>
        <v>41369</v>
      </c>
      <c r="AE530" s="2147" t="s">
        <v>218</v>
      </c>
      <c r="AF530" s="2144">
        <f>AF529-3</f>
        <v>41424</v>
      </c>
      <c r="AG530" s="1629" t="s">
        <v>253</v>
      </c>
      <c r="AH530" s="2146">
        <f>AH529-3</f>
        <v>41488</v>
      </c>
      <c r="AI530" s="1629" t="s">
        <v>178</v>
      </c>
      <c r="AJ530" s="2144">
        <f>AJ529-3</f>
        <v>41515</v>
      </c>
      <c r="AK530" s="2144">
        <f>AK529-3</f>
        <v>41185</v>
      </c>
      <c r="AL530" s="1629" t="s">
        <v>166</v>
      </c>
      <c r="AM530" s="2146">
        <f>AM529-3</f>
        <v>41257</v>
      </c>
      <c r="AN530" s="1629" t="s">
        <v>167</v>
      </c>
      <c r="AO530" s="2144">
        <f>AO529-3</f>
        <v>41332</v>
      </c>
      <c r="AP530" s="2148" t="s">
        <v>212</v>
      </c>
      <c r="AQ530" s="2146">
        <f>AQ529-3</f>
        <v>41396</v>
      </c>
      <c r="AR530" s="1629" t="s">
        <v>167</v>
      </c>
      <c r="AS530" s="2137">
        <f>AS529-3</f>
        <v>41830</v>
      </c>
      <c r="AT530" s="1630" t="s">
        <v>290</v>
      </c>
      <c r="AU530" s="2141">
        <f>AU529-3</f>
        <v>41893</v>
      </c>
      <c r="AV530" s="1629" t="s">
        <v>165</v>
      </c>
      <c r="AW530" s="2138">
        <v>41880</v>
      </c>
      <c r="AX530" s="2141">
        <v>41943</v>
      </c>
      <c r="AY530" s="2138">
        <v>41978</v>
      </c>
      <c r="AZ530" s="2141">
        <v>41992</v>
      </c>
      <c r="BA530" s="2137">
        <v>41880</v>
      </c>
      <c r="BB530" s="2143">
        <v>41880</v>
      </c>
      <c r="BC530" s="2137">
        <v>41880</v>
      </c>
      <c r="BD530" s="2138">
        <v>41880</v>
      </c>
      <c r="BE530" s="2137">
        <v>41880</v>
      </c>
      <c r="BF530" s="2138">
        <v>41880</v>
      </c>
      <c r="BG530" s="2137">
        <v>41880</v>
      </c>
      <c r="BH530" s="2138" t="s">
        <v>128</v>
      </c>
      <c r="BI530" s="2137">
        <v>41880</v>
      </c>
      <c r="BJ530" s="2138">
        <v>41880</v>
      </c>
      <c r="BK530" s="2137">
        <v>41880</v>
      </c>
      <c r="BL530" s="2137">
        <v>41880</v>
      </c>
      <c r="BM530" s="2137">
        <v>41880</v>
      </c>
      <c r="BN530" s="2137">
        <v>41880</v>
      </c>
      <c r="BO530" s="2137">
        <v>41880</v>
      </c>
      <c r="BP530" s="2137">
        <v>41880</v>
      </c>
      <c r="BQ530" s="2143">
        <v>41880</v>
      </c>
      <c r="BR530" s="2137"/>
      <c r="BS530" s="2138">
        <f t="shared" ref="BS530:CA530" si="531">BS529-3</f>
        <v>42614</v>
      </c>
      <c r="BT530" s="2208"/>
      <c r="BU530" s="2138">
        <f t="shared" si="531"/>
        <v>42649</v>
      </c>
      <c r="BV530" s="2208"/>
      <c r="BW530" s="2138">
        <f t="shared" si="531"/>
        <v>42712</v>
      </c>
      <c r="BX530" s="2208"/>
      <c r="BY530" s="2138">
        <f t="shared" si="531"/>
        <v>42782</v>
      </c>
      <c r="BZ530" s="2208"/>
      <c r="CA530" s="2139">
        <f t="shared" si="531"/>
        <v>42852</v>
      </c>
      <c r="CB530" s="2208"/>
      <c r="CC530" s="2208"/>
    </row>
    <row r="531" spans="1:81" ht="30" hidden="1" customHeight="1" x14ac:dyDescent="0.25">
      <c r="A531" s="4738"/>
      <c r="B531" s="4742"/>
      <c r="C531" s="2150" t="s">
        <v>117</v>
      </c>
      <c r="D531" s="2150" t="s">
        <v>117</v>
      </c>
      <c r="E531" s="2151"/>
      <c r="F531" s="2151"/>
      <c r="G531" s="2151"/>
      <c r="H531" s="2151"/>
      <c r="I531" s="2151"/>
      <c r="J531" s="2151"/>
      <c r="K531" s="2151"/>
      <c r="L531" s="2151"/>
      <c r="M531" s="2152"/>
      <c r="N531" s="2153"/>
      <c r="O531" s="2016">
        <v>40809</v>
      </c>
      <c r="P531" s="2016" t="s">
        <v>107</v>
      </c>
      <c r="Q531" s="2020" t="s">
        <v>29</v>
      </c>
      <c r="R531" s="2154">
        <f>R526-28</f>
        <v>40928</v>
      </c>
      <c r="S531" s="2155">
        <f>S525-28</f>
        <v>41032</v>
      </c>
      <c r="T531" s="2156" t="s">
        <v>163</v>
      </c>
      <c r="U531" s="2155">
        <f>U525-28</f>
        <v>41095</v>
      </c>
      <c r="V531" s="2004" t="s">
        <v>164</v>
      </c>
      <c r="W531" s="2154" t="s">
        <v>107</v>
      </c>
      <c r="X531" s="2157" t="s">
        <v>165</v>
      </c>
      <c r="Y531" s="2154">
        <f>Y525-34</f>
        <v>41201</v>
      </c>
      <c r="Z531" s="2019" t="s">
        <v>107</v>
      </c>
      <c r="AA531" s="2004" t="s">
        <v>213</v>
      </c>
      <c r="AB531" s="2158">
        <f>AB525-34</f>
        <v>41292</v>
      </c>
      <c r="AC531" s="2009" t="s">
        <v>216</v>
      </c>
      <c r="AD531" s="2159" t="s">
        <v>107</v>
      </c>
      <c r="AE531" s="2160" t="s">
        <v>218</v>
      </c>
      <c r="AF531" s="2158">
        <f>AF525-41</f>
        <v>41397</v>
      </c>
      <c r="AG531" s="1721" t="s">
        <v>253</v>
      </c>
      <c r="AH531" s="2159" t="s">
        <v>107</v>
      </c>
      <c r="AI531" s="1721" t="s">
        <v>178</v>
      </c>
      <c r="AJ531" s="2158">
        <f>AJ525-48</f>
        <v>41481</v>
      </c>
      <c r="AK531" s="2158">
        <f>AK525-48</f>
        <v>41151</v>
      </c>
      <c r="AL531" s="1721" t="s">
        <v>166</v>
      </c>
      <c r="AM531" s="2159" t="s">
        <v>107</v>
      </c>
      <c r="AN531" s="1721" t="s">
        <v>167</v>
      </c>
      <c r="AO531" s="2158">
        <f>AO525-48</f>
        <v>41298</v>
      </c>
      <c r="AP531" s="2015" t="s">
        <v>212</v>
      </c>
      <c r="AQ531" s="2159" t="s">
        <v>107</v>
      </c>
      <c r="AR531" s="1721" t="s">
        <v>167</v>
      </c>
      <c r="AS531" s="2016">
        <f>AS525-48</f>
        <v>41796</v>
      </c>
      <c r="AT531" s="1872" t="s">
        <v>290</v>
      </c>
      <c r="AU531" s="2004">
        <f>AU525-48</f>
        <v>41859</v>
      </c>
      <c r="AV531" s="1721" t="s">
        <v>165</v>
      </c>
      <c r="AW531" s="2154">
        <v>41880</v>
      </c>
      <c r="AX531" s="2004">
        <v>41943</v>
      </c>
      <c r="AY531" s="2154">
        <v>41978</v>
      </c>
      <c r="AZ531" s="2004">
        <v>41992</v>
      </c>
      <c r="BA531" s="2016">
        <f t="shared" ref="BA531:BG531" si="532">BA525-32</f>
        <v>42036</v>
      </c>
      <c r="BB531" s="2019">
        <f t="shared" si="532"/>
        <v>42071</v>
      </c>
      <c r="BC531" s="2016">
        <f t="shared" si="532"/>
        <v>42106</v>
      </c>
      <c r="BD531" s="2154">
        <f t="shared" si="532"/>
        <v>42134</v>
      </c>
      <c r="BE531" s="2016">
        <f t="shared" si="532"/>
        <v>42176</v>
      </c>
      <c r="BF531" s="2154">
        <f t="shared" si="532"/>
        <v>42211</v>
      </c>
      <c r="BG531" s="2016">
        <f t="shared" si="532"/>
        <v>42246</v>
      </c>
      <c r="BH531" s="2154" t="s">
        <v>128</v>
      </c>
      <c r="BI531" s="2016">
        <f>BI525-32</f>
        <v>42281</v>
      </c>
      <c r="BJ531" s="2154">
        <f>BJ525-32</f>
        <v>42309</v>
      </c>
      <c r="BK531" s="2016">
        <f>BK525-32</f>
        <v>42344</v>
      </c>
      <c r="BL531" s="2016">
        <f t="shared" ref="BL531:BQ531" si="533">BL525-32</f>
        <v>42379</v>
      </c>
      <c r="BM531" s="2016">
        <f t="shared" si="533"/>
        <v>42414</v>
      </c>
      <c r="BN531" s="2016">
        <f t="shared" si="533"/>
        <v>42449</v>
      </c>
      <c r="BO531" s="2016">
        <f t="shared" si="533"/>
        <v>42484</v>
      </c>
      <c r="BP531" s="2016">
        <f t="shared" si="533"/>
        <v>42519</v>
      </c>
      <c r="BQ531" s="2019">
        <f t="shared" si="533"/>
        <v>42547</v>
      </c>
      <c r="BR531" s="2016"/>
      <c r="BS531" s="2154">
        <f>BS525-32</f>
        <v>42596</v>
      </c>
      <c r="BT531" s="1993"/>
      <c r="BU531" s="2154">
        <f>BU525-32</f>
        <v>42631</v>
      </c>
      <c r="BV531" s="1993"/>
      <c r="BW531" s="2154">
        <f>BW525-32</f>
        <v>42694</v>
      </c>
      <c r="BX531" s="1993"/>
      <c r="BY531" s="2154">
        <f>BY525-32</f>
        <v>42764</v>
      </c>
      <c r="BZ531" s="1993"/>
      <c r="CA531" s="2155">
        <f>CA525-32</f>
        <v>42834</v>
      </c>
      <c r="CB531" s="1993"/>
      <c r="CC531" s="1993"/>
    </row>
    <row r="532" spans="1:81" ht="30" hidden="1" customHeight="1" x14ac:dyDescent="0.25">
      <c r="A532" s="4738"/>
      <c r="B532" s="4742"/>
      <c r="C532" s="2150" t="s">
        <v>23</v>
      </c>
      <c r="D532" s="2150" t="s">
        <v>23</v>
      </c>
      <c r="E532" s="2151">
        <v>40525</v>
      </c>
      <c r="F532" s="2151">
        <v>40532</v>
      </c>
      <c r="G532" s="2151">
        <v>40195</v>
      </c>
      <c r="H532" s="2151">
        <v>40245</v>
      </c>
      <c r="I532" s="2151">
        <v>40644</v>
      </c>
      <c r="J532" s="2151">
        <v>40665</v>
      </c>
      <c r="K532" s="2151">
        <v>40700</v>
      </c>
      <c r="L532" s="2151" t="s">
        <v>25</v>
      </c>
      <c r="M532" s="2152">
        <v>40742</v>
      </c>
      <c r="N532" s="2153">
        <v>40777</v>
      </c>
      <c r="O532" s="2016">
        <f>O531-4</f>
        <v>40805</v>
      </c>
      <c r="P532" s="2016" t="s">
        <v>107</v>
      </c>
      <c r="Q532" s="2020" t="s">
        <v>29</v>
      </c>
      <c r="R532" s="2154">
        <f>R531-4</f>
        <v>40924</v>
      </c>
      <c r="S532" s="2155">
        <f>S531-4</f>
        <v>41028</v>
      </c>
      <c r="T532" s="2156" t="s">
        <v>163</v>
      </c>
      <c r="U532" s="2155">
        <f>U531-4</f>
        <v>41091</v>
      </c>
      <c r="V532" s="2004" t="s">
        <v>164</v>
      </c>
      <c r="W532" s="2154" t="s">
        <v>107</v>
      </c>
      <c r="X532" s="2157" t="s">
        <v>165</v>
      </c>
      <c r="Y532" s="2154">
        <f>Y531-4</f>
        <v>41197</v>
      </c>
      <c r="Z532" s="2019" t="s">
        <v>107</v>
      </c>
      <c r="AA532" s="2004" t="s">
        <v>213</v>
      </c>
      <c r="AB532" s="2158">
        <v>40912</v>
      </c>
      <c r="AC532" s="2009" t="s">
        <v>216</v>
      </c>
      <c r="AD532" s="2159" t="s">
        <v>107</v>
      </c>
      <c r="AE532" s="2160" t="s">
        <v>218</v>
      </c>
      <c r="AF532" s="2158">
        <f>AF531-4</f>
        <v>41393</v>
      </c>
      <c r="AG532" s="1721" t="s">
        <v>253</v>
      </c>
      <c r="AH532" s="2159" t="s">
        <v>107</v>
      </c>
      <c r="AI532" s="1721" t="s">
        <v>178</v>
      </c>
      <c r="AJ532" s="2158">
        <f>AJ531-4</f>
        <v>41477</v>
      </c>
      <c r="AK532" s="2158">
        <f>AK531-4</f>
        <v>41147</v>
      </c>
      <c r="AL532" s="1721" t="s">
        <v>166</v>
      </c>
      <c r="AM532" s="2159" t="s">
        <v>107</v>
      </c>
      <c r="AN532" s="1721" t="s">
        <v>167</v>
      </c>
      <c r="AO532" s="2158">
        <f>AO531-4</f>
        <v>41294</v>
      </c>
      <c r="AP532" s="2015" t="s">
        <v>212</v>
      </c>
      <c r="AQ532" s="2159" t="s">
        <v>107</v>
      </c>
      <c r="AR532" s="1721" t="s">
        <v>167</v>
      </c>
      <c r="AS532" s="2016">
        <f>AS531-4</f>
        <v>41792</v>
      </c>
      <c r="AT532" s="1872" t="s">
        <v>290</v>
      </c>
      <c r="AU532" s="2004">
        <f>AU531-4</f>
        <v>41855</v>
      </c>
      <c r="AV532" s="1721" t="s">
        <v>165</v>
      </c>
      <c r="AW532" s="2161">
        <v>41876</v>
      </c>
      <c r="AX532" s="1721">
        <v>41939</v>
      </c>
      <c r="AY532" s="2161">
        <v>41974</v>
      </c>
      <c r="AZ532" s="1721">
        <v>41988</v>
      </c>
      <c r="BA532" s="2159">
        <f t="shared" ref="BA532:BG532" si="534">BA531-4</f>
        <v>42032</v>
      </c>
      <c r="BB532" s="2162">
        <f t="shared" si="534"/>
        <v>42067</v>
      </c>
      <c r="BC532" s="2159">
        <f t="shared" si="534"/>
        <v>42102</v>
      </c>
      <c r="BD532" s="2161">
        <f t="shared" si="534"/>
        <v>42130</v>
      </c>
      <c r="BE532" s="2159">
        <f t="shared" si="534"/>
        <v>42172</v>
      </c>
      <c r="BF532" s="2161">
        <f t="shared" si="534"/>
        <v>42207</v>
      </c>
      <c r="BG532" s="2159">
        <f t="shared" si="534"/>
        <v>42242</v>
      </c>
      <c r="BH532" s="2161" t="s">
        <v>128</v>
      </c>
      <c r="BI532" s="2159">
        <f>BI531-4</f>
        <v>42277</v>
      </c>
      <c r="BJ532" s="2161">
        <f>BJ531-4</f>
        <v>42305</v>
      </c>
      <c r="BK532" s="2159">
        <f>BK531-4</f>
        <v>42340</v>
      </c>
      <c r="BL532" s="2159">
        <f t="shared" ref="BL532:BQ532" si="535">BL531-4</f>
        <v>42375</v>
      </c>
      <c r="BM532" s="2159">
        <f t="shared" si="535"/>
        <v>42410</v>
      </c>
      <c r="BN532" s="2159">
        <f t="shared" si="535"/>
        <v>42445</v>
      </c>
      <c r="BO532" s="2159">
        <f t="shared" si="535"/>
        <v>42480</v>
      </c>
      <c r="BP532" s="2159">
        <f t="shared" si="535"/>
        <v>42515</v>
      </c>
      <c r="BQ532" s="2162">
        <f t="shared" si="535"/>
        <v>42543</v>
      </c>
      <c r="BR532" s="2159"/>
      <c r="BS532" s="2161">
        <f>BS531-4</f>
        <v>42592</v>
      </c>
      <c r="BT532" s="1993"/>
      <c r="BU532" s="2161">
        <f>BU531-4</f>
        <v>42627</v>
      </c>
      <c r="BV532" s="1993"/>
      <c r="BW532" s="2161">
        <f>BW531-4</f>
        <v>42690</v>
      </c>
      <c r="BX532" s="1993"/>
      <c r="BY532" s="2161">
        <f>BY531-4</f>
        <v>42760</v>
      </c>
      <c r="BZ532" s="1993"/>
      <c r="CA532" s="2163">
        <f>CA531-4</f>
        <v>42830</v>
      </c>
      <c r="CB532" s="1993"/>
      <c r="CC532" s="1993"/>
    </row>
    <row r="533" spans="1:81" ht="30" hidden="1" customHeight="1" x14ac:dyDescent="0.25">
      <c r="A533" s="4738"/>
      <c r="B533" s="4742"/>
      <c r="C533" s="2150" t="s">
        <v>120</v>
      </c>
      <c r="D533" s="2150" t="s">
        <v>120</v>
      </c>
      <c r="E533" s="2151">
        <v>40510</v>
      </c>
      <c r="F533" s="2151">
        <v>40533</v>
      </c>
      <c r="G533" s="2151">
        <v>40590</v>
      </c>
      <c r="H533" s="2151">
        <v>40240</v>
      </c>
      <c r="I533" s="2151">
        <v>40639</v>
      </c>
      <c r="J533" s="2151">
        <v>40302</v>
      </c>
      <c r="K533" s="2151">
        <v>40695</v>
      </c>
      <c r="L533" s="2151" t="s">
        <v>25</v>
      </c>
      <c r="M533" s="2152" t="e">
        <v>#VALUE!</v>
      </c>
      <c r="N533" s="2153">
        <v>40772</v>
      </c>
      <c r="O533" s="2016">
        <f>O532-5</f>
        <v>40800</v>
      </c>
      <c r="P533" s="2016" t="s">
        <v>107</v>
      </c>
      <c r="Q533" s="2016">
        <v>40870</v>
      </c>
      <c r="R533" s="2154">
        <f>R532-5</f>
        <v>40919</v>
      </c>
      <c r="S533" s="2155">
        <f>S532-5</f>
        <v>41023</v>
      </c>
      <c r="T533" s="2156" t="s">
        <v>163</v>
      </c>
      <c r="U533" s="2155">
        <f>U532-5</f>
        <v>41086</v>
      </c>
      <c r="V533" s="2004" t="s">
        <v>164</v>
      </c>
      <c r="W533" s="2154" t="s">
        <v>107</v>
      </c>
      <c r="X533" s="2157" t="s">
        <v>165</v>
      </c>
      <c r="Y533" s="2154">
        <f>Y532-5</f>
        <v>41192</v>
      </c>
      <c r="Z533" s="2019" t="s">
        <v>107</v>
      </c>
      <c r="AA533" s="2004" t="s">
        <v>213</v>
      </c>
      <c r="AB533" s="2158">
        <v>41259</v>
      </c>
      <c r="AC533" s="2009" t="s">
        <v>216</v>
      </c>
      <c r="AD533" s="2159" t="s">
        <v>107</v>
      </c>
      <c r="AE533" s="2160" t="s">
        <v>218</v>
      </c>
      <c r="AF533" s="2158">
        <f>AF532-14</f>
        <v>41379</v>
      </c>
      <c r="AG533" s="1721" t="s">
        <v>253</v>
      </c>
      <c r="AH533" s="2159" t="s">
        <v>107</v>
      </c>
      <c r="AI533" s="1721" t="s">
        <v>178</v>
      </c>
      <c r="AJ533" s="2158">
        <f>AJ532-14</f>
        <v>41463</v>
      </c>
      <c r="AK533" s="2158">
        <f>AK532-14</f>
        <v>41133</v>
      </c>
      <c r="AL533" s="1721" t="s">
        <v>166</v>
      </c>
      <c r="AM533" s="2159" t="s">
        <v>107</v>
      </c>
      <c r="AN533" s="1721" t="s">
        <v>167</v>
      </c>
      <c r="AO533" s="2158">
        <f>AO532-14</f>
        <v>41280</v>
      </c>
      <c r="AP533" s="2015" t="s">
        <v>212</v>
      </c>
      <c r="AQ533" s="2159" t="s">
        <v>107</v>
      </c>
      <c r="AR533" s="1721" t="s">
        <v>167</v>
      </c>
      <c r="AS533" s="2016">
        <f>AS532-14</f>
        <v>41778</v>
      </c>
      <c r="AT533" s="1872" t="s">
        <v>290</v>
      </c>
      <c r="AU533" s="2004">
        <f>AU532-14</f>
        <v>41841</v>
      </c>
      <c r="AV533" s="1721" t="s">
        <v>165</v>
      </c>
      <c r="AW533" s="2154">
        <f>AW532-14</f>
        <v>41862</v>
      </c>
      <c r="AX533" s="2004" t="s">
        <v>166</v>
      </c>
      <c r="AY533" s="2154">
        <f>AY532-14</f>
        <v>41960</v>
      </c>
      <c r="AZ533" s="2004" t="s">
        <v>167</v>
      </c>
      <c r="BA533" s="2016">
        <f>BA532-14</f>
        <v>42018</v>
      </c>
      <c r="BB533" s="2006" t="s">
        <v>212</v>
      </c>
      <c r="BC533" s="2016">
        <f>BC532-14</f>
        <v>42088</v>
      </c>
      <c r="BD533" s="2154">
        <f>BD532-14</f>
        <v>42116</v>
      </c>
      <c r="BE533" s="2016">
        <f>BE532-14</f>
        <v>42158</v>
      </c>
      <c r="BF533" s="2154">
        <f>BF532-14</f>
        <v>42193</v>
      </c>
      <c r="BG533" s="2016">
        <f>BG532-14</f>
        <v>42228</v>
      </c>
      <c r="BH533" s="2154" t="s">
        <v>128</v>
      </c>
      <c r="BI533" s="2016">
        <f>BI532-14</f>
        <v>42263</v>
      </c>
      <c r="BJ533" s="2154">
        <f>BJ532-14</f>
        <v>42291</v>
      </c>
      <c r="BK533" s="2016">
        <f>BK532-14</f>
        <v>42326</v>
      </c>
      <c r="BL533" s="2016">
        <f t="shared" ref="BL533:BQ533" si="536">BL532-14</f>
        <v>42361</v>
      </c>
      <c r="BM533" s="2016">
        <f t="shared" si="536"/>
        <v>42396</v>
      </c>
      <c r="BN533" s="2016">
        <f t="shared" si="536"/>
        <v>42431</v>
      </c>
      <c r="BO533" s="2016">
        <f t="shared" si="536"/>
        <v>42466</v>
      </c>
      <c r="BP533" s="2016">
        <f t="shared" si="536"/>
        <v>42501</v>
      </c>
      <c r="BQ533" s="2019">
        <f t="shared" si="536"/>
        <v>42529</v>
      </c>
      <c r="BR533" s="2016"/>
      <c r="BS533" s="2154">
        <f>BS532-14</f>
        <v>42578</v>
      </c>
      <c r="BT533" s="1993"/>
      <c r="BU533" s="2154">
        <f>BU532-14</f>
        <v>42613</v>
      </c>
      <c r="BV533" s="1993"/>
      <c r="BW533" s="2154">
        <f>BW532-14</f>
        <v>42676</v>
      </c>
      <c r="BX533" s="1993"/>
      <c r="BY533" s="2154">
        <f>BY532-14</f>
        <v>42746</v>
      </c>
      <c r="BZ533" s="1993"/>
      <c r="CA533" s="2155">
        <f>CA532-14</f>
        <v>42816</v>
      </c>
      <c r="CB533" s="1993"/>
      <c r="CC533" s="1993"/>
    </row>
    <row r="534" spans="1:81" ht="30" hidden="1" customHeight="1" x14ac:dyDescent="0.25">
      <c r="A534" s="4738"/>
      <c r="B534" s="4742"/>
      <c r="C534" s="2150" t="s">
        <v>281</v>
      </c>
      <c r="D534" s="2150" t="s">
        <v>281</v>
      </c>
      <c r="E534" s="2151"/>
      <c r="F534" s="2151"/>
      <c r="G534" s="2151"/>
      <c r="H534" s="2151"/>
      <c r="I534" s="2151"/>
      <c r="J534" s="2151"/>
      <c r="K534" s="2151"/>
      <c r="L534" s="2151"/>
      <c r="M534" s="2152"/>
      <c r="N534" s="2153"/>
      <c r="O534" s="2016"/>
      <c r="P534" s="2016"/>
      <c r="Q534" s="2016"/>
      <c r="R534" s="2154"/>
      <c r="S534" s="2155"/>
      <c r="T534" s="2156"/>
      <c r="U534" s="2155"/>
      <c r="V534" s="2004"/>
      <c r="W534" s="2154"/>
      <c r="X534" s="2157"/>
      <c r="Y534" s="2154"/>
      <c r="Z534" s="2019"/>
      <c r="AA534" s="2004"/>
      <c r="AB534" s="2158"/>
      <c r="AC534" s="2009"/>
      <c r="AD534" s="2159"/>
      <c r="AE534" s="2160"/>
      <c r="AF534" s="2158"/>
      <c r="AG534" s="1721"/>
      <c r="AH534" s="2159"/>
      <c r="AI534" s="1721"/>
      <c r="AJ534" s="2158">
        <f>AJ535+11</f>
        <v>41432</v>
      </c>
      <c r="AK534" s="2158">
        <f>AK535+11</f>
        <v>41102</v>
      </c>
      <c r="AL534" s="1721" t="s">
        <v>166</v>
      </c>
      <c r="AM534" s="2158">
        <f>AM535+10</f>
        <v>41172</v>
      </c>
      <c r="AN534" s="1721" t="s">
        <v>167</v>
      </c>
      <c r="AO534" s="2158">
        <f>AO535+11</f>
        <v>41249</v>
      </c>
      <c r="AP534" s="2015" t="s">
        <v>212</v>
      </c>
      <c r="AQ534" s="2158">
        <f>AQ535+11</f>
        <v>41312</v>
      </c>
      <c r="AR534" s="1721" t="s">
        <v>167</v>
      </c>
      <c r="AS534" s="2016">
        <f>AS535+11</f>
        <v>41747</v>
      </c>
      <c r="AT534" s="1872" t="s">
        <v>290</v>
      </c>
      <c r="AU534" s="2004">
        <f>AU535+11</f>
        <v>41810</v>
      </c>
      <c r="AV534" s="1721">
        <v>41810</v>
      </c>
      <c r="AW534" s="2154">
        <f>AW535+11</f>
        <v>41831</v>
      </c>
      <c r="AX534" s="2004">
        <v>41831</v>
      </c>
      <c r="AY534" s="2154">
        <f>AY535+11</f>
        <v>41929</v>
      </c>
      <c r="AZ534" s="2004">
        <v>41929</v>
      </c>
      <c r="BA534" s="2016">
        <f>BA535+11</f>
        <v>41987</v>
      </c>
      <c r="BB534" s="2019">
        <v>41657</v>
      </c>
      <c r="BC534" s="2016">
        <f>BC535+11</f>
        <v>42057</v>
      </c>
      <c r="BD534" s="2154">
        <f>BD535+11</f>
        <v>42085</v>
      </c>
      <c r="BE534" s="2016">
        <f>BE535+11</f>
        <v>42127</v>
      </c>
      <c r="BF534" s="2154">
        <f>BF535+11</f>
        <v>42162</v>
      </c>
      <c r="BG534" s="2016">
        <f>BG535+11</f>
        <v>42197</v>
      </c>
      <c r="BH534" s="2154" t="s">
        <v>128</v>
      </c>
      <c r="BI534" s="2016">
        <f>BI535+11</f>
        <v>42232</v>
      </c>
      <c r="BJ534" s="2154">
        <f>BJ535+11</f>
        <v>42260</v>
      </c>
      <c r="BK534" s="2016">
        <f>BK535+11</f>
        <v>42295</v>
      </c>
      <c r="BL534" s="2016">
        <f t="shared" ref="BL534:CA534" si="537">BL535+11</f>
        <v>42330</v>
      </c>
      <c r="BM534" s="2016">
        <f t="shared" si="537"/>
        <v>42365</v>
      </c>
      <c r="BN534" s="2016">
        <f t="shared" si="537"/>
        <v>42400</v>
      </c>
      <c r="BO534" s="2016">
        <f t="shared" si="537"/>
        <v>42435</v>
      </c>
      <c r="BP534" s="2016">
        <f t="shared" si="537"/>
        <v>42470</v>
      </c>
      <c r="BQ534" s="2019">
        <f t="shared" si="537"/>
        <v>42498</v>
      </c>
      <c r="BR534" s="2016"/>
      <c r="BS534" s="2154">
        <f t="shared" si="537"/>
        <v>42547</v>
      </c>
      <c r="BT534" s="1993"/>
      <c r="BU534" s="2154">
        <f t="shared" si="537"/>
        <v>42582</v>
      </c>
      <c r="BV534" s="1993"/>
      <c r="BW534" s="2154">
        <f t="shared" si="537"/>
        <v>42645</v>
      </c>
      <c r="BX534" s="1993"/>
      <c r="BY534" s="2154">
        <f t="shared" si="537"/>
        <v>42715</v>
      </c>
      <c r="BZ534" s="1993"/>
      <c r="CA534" s="2155">
        <f t="shared" si="537"/>
        <v>42785</v>
      </c>
      <c r="CB534" s="1993"/>
      <c r="CC534" s="1993"/>
    </row>
    <row r="535" spans="1:81" ht="30" hidden="1" customHeight="1" x14ac:dyDescent="0.25">
      <c r="A535" s="4738"/>
      <c r="B535" s="4742"/>
      <c r="C535" s="2150" t="s">
        <v>273</v>
      </c>
      <c r="D535" s="2150" t="s">
        <v>273</v>
      </c>
      <c r="E535" s="2151"/>
      <c r="F535" s="2151"/>
      <c r="G535" s="2151"/>
      <c r="H535" s="2151"/>
      <c r="I535" s="2151"/>
      <c r="J535" s="2151"/>
      <c r="K535" s="2151"/>
      <c r="L535" s="2151"/>
      <c r="M535" s="2152"/>
      <c r="N535" s="2153"/>
      <c r="O535" s="2016"/>
      <c r="P535" s="2016"/>
      <c r="Q535" s="2016"/>
      <c r="R535" s="2154"/>
      <c r="S535" s="2155"/>
      <c r="T535" s="2156"/>
      <c r="U535" s="2155"/>
      <c r="V535" s="2004"/>
      <c r="W535" s="2154"/>
      <c r="X535" s="2157"/>
      <c r="Y535" s="2154"/>
      <c r="Z535" s="2019"/>
      <c r="AA535" s="2004"/>
      <c r="AB535" s="2158"/>
      <c r="AC535" s="2009"/>
      <c r="AD535" s="2159"/>
      <c r="AE535" s="2160"/>
      <c r="AF535" s="2158"/>
      <c r="AG535" s="1721"/>
      <c r="AH535" s="2159"/>
      <c r="AI535" s="1721"/>
      <c r="AJ535" s="2158">
        <f>AJ533-42</f>
        <v>41421</v>
      </c>
      <c r="AK535" s="2158">
        <f>AK533-42</f>
        <v>41091</v>
      </c>
      <c r="AL535" s="1721" t="s">
        <v>166</v>
      </c>
      <c r="AM535" s="2158">
        <f>AM524-114</f>
        <v>41162</v>
      </c>
      <c r="AN535" s="1721" t="s">
        <v>167</v>
      </c>
      <c r="AO535" s="2158">
        <f>AO533-42</f>
        <v>41238</v>
      </c>
      <c r="AP535" s="2015" t="s">
        <v>212</v>
      </c>
      <c r="AQ535" s="2158">
        <f>AQ524-114</f>
        <v>41301</v>
      </c>
      <c r="AR535" s="1721" t="s">
        <v>167</v>
      </c>
      <c r="AS535" s="2016">
        <f>AS533-42</f>
        <v>41736</v>
      </c>
      <c r="AT535" s="1872" t="s">
        <v>290</v>
      </c>
      <c r="AU535" s="2004">
        <f>AU533-42</f>
        <v>41799</v>
      </c>
      <c r="AV535" s="1721">
        <v>41799</v>
      </c>
      <c r="AW535" s="2154">
        <f>AW533-42</f>
        <v>41820</v>
      </c>
      <c r="AX535" s="2004">
        <v>41820</v>
      </c>
      <c r="AY535" s="2154">
        <f>AY533-42</f>
        <v>41918</v>
      </c>
      <c r="AZ535" s="2004">
        <v>41918</v>
      </c>
      <c r="BA535" s="2016">
        <f>BA533-42</f>
        <v>41976</v>
      </c>
      <c r="BB535" s="2019">
        <v>41646</v>
      </c>
      <c r="BC535" s="2016">
        <f>BC533-42</f>
        <v>42046</v>
      </c>
      <c r="BD535" s="2154">
        <f>BD533-42</f>
        <v>42074</v>
      </c>
      <c r="BE535" s="2016">
        <f>BE533-42</f>
        <v>42116</v>
      </c>
      <c r="BF535" s="2154">
        <f>BF533-42</f>
        <v>42151</v>
      </c>
      <c r="BG535" s="2016">
        <f>BG533-42</f>
        <v>42186</v>
      </c>
      <c r="BH535" s="2154" t="s">
        <v>128</v>
      </c>
      <c r="BI535" s="2016">
        <f>BI533-42</f>
        <v>42221</v>
      </c>
      <c r="BJ535" s="2154">
        <f>BJ533-42</f>
        <v>42249</v>
      </c>
      <c r="BK535" s="2016">
        <f>BK533-42</f>
        <v>42284</v>
      </c>
      <c r="BL535" s="2016">
        <f t="shared" ref="BL535:BQ535" si="538">BL533-42</f>
        <v>42319</v>
      </c>
      <c r="BM535" s="2016">
        <f t="shared" si="538"/>
        <v>42354</v>
      </c>
      <c r="BN535" s="2016">
        <f t="shared" si="538"/>
        <v>42389</v>
      </c>
      <c r="BO535" s="2016">
        <f t="shared" si="538"/>
        <v>42424</v>
      </c>
      <c r="BP535" s="2016">
        <f t="shared" si="538"/>
        <v>42459</v>
      </c>
      <c r="BQ535" s="2019">
        <f t="shared" si="538"/>
        <v>42487</v>
      </c>
      <c r="BR535" s="2016"/>
      <c r="BS535" s="2154">
        <f>BS533-42</f>
        <v>42536</v>
      </c>
      <c r="BT535" s="1993"/>
      <c r="BU535" s="2154">
        <f>BU533-42</f>
        <v>42571</v>
      </c>
      <c r="BV535" s="1993"/>
      <c r="BW535" s="2154">
        <f>BW533-42</f>
        <v>42634</v>
      </c>
      <c r="BX535" s="1993"/>
      <c r="BY535" s="2154">
        <f>BY533-42</f>
        <v>42704</v>
      </c>
      <c r="BZ535" s="1993"/>
      <c r="CA535" s="2155">
        <f>CA533-42</f>
        <v>42774</v>
      </c>
      <c r="CB535" s="1993"/>
      <c r="CC535" s="1993"/>
    </row>
    <row r="536" spans="1:81" ht="30" hidden="1" customHeight="1" x14ac:dyDescent="0.25">
      <c r="A536" s="4738"/>
      <c r="B536" s="4742"/>
      <c r="C536" s="2120" t="s">
        <v>159</v>
      </c>
      <c r="D536" s="2120" t="s">
        <v>159</v>
      </c>
      <c r="E536" s="2121">
        <v>40511</v>
      </c>
      <c r="F536" s="2121">
        <v>40532</v>
      </c>
      <c r="G536" s="2121" t="s">
        <v>69</v>
      </c>
      <c r="H536" s="2121">
        <v>40245</v>
      </c>
      <c r="I536" s="2121">
        <v>40644</v>
      </c>
      <c r="J536" s="2121">
        <v>40646</v>
      </c>
      <c r="K536" s="2121">
        <v>40700</v>
      </c>
      <c r="L536" s="2121" t="s">
        <v>25</v>
      </c>
      <c r="M536" s="1548">
        <v>40742</v>
      </c>
      <c r="N536" s="1677">
        <v>40777</v>
      </c>
      <c r="O536" s="2164" t="e">
        <f>#REF!-7</f>
        <v>#REF!</v>
      </c>
      <c r="P536" s="2164" t="s">
        <v>107</v>
      </c>
      <c r="Q536" s="2164">
        <v>40854</v>
      </c>
      <c r="R536" s="2165" t="e">
        <f>#REF!-7</f>
        <v>#REF!</v>
      </c>
      <c r="S536" s="2166" t="s">
        <v>107</v>
      </c>
      <c r="T536" s="2124" t="s">
        <v>163</v>
      </c>
      <c r="U536" s="2166" t="s">
        <v>107</v>
      </c>
      <c r="V536" s="2126" t="s">
        <v>164</v>
      </c>
      <c r="W536" s="2165">
        <f>W537+7</f>
        <v>41175</v>
      </c>
      <c r="X536" s="2127" t="s">
        <v>165</v>
      </c>
      <c r="Y536" s="2165" t="s">
        <v>107</v>
      </c>
      <c r="Z536" s="2167">
        <f>Z537+7</f>
        <v>-31</v>
      </c>
      <c r="AA536" s="2126" t="s">
        <v>213</v>
      </c>
      <c r="AB536" s="1550" t="s">
        <v>107</v>
      </c>
      <c r="AC536" s="842" t="s">
        <v>216</v>
      </c>
      <c r="AD536" s="2122">
        <f>AD537+7</f>
        <v>41357</v>
      </c>
      <c r="AE536" s="2131" t="s">
        <v>218</v>
      </c>
      <c r="AF536" s="1550" t="s">
        <v>107</v>
      </c>
      <c r="AG536" s="872" t="s">
        <v>253</v>
      </c>
      <c r="AH536" s="2122">
        <f>AH537+7</f>
        <v>41476</v>
      </c>
      <c r="AI536" s="872" t="s">
        <v>178</v>
      </c>
      <c r="AJ536" s="1550" t="s">
        <v>107</v>
      </c>
      <c r="AK536" s="1550" t="s">
        <v>107</v>
      </c>
      <c r="AL536" s="872" t="s">
        <v>166</v>
      </c>
      <c r="AM536" s="2122">
        <f>AM537+7</f>
        <v>41231</v>
      </c>
      <c r="AN536" s="872" t="s">
        <v>167</v>
      </c>
      <c r="AO536" s="1550" t="s">
        <v>107</v>
      </c>
      <c r="AP536" s="905" t="s">
        <v>212</v>
      </c>
      <c r="AQ536" s="2122">
        <f>AQ537+7</f>
        <v>41370</v>
      </c>
      <c r="AR536" s="872" t="s">
        <v>167</v>
      </c>
      <c r="AS536" s="2122">
        <f>AS537+7</f>
        <v>41805</v>
      </c>
      <c r="AT536" s="2132" t="s">
        <v>290</v>
      </c>
      <c r="AU536" s="872">
        <f>AU537+7</f>
        <v>41868</v>
      </c>
      <c r="AV536" s="872">
        <v>41868</v>
      </c>
      <c r="AW536" s="2123">
        <f>AW537+7</f>
        <v>41908</v>
      </c>
      <c r="AX536" s="872">
        <v>41896</v>
      </c>
      <c r="AY536" s="2123">
        <f>AY537+7</f>
        <v>41971</v>
      </c>
      <c r="AZ536" s="872">
        <v>41966</v>
      </c>
      <c r="BA536" s="2122">
        <f t="shared" ref="BA536:BP537" si="539">BA537+7</f>
        <v>42029</v>
      </c>
      <c r="BB536" s="2125">
        <f t="shared" si="539"/>
        <v>42064</v>
      </c>
      <c r="BC536" s="2122">
        <f t="shared" si="539"/>
        <v>42099</v>
      </c>
      <c r="BD536" s="2123">
        <f t="shared" si="539"/>
        <v>42127</v>
      </c>
      <c r="BE536" s="2122">
        <f t="shared" si="539"/>
        <v>42169</v>
      </c>
      <c r="BF536" s="2123">
        <f t="shared" si="539"/>
        <v>42204</v>
      </c>
      <c r="BG536" s="2122">
        <f t="shared" si="539"/>
        <v>42239</v>
      </c>
      <c r="BH536" s="2123" t="s">
        <v>128</v>
      </c>
      <c r="BI536" s="2122">
        <f t="shared" si="539"/>
        <v>42274</v>
      </c>
      <c r="BJ536" s="2123">
        <f t="shared" si="539"/>
        <v>42302</v>
      </c>
      <c r="BK536" s="2122">
        <f t="shared" si="539"/>
        <v>42337</v>
      </c>
      <c r="BL536" s="2122">
        <f t="shared" si="539"/>
        <v>42372</v>
      </c>
      <c r="BM536" s="2122">
        <f t="shared" si="539"/>
        <v>42407</v>
      </c>
      <c r="BN536" s="2122">
        <f t="shared" si="539"/>
        <v>42442</v>
      </c>
      <c r="BO536" s="2122">
        <f t="shared" si="539"/>
        <v>42477</v>
      </c>
      <c r="BP536" s="2122">
        <f t="shared" si="539"/>
        <v>42512</v>
      </c>
      <c r="BQ536" s="2125">
        <f>BQ537+7</f>
        <v>42540</v>
      </c>
      <c r="BR536" s="2122"/>
      <c r="BS536" s="2123">
        <f>BS537+7</f>
        <v>42589</v>
      </c>
      <c r="BT536" s="2194"/>
      <c r="BU536" s="2123">
        <f>BU537+7</f>
        <v>42624</v>
      </c>
      <c r="BV536" s="2194"/>
      <c r="BW536" s="2123">
        <f>BW537+7</f>
        <v>42687</v>
      </c>
      <c r="BX536" s="2194"/>
      <c r="BY536" s="2123">
        <f>BY537+7</f>
        <v>42757</v>
      </c>
      <c r="BZ536" s="2194"/>
      <c r="CA536" s="2168">
        <f>CA537+7</f>
        <v>42827</v>
      </c>
      <c r="CB536" s="2194"/>
      <c r="CC536" s="2194"/>
    </row>
    <row r="537" spans="1:81" ht="30" hidden="1" customHeight="1" x14ac:dyDescent="0.25">
      <c r="A537" s="4738"/>
      <c r="B537" s="4742"/>
      <c r="C537" s="2120" t="s">
        <v>158</v>
      </c>
      <c r="D537" s="2120" t="s">
        <v>158</v>
      </c>
      <c r="E537" s="2121"/>
      <c r="F537" s="2121"/>
      <c r="G537" s="2121"/>
      <c r="H537" s="2121"/>
      <c r="I537" s="2121"/>
      <c r="J537" s="2121"/>
      <c r="K537" s="2121"/>
      <c r="L537" s="2121"/>
      <c r="M537" s="1548"/>
      <c r="N537" s="1677"/>
      <c r="O537" s="2164" t="e">
        <f>O536-7</f>
        <v>#REF!</v>
      </c>
      <c r="P537" s="2164" t="s">
        <v>107</v>
      </c>
      <c r="Q537" s="2164">
        <f>Q536-7</f>
        <v>40847</v>
      </c>
      <c r="R537" s="2165" t="e">
        <f>R536-7</f>
        <v>#REF!</v>
      </c>
      <c r="S537" s="2166" t="s">
        <v>107</v>
      </c>
      <c r="T537" s="2124" t="s">
        <v>163</v>
      </c>
      <c r="U537" s="2166" t="s">
        <v>107</v>
      </c>
      <c r="V537" s="2126" t="s">
        <v>164</v>
      </c>
      <c r="W537" s="2165">
        <f>W538+7</f>
        <v>41168</v>
      </c>
      <c r="X537" s="2127" t="s">
        <v>165</v>
      </c>
      <c r="Y537" s="2165" t="s">
        <v>107</v>
      </c>
      <c r="Z537" s="2167">
        <f>Z538+7</f>
        <v>-38</v>
      </c>
      <c r="AA537" s="2126" t="s">
        <v>213</v>
      </c>
      <c r="AB537" s="1550" t="s">
        <v>107</v>
      </c>
      <c r="AC537" s="842" t="s">
        <v>216</v>
      </c>
      <c r="AD537" s="2122">
        <f>AD538+7</f>
        <v>41350</v>
      </c>
      <c r="AE537" s="2131" t="s">
        <v>218</v>
      </c>
      <c r="AF537" s="1550" t="s">
        <v>107</v>
      </c>
      <c r="AG537" s="872" t="s">
        <v>253</v>
      </c>
      <c r="AH537" s="2122">
        <f>AH538+7</f>
        <v>41469</v>
      </c>
      <c r="AI537" s="872" t="s">
        <v>178</v>
      </c>
      <c r="AJ537" s="1550" t="s">
        <v>107</v>
      </c>
      <c r="AK537" s="1550" t="s">
        <v>107</v>
      </c>
      <c r="AL537" s="872" t="s">
        <v>166</v>
      </c>
      <c r="AM537" s="2122">
        <f>AM538+7</f>
        <v>41224</v>
      </c>
      <c r="AN537" s="872" t="s">
        <v>167</v>
      </c>
      <c r="AO537" s="1550" t="s">
        <v>107</v>
      </c>
      <c r="AP537" s="905" t="s">
        <v>212</v>
      </c>
      <c r="AQ537" s="2122">
        <f>AQ538+7</f>
        <v>41363</v>
      </c>
      <c r="AR537" s="872" t="s">
        <v>167</v>
      </c>
      <c r="AS537" s="2122">
        <f>AS538+7</f>
        <v>41798</v>
      </c>
      <c r="AT537" s="2132" t="s">
        <v>290</v>
      </c>
      <c r="AU537" s="872">
        <f>AU538+7</f>
        <v>41861</v>
      </c>
      <c r="AV537" s="872">
        <v>41861</v>
      </c>
      <c r="AW537" s="2123">
        <f>AW538+7</f>
        <v>41901</v>
      </c>
      <c r="AX537" s="872">
        <v>41889</v>
      </c>
      <c r="AY537" s="2123">
        <f>AY538+7</f>
        <v>41964</v>
      </c>
      <c r="AZ537" s="872">
        <v>41959</v>
      </c>
      <c r="BA537" s="2122">
        <f t="shared" si="539"/>
        <v>42022</v>
      </c>
      <c r="BB537" s="2125">
        <f t="shared" si="539"/>
        <v>42057</v>
      </c>
      <c r="BC537" s="2122">
        <f t="shared" si="539"/>
        <v>42092</v>
      </c>
      <c r="BD537" s="2123">
        <f t="shared" si="539"/>
        <v>42120</v>
      </c>
      <c r="BE537" s="2122">
        <f t="shared" si="539"/>
        <v>42162</v>
      </c>
      <c r="BF537" s="2123">
        <f t="shared" si="539"/>
        <v>42197</v>
      </c>
      <c r="BG537" s="2122">
        <f t="shared" si="539"/>
        <v>42232</v>
      </c>
      <c r="BH537" s="2123" t="s">
        <v>128</v>
      </c>
      <c r="BI537" s="2122">
        <f t="shared" si="539"/>
        <v>42267</v>
      </c>
      <c r="BJ537" s="2123">
        <f t="shared" si="539"/>
        <v>42295</v>
      </c>
      <c r="BK537" s="2122">
        <f t="shared" si="539"/>
        <v>42330</v>
      </c>
      <c r="BL537" s="2122">
        <f t="shared" si="539"/>
        <v>42365</v>
      </c>
      <c r="BM537" s="2122">
        <f t="shared" si="539"/>
        <v>42400</v>
      </c>
      <c r="BN537" s="2122">
        <f t="shared" si="539"/>
        <v>42435</v>
      </c>
      <c r="BO537" s="2122">
        <f t="shared" si="539"/>
        <v>42470</v>
      </c>
      <c r="BP537" s="2122">
        <f t="shared" si="539"/>
        <v>42505</v>
      </c>
      <c r="BQ537" s="2125">
        <f>BQ538+7</f>
        <v>42533</v>
      </c>
      <c r="BR537" s="2122"/>
      <c r="BS537" s="2123">
        <f>BS538+7</f>
        <v>42582</v>
      </c>
      <c r="BT537" s="2194"/>
      <c r="BU537" s="2123">
        <f>BU538+7</f>
        <v>42617</v>
      </c>
      <c r="BV537" s="2194"/>
      <c r="BW537" s="2123">
        <f>BW538+7</f>
        <v>42680</v>
      </c>
      <c r="BX537" s="2194"/>
      <c r="BY537" s="2123">
        <f>BY538+7</f>
        <v>42750</v>
      </c>
      <c r="BZ537" s="2194"/>
      <c r="CA537" s="2168">
        <f>CA538+7</f>
        <v>42820</v>
      </c>
      <c r="CB537" s="2194"/>
      <c r="CC537" s="2194"/>
    </row>
    <row r="538" spans="1:81" ht="30" hidden="1" customHeight="1" x14ac:dyDescent="0.25">
      <c r="A538" s="4738"/>
      <c r="B538" s="4742"/>
      <c r="C538" s="2120" t="s">
        <v>160</v>
      </c>
      <c r="D538" s="2120" t="s">
        <v>160</v>
      </c>
      <c r="E538" s="2121"/>
      <c r="F538" s="2121"/>
      <c r="G538" s="2121"/>
      <c r="H538" s="2121"/>
      <c r="I538" s="2121"/>
      <c r="J538" s="2121"/>
      <c r="K538" s="2121"/>
      <c r="L538" s="2121"/>
      <c r="M538" s="1548"/>
      <c r="N538" s="1677"/>
      <c r="O538" s="2164" t="e">
        <f>O537-7</f>
        <v>#REF!</v>
      </c>
      <c r="P538" s="2164" t="s">
        <v>107</v>
      </c>
      <c r="Q538" s="2164">
        <f>Q537-7</f>
        <v>40840</v>
      </c>
      <c r="R538" s="2165" t="e">
        <f>R537-7</f>
        <v>#REF!</v>
      </c>
      <c r="S538" s="2166" t="s">
        <v>107</v>
      </c>
      <c r="T538" s="2124" t="s">
        <v>163</v>
      </c>
      <c r="U538" s="2166" t="s">
        <v>107</v>
      </c>
      <c r="V538" s="2126" t="s">
        <v>164</v>
      </c>
      <c r="W538" s="2165">
        <f>W525-39</f>
        <v>41161</v>
      </c>
      <c r="X538" s="2127" t="s">
        <v>165</v>
      </c>
      <c r="Y538" s="2169" t="s">
        <v>107</v>
      </c>
      <c r="Z538" s="2170">
        <f>Z525-39</f>
        <v>-45</v>
      </c>
      <c r="AA538" s="2171" t="s">
        <v>213</v>
      </c>
      <c r="AB538" s="2172" t="s">
        <v>107</v>
      </c>
      <c r="AC538" s="843" t="s">
        <v>216</v>
      </c>
      <c r="AD538" s="2173">
        <f>AD525-39</f>
        <v>41343</v>
      </c>
      <c r="AE538" s="2174" t="s">
        <v>218</v>
      </c>
      <c r="AF538" s="2172" t="s">
        <v>107</v>
      </c>
      <c r="AG538" s="644" t="s">
        <v>253</v>
      </c>
      <c r="AH538" s="2173">
        <f>AH525-39</f>
        <v>41462</v>
      </c>
      <c r="AI538" s="2175" t="s">
        <v>178</v>
      </c>
      <c r="AJ538" s="2172" t="s">
        <v>107</v>
      </c>
      <c r="AK538" s="2172" t="s">
        <v>107</v>
      </c>
      <c r="AL538" s="644" t="s">
        <v>166</v>
      </c>
      <c r="AM538" s="2173">
        <f>AM525-53</f>
        <v>41217</v>
      </c>
      <c r="AN538" s="2175" t="s">
        <v>167</v>
      </c>
      <c r="AO538" s="2172" t="s">
        <v>107</v>
      </c>
      <c r="AP538" s="813" t="s">
        <v>212</v>
      </c>
      <c r="AQ538" s="631">
        <f>AQ525-53</f>
        <v>41356</v>
      </c>
      <c r="AR538" s="644" t="s">
        <v>167</v>
      </c>
      <c r="AS538" s="631">
        <f>AS525-53</f>
        <v>41791</v>
      </c>
      <c r="AT538" s="643" t="s">
        <v>290</v>
      </c>
      <c r="AU538" s="644">
        <f>AU525-53</f>
        <v>41854</v>
      </c>
      <c r="AV538" s="644">
        <v>41854</v>
      </c>
      <c r="AW538" s="636">
        <f>AW525-53</f>
        <v>41894</v>
      </c>
      <c r="AX538" s="644">
        <v>41882</v>
      </c>
      <c r="AY538" s="636">
        <f>AY525-53</f>
        <v>41957</v>
      </c>
      <c r="AZ538" s="644">
        <v>41952</v>
      </c>
      <c r="BA538" s="631">
        <f t="shared" ref="BA538:BG538" si="540">BA525-53</f>
        <v>42015</v>
      </c>
      <c r="BB538" s="2176">
        <f t="shared" si="540"/>
        <v>42050</v>
      </c>
      <c r="BC538" s="631">
        <f t="shared" si="540"/>
        <v>42085</v>
      </c>
      <c r="BD538" s="636">
        <f t="shared" si="540"/>
        <v>42113</v>
      </c>
      <c r="BE538" s="631">
        <f t="shared" si="540"/>
        <v>42155</v>
      </c>
      <c r="BF538" s="636">
        <f t="shared" si="540"/>
        <v>42190</v>
      </c>
      <c r="BG538" s="631">
        <f t="shared" si="540"/>
        <v>42225</v>
      </c>
      <c r="BH538" s="636" t="s">
        <v>128</v>
      </c>
      <c r="BI538" s="631">
        <f>BI525-53</f>
        <v>42260</v>
      </c>
      <c r="BJ538" s="636">
        <f>BJ525-53</f>
        <v>42288</v>
      </c>
      <c r="BK538" s="631">
        <f>BK525-53</f>
        <v>42323</v>
      </c>
      <c r="BL538" s="631">
        <f t="shared" ref="BL538:BQ538" si="541">BL525-53</f>
        <v>42358</v>
      </c>
      <c r="BM538" s="631">
        <f t="shared" si="541"/>
        <v>42393</v>
      </c>
      <c r="BN538" s="631">
        <f t="shared" si="541"/>
        <v>42428</v>
      </c>
      <c r="BO538" s="631">
        <f t="shared" si="541"/>
        <v>42463</v>
      </c>
      <c r="BP538" s="631">
        <f t="shared" si="541"/>
        <v>42498</v>
      </c>
      <c r="BQ538" s="2176">
        <f t="shared" si="541"/>
        <v>42526</v>
      </c>
      <c r="BR538" s="2173"/>
      <c r="BS538" s="2193">
        <f>BS525-53</f>
        <v>42575</v>
      </c>
      <c r="BT538" s="2196"/>
      <c r="BU538" s="2193">
        <f>BU525-53</f>
        <v>42610</v>
      </c>
      <c r="BV538" s="2196"/>
      <c r="BW538" s="2193">
        <f>BW525-53</f>
        <v>42673</v>
      </c>
      <c r="BX538" s="2196"/>
      <c r="BY538" s="2193">
        <f>BY525-53</f>
        <v>42743</v>
      </c>
      <c r="BZ538" s="2200"/>
      <c r="CA538" s="2199">
        <f>CA525-53</f>
        <v>42813</v>
      </c>
      <c r="CB538" s="2200"/>
      <c r="CC538" s="2200"/>
    </row>
    <row r="539" spans="1:81" ht="60" hidden="1" customHeight="1" x14ac:dyDescent="0.25">
      <c r="A539" s="4738"/>
      <c r="B539" s="4742"/>
      <c r="C539" s="2177" t="s">
        <v>161</v>
      </c>
      <c r="D539" s="2177" t="s">
        <v>161</v>
      </c>
      <c r="E539" s="2178"/>
      <c r="F539" s="2178"/>
      <c r="G539" s="2178"/>
      <c r="H539" s="2178"/>
      <c r="I539" s="2178"/>
      <c r="J539" s="2178">
        <v>40646</v>
      </c>
      <c r="K539" s="2178"/>
      <c r="L539" s="2178"/>
      <c r="M539" s="2179"/>
      <c r="N539" s="2180"/>
      <c r="O539" s="2181" t="e">
        <f>O537</f>
        <v>#REF!</v>
      </c>
      <c r="P539" s="2181" t="s">
        <v>107</v>
      </c>
      <c r="Q539" s="2181">
        <f>Q537</f>
        <v>40847</v>
      </c>
      <c r="R539" s="2182" t="s">
        <v>38</v>
      </c>
      <c r="S539" s="2183" t="s">
        <v>162</v>
      </c>
      <c r="T539" s="2183" t="s">
        <v>162</v>
      </c>
      <c r="U539" s="2183" t="s">
        <v>162</v>
      </c>
      <c r="V539" s="2183" t="s">
        <v>162</v>
      </c>
      <c r="W539" s="2182" t="s">
        <v>169</v>
      </c>
      <c r="X539" s="2184" t="s">
        <v>170</v>
      </c>
      <c r="Y539" s="2185" t="s">
        <v>162</v>
      </c>
      <c r="Z539" s="2186" t="s">
        <v>214</v>
      </c>
      <c r="AA539" s="2187" t="s">
        <v>215</v>
      </c>
      <c r="AB539" s="4798" t="s">
        <v>162</v>
      </c>
      <c r="AC539" s="4799"/>
      <c r="AD539" s="2188" t="s">
        <v>217</v>
      </c>
      <c r="AE539" s="347" t="s">
        <v>242</v>
      </c>
      <c r="AF539" s="2189" t="s">
        <v>162</v>
      </c>
      <c r="AG539" s="2189" t="s">
        <v>162</v>
      </c>
      <c r="AH539" s="2188" t="s">
        <v>254</v>
      </c>
      <c r="AI539" s="4800" t="s">
        <v>255</v>
      </c>
      <c r="AJ539" s="4801"/>
      <c r="AK539" s="2189" t="s">
        <v>162</v>
      </c>
      <c r="AL539" s="2189" t="s">
        <v>162</v>
      </c>
      <c r="AM539" s="2188" t="s">
        <v>271</v>
      </c>
      <c r="AN539" s="347" t="s">
        <v>272</v>
      </c>
      <c r="AO539" s="2189" t="s">
        <v>162</v>
      </c>
      <c r="AP539" s="2189" t="s">
        <v>162</v>
      </c>
      <c r="AQ539" s="2190" t="s">
        <v>275</v>
      </c>
      <c r="AR539" s="2191" t="s">
        <v>276</v>
      </c>
      <c r="AS539" s="2190" t="s">
        <v>291</v>
      </c>
      <c r="AT539" s="2191" t="s">
        <v>292</v>
      </c>
      <c r="AU539" s="2188" t="s">
        <v>305</v>
      </c>
      <c r="AV539" s="2191" t="s">
        <v>302</v>
      </c>
      <c r="AW539" s="2190" t="s">
        <v>303</v>
      </c>
      <c r="AX539" s="2191" t="s">
        <v>304</v>
      </c>
      <c r="AY539" s="2190" t="s">
        <v>306</v>
      </c>
      <c r="AZ539" s="2191" t="s">
        <v>307</v>
      </c>
      <c r="BA539" s="2190" t="s">
        <v>358</v>
      </c>
      <c r="BB539" s="2191" t="s">
        <v>359</v>
      </c>
      <c r="BC539" s="2190" t="s">
        <v>360</v>
      </c>
      <c r="BD539" s="2191" t="s">
        <v>361</v>
      </c>
      <c r="BE539" s="2190" t="s">
        <v>387</v>
      </c>
      <c r="BF539" s="2191" t="s">
        <v>388</v>
      </c>
      <c r="BG539" s="2190" t="s">
        <v>389</v>
      </c>
      <c r="BH539" s="2191" t="s">
        <v>390</v>
      </c>
      <c r="BI539" s="2190" t="s">
        <v>391</v>
      </c>
      <c r="BJ539" s="2191" t="s">
        <v>392</v>
      </c>
      <c r="BK539" s="2188" t="s">
        <v>306</v>
      </c>
      <c r="BL539" s="347" t="s">
        <v>393</v>
      </c>
      <c r="BM539" s="2188" t="s">
        <v>358</v>
      </c>
      <c r="BN539" s="347" t="s">
        <v>413</v>
      </c>
      <c r="BO539" s="2188" t="s">
        <v>360</v>
      </c>
      <c r="BP539" s="347" t="s">
        <v>414</v>
      </c>
      <c r="BQ539" s="2188" t="s">
        <v>387</v>
      </c>
      <c r="BR539" s="2192"/>
      <c r="BS539" s="2197" t="s">
        <v>115</v>
      </c>
      <c r="BT539" s="2198"/>
      <c r="BU539" s="2197" t="s">
        <v>115</v>
      </c>
      <c r="BV539" s="2198"/>
      <c r="BW539" s="2197" t="s">
        <v>115</v>
      </c>
      <c r="BX539" s="2198"/>
      <c r="BY539" s="2197" t="s">
        <v>569</v>
      </c>
      <c r="BZ539" s="2198"/>
      <c r="CA539" s="2197" t="s">
        <v>115</v>
      </c>
      <c r="CB539" s="2198"/>
      <c r="CC539" s="2198" t="s">
        <v>569</v>
      </c>
    </row>
    <row r="540" spans="1:81" ht="150" hidden="1" customHeight="1" x14ac:dyDescent="0.25">
      <c r="A540" s="4739"/>
      <c r="B540" s="4743"/>
      <c r="C540" s="327" t="s">
        <v>30</v>
      </c>
      <c r="D540" s="327" t="s">
        <v>30</v>
      </c>
      <c r="E540" s="212"/>
      <c r="F540" s="213" t="s">
        <v>78</v>
      </c>
      <c r="G540" s="213" t="s">
        <v>75</v>
      </c>
      <c r="H540" s="213"/>
      <c r="I540" s="213"/>
      <c r="J540" s="213"/>
      <c r="K540" s="214" t="s">
        <v>94</v>
      </c>
      <c r="L540" s="212"/>
      <c r="M540" s="215" t="s">
        <v>95</v>
      </c>
      <c r="N540" s="219"/>
      <c r="O540" s="222" t="s">
        <v>113</v>
      </c>
      <c r="P540" s="188"/>
      <c r="Q540" s="188"/>
      <c r="R540" s="251" t="s">
        <v>127</v>
      </c>
      <c r="S540" s="188"/>
      <c r="T540" s="253"/>
      <c r="U540" s="249"/>
      <c r="V540" s="216"/>
      <c r="W540" s="216"/>
      <c r="X540" s="204"/>
      <c r="Y540" s="204"/>
      <c r="Z540" s="265"/>
      <c r="AA540" s="263"/>
      <c r="AB540" s="399"/>
      <c r="AH540" s="15" t="s">
        <v>1</v>
      </c>
      <c r="AK540" s="198" t="s">
        <v>1</v>
      </c>
      <c r="AL540" s="750"/>
      <c r="AM540" s="825" t="s">
        <v>270</v>
      </c>
      <c r="AN540" s="818"/>
      <c r="AO540" s="825" t="s">
        <v>274</v>
      </c>
      <c r="AP540" s="910"/>
      <c r="AQ540" s="750"/>
      <c r="AR540" s="903"/>
      <c r="AY540" s="1162"/>
      <c r="AZ540" s="750"/>
      <c r="BA540" s="750"/>
      <c r="BB540" s="750"/>
      <c r="BC540" s="750"/>
      <c r="BD540" s="750"/>
      <c r="BE540" s="750"/>
      <c r="BF540" s="750"/>
      <c r="BG540" s="750"/>
      <c r="BH540" s="750"/>
      <c r="BI540" s="750"/>
      <c r="BJ540" s="750"/>
      <c r="BK540" s="750"/>
      <c r="BL540" s="205"/>
      <c r="BR540" s="399"/>
      <c r="BS540" s="399"/>
      <c r="BT540" s="399"/>
      <c r="BU540" s="399"/>
      <c r="BV540" s="399"/>
      <c r="BW540" s="399"/>
      <c r="BX540" s="399"/>
      <c r="BY540" s="399"/>
      <c r="BZ540" s="399"/>
      <c r="CA540" s="399"/>
      <c r="CB540" s="399"/>
      <c r="CC540" s="399"/>
    </row>
    <row r="541" spans="1:81" ht="21" hidden="1" x14ac:dyDescent="0.25">
      <c r="A541" s="11"/>
      <c r="B541" s="12"/>
      <c r="C541" s="4"/>
      <c r="D541" s="4"/>
      <c r="E541" s="13"/>
      <c r="F541" s="42"/>
      <c r="G541" s="42"/>
      <c r="H541" s="42"/>
      <c r="I541" s="42"/>
      <c r="J541" s="42"/>
      <c r="K541" s="13"/>
      <c r="L541" s="13"/>
      <c r="M541" s="189"/>
      <c r="AB541" s="15"/>
    </row>
    <row r="542" spans="1:81" ht="21" hidden="1" x14ac:dyDescent="0.25">
      <c r="A542" s="11"/>
      <c r="B542" s="12"/>
      <c r="C542" s="4"/>
      <c r="D542" s="4"/>
      <c r="E542" s="13"/>
      <c r="F542" s="42"/>
      <c r="G542" s="42"/>
      <c r="H542" s="42"/>
      <c r="I542" s="42"/>
      <c r="J542" s="42"/>
      <c r="K542" s="13"/>
      <c r="L542" s="13"/>
      <c r="M542" s="189"/>
      <c r="AB542" s="15"/>
    </row>
    <row r="543" spans="1:81" ht="21" hidden="1" x14ac:dyDescent="0.25">
      <c r="A543" s="11"/>
      <c r="B543" s="12"/>
      <c r="C543" s="4"/>
      <c r="D543" s="4"/>
      <c r="E543" s="13"/>
      <c r="F543" s="42"/>
      <c r="G543" s="42"/>
      <c r="H543" s="42"/>
      <c r="I543" s="42"/>
      <c r="J543" s="42"/>
      <c r="K543" s="13"/>
      <c r="L543" s="13"/>
      <c r="M543" s="189"/>
      <c r="AB543" s="15"/>
    </row>
    <row r="544" spans="1:81" ht="21" hidden="1" x14ac:dyDescent="0.25">
      <c r="A544" s="11"/>
      <c r="B544" s="12"/>
      <c r="C544" s="4"/>
      <c r="D544" s="4"/>
      <c r="E544" s="13"/>
      <c r="F544" s="42"/>
      <c r="G544" s="42"/>
      <c r="H544" s="42"/>
      <c r="I544" s="42"/>
      <c r="J544" s="42"/>
      <c r="K544" s="13"/>
      <c r="L544" s="13"/>
      <c r="M544" s="189"/>
      <c r="AB544" s="15"/>
    </row>
    <row r="545" spans="1:115" ht="21" hidden="1" x14ac:dyDescent="0.25">
      <c r="A545" s="11"/>
      <c r="B545" s="12"/>
      <c r="C545" s="4"/>
      <c r="D545" s="4"/>
      <c r="E545" s="13"/>
      <c r="F545" s="42"/>
      <c r="G545" s="42"/>
      <c r="H545" s="42"/>
      <c r="I545" s="42"/>
      <c r="J545" s="42"/>
      <c r="K545" s="13"/>
      <c r="L545" s="13"/>
      <c r="M545" s="189"/>
      <c r="AB545" s="15"/>
    </row>
    <row r="546" spans="1:115" ht="21" hidden="1" x14ac:dyDescent="0.25">
      <c r="A546" s="11"/>
      <c r="B546" s="12"/>
      <c r="C546" s="4"/>
      <c r="D546" s="4"/>
      <c r="E546" s="13"/>
      <c r="F546" s="42" t="s">
        <v>1</v>
      </c>
      <c r="G546" s="42"/>
      <c r="H546" s="42"/>
      <c r="I546" s="42"/>
      <c r="J546" s="42"/>
      <c r="K546" s="13"/>
      <c r="L546" s="13"/>
      <c r="M546" s="189"/>
      <c r="AB546" s="15"/>
    </row>
    <row r="547" spans="1:115" ht="21" hidden="1" x14ac:dyDescent="0.25">
      <c r="A547" s="11"/>
      <c r="B547" s="12"/>
      <c r="C547" s="4"/>
      <c r="D547" s="4"/>
      <c r="E547" s="13"/>
      <c r="F547" s="42"/>
      <c r="G547" s="42"/>
      <c r="H547" s="42"/>
      <c r="I547" s="42"/>
      <c r="J547" s="42"/>
      <c r="K547" s="13"/>
      <c r="L547" s="13"/>
      <c r="M547" s="189"/>
      <c r="AB547" s="15"/>
    </row>
    <row r="548" spans="1:115" ht="21" hidden="1" x14ac:dyDescent="0.25">
      <c r="A548" s="11"/>
      <c r="B548" s="12"/>
      <c r="C548" s="4"/>
      <c r="D548" s="4"/>
      <c r="E548" s="13"/>
      <c r="F548" s="42"/>
      <c r="G548" s="42"/>
      <c r="H548" s="42"/>
      <c r="I548" s="42"/>
      <c r="J548" s="42"/>
      <c r="K548" s="13"/>
      <c r="L548" s="13"/>
      <c r="M548" s="189"/>
      <c r="AB548" s="15"/>
    </row>
    <row r="549" spans="1:115" ht="21" hidden="1" x14ac:dyDescent="0.25">
      <c r="A549" s="11"/>
      <c r="B549" s="12"/>
      <c r="C549" s="4"/>
      <c r="D549" s="4"/>
      <c r="E549" s="13"/>
      <c r="F549" s="42"/>
      <c r="G549" s="42"/>
      <c r="H549" s="42"/>
      <c r="I549" s="42"/>
      <c r="J549" s="42"/>
      <c r="K549" s="13"/>
      <c r="L549" s="13"/>
      <c r="M549" s="189"/>
      <c r="AB549" s="15"/>
    </row>
    <row r="550" spans="1:115" ht="21" hidden="1" x14ac:dyDescent="0.25">
      <c r="A550" s="11"/>
      <c r="B550" s="12"/>
      <c r="C550" s="4"/>
      <c r="D550" s="4"/>
      <c r="E550" s="13"/>
      <c r="F550" s="42" t="s">
        <v>1</v>
      </c>
      <c r="G550" s="42"/>
      <c r="H550" s="42"/>
      <c r="I550" s="42"/>
      <c r="J550" s="42"/>
      <c r="K550" s="13"/>
      <c r="L550" s="13"/>
      <c r="M550" s="189"/>
      <c r="AB550" s="15"/>
      <c r="AI550" s="15" t="s">
        <v>1</v>
      </c>
    </row>
    <row r="551" spans="1:115" ht="21" hidden="1" x14ac:dyDescent="0.25">
      <c r="A551" s="11"/>
      <c r="B551" s="12"/>
      <c r="C551" s="4"/>
      <c r="D551" s="4"/>
      <c r="E551" s="13"/>
      <c r="F551" s="42"/>
      <c r="G551" s="42"/>
      <c r="H551" s="42"/>
      <c r="I551" s="42"/>
      <c r="J551" s="42"/>
      <c r="K551" s="13"/>
      <c r="L551" s="13"/>
      <c r="M551" s="189"/>
      <c r="AB551" s="15"/>
    </row>
    <row r="552" spans="1:115" ht="21" hidden="1" x14ac:dyDescent="0.25">
      <c r="A552" s="11"/>
      <c r="B552" s="12"/>
      <c r="C552" s="4"/>
      <c r="D552" s="4"/>
      <c r="E552" s="13"/>
      <c r="F552" s="42"/>
      <c r="G552" s="42"/>
      <c r="H552" s="42"/>
      <c r="I552" s="42"/>
      <c r="J552" s="42"/>
      <c r="K552" s="13"/>
      <c r="L552" s="13"/>
      <c r="M552" s="189"/>
      <c r="AB552" s="15"/>
      <c r="AS552" s="15" t="s">
        <v>309</v>
      </c>
    </row>
    <row r="553" spans="1:115" ht="109.5" hidden="1" x14ac:dyDescent="0.25">
      <c r="A553" s="2" t="s">
        <v>476</v>
      </c>
      <c r="B553" s="3"/>
      <c r="C553" s="4"/>
      <c r="D553" s="4"/>
      <c r="E553" s="10"/>
      <c r="F553" s="43"/>
      <c r="G553" s="43"/>
      <c r="H553" s="43"/>
      <c r="I553" s="43"/>
      <c r="J553" s="43"/>
      <c r="K553" s="10"/>
      <c r="L553" s="10"/>
      <c r="N553" s="177" t="s">
        <v>1</v>
      </c>
      <c r="AB553" s="15"/>
      <c r="BM553" s="181" t="s">
        <v>411</v>
      </c>
    </row>
    <row r="554" spans="1:115" s="19" customFormat="1" ht="30" hidden="1" customHeight="1" x14ac:dyDescent="0.25">
      <c r="A554" s="4756" t="s">
        <v>171</v>
      </c>
      <c r="B554" s="4740" t="s">
        <v>116</v>
      </c>
      <c r="C554" s="399" t="s">
        <v>168</v>
      </c>
      <c r="D554" s="399" t="s">
        <v>168</v>
      </c>
      <c r="E554" s="403">
        <v>40754</v>
      </c>
      <c r="F554" s="382">
        <v>40420</v>
      </c>
      <c r="G554" s="382">
        <v>40451</v>
      </c>
      <c r="H554" s="382">
        <v>40481</v>
      </c>
      <c r="I554" s="382">
        <v>40512</v>
      </c>
      <c r="J554" s="382">
        <v>40542</v>
      </c>
      <c r="K554" s="382">
        <v>40938</v>
      </c>
      <c r="L554" s="382">
        <v>40602</v>
      </c>
      <c r="M554" s="383">
        <v>40632</v>
      </c>
      <c r="N554" s="384">
        <v>41029</v>
      </c>
      <c r="O554" s="244">
        <v>41059</v>
      </c>
      <c r="P554" s="244">
        <v>41090</v>
      </c>
      <c r="Q554" s="400">
        <v>41120</v>
      </c>
      <c r="R554" s="386">
        <v>41151</v>
      </c>
      <c r="S554" s="401">
        <v>41182</v>
      </c>
      <c r="T554" s="402">
        <v>406454</v>
      </c>
      <c r="U554" s="401">
        <v>41243</v>
      </c>
      <c r="V554" s="402">
        <v>41273</v>
      </c>
      <c r="W554" s="408">
        <v>41304</v>
      </c>
      <c r="X554" s="401">
        <v>41333</v>
      </c>
      <c r="Y554" s="400">
        <v>40998</v>
      </c>
      <c r="Z554" s="789">
        <v>41394</v>
      </c>
      <c r="AA554" s="792">
        <v>41424</v>
      </c>
      <c r="AB554" s="795">
        <v>41090</v>
      </c>
      <c r="AC554" s="798">
        <v>41485</v>
      </c>
      <c r="AD554" s="795">
        <v>41516</v>
      </c>
      <c r="AE554" s="796">
        <v>41547</v>
      </c>
      <c r="AF554" s="401">
        <v>41577</v>
      </c>
      <c r="AG554" s="401">
        <v>41608</v>
      </c>
      <c r="AH554" s="277">
        <v>41638</v>
      </c>
      <c r="AI554" s="277">
        <v>41304</v>
      </c>
      <c r="AJ554" s="27">
        <v>41333</v>
      </c>
      <c r="AK554" s="277">
        <v>41363</v>
      </c>
      <c r="AL554" s="277">
        <v>41394</v>
      </c>
      <c r="AM554" s="468">
        <v>41789</v>
      </c>
      <c r="AN554" s="277">
        <v>41820</v>
      </c>
      <c r="AO554" s="276">
        <v>41850</v>
      </c>
      <c r="AP554" s="276">
        <v>41881</v>
      </c>
      <c r="AQ554" s="276">
        <v>41912</v>
      </c>
      <c r="AR554" s="275">
        <v>41942</v>
      </c>
      <c r="AS554" s="276">
        <v>41973</v>
      </c>
      <c r="AT554" s="276">
        <v>42003</v>
      </c>
      <c r="AU554" s="27">
        <v>42034</v>
      </c>
      <c r="AV554" s="276">
        <v>42063</v>
      </c>
      <c r="AW554" s="27">
        <v>42093</v>
      </c>
      <c r="AX554" s="276">
        <v>42124</v>
      </c>
      <c r="AY554" s="277">
        <v>42154</v>
      </c>
      <c r="AZ554" s="276">
        <v>42185</v>
      </c>
      <c r="BA554" s="277">
        <v>42215</v>
      </c>
      <c r="BB554" s="277">
        <v>41881</v>
      </c>
      <c r="BC554" s="277">
        <v>41912</v>
      </c>
      <c r="BD554" s="277">
        <v>41942</v>
      </c>
      <c r="BE554" s="277">
        <v>41973</v>
      </c>
      <c r="BF554" s="277">
        <v>42003</v>
      </c>
      <c r="BG554" s="277">
        <v>42399</v>
      </c>
      <c r="BH554" s="277">
        <v>42428</v>
      </c>
      <c r="BI554" s="277">
        <v>42459</v>
      </c>
      <c r="BJ554" s="277">
        <v>42490</v>
      </c>
      <c r="BK554" s="277">
        <v>42154</v>
      </c>
      <c r="BL554" s="277">
        <v>42185</v>
      </c>
      <c r="BM554" s="468">
        <v>42581</v>
      </c>
      <c r="BN554" s="277">
        <v>42612</v>
      </c>
      <c r="BO554" s="276">
        <v>42643</v>
      </c>
      <c r="BP554" s="277">
        <v>42673</v>
      </c>
      <c r="BQ554" s="277">
        <v>42704</v>
      </c>
      <c r="BR554" s="275">
        <v>42734</v>
      </c>
      <c r="BS554" s="275"/>
      <c r="CH554" s="15"/>
      <c r="CI554" s="15"/>
      <c r="CJ554" s="15"/>
      <c r="CK554" s="15"/>
      <c r="CL554" s="15"/>
      <c r="CM554" s="15"/>
      <c r="CN554" s="15"/>
      <c r="CO554" s="15"/>
      <c r="CP554" s="15"/>
      <c r="CQ554" s="2095"/>
      <c r="CR554" s="209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</row>
    <row r="555" spans="1:115" s="19" customFormat="1" ht="30" hidden="1" customHeight="1" x14ac:dyDescent="0.25">
      <c r="A555" s="4757"/>
      <c r="B555" s="4741"/>
      <c r="C555" s="376" t="s">
        <v>172</v>
      </c>
      <c r="D555" s="376" t="s">
        <v>172</v>
      </c>
      <c r="E555" s="377"/>
      <c r="F555" s="377"/>
      <c r="G555" s="377"/>
      <c r="H555" s="377"/>
      <c r="I555" s="377"/>
      <c r="J555" s="377"/>
      <c r="K555" s="377"/>
      <c r="L555" s="377"/>
      <c r="M555" s="378"/>
      <c r="N555" s="379"/>
      <c r="O555" s="197"/>
      <c r="P555" s="197"/>
      <c r="Q555" s="243"/>
      <c r="R555" s="31"/>
      <c r="S555" s="317">
        <v>41182</v>
      </c>
      <c r="T555" s="318">
        <v>406454</v>
      </c>
      <c r="U555" s="317">
        <v>41243</v>
      </c>
      <c r="V555" s="317">
        <v>41273</v>
      </c>
      <c r="W555" s="243">
        <v>41304</v>
      </c>
      <c r="X555" s="16">
        <v>41333</v>
      </c>
      <c r="Y555" s="176">
        <v>40998</v>
      </c>
      <c r="Z555" s="790">
        <v>41394</v>
      </c>
      <c r="AA555" s="793">
        <v>41424</v>
      </c>
      <c r="AB555" s="49">
        <v>41090</v>
      </c>
      <c r="AC555" s="49">
        <v>41485</v>
      </c>
      <c r="AD555" s="790">
        <v>41516</v>
      </c>
      <c r="AE555" s="797">
        <v>41547</v>
      </c>
      <c r="AF555" s="16">
        <v>41577</v>
      </c>
      <c r="AG555" s="16">
        <v>41608</v>
      </c>
      <c r="AH555" s="16">
        <v>41638</v>
      </c>
      <c r="AI555" s="16">
        <v>41304</v>
      </c>
      <c r="AJ555" s="270">
        <v>41333</v>
      </c>
      <c r="AK555" s="16">
        <v>41363</v>
      </c>
      <c r="AL555" s="16">
        <v>41394</v>
      </c>
      <c r="AM555" s="49">
        <v>41789</v>
      </c>
      <c r="AN555" s="16">
        <v>41820</v>
      </c>
      <c r="AO555" s="176">
        <v>41850</v>
      </c>
      <c r="AP555" s="176">
        <v>41881</v>
      </c>
      <c r="AQ555" s="176">
        <v>41912</v>
      </c>
      <c r="AR555" s="33">
        <v>41942</v>
      </c>
      <c r="AS555" s="176">
        <v>41973</v>
      </c>
      <c r="AT555" s="33">
        <v>42003</v>
      </c>
      <c r="AU555" s="956">
        <v>42034</v>
      </c>
      <c r="AV555" s="33">
        <v>42063</v>
      </c>
      <c r="AW555" s="176">
        <v>42093</v>
      </c>
      <c r="AX555" s="33">
        <v>42124</v>
      </c>
      <c r="AY555" s="176">
        <v>42154</v>
      </c>
      <c r="AZ555" s="33">
        <v>42185</v>
      </c>
      <c r="BA555" s="49">
        <v>42215</v>
      </c>
      <c r="BB555" s="16">
        <v>41881</v>
      </c>
      <c r="BC555" s="16">
        <v>41912</v>
      </c>
      <c r="BD555" s="16">
        <v>41942</v>
      </c>
      <c r="BE555" s="16">
        <v>41973</v>
      </c>
      <c r="BF555" s="16">
        <v>42003</v>
      </c>
      <c r="BG555" s="16">
        <v>42399</v>
      </c>
      <c r="BH555" s="16">
        <v>42428</v>
      </c>
      <c r="BI555" s="16">
        <v>42459</v>
      </c>
      <c r="BJ555" s="16">
        <v>42490</v>
      </c>
      <c r="BK555" s="16">
        <v>42154</v>
      </c>
      <c r="BL555" s="46">
        <v>42185</v>
      </c>
      <c r="BM555" s="16">
        <v>42581</v>
      </c>
      <c r="BN555" s="49">
        <v>42612</v>
      </c>
      <c r="BO555" s="16">
        <v>42643</v>
      </c>
      <c r="BP555" s="176">
        <v>42673</v>
      </c>
      <c r="BQ555" s="16">
        <v>42704</v>
      </c>
      <c r="BR555" s="16">
        <v>42734</v>
      </c>
      <c r="BS555" s="33"/>
      <c r="CH555" s="15"/>
      <c r="CI555" s="15"/>
      <c r="CJ555" s="15"/>
      <c r="CK555" s="15"/>
      <c r="CL555" s="15"/>
      <c r="CM555" s="15"/>
      <c r="CN555" s="15"/>
      <c r="CO555" s="15"/>
      <c r="CP555" s="15"/>
      <c r="CQ555" s="2095"/>
      <c r="CR555" s="209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</row>
    <row r="556" spans="1:115" ht="30" hidden="1" customHeight="1" x14ac:dyDescent="0.25">
      <c r="A556" s="4757"/>
      <c r="B556" s="4741"/>
      <c r="C556" s="380" t="s">
        <v>4</v>
      </c>
      <c r="D556" s="380" t="s">
        <v>4</v>
      </c>
      <c r="E556" s="381"/>
      <c r="F556" s="381"/>
      <c r="G556" s="381"/>
      <c r="H556" s="381"/>
      <c r="I556" s="381"/>
      <c r="J556" s="381"/>
      <c r="K556" s="382"/>
      <c r="L556" s="382"/>
      <c r="M556" s="383"/>
      <c r="N556" s="384"/>
      <c r="O556" s="244"/>
      <c r="P556" s="244"/>
      <c r="Q556" s="244" t="e">
        <f>Q558+7</f>
        <v>#REF!</v>
      </c>
      <c r="R556" s="385" t="e">
        <f>R558+7</f>
        <v>#REF!</v>
      </c>
      <c r="S556" s="387">
        <f>S558+7</f>
        <v>41075</v>
      </c>
      <c r="T556" s="407" t="s">
        <v>175</v>
      </c>
      <c r="U556" s="387">
        <f>U558+7</f>
        <v>41138</v>
      </c>
      <c r="V556" s="225" t="s">
        <v>177</v>
      </c>
      <c r="W556" s="409">
        <f>W558+7</f>
        <v>41215</v>
      </c>
      <c r="X556" s="368" t="s">
        <v>178</v>
      </c>
      <c r="Y556" s="783" t="s">
        <v>178</v>
      </c>
      <c r="Z556" s="775">
        <f>Z62</f>
        <v>0</v>
      </c>
      <c r="AA556" s="776" t="s">
        <v>166</v>
      </c>
      <c r="AB556" s="775">
        <f>AB62</f>
        <v>41341</v>
      </c>
      <c r="AC556" s="833" t="s">
        <v>167</v>
      </c>
      <c r="AD556" s="844">
        <f>AD62</f>
        <v>41397</v>
      </c>
      <c r="AE556" s="845" t="s">
        <v>212</v>
      </c>
      <c r="AF556" s="775">
        <f>AF62</f>
        <v>41461</v>
      </c>
      <c r="AG556" s="845" t="s">
        <v>256</v>
      </c>
      <c r="AH556" s="844">
        <f>AH62</f>
        <v>41523</v>
      </c>
      <c r="AI556" s="775">
        <f>AI62</f>
        <v>41193</v>
      </c>
      <c r="AJ556" s="879" t="s">
        <v>178</v>
      </c>
      <c r="AK556" s="844">
        <f>AK62</f>
        <v>41586</v>
      </c>
      <c r="AL556" s="879" t="s">
        <v>257</v>
      </c>
      <c r="AM556" s="775">
        <f>AM62</f>
        <v>41291</v>
      </c>
      <c r="AN556" s="879" t="s">
        <v>213</v>
      </c>
      <c r="AO556" s="844">
        <f>AO62</f>
        <v>41368</v>
      </c>
      <c r="AP556" s="879" t="s">
        <v>216</v>
      </c>
      <c r="AQ556" s="775">
        <f>AQ62</f>
        <v>41796</v>
      </c>
      <c r="AR556" s="879" t="s">
        <v>218</v>
      </c>
      <c r="AS556" s="775">
        <f>AS62</f>
        <v>41501</v>
      </c>
      <c r="AT556" s="879" t="s">
        <v>253</v>
      </c>
      <c r="AU556" s="957">
        <f>AU62</f>
        <v>41564</v>
      </c>
      <c r="AV556" s="879" t="s">
        <v>178</v>
      </c>
      <c r="AW556" s="957">
        <f>AW62</f>
        <v>41585</v>
      </c>
      <c r="AX556" s="879" t="s">
        <v>257</v>
      </c>
      <c r="AY556" s="775">
        <f>AY62</f>
        <v>41290</v>
      </c>
      <c r="AZ556" s="879" t="s">
        <v>213</v>
      </c>
      <c r="BA556" s="775">
        <f>BA62</f>
        <v>42097</v>
      </c>
      <c r="BB556" s="879" t="s">
        <v>216</v>
      </c>
      <c r="BC556" s="775">
        <f>BC62</f>
        <v>42167</v>
      </c>
      <c r="BD556" s="879" t="s">
        <v>218</v>
      </c>
      <c r="BE556" s="775">
        <f>BE62</f>
        <v>42230</v>
      </c>
      <c r="BF556" s="879" t="s">
        <v>253</v>
      </c>
      <c r="BG556" s="775">
        <f>BG62</f>
        <v>42307</v>
      </c>
      <c r="BH556" s="879" t="s">
        <v>178</v>
      </c>
      <c r="BI556" s="775">
        <f>BI62</f>
        <v>42342</v>
      </c>
      <c r="BJ556" s="879" t="s">
        <v>257</v>
      </c>
      <c r="BK556" s="775">
        <f>BK62</f>
        <v>42405</v>
      </c>
      <c r="BL556" s="879" t="s">
        <v>218</v>
      </c>
      <c r="BM556" s="775">
        <f>BM62</f>
        <v>42475</v>
      </c>
      <c r="BN556" s="879" t="s">
        <v>257</v>
      </c>
      <c r="BO556" s="775">
        <f>BO62</f>
        <v>42545</v>
      </c>
      <c r="BP556" s="879" t="s">
        <v>218</v>
      </c>
      <c r="BQ556" s="775">
        <f>BQ62</f>
        <v>42608</v>
      </c>
      <c r="BR556" s="879" t="s">
        <v>257</v>
      </c>
    </row>
    <row r="557" spans="1:115" ht="30" hidden="1" customHeight="1" x14ac:dyDescent="0.25">
      <c r="A557" s="4757"/>
      <c r="B557" s="4741"/>
      <c r="C557" s="291" t="s">
        <v>122</v>
      </c>
      <c r="D557" s="291" t="s">
        <v>122</v>
      </c>
      <c r="E557" s="238"/>
      <c r="F557" s="238"/>
      <c r="G557" s="238"/>
      <c r="H557" s="238"/>
      <c r="I557" s="238"/>
      <c r="J557" s="238"/>
      <c r="K557" s="233"/>
      <c r="L557" s="233"/>
      <c r="M557" s="234"/>
      <c r="N557" s="235"/>
      <c r="O557" s="236"/>
      <c r="P557" s="236"/>
      <c r="Q557" s="292">
        <v>40928</v>
      </c>
      <c r="R557" s="293">
        <v>40963</v>
      </c>
      <c r="S557" s="365">
        <f>S556-4</f>
        <v>41071</v>
      </c>
      <c r="T557" s="407" t="s">
        <v>175</v>
      </c>
      <c r="U557" s="365">
        <f>U556-4</f>
        <v>41134</v>
      </c>
      <c r="V557" s="225" t="s">
        <v>177</v>
      </c>
      <c r="W557" s="404">
        <f>W556-4</f>
        <v>41211</v>
      </c>
      <c r="X557" s="225" t="s">
        <v>178</v>
      </c>
      <c r="Y557" s="784" t="s">
        <v>178</v>
      </c>
      <c r="Z557" s="768">
        <f>Z60</f>
        <v>0</v>
      </c>
      <c r="AA557" s="777" t="s">
        <v>166</v>
      </c>
      <c r="AB557" s="768">
        <f>AB60</f>
        <v>41337</v>
      </c>
      <c r="AC557" s="835" t="s">
        <v>167</v>
      </c>
      <c r="AD557" s="846">
        <f>AD60</f>
        <v>41393</v>
      </c>
      <c r="AE557" s="847" t="s">
        <v>212</v>
      </c>
      <c r="AF557" s="768">
        <f>AF60</f>
        <v>41456</v>
      </c>
      <c r="AG557" s="873" t="s">
        <v>256</v>
      </c>
      <c r="AH557" s="846">
        <f>AH60</f>
        <v>41519</v>
      </c>
      <c r="AI557" s="768">
        <f>AI60</f>
        <v>41182</v>
      </c>
      <c r="AJ557" s="873" t="s">
        <v>178</v>
      </c>
      <c r="AK557" s="846">
        <f>AK60</f>
        <v>41582</v>
      </c>
      <c r="AL557" s="873" t="s">
        <v>257</v>
      </c>
      <c r="AM557" s="768">
        <f>AM60</f>
        <v>41287</v>
      </c>
      <c r="AN557" s="873" t="s">
        <v>213</v>
      </c>
      <c r="AO557" s="846">
        <f>AO60</f>
        <v>41364</v>
      </c>
      <c r="AP557" s="873" t="s">
        <v>216</v>
      </c>
      <c r="AQ557" s="768">
        <f>AQ60</f>
        <v>41792</v>
      </c>
      <c r="AR557" s="873" t="s">
        <v>218</v>
      </c>
      <c r="AS557" s="768">
        <f>AS60</f>
        <v>41497</v>
      </c>
      <c r="AT557" s="873" t="s">
        <v>253</v>
      </c>
      <c r="AU557" s="958">
        <f>AU60</f>
        <v>41560</v>
      </c>
      <c r="AV557" s="873" t="s">
        <v>178</v>
      </c>
      <c r="AW557" s="958">
        <f>AW60</f>
        <v>41581</v>
      </c>
      <c r="AX557" s="873" t="s">
        <v>257</v>
      </c>
      <c r="AY557" s="768">
        <f>AY60</f>
        <v>41286</v>
      </c>
      <c r="AZ557" s="873" t="s">
        <v>213</v>
      </c>
      <c r="BA557" s="768">
        <f>BA60</f>
        <v>42093</v>
      </c>
      <c r="BB557" s="873" t="s">
        <v>216</v>
      </c>
      <c r="BC557" s="768">
        <f>BC60</f>
        <v>42163</v>
      </c>
      <c r="BD557" s="873" t="s">
        <v>218</v>
      </c>
      <c r="BE557" s="768">
        <f>BE60</f>
        <v>42226</v>
      </c>
      <c r="BF557" s="873" t="s">
        <v>253</v>
      </c>
      <c r="BG557" s="768">
        <f>BG60</f>
        <v>42303</v>
      </c>
      <c r="BH557" s="873" t="s">
        <v>178</v>
      </c>
      <c r="BI557" s="768">
        <f>BI60</f>
        <v>42338</v>
      </c>
      <c r="BJ557" s="873" t="s">
        <v>257</v>
      </c>
      <c r="BK557" s="768">
        <f>BK60</f>
        <v>42401</v>
      </c>
      <c r="BL557" s="873" t="s">
        <v>218</v>
      </c>
      <c r="BM557" s="768">
        <f>BM60</f>
        <v>42471</v>
      </c>
      <c r="BN557" s="873" t="s">
        <v>257</v>
      </c>
      <c r="BO557" s="768">
        <f>BO60</f>
        <v>42541</v>
      </c>
      <c r="BP557" s="873" t="s">
        <v>218</v>
      </c>
      <c r="BQ557" s="768">
        <f>BQ60</f>
        <v>42604</v>
      </c>
      <c r="BR557" s="873" t="s">
        <v>257</v>
      </c>
    </row>
    <row r="558" spans="1:115" ht="30" hidden="1" customHeight="1" x14ac:dyDescent="0.25">
      <c r="A558" s="4757"/>
      <c r="B558" s="4741"/>
      <c r="C558" s="291" t="s">
        <v>121</v>
      </c>
      <c r="D558" s="291" t="s">
        <v>121</v>
      </c>
      <c r="E558" s="238"/>
      <c r="F558" s="238"/>
      <c r="G558" s="238"/>
      <c r="H558" s="238"/>
      <c r="I558" s="238"/>
      <c r="J558" s="238"/>
      <c r="K558" s="233"/>
      <c r="L558" s="233"/>
      <c r="M558" s="234"/>
      <c r="N558" s="235"/>
      <c r="O558" s="236"/>
      <c r="P558" s="236"/>
      <c r="Q558" s="236" t="e">
        <f>#REF!</f>
        <v>#REF!</v>
      </c>
      <c r="R558" s="237" t="e">
        <f>#REF!</f>
        <v>#REF!</v>
      </c>
      <c r="S558" s="365">
        <f>S559+2</f>
        <v>41068</v>
      </c>
      <c r="T558" s="407" t="s">
        <v>175</v>
      </c>
      <c r="U558" s="404">
        <f>U559+2</f>
        <v>41131</v>
      </c>
      <c r="V558" s="225" t="s">
        <v>177</v>
      </c>
      <c r="W558" s="412">
        <f>W559+2</f>
        <v>41208</v>
      </c>
      <c r="X558" s="225" t="s">
        <v>178</v>
      </c>
      <c r="Y558" s="784" t="s">
        <v>178</v>
      </c>
      <c r="Z558" s="768">
        <f>Z559+2</f>
        <v>2</v>
      </c>
      <c r="AA558" s="777" t="s">
        <v>166</v>
      </c>
      <c r="AB558" s="768">
        <f>AB559+2</f>
        <v>41334</v>
      </c>
      <c r="AC558" s="835" t="s">
        <v>167</v>
      </c>
      <c r="AD558" s="846">
        <f>AD559+2</f>
        <v>41390</v>
      </c>
      <c r="AE558" s="847" t="s">
        <v>212</v>
      </c>
      <c r="AF558" s="768">
        <f>AF559+2</f>
        <v>41446</v>
      </c>
      <c r="AG558" s="873" t="s">
        <v>256</v>
      </c>
      <c r="AH558" s="846">
        <f>AH559+2</f>
        <v>41509</v>
      </c>
      <c r="AI558" s="768">
        <f>AI559+2</f>
        <v>41172</v>
      </c>
      <c r="AJ558" s="873" t="s">
        <v>178</v>
      </c>
      <c r="AK558" s="846">
        <f>AK559+2</f>
        <v>41207</v>
      </c>
      <c r="AL558" s="873" t="s">
        <v>257</v>
      </c>
      <c r="AM558" s="768">
        <v>41277</v>
      </c>
      <c r="AN558" s="873" t="s">
        <v>213</v>
      </c>
      <c r="AO558" s="846">
        <f>AO559+2</f>
        <v>41354</v>
      </c>
      <c r="AP558" s="873" t="s">
        <v>216</v>
      </c>
      <c r="AQ558" s="768">
        <v>41277</v>
      </c>
      <c r="AR558" s="873" t="s">
        <v>218</v>
      </c>
      <c r="AS558" s="768">
        <v>41277</v>
      </c>
      <c r="AT558" s="873" t="s">
        <v>253</v>
      </c>
      <c r="AU558" s="958">
        <v>41277</v>
      </c>
      <c r="AV558" s="873" t="s">
        <v>178</v>
      </c>
      <c r="AW558" s="958">
        <v>41277</v>
      </c>
      <c r="AX558" s="873" t="s">
        <v>257</v>
      </c>
      <c r="AY558" s="768">
        <v>41277</v>
      </c>
      <c r="AZ558" s="873" t="s">
        <v>213</v>
      </c>
      <c r="BA558" s="768">
        <v>41277</v>
      </c>
      <c r="BB558" s="873" t="s">
        <v>216</v>
      </c>
      <c r="BC558" s="768">
        <v>41277</v>
      </c>
      <c r="BD558" s="873" t="s">
        <v>218</v>
      </c>
      <c r="BE558" s="768">
        <v>41277</v>
      </c>
      <c r="BF558" s="873" t="s">
        <v>253</v>
      </c>
      <c r="BG558" s="768">
        <v>41277</v>
      </c>
      <c r="BH558" s="873" t="s">
        <v>178</v>
      </c>
      <c r="BI558" s="768">
        <v>41277</v>
      </c>
      <c r="BJ558" s="873" t="s">
        <v>257</v>
      </c>
      <c r="BK558" s="768">
        <v>41277</v>
      </c>
      <c r="BL558" s="873" t="s">
        <v>218</v>
      </c>
      <c r="BM558" s="768">
        <v>41277</v>
      </c>
      <c r="BN558" s="873" t="s">
        <v>257</v>
      </c>
      <c r="BO558" s="768">
        <v>41277</v>
      </c>
      <c r="BP558" s="873" t="s">
        <v>218</v>
      </c>
      <c r="BQ558" s="768">
        <v>41277</v>
      </c>
      <c r="BR558" s="873" t="s">
        <v>257</v>
      </c>
    </row>
    <row r="559" spans="1:115" s="206" customFormat="1" ht="30" hidden="1" customHeight="1" x14ac:dyDescent="0.25">
      <c r="A559" s="4758"/>
      <c r="B559" s="4742"/>
      <c r="C559" s="388" t="s">
        <v>33</v>
      </c>
      <c r="D559" s="388" t="s">
        <v>33</v>
      </c>
      <c r="E559" s="211">
        <v>40183</v>
      </c>
      <c r="F559" s="211">
        <v>40590</v>
      </c>
      <c r="G559" s="211">
        <v>40604</v>
      </c>
      <c r="H559" s="211">
        <v>40275</v>
      </c>
      <c r="I559" s="211">
        <v>40674</v>
      </c>
      <c r="J559" s="211">
        <v>40337</v>
      </c>
      <c r="K559" s="207">
        <v>40737</v>
      </c>
      <c r="L559" s="207" t="s">
        <v>25</v>
      </c>
      <c r="M559" s="208">
        <v>40772</v>
      </c>
      <c r="N559" s="217">
        <v>40807</v>
      </c>
      <c r="O559" s="220">
        <v>40842</v>
      </c>
      <c r="P559" s="220" t="s">
        <v>107</v>
      </c>
      <c r="Q559" s="220">
        <v>40926</v>
      </c>
      <c r="R559" s="223">
        <v>40961</v>
      </c>
      <c r="S559" s="405">
        <v>41066</v>
      </c>
      <c r="T559" s="369" t="s">
        <v>175</v>
      </c>
      <c r="U559" s="406">
        <v>41129</v>
      </c>
      <c r="V559" s="373" t="s">
        <v>177</v>
      </c>
      <c r="W559" s="413">
        <v>41206</v>
      </c>
      <c r="X559" s="373" t="s">
        <v>178</v>
      </c>
      <c r="Y559" s="785" t="s">
        <v>178</v>
      </c>
      <c r="Z559" s="769">
        <f>Z53</f>
        <v>0</v>
      </c>
      <c r="AA559" s="778" t="s">
        <v>166</v>
      </c>
      <c r="AB559" s="769">
        <f>AB53</f>
        <v>41332</v>
      </c>
      <c r="AC559" s="836" t="s">
        <v>211</v>
      </c>
      <c r="AD559" s="848">
        <f>AD53</f>
        <v>41388</v>
      </c>
      <c r="AE559" s="849" t="s">
        <v>212</v>
      </c>
      <c r="AF559" s="769">
        <f>AF53</f>
        <v>41444</v>
      </c>
      <c r="AG559" s="874" t="s">
        <v>256</v>
      </c>
      <c r="AH559" s="848">
        <f>AH53</f>
        <v>41507</v>
      </c>
      <c r="AI559" s="769">
        <f>AI53</f>
        <v>41170</v>
      </c>
      <c r="AJ559" s="874" t="s">
        <v>178</v>
      </c>
      <c r="AK559" s="848">
        <f>AK53</f>
        <v>41205</v>
      </c>
      <c r="AL559" s="874" t="s">
        <v>257</v>
      </c>
      <c r="AM559" s="769">
        <f>AM53</f>
        <v>41276</v>
      </c>
      <c r="AN559" s="874" t="s">
        <v>213</v>
      </c>
      <c r="AO559" s="848">
        <f>AO53</f>
        <v>41352</v>
      </c>
      <c r="AP559" s="874" t="s">
        <v>216</v>
      </c>
      <c r="AQ559" s="769">
        <f>AQ53</f>
        <v>41415</v>
      </c>
      <c r="AR559" s="874" t="s">
        <v>218</v>
      </c>
      <c r="AS559" s="769">
        <f>AS53</f>
        <v>41850</v>
      </c>
      <c r="AT559" s="874" t="s">
        <v>253</v>
      </c>
      <c r="AU559" s="959">
        <f>AU53</f>
        <v>41913</v>
      </c>
      <c r="AV559" s="874" t="s">
        <v>178</v>
      </c>
      <c r="AW559" s="959">
        <f>AW53</f>
        <v>41941</v>
      </c>
      <c r="AX559" s="874" t="s">
        <v>257</v>
      </c>
      <c r="AY559" s="769">
        <f>AY53</f>
        <v>42011</v>
      </c>
      <c r="AZ559" s="874" t="s">
        <v>213</v>
      </c>
      <c r="BA559" s="769">
        <f>BA53</f>
        <v>42081</v>
      </c>
      <c r="BB559" s="874" t="s">
        <v>216</v>
      </c>
      <c r="BC559" s="769">
        <f>BC53</f>
        <v>42151</v>
      </c>
      <c r="BD559" s="874" t="s">
        <v>218</v>
      </c>
      <c r="BE559" s="769">
        <f>BE53</f>
        <v>42221</v>
      </c>
      <c r="BF559" s="874" t="s">
        <v>253</v>
      </c>
      <c r="BG559" s="769">
        <f>BG53</f>
        <v>42291</v>
      </c>
      <c r="BH559" s="874" t="s">
        <v>178</v>
      </c>
      <c r="BI559" s="769">
        <f>BI53</f>
        <v>42326</v>
      </c>
      <c r="BJ559" s="874" t="s">
        <v>257</v>
      </c>
      <c r="BK559" s="769">
        <f>BK53</f>
        <v>42389</v>
      </c>
      <c r="BL559" s="874" t="s">
        <v>218</v>
      </c>
      <c r="BM559" s="769">
        <f>BM53</f>
        <v>42459</v>
      </c>
      <c r="BN559" s="874" t="s">
        <v>257</v>
      </c>
      <c r="BO559" s="769">
        <f>BO53</f>
        <v>42529</v>
      </c>
      <c r="BP559" s="874" t="s">
        <v>218</v>
      </c>
      <c r="BQ559" s="769">
        <f>BQ53</f>
        <v>42592</v>
      </c>
      <c r="BR559" s="874" t="s">
        <v>257</v>
      </c>
      <c r="CH559" s="15"/>
      <c r="CI559" s="15"/>
      <c r="CJ559" s="15"/>
      <c r="CK559" s="15"/>
      <c r="CL559" s="15"/>
      <c r="CM559" s="15"/>
      <c r="CN559" s="15"/>
      <c r="CO559" s="15"/>
      <c r="CP559" s="15"/>
      <c r="CQ559" s="2095"/>
      <c r="CR559" s="209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</row>
    <row r="560" spans="1:115" ht="30" hidden="1" customHeight="1" x14ac:dyDescent="0.25">
      <c r="A560" s="4758"/>
      <c r="B560" s="4742"/>
      <c r="C560" s="6" t="s">
        <v>49</v>
      </c>
      <c r="D560" s="6" t="s">
        <v>49</v>
      </c>
      <c r="E560" s="211">
        <v>40179</v>
      </c>
      <c r="F560" s="211">
        <v>40199</v>
      </c>
      <c r="G560" s="211">
        <v>40600</v>
      </c>
      <c r="H560" s="211">
        <v>40270</v>
      </c>
      <c r="I560" s="211">
        <v>40669</v>
      </c>
      <c r="J560" s="211">
        <v>40332</v>
      </c>
      <c r="K560" s="209">
        <v>40732</v>
      </c>
      <c r="L560" s="209" t="s">
        <v>25</v>
      </c>
      <c r="M560" s="210">
        <v>40767</v>
      </c>
      <c r="N560" s="218">
        <v>40802</v>
      </c>
      <c r="O560" s="221">
        <v>40837</v>
      </c>
      <c r="P560" s="221" t="s">
        <v>107</v>
      </c>
      <c r="Q560" s="221">
        <v>40921</v>
      </c>
      <c r="R560" s="224">
        <v>40956</v>
      </c>
      <c r="S560" s="239">
        <f>S559-6</f>
        <v>41060</v>
      </c>
      <c r="T560" s="407" t="s">
        <v>175</v>
      </c>
      <c r="U560" s="239">
        <f>U559-6</f>
        <v>41123</v>
      </c>
      <c r="V560" s="225" t="s">
        <v>177</v>
      </c>
      <c r="W560" s="224">
        <f>W559-6</f>
        <v>41200</v>
      </c>
      <c r="X560" s="225" t="s">
        <v>178</v>
      </c>
      <c r="Y560" s="784" t="s">
        <v>178</v>
      </c>
      <c r="Z560" s="770">
        <f>Z559-6</f>
        <v>-6</v>
      </c>
      <c r="AA560" s="777" t="s">
        <v>166</v>
      </c>
      <c r="AB560" s="770">
        <f>AB559-6</f>
        <v>41326</v>
      </c>
      <c r="AC560" s="835" t="s">
        <v>167</v>
      </c>
      <c r="AD560" s="846">
        <f>AD559-6</f>
        <v>41382</v>
      </c>
      <c r="AE560" s="847" t="s">
        <v>212</v>
      </c>
      <c r="AF560" s="770">
        <f>AF559-6</f>
        <v>41438</v>
      </c>
      <c r="AG560" s="873" t="s">
        <v>256</v>
      </c>
      <c r="AH560" s="846">
        <f>AH559-6</f>
        <v>41501</v>
      </c>
      <c r="AI560" s="770">
        <f>AI559-6</f>
        <v>41164</v>
      </c>
      <c r="AJ560" s="873" t="s">
        <v>178</v>
      </c>
      <c r="AK560" s="846">
        <f>AK559-6</f>
        <v>41199</v>
      </c>
      <c r="AL560" s="873" t="s">
        <v>257</v>
      </c>
      <c r="AM560" s="770">
        <f>AM559-6</f>
        <v>41270</v>
      </c>
      <c r="AN560" s="873" t="s">
        <v>213</v>
      </c>
      <c r="AO560" s="846">
        <f>AO559-6</f>
        <v>41346</v>
      </c>
      <c r="AP560" s="873" t="s">
        <v>216</v>
      </c>
      <c r="AQ560" s="770">
        <f>AQ559-6</f>
        <v>41409</v>
      </c>
      <c r="AR560" s="873" t="s">
        <v>218</v>
      </c>
      <c r="AS560" s="770">
        <f>AS559-6</f>
        <v>41844</v>
      </c>
      <c r="AT560" s="873" t="s">
        <v>253</v>
      </c>
      <c r="AU560" s="960">
        <f>AU559-6</f>
        <v>41907</v>
      </c>
      <c r="AV560" s="873" t="s">
        <v>178</v>
      </c>
      <c r="AW560" s="960">
        <f>AW559-6</f>
        <v>41935</v>
      </c>
      <c r="AX560" s="873" t="s">
        <v>257</v>
      </c>
      <c r="AY560" s="770">
        <f>AY559-6</f>
        <v>42005</v>
      </c>
      <c r="AZ560" s="873" t="s">
        <v>213</v>
      </c>
      <c r="BA560" s="770">
        <f>BA559-6</f>
        <v>42075</v>
      </c>
      <c r="BB560" s="873" t="s">
        <v>216</v>
      </c>
      <c r="BC560" s="770">
        <f>BC559-6</f>
        <v>42145</v>
      </c>
      <c r="BD560" s="873" t="s">
        <v>218</v>
      </c>
      <c r="BE560" s="770">
        <f>BE559-6</f>
        <v>42215</v>
      </c>
      <c r="BF560" s="873" t="s">
        <v>253</v>
      </c>
      <c r="BG560" s="770">
        <f>BG559-6</f>
        <v>42285</v>
      </c>
      <c r="BH560" s="873" t="s">
        <v>178</v>
      </c>
      <c r="BI560" s="770">
        <f>BI559-6</f>
        <v>42320</v>
      </c>
      <c r="BJ560" s="873" t="s">
        <v>257</v>
      </c>
      <c r="BK560" s="770">
        <f>BK559-6</f>
        <v>42383</v>
      </c>
      <c r="BL560" s="873" t="s">
        <v>218</v>
      </c>
      <c r="BM560" s="770">
        <f>BM559-6</f>
        <v>42453</v>
      </c>
      <c r="BN560" s="873" t="s">
        <v>257</v>
      </c>
      <c r="BO560" s="770">
        <f>BO559-6</f>
        <v>42523</v>
      </c>
      <c r="BP560" s="873" t="s">
        <v>218</v>
      </c>
      <c r="BQ560" s="770">
        <f>BQ559-6</f>
        <v>42586</v>
      </c>
      <c r="BR560" s="873" t="s">
        <v>257</v>
      </c>
    </row>
    <row r="561" spans="1:70" ht="30" hidden="1" customHeight="1" x14ac:dyDescent="0.25">
      <c r="A561" s="4758"/>
      <c r="B561" s="4742"/>
      <c r="C561" s="6" t="s">
        <v>22</v>
      </c>
      <c r="D561" s="6" t="s">
        <v>22</v>
      </c>
      <c r="E561" s="211">
        <v>40543</v>
      </c>
      <c r="F561" s="211">
        <v>40199</v>
      </c>
      <c r="G561" s="211">
        <v>40600</v>
      </c>
      <c r="H561" s="211">
        <v>40270</v>
      </c>
      <c r="I561" s="211">
        <v>40669</v>
      </c>
      <c r="J561" s="211">
        <v>40332</v>
      </c>
      <c r="K561" s="209">
        <v>40732</v>
      </c>
      <c r="L561" s="209" t="s">
        <v>25</v>
      </c>
      <c r="M561" s="210">
        <v>40767</v>
      </c>
      <c r="N561" s="218">
        <v>40802</v>
      </c>
      <c r="O561" s="221">
        <v>40837</v>
      </c>
      <c r="P561" s="221" t="s">
        <v>107</v>
      </c>
      <c r="Q561" s="221">
        <v>40921</v>
      </c>
      <c r="R561" s="224">
        <v>40956</v>
      </c>
      <c r="S561" s="239">
        <f>S560</f>
        <v>41060</v>
      </c>
      <c r="T561" s="407" t="s">
        <v>175</v>
      </c>
      <c r="U561" s="239">
        <f>U560</f>
        <v>41123</v>
      </c>
      <c r="V561" s="225" t="s">
        <v>177</v>
      </c>
      <c r="W561" s="224">
        <f>W560</f>
        <v>41200</v>
      </c>
      <c r="X561" s="225" t="s">
        <v>178</v>
      </c>
      <c r="Y561" s="784" t="s">
        <v>178</v>
      </c>
      <c r="Z561" s="770">
        <f>Z560</f>
        <v>-6</v>
      </c>
      <c r="AA561" s="777" t="s">
        <v>166</v>
      </c>
      <c r="AB561" s="770">
        <f>AB560</f>
        <v>41326</v>
      </c>
      <c r="AC561" s="835" t="s">
        <v>167</v>
      </c>
      <c r="AD561" s="846">
        <f>AD560</f>
        <v>41382</v>
      </c>
      <c r="AE561" s="847" t="s">
        <v>212</v>
      </c>
      <c r="AF561" s="770">
        <f>AF560</f>
        <v>41438</v>
      </c>
      <c r="AG561" s="873" t="s">
        <v>256</v>
      </c>
      <c r="AH561" s="846">
        <f>AH560</f>
        <v>41501</v>
      </c>
      <c r="AI561" s="770">
        <f>AI560</f>
        <v>41164</v>
      </c>
      <c r="AJ561" s="873" t="s">
        <v>178</v>
      </c>
      <c r="AK561" s="846">
        <f>AK560</f>
        <v>41199</v>
      </c>
      <c r="AL561" s="873" t="s">
        <v>257</v>
      </c>
      <c r="AM561" s="770">
        <f>AM560</f>
        <v>41270</v>
      </c>
      <c r="AN561" s="873" t="s">
        <v>213</v>
      </c>
      <c r="AO561" s="846">
        <f>AO560</f>
        <v>41346</v>
      </c>
      <c r="AP561" s="873" t="s">
        <v>216</v>
      </c>
      <c r="AQ561" s="770">
        <f>AQ560</f>
        <v>41409</v>
      </c>
      <c r="AR561" s="873" t="s">
        <v>218</v>
      </c>
      <c r="AS561" s="770">
        <f>AS560</f>
        <v>41844</v>
      </c>
      <c r="AT561" s="873" t="s">
        <v>253</v>
      </c>
      <c r="AU561" s="960">
        <f>AU560</f>
        <v>41907</v>
      </c>
      <c r="AV561" s="873" t="s">
        <v>178</v>
      </c>
      <c r="AW561" s="960">
        <f>AW560</f>
        <v>41935</v>
      </c>
      <c r="AX561" s="873" t="s">
        <v>257</v>
      </c>
      <c r="AY561" s="770">
        <f>AY560</f>
        <v>42005</v>
      </c>
      <c r="AZ561" s="873" t="s">
        <v>213</v>
      </c>
      <c r="BA561" s="770">
        <f>BA560</f>
        <v>42075</v>
      </c>
      <c r="BB561" s="873" t="s">
        <v>216</v>
      </c>
      <c r="BC561" s="770">
        <f>BC560</f>
        <v>42145</v>
      </c>
      <c r="BD561" s="873" t="s">
        <v>218</v>
      </c>
      <c r="BE561" s="770">
        <f>BE560</f>
        <v>42215</v>
      </c>
      <c r="BF561" s="873" t="s">
        <v>253</v>
      </c>
      <c r="BG561" s="770">
        <f>BG560</f>
        <v>42285</v>
      </c>
      <c r="BH561" s="873" t="s">
        <v>178</v>
      </c>
      <c r="BI561" s="770">
        <f>BI560</f>
        <v>42320</v>
      </c>
      <c r="BJ561" s="873" t="s">
        <v>257</v>
      </c>
      <c r="BK561" s="770">
        <f>BK560</f>
        <v>42383</v>
      </c>
      <c r="BL561" s="873" t="s">
        <v>218</v>
      </c>
      <c r="BM561" s="770">
        <f>BM560</f>
        <v>42453</v>
      </c>
      <c r="BN561" s="873" t="s">
        <v>257</v>
      </c>
      <c r="BO561" s="770">
        <f>BO560</f>
        <v>42523</v>
      </c>
      <c r="BP561" s="873" t="s">
        <v>218</v>
      </c>
      <c r="BQ561" s="770">
        <f>BQ560</f>
        <v>42586</v>
      </c>
      <c r="BR561" s="873" t="s">
        <v>257</v>
      </c>
    </row>
    <row r="562" spans="1:70" ht="30" hidden="1" customHeight="1" x14ac:dyDescent="0.25">
      <c r="A562" s="4758"/>
      <c r="B562" s="4742"/>
      <c r="C562" s="6" t="s">
        <v>77</v>
      </c>
      <c r="D562" s="6" t="s">
        <v>77</v>
      </c>
      <c r="E562" s="211">
        <v>40543</v>
      </c>
      <c r="F562" s="211">
        <v>40199</v>
      </c>
      <c r="G562" s="211">
        <v>40600</v>
      </c>
      <c r="H562" s="211">
        <v>40270</v>
      </c>
      <c r="I562" s="211">
        <v>40669</v>
      </c>
      <c r="J562" s="211">
        <v>40332</v>
      </c>
      <c r="K562" s="209">
        <v>40732</v>
      </c>
      <c r="L562" s="209" t="s">
        <v>25</v>
      </c>
      <c r="M562" s="210">
        <v>40767</v>
      </c>
      <c r="N562" s="218">
        <v>40802</v>
      </c>
      <c r="O562" s="221">
        <f>O561</f>
        <v>40837</v>
      </c>
      <c r="P562" s="221" t="s">
        <v>107</v>
      </c>
      <c r="Q562" s="221">
        <f>Q561</f>
        <v>40921</v>
      </c>
      <c r="R562" s="224">
        <f>R561</f>
        <v>40956</v>
      </c>
      <c r="S562" s="239">
        <f>S560</f>
        <v>41060</v>
      </c>
      <c r="T562" s="407" t="s">
        <v>175</v>
      </c>
      <c r="U562" s="239">
        <f>U560</f>
        <v>41123</v>
      </c>
      <c r="V562" s="225" t="s">
        <v>177</v>
      </c>
      <c r="W562" s="224">
        <f>W560</f>
        <v>41200</v>
      </c>
      <c r="X562" s="225" t="s">
        <v>178</v>
      </c>
      <c r="Y562" s="784" t="s">
        <v>178</v>
      </c>
      <c r="Z562" s="770">
        <f>Z560</f>
        <v>-6</v>
      </c>
      <c r="AA562" s="777" t="s">
        <v>166</v>
      </c>
      <c r="AB562" s="770">
        <f>AB560</f>
        <v>41326</v>
      </c>
      <c r="AC562" s="835" t="s">
        <v>167</v>
      </c>
      <c r="AD562" s="846">
        <f>AD560</f>
        <v>41382</v>
      </c>
      <c r="AE562" s="847" t="s">
        <v>212</v>
      </c>
      <c r="AF562" s="770">
        <f>AF560</f>
        <v>41438</v>
      </c>
      <c r="AG562" s="873" t="s">
        <v>256</v>
      </c>
      <c r="AH562" s="846">
        <f>AH560</f>
        <v>41501</v>
      </c>
      <c r="AI562" s="770">
        <f>AI560</f>
        <v>41164</v>
      </c>
      <c r="AJ562" s="873" t="s">
        <v>178</v>
      </c>
      <c r="AK562" s="846">
        <f>AK560</f>
        <v>41199</v>
      </c>
      <c r="AL562" s="873" t="s">
        <v>257</v>
      </c>
      <c r="AM562" s="770">
        <f>AM560</f>
        <v>41270</v>
      </c>
      <c r="AN562" s="873" t="s">
        <v>213</v>
      </c>
      <c r="AO562" s="846">
        <f>AO560</f>
        <v>41346</v>
      </c>
      <c r="AP562" s="873" t="s">
        <v>216</v>
      </c>
      <c r="AQ562" s="770">
        <f>AQ560</f>
        <v>41409</v>
      </c>
      <c r="AR562" s="873" t="s">
        <v>218</v>
      </c>
      <c r="AS562" s="770">
        <f>AS560</f>
        <v>41844</v>
      </c>
      <c r="AT562" s="873" t="s">
        <v>253</v>
      </c>
      <c r="AU562" s="960">
        <f>AU560</f>
        <v>41907</v>
      </c>
      <c r="AV562" s="873" t="s">
        <v>178</v>
      </c>
      <c r="AW562" s="960">
        <f>AW560</f>
        <v>41935</v>
      </c>
      <c r="AX562" s="873" t="s">
        <v>257</v>
      </c>
      <c r="AY562" s="770">
        <f>AY560</f>
        <v>42005</v>
      </c>
      <c r="AZ562" s="873" t="s">
        <v>213</v>
      </c>
      <c r="BA562" s="770">
        <f>BA560</f>
        <v>42075</v>
      </c>
      <c r="BB562" s="873" t="s">
        <v>216</v>
      </c>
      <c r="BC562" s="770">
        <f>BC560</f>
        <v>42145</v>
      </c>
      <c r="BD562" s="873" t="s">
        <v>218</v>
      </c>
      <c r="BE562" s="770">
        <f>BE560</f>
        <v>42215</v>
      </c>
      <c r="BF562" s="873" t="s">
        <v>253</v>
      </c>
      <c r="BG562" s="770">
        <f>BG560</f>
        <v>42285</v>
      </c>
      <c r="BH562" s="873" t="s">
        <v>178</v>
      </c>
      <c r="BI562" s="770">
        <f>BI560</f>
        <v>42320</v>
      </c>
      <c r="BJ562" s="873" t="s">
        <v>257</v>
      </c>
      <c r="BK562" s="770">
        <f>BK560</f>
        <v>42383</v>
      </c>
      <c r="BL562" s="873" t="s">
        <v>218</v>
      </c>
      <c r="BM562" s="770">
        <f>BM560</f>
        <v>42453</v>
      </c>
      <c r="BN562" s="873" t="s">
        <v>257</v>
      </c>
      <c r="BO562" s="770">
        <f>BO560</f>
        <v>42523</v>
      </c>
      <c r="BP562" s="873" t="s">
        <v>218</v>
      </c>
      <c r="BQ562" s="770">
        <f>BQ560</f>
        <v>42586</v>
      </c>
      <c r="BR562" s="873" t="s">
        <v>257</v>
      </c>
    </row>
    <row r="563" spans="1:70" ht="30" hidden="1" customHeight="1" x14ac:dyDescent="0.25">
      <c r="A563" s="4758"/>
      <c r="B563" s="4742"/>
      <c r="C563" s="389" t="s">
        <v>119</v>
      </c>
      <c r="D563" s="389" t="s">
        <v>119</v>
      </c>
      <c r="E563" s="211"/>
      <c r="F563" s="211"/>
      <c r="G563" s="211"/>
      <c r="H563" s="211"/>
      <c r="I563" s="211"/>
      <c r="J563" s="211"/>
      <c r="K563" s="209"/>
      <c r="L563" s="209"/>
      <c r="M563" s="210"/>
      <c r="N563" s="218"/>
      <c r="O563" s="226">
        <f>O561-4</f>
        <v>40833</v>
      </c>
      <c r="P563" s="226" t="s">
        <v>107</v>
      </c>
      <c r="Q563" s="226">
        <f>Q561-4</f>
        <v>40917</v>
      </c>
      <c r="R563" s="227">
        <f>R561-4</f>
        <v>40952</v>
      </c>
      <c r="S563" s="240">
        <f>S559-9</f>
        <v>41057</v>
      </c>
      <c r="T563" s="363" t="s">
        <v>176</v>
      </c>
      <c r="U563" s="240">
        <f>U559-9</f>
        <v>41120</v>
      </c>
      <c r="V563" s="374" t="s">
        <v>177</v>
      </c>
      <c r="W563" s="227">
        <f>W559-9</f>
        <v>41197</v>
      </c>
      <c r="X563" s="374" t="s">
        <v>178</v>
      </c>
      <c r="Y563" s="786" t="s">
        <v>178</v>
      </c>
      <c r="Z563" s="771">
        <f>Z561-4</f>
        <v>-10</v>
      </c>
      <c r="AA563" s="779" t="s">
        <v>166</v>
      </c>
      <c r="AB563" s="771">
        <f>AB559-9</f>
        <v>41323</v>
      </c>
      <c r="AC563" s="838" t="s">
        <v>167</v>
      </c>
      <c r="AD563" s="850">
        <f>AD561-4</f>
        <v>41378</v>
      </c>
      <c r="AE563" s="851" t="s">
        <v>212</v>
      </c>
      <c r="AF563" s="771">
        <f>AF559-9</f>
        <v>41435</v>
      </c>
      <c r="AG563" s="875" t="s">
        <v>256</v>
      </c>
      <c r="AH563" s="850">
        <f>AH561-4</f>
        <v>41497</v>
      </c>
      <c r="AI563" s="771">
        <f>AI559-9</f>
        <v>41161</v>
      </c>
      <c r="AJ563" s="875" t="s">
        <v>178</v>
      </c>
      <c r="AK563" s="850">
        <f>AK561-4</f>
        <v>41195</v>
      </c>
      <c r="AL563" s="875" t="s">
        <v>257</v>
      </c>
      <c r="AM563" s="771">
        <f>AM559-9</f>
        <v>41267</v>
      </c>
      <c r="AN563" s="875" t="s">
        <v>213</v>
      </c>
      <c r="AO563" s="918">
        <f>AO561-4</f>
        <v>41342</v>
      </c>
      <c r="AP563" s="875" t="s">
        <v>216</v>
      </c>
      <c r="AQ563" s="771">
        <f>AQ559-9</f>
        <v>41406</v>
      </c>
      <c r="AR563" s="875" t="s">
        <v>218</v>
      </c>
      <c r="AS563" s="771">
        <f>AS559-9</f>
        <v>41841</v>
      </c>
      <c r="AT563" s="875" t="s">
        <v>253</v>
      </c>
      <c r="AU563" s="961">
        <f>AU559-9</f>
        <v>41904</v>
      </c>
      <c r="AV563" s="875" t="s">
        <v>178</v>
      </c>
      <c r="AW563" s="961">
        <f>AW559-9</f>
        <v>41932</v>
      </c>
      <c r="AX563" s="875" t="s">
        <v>257</v>
      </c>
      <c r="AY563" s="771">
        <f>AY559-9</f>
        <v>42002</v>
      </c>
      <c r="AZ563" s="875" t="s">
        <v>213</v>
      </c>
      <c r="BA563" s="771">
        <f>BA559-9</f>
        <v>42072</v>
      </c>
      <c r="BB563" s="875" t="s">
        <v>216</v>
      </c>
      <c r="BC563" s="771">
        <f>BC559-9</f>
        <v>42142</v>
      </c>
      <c r="BD563" s="875" t="s">
        <v>218</v>
      </c>
      <c r="BE563" s="771">
        <f>BE559-9</f>
        <v>42212</v>
      </c>
      <c r="BF563" s="875" t="s">
        <v>253</v>
      </c>
      <c r="BG563" s="771">
        <f>BG559-9</f>
        <v>42282</v>
      </c>
      <c r="BH563" s="875" t="s">
        <v>178</v>
      </c>
      <c r="BI563" s="771">
        <f>BI559-9</f>
        <v>42317</v>
      </c>
      <c r="BJ563" s="875" t="s">
        <v>257</v>
      </c>
      <c r="BK563" s="771">
        <f>BK559-9</f>
        <v>42380</v>
      </c>
      <c r="BL563" s="875" t="s">
        <v>218</v>
      </c>
      <c r="BM563" s="771">
        <f>BM559-9</f>
        <v>42450</v>
      </c>
      <c r="BN563" s="875" t="s">
        <v>257</v>
      </c>
      <c r="BO563" s="771">
        <f>BO559-9</f>
        <v>42520</v>
      </c>
      <c r="BP563" s="875" t="s">
        <v>218</v>
      </c>
      <c r="BQ563" s="771">
        <f>BQ559-9</f>
        <v>42583</v>
      </c>
      <c r="BR563" s="875" t="s">
        <v>257</v>
      </c>
    </row>
    <row r="564" spans="1:70" ht="30" hidden="1" customHeight="1" x14ac:dyDescent="0.25">
      <c r="A564" s="4758"/>
      <c r="B564" s="4742"/>
      <c r="C564" s="389" t="s">
        <v>119</v>
      </c>
      <c r="D564" s="389" t="s">
        <v>119</v>
      </c>
      <c r="E564" s="211"/>
      <c r="F564" s="211"/>
      <c r="G564" s="211"/>
      <c r="H564" s="211"/>
      <c r="I564" s="211"/>
      <c r="J564" s="211"/>
      <c r="K564" s="209"/>
      <c r="L564" s="209"/>
      <c r="M564" s="210"/>
      <c r="N564" s="218"/>
      <c r="O564" s="226">
        <f>O563-7</f>
        <v>40826</v>
      </c>
      <c r="P564" s="226" t="s">
        <v>107</v>
      </c>
      <c r="Q564" s="226">
        <f>Q563-7</f>
        <v>40910</v>
      </c>
      <c r="R564" s="227">
        <f>R563-7</f>
        <v>40945</v>
      </c>
      <c r="S564" s="240">
        <f>S563-7</f>
        <v>41050</v>
      </c>
      <c r="T564" s="363" t="s">
        <v>176</v>
      </c>
      <c r="U564" s="240">
        <f>U563-7</f>
        <v>41113</v>
      </c>
      <c r="V564" s="374" t="s">
        <v>177</v>
      </c>
      <c r="W564" s="227">
        <f>W563-7</f>
        <v>41190</v>
      </c>
      <c r="X564" s="374" t="s">
        <v>178</v>
      </c>
      <c r="Y564" s="786" t="s">
        <v>178</v>
      </c>
      <c r="Z564" s="771">
        <f>Z563-7</f>
        <v>-17</v>
      </c>
      <c r="AA564" s="779" t="s">
        <v>166</v>
      </c>
      <c r="AB564" s="771">
        <f>AB563-7</f>
        <v>41316</v>
      </c>
      <c r="AC564" s="838" t="s">
        <v>167</v>
      </c>
      <c r="AD564" s="850">
        <f>AD563-7</f>
        <v>41371</v>
      </c>
      <c r="AE564" s="851" t="s">
        <v>212</v>
      </c>
      <c r="AF564" s="771">
        <f>AF563-7</f>
        <v>41428</v>
      </c>
      <c r="AG564" s="875" t="s">
        <v>256</v>
      </c>
      <c r="AH564" s="850">
        <f>AH563-7</f>
        <v>41490</v>
      </c>
      <c r="AI564" s="771">
        <f>AI563-7</f>
        <v>41154</v>
      </c>
      <c r="AJ564" s="875" t="s">
        <v>178</v>
      </c>
      <c r="AK564" s="850">
        <f>AK563-7</f>
        <v>41188</v>
      </c>
      <c r="AL564" s="875" t="s">
        <v>257</v>
      </c>
      <c r="AM564" s="771">
        <f>AM563-7</f>
        <v>41260</v>
      </c>
      <c r="AN564" s="875" t="s">
        <v>213</v>
      </c>
      <c r="AO564" s="918">
        <f>AO563-7</f>
        <v>41335</v>
      </c>
      <c r="AP564" s="875" t="s">
        <v>216</v>
      </c>
      <c r="AQ564" s="771">
        <f>AQ563-7</f>
        <v>41399</v>
      </c>
      <c r="AR564" s="875" t="s">
        <v>218</v>
      </c>
      <c r="AS564" s="771">
        <f>AS563-7</f>
        <v>41834</v>
      </c>
      <c r="AT564" s="875" t="s">
        <v>253</v>
      </c>
      <c r="AU564" s="961">
        <f>AU563-7</f>
        <v>41897</v>
      </c>
      <c r="AV564" s="875" t="s">
        <v>178</v>
      </c>
      <c r="AW564" s="961">
        <f>AW563-7</f>
        <v>41925</v>
      </c>
      <c r="AX564" s="875" t="s">
        <v>257</v>
      </c>
      <c r="AY564" s="771">
        <f>AY563-7</f>
        <v>41995</v>
      </c>
      <c r="AZ564" s="875" t="s">
        <v>213</v>
      </c>
      <c r="BA564" s="771">
        <f>BA563-7</f>
        <v>42065</v>
      </c>
      <c r="BB564" s="875" t="s">
        <v>216</v>
      </c>
      <c r="BC564" s="771">
        <f>BC563-7</f>
        <v>42135</v>
      </c>
      <c r="BD564" s="875" t="s">
        <v>218</v>
      </c>
      <c r="BE564" s="771">
        <f>BE563-7</f>
        <v>42205</v>
      </c>
      <c r="BF564" s="875" t="s">
        <v>253</v>
      </c>
      <c r="BG564" s="771">
        <f>BG563-7</f>
        <v>42275</v>
      </c>
      <c r="BH564" s="875" t="s">
        <v>178</v>
      </c>
      <c r="BI564" s="771">
        <f>BI563-7</f>
        <v>42310</v>
      </c>
      <c r="BJ564" s="875" t="s">
        <v>257</v>
      </c>
      <c r="BK564" s="771">
        <f>BK563-7</f>
        <v>42373</v>
      </c>
      <c r="BL564" s="875" t="s">
        <v>218</v>
      </c>
      <c r="BM564" s="771">
        <f>BM563-7</f>
        <v>42443</v>
      </c>
      <c r="BN564" s="875" t="s">
        <v>257</v>
      </c>
      <c r="BO564" s="771">
        <f>BO563-7</f>
        <v>42513</v>
      </c>
      <c r="BP564" s="875" t="s">
        <v>218</v>
      </c>
      <c r="BQ564" s="771">
        <f>BQ563-7</f>
        <v>42576</v>
      </c>
      <c r="BR564" s="875" t="s">
        <v>257</v>
      </c>
    </row>
    <row r="565" spans="1:70" ht="30" hidden="1" customHeight="1" x14ac:dyDescent="0.25">
      <c r="A565" s="4758"/>
      <c r="B565" s="4742"/>
      <c r="C565" s="389" t="s">
        <v>118</v>
      </c>
      <c r="D565" s="389" t="s">
        <v>118</v>
      </c>
      <c r="E565" s="211">
        <v>40529</v>
      </c>
      <c r="F565" s="211">
        <v>40543</v>
      </c>
      <c r="G565" s="211">
        <v>40195</v>
      </c>
      <c r="H565" s="211">
        <v>40249</v>
      </c>
      <c r="I565" s="211">
        <v>40648</v>
      </c>
      <c r="J565" s="211">
        <v>40665</v>
      </c>
      <c r="K565" s="209">
        <v>40711</v>
      </c>
      <c r="L565" s="209" t="s">
        <v>25</v>
      </c>
      <c r="M565" s="210">
        <v>40746</v>
      </c>
      <c r="N565" s="218">
        <v>40781</v>
      </c>
      <c r="O565" s="226">
        <f>O564-3</f>
        <v>40823</v>
      </c>
      <c r="P565" s="226" t="s">
        <v>107</v>
      </c>
      <c r="Q565" s="226">
        <f>Q564-3</f>
        <v>40907</v>
      </c>
      <c r="R565" s="227">
        <f>R564-3</f>
        <v>40942</v>
      </c>
      <c r="S565" s="240">
        <f>S564-3</f>
        <v>41047</v>
      </c>
      <c r="T565" s="363" t="s">
        <v>176</v>
      </c>
      <c r="U565" s="240">
        <f>U564-3</f>
        <v>41110</v>
      </c>
      <c r="V565" s="374" t="s">
        <v>177</v>
      </c>
      <c r="W565" s="227">
        <f>W564-3</f>
        <v>41187</v>
      </c>
      <c r="X565" s="374" t="s">
        <v>178</v>
      </c>
      <c r="Y565" s="786" t="s">
        <v>178</v>
      </c>
      <c r="Z565" s="771">
        <f>Z564-3</f>
        <v>-20</v>
      </c>
      <c r="AA565" s="779" t="s">
        <v>166</v>
      </c>
      <c r="AB565" s="771">
        <f>AB564-3</f>
        <v>41313</v>
      </c>
      <c r="AC565" s="838" t="s">
        <v>167</v>
      </c>
      <c r="AD565" s="850">
        <f>AD564-3</f>
        <v>41368</v>
      </c>
      <c r="AE565" s="851" t="s">
        <v>212</v>
      </c>
      <c r="AF565" s="771">
        <f>AF564-3</f>
        <v>41425</v>
      </c>
      <c r="AG565" s="875" t="s">
        <v>256</v>
      </c>
      <c r="AH565" s="850">
        <f>AH564-3</f>
        <v>41487</v>
      </c>
      <c r="AI565" s="771">
        <f>AI564-3</f>
        <v>41151</v>
      </c>
      <c r="AJ565" s="875" t="s">
        <v>178</v>
      </c>
      <c r="AK565" s="850">
        <f>AK564-3</f>
        <v>41185</v>
      </c>
      <c r="AL565" s="875" t="s">
        <v>257</v>
      </c>
      <c r="AM565" s="771">
        <f>AM564-3</f>
        <v>41257</v>
      </c>
      <c r="AN565" s="875" t="s">
        <v>213</v>
      </c>
      <c r="AO565" s="918">
        <f>AO564-3</f>
        <v>41332</v>
      </c>
      <c r="AP565" s="875" t="s">
        <v>216</v>
      </c>
      <c r="AQ565" s="771">
        <f>AQ564-3</f>
        <v>41396</v>
      </c>
      <c r="AR565" s="875" t="s">
        <v>218</v>
      </c>
      <c r="AS565" s="771">
        <f>AS564-3</f>
        <v>41831</v>
      </c>
      <c r="AT565" s="875" t="s">
        <v>253</v>
      </c>
      <c r="AU565" s="961">
        <f>AU564-3</f>
        <v>41894</v>
      </c>
      <c r="AV565" s="875" t="s">
        <v>178</v>
      </c>
      <c r="AW565" s="961">
        <f>AW564-3</f>
        <v>41922</v>
      </c>
      <c r="AX565" s="875" t="s">
        <v>257</v>
      </c>
      <c r="AY565" s="771">
        <f>AY564-3</f>
        <v>41992</v>
      </c>
      <c r="AZ565" s="875" t="s">
        <v>213</v>
      </c>
      <c r="BA565" s="771">
        <f>BA564-3</f>
        <v>42062</v>
      </c>
      <c r="BB565" s="875" t="s">
        <v>216</v>
      </c>
      <c r="BC565" s="771">
        <f>BC564-3</f>
        <v>42132</v>
      </c>
      <c r="BD565" s="875" t="s">
        <v>218</v>
      </c>
      <c r="BE565" s="771">
        <f>BE564-3</f>
        <v>42202</v>
      </c>
      <c r="BF565" s="875" t="s">
        <v>253</v>
      </c>
      <c r="BG565" s="771">
        <f>BG564-3</f>
        <v>42272</v>
      </c>
      <c r="BH565" s="875" t="s">
        <v>178</v>
      </c>
      <c r="BI565" s="771">
        <f>BI564-3</f>
        <v>42307</v>
      </c>
      <c r="BJ565" s="875" t="s">
        <v>257</v>
      </c>
      <c r="BK565" s="771">
        <f>BK564-3</f>
        <v>42370</v>
      </c>
      <c r="BL565" s="875" t="s">
        <v>218</v>
      </c>
      <c r="BM565" s="771">
        <f>BM564-3</f>
        <v>42440</v>
      </c>
      <c r="BN565" s="875" t="s">
        <v>257</v>
      </c>
      <c r="BO565" s="771">
        <f>BO564-3</f>
        <v>42510</v>
      </c>
      <c r="BP565" s="875" t="s">
        <v>218</v>
      </c>
      <c r="BQ565" s="771">
        <f>BQ564-3</f>
        <v>42573</v>
      </c>
      <c r="BR565" s="875" t="s">
        <v>257</v>
      </c>
    </row>
    <row r="566" spans="1:70" ht="30" hidden="1" customHeight="1" x14ac:dyDescent="0.25">
      <c r="A566" s="4758"/>
      <c r="B566" s="4742"/>
      <c r="C566" s="390" t="s">
        <v>117</v>
      </c>
      <c r="D566" s="390" t="s">
        <v>117</v>
      </c>
      <c r="E566" s="211"/>
      <c r="F566" s="211"/>
      <c r="G566" s="211"/>
      <c r="H566" s="211"/>
      <c r="I566" s="211"/>
      <c r="J566" s="211"/>
      <c r="K566" s="209"/>
      <c r="L566" s="209"/>
      <c r="M566" s="210"/>
      <c r="N566" s="218"/>
      <c r="O566" s="228">
        <v>40809</v>
      </c>
      <c r="P566" s="228" t="s">
        <v>107</v>
      </c>
      <c r="Q566" s="252" t="s">
        <v>29</v>
      </c>
      <c r="R566" s="229">
        <f>R561-28</f>
        <v>40928</v>
      </c>
      <c r="S566" s="241">
        <f>S560-28</f>
        <v>41032</v>
      </c>
      <c r="T566" s="364" t="s">
        <v>175</v>
      </c>
      <c r="U566" s="241">
        <f>U560-28</f>
        <v>41095</v>
      </c>
      <c r="V566" s="250" t="s">
        <v>177</v>
      </c>
      <c r="W566" s="229" t="s">
        <v>107</v>
      </c>
      <c r="X566" s="250" t="s">
        <v>178</v>
      </c>
      <c r="Y566" s="787" t="s">
        <v>178</v>
      </c>
      <c r="Z566" s="772">
        <f>Z560-34</f>
        <v>-40</v>
      </c>
      <c r="AA566" s="780" t="s">
        <v>166</v>
      </c>
      <c r="AB566" s="772" t="s">
        <v>107</v>
      </c>
      <c r="AC566" s="840" t="s">
        <v>167</v>
      </c>
      <c r="AD566" s="852">
        <f>AD560-34</f>
        <v>41348</v>
      </c>
      <c r="AE566" s="853" t="s">
        <v>212</v>
      </c>
      <c r="AF566" s="772" t="s">
        <v>107</v>
      </c>
      <c r="AG566" s="876" t="s">
        <v>256</v>
      </c>
      <c r="AH566" s="852">
        <f>AH560-34</f>
        <v>41467</v>
      </c>
      <c r="AI566" s="772" t="s">
        <v>107</v>
      </c>
      <c r="AJ566" s="876" t="s">
        <v>178</v>
      </c>
      <c r="AK566" s="852">
        <f>AK560-48</f>
        <v>41151</v>
      </c>
      <c r="AL566" s="876" t="s">
        <v>257</v>
      </c>
      <c r="AM566" s="772" t="s">
        <v>107</v>
      </c>
      <c r="AN566" s="876" t="s">
        <v>213</v>
      </c>
      <c r="AO566" s="917">
        <f>AO560-20</f>
        <v>41326</v>
      </c>
      <c r="AP566" s="876" t="s">
        <v>216</v>
      </c>
      <c r="AQ566" s="772" t="s">
        <v>107</v>
      </c>
      <c r="AR566" s="876" t="s">
        <v>218</v>
      </c>
      <c r="AS566" s="852">
        <f>AS560-48</f>
        <v>41796</v>
      </c>
      <c r="AT566" s="876" t="s">
        <v>253</v>
      </c>
      <c r="AU566" s="962" t="s">
        <v>107</v>
      </c>
      <c r="AV566" s="876" t="s">
        <v>178</v>
      </c>
      <c r="AW566" s="852">
        <f>AW560-48</f>
        <v>41887</v>
      </c>
      <c r="AX566" s="876" t="s">
        <v>257</v>
      </c>
      <c r="AY566" s="772" t="s">
        <v>107</v>
      </c>
      <c r="AZ566" s="876" t="s">
        <v>213</v>
      </c>
      <c r="BA566" s="852">
        <f>BA560-48</f>
        <v>42027</v>
      </c>
      <c r="BB566" s="876" t="s">
        <v>216</v>
      </c>
      <c r="BC566" s="772" t="s">
        <v>107</v>
      </c>
      <c r="BD566" s="876" t="s">
        <v>218</v>
      </c>
      <c r="BE566" s="852">
        <f>BE560-48</f>
        <v>42167</v>
      </c>
      <c r="BF566" s="876" t="s">
        <v>253</v>
      </c>
      <c r="BG566" s="772" t="s">
        <v>107</v>
      </c>
      <c r="BH566" s="876" t="s">
        <v>178</v>
      </c>
      <c r="BI566" s="852">
        <f>BI560-48</f>
        <v>42272</v>
      </c>
      <c r="BJ566" s="876" t="s">
        <v>257</v>
      </c>
      <c r="BK566" s="772" t="s">
        <v>107</v>
      </c>
      <c r="BL566" s="876" t="s">
        <v>218</v>
      </c>
      <c r="BM566" s="852">
        <f>BM560-48</f>
        <v>42405</v>
      </c>
      <c r="BN566" s="876" t="s">
        <v>257</v>
      </c>
      <c r="BO566" s="772" t="s">
        <v>107</v>
      </c>
      <c r="BP566" s="876" t="s">
        <v>218</v>
      </c>
      <c r="BQ566" s="852">
        <f>BQ560-48</f>
        <v>42538</v>
      </c>
      <c r="BR566" s="876" t="s">
        <v>257</v>
      </c>
    </row>
    <row r="567" spans="1:70" ht="30" hidden="1" customHeight="1" x14ac:dyDescent="0.25">
      <c r="A567" s="4758"/>
      <c r="B567" s="4742"/>
      <c r="C567" s="390" t="s">
        <v>23</v>
      </c>
      <c r="D567" s="390" t="s">
        <v>23</v>
      </c>
      <c r="E567" s="211">
        <v>40525</v>
      </c>
      <c r="F567" s="211">
        <v>40532</v>
      </c>
      <c r="G567" s="211">
        <v>40195</v>
      </c>
      <c r="H567" s="211">
        <v>40245</v>
      </c>
      <c r="I567" s="211">
        <v>40644</v>
      </c>
      <c r="J567" s="211">
        <v>40665</v>
      </c>
      <c r="K567" s="209">
        <v>40700</v>
      </c>
      <c r="L567" s="209" t="s">
        <v>25</v>
      </c>
      <c r="M567" s="210">
        <v>40742</v>
      </c>
      <c r="N567" s="218">
        <v>40777</v>
      </c>
      <c r="O567" s="228">
        <f>O566-4</f>
        <v>40805</v>
      </c>
      <c r="P567" s="228" t="s">
        <v>107</v>
      </c>
      <c r="Q567" s="252" t="s">
        <v>29</v>
      </c>
      <c r="R567" s="229">
        <f>R566-4</f>
        <v>40924</v>
      </c>
      <c r="S567" s="241">
        <f>S566-4</f>
        <v>41028</v>
      </c>
      <c r="T567" s="364" t="s">
        <v>175</v>
      </c>
      <c r="U567" s="241">
        <f>U566-4</f>
        <v>41091</v>
      </c>
      <c r="V567" s="250" t="s">
        <v>177</v>
      </c>
      <c r="W567" s="229" t="s">
        <v>107</v>
      </c>
      <c r="X567" s="250" t="s">
        <v>178</v>
      </c>
      <c r="Y567" s="787" t="s">
        <v>178</v>
      </c>
      <c r="Z567" s="772">
        <f>Z566-4</f>
        <v>-44</v>
      </c>
      <c r="AA567" s="780" t="s">
        <v>166</v>
      </c>
      <c r="AB567" s="772" t="s">
        <v>107</v>
      </c>
      <c r="AC567" s="840" t="s">
        <v>167</v>
      </c>
      <c r="AD567" s="852">
        <f>AD566-4</f>
        <v>41344</v>
      </c>
      <c r="AE567" s="853" t="s">
        <v>212</v>
      </c>
      <c r="AF567" s="772" t="s">
        <v>107</v>
      </c>
      <c r="AG567" s="876" t="s">
        <v>256</v>
      </c>
      <c r="AH567" s="852">
        <f>AH566-4</f>
        <v>41463</v>
      </c>
      <c r="AI567" s="772" t="s">
        <v>107</v>
      </c>
      <c r="AJ567" s="876" t="s">
        <v>178</v>
      </c>
      <c r="AK567" s="852">
        <f>AK566-4</f>
        <v>41147</v>
      </c>
      <c r="AL567" s="876" t="s">
        <v>257</v>
      </c>
      <c r="AM567" s="772" t="s">
        <v>107</v>
      </c>
      <c r="AN567" s="876" t="s">
        <v>213</v>
      </c>
      <c r="AO567" s="917">
        <f>AO566-4</f>
        <v>41322</v>
      </c>
      <c r="AP567" s="876" t="s">
        <v>216</v>
      </c>
      <c r="AQ567" s="772" t="s">
        <v>107</v>
      </c>
      <c r="AR567" s="876" t="s">
        <v>218</v>
      </c>
      <c r="AS567" s="852">
        <f>AS566-4</f>
        <v>41792</v>
      </c>
      <c r="AT567" s="876" t="s">
        <v>253</v>
      </c>
      <c r="AU567" s="962" t="s">
        <v>107</v>
      </c>
      <c r="AV567" s="876" t="s">
        <v>178</v>
      </c>
      <c r="AW567" s="852">
        <f>AW566-4</f>
        <v>41883</v>
      </c>
      <c r="AX567" s="876" t="s">
        <v>257</v>
      </c>
      <c r="AY567" s="772" t="s">
        <v>107</v>
      </c>
      <c r="AZ567" s="876" t="s">
        <v>213</v>
      </c>
      <c r="BA567" s="852">
        <f>BA566-4</f>
        <v>42023</v>
      </c>
      <c r="BB567" s="876" t="s">
        <v>216</v>
      </c>
      <c r="BC567" s="772" t="s">
        <v>107</v>
      </c>
      <c r="BD567" s="876" t="s">
        <v>218</v>
      </c>
      <c r="BE567" s="852">
        <f>BE566-4</f>
        <v>42163</v>
      </c>
      <c r="BF567" s="876" t="s">
        <v>253</v>
      </c>
      <c r="BG567" s="772" t="s">
        <v>107</v>
      </c>
      <c r="BH567" s="876" t="s">
        <v>178</v>
      </c>
      <c r="BI567" s="852">
        <f>BI566-4</f>
        <v>42268</v>
      </c>
      <c r="BJ567" s="876" t="s">
        <v>257</v>
      </c>
      <c r="BK567" s="772" t="s">
        <v>107</v>
      </c>
      <c r="BL567" s="876" t="s">
        <v>218</v>
      </c>
      <c r="BM567" s="852">
        <f>BM566-4</f>
        <v>42401</v>
      </c>
      <c r="BN567" s="876" t="s">
        <v>257</v>
      </c>
      <c r="BO567" s="772" t="s">
        <v>107</v>
      </c>
      <c r="BP567" s="876" t="s">
        <v>218</v>
      </c>
      <c r="BQ567" s="852">
        <f>BQ566-4</f>
        <v>42534</v>
      </c>
      <c r="BR567" s="876" t="s">
        <v>257</v>
      </c>
    </row>
    <row r="568" spans="1:70" ht="30" hidden="1" customHeight="1" x14ac:dyDescent="0.25">
      <c r="A568" s="4758"/>
      <c r="B568" s="4742"/>
      <c r="C568" s="390" t="s">
        <v>278</v>
      </c>
      <c r="D568" s="390" t="s">
        <v>278</v>
      </c>
      <c r="E568" s="211">
        <v>40510</v>
      </c>
      <c r="F568" s="211">
        <v>40533</v>
      </c>
      <c r="G568" s="211">
        <v>40590</v>
      </c>
      <c r="H568" s="211">
        <v>40240</v>
      </c>
      <c r="I568" s="211">
        <v>40639</v>
      </c>
      <c r="J568" s="211">
        <v>40302</v>
      </c>
      <c r="K568" s="209">
        <v>40695</v>
      </c>
      <c r="L568" s="209" t="s">
        <v>25</v>
      </c>
      <c r="M568" s="210" t="e">
        <v>#VALUE!</v>
      </c>
      <c r="N568" s="218">
        <v>40772</v>
      </c>
      <c r="O568" s="228">
        <f>O567-5</f>
        <v>40800</v>
      </c>
      <c r="P568" s="228" t="s">
        <v>107</v>
      </c>
      <c r="Q568" s="228">
        <v>40870</v>
      </c>
      <c r="R568" s="229">
        <f>R567-5</f>
        <v>40919</v>
      </c>
      <c r="S568" s="241">
        <f>S567-5</f>
        <v>41023</v>
      </c>
      <c r="T568" s="364" t="s">
        <v>175</v>
      </c>
      <c r="U568" s="241">
        <f>U567-5</f>
        <v>41086</v>
      </c>
      <c r="V568" s="250" t="s">
        <v>177</v>
      </c>
      <c r="W568" s="229" t="s">
        <v>107</v>
      </c>
      <c r="X568" s="250" t="s">
        <v>178</v>
      </c>
      <c r="Y568" s="787" t="s">
        <v>178</v>
      </c>
      <c r="Z568" s="772">
        <f>Z567-5</f>
        <v>-49</v>
      </c>
      <c r="AA568" s="780" t="s">
        <v>166</v>
      </c>
      <c r="AB568" s="772" t="s">
        <v>107</v>
      </c>
      <c r="AC568" s="840" t="s">
        <v>167</v>
      </c>
      <c r="AD568" s="852">
        <f>AD567-5</f>
        <v>41339</v>
      </c>
      <c r="AE568" s="853" t="s">
        <v>212</v>
      </c>
      <c r="AF568" s="772" t="s">
        <v>107</v>
      </c>
      <c r="AG568" s="876" t="s">
        <v>256</v>
      </c>
      <c r="AH568" s="852">
        <f>AH567-5</f>
        <v>41458</v>
      </c>
      <c r="AI568" s="772" t="s">
        <v>107</v>
      </c>
      <c r="AJ568" s="876" t="s">
        <v>178</v>
      </c>
      <c r="AK568" s="852">
        <f>AK567-5</f>
        <v>41142</v>
      </c>
      <c r="AL568" s="876" t="s">
        <v>257</v>
      </c>
      <c r="AM568" s="772" t="s">
        <v>107</v>
      </c>
      <c r="AN568" s="876" t="s">
        <v>213</v>
      </c>
      <c r="AO568" s="917">
        <f>AO567-17</f>
        <v>41305</v>
      </c>
      <c r="AP568" s="876" t="s">
        <v>216</v>
      </c>
      <c r="AQ568" s="772" t="s">
        <v>107</v>
      </c>
      <c r="AR568" s="876" t="s">
        <v>218</v>
      </c>
      <c r="AS568" s="852">
        <f>AS567-5</f>
        <v>41787</v>
      </c>
      <c r="AT568" s="876" t="s">
        <v>253</v>
      </c>
      <c r="AU568" s="962" t="s">
        <v>107</v>
      </c>
      <c r="AV568" s="876" t="s">
        <v>178</v>
      </c>
      <c r="AW568" s="852">
        <f>AW567-5</f>
        <v>41878</v>
      </c>
      <c r="AX568" s="876" t="s">
        <v>257</v>
      </c>
      <c r="AY568" s="772" t="s">
        <v>107</v>
      </c>
      <c r="AZ568" s="876" t="s">
        <v>213</v>
      </c>
      <c r="BA568" s="852">
        <f>BA567-5</f>
        <v>42018</v>
      </c>
      <c r="BB568" s="876" t="s">
        <v>216</v>
      </c>
      <c r="BC568" s="772" t="s">
        <v>107</v>
      </c>
      <c r="BD568" s="876" t="s">
        <v>218</v>
      </c>
      <c r="BE568" s="852">
        <f>BE567-5</f>
        <v>42158</v>
      </c>
      <c r="BF568" s="876" t="s">
        <v>253</v>
      </c>
      <c r="BG568" s="772" t="s">
        <v>107</v>
      </c>
      <c r="BH568" s="876" t="s">
        <v>178</v>
      </c>
      <c r="BI568" s="852">
        <f>BI567-5</f>
        <v>42263</v>
      </c>
      <c r="BJ568" s="876" t="s">
        <v>257</v>
      </c>
      <c r="BK568" s="772" t="s">
        <v>107</v>
      </c>
      <c r="BL568" s="876" t="s">
        <v>218</v>
      </c>
      <c r="BM568" s="852">
        <f>BM567-5</f>
        <v>42396</v>
      </c>
      <c r="BN568" s="876" t="s">
        <v>257</v>
      </c>
      <c r="BO568" s="772" t="s">
        <v>107</v>
      </c>
      <c r="BP568" s="876" t="s">
        <v>218</v>
      </c>
      <c r="BQ568" s="852">
        <f>BQ567-5</f>
        <v>42529</v>
      </c>
      <c r="BR568" s="876" t="s">
        <v>257</v>
      </c>
    </row>
    <row r="569" spans="1:70" ht="30" hidden="1" customHeight="1" x14ac:dyDescent="0.25">
      <c r="A569" s="4758"/>
      <c r="B569" s="4742"/>
      <c r="C569" s="391" t="s">
        <v>159</v>
      </c>
      <c r="D569" s="391" t="s">
        <v>159</v>
      </c>
      <c r="E569" s="211">
        <v>40511</v>
      </c>
      <c r="F569" s="211">
        <v>40532</v>
      </c>
      <c r="G569" s="211" t="s">
        <v>69</v>
      </c>
      <c r="H569" s="211">
        <v>40245</v>
      </c>
      <c r="I569" s="211">
        <v>40644</v>
      </c>
      <c r="J569" s="211">
        <v>40646</v>
      </c>
      <c r="K569" s="209">
        <v>40700</v>
      </c>
      <c r="L569" s="209" t="s">
        <v>25</v>
      </c>
      <c r="M569" s="210">
        <v>40742</v>
      </c>
      <c r="N569" s="218">
        <v>40777</v>
      </c>
      <c r="O569" s="230" t="e">
        <f>#REF!-7</f>
        <v>#REF!</v>
      </c>
      <c r="P569" s="230" t="s">
        <v>107</v>
      </c>
      <c r="Q569" s="230">
        <v>40854</v>
      </c>
      <c r="R569" s="231" t="e">
        <f>#REF!-7</f>
        <v>#REF!</v>
      </c>
      <c r="S569" s="242" t="s">
        <v>107</v>
      </c>
      <c r="T569" s="362" t="s">
        <v>175</v>
      </c>
      <c r="U569" s="242" t="s">
        <v>107</v>
      </c>
      <c r="V569" s="232" t="s">
        <v>177</v>
      </c>
      <c r="W569" s="231">
        <f>W571+7</f>
        <v>41175</v>
      </c>
      <c r="X569" s="232" t="s">
        <v>178</v>
      </c>
      <c r="Y569" s="788" t="s">
        <v>178</v>
      </c>
      <c r="Z569" s="773" t="s">
        <v>107</v>
      </c>
      <c r="AA569" s="781" t="s">
        <v>166</v>
      </c>
      <c r="AB569" s="773">
        <f>AB571+7</f>
        <v>41301</v>
      </c>
      <c r="AC569" s="842" t="s">
        <v>167</v>
      </c>
      <c r="AD569" s="854" t="s">
        <v>107</v>
      </c>
      <c r="AE569" s="847" t="s">
        <v>212</v>
      </c>
      <c r="AF569" s="773">
        <f>AF571+7</f>
        <v>41413</v>
      </c>
      <c r="AG569" s="877" t="s">
        <v>256</v>
      </c>
      <c r="AH569" s="854" t="s">
        <v>107</v>
      </c>
      <c r="AI569" s="773">
        <f>AI571+7</f>
        <v>41139</v>
      </c>
      <c r="AJ569" s="877" t="s">
        <v>178</v>
      </c>
      <c r="AK569" s="854" t="s">
        <v>107</v>
      </c>
      <c r="AL569" s="877" t="s">
        <v>257</v>
      </c>
      <c r="AM569" s="773">
        <f>AM571+7</f>
        <v>41245</v>
      </c>
      <c r="AN569" s="877" t="s">
        <v>213</v>
      </c>
      <c r="AO569" s="854" t="s">
        <v>107</v>
      </c>
      <c r="AP569" s="877" t="s">
        <v>216</v>
      </c>
      <c r="AQ569" s="773">
        <f>AQ571+7</f>
        <v>41384</v>
      </c>
      <c r="AR569" s="877" t="s">
        <v>218</v>
      </c>
      <c r="AS569" s="773" t="e">
        <f>AS571+7</f>
        <v>#VALUE!</v>
      </c>
      <c r="AT569" s="877" t="s">
        <v>253</v>
      </c>
      <c r="AU569" s="941">
        <f>AU571+7</f>
        <v>41882</v>
      </c>
      <c r="AV569" s="877" t="s">
        <v>178</v>
      </c>
      <c r="AW569" s="773" t="e">
        <f>AW571+7</f>
        <v>#VALUE!</v>
      </c>
      <c r="AX569" s="877" t="s">
        <v>257</v>
      </c>
      <c r="AY569" s="773">
        <f>AY571+7</f>
        <v>41980</v>
      </c>
      <c r="AZ569" s="877" t="s">
        <v>213</v>
      </c>
      <c r="BA569" s="773" t="e">
        <f>BA571+7</f>
        <v>#VALUE!</v>
      </c>
      <c r="BB569" s="877" t="s">
        <v>216</v>
      </c>
      <c r="BC569" s="773">
        <f>BC571+7</f>
        <v>42120</v>
      </c>
      <c r="BD569" s="877" t="s">
        <v>218</v>
      </c>
      <c r="BE569" s="773" t="e">
        <f>BE571+7</f>
        <v>#VALUE!</v>
      </c>
      <c r="BF569" s="877" t="s">
        <v>253</v>
      </c>
      <c r="BG569" s="773">
        <f>BG571+7</f>
        <v>42260</v>
      </c>
      <c r="BH569" s="877" t="s">
        <v>178</v>
      </c>
      <c r="BI569" s="773" t="e">
        <f>BI571+7</f>
        <v>#VALUE!</v>
      </c>
      <c r="BJ569" s="877" t="s">
        <v>257</v>
      </c>
      <c r="BK569" s="773">
        <f>BK571+7</f>
        <v>42358</v>
      </c>
      <c r="BL569" s="877" t="s">
        <v>218</v>
      </c>
      <c r="BM569" s="773" t="e">
        <f>BM571+7</f>
        <v>#VALUE!</v>
      </c>
      <c r="BN569" s="877" t="s">
        <v>257</v>
      </c>
      <c r="BO569" s="773">
        <f>BO571+7</f>
        <v>42498</v>
      </c>
      <c r="BP569" s="877" t="s">
        <v>218</v>
      </c>
      <c r="BQ569" s="773" t="e">
        <f>BQ571+7</f>
        <v>#VALUE!</v>
      </c>
      <c r="BR569" s="877" t="s">
        <v>257</v>
      </c>
    </row>
    <row r="570" spans="1:70" ht="30" hidden="1" customHeight="1" x14ac:dyDescent="0.25">
      <c r="A570" s="4758"/>
      <c r="B570" s="4742"/>
      <c r="C570" s="391" t="s">
        <v>279</v>
      </c>
      <c r="D570" s="391" t="s">
        <v>279</v>
      </c>
      <c r="E570" s="211"/>
      <c r="F570" s="211"/>
      <c r="G570" s="211"/>
      <c r="H570" s="211"/>
      <c r="I570" s="211"/>
      <c r="J570" s="211"/>
      <c r="K570" s="211"/>
      <c r="L570" s="211"/>
      <c r="M570" s="911"/>
      <c r="N570" s="912"/>
      <c r="O570" s="418"/>
      <c r="P570" s="418"/>
      <c r="Q570" s="418"/>
      <c r="R570" s="486"/>
      <c r="S570" s="482"/>
      <c r="T570" s="914"/>
      <c r="U570" s="482"/>
      <c r="V570" s="913"/>
      <c r="W570" s="486"/>
      <c r="X570" s="913"/>
      <c r="Y570" s="483"/>
      <c r="Z570" s="915"/>
      <c r="AA570" s="920"/>
      <c r="AB570" s="915"/>
      <c r="AC570" s="916"/>
      <c r="AD570" s="921"/>
      <c r="AE570" s="922"/>
      <c r="AF570" s="915"/>
      <c r="AG570" s="923"/>
      <c r="AH570" s="921"/>
      <c r="AI570" s="915"/>
      <c r="AJ570" s="923"/>
      <c r="AK570" s="921"/>
      <c r="AL570" s="923"/>
      <c r="AM570" s="915"/>
      <c r="AN570" s="923"/>
      <c r="AO570" s="919">
        <v>41623</v>
      </c>
      <c r="AP570" s="876" t="s">
        <v>216</v>
      </c>
      <c r="AQ570" s="915"/>
      <c r="AR570" s="923" t="s">
        <v>218</v>
      </c>
      <c r="AS570" s="915"/>
      <c r="AT570" s="923" t="s">
        <v>253</v>
      </c>
      <c r="AU570" s="963"/>
      <c r="AV570" s="923" t="s">
        <v>178</v>
      </c>
      <c r="AW570" s="915"/>
      <c r="AX570" s="923" t="s">
        <v>257</v>
      </c>
      <c r="AY570" s="915"/>
      <c r="AZ570" s="923"/>
      <c r="BA570" s="915"/>
      <c r="BB570" s="923" t="s">
        <v>216</v>
      </c>
      <c r="BC570" s="915"/>
      <c r="BD570" s="923" t="s">
        <v>218</v>
      </c>
      <c r="BE570" s="915"/>
      <c r="BF570" s="923" t="s">
        <v>253</v>
      </c>
      <c r="BG570" s="915"/>
      <c r="BH570" s="923" t="s">
        <v>178</v>
      </c>
      <c r="BI570" s="915"/>
      <c r="BJ570" s="923" t="s">
        <v>257</v>
      </c>
      <c r="BK570" s="915"/>
      <c r="BL570" s="923" t="s">
        <v>218</v>
      </c>
      <c r="BM570" s="915"/>
      <c r="BN570" s="923" t="s">
        <v>257</v>
      </c>
      <c r="BO570" s="915"/>
      <c r="BP570" s="923" t="s">
        <v>218</v>
      </c>
      <c r="BQ570" s="915"/>
      <c r="BR570" s="923" t="s">
        <v>257</v>
      </c>
    </row>
    <row r="571" spans="1:70" ht="30" hidden="1" customHeight="1" x14ac:dyDescent="0.25">
      <c r="A571" s="4758"/>
      <c r="B571" s="4742"/>
      <c r="C571" s="391" t="s">
        <v>158</v>
      </c>
      <c r="D571" s="391" t="s">
        <v>158</v>
      </c>
      <c r="E571" s="211"/>
      <c r="F571" s="211"/>
      <c r="G571" s="211"/>
      <c r="H571" s="211"/>
      <c r="I571" s="211"/>
      <c r="J571" s="211"/>
      <c r="K571" s="209"/>
      <c r="L571" s="209"/>
      <c r="M571" s="210"/>
      <c r="N571" s="218"/>
      <c r="O571" s="230" t="e">
        <f>O569-7</f>
        <v>#REF!</v>
      </c>
      <c r="P571" s="230" t="s">
        <v>107</v>
      </c>
      <c r="Q571" s="230">
        <f>Q569-7</f>
        <v>40847</v>
      </c>
      <c r="R571" s="231" t="e">
        <f>R569-7</f>
        <v>#REF!</v>
      </c>
      <c r="S571" s="242" t="s">
        <v>107</v>
      </c>
      <c r="T571" s="362" t="s">
        <v>175</v>
      </c>
      <c r="U571" s="242" t="s">
        <v>107</v>
      </c>
      <c r="V571" s="232" t="s">
        <v>177</v>
      </c>
      <c r="W571" s="231">
        <f>W572+7</f>
        <v>41168</v>
      </c>
      <c r="X571" s="232" t="s">
        <v>178</v>
      </c>
      <c r="Y571" s="788" t="s">
        <v>178</v>
      </c>
      <c r="Z571" s="773" t="s">
        <v>107</v>
      </c>
      <c r="AA571" s="781" t="s">
        <v>166</v>
      </c>
      <c r="AB571" s="773">
        <f>AB572+7</f>
        <v>41294</v>
      </c>
      <c r="AC571" s="842" t="s">
        <v>167</v>
      </c>
      <c r="AD571" s="854" t="s">
        <v>107</v>
      </c>
      <c r="AE571" s="855" t="s">
        <v>212</v>
      </c>
      <c r="AF571" s="773">
        <f>AF572+7</f>
        <v>41406</v>
      </c>
      <c r="AG571" s="877" t="s">
        <v>256</v>
      </c>
      <c r="AH571" s="854" t="s">
        <v>107</v>
      </c>
      <c r="AI571" s="773">
        <f>AI572+7</f>
        <v>41132</v>
      </c>
      <c r="AJ571" s="877" t="s">
        <v>178</v>
      </c>
      <c r="AK571" s="854" t="s">
        <v>107</v>
      </c>
      <c r="AL571" s="877" t="s">
        <v>257</v>
      </c>
      <c r="AM571" s="773">
        <f>AM572+7</f>
        <v>41238</v>
      </c>
      <c r="AN571" s="877" t="s">
        <v>213</v>
      </c>
      <c r="AO571" s="854" t="s">
        <v>107</v>
      </c>
      <c r="AP571" s="877" t="s">
        <v>216</v>
      </c>
      <c r="AQ571" s="773">
        <f>AQ572+7</f>
        <v>41377</v>
      </c>
      <c r="AR571" s="877" t="s">
        <v>218</v>
      </c>
      <c r="AS571" s="773" t="s">
        <v>107</v>
      </c>
      <c r="AT571" s="877" t="s">
        <v>253</v>
      </c>
      <c r="AU571" s="941">
        <f>AU572+7</f>
        <v>41875</v>
      </c>
      <c r="AV571" s="877" t="s">
        <v>178</v>
      </c>
      <c r="AW571" s="941" t="s">
        <v>107</v>
      </c>
      <c r="AX571" s="877" t="s">
        <v>257</v>
      </c>
      <c r="AY571" s="773">
        <f>AY572+7</f>
        <v>41973</v>
      </c>
      <c r="AZ571" s="877" t="s">
        <v>213</v>
      </c>
      <c r="BA571" s="941" t="s">
        <v>107</v>
      </c>
      <c r="BB571" s="877" t="s">
        <v>216</v>
      </c>
      <c r="BC571" s="773">
        <f>BC572+7</f>
        <v>42113</v>
      </c>
      <c r="BD571" s="877" t="s">
        <v>218</v>
      </c>
      <c r="BE571" s="941" t="s">
        <v>107</v>
      </c>
      <c r="BF571" s="877" t="s">
        <v>253</v>
      </c>
      <c r="BG571" s="773">
        <f>BG572+7</f>
        <v>42253</v>
      </c>
      <c r="BH571" s="877" t="s">
        <v>178</v>
      </c>
      <c r="BI571" s="941" t="s">
        <v>107</v>
      </c>
      <c r="BJ571" s="877" t="s">
        <v>257</v>
      </c>
      <c r="BK571" s="773">
        <f>BK572+7</f>
        <v>42351</v>
      </c>
      <c r="BL571" s="877" t="s">
        <v>218</v>
      </c>
      <c r="BM571" s="941" t="s">
        <v>107</v>
      </c>
      <c r="BN571" s="877" t="s">
        <v>257</v>
      </c>
      <c r="BO571" s="773">
        <f>BO572+7</f>
        <v>42491</v>
      </c>
      <c r="BP571" s="877" t="s">
        <v>218</v>
      </c>
      <c r="BQ571" s="941" t="s">
        <v>107</v>
      </c>
      <c r="BR571" s="877" t="s">
        <v>257</v>
      </c>
    </row>
    <row r="572" spans="1:70" ht="30" hidden="1" customHeight="1" x14ac:dyDescent="0.25">
      <c r="A572" s="4758"/>
      <c r="B572" s="4742"/>
      <c r="C572" s="391" t="s">
        <v>160</v>
      </c>
      <c r="D572" s="391" t="s">
        <v>160</v>
      </c>
      <c r="E572" s="211"/>
      <c r="F572" s="211"/>
      <c r="G572" s="211"/>
      <c r="H572" s="211"/>
      <c r="I572" s="211"/>
      <c r="J572" s="211"/>
      <c r="K572" s="209"/>
      <c r="L572" s="209"/>
      <c r="M572" s="210"/>
      <c r="N572" s="218"/>
      <c r="O572" s="230" t="e">
        <f>O571-7</f>
        <v>#REF!</v>
      </c>
      <c r="P572" s="230" t="s">
        <v>107</v>
      </c>
      <c r="Q572" s="230">
        <f>Q571-7</f>
        <v>40840</v>
      </c>
      <c r="R572" s="231" t="e">
        <f>R571-7</f>
        <v>#REF!</v>
      </c>
      <c r="S572" s="242" t="s">
        <v>107</v>
      </c>
      <c r="T572" s="362" t="s">
        <v>175</v>
      </c>
      <c r="U572" s="242" t="s">
        <v>107</v>
      </c>
      <c r="V572" s="232" t="s">
        <v>177</v>
      </c>
      <c r="W572" s="231">
        <f>W560-39</f>
        <v>41161</v>
      </c>
      <c r="X572" s="232" t="s">
        <v>178</v>
      </c>
      <c r="Y572" s="788" t="s">
        <v>178</v>
      </c>
      <c r="Z572" s="791" t="s">
        <v>107</v>
      </c>
      <c r="AA572" s="794" t="s">
        <v>166</v>
      </c>
      <c r="AB572" s="774">
        <f>AB560-39</f>
        <v>41287</v>
      </c>
      <c r="AC572" s="843" t="s">
        <v>167</v>
      </c>
      <c r="AD572" s="856" t="s">
        <v>107</v>
      </c>
      <c r="AE572" s="857" t="s">
        <v>212</v>
      </c>
      <c r="AF572" s="774">
        <f>AF560-39</f>
        <v>41399</v>
      </c>
      <c r="AG572" s="878" t="s">
        <v>256</v>
      </c>
      <c r="AH572" s="856" t="s">
        <v>107</v>
      </c>
      <c r="AI572" s="774">
        <f>AI560-39</f>
        <v>41125</v>
      </c>
      <c r="AJ572" s="878" t="s">
        <v>178</v>
      </c>
      <c r="AK572" s="856" t="s">
        <v>107</v>
      </c>
      <c r="AL572" s="878" t="s">
        <v>257</v>
      </c>
      <c r="AM572" s="774">
        <f>AM560-39</f>
        <v>41231</v>
      </c>
      <c r="AN572" s="878" t="s">
        <v>213</v>
      </c>
      <c r="AO572" s="856" t="s">
        <v>107</v>
      </c>
      <c r="AP572" s="878" t="s">
        <v>216</v>
      </c>
      <c r="AQ572" s="774">
        <f>AQ560-39</f>
        <v>41370</v>
      </c>
      <c r="AR572" s="878" t="s">
        <v>218</v>
      </c>
      <c r="AS572" s="774" t="s">
        <v>107</v>
      </c>
      <c r="AT572" s="878" t="s">
        <v>253</v>
      </c>
      <c r="AU572" s="942">
        <f>AU560-39</f>
        <v>41868</v>
      </c>
      <c r="AV572" s="878" t="s">
        <v>178</v>
      </c>
      <c r="AW572" s="942" t="s">
        <v>107</v>
      </c>
      <c r="AX572" s="878" t="s">
        <v>257</v>
      </c>
      <c r="AY572" s="774">
        <f>AY560-39</f>
        <v>41966</v>
      </c>
      <c r="AZ572" s="878" t="s">
        <v>213</v>
      </c>
      <c r="BA572" s="942" t="s">
        <v>107</v>
      </c>
      <c r="BB572" s="878" t="s">
        <v>216</v>
      </c>
      <c r="BC572" s="774">
        <f>BC560-39</f>
        <v>42106</v>
      </c>
      <c r="BD572" s="878" t="s">
        <v>218</v>
      </c>
      <c r="BE572" s="942" t="s">
        <v>107</v>
      </c>
      <c r="BF572" s="878" t="s">
        <v>253</v>
      </c>
      <c r="BG572" s="774">
        <f>BG560-39</f>
        <v>42246</v>
      </c>
      <c r="BH572" s="878" t="s">
        <v>178</v>
      </c>
      <c r="BI572" s="942" t="s">
        <v>107</v>
      </c>
      <c r="BJ572" s="878" t="s">
        <v>257</v>
      </c>
      <c r="BK572" s="774">
        <f>BK560-39</f>
        <v>42344</v>
      </c>
      <c r="BL572" s="878" t="s">
        <v>218</v>
      </c>
      <c r="BM572" s="942" t="s">
        <v>107</v>
      </c>
      <c r="BN572" s="878" t="s">
        <v>257</v>
      </c>
      <c r="BO572" s="774">
        <f>BO560-39</f>
        <v>42484</v>
      </c>
      <c r="BP572" s="878" t="s">
        <v>218</v>
      </c>
      <c r="BQ572" s="942" t="s">
        <v>107</v>
      </c>
      <c r="BR572" s="878" t="s">
        <v>257</v>
      </c>
    </row>
    <row r="573" spans="1:70" ht="60" hidden="1" customHeight="1" x14ac:dyDescent="0.25">
      <c r="A573" s="4758"/>
      <c r="B573" s="4742"/>
      <c r="C573" s="392" t="s">
        <v>161</v>
      </c>
      <c r="D573" s="392" t="s">
        <v>161</v>
      </c>
      <c r="E573" s="393"/>
      <c r="F573" s="393"/>
      <c r="G573" s="393"/>
      <c r="H573" s="393"/>
      <c r="I573" s="393"/>
      <c r="J573" s="393">
        <v>40646</v>
      </c>
      <c r="K573" s="212"/>
      <c r="L573" s="212"/>
      <c r="M573" s="394"/>
      <c r="N573" s="395"/>
      <c r="O573" s="396" t="e">
        <f>O571</f>
        <v>#REF!</v>
      </c>
      <c r="P573" s="396" t="s">
        <v>107</v>
      </c>
      <c r="Q573" s="396">
        <f>Q571</f>
        <v>40847</v>
      </c>
      <c r="R573" s="397" t="s">
        <v>38</v>
      </c>
      <c r="S573" s="398" t="s">
        <v>162</v>
      </c>
      <c r="T573" s="398" t="s">
        <v>162</v>
      </c>
      <c r="U573" s="398" t="s">
        <v>162</v>
      </c>
      <c r="V573" s="398" t="s">
        <v>162</v>
      </c>
      <c r="W573" s="397" t="s">
        <v>173</v>
      </c>
      <c r="X573" s="375" t="s">
        <v>174</v>
      </c>
      <c r="Y573" s="397" t="s">
        <v>210</v>
      </c>
      <c r="Z573" s="4782" t="s">
        <v>162</v>
      </c>
      <c r="AA573" s="4765"/>
      <c r="AB573" s="4783" t="s">
        <v>224</v>
      </c>
      <c r="AC573" s="4784"/>
      <c r="AD573" s="4785" t="s">
        <v>162</v>
      </c>
      <c r="AE573" s="4786"/>
      <c r="AF573" s="4783" t="s">
        <v>258</v>
      </c>
      <c r="AG573" s="4784"/>
      <c r="AH573" s="880" t="s">
        <v>162</v>
      </c>
      <c r="AI573" s="4783" t="s">
        <v>259</v>
      </c>
      <c r="AJ573" s="4784"/>
      <c r="AK573" s="4785" t="s">
        <v>162</v>
      </c>
      <c r="AL573" s="4786"/>
      <c r="AM573" s="4783" t="s">
        <v>277</v>
      </c>
      <c r="AN573" s="4784"/>
      <c r="AO573" s="4785" t="s">
        <v>162</v>
      </c>
      <c r="AP573" s="4786"/>
      <c r="AQ573" s="4783" t="s">
        <v>280</v>
      </c>
      <c r="AR573" s="4784"/>
      <c r="AS573" s="4783"/>
      <c r="AT573" s="4784"/>
      <c r="AU573" s="4783" t="s">
        <v>300</v>
      </c>
      <c r="AV573" s="4784"/>
      <c r="AW573" s="4783"/>
      <c r="AX573" s="4784"/>
      <c r="AY573" s="4783" t="s">
        <v>301</v>
      </c>
      <c r="AZ573" s="4784"/>
      <c r="BA573" s="1064"/>
      <c r="BB573" s="1065"/>
      <c r="BC573" s="4783" t="s">
        <v>280</v>
      </c>
      <c r="BD573" s="4784"/>
      <c r="BE573" s="1064"/>
      <c r="BF573" s="1065"/>
      <c r="BG573" s="4783" t="s">
        <v>300</v>
      </c>
      <c r="BH573" s="4784"/>
      <c r="BI573" s="1064"/>
      <c r="BJ573" s="1065"/>
      <c r="BK573" s="4783" t="s">
        <v>416</v>
      </c>
      <c r="BL573" s="4784"/>
      <c r="BM573" s="1241"/>
      <c r="BN573" s="1242"/>
      <c r="BO573" s="4783" t="s">
        <v>415</v>
      </c>
      <c r="BP573" s="4784"/>
      <c r="BQ573" s="1064"/>
      <c r="BR573" s="1065"/>
    </row>
    <row r="574" spans="1:70" ht="150" hidden="1" customHeight="1" x14ac:dyDescent="0.25">
      <c r="A574" s="4759"/>
      <c r="B574" s="4743"/>
      <c r="C574" s="327"/>
      <c r="D574" s="327"/>
      <c r="E574" s="212"/>
      <c r="F574" s="213" t="s">
        <v>78</v>
      </c>
      <c r="G574" s="213" t="s">
        <v>75</v>
      </c>
      <c r="H574" s="213"/>
      <c r="I574" s="213"/>
      <c r="J574" s="213"/>
      <c r="K574" s="214" t="s">
        <v>94</v>
      </c>
      <c r="L574" s="212"/>
      <c r="M574" s="215" t="s">
        <v>95</v>
      </c>
      <c r="N574" s="219"/>
      <c r="O574" s="222" t="s">
        <v>113</v>
      </c>
      <c r="P574" s="188"/>
      <c r="Q574" s="188"/>
      <c r="R574" s="251" t="s">
        <v>127</v>
      </c>
      <c r="S574" s="188"/>
      <c r="T574" s="253"/>
      <c r="U574" s="249"/>
      <c r="V574" s="216"/>
      <c r="W574" s="216"/>
      <c r="X574" s="265"/>
      <c r="Y574" s="204"/>
      <c r="Z574" s="265"/>
      <c r="AA574" s="263"/>
      <c r="AB574" s="411"/>
      <c r="AD574" s="463" t="s">
        <v>1</v>
      </c>
      <c r="AE574" s="858"/>
      <c r="AF574" s="858"/>
      <c r="AJ574" s="2095" t="s">
        <v>1</v>
      </c>
      <c r="AU574" s="2095" t="s">
        <v>1</v>
      </c>
    </row>
    <row r="575" spans="1:70" ht="21" hidden="1" x14ac:dyDescent="0.25">
      <c r="A575" s="11"/>
      <c r="B575" s="12"/>
      <c r="C575" s="4"/>
      <c r="D575" s="4"/>
      <c r="E575" s="13"/>
      <c r="F575" s="42"/>
      <c r="G575" s="42"/>
      <c r="H575" s="42"/>
      <c r="I575" s="42"/>
      <c r="J575" s="42"/>
      <c r="K575" s="13"/>
      <c r="L575" s="13"/>
      <c r="M575" s="189"/>
      <c r="AB575" s="15"/>
    </row>
    <row r="576" spans="1:70" ht="21" hidden="1" x14ac:dyDescent="0.25">
      <c r="A576" s="11"/>
      <c r="B576" s="12"/>
      <c r="C576" s="4"/>
      <c r="D576" s="4"/>
      <c r="E576" s="13"/>
      <c r="F576" s="42"/>
      <c r="G576" s="42"/>
      <c r="H576" s="42"/>
      <c r="I576" s="42"/>
      <c r="J576" s="42"/>
      <c r="K576" s="13"/>
      <c r="L576" s="13"/>
      <c r="M576" s="189"/>
      <c r="AB576" s="15"/>
    </row>
    <row r="577" spans="1:115" ht="21" hidden="1" x14ac:dyDescent="0.25">
      <c r="A577" s="11"/>
      <c r="B577" s="12"/>
      <c r="C577" s="4"/>
      <c r="D577" s="4"/>
      <c r="E577" s="13"/>
      <c r="F577" s="42"/>
      <c r="G577" s="42"/>
      <c r="H577" s="42"/>
      <c r="I577" s="42"/>
      <c r="J577" s="42"/>
      <c r="K577" s="13"/>
      <c r="L577" s="13"/>
      <c r="M577" s="189"/>
      <c r="AB577" s="15"/>
    </row>
    <row r="578" spans="1:115" ht="21" hidden="1" x14ac:dyDescent="0.25">
      <c r="A578" s="11"/>
      <c r="B578" s="12"/>
      <c r="C578" s="4"/>
      <c r="D578" s="4"/>
      <c r="E578" s="13"/>
      <c r="F578" s="42"/>
      <c r="G578" s="42"/>
      <c r="H578" s="42"/>
      <c r="I578" s="42"/>
      <c r="J578" s="42"/>
      <c r="K578" s="13"/>
      <c r="L578" s="13"/>
      <c r="M578" s="189"/>
      <c r="AB578" s="15"/>
    </row>
    <row r="579" spans="1:115" ht="21" hidden="1" x14ac:dyDescent="0.25">
      <c r="A579" s="11"/>
      <c r="B579" s="12"/>
      <c r="C579" s="4"/>
      <c r="D579" s="4"/>
      <c r="E579" s="13"/>
      <c r="F579" s="42"/>
      <c r="G579" s="42"/>
      <c r="H579" s="42"/>
      <c r="I579" s="42"/>
      <c r="J579" s="42"/>
      <c r="K579" s="13"/>
      <c r="L579" s="13"/>
      <c r="M579" s="189"/>
      <c r="AB579" s="15"/>
      <c r="AU579" s="15" t="s">
        <v>323</v>
      </c>
      <c r="BM579" s="181" t="s">
        <v>411</v>
      </c>
    </row>
    <row r="580" spans="1:115" s="19" customFormat="1" ht="30" hidden="1" customHeight="1" x14ac:dyDescent="0.25">
      <c r="A580" s="4748" t="s">
        <v>327</v>
      </c>
      <c r="B580" s="4740" t="s">
        <v>398</v>
      </c>
      <c r="C580" s="399" t="s">
        <v>168</v>
      </c>
      <c r="D580" s="399" t="s">
        <v>168</v>
      </c>
      <c r="E580" s="403">
        <v>40754</v>
      </c>
      <c r="F580" s="382">
        <v>40420</v>
      </c>
      <c r="G580" s="382">
        <v>40451</v>
      </c>
      <c r="H580" s="382">
        <v>40481</v>
      </c>
      <c r="I580" s="382">
        <v>40512</v>
      </c>
      <c r="J580" s="382">
        <v>40542</v>
      </c>
      <c r="K580" s="382">
        <v>40938</v>
      </c>
      <c r="L580" s="382">
        <v>40602</v>
      </c>
      <c r="M580" s="383">
        <v>40632</v>
      </c>
      <c r="N580" s="384">
        <v>41029</v>
      </c>
      <c r="O580" s="244">
        <v>41059</v>
      </c>
      <c r="P580" s="244">
        <v>41090</v>
      </c>
      <c r="Q580" s="400">
        <v>41120</v>
      </c>
      <c r="R580" s="386">
        <v>41151</v>
      </c>
      <c r="S580" s="401">
        <v>41182</v>
      </c>
      <c r="T580" s="402">
        <v>406454</v>
      </c>
      <c r="U580" s="401">
        <v>41243</v>
      </c>
      <c r="V580" s="402">
        <v>41273</v>
      </c>
      <c r="W580" s="408">
        <v>41304</v>
      </c>
      <c r="X580" s="401">
        <v>41333</v>
      </c>
      <c r="Y580" s="400">
        <v>40998</v>
      </c>
      <c r="Z580" s="789">
        <v>41394</v>
      </c>
      <c r="AA580" s="792">
        <v>41424</v>
      </c>
      <c r="AB580" s="795">
        <v>41090</v>
      </c>
      <c r="AC580" s="798">
        <v>41485</v>
      </c>
      <c r="AD580" s="795">
        <v>41516</v>
      </c>
      <c r="AE580" s="796">
        <v>41547</v>
      </c>
      <c r="AF580" s="401">
        <v>41577</v>
      </c>
      <c r="AG580" s="401">
        <v>41608</v>
      </c>
      <c r="AH580" s="277">
        <v>41638</v>
      </c>
      <c r="AI580" s="277">
        <v>41304</v>
      </c>
      <c r="AJ580" s="27">
        <v>41333</v>
      </c>
      <c r="AK580" s="277">
        <v>41363</v>
      </c>
      <c r="AL580" s="277">
        <v>41394</v>
      </c>
      <c r="AM580" s="468">
        <v>41789</v>
      </c>
      <c r="AN580" s="277">
        <v>41820</v>
      </c>
      <c r="AO580" s="276">
        <v>41850</v>
      </c>
      <c r="AP580" s="276">
        <v>41881</v>
      </c>
      <c r="AQ580" s="400">
        <v>41912</v>
      </c>
      <c r="AR580" s="401">
        <v>41942</v>
      </c>
      <c r="AS580" s="400">
        <v>41973</v>
      </c>
      <c r="AT580" s="401">
        <v>42003</v>
      </c>
      <c r="AU580" s="978">
        <v>42034</v>
      </c>
      <c r="AV580" s="400">
        <v>42063</v>
      </c>
      <c r="AW580" s="978">
        <v>42093</v>
      </c>
      <c r="AX580" s="400">
        <v>42124</v>
      </c>
      <c r="AY580" s="401">
        <v>42154</v>
      </c>
      <c r="AZ580" s="400">
        <v>42185</v>
      </c>
      <c r="BA580" s="401">
        <v>42215</v>
      </c>
      <c r="BB580" s="277">
        <v>41881</v>
      </c>
      <c r="BC580" s="277">
        <v>41912</v>
      </c>
      <c r="BD580" s="277">
        <v>41942</v>
      </c>
      <c r="BE580" s="277">
        <v>41973</v>
      </c>
      <c r="BF580" s="277">
        <v>42003</v>
      </c>
      <c r="BG580" s="978">
        <v>42034</v>
      </c>
      <c r="BH580" s="400">
        <v>42063</v>
      </c>
      <c r="BI580" s="978">
        <v>42093</v>
      </c>
      <c r="BJ580" s="400">
        <v>42124</v>
      </c>
      <c r="BK580" s="401">
        <v>42154</v>
      </c>
      <c r="BL580" s="400">
        <v>42185</v>
      </c>
      <c r="BM580" s="468">
        <v>42581</v>
      </c>
      <c r="BN580" s="277">
        <v>42612</v>
      </c>
      <c r="BO580" s="276">
        <v>42643</v>
      </c>
      <c r="BP580" s="277">
        <v>42673</v>
      </c>
      <c r="BQ580" s="277">
        <v>42704</v>
      </c>
      <c r="BR580" s="275">
        <v>42734</v>
      </c>
      <c r="BS580" s="275">
        <v>42734</v>
      </c>
      <c r="CH580" s="15"/>
      <c r="CI580" s="15"/>
      <c r="CJ580" s="15"/>
      <c r="CK580" s="15"/>
      <c r="CL580" s="15"/>
      <c r="CM580" s="15"/>
      <c r="CN580" s="15"/>
      <c r="CO580" s="15"/>
      <c r="CP580" s="15"/>
      <c r="CQ580" s="2095"/>
      <c r="CR580" s="209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</row>
    <row r="581" spans="1:115" s="19" customFormat="1" ht="30" hidden="1" customHeight="1" x14ac:dyDescent="0.25">
      <c r="A581" s="4749"/>
      <c r="B581" s="4741"/>
      <c r="C581" s="979" t="s">
        <v>320</v>
      </c>
      <c r="D581" s="979" t="s">
        <v>320</v>
      </c>
      <c r="E581" s="377"/>
      <c r="F581" s="377"/>
      <c r="G581" s="377"/>
      <c r="H581" s="377"/>
      <c r="I581" s="377"/>
      <c r="J581" s="377"/>
      <c r="K581" s="377"/>
      <c r="L581" s="377"/>
      <c r="M581" s="378"/>
      <c r="N581" s="379"/>
      <c r="O581" s="197"/>
      <c r="P581" s="197"/>
      <c r="Q581" s="243"/>
      <c r="R581" s="31"/>
      <c r="S581" s="317">
        <v>41182</v>
      </c>
      <c r="T581" s="318">
        <v>406454</v>
      </c>
      <c r="U581" s="317">
        <v>41243</v>
      </c>
      <c r="V581" s="317">
        <v>41273</v>
      </c>
      <c r="W581" s="243">
        <v>41304</v>
      </c>
      <c r="X581" s="317">
        <v>41333</v>
      </c>
      <c r="Y581" s="243">
        <v>40998</v>
      </c>
      <c r="Z581" s="1078">
        <v>41394</v>
      </c>
      <c r="AA581" s="1079">
        <v>41424</v>
      </c>
      <c r="AB581" s="316">
        <v>41090</v>
      </c>
      <c r="AC581" s="316">
        <v>41485</v>
      </c>
      <c r="AD581" s="1078">
        <v>41516</v>
      </c>
      <c r="AE581" s="1080">
        <v>41547</v>
      </c>
      <c r="AF581" s="317">
        <v>41577</v>
      </c>
      <c r="AG581" s="317">
        <v>41608</v>
      </c>
      <c r="AH581" s="317">
        <v>41638</v>
      </c>
      <c r="AI581" s="317">
        <v>41304</v>
      </c>
      <c r="AJ581" s="1081">
        <v>41333</v>
      </c>
      <c r="AK581" s="317">
        <v>41363</v>
      </c>
      <c r="AL581" s="317">
        <v>41394</v>
      </c>
      <c r="AM581" s="316">
        <v>41789</v>
      </c>
      <c r="AN581" s="317">
        <v>41820</v>
      </c>
      <c r="AO581" s="243">
        <v>41850</v>
      </c>
      <c r="AP581" s="243">
        <v>41881</v>
      </c>
      <c r="AQ581" s="316">
        <v>41912</v>
      </c>
      <c r="AR581" s="243"/>
      <c r="AS581" s="318"/>
      <c r="AT581" s="243"/>
      <c r="AU581" s="243">
        <v>41669</v>
      </c>
      <c r="AV581" s="318"/>
      <c r="AW581" s="243">
        <v>42093</v>
      </c>
      <c r="AX581" s="243"/>
      <c r="AY581" s="243"/>
      <c r="AZ581" s="316">
        <v>42185</v>
      </c>
      <c r="BA581" s="16"/>
      <c r="BB581" s="318"/>
      <c r="BC581" s="318">
        <v>41912</v>
      </c>
      <c r="BD581" s="318"/>
      <c r="BE581" s="318"/>
      <c r="BF581" s="318"/>
      <c r="BG581" s="243">
        <v>41669</v>
      </c>
      <c r="BH581" s="16"/>
      <c r="BI581" s="243">
        <v>42093</v>
      </c>
      <c r="BJ581" s="16"/>
      <c r="BK581" s="243"/>
      <c r="BL581" s="316">
        <v>42185</v>
      </c>
      <c r="BM581" s="318"/>
      <c r="BN581" s="318"/>
      <c r="BO581" s="318">
        <v>41912</v>
      </c>
      <c r="CH581" s="15"/>
      <c r="CI581" s="15"/>
      <c r="CJ581" s="15"/>
      <c r="CK581" s="15"/>
      <c r="CL581" s="15"/>
      <c r="CM581" s="15"/>
      <c r="CN581" s="15"/>
      <c r="CO581" s="15"/>
      <c r="CP581" s="15"/>
      <c r="CQ581" s="2095"/>
      <c r="CR581" s="209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</row>
    <row r="582" spans="1:115" ht="30" hidden="1" customHeight="1" x14ac:dyDescent="0.25">
      <c r="A582" s="4749"/>
      <c r="B582" s="4741"/>
      <c r="C582" s="380" t="s">
        <v>4</v>
      </c>
      <c r="D582" s="380" t="s">
        <v>4</v>
      </c>
      <c r="E582" s="381"/>
      <c r="F582" s="381"/>
      <c r="G582" s="381"/>
      <c r="H582" s="381"/>
      <c r="I582" s="381"/>
      <c r="J582" s="381"/>
      <c r="K582" s="382"/>
      <c r="L582" s="382"/>
      <c r="M582" s="383"/>
      <c r="N582" s="384"/>
      <c r="O582" s="244"/>
      <c r="P582" s="244"/>
      <c r="Q582" s="244" t="e">
        <f>Q584+7</f>
        <v>#REF!</v>
      </c>
      <c r="R582" s="385" t="e">
        <f>R584+7</f>
        <v>#REF!</v>
      </c>
      <c r="S582" s="387">
        <f>S584+7</f>
        <v>41075</v>
      </c>
      <c r="T582" s="1082" t="s">
        <v>175</v>
      </c>
      <c r="U582" s="387">
        <f>U584+7</f>
        <v>41138</v>
      </c>
      <c r="V582" s="372" t="s">
        <v>177</v>
      </c>
      <c r="W582" s="409">
        <f>W584+7</f>
        <v>41215</v>
      </c>
      <c r="X582" s="372" t="s">
        <v>178</v>
      </c>
      <c r="Y582" s="1083" t="s">
        <v>178</v>
      </c>
      <c r="Z582" s="767" t="e">
        <f>#REF!</f>
        <v>#REF!</v>
      </c>
      <c r="AA582" s="1084" t="s">
        <v>166</v>
      </c>
      <c r="AB582" s="767" t="e">
        <f>#REF!</f>
        <v>#REF!</v>
      </c>
      <c r="AC582" s="1085" t="s">
        <v>167</v>
      </c>
      <c r="AD582" s="1086" t="e">
        <f>#REF!</f>
        <v>#REF!</v>
      </c>
      <c r="AE582" s="1087" t="s">
        <v>212</v>
      </c>
      <c r="AF582" s="767" t="e">
        <f>#REF!</f>
        <v>#REF!</v>
      </c>
      <c r="AG582" s="1087" t="s">
        <v>256</v>
      </c>
      <c r="AH582" s="1086" t="e">
        <f>#REF!</f>
        <v>#REF!</v>
      </c>
      <c r="AI582" s="767" t="e">
        <f>#REF!</f>
        <v>#REF!</v>
      </c>
      <c r="AJ582" s="1088" t="s">
        <v>178</v>
      </c>
      <c r="AK582" s="1086" t="e">
        <f>#REF!</f>
        <v>#REF!</v>
      </c>
      <c r="AL582" s="1088" t="s">
        <v>257</v>
      </c>
      <c r="AM582" s="767" t="e">
        <f>#REF!</f>
        <v>#REF!</v>
      </c>
      <c r="AN582" s="1088" t="s">
        <v>213</v>
      </c>
      <c r="AO582" s="1086" t="e">
        <f>#REF!</f>
        <v>#REF!</v>
      </c>
      <c r="AP582" s="1088" t="s">
        <v>216</v>
      </c>
      <c r="AQ582" s="1089"/>
      <c r="AR582" s="1090"/>
      <c r="AS582" s="1089"/>
      <c r="AT582" s="1090"/>
      <c r="AU582" s="403">
        <f>AU62</f>
        <v>41564</v>
      </c>
      <c r="AV582" s="403"/>
      <c r="AW582" s="403">
        <f>AW62</f>
        <v>41585</v>
      </c>
      <c r="AX582" s="302">
        <f>AX62</f>
        <v>41985</v>
      </c>
      <c r="AY582" s="387"/>
      <c r="AZ582" s="302">
        <f>AZ62</f>
        <v>42062</v>
      </c>
      <c r="BA582" s="1070"/>
      <c r="BB582" s="1091"/>
      <c r="BC582" s="806">
        <f>BC62</f>
        <v>42167</v>
      </c>
      <c r="BD582" s="1092"/>
      <c r="BE582" s="1092"/>
      <c r="BF582" s="1092"/>
      <c r="BG582" s="806">
        <f>BG62</f>
        <v>42307</v>
      </c>
      <c r="BH582" s="1092"/>
      <c r="BI582" s="806">
        <f>BI62</f>
        <v>42342</v>
      </c>
      <c r="BJ582" s="1092"/>
      <c r="BK582" s="1092"/>
      <c r="BL582" s="806">
        <f>BL62</f>
        <v>42412</v>
      </c>
    </row>
    <row r="583" spans="1:115" ht="30" hidden="1" customHeight="1" x14ac:dyDescent="0.25">
      <c r="A583" s="4749"/>
      <c r="B583" s="4741"/>
      <c r="C583" s="291" t="s">
        <v>122</v>
      </c>
      <c r="D583" s="291" t="s">
        <v>122</v>
      </c>
      <c r="E583" s="238"/>
      <c r="F583" s="238"/>
      <c r="G583" s="238"/>
      <c r="H583" s="238"/>
      <c r="I583" s="238"/>
      <c r="J583" s="238"/>
      <c r="K583" s="233"/>
      <c r="L583" s="233"/>
      <c r="M583" s="234"/>
      <c r="N583" s="235"/>
      <c r="O583" s="236"/>
      <c r="P583" s="236"/>
      <c r="Q583" s="292">
        <v>40928</v>
      </c>
      <c r="R583" s="293">
        <v>40963</v>
      </c>
      <c r="S583" s="365">
        <f>S582-4</f>
        <v>41071</v>
      </c>
      <c r="T583" s="407" t="s">
        <v>175</v>
      </c>
      <c r="U583" s="365">
        <f>U582-4</f>
        <v>41134</v>
      </c>
      <c r="V583" s="225" t="s">
        <v>177</v>
      </c>
      <c r="W583" s="404">
        <f>W582-4</f>
        <v>41211</v>
      </c>
      <c r="X583" s="225" t="s">
        <v>178</v>
      </c>
      <c r="Y583" s="784" t="s">
        <v>178</v>
      </c>
      <c r="Z583" s="768">
        <f>Z100</f>
        <v>0</v>
      </c>
      <c r="AA583" s="777" t="s">
        <v>166</v>
      </c>
      <c r="AB583" s="768">
        <f>AB100</f>
        <v>0</v>
      </c>
      <c r="AC583" s="835" t="s">
        <v>167</v>
      </c>
      <c r="AD583" s="846">
        <f>AD100</f>
        <v>0</v>
      </c>
      <c r="AE583" s="847" t="s">
        <v>212</v>
      </c>
      <c r="AF583" s="768">
        <f>AF100</f>
        <v>0</v>
      </c>
      <c r="AG583" s="873" t="s">
        <v>256</v>
      </c>
      <c r="AH583" s="846">
        <f>AH100</f>
        <v>0</v>
      </c>
      <c r="AI583" s="768">
        <f>AI100</f>
        <v>0</v>
      </c>
      <c r="AJ583" s="873" t="s">
        <v>178</v>
      </c>
      <c r="AK583" s="846">
        <f>AK100</f>
        <v>0</v>
      </c>
      <c r="AL583" s="873" t="s">
        <v>257</v>
      </c>
      <c r="AM583" s="768">
        <f>AM100</f>
        <v>0</v>
      </c>
      <c r="AN583" s="873" t="s">
        <v>213</v>
      </c>
      <c r="AO583" s="846">
        <f>AO100</f>
        <v>0</v>
      </c>
      <c r="AP583" s="873" t="s">
        <v>216</v>
      </c>
      <c r="AQ583" s="982"/>
      <c r="AR583" s="983"/>
      <c r="AS583" s="982"/>
      <c r="AT583" s="983"/>
      <c r="AU583" s="974">
        <f>AU60</f>
        <v>41560</v>
      </c>
      <c r="AV583" s="974"/>
      <c r="AW583" s="974">
        <f>AW60</f>
        <v>41581</v>
      </c>
      <c r="AX583" s="255">
        <f>AX60</f>
        <v>41981</v>
      </c>
      <c r="AY583" s="414"/>
      <c r="AZ583" s="255">
        <f>AZ60</f>
        <v>42058</v>
      </c>
      <c r="BA583" s="538"/>
      <c r="BB583" s="266"/>
      <c r="BC583" s="14">
        <f>BC60</f>
        <v>42163</v>
      </c>
      <c r="BD583" s="890"/>
      <c r="BE583" s="890"/>
      <c r="BF583" s="890"/>
      <c r="BG583" s="14">
        <f>BG60</f>
        <v>42303</v>
      </c>
      <c r="BH583" s="890"/>
      <c r="BI583" s="14">
        <f>BI60</f>
        <v>42338</v>
      </c>
      <c r="BJ583" s="890"/>
      <c r="BK583" s="890"/>
      <c r="BL583" s="14">
        <f>BL60</f>
        <v>42408</v>
      </c>
    </row>
    <row r="584" spans="1:115" ht="30" hidden="1" customHeight="1" x14ac:dyDescent="0.25">
      <c r="A584" s="4749"/>
      <c r="B584" s="4741"/>
      <c r="C584" s="291" t="s">
        <v>121</v>
      </c>
      <c r="D584" s="291" t="s">
        <v>121</v>
      </c>
      <c r="E584" s="238"/>
      <c r="F584" s="238"/>
      <c r="G584" s="238"/>
      <c r="H584" s="238"/>
      <c r="I584" s="238"/>
      <c r="J584" s="238"/>
      <c r="K584" s="233"/>
      <c r="L584" s="233"/>
      <c r="M584" s="234"/>
      <c r="N584" s="235"/>
      <c r="O584" s="236"/>
      <c r="P584" s="236"/>
      <c r="Q584" s="236" t="e">
        <f>#REF!</f>
        <v>#REF!</v>
      </c>
      <c r="R584" s="237" t="e">
        <f>#REF!</f>
        <v>#REF!</v>
      </c>
      <c r="S584" s="365">
        <f>S585+2</f>
        <v>41068</v>
      </c>
      <c r="T584" s="407" t="s">
        <v>175</v>
      </c>
      <c r="U584" s="404">
        <f>U585+2</f>
        <v>41131</v>
      </c>
      <c r="V584" s="225" t="s">
        <v>177</v>
      </c>
      <c r="W584" s="412">
        <f>W585+2</f>
        <v>41208</v>
      </c>
      <c r="X584" s="225" t="s">
        <v>178</v>
      </c>
      <c r="Y584" s="784" t="s">
        <v>178</v>
      </c>
      <c r="Z584" s="768">
        <f>Z585+2</f>
        <v>2</v>
      </c>
      <c r="AA584" s="777" t="s">
        <v>166</v>
      </c>
      <c r="AB584" s="768">
        <f>AB585+2</f>
        <v>41350</v>
      </c>
      <c r="AC584" s="835" t="s">
        <v>167</v>
      </c>
      <c r="AD584" s="846">
        <f>AD585+2</f>
        <v>41413</v>
      </c>
      <c r="AE584" s="847" t="s">
        <v>212</v>
      </c>
      <c r="AF584" s="768">
        <f>AF585+2</f>
        <v>41440</v>
      </c>
      <c r="AG584" s="873" t="s">
        <v>256</v>
      </c>
      <c r="AH584" s="846">
        <f>AH585+2</f>
        <v>41503</v>
      </c>
      <c r="AI584" s="768">
        <f>AI585+2</f>
        <v>41216</v>
      </c>
      <c r="AJ584" s="873" t="s">
        <v>178</v>
      </c>
      <c r="AK584" s="846">
        <f>AK585+2</f>
        <v>41609</v>
      </c>
      <c r="AL584" s="873" t="s">
        <v>257</v>
      </c>
      <c r="AM584" s="768">
        <v>41277</v>
      </c>
      <c r="AN584" s="873" t="s">
        <v>213</v>
      </c>
      <c r="AO584" s="846">
        <f>AO585+2</f>
        <v>41391</v>
      </c>
      <c r="AP584" s="873" t="s">
        <v>216</v>
      </c>
      <c r="AQ584" s="982"/>
      <c r="AR584" s="983"/>
      <c r="AS584" s="982"/>
      <c r="AT584" s="983"/>
      <c r="AU584" s="974">
        <f>AU54</f>
        <v>41915</v>
      </c>
      <c r="AV584" s="974"/>
      <c r="AW584" s="974">
        <f>AW54</f>
        <v>41943</v>
      </c>
      <c r="AX584" s="255">
        <f>AX54</f>
        <v>41978</v>
      </c>
      <c r="AY584" s="414"/>
      <c r="AZ584" s="255">
        <f>AZ54</f>
        <v>42048</v>
      </c>
      <c r="BA584" s="538"/>
      <c r="BB584" s="266"/>
      <c r="BC584" s="14">
        <f>BC54</f>
        <v>42153</v>
      </c>
      <c r="BD584" s="890"/>
      <c r="BE584" s="890"/>
      <c r="BF584" s="890"/>
      <c r="BG584" s="14">
        <f>BG54</f>
        <v>42293</v>
      </c>
      <c r="BH584" s="890"/>
      <c r="BI584" s="14">
        <f>BI54</f>
        <v>42328</v>
      </c>
      <c r="BJ584" s="890"/>
      <c r="BK584" s="890"/>
      <c r="BL584" s="14">
        <f>BL54</f>
        <v>42426</v>
      </c>
    </row>
    <row r="585" spans="1:115" s="206" customFormat="1" ht="30" hidden="1" customHeight="1" x14ac:dyDescent="0.25">
      <c r="A585" s="4750"/>
      <c r="B585" s="4742"/>
      <c r="C585" s="388" t="s">
        <v>33</v>
      </c>
      <c r="D585" s="388" t="s">
        <v>33</v>
      </c>
      <c r="E585" s="211">
        <v>40183</v>
      </c>
      <c r="F585" s="211">
        <v>40590</v>
      </c>
      <c r="G585" s="211">
        <v>40604</v>
      </c>
      <c r="H585" s="211">
        <v>40275</v>
      </c>
      <c r="I585" s="211">
        <v>40674</v>
      </c>
      <c r="J585" s="211">
        <v>40337</v>
      </c>
      <c r="K585" s="207">
        <v>40737</v>
      </c>
      <c r="L585" s="207" t="s">
        <v>25</v>
      </c>
      <c r="M585" s="208">
        <v>40772</v>
      </c>
      <c r="N585" s="217">
        <v>40807</v>
      </c>
      <c r="O585" s="220">
        <v>40842</v>
      </c>
      <c r="P585" s="220" t="s">
        <v>107</v>
      </c>
      <c r="Q585" s="220">
        <v>40926</v>
      </c>
      <c r="R585" s="223">
        <v>40961</v>
      </c>
      <c r="S585" s="405">
        <v>41066</v>
      </c>
      <c r="T585" s="369" t="s">
        <v>175</v>
      </c>
      <c r="U585" s="406">
        <v>41129</v>
      </c>
      <c r="V585" s="373" t="s">
        <v>177</v>
      </c>
      <c r="W585" s="413">
        <v>41206</v>
      </c>
      <c r="X585" s="373" t="s">
        <v>178</v>
      </c>
      <c r="Y585" s="785" t="s">
        <v>178</v>
      </c>
      <c r="Z585" s="769">
        <f>Z92</f>
        <v>0</v>
      </c>
      <c r="AA585" s="778" t="s">
        <v>166</v>
      </c>
      <c r="AB585" s="769">
        <f>AB92</f>
        <v>41348</v>
      </c>
      <c r="AC585" s="836" t="s">
        <v>211</v>
      </c>
      <c r="AD585" s="848">
        <f>AD92</f>
        <v>41411</v>
      </c>
      <c r="AE585" s="849" t="s">
        <v>212</v>
      </c>
      <c r="AF585" s="769">
        <f>AF92</f>
        <v>41438</v>
      </c>
      <c r="AG585" s="874" t="s">
        <v>256</v>
      </c>
      <c r="AH585" s="848">
        <f>AH92</f>
        <v>41501</v>
      </c>
      <c r="AI585" s="769">
        <f>AI92</f>
        <v>41214</v>
      </c>
      <c r="AJ585" s="874" t="s">
        <v>178</v>
      </c>
      <c r="AK585" s="848">
        <f>AK92</f>
        <v>41607</v>
      </c>
      <c r="AL585" s="874" t="s">
        <v>257</v>
      </c>
      <c r="AM585" s="769">
        <f>AM92</f>
        <v>41312</v>
      </c>
      <c r="AN585" s="874" t="s">
        <v>213</v>
      </c>
      <c r="AO585" s="848">
        <f>AO92</f>
        <v>41389</v>
      </c>
      <c r="AP585" s="874" t="s">
        <v>216</v>
      </c>
      <c r="AQ585" s="982"/>
      <c r="AR585" s="983"/>
      <c r="AS585" s="982"/>
      <c r="AT585" s="983"/>
      <c r="AU585" s="975">
        <f>AU53</f>
        <v>41913</v>
      </c>
      <c r="AV585" s="975"/>
      <c r="AW585" s="975">
        <f>AW53</f>
        <v>41941</v>
      </c>
      <c r="AX585" s="939">
        <f>AX53</f>
        <v>41976</v>
      </c>
      <c r="AY585" s="405"/>
      <c r="AZ585" s="939">
        <f>AZ53</f>
        <v>42046</v>
      </c>
      <c r="BA585" s="1071"/>
      <c r="BB585" s="1074"/>
      <c r="BC585" s="869">
        <f>BC53</f>
        <v>42151</v>
      </c>
      <c r="BD585" s="1067"/>
      <c r="BE585" s="1067"/>
      <c r="BF585" s="1067"/>
      <c r="BG585" s="869">
        <f>BG53</f>
        <v>42291</v>
      </c>
      <c r="BH585" s="1067"/>
      <c r="BI585" s="869">
        <f>BI53</f>
        <v>42326</v>
      </c>
      <c r="BJ585" s="1067"/>
      <c r="BK585" s="1067"/>
      <c r="BL585" s="869">
        <f>BL53</f>
        <v>42424</v>
      </c>
      <c r="BM585" s="1243"/>
      <c r="BN585" s="1243"/>
      <c r="CH585" s="15"/>
      <c r="CI585" s="15"/>
      <c r="CJ585" s="15"/>
      <c r="CK585" s="15"/>
      <c r="CL585" s="15"/>
      <c r="CM585" s="15"/>
      <c r="CN585" s="15"/>
      <c r="CO585" s="15"/>
      <c r="CP585" s="15"/>
      <c r="CQ585" s="2095"/>
      <c r="CR585" s="209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</row>
    <row r="586" spans="1:115" ht="30" hidden="1" customHeight="1" x14ac:dyDescent="0.25">
      <c r="A586" s="4750"/>
      <c r="B586" s="4742"/>
      <c r="C586" s="6" t="s">
        <v>22</v>
      </c>
      <c r="D586" s="6" t="s">
        <v>22</v>
      </c>
      <c r="E586" s="211">
        <v>40543</v>
      </c>
      <c r="F586" s="211">
        <v>40199</v>
      </c>
      <c r="G586" s="211">
        <v>40600</v>
      </c>
      <c r="H586" s="211">
        <v>40270</v>
      </c>
      <c r="I586" s="211">
        <v>40669</v>
      </c>
      <c r="J586" s="211">
        <v>40332</v>
      </c>
      <c r="K586" s="209">
        <v>40732</v>
      </c>
      <c r="L586" s="209" t="s">
        <v>25</v>
      </c>
      <c r="M586" s="210">
        <v>40767</v>
      </c>
      <c r="N586" s="218">
        <v>40802</v>
      </c>
      <c r="O586" s="221">
        <v>40837</v>
      </c>
      <c r="P586" s="221" t="s">
        <v>107</v>
      </c>
      <c r="Q586" s="221">
        <v>40921</v>
      </c>
      <c r="R586" s="224">
        <v>40956</v>
      </c>
      <c r="S586" s="239" t="e">
        <f>#REF!</f>
        <v>#REF!</v>
      </c>
      <c r="T586" s="407" t="s">
        <v>175</v>
      </c>
      <c r="U586" s="239" t="e">
        <f>#REF!</f>
        <v>#REF!</v>
      </c>
      <c r="V586" s="225" t="s">
        <v>177</v>
      </c>
      <c r="W586" s="224" t="e">
        <f>#REF!</f>
        <v>#REF!</v>
      </c>
      <c r="X586" s="225" t="s">
        <v>178</v>
      </c>
      <c r="Y586" s="784" t="s">
        <v>178</v>
      </c>
      <c r="Z586" s="770" t="e">
        <f>#REF!</f>
        <v>#REF!</v>
      </c>
      <c r="AA586" s="777" t="s">
        <v>166</v>
      </c>
      <c r="AB586" s="770" t="e">
        <f>#REF!</f>
        <v>#REF!</v>
      </c>
      <c r="AC586" s="835" t="s">
        <v>167</v>
      </c>
      <c r="AD586" s="846" t="e">
        <f>#REF!</f>
        <v>#REF!</v>
      </c>
      <c r="AE586" s="847" t="s">
        <v>212</v>
      </c>
      <c r="AF586" s="770" t="e">
        <f>#REF!</f>
        <v>#REF!</v>
      </c>
      <c r="AG586" s="873" t="s">
        <v>256</v>
      </c>
      <c r="AH586" s="846" t="e">
        <f>#REF!</f>
        <v>#REF!</v>
      </c>
      <c r="AI586" s="770" t="e">
        <f>#REF!</f>
        <v>#REF!</v>
      </c>
      <c r="AJ586" s="873" t="s">
        <v>178</v>
      </c>
      <c r="AK586" s="846" t="e">
        <f>#REF!</f>
        <v>#REF!</v>
      </c>
      <c r="AL586" s="873" t="s">
        <v>257</v>
      </c>
      <c r="AM586" s="770" t="e">
        <f>#REF!</f>
        <v>#REF!</v>
      </c>
      <c r="AN586" s="873" t="s">
        <v>213</v>
      </c>
      <c r="AO586" s="846" t="e">
        <f>#REF!</f>
        <v>#REF!</v>
      </c>
      <c r="AP586" s="873" t="s">
        <v>216</v>
      </c>
      <c r="AQ586" s="984"/>
      <c r="AR586" s="983"/>
      <c r="AS586" s="984"/>
      <c r="AT586" s="983"/>
      <c r="AU586" s="974">
        <f>AU585-6</f>
        <v>41907</v>
      </c>
      <c r="AV586" s="974"/>
      <c r="AW586" s="974">
        <f>AW585-6</f>
        <v>41935</v>
      </c>
      <c r="AX586" s="255">
        <f>AX585-6</f>
        <v>41970</v>
      </c>
      <c r="AY586" s="221"/>
      <c r="AZ586" s="255">
        <f>AZ585-6</f>
        <v>42040</v>
      </c>
      <c r="BA586" s="538"/>
      <c r="BB586" s="266"/>
      <c r="BC586" s="14">
        <f>BC585-6</f>
        <v>42145</v>
      </c>
      <c r="BD586" s="890"/>
      <c r="BE586" s="890"/>
      <c r="BF586" s="890"/>
      <c r="BG586" s="14">
        <f>BG585-6</f>
        <v>42285</v>
      </c>
      <c r="BH586" s="890"/>
      <c r="BI586" s="14">
        <f>BI585-6</f>
        <v>42320</v>
      </c>
      <c r="BJ586" s="890"/>
      <c r="BK586" s="890"/>
      <c r="BL586" s="14">
        <f>BL585-6</f>
        <v>42418</v>
      </c>
    </row>
    <row r="587" spans="1:115" ht="30" hidden="1" customHeight="1" x14ac:dyDescent="0.25">
      <c r="A587" s="4750"/>
      <c r="B587" s="4742"/>
      <c r="C587" s="389" t="s">
        <v>319</v>
      </c>
      <c r="D587" s="389" t="s">
        <v>319</v>
      </c>
      <c r="E587" s="211"/>
      <c r="F587" s="211"/>
      <c r="G587" s="211"/>
      <c r="H587" s="211"/>
      <c r="I587" s="211"/>
      <c r="J587" s="211"/>
      <c r="K587" s="209"/>
      <c r="L587" s="209"/>
      <c r="M587" s="210"/>
      <c r="N587" s="218"/>
      <c r="O587" s="226">
        <f>O586-4</f>
        <v>40833</v>
      </c>
      <c r="P587" s="226" t="s">
        <v>107</v>
      </c>
      <c r="Q587" s="226">
        <f>Q586-4</f>
        <v>40917</v>
      </c>
      <c r="R587" s="227">
        <f>R586-4</f>
        <v>40952</v>
      </c>
      <c r="S587" s="240">
        <f>S585-9</f>
        <v>41057</v>
      </c>
      <c r="T587" s="363" t="s">
        <v>176</v>
      </c>
      <c r="U587" s="240">
        <f>U585-9</f>
        <v>41120</v>
      </c>
      <c r="V587" s="374" t="s">
        <v>177</v>
      </c>
      <c r="W587" s="227">
        <f>W585-9</f>
        <v>41197</v>
      </c>
      <c r="X587" s="374" t="s">
        <v>178</v>
      </c>
      <c r="Y587" s="786" t="s">
        <v>178</v>
      </c>
      <c r="Z587" s="771" t="e">
        <f>Z586-4</f>
        <v>#REF!</v>
      </c>
      <c r="AA587" s="779" t="s">
        <v>166</v>
      </c>
      <c r="AB587" s="771">
        <f>AB585-9</f>
        <v>41339</v>
      </c>
      <c r="AC587" s="838" t="s">
        <v>167</v>
      </c>
      <c r="AD587" s="850" t="e">
        <f>AD586-4</f>
        <v>#REF!</v>
      </c>
      <c r="AE587" s="851" t="s">
        <v>212</v>
      </c>
      <c r="AF587" s="771">
        <f>AF585-9</f>
        <v>41429</v>
      </c>
      <c r="AG587" s="875" t="s">
        <v>256</v>
      </c>
      <c r="AH587" s="850" t="e">
        <f>AH586-4</f>
        <v>#REF!</v>
      </c>
      <c r="AI587" s="771">
        <f>AI585-9</f>
        <v>41205</v>
      </c>
      <c r="AJ587" s="875" t="s">
        <v>178</v>
      </c>
      <c r="AK587" s="850" t="e">
        <f>AK586-4</f>
        <v>#REF!</v>
      </c>
      <c r="AL587" s="875" t="s">
        <v>257</v>
      </c>
      <c r="AM587" s="771">
        <f>AM585-9</f>
        <v>41303</v>
      </c>
      <c r="AN587" s="875" t="s">
        <v>213</v>
      </c>
      <c r="AO587" s="918" t="e">
        <f>AO586-4</f>
        <v>#REF!</v>
      </c>
      <c r="AP587" s="875" t="s">
        <v>216</v>
      </c>
      <c r="AQ587" s="984"/>
      <c r="AR587" s="983"/>
      <c r="AS587" s="984"/>
      <c r="AT587" s="983"/>
      <c r="AU587" s="976">
        <f>AU586-17</f>
        <v>41890</v>
      </c>
      <c r="AV587" s="976"/>
      <c r="AW587" s="976">
        <f>AW586-17</f>
        <v>41918</v>
      </c>
      <c r="AX587" s="940">
        <f>AX586-17</f>
        <v>41953</v>
      </c>
      <c r="AY587" s="226"/>
      <c r="AZ587" s="940">
        <f>AZ586-17</f>
        <v>42023</v>
      </c>
      <c r="BA587" s="561"/>
      <c r="BB587" s="1075"/>
      <c r="BC587" s="870">
        <f>BC586-17</f>
        <v>42128</v>
      </c>
      <c r="BD587" s="1068"/>
      <c r="BE587" s="1068"/>
      <c r="BF587" s="1068"/>
      <c r="BG587" s="870">
        <f>BG586-17</f>
        <v>42268</v>
      </c>
      <c r="BH587" s="1068"/>
      <c r="BI587" s="870">
        <f>BI586-17</f>
        <v>42303</v>
      </c>
      <c r="BJ587" s="1068"/>
      <c r="BK587" s="1068"/>
      <c r="BL587" s="870">
        <f>BL586-17</f>
        <v>42401</v>
      </c>
    </row>
    <row r="588" spans="1:115" ht="30" hidden="1" customHeight="1" x14ac:dyDescent="0.25">
      <c r="A588" s="4750"/>
      <c r="B588" s="4742"/>
      <c r="C588" s="389" t="s">
        <v>322</v>
      </c>
      <c r="D588" s="389" t="s">
        <v>322</v>
      </c>
      <c r="E588" s="211"/>
      <c r="F588" s="211"/>
      <c r="G588" s="211"/>
      <c r="H588" s="211"/>
      <c r="I588" s="211"/>
      <c r="J588" s="211"/>
      <c r="K588" s="209"/>
      <c r="L588" s="209"/>
      <c r="M588" s="210"/>
      <c r="N588" s="218"/>
      <c r="O588" s="226">
        <f>O587-7</f>
        <v>40826</v>
      </c>
      <c r="P588" s="226" t="s">
        <v>107</v>
      </c>
      <c r="Q588" s="226">
        <f>Q587-7</f>
        <v>40910</v>
      </c>
      <c r="R588" s="227">
        <f>R587-7</f>
        <v>40945</v>
      </c>
      <c r="S588" s="240">
        <f>S587-7</f>
        <v>41050</v>
      </c>
      <c r="T588" s="363" t="s">
        <v>176</v>
      </c>
      <c r="U588" s="240">
        <f>U587-7</f>
        <v>41113</v>
      </c>
      <c r="V588" s="374" t="s">
        <v>177</v>
      </c>
      <c r="W588" s="227">
        <f>W587-7</f>
        <v>41190</v>
      </c>
      <c r="X588" s="374" t="s">
        <v>178</v>
      </c>
      <c r="Y588" s="786" t="s">
        <v>178</v>
      </c>
      <c r="Z588" s="771" t="e">
        <f>Z587-7</f>
        <v>#REF!</v>
      </c>
      <c r="AA588" s="779" t="s">
        <v>166</v>
      </c>
      <c r="AB588" s="771">
        <f>AB587-7</f>
        <v>41332</v>
      </c>
      <c r="AC588" s="838" t="s">
        <v>167</v>
      </c>
      <c r="AD588" s="850" t="e">
        <f>AD587-7</f>
        <v>#REF!</v>
      </c>
      <c r="AE588" s="851" t="s">
        <v>212</v>
      </c>
      <c r="AF588" s="771">
        <f>AF587-7</f>
        <v>41422</v>
      </c>
      <c r="AG588" s="875" t="s">
        <v>256</v>
      </c>
      <c r="AH588" s="850" t="e">
        <f>AH587-7</f>
        <v>#REF!</v>
      </c>
      <c r="AI588" s="771">
        <f>AI587-7</f>
        <v>41198</v>
      </c>
      <c r="AJ588" s="875" t="s">
        <v>178</v>
      </c>
      <c r="AK588" s="850" t="e">
        <f>AK587-7</f>
        <v>#REF!</v>
      </c>
      <c r="AL588" s="875" t="s">
        <v>257</v>
      </c>
      <c r="AM588" s="771">
        <f>AM587-7</f>
        <v>41296</v>
      </c>
      <c r="AN588" s="875" t="s">
        <v>213</v>
      </c>
      <c r="AO588" s="918" t="e">
        <f>AO587-7</f>
        <v>#REF!</v>
      </c>
      <c r="AP588" s="875" t="s">
        <v>216</v>
      </c>
      <c r="AQ588" s="984"/>
      <c r="AR588" s="983"/>
      <c r="AS588" s="984"/>
      <c r="AT588" s="983"/>
      <c r="AU588" s="976">
        <f>AU586-24</f>
        <v>41883</v>
      </c>
      <c r="AV588" s="976"/>
      <c r="AW588" s="976">
        <f>AW586-24</f>
        <v>41911</v>
      </c>
      <c r="AX588" s="940">
        <f>AX586-24</f>
        <v>41946</v>
      </c>
      <c r="AY588" s="226"/>
      <c r="AZ588" s="940">
        <f>AZ586-24</f>
        <v>42016</v>
      </c>
      <c r="BA588" s="561"/>
      <c r="BB588" s="1075"/>
      <c r="BC588" s="870">
        <f>BC586-24</f>
        <v>42121</v>
      </c>
      <c r="BD588" s="1068"/>
      <c r="BE588" s="1068"/>
      <c r="BF588" s="1068"/>
      <c r="BG588" s="870">
        <f>BG586-24</f>
        <v>42261</v>
      </c>
      <c r="BH588" s="1068"/>
      <c r="BI588" s="870">
        <f>BI586-24</f>
        <v>42296</v>
      </c>
      <c r="BJ588" s="1068"/>
      <c r="BK588" s="1068"/>
      <c r="BL588" s="870">
        <f>BL586-24</f>
        <v>42394</v>
      </c>
    </row>
    <row r="589" spans="1:115" ht="30" hidden="1" customHeight="1" x14ac:dyDescent="0.25">
      <c r="A589" s="4750"/>
      <c r="B589" s="4742"/>
      <c r="C589" s="389" t="s">
        <v>321</v>
      </c>
      <c r="D589" s="389" t="s">
        <v>321</v>
      </c>
      <c r="E589" s="211">
        <v>40529</v>
      </c>
      <c r="F589" s="211">
        <v>40543</v>
      </c>
      <c r="G589" s="211">
        <v>40195</v>
      </c>
      <c r="H589" s="211">
        <v>40249</v>
      </c>
      <c r="I589" s="211">
        <v>40648</v>
      </c>
      <c r="J589" s="211">
        <v>40665</v>
      </c>
      <c r="K589" s="209">
        <v>40711</v>
      </c>
      <c r="L589" s="209" t="s">
        <v>25</v>
      </c>
      <c r="M589" s="210">
        <v>40746</v>
      </c>
      <c r="N589" s="218">
        <v>40781</v>
      </c>
      <c r="O589" s="226">
        <f>O588-3</f>
        <v>40823</v>
      </c>
      <c r="P589" s="226" t="s">
        <v>107</v>
      </c>
      <c r="Q589" s="226">
        <f>Q588-3</f>
        <v>40907</v>
      </c>
      <c r="R589" s="227">
        <f>R588-3</f>
        <v>40942</v>
      </c>
      <c r="S589" s="240">
        <f>S588-3</f>
        <v>41047</v>
      </c>
      <c r="T589" s="363" t="s">
        <v>176</v>
      </c>
      <c r="U589" s="240">
        <f>U588-3</f>
        <v>41110</v>
      </c>
      <c r="V589" s="374" t="s">
        <v>177</v>
      </c>
      <c r="W589" s="227">
        <f>W588-3</f>
        <v>41187</v>
      </c>
      <c r="X589" s="374" t="s">
        <v>178</v>
      </c>
      <c r="Y589" s="786" t="s">
        <v>178</v>
      </c>
      <c r="Z589" s="771" t="e">
        <f>Z588-3</f>
        <v>#REF!</v>
      </c>
      <c r="AA589" s="779" t="s">
        <v>166</v>
      </c>
      <c r="AB589" s="771">
        <f>AB588-3</f>
        <v>41329</v>
      </c>
      <c r="AC589" s="838" t="s">
        <v>167</v>
      </c>
      <c r="AD589" s="850" t="e">
        <f>AD588-3</f>
        <v>#REF!</v>
      </c>
      <c r="AE589" s="851" t="s">
        <v>212</v>
      </c>
      <c r="AF589" s="771">
        <f>AF588-3</f>
        <v>41419</v>
      </c>
      <c r="AG589" s="875" t="s">
        <v>256</v>
      </c>
      <c r="AH589" s="850" t="e">
        <f>AH588-3</f>
        <v>#REF!</v>
      </c>
      <c r="AI589" s="771">
        <f>AI588-3</f>
        <v>41195</v>
      </c>
      <c r="AJ589" s="875" t="s">
        <v>178</v>
      </c>
      <c r="AK589" s="850" t="e">
        <f>AK588-3</f>
        <v>#REF!</v>
      </c>
      <c r="AL589" s="875" t="s">
        <v>257</v>
      </c>
      <c r="AM589" s="771">
        <f>AM588-3</f>
        <v>41293</v>
      </c>
      <c r="AN589" s="875" t="s">
        <v>213</v>
      </c>
      <c r="AO589" s="918" t="e">
        <f>AO588-3</f>
        <v>#REF!</v>
      </c>
      <c r="AP589" s="875" t="s">
        <v>216</v>
      </c>
      <c r="AQ589" s="984"/>
      <c r="AR589" s="983"/>
      <c r="AS589" s="984"/>
      <c r="AT589" s="983"/>
      <c r="AU589" s="976">
        <f>AU588-7</f>
        <v>41876</v>
      </c>
      <c r="AV589" s="976"/>
      <c r="AW589" s="976">
        <f>AW588-7</f>
        <v>41904</v>
      </c>
      <c r="AX589" s="940">
        <f>AX588-7</f>
        <v>41939</v>
      </c>
      <c r="AY589" s="226"/>
      <c r="AZ589" s="940">
        <f>AZ588-7</f>
        <v>42009</v>
      </c>
      <c r="BA589" s="561"/>
      <c r="BB589" s="1075"/>
      <c r="BC589" s="870">
        <f>BC588-7</f>
        <v>42114</v>
      </c>
      <c r="BD589" s="1068"/>
      <c r="BE589" s="1068"/>
      <c r="BF589" s="1068"/>
      <c r="BG589" s="870">
        <f>BG588-7</f>
        <v>42254</v>
      </c>
      <c r="BH589" s="1068"/>
      <c r="BI589" s="870">
        <f>BI588-7</f>
        <v>42289</v>
      </c>
      <c r="BJ589" s="1068"/>
      <c r="BK589" s="1068"/>
      <c r="BL589" s="870">
        <f>BL588-7</f>
        <v>42387</v>
      </c>
    </row>
    <row r="590" spans="1:115" ht="30" hidden="1" customHeight="1" x14ac:dyDescent="0.25">
      <c r="A590" s="4750"/>
      <c r="B590" s="4742"/>
      <c r="C590" s="390" t="s">
        <v>318</v>
      </c>
      <c r="D590" s="390" t="s">
        <v>318</v>
      </c>
      <c r="E590" s="211">
        <v>40525</v>
      </c>
      <c r="F590" s="211">
        <v>40532</v>
      </c>
      <c r="G590" s="211">
        <v>40195</v>
      </c>
      <c r="H590" s="211">
        <v>40245</v>
      </c>
      <c r="I590" s="211">
        <v>40644</v>
      </c>
      <c r="J590" s="211">
        <v>40665</v>
      </c>
      <c r="K590" s="209">
        <v>40700</v>
      </c>
      <c r="L590" s="209" t="s">
        <v>25</v>
      </c>
      <c r="M590" s="210">
        <v>40742</v>
      </c>
      <c r="N590" s="218">
        <v>40777</v>
      </c>
      <c r="O590" s="228" t="e">
        <f>#REF!-4</f>
        <v>#REF!</v>
      </c>
      <c r="P590" s="228" t="s">
        <v>107</v>
      </c>
      <c r="Q590" s="252" t="s">
        <v>29</v>
      </c>
      <c r="R590" s="229" t="e">
        <f>#REF!-4</f>
        <v>#REF!</v>
      </c>
      <c r="S590" s="241" t="e">
        <f>#REF!-4</f>
        <v>#REF!</v>
      </c>
      <c r="T590" s="364" t="s">
        <v>175</v>
      </c>
      <c r="U590" s="241" t="e">
        <f>#REF!-4</f>
        <v>#REF!</v>
      </c>
      <c r="V590" s="250" t="s">
        <v>177</v>
      </c>
      <c r="W590" s="229" t="s">
        <v>107</v>
      </c>
      <c r="X590" s="250" t="s">
        <v>178</v>
      </c>
      <c r="Y590" s="787" t="s">
        <v>178</v>
      </c>
      <c r="Z590" s="772" t="e">
        <f>#REF!-4</f>
        <v>#REF!</v>
      </c>
      <c r="AA590" s="780" t="s">
        <v>166</v>
      </c>
      <c r="AB590" s="772" t="s">
        <v>107</v>
      </c>
      <c r="AC590" s="840" t="s">
        <v>167</v>
      </c>
      <c r="AD590" s="852" t="e">
        <f>#REF!-4</f>
        <v>#REF!</v>
      </c>
      <c r="AE590" s="853" t="s">
        <v>212</v>
      </c>
      <c r="AF590" s="772" t="s">
        <v>107</v>
      </c>
      <c r="AG590" s="876" t="s">
        <v>256</v>
      </c>
      <c r="AH590" s="852" t="e">
        <f>#REF!-4</f>
        <v>#REF!</v>
      </c>
      <c r="AI590" s="772" t="s">
        <v>107</v>
      </c>
      <c r="AJ590" s="876" t="s">
        <v>178</v>
      </c>
      <c r="AK590" s="852" t="e">
        <f>#REF!-4</f>
        <v>#REF!</v>
      </c>
      <c r="AL590" s="876" t="s">
        <v>257</v>
      </c>
      <c r="AM590" s="772" t="s">
        <v>107</v>
      </c>
      <c r="AN590" s="876" t="s">
        <v>213</v>
      </c>
      <c r="AO590" s="917" t="e">
        <f>#REF!-4</f>
        <v>#REF!</v>
      </c>
      <c r="AP590" s="876" t="s">
        <v>216</v>
      </c>
      <c r="AQ590" s="984"/>
      <c r="AR590" s="983"/>
      <c r="AS590" s="985"/>
      <c r="AT590" s="983"/>
      <c r="AU590" s="977">
        <f>AT53</f>
        <v>41520</v>
      </c>
      <c r="AV590" s="977"/>
      <c r="AW590" s="977" t="str">
        <f>AV53</f>
        <v>same as 1/30</v>
      </c>
      <c r="AX590" s="544">
        <f>AW53</f>
        <v>41941</v>
      </c>
      <c r="AY590" s="228"/>
      <c r="AZ590" s="544">
        <f>AY53</f>
        <v>42011</v>
      </c>
      <c r="BA590" s="1072"/>
      <c r="BB590" s="1076"/>
      <c r="BC590" s="871">
        <f>BB53</f>
        <v>42116</v>
      </c>
      <c r="BD590" s="1069"/>
      <c r="BE590" s="1069"/>
      <c r="BF590" s="1069"/>
      <c r="BG590" s="871">
        <f>BF53</f>
        <v>42256</v>
      </c>
      <c r="BH590" s="1069"/>
      <c r="BI590" s="871" t="str">
        <f>BH53</f>
        <v>same as 1/30</v>
      </c>
      <c r="BJ590" s="1069"/>
      <c r="BK590" s="1069"/>
      <c r="BL590" s="871">
        <f>BK53</f>
        <v>42389</v>
      </c>
    </row>
    <row r="591" spans="1:115" ht="30" hidden="1" customHeight="1" x14ac:dyDescent="0.25">
      <c r="A591" s="4750"/>
      <c r="B591" s="4742"/>
      <c r="C591" s="1028" t="s">
        <v>317</v>
      </c>
      <c r="D591" s="1028" t="s">
        <v>317</v>
      </c>
      <c r="E591" s="393">
        <v>40510</v>
      </c>
      <c r="F591" s="393">
        <v>40533</v>
      </c>
      <c r="G591" s="393">
        <v>40590</v>
      </c>
      <c r="H591" s="393">
        <v>40240</v>
      </c>
      <c r="I591" s="393">
        <v>40639</v>
      </c>
      <c r="J591" s="393">
        <v>40302</v>
      </c>
      <c r="K591" s="212">
        <v>40695</v>
      </c>
      <c r="L591" s="212" t="s">
        <v>25</v>
      </c>
      <c r="M591" s="394" t="e">
        <v>#VALUE!</v>
      </c>
      <c r="N591" s="395">
        <v>40772</v>
      </c>
      <c r="O591" s="1029" t="e">
        <f>O590-5</f>
        <v>#REF!</v>
      </c>
      <c r="P591" s="1029" t="s">
        <v>107</v>
      </c>
      <c r="Q591" s="1029">
        <v>40870</v>
      </c>
      <c r="R591" s="1030" t="e">
        <f>R590-5</f>
        <v>#REF!</v>
      </c>
      <c r="S591" s="1031" t="e">
        <f>S590-5</f>
        <v>#REF!</v>
      </c>
      <c r="T591" s="1032" t="s">
        <v>175</v>
      </c>
      <c r="U591" s="1031" t="e">
        <f>U590-5</f>
        <v>#REF!</v>
      </c>
      <c r="V591" s="1033" t="s">
        <v>177</v>
      </c>
      <c r="W591" s="1030" t="s">
        <v>107</v>
      </c>
      <c r="X591" s="1033" t="s">
        <v>178</v>
      </c>
      <c r="Y591" s="1034" t="s">
        <v>178</v>
      </c>
      <c r="Z591" s="1035" t="e">
        <f>Z590-5</f>
        <v>#REF!</v>
      </c>
      <c r="AA591" s="1036" t="s">
        <v>166</v>
      </c>
      <c r="AB591" s="1035" t="s">
        <v>107</v>
      </c>
      <c r="AC591" s="1037" t="s">
        <v>167</v>
      </c>
      <c r="AD591" s="1038" t="e">
        <f>AD590-5</f>
        <v>#REF!</v>
      </c>
      <c r="AE591" s="1039" t="s">
        <v>212</v>
      </c>
      <c r="AF591" s="1035" t="s">
        <v>107</v>
      </c>
      <c r="AG591" s="1011" t="s">
        <v>256</v>
      </c>
      <c r="AH591" s="1038" t="e">
        <f>AH590-5</f>
        <v>#REF!</v>
      </c>
      <c r="AI591" s="1035" t="s">
        <v>107</v>
      </c>
      <c r="AJ591" s="1011" t="s">
        <v>178</v>
      </c>
      <c r="AK591" s="1038" t="e">
        <f>AK590-5</f>
        <v>#REF!</v>
      </c>
      <c r="AL591" s="1011" t="s">
        <v>257</v>
      </c>
      <c r="AM591" s="1035" t="s">
        <v>107</v>
      </c>
      <c r="AN591" s="1011" t="s">
        <v>213</v>
      </c>
      <c r="AO591" s="1040" t="e">
        <f>AO590-17</f>
        <v>#REF!</v>
      </c>
      <c r="AP591" s="1011" t="s">
        <v>216</v>
      </c>
      <c r="AQ591" s="986"/>
      <c r="AR591" s="987"/>
      <c r="AS591" s="1041"/>
      <c r="AT591" s="987"/>
      <c r="AU591" s="1042">
        <f>AU589-5</f>
        <v>41871</v>
      </c>
      <c r="AV591" s="1042"/>
      <c r="AW591" s="1042">
        <f>AW589-5</f>
        <v>41899</v>
      </c>
      <c r="AX591" s="1066">
        <f>AX589-5</f>
        <v>41934</v>
      </c>
      <c r="AY591" s="1029"/>
      <c r="AZ591" s="1066">
        <f>AZ589-5</f>
        <v>42004</v>
      </c>
      <c r="BA591" s="1073"/>
      <c r="BB591" s="1093"/>
      <c r="BC591" s="1077">
        <f>BC589-5</f>
        <v>42109</v>
      </c>
      <c r="BD591" s="1094"/>
      <c r="BE591" s="1094"/>
      <c r="BF591" s="1094"/>
      <c r="BG591" s="1077">
        <f>BG589-5</f>
        <v>42249</v>
      </c>
      <c r="BH591" s="1094"/>
      <c r="BI591" s="1077">
        <f>BI589-5</f>
        <v>42284</v>
      </c>
      <c r="BJ591" s="1094"/>
      <c r="BK591" s="1094"/>
      <c r="BL591" s="1077">
        <f>BL589-5</f>
        <v>42382</v>
      </c>
    </row>
    <row r="592" spans="1:115" ht="30" hidden="1" customHeight="1" x14ac:dyDescent="0.25">
      <c r="A592" s="4750"/>
      <c r="B592" s="4742"/>
      <c r="C592" s="1013" t="s">
        <v>159</v>
      </c>
      <c r="D592" s="1013" t="s">
        <v>159</v>
      </c>
      <c r="E592" s="238">
        <v>40511</v>
      </c>
      <c r="F592" s="238">
        <v>40532</v>
      </c>
      <c r="G592" s="238" t="s">
        <v>69</v>
      </c>
      <c r="H592" s="238">
        <v>40245</v>
      </c>
      <c r="I592" s="238">
        <v>40644</v>
      </c>
      <c r="J592" s="238">
        <v>40646</v>
      </c>
      <c r="K592" s="233">
        <v>40700</v>
      </c>
      <c r="L592" s="233" t="s">
        <v>25</v>
      </c>
      <c r="M592" s="234">
        <v>40742</v>
      </c>
      <c r="N592" s="235">
        <v>40777</v>
      </c>
      <c r="O592" s="1014" t="e">
        <f>#REF!-7</f>
        <v>#REF!</v>
      </c>
      <c r="P592" s="1014" t="s">
        <v>107</v>
      </c>
      <c r="Q592" s="1014">
        <v>40854</v>
      </c>
      <c r="R592" s="1015" t="e">
        <f>#REF!-7</f>
        <v>#REF!</v>
      </c>
      <c r="S592" s="1016" t="s">
        <v>107</v>
      </c>
      <c r="T592" s="1017" t="s">
        <v>175</v>
      </c>
      <c r="U592" s="1016" t="s">
        <v>107</v>
      </c>
      <c r="V592" s="1018" t="s">
        <v>177</v>
      </c>
      <c r="W592" s="1015" t="e">
        <f>#REF!+7</f>
        <v>#REF!</v>
      </c>
      <c r="X592" s="1018" t="s">
        <v>178</v>
      </c>
      <c r="Y592" s="1019" t="s">
        <v>178</v>
      </c>
      <c r="Z592" s="1020" t="s">
        <v>107</v>
      </c>
      <c r="AA592" s="1021" t="s">
        <v>166</v>
      </c>
      <c r="AB592" s="1020" t="e">
        <f>#REF!+7</f>
        <v>#REF!</v>
      </c>
      <c r="AC592" s="1022" t="s">
        <v>167</v>
      </c>
      <c r="AD592" s="1023" t="s">
        <v>107</v>
      </c>
      <c r="AE592" s="845" t="s">
        <v>212</v>
      </c>
      <c r="AF592" s="1020" t="e">
        <f>#REF!+7</f>
        <v>#REF!</v>
      </c>
      <c r="AG592" s="1024" t="s">
        <v>256</v>
      </c>
      <c r="AH592" s="1023" t="s">
        <v>107</v>
      </c>
      <c r="AI592" s="1020" t="e">
        <f>#REF!+7</f>
        <v>#REF!</v>
      </c>
      <c r="AJ592" s="1024" t="s">
        <v>178</v>
      </c>
      <c r="AK592" s="1023" t="s">
        <v>107</v>
      </c>
      <c r="AL592" s="1024" t="s">
        <v>257</v>
      </c>
      <c r="AM592" s="1020" t="e">
        <f>#REF!+7</f>
        <v>#REF!</v>
      </c>
      <c r="AN592" s="1024" t="s">
        <v>213</v>
      </c>
      <c r="AO592" s="1023" t="s">
        <v>107</v>
      </c>
      <c r="AP592" s="1024" t="s">
        <v>216</v>
      </c>
      <c r="AQ592" s="1025"/>
      <c r="AR592" s="981"/>
      <c r="AS592" s="1025"/>
      <c r="AT592" s="981"/>
      <c r="AU592" s="1026"/>
      <c r="AV592" s="981"/>
      <c r="AW592" s="1026"/>
      <c r="AX592" s="1026"/>
      <c r="AY592" s="1027"/>
      <c r="AZ592" s="1026"/>
      <c r="BA592" s="989"/>
      <c r="BB592" s="989"/>
      <c r="BC592" s="989"/>
      <c r="BD592" s="989"/>
      <c r="BE592" s="989"/>
      <c r="BF592" s="989"/>
      <c r="BG592" s="1158"/>
    </row>
    <row r="593" spans="1:115" ht="30" hidden="1" customHeight="1" x14ac:dyDescent="0.25">
      <c r="A593" s="4751"/>
      <c r="B593" s="4743"/>
      <c r="C593" s="392" t="s">
        <v>279</v>
      </c>
      <c r="D593" s="392" t="s">
        <v>279</v>
      </c>
      <c r="E593" s="393"/>
      <c r="F593" s="393"/>
      <c r="G593" s="393"/>
      <c r="H593" s="393"/>
      <c r="I593" s="393"/>
      <c r="J593" s="393"/>
      <c r="K593" s="393"/>
      <c r="L593" s="393"/>
      <c r="M593" s="996"/>
      <c r="N593" s="997"/>
      <c r="O593" s="998"/>
      <c r="P593" s="998"/>
      <c r="Q593" s="998"/>
      <c r="R593" s="999"/>
      <c r="S593" s="1000"/>
      <c r="T593" s="1001"/>
      <c r="U593" s="1000"/>
      <c r="V593" s="1002"/>
      <c r="W593" s="999"/>
      <c r="X593" s="1002"/>
      <c r="Y593" s="1003"/>
      <c r="Z593" s="1004"/>
      <c r="AA593" s="1005"/>
      <c r="AB593" s="1004"/>
      <c r="AC593" s="1006"/>
      <c r="AD593" s="1007"/>
      <c r="AE593" s="1008"/>
      <c r="AF593" s="1004"/>
      <c r="AG593" s="1009"/>
      <c r="AH593" s="1007"/>
      <c r="AI593" s="1004"/>
      <c r="AJ593" s="1009"/>
      <c r="AK593" s="1007"/>
      <c r="AL593" s="1009"/>
      <c r="AM593" s="1004"/>
      <c r="AN593" s="1009"/>
      <c r="AO593" s="1010">
        <v>41623</v>
      </c>
      <c r="AP593" s="1011" t="s">
        <v>216</v>
      </c>
      <c r="AQ593" s="986"/>
      <c r="AR593" s="987"/>
      <c r="AS593" s="986"/>
      <c r="AT593" s="987"/>
      <c r="AU593" s="1012"/>
      <c r="AV593" s="987"/>
      <c r="AW593" s="1012"/>
      <c r="AX593" s="1012"/>
      <c r="AY593" s="988"/>
      <c r="AZ593" s="1012"/>
      <c r="BA593" s="990"/>
      <c r="BB593" s="990"/>
      <c r="BC593" s="990"/>
      <c r="BD593" s="990"/>
      <c r="BE593" s="990"/>
      <c r="BF593" s="990"/>
      <c r="BG593" s="1158"/>
    </row>
    <row r="594" spans="1:115" s="1" customFormat="1" ht="30" hidden="1" customHeight="1" x14ac:dyDescent="0.25">
      <c r="A594" s="991"/>
      <c r="B594" s="967"/>
      <c r="C594" s="992"/>
      <c r="D594" s="992"/>
      <c r="E594" s="13"/>
      <c r="F594" s="13"/>
      <c r="G594" s="13"/>
      <c r="H594" s="13"/>
      <c r="I594" s="13"/>
      <c r="J594" s="13"/>
      <c r="K594" s="13"/>
      <c r="L594" s="13"/>
      <c r="M594" s="30"/>
      <c r="N594" s="30"/>
      <c r="O594" s="30"/>
      <c r="P594" s="30"/>
      <c r="Q594" s="30"/>
      <c r="R594" s="30"/>
      <c r="S594" s="30"/>
      <c r="T594" s="993"/>
      <c r="U594" s="30"/>
      <c r="V594" s="993"/>
      <c r="W594" s="30"/>
      <c r="X594" s="993"/>
      <c r="Y594" s="993"/>
      <c r="Z594" s="30"/>
      <c r="AA594" s="993"/>
      <c r="AB594" s="30"/>
      <c r="AC594" s="13"/>
      <c r="AD594" s="121"/>
      <c r="AE594" s="13"/>
      <c r="AF594" s="30"/>
      <c r="AG594" s="13"/>
      <c r="AH594" s="121"/>
      <c r="AI594" s="30"/>
      <c r="AJ594" s="13"/>
      <c r="AK594" s="121"/>
      <c r="AL594" s="13"/>
      <c r="AM594" s="30"/>
      <c r="AN594" s="13"/>
      <c r="AO594" s="121"/>
      <c r="AP594" s="13"/>
      <c r="AQ594" s="30"/>
      <c r="AR594" s="13"/>
      <c r="AS594" s="30"/>
      <c r="AT594" s="13"/>
      <c r="AU594" s="993"/>
      <c r="AV594" s="13"/>
      <c r="AW594" s="13"/>
      <c r="AX594" s="13"/>
      <c r="AY594" s="30"/>
      <c r="AZ594" s="13"/>
      <c r="BL594" s="181"/>
      <c r="BM594" s="181"/>
      <c r="BN594" s="181"/>
      <c r="CQ594" s="2803"/>
      <c r="CR594" s="2803"/>
    </row>
    <row r="595" spans="1:115" ht="150" hidden="1" customHeight="1" x14ac:dyDescent="0.25">
      <c r="A595" s="966"/>
      <c r="B595" s="967"/>
      <c r="C595" s="4"/>
      <c r="D595" s="4"/>
      <c r="E595" s="13"/>
      <c r="F595" s="42"/>
      <c r="G595" s="42"/>
      <c r="H595" s="42"/>
      <c r="I595" s="42"/>
      <c r="J595" s="42"/>
      <c r="K595" s="968"/>
      <c r="L595" s="13"/>
      <c r="M595" s="181"/>
      <c r="N595" s="181"/>
      <c r="O595" s="3351"/>
      <c r="P595" s="181"/>
      <c r="Q595" s="181"/>
      <c r="R595" s="965"/>
      <c r="S595" s="181"/>
      <c r="T595" s="181"/>
      <c r="U595" s="181"/>
      <c r="V595" s="181"/>
      <c r="W595" s="181"/>
      <c r="X595" s="181"/>
      <c r="Y595" s="181"/>
      <c r="Z595" s="181"/>
      <c r="AA595" s="3351"/>
      <c r="AB595" s="1"/>
      <c r="AC595" s="827"/>
      <c r="AD595" s="13"/>
      <c r="AE595" s="13"/>
      <c r="AF595" s="13"/>
      <c r="AG595" s="1"/>
      <c r="AH595" s="1"/>
      <c r="AI595" s="1"/>
      <c r="AJ595" s="2803"/>
      <c r="AK595" s="2803"/>
      <c r="AL595" s="1"/>
      <c r="AM595" s="1"/>
      <c r="AN595" s="1"/>
      <c r="AO595" s="1"/>
      <c r="AP595" s="1"/>
      <c r="AQ595" s="1"/>
      <c r="AR595" s="1" t="s">
        <v>1</v>
      </c>
      <c r="AS595" s="1"/>
      <c r="AT595" s="1"/>
      <c r="AU595" s="4802" t="s">
        <v>323</v>
      </c>
      <c r="AV595" s="4803"/>
      <c r="AW595" s="2803" t="s">
        <v>1</v>
      </c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M595" s="181" t="s">
        <v>411</v>
      </c>
    </row>
    <row r="596" spans="1:115" s="19" customFormat="1" ht="30" hidden="1" customHeight="1" x14ac:dyDescent="0.25">
      <c r="A596" s="4748" t="s">
        <v>327</v>
      </c>
      <c r="B596" s="4740" t="s">
        <v>399</v>
      </c>
      <c r="C596" s="399" t="s">
        <v>168</v>
      </c>
      <c r="D596" s="399" t="s">
        <v>168</v>
      </c>
      <c r="E596" s="403">
        <v>40754</v>
      </c>
      <c r="F596" s="382">
        <v>40420</v>
      </c>
      <c r="G596" s="382">
        <v>40451</v>
      </c>
      <c r="H596" s="382">
        <v>40481</v>
      </c>
      <c r="I596" s="382">
        <v>40512</v>
      </c>
      <c r="J596" s="382">
        <v>40542</v>
      </c>
      <c r="K596" s="382">
        <v>40938</v>
      </c>
      <c r="L596" s="382">
        <v>40602</v>
      </c>
      <c r="M596" s="383">
        <v>40632</v>
      </c>
      <c r="N596" s="384">
        <v>41029</v>
      </c>
      <c r="O596" s="244">
        <v>41059</v>
      </c>
      <c r="P596" s="244">
        <v>41090</v>
      </c>
      <c r="Q596" s="400">
        <v>41120</v>
      </c>
      <c r="R596" s="386">
        <v>41151</v>
      </c>
      <c r="S596" s="401">
        <v>41182</v>
      </c>
      <c r="T596" s="402">
        <v>406454</v>
      </c>
      <c r="U596" s="401">
        <v>41243</v>
      </c>
      <c r="V596" s="402">
        <v>41273</v>
      </c>
      <c r="W596" s="408">
        <v>41304</v>
      </c>
      <c r="X596" s="401">
        <v>41333</v>
      </c>
      <c r="Y596" s="400">
        <v>40998</v>
      </c>
      <c r="Z596" s="789">
        <v>41394</v>
      </c>
      <c r="AA596" s="792">
        <v>41424</v>
      </c>
      <c r="AB596" s="795">
        <v>41090</v>
      </c>
      <c r="AC596" s="798">
        <v>41485</v>
      </c>
      <c r="AD596" s="795">
        <v>41516</v>
      </c>
      <c r="AE596" s="796">
        <v>41547</v>
      </c>
      <c r="AF596" s="401">
        <v>41577</v>
      </c>
      <c r="AG596" s="401">
        <v>41608</v>
      </c>
      <c r="AH596" s="277">
        <v>41638</v>
      </c>
      <c r="AI596" s="277">
        <v>41304</v>
      </c>
      <c r="AJ596" s="27">
        <v>41333</v>
      </c>
      <c r="AK596" s="277">
        <v>41363</v>
      </c>
      <c r="AL596" s="277">
        <v>41394</v>
      </c>
      <c r="AM596" s="468">
        <v>41789</v>
      </c>
      <c r="AN596" s="277">
        <v>41820</v>
      </c>
      <c r="AO596" s="276">
        <v>41850</v>
      </c>
      <c r="AP596" s="276">
        <v>41881</v>
      </c>
      <c r="AQ596" s="400">
        <v>41912</v>
      </c>
      <c r="AR596" s="401">
        <v>41942</v>
      </c>
      <c r="AS596" s="400">
        <v>41973</v>
      </c>
      <c r="AT596" s="401">
        <v>42003</v>
      </c>
      <c r="AU596" s="978">
        <v>42034</v>
      </c>
      <c r="AV596" s="400">
        <v>42063</v>
      </c>
      <c r="AW596" s="978">
        <v>42093</v>
      </c>
      <c r="AX596" s="400">
        <v>42124</v>
      </c>
      <c r="AY596" s="401">
        <v>42154</v>
      </c>
      <c r="AZ596" s="400">
        <v>42185</v>
      </c>
      <c r="BA596" s="401">
        <v>42215</v>
      </c>
      <c r="BB596" s="277">
        <v>41881</v>
      </c>
      <c r="BC596" s="277">
        <v>41912</v>
      </c>
      <c r="BD596" s="277">
        <v>41942</v>
      </c>
      <c r="BE596" s="277">
        <v>41973</v>
      </c>
      <c r="BF596" s="277">
        <v>42003</v>
      </c>
      <c r="BG596" s="978">
        <v>42034</v>
      </c>
      <c r="BH596" s="400">
        <v>42063</v>
      </c>
      <c r="BI596" s="978">
        <v>42093</v>
      </c>
      <c r="BJ596" s="400">
        <v>42124</v>
      </c>
      <c r="BK596" s="401">
        <v>42154</v>
      </c>
      <c r="BL596" s="400">
        <v>42185</v>
      </c>
      <c r="BM596" s="468">
        <v>42581</v>
      </c>
      <c r="BN596" s="277">
        <v>42612</v>
      </c>
      <c r="BO596" s="276">
        <v>42643</v>
      </c>
      <c r="BP596" s="277">
        <v>42673</v>
      </c>
      <c r="BQ596" s="277">
        <v>42704</v>
      </c>
      <c r="BR596" s="275">
        <v>42734</v>
      </c>
      <c r="BS596" s="275">
        <v>42734</v>
      </c>
      <c r="CH596" s="15"/>
      <c r="CI596" s="15"/>
      <c r="CJ596" s="15"/>
      <c r="CK596" s="15"/>
      <c r="CL596" s="15"/>
      <c r="CM596" s="15"/>
      <c r="CN596" s="15"/>
      <c r="CO596" s="15"/>
      <c r="CP596" s="15"/>
      <c r="CQ596" s="2095"/>
      <c r="CR596" s="209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</row>
    <row r="597" spans="1:115" s="19" customFormat="1" ht="30" hidden="1" customHeight="1" x14ac:dyDescent="0.25">
      <c r="A597" s="4749"/>
      <c r="B597" s="4741"/>
      <c r="C597" s="979" t="s">
        <v>320</v>
      </c>
      <c r="D597" s="979" t="s">
        <v>320</v>
      </c>
      <c r="E597" s="377"/>
      <c r="F597" s="377"/>
      <c r="G597" s="377"/>
      <c r="H597" s="377"/>
      <c r="I597" s="377"/>
      <c r="J597" s="377"/>
      <c r="K597" s="377"/>
      <c r="L597" s="377"/>
      <c r="M597" s="378"/>
      <c r="N597" s="379"/>
      <c r="O597" s="197"/>
      <c r="P597" s="197"/>
      <c r="Q597" s="243"/>
      <c r="R597" s="31"/>
      <c r="S597" s="317">
        <v>41182</v>
      </c>
      <c r="T597" s="318">
        <v>406454</v>
      </c>
      <c r="U597" s="317">
        <v>41243</v>
      </c>
      <c r="V597" s="317">
        <v>41273</v>
      </c>
      <c r="W597" s="243">
        <v>41304</v>
      </c>
      <c r="X597" s="317">
        <v>41333</v>
      </c>
      <c r="Y597" s="243">
        <v>40998</v>
      </c>
      <c r="Z597" s="1078">
        <v>41394</v>
      </c>
      <c r="AA597" s="1079">
        <v>41424</v>
      </c>
      <c r="AB597" s="316">
        <v>41090</v>
      </c>
      <c r="AC597" s="316">
        <v>41485</v>
      </c>
      <c r="AD597" s="1078">
        <v>41516</v>
      </c>
      <c r="AE597" s="1080">
        <v>41547</v>
      </c>
      <c r="AF597" s="317">
        <v>41577</v>
      </c>
      <c r="AG597" s="317">
        <v>41608</v>
      </c>
      <c r="AH597" s="317">
        <v>41638</v>
      </c>
      <c r="AI597" s="317">
        <v>41304</v>
      </c>
      <c r="AJ597" s="1081">
        <v>41333</v>
      </c>
      <c r="AK597" s="317">
        <v>41363</v>
      </c>
      <c r="AL597" s="317">
        <v>41394</v>
      </c>
      <c r="AM597" s="316">
        <v>41789</v>
      </c>
      <c r="AN597" s="317">
        <v>41820</v>
      </c>
      <c r="AO597" s="243">
        <v>41850</v>
      </c>
      <c r="AP597" s="243">
        <v>41881</v>
      </c>
      <c r="AQ597" s="316">
        <v>41912</v>
      </c>
      <c r="AR597" s="243"/>
      <c r="AS597" s="318"/>
      <c r="AT597" s="243"/>
      <c r="AU597" s="243">
        <v>41669</v>
      </c>
      <c r="AV597" s="318"/>
      <c r="AW597" s="243">
        <v>42093</v>
      </c>
      <c r="AX597" s="243"/>
      <c r="AY597" s="243"/>
      <c r="AZ597" s="316">
        <v>42185</v>
      </c>
      <c r="BA597" s="317"/>
      <c r="BB597" s="318"/>
      <c r="BC597" s="318">
        <v>41912</v>
      </c>
      <c r="BD597" s="318"/>
      <c r="BE597" s="318"/>
      <c r="BF597" s="318"/>
      <c r="BG597" s="243">
        <v>41669</v>
      </c>
      <c r="BH597" s="317"/>
      <c r="BI597" s="243">
        <v>42093</v>
      </c>
      <c r="BJ597" s="317"/>
      <c r="BK597" s="243"/>
      <c r="BL597" s="316">
        <v>42185</v>
      </c>
      <c r="BM597" s="318"/>
      <c r="BN597" s="318"/>
      <c r="BO597" s="318">
        <v>41912</v>
      </c>
      <c r="CH597" s="15"/>
      <c r="CI597" s="15"/>
      <c r="CJ597" s="15"/>
      <c r="CK597" s="15"/>
      <c r="CL597" s="15"/>
      <c r="CM597" s="15"/>
      <c r="CN597" s="15"/>
      <c r="CO597" s="15"/>
      <c r="CP597" s="15"/>
      <c r="CQ597" s="2095"/>
      <c r="CR597" s="209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</row>
    <row r="598" spans="1:115" ht="30" hidden="1" customHeight="1" x14ac:dyDescent="0.25">
      <c r="A598" s="4749"/>
      <c r="B598" s="4760"/>
      <c r="C598" s="18" t="s">
        <v>348</v>
      </c>
      <c r="D598" s="18" t="s">
        <v>348</v>
      </c>
      <c r="E598" s="209"/>
      <c r="F598" s="209"/>
      <c r="G598" s="209"/>
      <c r="H598" s="209"/>
      <c r="I598" s="209"/>
      <c r="J598" s="209"/>
      <c r="K598" s="209"/>
      <c r="L598" s="209"/>
      <c r="M598" s="210"/>
      <c r="N598" s="210"/>
      <c r="O598" s="511"/>
      <c r="P598" s="511"/>
      <c r="Q598" s="511"/>
      <c r="R598" s="511"/>
      <c r="S598" s="511"/>
      <c r="T598" s="511"/>
      <c r="U598" s="511"/>
      <c r="V598" s="511"/>
      <c r="W598" s="511"/>
      <c r="X598" s="511"/>
      <c r="Y598" s="511"/>
      <c r="Z598" s="511"/>
      <c r="AA598" s="209"/>
      <c r="AB598" s="511"/>
      <c r="AC598" s="511"/>
      <c r="AD598" s="511"/>
      <c r="AE598" s="511"/>
      <c r="AF598" s="511"/>
      <c r="AG598" s="511"/>
      <c r="AH598" s="511"/>
      <c r="AI598" s="511"/>
      <c r="AJ598" s="209"/>
      <c r="AK598" s="511"/>
      <c r="AL598" s="511"/>
      <c r="AM598" s="511"/>
      <c r="AN598" s="511"/>
      <c r="AO598" s="511"/>
      <c r="AP598" s="511"/>
      <c r="AQ598" s="511"/>
      <c r="AR598" s="511"/>
      <c r="AS598" s="511"/>
      <c r="AT598" s="511"/>
      <c r="AU598" s="511"/>
      <c r="AV598" s="511"/>
      <c r="AW598" s="511"/>
      <c r="AX598" s="511"/>
      <c r="AY598" s="511"/>
      <c r="AZ598" s="511"/>
      <c r="BA598" s="511"/>
      <c r="BB598" s="511"/>
      <c r="BC598" s="511">
        <v>42282</v>
      </c>
      <c r="BD598" s="511"/>
      <c r="BE598" s="511"/>
      <c r="BF598" s="511"/>
      <c r="BG598" s="511"/>
      <c r="BH598" s="511"/>
      <c r="BI598" s="511"/>
      <c r="BJ598" s="511"/>
      <c r="BK598" s="511"/>
      <c r="BL598" s="511"/>
      <c r="BM598" s="121"/>
      <c r="BN598" s="121"/>
      <c r="BO598" s="121"/>
    </row>
    <row r="599" spans="1:115" ht="30" hidden="1" customHeight="1" x14ac:dyDescent="0.25">
      <c r="A599" s="4749"/>
      <c r="B599" s="4760"/>
      <c r="C599" s="18" t="s">
        <v>400</v>
      </c>
      <c r="D599" s="18" t="s">
        <v>400</v>
      </c>
      <c r="E599" s="209"/>
      <c r="F599" s="209"/>
      <c r="G599" s="209"/>
      <c r="H599" s="209"/>
      <c r="I599" s="209"/>
      <c r="J599" s="209"/>
      <c r="K599" s="209"/>
      <c r="L599" s="209"/>
      <c r="M599" s="210"/>
      <c r="N599" s="210"/>
      <c r="O599" s="511"/>
      <c r="P599" s="511"/>
      <c r="Q599" s="511"/>
      <c r="R599" s="511"/>
      <c r="S599" s="511"/>
      <c r="T599" s="511"/>
      <c r="U599" s="511"/>
      <c r="V599" s="511"/>
      <c r="W599" s="511"/>
      <c r="X599" s="511"/>
      <c r="Y599" s="511"/>
      <c r="Z599" s="511"/>
      <c r="AA599" s="209"/>
      <c r="AB599" s="511"/>
      <c r="AC599" s="511"/>
      <c r="AD599" s="511"/>
      <c r="AE599" s="511"/>
      <c r="AF599" s="511"/>
      <c r="AG599" s="511"/>
      <c r="AH599" s="511"/>
      <c r="AI599" s="511"/>
      <c r="AJ599" s="209"/>
      <c r="AK599" s="511"/>
      <c r="AL599" s="511"/>
      <c r="AM599" s="511"/>
      <c r="AN599" s="511"/>
      <c r="AO599" s="511"/>
      <c r="AP599" s="511"/>
      <c r="AQ599" s="511"/>
      <c r="AR599" s="511"/>
      <c r="AS599" s="511"/>
      <c r="AT599" s="511"/>
      <c r="AU599" s="511"/>
      <c r="AV599" s="511"/>
      <c r="AW599" s="511"/>
      <c r="AX599" s="511"/>
      <c r="AY599" s="511"/>
      <c r="AZ599" s="511"/>
      <c r="BA599" s="511"/>
      <c r="BB599" s="511"/>
      <c r="BC599" s="511">
        <f>BC598-10</f>
        <v>42272</v>
      </c>
      <c r="BD599" s="511"/>
      <c r="BE599" s="511"/>
      <c r="BF599" s="511"/>
      <c r="BG599" s="511"/>
      <c r="BH599" s="511"/>
      <c r="BI599" s="511"/>
      <c r="BJ599" s="511"/>
      <c r="BK599" s="511"/>
      <c r="BL599" s="511"/>
      <c r="BM599" s="121"/>
      <c r="BN599" s="121"/>
      <c r="BO599" s="121"/>
    </row>
    <row r="600" spans="1:115" ht="30" hidden="1" customHeight="1" x14ac:dyDescent="0.25">
      <c r="A600" s="4749"/>
      <c r="B600" s="4760"/>
      <c r="C600" s="1197" t="s">
        <v>402</v>
      </c>
      <c r="D600" s="1197" t="s">
        <v>402</v>
      </c>
      <c r="E600" s="233"/>
      <c r="F600" s="233"/>
      <c r="G600" s="233"/>
      <c r="H600" s="233"/>
      <c r="I600" s="233"/>
      <c r="J600" s="233"/>
      <c r="K600" s="233"/>
      <c r="L600" s="233"/>
      <c r="M600" s="234"/>
      <c r="N600" s="235"/>
      <c r="O600" s="237"/>
      <c r="P600" s="237"/>
      <c r="Q600" s="237"/>
      <c r="R600" s="237"/>
      <c r="S600" s="237"/>
      <c r="T600" s="237"/>
      <c r="U600" s="237"/>
      <c r="V600" s="237"/>
      <c r="W600" s="237"/>
      <c r="X600" s="237"/>
      <c r="Y600" s="237"/>
      <c r="Z600" s="1198"/>
      <c r="AA600" s="833"/>
      <c r="AB600" s="1198"/>
      <c r="AC600" s="1199"/>
      <c r="AD600" s="1198"/>
      <c r="AE600" s="1199"/>
      <c r="AF600" s="1198"/>
      <c r="AG600" s="1199"/>
      <c r="AH600" s="1198"/>
      <c r="AI600" s="1198"/>
      <c r="AJ600" s="973"/>
      <c r="AK600" s="1198"/>
      <c r="AL600" s="1198"/>
      <c r="AM600" s="1198"/>
      <c r="AN600" s="1198"/>
      <c r="AO600" s="1198"/>
      <c r="AP600" s="1198"/>
      <c r="AQ600" s="237"/>
      <c r="AR600" s="1198"/>
      <c r="AS600" s="237"/>
      <c r="AT600" s="1198"/>
      <c r="AU600" s="1198"/>
      <c r="AV600" s="1198"/>
      <c r="AW600" s="1198"/>
      <c r="AX600" s="237"/>
      <c r="AY600" s="237"/>
      <c r="AZ600" s="237"/>
      <c r="BA600" s="237"/>
      <c r="BB600" s="237"/>
      <c r="BC600" s="237">
        <f>BC601+21</f>
        <v>42183</v>
      </c>
      <c r="BD600" s="1198"/>
      <c r="BE600" s="1198"/>
      <c r="BF600" s="1198"/>
      <c r="BG600" s="237"/>
      <c r="BH600" s="1198"/>
      <c r="BI600" s="237"/>
      <c r="BJ600" s="1198"/>
      <c r="BK600" s="1198"/>
      <c r="BL600" s="237"/>
      <c r="BM600" s="121"/>
      <c r="BN600" s="121"/>
      <c r="BO600" s="121"/>
    </row>
    <row r="601" spans="1:115" ht="30" hidden="1" customHeight="1" x14ac:dyDescent="0.25">
      <c r="A601" s="4749"/>
      <c r="B601" s="4760"/>
      <c r="C601" s="1197" t="s">
        <v>401</v>
      </c>
      <c r="D601" s="1197" t="s">
        <v>401</v>
      </c>
      <c r="E601" s="233"/>
      <c r="F601" s="233"/>
      <c r="G601" s="233"/>
      <c r="H601" s="233"/>
      <c r="I601" s="233"/>
      <c r="J601" s="233"/>
      <c r="K601" s="233"/>
      <c r="L601" s="233"/>
      <c r="M601" s="234"/>
      <c r="N601" s="235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1198"/>
      <c r="AA601" s="833"/>
      <c r="AB601" s="1198"/>
      <c r="AC601" s="1199"/>
      <c r="AD601" s="1198"/>
      <c r="AE601" s="1199"/>
      <c r="AF601" s="1198"/>
      <c r="AG601" s="1199"/>
      <c r="AH601" s="1198"/>
      <c r="AI601" s="1198"/>
      <c r="AJ601" s="973"/>
      <c r="AK601" s="1198"/>
      <c r="AL601" s="1198"/>
      <c r="AM601" s="1198"/>
      <c r="AN601" s="1198"/>
      <c r="AO601" s="1198"/>
      <c r="AP601" s="1198"/>
      <c r="AQ601" s="237"/>
      <c r="AR601" s="1198"/>
      <c r="AS601" s="237"/>
      <c r="AT601" s="1198"/>
      <c r="AU601" s="1198"/>
      <c r="AV601" s="1198"/>
      <c r="AW601" s="1198"/>
      <c r="AX601" s="237"/>
      <c r="AY601" s="237"/>
      <c r="AZ601" s="237"/>
      <c r="BA601" s="237"/>
      <c r="BB601" s="237"/>
      <c r="BC601" s="237">
        <f>BC599-110</f>
        <v>42162</v>
      </c>
      <c r="BD601" s="1198"/>
      <c r="BE601" s="1198"/>
      <c r="BF601" s="1198"/>
      <c r="BG601" s="237"/>
      <c r="BH601" s="1198"/>
      <c r="BI601" s="237"/>
      <c r="BJ601" s="1198"/>
      <c r="BK601" s="1198"/>
      <c r="BL601" s="237"/>
      <c r="BM601" s="121"/>
      <c r="BN601" s="121"/>
      <c r="BO601" s="121"/>
    </row>
    <row r="602" spans="1:115" ht="30" hidden="1" customHeight="1" x14ac:dyDescent="0.25">
      <c r="A602" s="4749"/>
      <c r="B602" s="4741"/>
      <c r="C602" s="291" t="s">
        <v>4</v>
      </c>
      <c r="D602" s="291" t="s">
        <v>4</v>
      </c>
      <c r="E602" s="238"/>
      <c r="F602" s="238"/>
      <c r="G602" s="238"/>
      <c r="H602" s="238"/>
      <c r="I602" s="238"/>
      <c r="J602" s="238"/>
      <c r="K602" s="233"/>
      <c r="L602" s="233"/>
      <c r="M602" s="234"/>
      <c r="N602" s="235"/>
      <c r="O602" s="236"/>
      <c r="P602" s="236"/>
      <c r="Q602" s="236" t="e">
        <f>Q607+7</f>
        <v>#REF!</v>
      </c>
      <c r="R602" s="237" t="e">
        <f>R607+7</f>
        <v>#REF!</v>
      </c>
      <c r="S602" s="365">
        <f>S607+7</f>
        <v>41075</v>
      </c>
      <c r="T602" s="407" t="s">
        <v>175</v>
      </c>
      <c r="U602" s="365">
        <f>U607+7</f>
        <v>41138</v>
      </c>
      <c r="V602" s="368" t="s">
        <v>177</v>
      </c>
      <c r="W602" s="404">
        <f>W607+7</f>
        <v>41215</v>
      </c>
      <c r="X602" s="368" t="s">
        <v>178</v>
      </c>
      <c r="Y602" s="783" t="s">
        <v>178</v>
      </c>
      <c r="Z602" s="775">
        <f>Z122</f>
        <v>0</v>
      </c>
      <c r="AA602" s="776" t="s">
        <v>166</v>
      </c>
      <c r="AB602" s="775">
        <f>AB122</f>
        <v>41325</v>
      </c>
      <c r="AC602" s="833" t="s">
        <v>167</v>
      </c>
      <c r="AD602" s="844">
        <f>AD122</f>
        <v>41391</v>
      </c>
      <c r="AE602" s="845" t="s">
        <v>212</v>
      </c>
      <c r="AF602" s="775">
        <f>AF122</f>
        <v>41464</v>
      </c>
      <c r="AG602" s="845" t="s">
        <v>256</v>
      </c>
      <c r="AH602" s="844">
        <f>AH122</f>
        <v>41525</v>
      </c>
      <c r="AI602" s="775">
        <f>AI122</f>
        <v>41192</v>
      </c>
      <c r="AJ602" s="879" t="s">
        <v>178</v>
      </c>
      <c r="AK602" s="844">
        <f>AK122</f>
        <v>41231</v>
      </c>
      <c r="AL602" s="879" t="s">
        <v>257</v>
      </c>
      <c r="AM602" s="775">
        <f>AM122</f>
        <v>41657</v>
      </c>
      <c r="AN602" s="879" t="s">
        <v>213</v>
      </c>
      <c r="AO602" s="844">
        <f>AO122</f>
        <v>41733</v>
      </c>
      <c r="AP602" s="879" t="s">
        <v>216</v>
      </c>
      <c r="AQ602" s="980"/>
      <c r="AR602" s="981"/>
      <c r="AS602" s="980"/>
      <c r="AT602" s="981"/>
      <c r="AU602" s="973">
        <f>AU93</f>
        <v>42014</v>
      </c>
      <c r="AV602" s="973"/>
      <c r="AW602" s="973">
        <f>AW93</f>
        <v>42073</v>
      </c>
      <c r="AX602" s="938">
        <f>AX93</f>
        <v>42104</v>
      </c>
      <c r="AY602" s="365"/>
      <c r="AZ602" s="938">
        <f>AZ93</f>
        <v>42165</v>
      </c>
      <c r="BA602" s="1195"/>
      <c r="BB602" s="1196"/>
      <c r="BC602" s="868">
        <f>BC93</f>
        <v>42257</v>
      </c>
      <c r="BD602" s="1197"/>
      <c r="BE602" s="1197"/>
      <c r="BF602" s="1197"/>
      <c r="BG602" s="868">
        <f>BG93</f>
        <v>42379</v>
      </c>
      <c r="BH602" s="1197"/>
      <c r="BI602" s="868">
        <f>BI93</f>
        <v>42439</v>
      </c>
      <c r="BJ602" s="1197"/>
      <c r="BK602" s="1197"/>
      <c r="BL602" s="868">
        <f>BL93</f>
        <v>42546</v>
      </c>
    </row>
    <row r="603" spans="1:115" ht="30" hidden="1" customHeight="1" x14ac:dyDescent="0.25">
      <c r="A603" s="4749"/>
      <c r="B603" s="4741"/>
      <c r="C603" s="291" t="s">
        <v>403</v>
      </c>
      <c r="D603" s="291" t="s">
        <v>403</v>
      </c>
      <c r="E603" s="238"/>
      <c r="F603" s="238"/>
      <c r="G603" s="238"/>
      <c r="H603" s="238"/>
      <c r="I603" s="238"/>
      <c r="J603" s="238"/>
      <c r="K603" s="233"/>
      <c r="L603" s="233"/>
      <c r="M603" s="234"/>
      <c r="N603" s="235"/>
      <c r="O603" s="236"/>
      <c r="P603" s="236"/>
      <c r="Q603" s="236"/>
      <c r="R603" s="237"/>
      <c r="S603" s="365"/>
      <c r="T603" s="407"/>
      <c r="U603" s="365"/>
      <c r="V603" s="368"/>
      <c r="W603" s="404"/>
      <c r="X603" s="368"/>
      <c r="Y603" s="783"/>
      <c r="Z603" s="775"/>
      <c r="AA603" s="776"/>
      <c r="AB603" s="775"/>
      <c r="AC603" s="833"/>
      <c r="AD603" s="844"/>
      <c r="AE603" s="845"/>
      <c r="AF603" s="775"/>
      <c r="AG603" s="938"/>
      <c r="AH603" s="844"/>
      <c r="AI603" s="775"/>
      <c r="AJ603" s="879"/>
      <c r="AK603" s="844"/>
      <c r="AL603" s="879"/>
      <c r="AM603" s="775"/>
      <c r="AN603" s="879"/>
      <c r="AO603" s="844"/>
      <c r="AP603" s="879"/>
      <c r="AQ603" s="980"/>
      <c r="AR603" s="981"/>
      <c r="AS603" s="980"/>
      <c r="AT603" s="981"/>
      <c r="AU603" s="973"/>
      <c r="AV603" s="973"/>
      <c r="AW603" s="973"/>
      <c r="AX603" s="938"/>
      <c r="AY603" s="365"/>
      <c r="AZ603" s="938"/>
      <c r="BA603" s="1195"/>
      <c r="BB603" s="1196"/>
      <c r="BC603" s="868">
        <f>BC604+15</f>
        <v>42180</v>
      </c>
      <c r="BD603" s="1197"/>
      <c r="BE603" s="1197"/>
      <c r="BF603" s="1197"/>
      <c r="BG603" s="868"/>
      <c r="BH603" s="1197"/>
      <c r="BI603" s="868"/>
      <c r="BJ603" s="1197"/>
      <c r="BK603" s="1197"/>
      <c r="BL603" s="868"/>
    </row>
    <row r="604" spans="1:115" ht="30" hidden="1" customHeight="1" x14ac:dyDescent="0.25">
      <c r="A604" s="4749"/>
      <c r="B604" s="4741"/>
      <c r="C604" s="389" t="s">
        <v>319</v>
      </c>
      <c r="D604" s="389" t="s">
        <v>319</v>
      </c>
      <c r="E604" s="211"/>
      <c r="F604" s="211"/>
      <c r="G604" s="211"/>
      <c r="H604" s="211"/>
      <c r="I604" s="211"/>
      <c r="J604" s="211"/>
      <c r="K604" s="209"/>
      <c r="L604" s="209"/>
      <c r="M604" s="210"/>
      <c r="N604" s="218"/>
      <c r="O604" s="226" t="e">
        <f>#REF!-4</f>
        <v>#REF!</v>
      </c>
      <c r="P604" s="226" t="s">
        <v>107</v>
      </c>
      <c r="Q604" s="226" t="e">
        <f>#REF!-4</f>
        <v>#REF!</v>
      </c>
      <c r="R604" s="227" t="e">
        <f>#REF!-4</f>
        <v>#REF!</v>
      </c>
      <c r="S604" s="240">
        <f>S602-9</f>
        <v>41066</v>
      </c>
      <c r="T604" s="363" t="s">
        <v>176</v>
      </c>
      <c r="U604" s="240">
        <f>U602-9</f>
        <v>41129</v>
      </c>
      <c r="V604" s="374" t="s">
        <v>177</v>
      </c>
      <c r="W604" s="227">
        <f>W602-9</f>
        <v>41206</v>
      </c>
      <c r="X604" s="374" t="s">
        <v>178</v>
      </c>
      <c r="Y604" s="786" t="s">
        <v>178</v>
      </c>
      <c r="Z604" s="771" t="e">
        <f>#REF!-4</f>
        <v>#REF!</v>
      </c>
      <c r="AA604" s="779" t="s">
        <v>166</v>
      </c>
      <c r="AB604" s="771">
        <f>AB602-9</f>
        <v>41316</v>
      </c>
      <c r="AC604" s="838" t="s">
        <v>167</v>
      </c>
      <c r="AD604" s="850" t="e">
        <f>#REF!-4</f>
        <v>#REF!</v>
      </c>
      <c r="AE604" s="851" t="s">
        <v>212</v>
      </c>
      <c r="AF604" s="771">
        <f>AF602-9</f>
        <v>41455</v>
      </c>
      <c r="AG604" s="875" t="s">
        <v>256</v>
      </c>
      <c r="AH604" s="850" t="e">
        <f>#REF!-4</f>
        <v>#REF!</v>
      </c>
      <c r="AI604" s="771">
        <f>AI602-9</f>
        <v>41183</v>
      </c>
      <c r="AJ604" s="875" t="s">
        <v>178</v>
      </c>
      <c r="AK604" s="850" t="e">
        <f>#REF!-4</f>
        <v>#REF!</v>
      </c>
      <c r="AL604" s="875" t="s">
        <v>257</v>
      </c>
      <c r="AM604" s="771">
        <f>AM602-9</f>
        <v>41648</v>
      </c>
      <c r="AN604" s="875" t="s">
        <v>213</v>
      </c>
      <c r="AO604" s="918" t="e">
        <f>#REF!-4</f>
        <v>#REF!</v>
      </c>
      <c r="AP604" s="875" t="s">
        <v>216</v>
      </c>
      <c r="AQ604" s="984"/>
      <c r="AR604" s="983"/>
      <c r="AS604" s="984"/>
      <c r="AT604" s="983"/>
      <c r="AU604" s="976" t="e">
        <f>#REF!-17</f>
        <v>#REF!</v>
      </c>
      <c r="AV604" s="976"/>
      <c r="AW604" s="976" t="e">
        <f>#REF!-17</f>
        <v>#REF!</v>
      </c>
      <c r="AX604" s="940" t="e">
        <f>#REF!-17</f>
        <v>#REF!</v>
      </c>
      <c r="AY604" s="226"/>
      <c r="AZ604" s="940" t="e">
        <f>#REF!-17</f>
        <v>#REF!</v>
      </c>
      <c r="BA604" s="561"/>
      <c r="BB604" s="1075"/>
      <c r="BC604" s="870">
        <f>BC605+2</f>
        <v>42165</v>
      </c>
      <c r="BD604" s="1068"/>
      <c r="BE604" s="1068"/>
      <c r="BF604" s="1068"/>
      <c r="BG604" s="870" t="e">
        <f>#REF!-17</f>
        <v>#REF!</v>
      </c>
      <c r="BH604" s="1068"/>
      <c r="BI604" s="870" t="e">
        <f>#REF!-17</f>
        <v>#REF!</v>
      </c>
      <c r="BJ604" s="1068"/>
      <c r="BK604" s="1068"/>
      <c r="BL604" s="870" t="e">
        <f>#REF!-17</f>
        <v>#REF!</v>
      </c>
    </row>
    <row r="605" spans="1:115" ht="30" hidden="1" customHeight="1" x14ac:dyDescent="0.25">
      <c r="A605" s="4749"/>
      <c r="B605" s="4741"/>
      <c r="C605" s="389" t="s">
        <v>322</v>
      </c>
      <c r="D605" s="389" t="s">
        <v>322</v>
      </c>
      <c r="E605" s="211"/>
      <c r="F605" s="211"/>
      <c r="G605" s="211"/>
      <c r="H605" s="211"/>
      <c r="I605" s="211"/>
      <c r="J605" s="211"/>
      <c r="K605" s="209"/>
      <c r="L605" s="209"/>
      <c r="M605" s="210"/>
      <c r="N605" s="218"/>
      <c r="O605" s="226" t="e">
        <f>O604-7</f>
        <v>#REF!</v>
      </c>
      <c r="P605" s="226" t="s">
        <v>107</v>
      </c>
      <c r="Q605" s="226" t="e">
        <f>Q604-7</f>
        <v>#REF!</v>
      </c>
      <c r="R605" s="227" t="e">
        <f>R604-7</f>
        <v>#REF!</v>
      </c>
      <c r="S605" s="240">
        <f>S604-7</f>
        <v>41059</v>
      </c>
      <c r="T605" s="363" t="s">
        <v>176</v>
      </c>
      <c r="U605" s="240">
        <f>U604-7</f>
        <v>41122</v>
      </c>
      <c r="V605" s="374" t="s">
        <v>177</v>
      </c>
      <c r="W605" s="227">
        <f>W604-7</f>
        <v>41199</v>
      </c>
      <c r="X605" s="374" t="s">
        <v>178</v>
      </c>
      <c r="Y605" s="786" t="s">
        <v>178</v>
      </c>
      <c r="Z605" s="771" t="e">
        <f>Z604-7</f>
        <v>#REF!</v>
      </c>
      <c r="AA605" s="779" t="s">
        <v>166</v>
      </c>
      <c r="AB605" s="771">
        <f>AB604-7</f>
        <v>41309</v>
      </c>
      <c r="AC605" s="838" t="s">
        <v>167</v>
      </c>
      <c r="AD605" s="850" t="e">
        <f>AD604-7</f>
        <v>#REF!</v>
      </c>
      <c r="AE605" s="851" t="s">
        <v>212</v>
      </c>
      <c r="AF605" s="771">
        <f>AF604-7</f>
        <v>41448</v>
      </c>
      <c r="AG605" s="875" t="s">
        <v>256</v>
      </c>
      <c r="AH605" s="850" t="e">
        <f>AH604-7</f>
        <v>#REF!</v>
      </c>
      <c r="AI605" s="771">
        <f>AI604-7</f>
        <v>41176</v>
      </c>
      <c r="AJ605" s="875" t="s">
        <v>178</v>
      </c>
      <c r="AK605" s="850" t="e">
        <f>AK604-7</f>
        <v>#REF!</v>
      </c>
      <c r="AL605" s="875" t="s">
        <v>257</v>
      </c>
      <c r="AM605" s="771">
        <f>AM604-7</f>
        <v>41641</v>
      </c>
      <c r="AN605" s="875" t="s">
        <v>213</v>
      </c>
      <c r="AO605" s="918" t="e">
        <f>AO604-7</f>
        <v>#REF!</v>
      </c>
      <c r="AP605" s="875" t="s">
        <v>216</v>
      </c>
      <c r="AQ605" s="984"/>
      <c r="AR605" s="983"/>
      <c r="AS605" s="984"/>
      <c r="AT605" s="983"/>
      <c r="AU605" s="976" t="e">
        <f>#REF!-24</f>
        <v>#REF!</v>
      </c>
      <c r="AV605" s="976"/>
      <c r="AW605" s="976" t="e">
        <f>#REF!-24</f>
        <v>#REF!</v>
      </c>
      <c r="AX605" s="940" t="e">
        <f>#REF!-24</f>
        <v>#REF!</v>
      </c>
      <c r="AY605" s="226"/>
      <c r="AZ605" s="940" t="e">
        <f>#REF!-24</f>
        <v>#REF!</v>
      </c>
      <c r="BA605" s="561"/>
      <c r="BB605" s="1075"/>
      <c r="BC605" s="870">
        <f>BC606+7</f>
        <v>42163</v>
      </c>
      <c r="BD605" s="1068"/>
      <c r="BE605" s="1068"/>
      <c r="BF605" s="1068"/>
      <c r="BG605" s="870" t="e">
        <f>#REF!-24</f>
        <v>#REF!</v>
      </c>
      <c r="BH605" s="1068"/>
      <c r="BI605" s="870" t="e">
        <f>#REF!-24</f>
        <v>#REF!</v>
      </c>
      <c r="BJ605" s="1068"/>
      <c r="BK605" s="1068"/>
      <c r="BL605" s="870" t="e">
        <f>#REF!-24</f>
        <v>#REF!</v>
      </c>
    </row>
    <row r="606" spans="1:115" ht="30" hidden="1" customHeight="1" x14ac:dyDescent="0.25">
      <c r="A606" s="4749"/>
      <c r="B606" s="4741"/>
      <c r="C606" s="389" t="s">
        <v>321</v>
      </c>
      <c r="D606" s="389" t="s">
        <v>321</v>
      </c>
      <c r="E606" s="211">
        <v>40529</v>
      </c>
      <c r="F606" s="211">
        <v>40543</v>
      </c>
      <c r="G606" s="211">
        <v>40195</v>
      </c>
      <c r="H606" s="211">
        <v>40249</v>
      </c>
      <c r="I606" s="211">
        <v>40648</v>
      </c>
      <c r="J606" s="211">
        <v>40665</v>
      </c>
      <c r="K606" s="209">
        <v>40711</v>
      </c>
      <c r="L606" s="209" t="s">
        <v>25</v>
      </c>
      <c r="M606" s="210">
        <v>40746</v>
      </c>
      <c r="N606" s="218">
        <v>40781</v>
      </c>
      <c r="O606" s="226" t="e">
        <f>O605-3</f>
        <v>#REF!</v>
      </c>
      <c r="P606" s="226" t="s">
        <v>107</v>
      </c>
      <c r="Q606" s="226" t="e">
        <f>Q605-3</f>
        <v>#REF!</v>
      </c>
      <c r="R606" s="227" t="e">
        <f>R605-3</f>
        <v>#REF!</v>
      </c>
      <c r="S606" s="240">
        <f>S605-3</f>
        <v>41056</v>
      </c>
      <c r="T606" s="363" t="s">
        <v>176</v>
      </c>
      <c r="U606" s="240">
        <f>U605-3</f>
        <v>41119</v>
      </c>
      <c r="V606" s="374" t="s">
        <v>177</v>
      </c>
      <c r="W606" s="227">
        <f>W605-3</f>
        <v>41196</v>
      </c>
      <c r="X606" s="374" t="s">
        <v>178</v>
      </c>
      <c r="Y606" s="786" t="s">
        <v>178</v>
      </c>
      <c r="Z606" s="771" t="e">
        <f>Z605-3</f>
        <v>#REF!</v>
      </c>
      <c r="AA606" s="779" t="s">
        <v>166</v>
      </c>
      <c r="AB606" s="771">
        <f>AB605-3</f>
        <v>41306</v>
      </c>
      <c r="AC606" s="838" t="s">
        <v>167</v>
      </c>
      <c r="AD606" s="850" t="e">
        <f>AD605-3</f>
        <v>#REF!</v>
      </c>
      <c r="AE606" s="851" t="s">
        <v>212</v>
      </c>
      <c r="AF606" s="771">
        <f>AF605-3</f>
        <v>41445</v>
      </c>
      <c r="AG606" s="875" t="s">
        <v>256</v>
      </c>
      <c r="AH606" s="850" t="e">
        <f>AH605-3</f>
        <v>#REF!</v>
      </c>
      <c r="AI606" s="771">
        <f>AI605-3</f>
        <v>41173</v>
      </c>
      <c r="AJ606" s="875" t="s">
        <v>178</v>
      </c>
      <c r="AK606" s="850" t="e">
        <f>AK605-3</f>
        <v>#REF!</v>
      </c>
      <c r="AL606" s="875" t="s">
        <v>257</v>
      </c>
      <c r="AM606" s="771">
        <f>AM605-3</f>
        <v>41638</v>
      </c>
      <c r="AN606" s="875" t="s">
        <v>213</v>
      </c>
      <c r="AO606" s="918" t="e">
        <f>AO605-3</f>
        <v>#REF!</v>
      </c>
      <c r="AP606" s="875" t="s">
        <v>216</v>
      </c>
      <c r="AQ606" s="984"/>
      <c r="AR606" s="983"/>
      <c r="AS606" s="984"/>
      <c r="AT606" s="983"/>
      <c r="AU606" s="976" t="e">
        <f>AU605-7</f>
        <v>#REF!</v>
      </c>
      <c r="AV606" s="976"/>
      <c r="AW606" s="976" t="e">
        <f>AW605-7</f>
        <v>#REF!</v>
      </c>
      <c r="AX606" s="940" t="e">
        <f>AX605-7</f>
        <v>#REF!</v>
      </c>
      <c r="AY606" s="226"/>
      <c r="AZ606" s="940" t="e">
        <f>AZ605-7</f>
        <v>#REF!</v>
      </c>
      <c r="BA606" s="561"/>
      <c r="BB606" s="1075"/>
      <c r="BC606" s="870">
        <f>BC608+5</f>
        <v>42156</v>
      </c>
      <c r="BD606" s="1068"/>
      <c r="BE606" s="1068"/>
      <c r="BF606" s="1068"/>
      <c r="BG606" s="870" t="e">
        <f>BG605-7</f>
        <v>#REF!</v>
      </c>
      <c r="BH606" s="1068"/>
      <c r="BI606" s="870" t="e">
        <f>BI605-7</f>
        <v>#REF!</v>
      </c>
      <c r="BJ606" s="1068"/>
      <c r="BK606" s="1068"/>
      <c r="BL606" s="870" t="e">
        <f>BL605-7</f>
        <v>#REF!</v>
      </c>
    </row>
    <row r="607" spans="1:115" ht="30" hidden="1" customHeight="1" x14ac:dyDescent="0.25">
      <c r="A607" s="4749"/>
      <c r="B607" s="4741"/>
      <c r="C607" s="291" t="s">
        <v>121</v>
      </c>
      <c r="D607" s="291" t="s">
        <v>121</v>
      </c>
      <c r="E607" s="238"/>
      <c r="F607" s="238"/>
      <c r="G607" s="238"/>
      <c r="H607" s="238"/>
      <c r="I607" s="238"/>
      <c r="J607" s="238"/>
      <c r="K607" s="233"/>
      <c r="L607" s="233"/>
      <c r="M607" s="234"/>
      <c r="N607" s="235"/>
      <c r="O607" s="236"/>
      <c r="P607" s="236"/>
      <c r="Q607" s="236" t="e">
        <f>#REF!</f>
        <v>#REF!</v>
      </c>
      <c r="R607" s="237" t="e">
        <f>#REF!</f>
        <v>#REF!</v>
      </c>
      <c r="S607" s="365">
        <f>S608+2</f>
        <v>41068</v>
      </c>
      <c r="T607" s="407" t="s">
        <v>175</v>
      </c>
      <c r="U607" s="404">
        <f>U608+2</f>
        <v>41131</v>
      </c>
      <c r="V607" s="225" t="s">
        <v>177</v>
      </c>
      <c r="W607" s="412">
        <f>W608+2</f>
        <v>41208</v>
      </c>
      <c r="X607" s="225" t="s">
        <v>178</v>
      </c>
      <c r="Y607" s="784" t="s">
        <v>178</v>
      </c>
      <c r="Z607" s="768">
        <f>Z608+2</f>
        <v>2</v>
      </c>
      <c r="AA607" s="777" t="s">
        <v>166</v>
      </c>
      <c r="AB607" s="768">
        <f>AB608+2</f>
        <v>41457</v>
      </c>
      <c r="AC607" s="835" t="s">
        <v>167</v>
      </c>
      <c r="AD607" s="846">
        <f>AD608+2</f>
        <v>41518</v>
      </c>
      <c r="AE607" s="847" t="s">
        <v>212</v>
      </c>
      <c r="AF607" s="768">
        <f>AF608+2</f>
        <v>41579</v>
      </c>
      <c r="AG607" s="873" t="s">
        <v>256</v>
      </c>
      <c r="AH607" s="846">
        <f>AH608+2</f>
        <v>41640</v>
      </c>
      <c r="AI607" s="768">
        <f>AI608+2</f>
        <v>41306</v>
      </c>
      <c r="AJ607" s="873" t="s">
        <v>178</v>
      </c>
      <c r="AK607" s="846">
        <f>AK608+2</f>
        <v>41365</v>
      </c>
      <c r="AL607" s="873" t="s">
        <v>257</v>
      </c>
      <c r="AM607" s="768">
        <v>41277</v>
      </c>
      <c r="AN607" s="873" t="s">
        <v>213</v>
      </c>
      <c r="AO607" s="846">
        <f>AO608+2</f>
        <v>41852</v>
      </c>
      <c r="AP607" s="873" t="s">
        <v>216</v>
      </c>
      <c r="AQ607" s="982"/>
      <c r="AR607" s="983"/>
      <c r="AS607" s="982"/>
      <c r="AT607" s="983"/>
      <c r="AU607" s="974">
        <f>AU75</f>
        <v>0</v>
      </c>
      <c r="AV607" s="974"/>
      <c r="AW607" s="974">
        <f>AW75</f>
        <v>0</v>
      </c>
      <c r="AX607" s="255">
        <f>AX75</f>
        <v>0</v>
      </c>
      <c r="AY607" s="414"/>
      <c r="AZ607" s="255">
        <f>AZ75</f>
        <v>0</v>
      </c>
      <c r="BA607" s="538"/>
      <c r="BB607" s="266"/>
      <c r="BC607" s="14">
        <f>BC608+2</f>
        <v>42153</v>
      </c>
      <c r="BD607" s="890"/>
      <c r="BE607" s="890"/>
      <c r="BF607" s="890"/>
      <c r="BG607" s="14">
        <f>BG608+2</f>
        <v>42293</v>
      </c>
      <c r="BH607" s="890"/>
      <c r="BI607" s="14">
        <f>BI608+2</f>
        <v>42328</v>
      </c>
      <c r="BJ607" s="890"/>
      <c r="BK607" s="890"/>
      <c r="BL607" s="14">
        <f>BL608+2</f>
        <v>42426</v>
      </c>
    </row>
    <row r="608" spans="1:115" s="206" customFormat="1" ht="30" hidden="1" customHeight="1" x14ac:dyDescent="0.25">
      <c r="A608" s="4750"/>
      <c r="B608" s="4742"/>
      <c r="C608" s="388" t="s">
        <v>33</v>
      </c>
      <c r="D608" s="388" t="s">
        <v>33</v>
      </c>
      <c r="E608" s="211">
        <v>40183</v>
      </c>
      <c r="F608" s="211">
        <v>40590</v>
      </c>
      <c r="G608" s="211">
        <v>40604</v>
      </c>
      <c r="H608" s="211">
        <v>40275</v>
      </c>
      <c r="I608" s="211">
        <v>40674</v>
      </c>
      <c r="J608" s="211">
        <v>40337</v>
      </c>
      <c r="K608" s="207">
        <v>40737</v>
      </c>
      <c r="L608" s="207" t="s">
        <v>25</v>
      </c>
      <c r="M608" s="208">
        <v>40772</v>
      </c>
      <c r="N608" s="217">
        <v>40807</v>
      </c>
      <c r="O608" s="220">
        <v>40842</v>
      </c>
      <c r="P608" s="220" t="s">
        <v>107</v>
      </c>
      <c r="Q608" s="220">
        <v>40926</v>
      </c>
      <c r="R608" s="223">
        <v>40961</v>
      </c>
      <c r="S608" s="405">
        <v>41066</v>
      </c>
      <c r="T608" s="369" t="s">
        <v>175</v>
      </c>
      <c r="U608" s="406">
        <v>41129</v>
      </c>
      <c r="V608" s="373" t="s">
        <v>177</v>
      </c>
      <c r="W608" s="413">
        <v>41206</v>
      </c>
      <c r="X608" s="373" t="s">
        <v>178</v>
      </c>
      <c r="Y608" s="785" t="s">
        <v>178</v>
      </c>
      <c r="Z608" s="769">
        <f>Z114</f>
        <v>0</v>
      </c>
      <c r="AA608" s="778" t="s">
        <v>166</v>
      </c>
      <c r="AB608" s="769">
        <f>AB114</f>
        <v>41455</v>
      </c>
      <c r="AC608" s="836" t="s">
        <v>211</v>
      </c>
      <c r="AD608" s="848">
        <f>AD114</f>
        <v>41516</v>
      </c>
      <c r="AE608" s="849" t="s">
        <v>212</v>
      </c>
      <c r="AF608" s="769">
        <f>AF114</f>
        <v>41577</v>
      </c>
      <c r="AG608" s="874" t="s">
        <v>256</v>
      </c>
      <c r="AH608" s="848">
        <f>AH114</f>
        <v>41638</v>
      </c>
      <c r="AI608" s="769">
        <f>AI114</f>
        <v>41304</v>
      </c>
      <c r="AJ608" s="874" t="s">
        <v>178</v>
      </c>
      <c r="AK608" s="848">
        <f>AK114</f>
        <v>41363</v>
      </c>
      <c r="AL608" s="874" t="s">
        <v>257</v>
      </c>
      <c r="AM608" s="769">
        <f>AM114</f>
        <v>41789</v>
      </c>
      <c r="AN608" s="874" t="s">
        <v>213</v>
      </c>
      <c r="AO608" s="848">
        <f>AO114</f>
        <v>41850</v>
      </c>
      <c r="AP608" s="874" t="s">
        <v>216</v>
      </c>
      <c r="AQ608" s="982"/>
      <c r="AR608" s="983"/>
      <c r="AS608" s="982"/>
      <c r="AT608" s="983"/>
      <c r="AU608" s="975">
        <f>AU74</f>
        <v>0</v>
      </c>
      <c r="AV608" s="975"/>
      <c r="AW608" s="975">
        <f>AW74</f>
        <v>0</v>
      </c>
      <c r="AX608" s="939">
        <f>AX74</f>
        <v>0</v>
      </c>
      <c r="AY608" s="405"/>
      <c r="AZ608" s="939">
        <f>AZ74</f>
        <v>0</v>
      </c>
      <c r="BA608" s="1071"/>
      <c r="BB608" s="1074"/>
      <c r="BC608" s="869">
        <f>BC53</f>
        <v>42151</v>
      </c>
      <c r="BD608" s="1067"/>
      <c r="BE608" s="1067"/>
      <c r="BF608" s="1067"/>
      <c r="BG608" s="869">
        <f>BG53</f>
        <v>42291</v>
      </c>
      <c r="BH608" s="1067"/>
      <c r="BI608" s="869">
        <f>BI53</f>
        <v>42326</v>
      </c>
      <c r="BJ608" s="1067"/>
      <c r="BK608" s="1067"/>
      <c r="BL608" s="869">
        <f>BL53</f>
        <v>42424</v>
      </c>
      <c r="BM608" s="1243"/>
      <c r="BN608" s="1243"/>
      <c r="CH608" s="15"/>
      <c r="CI608" s="15"/>
      <c r="CJ608" s="15"/>
      <c r="CK608" s="15"/>
      <c r="CL608" s="15"/>
      <c r="CM608" s="15"/>
      <c r="CN608" s="15"/>
      <c r="CO608" s="15"/>
      <c r="CP608" s="15"/>
      <c r="CQ608" s="2095"/>
      <c r="CR608" s="209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</row>
    <row r="609" spans="1:115" ht="30" hidden="1" customHeight="1" x14ac:dyDescent="0.25">
      <c r="A609" s="4750"/>
      <c r="B609" s="4742"/>
      <c r="C609" s="6" t="s">
        <v>22</v>
      </c>
      <c r="D609" s="6" t="s">
        <v>22</v>
      </c>
      <c r="E609" s="211">
        <v>40543</v>
      </c>
      <c r="F609" s="211">
        <v>40199</v>
      </c>
      <c r="G609" s="211">
        <v>40600</v>
      </c>
      <c r="H609" s="211">
        <v>40270</v>
      </c>
      <c r="I609" s="211">
        <v>40669</v>
      </c>
      <c r="J609" s="211">
        <v>40332</v>
      </c>
      <c r="K609" s="209">
        <v>40732</v>
      </c>
      <c r="L609" s="209" t="s">
        <v>25</v>
      </c>
      <c r="M609" s="210">
        <v>40767</v>
      </c>
      <c r="N609" s="218">
        <v>40802</v>
      </c>
      <c r="O609" s="221">
        <v>40837</v>
      </c>
      <c r="P609" s="221" t="s">
        <v>107</v>
      </c>
      <c r="Q609" s="221">
        <v>40921</v>
      </c>
      <c r="R609" s="224">
        <v>40956</v>
      </c>
      <c r="S609" s="239" t="e">
        <f>#REF!</f>
        <v>#REF!</v>
      </c>
      <c r="T609" s="407" t="s">
        <v>175</v>
      </c>
      <c r="U609" s="239" t="e">
        <f>#REF!</f>
        <v>#REF!</v>
      </c>
      <c r="V609" s="225" t="s">
        <v>177</v>
      </c>
      <c r="W609" s="224" t="e">
        <f>#REF!</f>
        <v>#REF!</v>
      </c>
      <c r="X609" s="225" t="s">
        <v>178</v>
      </c>
      <c r="Y609" s="784" t="s">
        <v>178</v>
      </c>
      <c r="Z609" s="770" t="e">
        <f>#REF!</f>
        <v>#REF!</v>
      </c>
      <c r="AA609" s="777" t="s">
        <v>166</v>
      </c>
      <c r="AB609" s="770" t="e">
        <f>#REF!</f>
        <v>#REF!</v>
      </c>
      <c r="AC609" s="835" t="s">
        <v>167</v>
      </c>
      <c r="AD609" s="846" t="e">
        <f>#REF!</f>
        <v>#REF!</v>
      </c>
      <c r="AE609" s="847" t="s">
        <v>212</v>
      </c>
      <c r="AF609" s="770" t="e">
        <f>#REF!</f>
        <v>#REF!</v>
      </c>
      <c r="AG609" s="873" t="s">
        <v>256</v>
      </c>
      <c r="AH609" s="846" t="e">
        <f>#REF!</f>
        <v>#REF!</v>
      </c>
      <c r="AI609" s="770" t="e">
        <f>#REF!</f>
        <v>#REF!</v>
      </c>
      <c r="AJ609" s="873" t="s">
        <v>178</v>
      </c>
      <c r="AK609" s="846" t="e">
        <f>#REF!</f>
        <v>#REF!</v>
      </c>
      <c r="AL609" s="873" t="s">
        <v>257</v>
      </c>
      <c r="AM609" s="770" t="e">
        <f>#REF!</f>
        <v>#REF!</v>
      </c>
      <c r="AN609" s="873" t="s">
        <v>213</v>
      </c>
      <c r="AO609" s="846" t="e">
        <f>#REF!</f>
        <v>#REF!</v>
      </c>
      <c r="AP609" s="873" t="s">
        <v>216</v>
      </c>
      <c r="AQ609" s="984"/>
      <c r="AR609" s="983"/>
      <c r="AS609" s="984"/>
      <c r="AT609" s="983"/>
      <c r="AU609" s="974">
        <f>AU608-6</f>
        <v>-6</v>
      </c>
      <c r="AV609" s="974"/>
      <c r="AW609" s="974">
        <f>AW608-6</f>
        <v>-6</v>
      </c>
      <c r="AX609" s="255">
        <f>AX608-6</f>
        <v>-6</v>
      </c>
      <c r="AY609" s="221"/>
      <c r="AZ609" s="255">
        <f>AZ608-6</f>
        <v>-6</v>
      </c>
      <c r="BA609" s="538"/>
      <c r="BB609" s="266"/>
      <c r="BC609" s="14">
        <f>BC608-6</f>
        <v>42145</v>
      </c>
      <c r="BD609" s="890"/>
      <c r="BE609" s="890"/>
      <c r="BF609" s="890"/>
      <c r="BG609" s="14">
        <f>BG608-6</f>
        <v>42285</v>
      </c>
      <c r="BH609" s="890"/>
      <c r="BI609" s="14">
        <f>BI608-6</f>
        <v>42320</v>
      </c>
      <c r="BJ609" s="890"/>
      <c r="BK609" s="890"/>
      <c r="BL609" s="14">
        <f>BL608-6</f>
        <v>42418</v>
      </c>
    </row>
    <row r="610" spans="1:115" ht="30" hidden="1" customHeight="1" x14ac:dyDescent="0.25">
      <c r="A610" s="4750"/>
      <c r="B610" s="4742"/>
      <c r="C610" s="389" t="s">
        <v>319</v>
      </c>
      <c r="D610" s="389" t="s">
        <v>319</v>
      </c>
      <c r="E610" s="211"/>
      <c r="F610" s="211"/>
      <c r="G610" s="211"/>
      <c r="H610" s="211"/>
      <c r="I610" s="211"/>
      <c r="J610" s="211"/>
      <c r="K610" s="209"/>
      <c r="L610" s="209"/>
      <c r="M610" s="210"/>
      <c r="N610" s="218"/>
      <c r="O610" s="226">
        <f>O609-4</f>
        <v>40833</v>
      </c>
      <c r="P610" s="226" t="s">
        <v>107</v>
      </c>
      <c r="Q610" s="226">
        <f>Q609-4</f>
        <v>40917</v>
      </c>
      <c r="R610" s="227">
        <f>R609-4</f>
        <v>40952</v>
      </c>
      <c r="S610" s="240">
        <f>S608-9</f>
        <v>41057</v>
      </c>
      <c r="T610" s="363" t="s">
        <v>176</v>
      </c>
      <c r="U610" s="240">
        <f>U608-9</f>
        <v>41120</v>
      </c>
      <c r="V610" s="374" t="s">
        <v>177</v>
      </c>
      <c r="W610" s="227">
        <f>W608-9</f>
        <v>41197</v>
      </c>
      <c r="X610" s="374" t="s">
        <v>178</v>
      </c>
      <c r="Y610" s="786" t="s">
        <v>178</v>
      </c>
      <c r="Z610" s="771" t="e">
        <f>Z609-4</f>
        <v>#REF!</v>
      </c>
      <c r="AA610" s="779" t="s">
        <v>166</v>
      </c>
      <c r="AB610" s="771">
        <f>AB608-9</f>
        <v>41446</v>
      </c>
      <c r="AC610" s="838" t="s">
        <v>167</v>
      </c>
      <c r="AD610" s="850" t="e">
        <f>AD609-4</f>
        <v>#REF!</v>
      </c>
      <c r="AE610" s="851" t="s">
        <v>212</v>
      </c>
      <c r="AF610" s="771">
        <f>AF608-9</f>
        <v>41568</v>
      </c>
      <c r="AG610" s="875" t="s">
        <v>256</v>
      </c>
      <c r="AH610" s="850" t="e">
        <f>AH609-4</f>
        <v>#REF!</v>
      </c>
      <c r="AI610" s="771">
        <f>AI608-9</f>
        <v>41295</v>
      </c>
      <c r="AJ610" s="875" t="s">
        <v>178</v>
      </c>
      <c r="AK610" s="850" t="e">
        <f>AK609-4</f>
        <v>#REF!</v>
      </c>
      <c r="AL610" s="875" t="s">
        <v>257</v>
      </c>
      <c r="AM610" s="771">
        <f>AM608-9</f>
        <v>41780</v>
      </c>
      <c r="AN610" s="875" t="s">
        <v>213</v>
      </c>
      <c r="AO610" s="918" t="e">
        <f>AO609-4</f>
        <v>#REF!</v>
      </c>
      <c r="AP610" s="875" t="s">
        <v>216</v>
      </c>
      <c r="AQ610" s="984"/>
      <c r="AR610" s="983"/>
      <c r="AS610" s="984"/>
      <c r="AT610" s="983"/>
      <c r="AU610" s="976">
        <f>AU609-17</f>
        <v>-23</v>
      </c>
      <c r="AV610" s="976"/>
      <c r="AW610" s="976">
        <f>AW609-17</f>
        <v>-23</v>
      </c>
      <c r="AX610" s="940">
        <f>AX609-17</f>
        <v>-23</v>
      </c>
      <c r="AY610" s="226"/>
      <c r="AZ610" s="940">
        <f>AZ609-17</f>
        <v>-23</v>
      </c>
      <c r="BA610" s="561"/>
      <c r="BB610" s="1075"/>
      <c r="BC610" s="870">
        <f>BC609-17</f>
        <v>42128</v>
      </c>
      <c r="BD610" s="1068"/>
      <c r="BE610" s="1068"/>
      <c r="BF610" s="1068"/>
      <c r="BG610" s="870">
        <f>BG609-17</f>
        <v>42268</v>
      </c>
      <c r="BH610" s="1068"/>
      <c r="BI610" s="870">
        <f>BI609-17</f>
        <v>42303</v>
      </c>
      <c r="BJ610" s="1068"/>
      <c r="BK610" s="1068"/>
      <c r="BL610" s="870">
        <f>BL609-17</f>
        <v>42401</v>
      </c>
    </row>
    <row r="611" spans="1:115" ht="30" hidden="1" customHeight="1" x14ac:dyDescent="0.25">
      <c r="A611" s="4750"/>
      <c r="B611" s="4742"/>
      <c r="C611" s="389" t="s">
        <v>322</v>
      </c>
      <c r="D611" s="389" t="s">
        <v>322</v>
      </c>
      <c r="E611" s="211"/>
      <c r="F611" s="211"/>
      <c r="G611" s="211"/>
      <c r="H611" s="211"/>
      <c r="I611" s="211"/>
      <c r="J611" s="211"/>
      <c r="K611" s="209"/>
      <c r="L611" s="209"/>
      <c r="M611" s="210"/>
      <c r="N611" s="218"/>
      <c r="O611" s="226">
        <f>O610-7</f>
        <v>40826</v>
      </c>
      <c r="P611" s="226" t="s">
        <v>107</v>
      </c>
      <c r="Q611" s="226">
        <f>Q610-7</f>
        <v>40910</v>
      </c>
      <c r="R611" s="227">
        <f>R610-7</f>
        <v>40945</v>
      </c>
      <c r="S611" s="240">
        <f>S610-7</f>
        <v>41050</v>
      </c>
      <c r="T611" s="363" t="s">
        <v>176</v>
      </c>
      <c r="U611" s="240">
        <f>U610-7</f>
        <v>41113</v>
      </c>
      <c r="V611" s="374" t="s">
        <v>177</v>
      </c>
      <c r="W611" s="227">
        <f>W610-7</f>
        <v>41190</v>
      </c>
      <c r="X611" s="374" t="s">
        <v>178</v>
      </c>
      <c r="Y611" s="786" t="s">
        <v>178</v>
      </c>
      <c r="Z611" s="771" t="e">
        <f>Z610-7</f>
        <v>#REF!</v>
      </c>
      <c r="AA611" s="779" t="s">
        <v>166</v>
      </c>
      <c r="AB611" s="771">
        <f>AB610-7</f>
        <v>41439</v>
      </c>
      <c r="AC611" s="838" t="s">
        <v>167</v>
      </c>
      <c r="AD611" s="850" t="e">
        <f>AD610-7</f>
        <v>#REF!</v>
      </c>
      <c r="AE611" s="851" t="s">
        <v>212</v>
      </c>
      <c r="AF611" s="771">
        <f>AF610-7</f>
        <v>41561</v>
      </c>
      <c r="AG611" s="875" t="s">
        <v>256</v>
      </c>
      <c r="AH611" s="850" t="e">
        <f>AH610-7</f>
        <v>#REF!</v>
      </c>
      <c r="AI611" s="771">
        <f>AI610-7</f>
        <v>41288</v>
      </c>
      <c r="AJ611" s="875" t="s">
        <v>178</v>
      </c>
      <c r="AK611" s="850" t="e">
        <f>AK610-7</f>
        <v>#REF!</v>
      </c>
      <c r="AL611" s="875" t="s">
        <v>257</v>
      </c>
      <c r="AM611" s="771">
        <f>AM610-7</f>
        <v>41773</v>
      </c>
      <c r="AN611" s="875" t="s">
        <v>213</v>
      </c>
      <c r="AO611" s="918" t="e">
        <f>AO610-7</f>
        <v>#REF!</v>
      </c>
      <c r="AP611" s="875" t="s">
        <v>216</v>
      </c>
      <c r="AQ611" s="984"/>
      <c r="AR611" s="983"/>
      <c r="AS611" s="984"/>
      <c r="AT611" s="983"/>
      <c r="AU611" s="976">
        <f>AU609-24</f>
        <v>-30</v>
      </c>
      <c r="AV611" s="976"/>
      <c r="AW611" s="976">
        <f>AW609-24</f>
        <v>-30</v>
      </c>
      <c r="AX611" s="940">
        <f>AX609-24</f>
        <v>-30</v>
      </c>
      <c r="AY611" s="226"/>
      <c r="AZ611" s="940">
        <f>AZ609-24</f>
        <v>-30</v>
      </c>
      <c r="BA611" s="561"/>
      <c r="BB611" s="1075"/>
      <c r="BC611" s="870">
        <f>BC609-24</f>
        <v>42121</v>
      </c>
      <c r="BD611" s="1068"/>
      <c r="BE611" s="1068"/>
      <c r="BF611" s="1068"/>
      <c r="BG611" s="870">
        <f>BG609-24</f>
        <v>42261</v>
      </c>
      <c r="BH611" s="1068"/>
      <c r="BI611" s="870">
        <f>BI609-24</f>
        <v>42296</v>
      </c>
      <c r="BJ611" s="1068"/>
      <c r="BK611" s="1068"/>
      <c r="BL611" s="870">
        <f>BL609-24</f>
        <v>42394</v>
      </c>
    </row>
    <row r="612" spans="1:115" ht="30" hidden="1" customHeight="1" x14ac:dyDescent="0.25">
      <c r="A612" s="4750"/>
      <c r="B612" s="4742"/>
      <c r="C612" s="389" t="s">
        <v>321</v>
      </c>
      <c r="D612" s="389" t="s">
        <v>321</v>
      </c>
      <c r="E612" s="211">
        <v>40529</v>
      </c>
      <c r="F612" s="211">
        <v>40543</v>
      </c>
      <c r="G612" s="211">
        <v>40195</v>
      </c>
      <c r="H612" s="211">
        <v>40249</v>
      </c>
      <c r="I612" s="211">
        <v>40648</v>
      </c>
      <c r="J612" s="211">
        <v>40665</v>
      </c>
      <c r="K612" s="209">
        <v>40711</v>
      </c>
      <c r="L612" s="209" t="s">
        <v>25</v>
      </c>
      <c r="M612" s="210">
        <v>40746</v>
      </c>
      <c r="N612" s="218">
        <v>40781</v>
      </c>
      <c r="O612" s="226">
        <f>O611-3</f>
        <v>40823</v>
      </c>
      <c r="P612" s="226" t="s">
        <v>107</v>
      </c>
      <c r="Q612" s="226">
        <f>Q611-3</f>
        <v>40907</v>
      </c>
      <c r="R612" s="227">
        <f>R611-3</f>
        <v>40942</v>
      </c>
      <c r="S612" s="240">
        <f>S611-3</f>
        <v>41047</v>
      </c>
      <c r="T612" s="363" t="s">
        <v>176</v>
      </c>
      <c r="U612" s="240">
        <f>U611-3</f>
        <v>41110</v>
      </c>
      <c r="V612" s="374" t="s">
        <v>177</v>
      </c>
      <c r="W612" s="227">
        <f>W611-3</f>
        <v>41187</v>
      </c>
      <c r="X612" s="374" t="s">
        <v>178</v>
      </c>
      <c r="Y612" s="786" t="s">
        <v>178</v>
      </c>
      <c r="Z612" s="771" t="e">
        <f>Z611-3</f>
        <v>#REF!</v>
      </c>
      <c r="AA612" s="779" t="s">
        <v>166</v>
      </c>
      <c r="AB612" s="771">
        <f>AB611-3</f>
        <v>41436</v>
      </c>
      <c r="AC612" s="838" t="s">
        <v>167</v>
      </c>
      <c r="AD612" s="850" t="e">
        <f>AD611-3</f>
        <v>#REF!</v>
      </c>
      <c r="AE612" s="851" t="s">
        <v>212</v>
      </c>
      <c r="AF612" s="771">
        <f>AF611-3</f>
        <v>41558</v>
      </c>
      <c r="AG612" s="875" t="s">
        <v>256</v>
      </c>
      <c r="AH612" s="850" t="e">
        <f>AH611-3</f>
        <v>#REF!</v>
      </c>
      <c r="AI612" s="771">
        <f>AI611-3</f>
        <v>41285</v>
      </c>
      <c r="AJ612" s="875" t="s">
        <v>178</v>
      </c>
      <c r="AK612" s="850" t="e">
        <f>AK611-3</f>
        <v>#REF!</v>
      </c>
      <c r="AL612" s="875" t="s">
        <v>257</v>
      </c>
      <c r="AM612" s="771">
        <f>AM611-3</f>
        <v>41770</v>
      </c>
      <c r="AN612" s="875" t="s">
        <v>213</v>
      </c>
      <c r="AO612" s="918" t="e">
        <f>AO611-3</f>
        <v>#REF!</v>
      </c>
      <c r="AP612" s="875" t="s">
        <v>216</v>
      </c>
      <c r="AQ612" s="984"/>
      <c r="AR612" s="983"/>
      <c r="AS612" s="984"/>
      <c r="AT612" s="983"/>
      <c r="AU612" s="976">
        <f>AU611-7</f>
        <v>-37</v>
      </c>
      <c r="AV612" s="976"/>
      <c r="AW612" s="976">
        <f>AW611-7</f>
        <v>-37</v>
      </c>
      <c r="AX612" s="940">
        <f>AX611-7</f>
        <v>-37</v>
      </c>
      <c r="AY612" s="226"/>
      <c r="AZ612" s="940">
        <f>AZ611-7</f>
        <v>-37</v>
      </c>
      <c r="BA612" s="561"/>
      <c r="BB612" s="1075"/>
      <c r="BC612" s="870">
        <f>BC611-7</f>
        <v>42114</v>
      </c>
      <c r="BD612" s="1068"/>
      <c r="BE612" s="1068"/>
      <c r="BF612" s="1068"/>
      <c r="BG612" s="870">
        <f>BG611-7</f>
        <v>42254</v>
      </c>
      <c r="BH612" s="1068"/>
      <c r="BI612" s="870">
        <f>BI611-7</f>
        <v>42289</v>
      </c>
      <c r="BJ612" s="1068"/>
      <c r="BK612" s="1068"/>
      <c r="BL612" s="870">
        <f>BL611-7</f>
        <v>42387</v>
      </c>
    </row>
    <row r="613" spans="1:115" ht="30" hidden="1" customHeight="1" x14ac:dyDescent="0.25">
      <c r="A613" s="4750"/>
      <c r="B613" s="4742"/>
      <c r="C613" s="390" t="s">
        <v>318</v>
      </c>
      <c r="D613" s="390" t="s">
        <v>318</v>
      </c>
      <c r="E613" s="211">
        <v>40525</v>
      </c>
      <c r="F613" s="211">
        <v>40532</v>
      </c>
      <c r="G613" s="211">
        <v>40195</v>
      </c>
      <c r="H613" s="211">
        <v>40245</v>
      </c>
      <c r="I613" s="211">
        <v>40644</v>
      </c>
      <c r="J613" s="211">
        <v>40665</v>
      </c>
      <c r="K613" s="209">
        <v>40700</v>
      </c>
      <c r="L613" s="209" t="s">
        <v>25</v>
      </c>
      <c r="M613" s="210">
        <v>40742</v>
      </c>
      <c r="N613" s="218">
        <v>40777</v>
      </c>
      <c r="O613" s="228" t="e">
        <f>#REF!-4</f>
        <v>#REF!</v>
      </c>
      <c r="P613" s="228" t="s">
        <v>107</v>
      </c>
      <c r="Q613" s="252" t="s">
        <v>29</v>
      </c>
      <c r="R613" s="229" t="e">
        <f>#REF!-4</f>
        <v>#REF!</v>
      </c>
      <c r="S613" s="241" t="e">
        <f>#REF!-4</f>
        <v>#REF!</v>
      </c>
      <c r="T613" s="364" t="s">
        <v>175</v>
      </c>
      <c r="U613" s="241" t="e">
        <f>#REF!-4</f>
        <v>#REF!</v>
      </c>
      <c r="V613" s="250" t="s">
        <v>177</v>
      </c>
      <c r="W613" s="229" t="s">
        <v>107</v>
      </c>
      <c r="X613" s="250" t="s">
        <v>178</v>
      </c>
      <c r="Y613" s="787" t="s">
        <v>178</v>
      </c>
      <c r="Z613" s="772" t="e">
        <f>#REF!-4</f>
        <v>#REF!</v>
      </c>
      <c r="AA613" s="780" t="s">
        <v>166</v>
      </c>
      <c r="AB613" s="772" t="s">
        <v>107</v>
      </c>
      <c r="AC613" s="840" t="s">
        <v>167</v>
      </c>
      <c r="AD613" s="852" t="e">
        <f>#REF!-4</f>
        <v>#REF!</v>
      </c>
      <c r="AE613" s="853" t="s">
        <v>212</v>
      </c>
      <c r="AF613" s="772" t="s">
        <v>107</v>
      </c>
      <c r="AG613" s="876" t="s">
        <v>256</v>
      </c>
      <c r="AH613" s="852" t="e">
        <f>#REF!-4</f>
        <v>#REF!</v>
      </c>
      <c r="AI613" s="772" t="s">
        <v>107</v>
      </c>
      <c r="AJ613" s="876" t="s">
        <v>178</v>
      </c>
      <c r="AK613" s="852" t="e">
        <f>#REF!-4</f>
        <v>#REF!</v>
      </c>
      <c r="AL613" s="876" t="s">
        <v>257</v>
      </c>
      <c r="AM613" s="772" t="s">
        <v>107</v>
      </c>
      <c r="AN613" s="876" t="s">
        <v>213</v>
      </c>
      <c r="AO613" s="917" t="e">
        <f>#REF!-4</f>
        <v>#REF!</v>
      </c>
      <c r="AP613" s="876" t="s">
        <v>216</v>
      </c>
      <c r="AQ613" s="984"/>
      <c r="AR613" s="983"/>
      <c r="AS613" s="985"/>
      <c r="AT613" s="983"/>
      <c r="AU613" s="977">
        <f>AT74</f>
        <v>0</v>
      </c>
      <c r="AV613" s="977"/>
      <c r="AW613" s="977">
        <f>AV74</f>
        <v>0</v>
      </c>
      <c r="AX613" s="544">
        <f>AW74</f>
        <v>0</v>
      </c>
      <c r="AY613" s="228"/>
      <c r="AZ613" s="544">
        <f>AY74</f>
        <v>0</v>
      </c>
      <c r="BA613" s="1072"/>
      <c r="BB613" s="1076"/>
      <c r="BC613" s="871">
        <f>BB74</f>
        <v>0</v>
      </c>
      <c r="BD613" s="1069"/>
      <c r="BE613" s="1069"/>
      <c r="BF613" s="1069"/>
      <c r="BG613" s="871">
        <f>BF74</f>
        <v>0</v>
      </c>
      <c r="BH613" s="1069"/>
      <c r="BI613" s="871" t="str">
        <f>BH74</f>
        <v>same as 1/30</v>
      </c>
      <c r="BJ613" s="1069"/>
      <c r="BK613" s="1069"/>
      <c r="BL613" s="871">
        <f>BK74</f>
        <v>0</v>
      </c>
    </row>
    <row r="614" spans="1:115" ht="30" hidden="1" customHeight="1" x14ac:dyDescent="0.25">
      <c r="A614" s="4750"/>
      <c r="B614" s="4742"/>
      <c r="C614" s="1028" t="s">
        <v>317</v>
      </c>
      <c r="D614" s="1028" t="s">
        <v>317</v>
      </c>
      <c r="E614" s="393">
        <v>40510</v>
      </c>
      <c r="F614" s="393">
        <v>40533</v>
      </c>
      <c r="G614" s="393">
        <v>40590</v>
      </c>
      <c r="H614" s="393">
        <v>40240</v>
      </c>
      <c r="I614" s="393">
        <v>40639</v>
      </c>
      <c r="J614" s="393">
        <v>40302</v>
      </c>
      <c r="K614" s="212">
        <v>40695</v>
      </c>
      <c r="L614" s="212" t="s">
        <v>25</v>
      </c>
      <c r="M614" s="394" t="e">
        <v>#VALUE!</v>
      </c>
      <c r="N614" s="395">
        <v>40772</v>
      </c>
      <c r="O614" s="1029" t="e">
        <f>O613-5</f>
        <v>#REF!</v>
      </c>
      <c r="P614" s="1029" t="s">
        <v>107</v>
      </c>
      <c r="Q614" s="1029">
        <v>40870</v>
      </c>
      <c r="R614" s="1030" t="e">
        <f>R613-5</f>
        <v>#REF!</v>
      </c>
      <c r="S614" s="1031" t="e">
        <f>S613-5</f>
        <v>#REF!</v>
      </c>
      <c r="T614" s="1032" t="s">
        <v>175</v>
      </c>
      <c r="U614" s="1031" t="e">
        <f>U613-5</f>
        <v>#REF!</v>
      </c>
      <c r="V614" s="1033" t="s">
        <v>177</v>
      </c>
      <c r="W614" s="1030" t="s">
        <v>107</v>
      </c>
      <c r="X614" s="1033" t="s">
        <v>178</v>
      </c>
      <c r="Y614" s="1034" t="s">
        <v>178</v>
      </c>
      <c r="Z614" s="1035" t="e">
        <f>Z613-5</f>
        <v>#REF!</v>
      </c>
      <c r="AA614" s="1036" t="s">
        <v>166</v>
      </c>
      <c r="AB614" s="1035" t="s">
        <v>107</v>
      </c>
      <c r="AC614" s="1037" t="s">
        <v>167</v>
      </c>
      <c r="AD614" s="1038" t="e">
        <f>AD613-5</f>
        <v>#REF!</v>
      </c>
      <c r="AE614" s="1039" t="s">
        <v>212</v>
      </c>
      <c r="AF614" s="1035" t="s">
        <v>107</v>
      </c>
      <c r="AG614" s="1011" t="s">
        <v>256</v>
      </c>
      <c r="AH614" s="1038" t="e">
        <f>AH613-5</f>
        <v>#REF!</v>
      </c>
      <c r="AI614" s="1035" t="s">
        <v>107</v>
      </c>
      <c r="AJ614" s="1011" t="s">
        <v>178</v>
      </c>
      <c r="AK614" s="1038" t="e">
        <f>AK613-5</f>
        <v>#REF!</v>
      </c>
      <c r="AL614" s="1011" t="s">
        <v>257</v>
      </c>
      <c r="AM614" s="1035" t="s">
        <v>107</v>
      </c>
      <c r="AN614" s="1011" t="s">
        <v>213</v>
      </c>
      <c r="AO614" s="1040" t="e">
        <f>AO613-17</f>
        <v>#REF!</v>
      </c>
      <c r="AP614" s="1011" t="s">
        <v>216</v>
      </c>
      <c r="AQ614" s="986"/>
      <c r="AR614" s="987"/>
      <c r="AS614" s="1041"/>
      <c r="AT614" s="987"/>
      <c r="AU614" s="1042">
        <f>AU612-5</f>
        <v>-42</v>
      </c>
      <c r="AV614" s="1042"/>
      <c r="AW614" s="1042">
        <f>AW612-5</f>
        <v>-42</v>
      </c>
      <c r="AX614" s="1066">
        <f>AX612-5</f>
        <v>-42</v>
      </c>
      <c r="AY614" s="1029"/>
      <c r="AZ614" s="1066">
        <f>AZ612-5</f>
        <v>-42</v>
      </c>
      <c r="BA614" s="1073"/>
      <c r="BB614" s="1093"/>
      <c r="BC614" s="1077">
        <f>BC612-5</f>
        <v>42109</v>
      </c>
      <c r="BD614" s="1094"/>
      <c r="BE614" s="1094"/>
      <c r="BF614" s="1094"/>
      <c r="BG614" s="1077">
        <f>BG612-5</f>
        <v>42249</v>
      </c>
      <c r="BH614" s="1094"/>
      <c r="BI614" s="1077">
        <f>BI612-5</f>
        <v>42284</v>
      </c>
      <c r="BJ614" s="1094"/>
      <c r="BK614" s="1094"/>
      <c r="BL614" s="1077">
        <f>BL612-5</f>
        <v>42382</v>
      </c>
    </row>
    <row r="615" spans="1:115" ht="30" hidden="1" customHeight="1" x14ac:dyDescent="0.25">
      <c r="A615" s="4750"/>
      <c r="B615" s="4742"/>
      <c r="C615" s="1013" t="s">
        <v>159</v>
      </c>
      <c r="D615" s="1013" t="s">
        <v>159</v>
      </c>
      <c r="E615" s="238">
        <v>40511</v>
      </c>
      <c r="F615" s="238">
        <v>40532</v>
      </c>
      <c r="G615" s="238" t="s">
        <v>69</v>
      </c>
      <c r="H615" s="238">
        <v>40245</v>
      </c>
      <c r="I615" s="238">
        <v>40644</v>
      </c>
      <c r="J615" s="238">
        <v>40646</v>
      </c>
      <c r="K615" s="233">
        <v>40700</v>
      </c>
      <c r="L615" s="233" t="s">
        <v>25</v>
      </c>
      <c r="M615" s="234">
        <v>40742</v>
      </c>
      <c r="N615" s="235">
        <v>40777</v>
      </c>
      <c r="O615" s="1014" t="e">
        <f>#REF!-7</f>
        <v>#REF!</v>
      </c>
      <c r="P615" s="1014" t="s">
        <v>107</v>
      </c>
      <c r="Q615" s="1014">
        <v>40854</v>
      </c>
      <c r="R615" s="1015" t="e">
        <f>#REF!-7</f>
        <v>#REF!</v>
      </c>
      <c r="S615" s="1016" t="s">
        <v>107</v>
      </c>
      <c r="T615" s="1017" t="s">
        <v>175</v>
      </c>
      <c r="U615" s="1016" t="s">
        <v>107</v>
      </c>
      <c r="V615" s="1018" t="s">
        <v>177</v>
      </c>
      <c r="W615" s="1015" t="e">
        <f>#REF!+7</f>
        <v>#REF!</v>
      </c>
      <c r="X615" s="1018" t="s">
        <v>178</v>
      </c>
      <c r="Y615" s="1019" t="s">
        <v>178</v>
      </c>
      <c r="Z615" s="1020" t="s">
        <v>107</v>
      </c>
      <c r="AA615" s="1021" t="s">
        <v>166</v>
      </c>
      <c r="AB615" s="1020" t="e">
        <f>#REF!+7</f>
        <v>#REF!</v>
      </c>
      <c r="AC615" s="1022" t="s">
        <v>167</v>
      </c>
      <c r="AD615" s="1023" t="s">
        <v>107</v>
      </c>
      <c r="AE615" s="845" t="s">
        <v>212</v>
      </c>
      <c r="AF615" s="1020" t="e">
        <f>#REF!+7</f>
        <v>#REF!</v>
      </c>
      <c r="AG615" s="1024" t="s">
        <v>256</v>
      </c>
      <c r="AH615" s="1023" t="s">
        <v>107</v>
      </c>
      <c r="AI615" s="1020" t="e">
        <f>#REF!+7</f>
        <v>#REF!</v>
      </c>
      <c r="AJ615" s="1024" t="s">
        <v>178</v>
      </c>
      <c r="AK615" s="1023" t="s">
        <v>107</v>
      </c>
      <c r="AL615" s="1024" t="s">
        <v>257</v>
      </c>
      <c r="AM615" s="1020" t="e">
        <f>#REF!+7</f>
        <v>#REF!</v>
      </c>
      <c r="AN615" s="1024" t="s">
        <v>213</v>
      </c>
      <c r="AO615" s="1023" t="s">
        <v>107</v>
      </c>
      <c r="AP615" s="1024" t="s">
        <v>216</v>
      </c>
      <c r="AQ615" s="1025"/>
      <c r="AR615" s="981"/>
      <c r="AS615" s="1025"/>
      <c r="AT615" s="981"/>
      <c r="AU615" s="1026"/>
      <c r="AV615" s="981"/>
      <c r="AW615" s="1026"/>
      <c r="AX615" s="1026"/>
      <c r="AY615" s="1027"/>
      <c r="AZ615" s="1026"/>
      <c r="BA615" s="989"/>
      <c r="BB615" s="989"/>
      <c r="BC615" s="989"/>
      <c r="BD615" s="989"/>
      <c r="BE615" s="989"/>
      <c r="BF615" s="989"/>
      <c r="BG615" s="1158"/>
    </row>
    <row r="616" spans="1:115" ht="30" hidden="1" customHeight="1" x14ac:dyDescent="0.25">
      <c r="A616" s="4751"/>
      <c r="B616" s="4743"/>
      <c r="C616" s="392" t="s">
        <v>279</v>
      </c>
      <c r="D616" s="392" t="s">
        <v>279</v>
      </c>
      <c r="E616" s="393"/>
      <c r="F616" s="393"/>
      <c r="G616" s="393"/>
      <c r="H616" s="393"/>
      <c r="I616" s="393"/>
      <c r="J616" s="393"/>
      <c r="K616" s="393"/>
      <c r="L616" s="393"/>
      <c r="M616" s="996"/>
      <c r="N616" s="997"/>
      <c r="O616" s="998"/>
      <c r="P616" s="998"/>
      <c r="Q616" s="998"/>
      <c r="R616" s="999"/>
      <c r="S616" s="1000"/>
      <c r="T616" s="1001"/>
      <c r="U616" s="1000"/>
      <c r="V616" s="1002"/>
      <c r="W616" s="999"/>
      <c r="X616" s="1002"/>
      <c r="Y616" s="1003"/>
      <c r="Z616" s="1004"/>
      <c r="AA616" s="1005"/>
      <c r="AB616" s="1004"/>
      <c r="AC616" s="1006"/>
      <c r="AD616" s="1007"/>
      <c r="AE616" s="1008"/>
      <c r="AF616" s="1004"/>
      <c r="AG616" s="1009"/>
      <c r="AH616" s="1007"/>
      <c r="AI616" s="1004"/>
      <c r="AJ616" s="1009"/>
      <c r="AK616" s="1007"/>
      <c r="AL616" s="1009"/>
      <c r="AM616" s="1004"/>
      <c r="AN616" s="1009"/>
      <c r="AO616" s="1010">
        <v>41623</v>
      </c>
      <c r="AP616" s="1011" t="s">
        <v>216</v>
      </c>
      <c r="AQ616" s="986"/>
      <c r="AR616" s="987"/>
      <c r="AS616" s="986"/>
      <c r="AT616" s="987"/>
      <c r="AU616" s="1012"/>
      <c r="AV616" s="987"/>
      <c r="AW616" s="1012"/>
      <c r="AX616" s="1012"/>
      <c r="AY616" s="988"/>
      <c r="AZ616" s="1012"/>
      <c r="BA616" s="990"/>
      <c r="BB616" s="990"/>
      <c r="BC616" s="990"/>
      <c r="BD616" s="990"/>
      <c r="BE616" s="990"/>
      <c r="BF616" s="990"/>
      <c r="BG616" s="1158"/>
    </row>
    <row r="617" spans="1:115" s="1" customFormat="1" ht="30" hidden="1" customHeight="1" x14ac:dyDescent="0.25">
      <c r="A617" s="991"/>
      <c r="B617" s="967"/>
      <c r="C617" s="992"/>
      <c r="D617" s="992"/>
      <c r="E617" s="13"/>
      <c r="F617" s="13"/>
      <c r="G617" s="13"/>
      <c r="H617" s="13"/>
      <c r="I617" s="13"/>
      <c r="J617" s="13"/>
      <c r="K617" s="13"/>
      <c r="L617" s="13"/>
      <c r="M617" s="30"/>
      <c r="N617" s="30"/>
      <c r="O617" s="30"/>
      <c r="P617" s="30"/>
      <c r="Q617" s="30"/>
      <c r="R617" s="30"/>
      <c r="S617" s="30"/>
      <c r="T617" s="993"/>
      <c r="U617" s="30"/>
      <c r="V617" s="993"/>
      <c r="W617" s="30"/>
      <c r="X617" s="993"/>
      <c r="Y617" s="993"/>
      <c r="Z617" s="30"/>
      <c r="AA617" s="993"/>
      <c r="AB617" s="30"/>
      <c r="AC617" s="13"/>
      <c r="AD617" s="121"/>
      <c r="AE617" s="13"/>
      <c r="AF617" s="30"/>
      <c r="AG617" s="13"/>
      <c r="AH617" s="121"/>
      <c r="AI617" s="30"/>
      <c r="AJ617" s="13"/>
      <c r="AK617" s="121"/>
      <c r="AL617" s="13"/>
      <c r="AM617" s="30"/>
      <c r="AN617" s="13"/>
      <c r="AO617" s="121"/>
      <c r="AP617" s="13"/>
      <c r="AQ617" s="30"/>
      <c r="AR617" s="13"/>
      <c r="AS617" s="30"/>
      <c r="AT617" s="13"/>
      <c r="AU617" s="993"/>
      <c r="AV617" s="13"/>
      <c r="AW617" s="13"/>
      <c r="AX617" s="13"/>
      <c r="AY617" s="30"/>
      <c r="AZ617" s="13"/>
      <c r="BL617" s="181"/>
      <c r="BM617" s="181"/>
      <c r="BN617" s="181"/>
      <c r="CQ617" s="2803"/>
      <c r="CR617" s="2803"/>
    </row>
    <row r="618" spans="1:115" ht="150" hidden="1" customHeight="1" x14ac:dyDescent="0.25">
      <c r="A618" s="966"/>
      <c r="B618" s="967"/>
      <c r="C618" s="4"/>
      <c r="D618" s="4"/>
      <c r="E618" s="13"/>
      <c r="F618" s="42"/>
      <c r="G618" s="42"/>
      <c r="H618" s="42"/>
      <c r="I618" s="42"/>
      <c r="J618" s="42"/>
      <c r="K618" s="968"/>
      <c r="L618" s="13"/>
      <c r="M618" s="181"/>
      <c r="N618" s="181"/>
      <c r="O618" s="3351"/>
      <c r="P618" s="181"/>
      <c r="Q618" s="181"/>
      <c r="R618" s="965"/>
      <c r="S618" s="181"/>
      <c r="T618" s="181"/>
      <c r="U618" s="181"/>
      <c r="V618" s="181"/>
      <c r="W618" s="181"/>
      <c r="X618" s="181"/>
      <c r="Y618" s="181"/>
      <c r="Z618" s="181"/>
      <c r="AA618" s="3351"/>
      <c r="AB618" s="1"/>
      <c r="AC618" s="827"/>
      <c r="AD618" s="13"/>
      <c r="AE618" s="13"/>
      <c r="AF618" s="13"/>
      <c r="AG618" s="1"/>
      <c r="AH618" s="1"/>
      <c r="AI618" s="1"/>
      <c r="AJ618" s="2803"/>
      <c r="AK618" s="2803"/>
      <c r="AL618" s="1"/>
      <c r="AM618" s="1"/>
      <c r="AN618" s="1"/>
      <c r="AO618" s="1"/>
      <c r="AP618" s="1"/>
      <c r="AQ618" s="1"/>
      <c r="AR618" s="1" t="s">
        <v>1</v>
      </c>
      <c r="AS618" s="1"/>
      <c r="AT618" s="1"/>
      <c r="AU618" s="4802" t="s">
        <v>323</v>
      </c>
      <c r="AV618" s="4803"/>
      <c r="AW618" s="2803" t="s">
        <v>1</v>
      </c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M618" s="181" t="s">
        <v>411</v>
      </c>
      <c r="CB618" s="15" t="s">
        <v>655</v>
      </c>
    </row>
    <row r="619" spans="1:115" s="19" customFormat="1" ht="30" hidden="1" customHeight="1" x14ac:dyDescent="0.25">
      <c r="A619" s="4752" t="s">
        <v>326</v>
      </c>
      <c r="B619" s="4740" t="s">
        <v>325</v>
      </c>
      <c r="C619" s="399" t="s">
        <v>168</v>
      </c>
      <c r="D619" s="399" t="s">
        <v>168</v>
      </c>
      <c r="E619" s="403">
        <v>40754</v>
      </c>
      <c r="F619" s="382">
        <v>40420</v>
      </c>
      <c r="G619" s="382">
        <v>40451</v>
      </c>
      <c r="H619" s="382">
        <v>40481</v>
      </c>
      <c r="I619" s="382">
        <v>40512</v>
      </c>
      <c r="J619" s="382">
        <v>40542</v>
      </c>
      <c r="K619" s="382">
        <v>40938</v>
      </c>
      <c r="L619" s="382">
        <v>40602</v>
      </c>
      <c r="M619" s="383">
        <v>40632</v>
      </c>
      <c r="N619" s="384">
        <v>41029</v>
      </c>
      <c r="O619" s="244">
        <v>41059</v>
      </c>
      <c r="P619" s="244">
        <v>41090</v>
      </c>
      <c r="Q619" s="400">
        <v>41120</v>
      </c>
      <c r="R619" s="386">
        <v>41151</v>
      </c>
      <c r="S619" s="401">
        <v>41182</v>
      </c>
      <c r="T619" s="402">
        <v>406454</v>
      </c>
      <c r="U619" s="401">
        <v>41243</v>
      </c>
      <c r="V619" s="402">
        <v>41273</v>
      </c>
      <c r="W619" s="408">
        <v>41304</v>
      </c>
      <c r="X619" s="401">
        <v>41333</v>
      </c>
      <c r="Y619" s="400">
        <v>40998</v>
      </c>
      <c r="Z619" s="789">
        <v>41394</v>
      </c>
      <c r="AA619" s="792">
        <v>41424</v>
      </c>
      <c r="AB619" s="795">
        <v>41090</v>
      </c>
      <c r="AC619" s="798">
        <v>41485</v>
      </c>
      <c r="AD619" s="795">
        <v>41516</v>
      </c>
      <c r="AE619" s="796">
        <v>41547</v>
      </c>
      <c r="AF619" s="401">
        <v>41577</v>
      </c>
      <c r="AG619" s="401">
        <v>41608</v>
      </c>
      <c r="AH619" s="277">
        <v>41638</v>
      </c>
      <c r="AI619" s="277">
        <v>41304</v>
      </c>
      <c r="AJ619" s="27">
        <v>41333</v>
      </c>
      <c r="AK619" s="277">
        <v>41363</v>
      </c>
      <c r="AL619" s="277">
        <v>41394</v>
      </c>
      <c r="AM619" s="468">
        <v>41789</v>
      </c>
      <c r="AN619" s="277">
        <v>41820</v>
      </c>
      <c r="AO619" s="276">
        <v>41850</v>
      </c>
      <c r="AP619" s="276">
        <v>41881</v>
      </c>
      <c r="AQ619" s="400">
        <v>41912</v>
      </c>
      <c r="AR619" s="401">
        <v>41942</v>
      </c>
      <c r="AS619" s="400">
        <v>41973</v>
      </c>
      <c r="AT619" s="401">
        <v>42003</v>
      </c>
      <c r="AU619" s="978">
        <v>42034</v>
      </c>
      <c r="AV619" s="400">
        <v>42063</v>
      </c>
      <c r="AW619" s="978">
        <v>42093</v>
      </c>
      <c r="AX619" s="400">
        <v>42124</v>
      </c>
      <c r="AY619" s="401">
        <v>42154</v>
      </c>
      <c r="AZ619" s="400">
        <v>42185</v>
      </c>
      <c r="BA619" s="401">
        <v>42215</v>
      </c>
      <c r="BB619" s="277">
        <v>41881</v>
      </c>
      <c r="BC619" s="277">
        <v>41912</v>
      </c>
      <c r="BD619" s="277">
        <v>41942</v>
      </c>
      <c r="BE619" s="277">
        <v>41973</v>
      </c>
      <c r="BF619" s="277">
        <v>42003</v>
      </c>
      <c r="BG619" s="978">
        <v>42034</v>
      </c>
      <c r="BH619" s="400">
        <v>42063</v>
      </c>
      <c r="BI619" s="978">
        <v>42093</v>
      </c>
      <c r="BJ619" s="400">
        <v>42124</v>
      </c>
      <c r="BK619" s="401">
        <v>42154</v>
      </c>
      <c r="BL619" s="400">
        <v>42185</v>
      </c>
      <c r="BM619" s="468">
        <v>42581</v>
      </c>
      <c r="BN619" s="277">
        <v>42612</v>
      </c>
      <c r="BO619" s="276">
        <v>42643</v>
      </c>
      <c r="BP619" s="277">
        <v>42673</v>
      </c>
      <c r="BQ619" s="277">
        <v>42704</v>
      </c>
      <c r="BR619" s="275">
        <v>42734</v>
      </c>
      <c r="BS619" s="275">
        <v>42734</v>
      </c>
      <c r="CH619" s="15"/>
      <c r="CI619" s="15"/>
      <c r="CJ619" s="15"/>
      <c r="CK619" s="15"/>
      <c r="CL619" s="15"/>
      <c r="CM619" s="15"/>
      <c r="CN619" s="15"/>
      <c r="CO619" s="15"/>
      <c r="CP619" s="15"/>
      <c r="CQ619" s="2095"/>
      <c r="CR619" s="209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</row>
    <row r="620" spans="1:115" s="19" customFormat="1" ht="30" hidden="1" customHeight="1" x14ac:dyDescent="0.25">
      <c r="A620" s="4753"/>
      <c r="B620" s="4741"/>
      <c r="C620" s="979" t="s">
        <v>320</v>
      </c>
      <c r="D620" s="979" t="s">
        <v>320</v>
      </c>
      <c r="E620" s="377"/>
      <c r="F620" s="377"/>
      <c r="G620" s="377"/>
      <c r="H620" s="377"/>
      <c r="I620" s="377"/>
      <c r="J620" s="377"/>
      <c r="K620" s="377"/>
      <c r="L620" s="377"/>
      <c r="M620" s="378"/>
      <c r="N620" s="379"/>
      <c r="O620" s="197"/>
      <c r="P620" s="197"/>
      <c r="Q620" s="243"/>
      <c r="R620" s="31"/>
      <c r="S620" s="317">
        <v>41182</v>
      </c>
      <c r="T620" s="318">
        <v>406454</v>
      </c>
      <c r="U620" s="317">
        <v>41243</v>
      </c>
      <c r="V620" s="317">
        <v>41273</v>
      </c>
      <c r="W620" s="243">
        <v>41304</v>
      </c>
      <c r="X620" s="16">
        <v>41333</v>
      </c>
      <c r="Y620" s="176">
        <v>40998</v>
      </c>
      <c r="Z620" s="790">
        <v>41394</v>
      </c>
      <c r="AA620" s="793">
        <v>41424</v>
      </c>
      <c r="AB620" s="49">
        <v>41090</v>
      </c>
      <c r="AC620" s="49">
        <v>41485</v>
      </c>
      <c r="AD620" s="790">
        <v>41516</v>
      </c>
      <c r="AE620" s="797">
        <v>41547</v>
      </c>
      <c r="AF620" s="16">
        <v>41577</v>
      </c>
      <c r="AG620" s="16">
        <v>41608</v>
      </c>
      <c r="AH620" s="16">
        <v>41638</v>
      </c>
      <c r="AI620" s="16">
        <v>41304</v>
      </c>
      <c r="AJ620" s="270">
        <v>41333</v>
      </c>
      <c r="AK620" s="16">
        <v>41363</v>
      </c>
      <c r="AL620" s="16">
        <v>41394</v>
      </c>
      <c r="AM620" s="49">
        <v>41789</v>
      </c>
      <c r="AN620" s="16">
        <v>41820</v>
      </c>
      <c r="AO620" s="176">
        <v>41850</v>
      </c>
      <c r="AP620" s="176">
        <v>41881</v>
      </c>
      <c r="AQ620" s="49">
        <v>41912</v>
      </c>
      <c r="AR620" s="176"/>
      <c r="AS620" s="33"/>
      <c r="AT620" s="176"/>
      <c r="AU620" s="956">
        <v>41669</v>
      </c>
      <c r="AV620" s="33"/>
      <c r="AW620" s="176">
        <v>42093</v>
      </c>
      <c r="AX620" s="16">
        <v>41759</v>
      </c>
      <c r="AY620" s="176"/>
      <c r="AZ620" s="49">
        <v>42185</v>
      </c>
      <c r="BA620" s="33"/>
      <c r="BB620" s="33"/>
      <c r="BC620" s="33">
        <v>41912</v>
      </c>
      <c r="BD620" s="33"/>
      <c r="BE620" s="33"/>
      <c r="BF620" s="33"/>
      <c r="BG620" s="956">
        <v>41669</v>
      </c>
      <c r="BH620" s="33"/>
      <c r="BI620" s="176">
        <v>42093</v>
      </c>
      <c r="BJ620" s="16">
        <v>41759</v>
      </c>
      <c r="BK620" s="243"/>
      <c r="BL620" s="49">
        <v>42185</v>
      </c>
      <c r="BM620" s="1244"/>
      <c r="BN620" s="1244"/>
      <c r="CH620" s="15"/>
      <c r="CI620" s="15"/>
      <c r="CJ620" s="15"/>
      <c r="CK620" s="15"/>
      <c r="CL620" s="15"/>
      <c r="CM620" s="15"/>
      <c r="CN620" s="15"/>
      <c r="CO620" s="15"/>
      <c r="CP620" s="15"/>
      <c r="CQ620" s="2095"/>
      <c r="CR620" s="209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</row>
    <row r="621" spans="1:115" ht="30" hidden="1" customHeight="1" x14ac:dyDescent="0.25">
      <c r="A621" s="4753"/>
      <c r="B621" s="4741"/>
      <c r="C621" s="380" t="s">
        <v>4</v>
      </c>
      <c r="D621" s="380" t="s">
        <v>4</v>
      </c>
      <c r="E621" s="381"/>
      <c r="F621" s="381"/>
      <c r="G621" s="381"/>
      <c r="H621" s="381"/>
      <c r="I621" s="381"/>
      <c r="J621" s="381"/>
      <c r="K621" s="382"/>
      <c r="L621" s="382"/>
      <c r="M621" s="383"/>
      <c r="N621" s="384"/>
      <c r="O621" s="244"/>
      <c r="P621" s="244"/>
      <c r="Q621" s="244" t="e">
        <f>Q623+7</f>
        <v>#REF!</v>
      </c>
      <c r="R621" s="385" t="e">
        <f>R623+7</f>
        <v>#REF!</v>
      </c>
      <c r="S621" s="387">
        <f>S623+7</f>
        <v>41075</v>
      </c>
      <c r="T621" s="407" t="s">
        <v>175</v>
      </c>
      <c r="U621" s="387">
        <f>U623+7</f>
        <v>41138</v>
      </c>
      <c r="V621" s="225" t="s">
        <v>177</v>
      </c>
      <c r="W621" s="409">
        <f>W623+7</f>
        <v>41215</v>
      </c>
      <c r="X621" s="368" t="s">
        <v>178</v>
      </c>
      <c r="Y621" s="783" t="s">
        <v>178</v>
      </c>
      <c r="Z621" s="775">
        <f>Z126</f>
        <v>0</v>
      </c>
      <c r="AA621" s="776" t="s">
        <v>166</v>
      </c>
      <c r="AB621" s="775">
        <f>AB126</f>
        <v>40950</v>
      </c>
      <c r="AC621" s="833" t="s">
        <v>167</v>
      </c>
      <c r="AD621" s="844">
        <f>AD126</f>
        <v>41020</v>
      </c>
      <c r="AE621" s="845" t="s">
        <v>212</v>
      </c>
      <c r="AF621" s="775">
        <f>AF126</f>
        <v>41449</v>
      </c>
      <c r="AG621" s="845" t="s">
        <v>256</v>
      </c>
      <c r="AH621" s="844">
        <f>AH126</f>
        <v>41505</v>
      </c>
      <c r="AI621" s="775">
        <f>AI126</f>
        <v>41532</v>
      </c>
      <c r="AJ621" s="879" t="s">
        <v>178</v>
      </c>
      <c r="AK621" s="844">
        <f>AK126</f>
        <v>41568</v>
      </c>
      <c r="AL621" s="879" t="s">
        <v>257</v>
      </c>
      <c r="AM621" s="775">
        <f>AM126</f>
        <v>41280</v>
      </c>
      <c r="AN621" s="879" t="s">
        <v>213</v>
      </c>
      <c r="AO621" s="844">
        <f>AO126</f>
        <v>41357</v>
      </c>
      <c r="AP621" s="879" t="s">
        <v>216</v>
      </c>
      <c r="AQ621" s="980"/>
      <c r="AR621" s="981"/>
      <c r="AS621" s="980"/>
      <c r="AT621" s="981"/>
      <c r="AU621" s="973">
        <f>AU62</f>
        <v>41564</v>
      </c>
      <c r="AV621" s="938"/>
      <c r="AW621" s="806">
        <f>AW62</f>
        <v>41585</v>
      </c>
      <c r="AX621" s="806">
        <f>AX62</f>
        <v>41985</v>
      </c>
      <c r="AY621" s="938"/>
      <c r="AZ621" s="806">
        <f>AZ62</f>
        <v>42062</v>
      </c>
      <c r="BA621" s="938"/>
      <c r="BB621" s="806"/>
      <c r="BC621" s="806">
        <f>BC62</f>
        <v>42167</v>
      </c>
      <c r="BD621" s="973"/>
      <c r="BE621" s="973"/>
      <c r="BF621" s="973"/>
      <c r="BG621" s="973">
        <f>BG62</f>
        <v>42307</v>
      </c>
      <c r="BH621" s="938"/>
      <c r="BI621" s="806">
        <f>BI62</f>
        <v>42342</v>
      </c>
      <c r="BJ621" s="1165">
        <f>BJ62</f>
        <v>42369</v>
      </c>
      <c r="BK621" s="1070"/>
      <c r="BL621" s="301">
        <f>BL62</f>
        <v>42412</v>
      </c>
    </row>
    <row r="622" spans="1:115" ht="30" hidden="1" customHeight="1" x14ac:dyDescent="0.25">
      <c r="A622" s="4753"/>
      <c r="B622" s="4741"/>
      <c r="C622" s="291" t="s">
        <v>122</v>
      </c>
      <c r="D622" s="291" t="s">
        <v>122</v>
      </c>
      <c r="E622" s="238"/>
      <c r="F622" s="238"/>
      <c r="G622" s="238"/>
      <c r="H622" s="238"/>
      <c r="I622" s="238"/>
      <c r="J622" s="238"/>
      <c r="K622" s="233"/>
      <c r="L622" s="233"/>
      <c r="M622" s="234"/>
      <c r="N622" s="235"/>
      <c r="O622" s="236"/>
      <c r="P622" s="236"/>
      <c r="Q622" s="292">
        <v>40928</v>
      </c>
      <c r="R622" s="293">
        <v>40963</v>
      </c>
      <c r="S622" s="365">
        <f>S621-4</f>
        <v>41071</v>
      </c>
      <c r="T622" s="407" t="s">
        <v>175</v>
      </c>
      <c r="U622" s="365">
        <f>U621-4</f>
        <v>41134</v>
      </c>
      <c r="V622" s="225" t="s">
        <v>177</v>
      </c>
      <c r="W622" s="404">
        <f>W621-4</f>
        <v>41211</v>
      </c>
      <c r="X622" s="225" t="s">
        <v>178</v>
      </c>
      <c r="Y622" s="784" t="s">
        <v>178</v>
      </c>
      <c r="Z622" s="768">
        <f>Z123</f>
        <v>0</v>
      </c>
      <c r="AA622" s="777" t="s">
        <v>166</v>
      </c>
      <c r="AB622" s="768">
        <f>AB123</f>
        <v>41325</v>
      </c>
      <c r="AC622" s="835" t="s">
        <v>167</v>
      </c>
      <c r="AD622" s="846">
        <f>AD123</f>
        <v>41391</v>
      </c>
      <c r="AE622" s="847" t="s">
        <v>212</v>
      </c>
      <c r="AF622" s="768">
        <f>AF123</f>
        <v>41464</v>
      </c>
      <c r="AG622" s="873" t="s">
        <v>256</v>
      </c>
      <c r="AH622" s="846">
        <f>AH123</f>
        <v>41525</v>
      </c>
      <c r="AI622" s="768">
        <f>AI123</f>
        <v>41192</v>
      </c>
      <c r="AJ622" s="873" t="s">
        <v>178</v>
      </c>
      <c r="AK622" s="846">
        <f>AK123</f>
        <v>41231</v>
      </c>
      <c r="AL622" s="873" t="s">
        <v>257</v>
      </c>
      <c r="AM622" s="768">
        <f>AM123</f>
        <v>41657</v>
      </c>
      <c r="AN622" s="873" t="s">
        <v>213</v>
      </c>
      <c r="AO622" s="846">
        <f>AO123</f>
        <v>41733</v>
      </c>
      <c r="AP622" s="873" t="s">
        <v>216</v>
      </c>
      <c r="AQ622" s="982"/>
      <c r="AR622" s="983"/>
      <c r="AS622" s="982"/>
      <c r="AT622" s="983"/>
      <c r="AU622" s="974">
        <f>AU60</f>
        <v>41560</v>
      </c>
      <c r="AV622" s="255"/>
      <c r="AW622" s="14">
        <f>AW60</f>
        <v>41581</v>
      </c>
      <c r="AX622" s="14">
        <f>AX60</f>
        <v>41981</v>
      </c>
      <c r="AY622" s="255"/>
      <c r="AZ622" s="14">
        <f>AZ60</f>
        <v>42058</v>
      </c>
      <c r="BA622" s="255"/>
      <c r="BB622" s="14"/>
      <c r="BC622" s="14">
        <f>BC60</f>
        <v>42163</v>
      </c>
      <c r="BD622" s="974"/>
      <c r="BE622" s="974"/>
      <c r="BF622" s="974"/>
      <c r="BG622" s="974">
        <f>BG60</f>
        <v>42303</v>
      </c>
      <c r="BH622" s="255"/>
      <c r="BI622" s="14">
        <f>BI60</f>
        <v>42338</v>
      </c>
      <c r="BJ622" s="38">
        <f>BJ60</f>
        <v>42359</v>
      </c>
      <c r="BK622" s="538"/>
      <c r="BL622" s="342">
        <f>BL60</f>
        <v>42408</v>
      </c>
    </row>
    <row r="623" spans="1:115" ht="30" hidden="1" customHeight="1" x14ac:dyDescent="0.25">
      <c r="A623" s="4753"/>
      <c r="B623" s="4741"/>
      <c r="C623" s="291" t="s">
        <v>121</v>
      </c>
      <c r="D623" s="291" t="s">
        <v>121</v>
      </c>
      <c r="E623" s="238"/>
      <c r="F623" s="238"/>
      <c r="G623" s="238"/>
      <c r="H623" s="238"/>
      <c r="I623" s="238"/>
      <c r="J623" s="238"/>
      <c r="K623" s="233"/>
      <c r="L623" s="233"/>
      <c r="M623" s="234"/>
      <c r="N623" s="235"/>
      <c r="O623" s="236"/>
      <c r="P623" s="236"/>
      <c r="Q623" s="236" t="e">
        <f>#REF!</f>
        <v>#REF!</v>
      </c>
      <c r="R623" s="237" t="e">
        <f>#REF!</f>
        <v>#REF!</v>
      </c>
      <c r="S623" s="365">
        <f>S624+2</f>
        <v>41068</v>
      </c>
      <c r="T623" s="407" t="s">
        <v>175</v>
      </c>
      <c r="U623" s="404">
        <f>U624+2</f>
        <v>41131</v>
      </c>
      <c r="V623" s="225" t="s">
        <v>177</v>
      </c>
      <c r="W623" s="412">
        <f>W624+2</f>
        <v>41208</v>
      </c>
      <c r="X623" s="225" t="s">
        <v>178</v>
      </c>
      <c r="Y623" s="784" t="s">
        <v>178</v>
      </c>
      <c r="Z623" s="768">
        <f>Z624+2</f>
        <v>2</v>
      </c>
      <c r="AA623" s="777" t="s">
        <v>166</v>
      </c>
      <c r="AB623" s="768">
        <f>AB624+2</f>
        <v>41427</v>
      </c>
      <c r="AC623" s="835" t="s">
        <v>167</v>
      </c>
      <c r="AD623" s="846">
        <f>AD624+2</f>
        <v>41488</v>
      </c>
      <c r="AE623" s="847" t="s">
        <v>212</v>
      </c>
      <c r="AF623" s="768">
        <f>AF624+2</f>
        <v>41549</v>
      </c>
      <c r="AG623" s="873" t="s">
        <v>256</v>
      </c>
      <c r="AH623" s="846">
        <f>AH624+2</f>
        <v>41610</v>
      </c>
      <c r="AI623" s="768">
        <f>AI624+2</f>
        <v>41277</v>
      </c>
      <c r="AJ623" s="873" t="s">
        <v>178</v>
      </c>
      <c r="AK623" s="846">
        <f>AK624+2</f>
        <v>41336</v>
      </c>
      <c r="AL623" s="873" t="s">
        <v>257</v>
      </c>
      <c r="AM623" s="768">
        <v>41277</v>
      </c>
      <c r="AN623" s="873" t="s">
        <v>213</v>
      </c>
      <c r="AO623" s="846">
        <f>AO624+2</f>
        <v>41823</v>
      </c>
      <c r="AP623" s="873" t="s">
        <v>216</v>
      </c>
      <c r="AQ623" s="982"/>
      <c r="AR623" s="983"/>
      <c r="AS623" s="982"/>
      <c r="AT623" s="983"/>
      <c r="AU623" s="974">
        <f>AU54</f>
        <v>41915</v>
      </c>
      <c r="AV623" s="255"/>
      <c r="AW623" s="14">
        <f>AW54</f>
        <v>41943</v>
      </c>
      <c r="AX623" s="14">
        <f>AX54</f>
        <v>41978</v>
      </c>
      <c r="AY623" s="255"/>
      <c r="AZ623" s="14">
        <f>AZ54</f>
        <v>42048</v>
      </c>
      <c r="BA623" s="255"/>
      <c r="BB623" s="14"/>
      <c r="BC623" s="14">
        <f>BC54</f>
        <v>42153</v>
      </c>
      <c r="BD623" s="974"/>
      <c r="BE623" s="974"/>
      <c r="BF623" s="974"/>
      <c r="BG623" s="974">
        <f>BG54</f>
        <v>42293</v>
      </c>
      <c r="BH623" s="255"/>
      <c r="BI623" s="14">
        <f>BI54</f>
        <v>42328</v>
      </c>
      <c r="BJ623" s="38">
        <f>BJ54</f>
        <v>42356</v>
      </c>
      <c r="BK623" s="538"/>
      <c r="BL623" s="342">
        <f>BL54</f>
        <v>42426</v>
      </c>
    </row>
    <row r="624" spans="1:115" s="206" customFormat="1" ht="30" hidden="1" customHeight="1" x14ac:dyDescent="0.25">
      <c r="A624" s="4754"/>
      <c r="B624" s="4742"/>
      <c r="C624" s="388" t="s">
        <v>33</v>
      </c>
      <c r="D624" s="388" t="s">
        <v>33</v>
      </c>
      <c r="E624" s="211">
        <v>40183</v>
      </c>
      <c r="F624" s="211">
        <v>40590</v>
      </c>
      <c r="G624" s="211">
        <v>40604</v>
      </c>
      <c r="H624" s="211">
        <v>40275</v>
      </c>
      <c r="I624" s="211">
        <v>40674</v>
      </c>
      <c r="J624" s="211">
        <v>40337</v>
      </c>
      <c r="K624" s="207">
        <v>40737</v>
      </c>
      <c r="L624" s="207" t="s">
        <v>25</v>
      </c>
      <c r="M624" s="208">
        <v>40772</v>
      </c>
      <c r="N624" s="217">
        <v>40807</v>
      </c>
      <c r="O624" s="220">
        <v>40842</v>
      </c>
      <c r="P624" s="220" t="s">
        <v>107</v>
      </c>
      <c r="Q624" s="220">
        <v>40926</v>
      </c>
      <c r="R624" s="223">
        <v>40961</v>
      </c>
      <c r="S624" s="405">
        <v>41066</v>
      </c>
      <c r="T624" s="369" t="s">
        <v>175</v>
      </c>
      <c r="U624" s="406">
        <v>41129</v>
      </c>
      <c r="V624" s="373" t="s">
        <v>177</v>
      </c>
      <c r="W624" s="413">
        <v>41206</v>
      </c>
      <c r="X624" s="373" t="s">
        <v>178</v>
      </c>
      <c r="Y624" s="785" t="s">
        <v>178</v>
      </c>
      <c r="Z624" s="769">
        <f>Z117</f>
        <v>0</v>
      </c>
      <c r="AA624" s="778" t="s">
        <v>166</v>
      </c>
      <c r="AB624" s="769">
        <f>AB117</f>
        <v>41425</v>
      </c>
      <c r="AC624" s="836" t="s">
        <v>211</v>
      </c>
      <c r="AD624" s="848">
        <f>AD117</f>
        <v>41486</v>
      </c>
      <c r="AE624" s="849" t="s">
        <v>212</v>
      </c>
      <c r="AF624" s="769">
        <f>AF117</f>
        <v>41547</v>
      </c>
      <c r="AG624" s="874" t="s">
        <v>256</v>
      </c>
      <c r="AH624" s="848">
        <f>AH117</f>
        <v>41608</v>
      </c>
      <c r="AI624" s="769">
        <f>AI117</f>
        <v>41275</v>
      </c>
      <c r="AJ624" s="874" t="s">
        <v>178</v>
      </c>
      <c r="AK624" s="848">
        <f>AK117</f>
        <v>41334</v>
      </c>
      <c r="AL624" s="874" t="s">
        <v>257</v>
      </c>
      <c r="AM624" s="769">
        <f>AM117</f>
        <v>41760</v>
      </c>
      <c r="AN624" s="874" t="s">
        <v>213</v>
      </c>
      <c r="AO624" s="848">
        <f>AO117</f>
        <v>41821</v>
      </c>
      <c r="AP624" s="874" t="s">
        <v>216</v>
      </c>
      <c r="AQ624" s="982"/>
      <c r="AR624" s="983"/>
      <c r="AS624" s="982"/>
      <c r="AT624" s="983"/>
      <c r="AU624" s="975">
        <f>AU53</f>
        <v>41913</v>
      </c>
      <c r="AV624" s="939"/>
      <c r="AW624" s="869">
        <f>AW53</f>
        <v>41941</v>
      </c>
      <c r="AX624" s="869">
        <f>AX53</f>
        <v>41976</v>
      </c>
      <c r="AY624" s="939"/>
      <c r="AZ624" s="869">
        <f>AZ53</f>
        <v>42046</v>
      </c>
      <c r="BA624" s="939"/>
      <c r="BB624" s="869"/>
      <c r="BC624" s="869">
        <f>BC53</f>
        <v>42151</v>
      </c>
      <c r="BD624" s="975"/>
      <c r="BE624" s="975"/>
      <c r="BF624" s="975"/>
      <c r="BG624" s="975">
        <f>BG53</f>
        <v>42291</v>
      </c>
      <c r="BH624" s="939"/>
      <c r="BI624" s="869">
        <f>BI53</f>
        <v>42326</v>
      </c>
      <c r="BJ624" s="935">
        <f>BJ53</f>
        <v>42354</v>
      </c>
      <c r="BK624" s="1071"/>
      <c r="BL624" s="837">
        <f>BL53</f>
        <v>42424</v>
      </c>
      <c r="BM624" s="1243"/>
      <c r="BN624" s="1243"/>
      <c r="CH624" s="15"/>
      <c r="CI624" s="15"/>
      <c r="CJ624" s="15"/>
      <c r="CK624" s="15"/>
      <c r="CL624" s="15"/>
      <c r="CM624" s="15"/>
      <c r="CN624" s="15"/>
      <c r="CO624" s="15"/>
      <c r="CP624" s="15"/>
      <c r="CQ624" s="2095"/>
      <c r="CR624" s="209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</row>
    <row r="625" spans="1:115" s="206" customFormat="1" ht="30" hidden="1" customHeight="1" x14ac:dyDescent="0.25">
      <c r="A625" s="4754"/>
      <c r="B625" s="4742"/>
      <c r="C625" s="8" t="s">
        <v>324</v>
      </c>
      <c r="D625" s="8" t="s">
        <v>324</v>
      </c>
      <c r="E625" s="211"/>
      <c r="F625" s="211"/>
      <c r="G625" s="211"/>
      <c r="H625" s="211"/>
      <c r="I625" s="211"/>
      <c r="J625" s="211"/>
      <c r="K625" s="207"/>
      <c r="L625" s="207"/>
      <c r="M625" s="208"/>
      <c r="N625" s="217"/>
      <c r="O625" s="220"/>
      <c r="P625" s="220"/>
      <c r="Q625" s="220"/>
      <c r="R625" s="223"/>
      <c r="S625" s="994"/>
      <c r="T625" s="995"/>
      <c r="U625" s="410"/>
      <c r="V625" s="373"/>
      <c r="W625" s="413"/>
      <c r="X625" s="373"/>
      <c r="Y625" s="785"/>
      <c r="Z625" s="769"/>
      <c r="AA625" s="778"/>
      <c r="AB625" s="769"/>
      <c r="AC625" s="836"/>
      <c r="AD625" s="848"/>
      <c r="AE625" s="849"/>
      <c r="AF625" s="769"/>
      <c r="AG625" s="874"/>
      <c r="AH625" s="848"/>
      <c r="AI625" s="769"/>
      <c r="AJ625" s="874"/>
      <c r="AK625" s="848"/>
      <c r="AL625" s="874"/>
      <c r="AM625" s="769"/>
      <c r="AN625" s="874"/>
      <c r="AO625" s="848"/>
      <c r="AP625" s="874"/>
      <c r="AQ625" s="982"/>
      <c r="AR625" s="983"/>
      <c r="AS625" s="982"/>
      <c r="AT625" s="983"/>
      <c r="AU625" s="974">
        <f>AU624-8</f>
        <v>41905</v>
      </c>
      <c r="AV625" s="255"/>
      <c r="AW625" s="14">
        <f>AW624-8</f>
        <v>41933</v>
      </c>
      <c r="AX625" s="14">
        <f>AX624-8</f>
        <v>41968</v>
      </c>
      <c r="AY625" s="255"/>
      <c r="AZ625" s="14">
        <f>AZ624-8</f>
        <v>42038</v>
      </c>
      <c r="BA625" s="255"/>
      <c r="BB625" s="14"/>
      <c r="BC625" s="14">
        <f>BC624-8</f>
        <v>42143</v>
      </c>
      <c r="BD625" s="974"/>
      <c r="BE625" s="974"/>
      <c r="BF625" s="974"/>
      <c r="BG625" s="974">
        <f>BG624-8</f>
        <v>42283</v>
      </c>
      <c r="BH625" s="255"/>
      <c r="BI625" s="14">
        <f>BI624-8</f>
        <v>42318</v>
      </c>
      <c r="BJ625" s="38">
        <f>BJ624-8</f>
        <v>42346</v>
      </c>
      <c r="BK625" s="538"/>
      <c r="BL625" s="342">
        <f>BL624-8</f>
        <v>42416</v>
      </c>
      <c r="BM625" s="1243"/>
      <c r="BN625" s="1243"/>
      <c r="CH625" s="15"/>
      <c r="CI625" s="15"/>
      <c r="CJ625" s="15"/>
      <c r="CK625" s="15"/>
      <c r="CL625" s="15"/>
      <c r="CM625" s="15"/>
      <c r="CN625" s="15"/>
      <c r="CO625" s="15"/>
      <c r="CP625" s="15"/>
      <c r="CQ625" s="2095"/>
      <c r="CR625" s="209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</row>
    <row r="626" spans="1:115" ht="30" hidden="1" customHeight="1" x14ac:dyDescent="0.25">
      <c r="A626" s="4754"/>
      <c r="B626" s="4742"/>
      <c r="C626" s="6" t="s">
        <v>22</v>
      </c>
      <c r="D626" s="6" t="s">
        <v>22</v>
      </c>
      <c r="E626" s="211">
        <v>40543</v>
      </c>
      <c r="F626" s="211">
        <v>40199</v>
      </c>
      <c r="G626" s="211">
        <v>40600</v>
      </c>
      <c r="H626" s="211">
        <v>40270</v>
      </c>
      <c r="I626" s="211">
        <v>40669</v>
      </c>
      <c r="J626" s="211">
        <v>40332</v>
      </c>
      <c r="K626" s="209">
        <v>40732</v>
      </c>
      <c r="L626" s="209" t="s">
        <v>25</v>
      </c>
      <c r="M626" s="210">
        <v>40767</v>
      </c>
      <c r="N626" s="218">
        <v>40802</v>
      </c>
      <c r="O626" s="221">
        <v>40837</v>
      </c>
      <c r="P626" s="221" t="s">
        <v>107</v>
      </c>
      <c r="Q626" s="221">
        <v>40921</v>
      </c>
      <c r="R626" s="224">
        <v>40956</v>
      </c>
      <c r="S626" s="239" t="e">
        <f>#REF!</f>
        <v>#REF!</v>
      </c>
      <c r="T626" s="407" t="s">
        <v>175</v>
      </c>
      <c r="U626" s="239" t="e">
        <f>#REF!</f>
        <v>#REF!</v>
      </c>
      <c r="V626" s="225" t="s">
        <v>177</v>
      </c>
      <c r="W626" s="224" t="e">
        <f>#REF!</f>
        <v>#REF!</v>
      </c>
      <c r="X626" s="225" t="s">
        <v>178</v>
      </c>
      <c r="Y626" s="784" t="s">
        <v>178</v>
      </c>
      <c r="Z626" s="770" t="e">
        <f>#REF!</f>
        <v>#REF!</v>
      </c>
      <c r="AA626" s="777" t="s">
        <v>166</v>
      </c>
      <c r="AB626" s="770" t="e">
        <f>#REF!</f>
        <v>#REF!</v>
      </c>
      <c r="AC626" s="835" t="s">
        <v>167</v>
      </c>
      <c r="AD626" s="846" t="e">
        <f>#REF!</f>
        <v>#REF!</v>
      </c>
      <c r="AE626" s="847" t="s">
        <v>212</v>
      </c>
      <c r="AF626" s="770" t="e">
        <f>#REF!</f>
        <v>#REF!</v>
      </c>
      <c r="AG626" s="873" t="s">
        <v>256</v>
      </c>
      <c r="AH626" s="846" t="e">
        <f>#REF!</f>
        <v>#REF!</v>
      </c>
      <c r="AI626" s="770" t="e">
        <f>#REF!</f>
        <v>#REF!</v>
      </c>
      <c r="AJ626" s="873" t="s">
        <v>178</v>
      </c>
      <c r="AK626" s="846" t="e">
        <f>#REF!</f>
        <v>#REF!</v>
      </c>
      <c r="AL626" s="873" t="s">
        <v>257</v>
      </c>
      <c r="AM626" s="770" t="e">
        <f>#REF!</f>
        <v>#REF!</v>
      </c>
      <c r="AN626" s="873" t="s">
        <v>213</v>
      </c>
      <c r="AO626" s="846" t="e">
        <f>#REF!</f>
        <v>#REF!</v>
      </c>
      <c r="AP626" s="873" t="s">
        <v>216</v>
      </c>
      <c r="AQ626" s="984"/>
      <c r="AR626" s="983"/>
      <c r="AS626" s="984"/>
      <c r="AT626" s="983"/>
      <c r="AU626" s="974">
        <f>AU625-4</f>
        <v>41901</v>
      </c>
      <c r="AV626" s="255"/>
      <c r="AW626" s="14">
        <f>AW625-4</f>
        <v>41929</v>
      </c>
      <c r="AX626" s="14">
        <f>AX625-4</f>
        <v>41964</v>
      </c>
      <c r="AY626" s="255"/>
      <c r="AZ626" s="14">
        <f>AZ625-4</f>
        <v>42034</v>
      </c>
      <c r="BA626" s="255"/>
      <c r="BB626" s="14"/>
      <c r="BC626" s="14">
        <f>BC625-4</f>
        <v>42139</v>
      </c>
      <c r="BD626" s="974"/>
      <c r="BE626" s="974"/>
      <c r="BF626" s="974"/>
      <c r="BG626" s="974">
        <f>BG625-4</f>
        <v>42279</v>
      </c>
      <c r="BH626" s="255"/>
      <c r="BI626" s="14">
        <f>BI625-4</f>
        <v>42314</v>
      </c>
      <c r="BJ626" s="38">
        <f>BJ625-4</f>
        <v>42342</v>
      </c>
      <c r="BK626" s="538"/>
      <c r="BL626" s="342">
        <f>BL625-4</f>
        <v>42412</v>
      </c>
    </row>
    <row r="627" spans="1:115" ht="30" hidden="1" customHeight="1" x14ac:dyDescent="0.25">
      <c r="A627" s="4754"/>
      <c r="B627" s="4742"/>
      <c r="C627" s="389" t="s">
        <v>319</v>
      </c>
      <c r="D627" s="389" t="s">
        <v>319</v>
      </c>
      <c r="E627" s="211"/>
      <c r="F627" s="211"/>
      <c r="G627" s="211"/>
      <c r="H627" s="211"/>
      <c r="I627" s="211"/>
      <c r="J627" s="211"/>
      <c r="K627" s="209"/>
      <c r="L627" s="209"/>
      <c r="M627" s="210"/>
      <c r="N627" s="218"/>
      <c r="O627" s="226">
        <f>O626-4</f>
        <v>40833</v>
      </c>
      <c r="P627" s="226" t="s">
        <v>107</v>
      </c>
      <c r="Q627" s="226">
        <f>Q626-4</f>
        <v>40917</v>
      </c>
      <c r="R627" s="227">
        <f>R626-4</f>
        <v>40952</v>
      </c>
      <c r="S627" s="240">
        <f>S624-9</f>
        <v>41057</v>
      </c>
      <c r="T627" s="363" t="s">
        <v>176</v>
      </c>
      <c r="U627" s="240">
        <f>U624-9</f>
        <v>41120</v>
      </c>
      <c r="V627" s="374" t="s">
        <v>177</v>
      </c>
      <c r="W627" s="227">
        <f>W624-9</f>
        <v>41197</v>
      </c>
      <c r="X627" s="374" t="s">
        <v>178</v>
      </c>
      <c r="Y627" s="786" t="s">
        <v>178</v>
      </c>
      <c r="Z627" s="771" t="e">
        <f>Z626-4</f>
        <v>#REF!</v>
      </c>
      <c r="AA627" s="779" t="s">
        <v>166</v>
      </c>
      <c r="AB627" s="771">
        <f>AB624-9</f>
        <v>41416</v>
      </c>
      <c r="AC627" s="838" t="s">
        <v>167</v>
      </c>
      <c r="AD627" s="850" t="e">
        <f>AD626-4</f>
        <v>#REF!</v>
      </c>
      <c r="AE627" s="851" t="s">
        <v>212</v>
      </c>
      <c r="AF627" s="771">
        <f>AF624-9</f>
        <v>41538</v>
      </c>
      <c r="AG627" s="875" t="s">
        <v>256</v>
      </c>
      <c r="AH627" s="850" t="e">
        <f>AH626-4</f>
        <v>#REF!</v>
      </c>
      <c r="AI627" s="771">
        <f>AI624-9</f>
        <v>41266</v>
      </c>
      <c r="AJ627" s="875" t="s">
        <v>178</v>
      </c>
      <c r="AK627" s="850" t="e">
        <f>AK626-4</f>
        <v>#REF!</v>
      </c>
      <c r="AL627" s="875" t="s">
        <v>257</v>
      </c>
      <c r="AM627" s="771">
        <f>AM624-9</f>
        <v>41751</v>
      </c>
      <c r="AN627" s="875" t="s">
        <v>213</v>
      </c>
      <c r="AO627" s="918" t="e">
        <f>AO626-4</f>
        <v>#REF!</v>
      </c>
      <c r="AP627" s="875" t="s">
        <v>216</v>
      </c>
      <c r="AQ627" s="984"/>
      <c r="AR627" s="983"/>
      <c r="AS627" s="984"/>
      <c r="AT627" s="983"/>
      <c r="AU627" s="976">
        <f>AU626-17</f>
        <v>41884</v>
      </c>
      <c r="AV627" s="940"/>
      <c r="AW627" s="870">
        <f>AW626-17</f>
        <v>41912</v>
      </c>
      <c r="AX627" s="870">
        <f>AX626-17</f>
        <v>41947</v>
      </c>
      <c r="AY627" s="940"/>
      <c r="AZ627" s="870">
        <f>AZ626-17</f>
        <v>42017</v>
      </c>
      <c r="BA627" s="940"/>
      <c r="BB627" s="870"/>
      <c r="BC627" s="870">
        <f>BC626-17</f>
        <v>42122</v>
      </c>
      <c r="BD627" s="976"/>
      <c r="BE627" s="976"/>
      <c r="BF627" s="976"/>
      <c r="BG627" s="976">
        <f>BG626-17</f>
        <v>42262</v>
      </c>
      <c r="BH627" s="940"/>
      <c r="BI627" s="870">
        <f>BI626-17</f>
        <v>42297</v>
      </c>
      <c r="BJ627" s="936">
        <f>BJ626-17</f>
        <v>42325</v>
      </c>
      <c r="BK627" s="561"/>
      <c r="BL627" s="839">
        <f>BL626-17</f>
        <v>42395</v>
      </c>
    </row>
    <row r="628" spans="1:115" ht="30" hidden="1" customHeight="1" x14ac:dyDescent="0.25">
      <c r="A628" s="4754"/>
      <c r="B628" s="4742"/>
      <c r="C628" s="389" t="s">
        <v>322</v>
      </c>
      <c r="D628" s="389" t="s">
        <v>322</v>
      </c>
      <c r="E628" s="211"/>
      <c r="F628" s="211"/>
      <c r="G628" s="211"/>
      <c r="H628" s="211"/>
      <c r="I628" s="211"/>
      <c r="J628" s="211"/>
      <c r="K628" s="209"/>
      <c r="L628" s="209"/>
      <c r="M628" s="210"/>
      <c r="N628" s="218"/>
      <c r="O628" s="226">
        <f>O627-7</f>
        <v>40826</v>
      </c>
      <c r="P628" s="226" t="s">
        <v>107</v>
      </c>
      <c r="Q628" s="226">
        <f>Q627-7</f>
        <v>40910</v>
      </c>
      <c r="R628" s="227">
        <f>R627-7</f>
        <v>40945</v>
      </c>
      <c r="S628" s="240">
        <f>S627-7</f>
        <v>41050</v>
      </c>
      <c r="T628" s="363" t="s">
        <v>176</v>
      </c>
      <c r="U628" s="240">
        <f>U627-7</f>
        <v>41113</v>
      </c>
      <c r="V628" s="374" t="s">
        <v>177</v>
      </c>
      <c r="W628" s="227">
        <f>W627-7</f>
        <v>41190</v>
      </c>
      <c r="X628" s="374" t="s">
        <v>178</v>
      </c>
      <c r="Y628" s="786" t="s">
        <v>178</v>
      </c>
      <c r="Z628" s="771" t="e">
        <f>Z627-7</f>
        <v>#REF!</v>
      </c>
      <c r="AA628" s="779" t="s">
        <v>166</v>
      </c>
      <c r="AB628" s="771">
        <f>AB627-7</f>
        <v>41409</v>
      </c>
      <c r="AC628" s="838" t="s">
        <v>167</v>
      </c>
      <c r="AD628" s="850" t="e">
        <f>AD627-7</f>
        <v>#REF!</v>
      </c>
      <c r="AE628" s="851" t="s">
        <v>212</v>
      </c>
      <c r="AF628" s="771">
        <f>AF627-7</f>
        <v>41531</v>
      </c>
      <c r="AG628" s="875" t="s">
        <v>256</v>
      </c>
      <c r="AH628" s="850" t="e">
        <f>AH627-7</f>
        <v>#REF!</v>
      </c>
      <c r="AI628" s="771">
        <f>AI627-7</f>
        <v>41259</v>
      </c>
      <c r="AJ628" s="875" t="s">
        <v>178</v>
      </c>
      <c r="AK628" s="850" t="e">
        <f>AK627-7</f>
        <v>#REF!</v>
      </c>
      <c r="AL628" s="875" t="s">
        <v>257</v>
      </c>
      <c r="AM628" s="771">
        <f>AM627-7</f>
        <v>41744</v>
      </c>
      <c r="AN628" s="875" t="s">
        <v>213</v>
      </c>
      <c r="AO628" s="918" t="e">
        <f>AO627-7</f>
        <v>#REF!</v>
      </c>
      <c r="AP628" s="875" t="s">
        <v>216</v>
      </c>
      <c r="AQ628" s="984"/>
      <c r="AR628" s="983"/>
      <c r="AS628" s="984"/>
      <c r="AT628" s="983"/>
      <c r="AU628" s="976">
        <f>AU626-24</f>
        <v>41877</v>
      </c>
      <c r="AV628" s="940"/>
      <c r="AW628" s="870">
        <f>AW626-24</f>
        <v>41905</v>
      </c>
      <c r="AX628" s="870">
        <f>AX626-24</f>
        <v>41940</v>
      </c>
      <c r="AY628" s="940"/>
      <c r="AZ628" s="870">
        <f>AZ626-24</f>
        <v>42010</v>
      </c>
      <c r="BA628" s="940"/>
      <c r="BB628" s="870"/>
      <c r="BC628" s="870">
        <f>BC626-24</f>
        <v>42115</v>
      </c>
      <c r="BD628" s="976"/>
      <c r="BE628" s="976"/>
      <c r="BF628" s="976"/>
      <c r="BG628" s="976">
        <f>BG626-24</f>
        <v>42255</v>
      </c>
      <c r="BH628" s="940"/>
      <c r="BI628" s="870">
        <f>BI626-24</f>
        <v>42290</v>
      </c>
      <c r="BJ628" s="936">
        <f>BJ626-24</f>
        <v>42318</v>
      </c>
      <c r="BK628" s="561"/>
      <c r="BL628" s="839">
        <f>BL626-24</f>
        <v>42388</v>
      </c>
    </row>
    <row r="629" spans="1:115" ht="30" hidden="1" customHeight="1" x14ac:dyDescent="0.25">
      <c r="A629" s="4754"/>
      <c r="B629" s="4742"/>
      <c r="C629" s="389" t="s">
        <v>321</v>
      </c>
      <c r="D629" s="389" t="s">
        <v>321</v>
      </c>
      <c r="E629" s="211">
        <v>40529</v>
      </c>
      <c r="F629" s="211">
        <v>40543</v>
      </c>
      <c r="G629" s="211">
        <v>40195</v>
      </c>
      <c r="H629" s="211">
        <v>40249</v>
      </c>
      <c r="I629" s="211">
        <v>40648</v>
      </c>
      <c r="J629" s="211">
        <v>40665</v>
      </c>
      <c r="K629" s="209">
        <v>40711</v>
      </c>
      <c r="L629" s="209" t="s">
        <v>25</v>
      </c>
      <c r="M629" s="210">
        <v>40746</v>
      </c>
      <c r="N629" s="218">
        <v>40781</v>
      </c>
      <c r="O629" s="226">
        <f>O628-3</f>
        <v>40823</v>
      </c>
      <c r="P629" s="226" t="s">
        <v>107</v>
      </c>
      <c r="Q629" s="226">
        <f>Q628-3</f>
        <v>40907</v>
      </c>
      <c r="R629" s="227">
        <f>R628-3</f>
        <v>40942</v>
      </c>
      <c r="S629" s="240">
        <f>S628-3</f>
        <v>41047</v>
      </c>
      <c r="T629" s="363" t="s">
        <v>176</v>
      </c>
      <c r="U629" s="240">
        <f>U628-3</f>
        <v>41110</v>
      </c>
      <c r="V629" s="374" t="s">
        <v>177</v>
      </c>
      <c r="W629" s="227">
        <f>W628-3</f>
        <v>41187</v>
      </c>
      <c r="X629" s="374" t="s">
        <v>178</v>
      </c>
      <c r="Y629" s="786" t="s">
        <v>178</v>
      </c>
      <c r="Z629" s="771" t="e">
        <f>Z628-3</f>
        <v>#REF!</v>
      </c>
      <c r="AA629" s="779" t="s">
        <v>166</v>
      </c>
      <c r="AB629" s="771">
        <f>AB628-3</f>
        <v>41406</v>
      </c>
      <c r="AC629" s="838" t="s">
        <v>167</v>
      </c>
      <c r="AD629" s="850" t="e">
        <f>AD628-3</f>
        <v>#REF!</v>
      </c>
      <c r="AE629" s="851" t="s">
        <v>212</v>
      </c>
      <c r="AF629" s="771">
        <f>AF628-3</f>
        <v>41528</v>
      </c>
      <c r="AG629" s="875" t="s">
        <v>256</v>
      </c>
      <c r="AH629" s="850" t="e">
        <f>AH628-3</f>
        <v>#REF!</v>
      </c>
      <c r="AI629" s="771">
        <f>AI628-3</f>
        <v>41256</v>
      </c>
      <c r="AJ629" s="875" t="s">
        <v>178</v>
      </c>
      <c r="AK629" s="850" t="e">
        <f>AK628-3</f>
        <v>#REF!</v>
      </c>
      <c r="AL629" s="875" t="s">
        <v>257</v>
      </c>
      <c r="AM629" s="771">
        <f>AM628-3</f>
        <v>41741</v>
      </c>
      <c r="AN629" s="875" t="s">
        <v>213</v>
      </c>
      <c r="AO629" s="918" t="e">
        <f>AO628-3</f>
        <v>#REF!</v>
      </c>
      <c r="AP629" s="875" t="s">
        <v>216</v>
      </c>
      <c r="AQ629" s="984"/>
      <c r="AR629" s="983"/>
      <c r="AS629" s="984"/>
      <c r="AT629" s="983"/>
      <c r="AU629" s="976">
        <f>AU628-7</f>
        <v>41870</v>
      </c>
      <c r="AV629" s="940"/>
      <c r="AW629" s="870">
        <f>AW628-7</f>
        <v>41898</v>
      </c>
      <c r="AX629" s="870">
        <f>AX628-7</f>
        <v>41933</v>
      </c>
      <c r="AY629" s="940"/>
      <c r="AZ629" s="870">
        <f>AZ628-7</f>
        <v>42003</v>
      </c>
      <c r="BA629" s="940"/>
      <c r="BB629" s="870"/>
      <c r="BC629" s="870">
        <f>BC628-7</f>
        <v>42108</v>
      </c>
      <c r="BD629" s="976"/>
      <c r="BE629" s="976"/>
      <c r="BF629" s="976"/>
      <c r="BG629" s="976">
        <f>BG628-7</f>
        <v>42248</v>
      </c>
      <c r="BH629" s="940"/>
      <c r="BI629" s="870">
        <f>BI628-7</f>
        <v>42283</v>
      </c>
      <c r="BJ629" s="936">
        <f>BJ628-7</f>
        <v>42311</v>
      </c>
      <c r="BK629" s="561"/>
      <c r="BL629" s="839">
        <f>BL628-7</f>
        <v>42381</v>
      </c>
    </row>
    <row r="630" spans="1:115" ht="30" hidden="1" customHeight="1" x14ac:dyDescent="0.25">
      <c r="A630" s="4754"/>
      <c r="B630" s="4742"/>
      <c r="C630" s="390" t="s">
        <v>318</v>
      </c>
      <c r="D630" s="390" t="s">
        <v>318</v>
      </c>
      <c r="E630" s="211">
        <v>40525</v>
      </c>
      <c r="F630" s="211">
        <v>40532</v>
      </c>
      <c r="G630" s="211">
        <v>40195</v>
      </c>
      <c r="H630" s="211">
        <v>40245</v>
      </c>
      <c r="I630" s="211">
        <v>40644</v>
      </c>
      <c r="J630" s="211">
        <v>40665</v>
      </c>
      <c r="K630" s="209">
        <v>40700</v>
      </c>
      <c r="L630" s="209" t="s">
        <v>25</v>
      </c>
      <c r="M630" s="210">
        <v>40742</v>
      </c>
      <c r="N630" s="218">
        <v>40777</v>
      </c>
      <c r="O630" s="228" t="e">
        <f>#REF!-4</f>
        <v>#REF!</v>
      </c>
      <c r="P630" s="228" t="s">
        <v>107</v>
      </c>
      <c r="Q630" s="252" t="s">
        <v>29</v>
      </c>
      <c r="R630" s="229" t="e">
        <f>#REF!-4</f>
        <v>#REF!</v>
      </c>
      <c r="S630" s="241" t="e">
        <f>#REF!-4</f>
        <v>#REF!</v>
      </c>
      <c r="T630" s="364" t="s">
        <v>175</v>
      </c>
      <c r="U630" s="241" t="e">
        <f>#REF!-4</f>
        <v>#REF!</v>
      </c>
      <c r="V630" s="250" t="s">
        <v>177</v>
      </c>
      <c r="W630" s="229" t="s">
        <v>107</v>
      </c>
      <c r="X630" s="250" t="s">
        <v>178</v>
      </c>
      <c r="Y630" s="787" t="s">
        <v>178</v>
      </c>
      <c r="Z630" s="772" t="e">
        <f>#REF!-4</f>
        <v>#REF!</v>
      </c>
      <c r="AA630" s="780" t="s">
        <v>166</v>
      </c>
      <c r="AB630" s="772" t="s">
        <v>107</v>
      </c>
      <c r="AC630" s="840" t="s">
        <v>167</v>
      </c>
      <c r="AD630" s="852" t="e">
        <f>#REF!-4</f>
        <v>#REF!</v>
      </c>
      <c r="AE630" s="853" t="s">
        <v>212</v>
      </c>
      <c r="AF630" s="772" t="s">
        <v>107</v>
      </c>
      <c r="AG630" s="876" t="s">
        <v>256</v>
      </c>
      <c r="AH630" s="852" t="e">
        <f>#REF!-4</f>
        <v>#REF!</v>
      </c>
      <c r="AI630" s="772" t="s">
        <v>107</v>
      </c>
      <c r="AJ630" s="876" t="s">
        <v>178</v>
      </c>
      <c r="AK630" s="852" t="e">
        <f>#REF!-4</f>
        <v>#REF!</v>
      </c>
      <c r="AL630" s="876" t="s">
        <v>257</v>
      </c>
      <c r="AM630" s="772" t="s">
        <v>107</v>
      </c>
      <c r="AN630" s="876" t="s">
        <v>213</v>
      </c>
      <c r="AO630" s="917" t="e">
        <f>#REF!-4</f>
        <v>#REF!</v>
      </c>
      <c r="AP630" s="876" t="s">
        <v>216</v>
      </c>
      <c r="AQ630" s="984"/>
      <c r="AR630" s="983"/>
      <c r="AS630" s="985"/>
      <c r="AT630" s="983"/>
      <c r="AU630" s="977">
        <f>AT53</f>
        <v>41520</v>
      </c>
      <c r="AV630" s="544"/>
      <c r="AW630" s="871" t="str">
        <f>AV53</f>
        <v>same as 1/30</v>
      </c>
      <c r="AX630" s="871">
        <f>AW53</f>
        <v>41941</v>
      </c>
      <c r="AY630" s="544"/>
      <c r="AZ630" s="871">
        <f>AY53</f>
        <v>42011</v>
      </c>
      <c r="BA630" s="544"/>
      <c r="BB630" s="871"/>
      <c r="BC630" s="871">
        <f>BB53</f>
        <v>42116</v>
      </c>
      <c r="BD630" s="977"/>
      <c r="BE630" s="977"/>
      <c r="BF630" s="977"/>
      <c r="BG630" s="977">
        <f>BF53</f>
        <v>42256</v>
      </c>
      <c r="BH630" s="544"/>
      <c r="BI630" s="871" t="str">
        <f>BH53</f>
        <v>same as 1/30</v>
      </c>
      <c r="BJ630" s="937">
        <f>BI53</f>
        <v>42326</v>
      </c>
      <c r="BK630" s="1072"/>
      <c r="BL630" s="841">
        <f>BK53</f>
        <v>42389</v>
      </c>
    </row>
    <row r="631" spans="1:115" ht="30" hidden="1" customHeight="1" x14ac:dyDescent="0.25">
      <c r="A631" s="4754"/>
      <c r="B631" s="4742"/>
      <c r="C631" s="1028" t="s">
        <v>317</v>
      </c>
      <c r="D631" s="1028" t="s">
        <v>317</v>
      </c>
      <c r="E631" s="393">
        <v>40510</v>
      </c>
      <c r="F631" s="393">
        <v>40533</v>
      </c>
      <c r="G631" s="393">
        <v>40590</v>
      </c>
      <c r="H631" s="393">
        <v>40240</v>
      </c>
      <c r="I631" s="393">
        <v>40639</v>
      </c>
      <c r="J631" s="393">
        <v>40302</v>
      </c>
      <c r="K631" s="212">
        <v>40695</v>
      </c>
      <c r="L631" s="212" t="s">
        <v>25</v>
      </c>
      <c r="M631" s="394" t="e">
        <v>#VALUE!</v>
      </c>
      <c r="N631" s="395">
        <v>40772</v>
      </c>
      <c r="O631" s="1029" t="e">
        <f>O630-5</f>
        <v>#REF!</v>
      </c>
      <c r="P631" s="1029" t="s">
        <v>107</v>
      </c>
      <c r="Q631" s="1029">
        <v>40870</v>
      </c>
      <c r="R631" s="1030" t="e">
        <f>R630-5</f>
        <v>#REF!</v>
      </c>
      <c r="S631" s="1031" t="e">
        <f>S630-5</f>
        <v>#REF!</v>
      </c>
      <c r="T631" s="1032" t="s">
        <v>175</v>
      </c>
      <c r="U631" s="1031" t="e">
        <f>U630-5</f>
        <v>#REF!</v>
      </c>
      <c r="V631" s="1033" t="s">
        <v>177</v>
      </c>
      <c r="W631" s="1030" t="s">
        <v>107</v>
      </c>
      <c r="X631" s="1033" t="s">
        <v>178</v>
      </c>
      <c r="Y631" s="1034" t="s">
        <v>178</v>
      </c>
      <c r="Z631" s="1035" t="e">
        <f>Z630-5</f>
        <v>#REF!</v>
      </c>
      <c r="AA631" s="1036" t="s">
        <v>166</v>
      </c>
      <c r="AB631" s="1035" t="s">
        <v>107</v>
      </c>
      <c r="AC631" s="1037" t="s">
        <v>167</v>
      </c>
      <c r="AD631" s="1038" t="e">
        <f>AD630-5</f>
        <v>#REF!</v>
      </c>
      <c r="AE631" s="1039" t="s">
        <v>212</v>
      </c>
      <c r="AF631" s="1035" t="s">
        <v>107</v>
      </c>
      <c r="AG631" s="1011" t="s">
        <v>256</v>
      </c>
      <c r="AH631" s="1038" t="e">
        <f>AH630-5</f>
        <v>#REF!</v>
      </c>
      <c r="AI631" s="1035" t="s">
        <v>107</v>
      </c>
      <c r="AJ631" s="1011" t="s">
        <v>178</v>
      </c>
      <c r="AK631" s="1038" t="e">
        <f>AK630-5</f>
        <v>#REF!</v>
      </c>
      <c r="AL631" s="1011" t="s">
        <v>257</v>
      </c>
      <c r="AM631" s="1035" t="s">
        <v>107</v>
      </c>
      <c r="AN631" s="1011" t="s">
        <v>213</v>
      </c>
      <c r="AO631" s="1040" t="e">
        <f>AO630-17</f>
        <v>#REF!</v>
      </c>
      <c r="AP631" s="1011" t="s">
        <v>216</v>
      </c>
      <c r="AQ631" s="986"/>
      <c r="AR631" s="987"/>
      <c r="AS631" s="1041"/>
      <c r="AT631" s="987"/>
      <c r="AU631" s="1042">
        <f>AU629-5</f>
        <v>41865</v>
      </c>
      <c r="AV631" s="1066"/>
      <c r="AW631" s="1077">
        <f>AW629-5</f>
        <v>41893</v>
      </c>
      <c r="AX631" s="1077">
        <f>AX629-5</f>
        <v>41928</v>
      </c>
      <c r="AY631" s="1066"/>
      <c r="AZ631" s="1077">
        <f>AZ629-5</f>
        <v>41998</v>
      </c>
      <c r="BA631" s="1066"/>
      <c r="BB631" s="1077"/>
      <c r="BC631" s="1077">
        <f>BC629-5</f>
        <v>42103</v>
      </c>
      <c r="BD631" s="1042"/>
      <c r="BE631" s="1042"/>
      <c r="BF631" s="1042"/>
      <c r="BG631" s="1042">
        <f>BG629-5</f>
        <v>42243</v>
      </c>
      <c r="BH631" s="1066"/>
      <c r="BI631" s="1077">
        <f>BI629-5</f>
        <v>42278</v>
      </c>
      <c r="BJ631" s="1166">
        <f>BJ629-5</f>
        <v>42306</v>
      </c>
      <c r="BK631" s="1073"/>
      <c r="BL631" s="1167">
        <f>BL629-5</f>
        <v>42376</v>
      </c>
    </row>
    <row r="632" spans="1:115" ht="30" hidden="1" customHeight="1" x14ac:dyDescent="0.25">
      <c r="A632" s="4754"/>
      <c r="B632" s="4742"/>
      <c r="C632" s="1013" t="s">
        <v>159</v>
      </c>
      <c r="D632" s="1013" t="s">
        <v>159</v>
      </c>
      <c r="E632" s="238">
        <v>40511</v>
      </c>
      <c r="F632" s="238">
        <v>40532</v>
      </c>
      <c r="G632" s="238" t="s">
        <v>69</v>
      </c>
      <c r="H632" s="238">
        <v>40245</v>
      </c>
      <c r="I632" s="238">
        <v>40644</v>
      </c>
      <c r="J632" s="238">
        <v>40646</v>
      </c>
      <c r="K632" s="233">
        <v>40700</v>
      </c>
      <c r="L632" s="233" t="s">
        <v>25</v>
      </c>
      <c r="M632" s="234">
        <v>40742</v>
      </c>
      <c r="N632" s="235">
        <v>40777</v>
      </c>
      <c r="O632" s="1014" t="e">
        <f>#REF!-7</f>
        <v>#REF!</v>
      </c>
      <c r="P632" s="1014" t="s">
        <v>107</v>
      </c>
      <c r="Q632" s="1014">
        <v>40854</v>
      </c>
      <c r="R632" s="1015" t="e">
        <f>#REF!-7</f>
        <v>#REF!</v>
      </c>
      <c r="S632" s="1016" t="s">
        <v>107</v>
      </c>
      <c r="T632" s="1017" t="s">
        <v>175</v>
      </c>
      <c r="U632" s="1016" t="s">
        <v>107</v>
      </c>
      <c r="V632" s="1018" t="s">
        <v>177</v>
      </c>
      <c r="W632" s="1015" t="e">
        <f>#REF!+7</f>
        <v>#REF!</v>
      </c>
      <c r="X632" s="1018" t="s">
        <v>178</v>
      </c>
      <c r="Y632" s="1019" t="s">
        <v>178</v>
      </c>
      <c r="Z632" s="1020" t="s">
        <v>107</v>
      </c>
      <c r="AA632" s="1021" t="s">
        <v>166</v>
      </c>
      <c r="AB632" s="1020" t="e">
        <f>#REF!+7</f>
        <v>#REF!</v>
      </c>
      <c r="AC632" s="1022" t="s">
        <v>167</v>
      </c>
      <c r="AD632" s="1023" t="s">
        <v>107</v>
      </c>
      <c r="AE632" s="845" t="s">
        <v>212</v>
      </c>
      <c r="AF632" s="1020" t="e">
        <f>#REF!+7</f>
        <v>#REF!</v>
      </c>
      <c r="AG632" s="1024" t="s">
        <v>256</v>
      </c>
      <c r="AH632" s="1023" t="s">
        <v>107</v>
      </c>
      <c r="AI632" s="1020" t="e">
        <f>#REF!+7</f>
        <v>#REF!</v>
      </c>
      <c r="AJ632" s="1024" t="s">
        <v>178</v>
      </c>
      <c r="AK632" s="1023" t="s">
        <v>107</v>
      </c>
      <c r="AL632" s="1024" t="s">
        <v>257</v>
      </c>
      <c r="AM632" s="1020" t="e">
        <f>#REF!+7</f>
        <v>#REF!</v>
      </c>
      <c r="AN632" s="1024" t="s">
        <v>213</v>
      </c>
      <c r="AO632" s="1023" t="s">
        <v>107</v>
      </c>
      <c r="AP632" s="1024" t="s">
        <v>216</v>
      </c>
      <c r="AQ632" s="1025"/>
      <c r="AR632" s="981"/>
      <c r="AS632" s="1025"/>
      <c r="AT632" s="981"/>
      <c r="AU632" s="1026"/>
      <c r="AV632" s="981"/>
      <c r="AW632" s="1026"/>
      <c r="AX632" s="1026"/>
      <c r="AY632" s="1027"/>
      <c r="AZ632" s="1026"/>
      <c r="BA632" s="989"/>
      <c r="BB632" s="989"/>
      <c r="BC632" s="989"/>
      <c r="BD632" s="989"/>
      <c r="BE632" s="989"/>
      <c r="BF632" s="989"/>
      <c r="BG632" s="1158"/>
    </row>
    <row r="633" spans="1:115" ht="30" hidden="1" customHeight="1" x14ac:dyDescent="0.25">
      <c r="A633" s="4755"/>
      <c r="B633" s="4743"/>
      <c r="C633" s="392" t="s">
        <v>279</v>
      </c>
      <c r="D633" s="392" t="s">
        <v>279</v>
      </c>
      <c r="E633" s="393"/>
      <c r="F633" s="393"/>
      <c r="G633" s="393"/>
      <c r="H633" s="393"/>
      <c r="I633" s="393"/>
      <c r="J633" s="393"/>
      <c r="K633" s="393"/>
      <c r="L633" s="393"/>
      <c r="M633" s="996"/>
      <c r="N633" s="997"/>
      <c r="O633" s="998"/>
      <c r="P633" s="998"/>
      <c r="Q633" s="998"/>
      <c r="R633" s="999"/>
      <c r="S633" s="1000"/>
      <c r="T633" s="1001"/>
      <c r="U633" s="1000"/>
      <c r="V633" s="1002"/>
      <c r="W633" s="999"/>
      <c r="X633" s="1002"/>
      <c r="Y633" s="1003"/>
      <c r="Z633" s="1004"/>
      <c r="AA633" s="1005"/>
      <c r="AB633" s="1004"/>
      <c r="AC633" s="1006"/>
      <c r="AD633" s="1007"/>
      <c r="AE633" s="1008"/>
      <c r="AF633" s="1004"/>
      <c r="AG633" s="1009"/>
      <c r="AH633" s="1007"/>
      <c r="AI633" s="1004"/>
      <c r="AJ633" s="1009"/>
      <c r="AK633" s="1007"/>
      <c r="AL633" s="1009"/>
      <c r="AM633" s="1004"/>
      <c r="AN633" s="1009"/>
      <c r="AO633" s="1010">
        <v>41623</v>
      </c>
      <c r="AP633" s="1011" t="s">
        <v>216</v>
      </c>
      <c r="AQ633" s="986"/>
      <c r="AR633" s="987"/>
      <c r="AS633" s="986"/>
      <c r="AT633" s="987"/>
      <c r="AU633" s="1012"/>
      <c r="AV633" s="987"/>
      <c r="AW633" s="1012"/>
      <c r="AX633" s="1012"/>
      <c r="AY633" s="988"/>
      <c r="AZ633" s="1012"/>
      <c r="BA633" s="990"/>
      <c r="BB633" s="990"/>
      <c r="BC633" s="990"/>
      <c r="BD633" s="990"/>
      <c r="BE633" s="990"/>
      <c r="BF633" s="990"/>
      <c r="BG633" s="1158"/>
    </row>
    <row r="634" spans="1:115" s="1" customFormat="1" ht="30" hidden="1" customHeight="1" x14ac:dyDescent="0.25">
      <c r="A634" s="991"/>
      <c r="B634" s="967"/>
      <c r="C634" s="992"/>
      <c r="D634" s="992"/>
      <c r="E634" s="13"/>
      <c r="F634" s="13"/>
      <c r="G634" s="13"/>
      <c r="H634" s="13"/>
      <c r="I634" s="13"/>
      <c r="J634" s="13"/>
      <c r="K634" s="13"/>
      <c r="L634" s="13"/>
      <c r="M634" s="30"/>
      <c r="N634" s="30"/>
      <c r="O634" s="30"/>
      <c r="P634" s="30"/>
      <c r="Q634" s="30"/>
      <c r="R634" s="30"/>
      <c r="S634" s="30"/>
      <c r="T634" s="993"/>
      <c r="U634" s="30"/>
      <c r="V634" s="993"/>
      <c r="W634" s="30"/>
      <c r="X634" s="993"/>
      <c r="Y634" s="993"/>
      <c r="Z634" s="30"/>
      <c r="AA634" s="993"/>
      <c r="AB634" s="30"/>
      <c r="AC634" s="13"/>
      <c r="AD634" s="121"/>
      <c r="AE634" s="13"/>
      <c r="AF634" s="30"/>
      <c r="AG634" s="13"/>
      <c r="AH634" s="121"/>
      <c r="AI634" s="30"/>
      <c r="AJ634" s="13"/>
      <c r="AK634" s="121"/>
      <c r="AL634" s="13"/>
      <c r="AM634" s="30"/>
      <c r="AN634" s="13"/>
      <c r="AO634" s="121"/>
      <c r="AP634" s="13"/>
      <c r="AQ634" s="30"/>
      <c r="AR634" s="13"/>
      <c r="AS634" s="30"/>
      <c r="AT634" s="13"/>
      <c r="AU634" s="993"/>
      <c r="AV634" s="13"/>
      <c r="AW634" s="13"/>
      <c r="AX634" s="13"/>
      <c r="AY634" s="30"/>
      <c r="AZ634" s="13"/>
      <c r="BL634" s="181"/>
      <c r="BM634" s="181"/>
      <c r="BN634" s="181"/>
      <c r="CQ634" s="2803"/>
      <c r="CR634" s="2803"/>
    </row>
    <row r="635" spans="1:115" ht="150" hidden="1" customHeight="1" thickBot="1" x14ac:dyDescent="0.3">
      <c r="A635" s="966"/>
      <c r="B635" s="967"/>
      <c r="C635" s="4"/>
      <c r="D635" s="4"/>
      <c r="E635" s="13"/>
      <c r="F635" s="42"/>
      <c r="G635" s="42"/>
      <c r="H635" s="42"/>
      <c r="I635" s="42"/>
      <c r="J635" s="42"/>
      <c r="K635" s="968"/>
      <c r="L635" s="13"/>
      <c r="M635" s="181"/>
      <c r="N635" s="181"/>
      <c r="O635" s="3351"/>
      <c r="P635" s="181"/>
      <c r="Q635" s="181"/>
      <c r="R635" s="965"/>
      <c r="S635" s="181"/>
      <c r="T635" s="181"/>
      <c r="U635" s="181"/>
      <c r="V635" s="181"/>
      <c r="W635" s="181"/>
      <c r="X635" s="181"/>
      <c r="Y635" s="181"/>
      <c r="Z635" s="181"/>
      <c r="AA635" s="3351"/>
      <c r="AB635" s="1"/>
      <c r="AC635" s="827"/>
      <c r="AD635" s="13"/>
      <c r="AE635" s="13"/>
      <c r="AF635" s="13"/>
      <c r="AG635" s="1"/>
      <c r="AH635" s="1"/>
      <c r="AI635" s="1"/>
      <c r="AJ635" s="2803"/>
      <c r="AK635" s="2803"/>
      <c r="AL635" s="1"/>
      <c r="AM635" s="1"/>
      <c r="AN635" s="1"/>
      <c r="AO635" s="1"/>
      <c r="AP635" s="1"/>
      <c r="AQ635" s="1"/>
      <c r="AR635" s="1" t="s">
        <v>1</v>
      </c>
      <c r="AS635" s="1"/>
      <c r="AT635" s="1"/>
      <c r="AU635" s="2803" t="s">
        <v>1</v>
      </c>
      <c r="AV635" s="1" t="s">
        <v>1</v>
      </c>
      <c r="AW635" s="2803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CQ635" s="2095">
        <v>2019</v>
      </c>
    </row>
    <row r="636" spans="1:115" s="19" customFormat="1" ht="30" hidden="1" customHeight="1" thickBot="1" x14ac:dyDescent="0.3">
      <c r="A636" s="4736" t="s">
        <v>179</v>
      </c>
      <c r="B636" s="4740" t="s">
        <v>116</v>
      </c>
      <c r="C636" s="2237" t="s">
        <v>168</v>
      </c>
      <c r="D636" s="2237" t="s">
        <v>168</v>
      </c>
      <c r="E636" s="2238">
        <v>40754</v>
      </c>
      <c r="F636" s="2239">
        <v>40420</v>
      </c>
      <c r="G636" s="2239">
        <v>40451</v>
      </c>
      <c r="H636" s="2239">
        <v>40481</v>
      </c>
      <c r="I636" s="2239">
        <v>40512</v>
      </c>
      <c r="J636" s="2239">
        <v>40542</v>
      </c>
      <c r="K636" s="2239">
        <v>40938</v>
      </c>
      <c r="L636" s="2239">
        <v>40602</v>
      </c>
      <c r="M636" s="2240">
        <v>40632</v>
      </c>
      <c r="N636" s="2241">
        <v>41029</v>
      </c>
      <c r="O636" s="1760">
        <v>41059</v>
      </c>
      <c r="P636" s="1760">
        <v>41090</v>
      </c>
      <c r="Q636" s="1769">
        <v>41120</v>
      </c>
      <c r="R636" s="1768">
        <v>41151</v>
      </c>
      <c r="S636" s="1760">
        <v>41182</v>
      </c>
      <c r="T636" s="1973">
        <v>406454</v>
      </c>
      <c r="U636" s="1760">
        <v>41243</v>
      </c>
      <c r="V636" s="1973">
        <v>41273</v>
      </c>
      <c r="W636" s="1768">
        <v>41304</v>
      </c>
      <c r="X636" s="1760">
        <v>41333</v>
      </c>
      <c r="Y636" s="1769">
        <v>40998</v>
      </c>
      <c r="Z636" s="1760">
        <v>41394</v>
      </c>
      <c r="AA636" s="2242">
        <v>41424</v>
      </c>
      <c r="AB636" s="1760">
        <v>41090</v>
      </c>
      <c r="AC636" s="2243">
        <v>41485</v>
      </c>
      <c r="AD636" s="2244">
        <v>41516</v>
      </c>
      <c r="AE636" s="2245">
        <v>41547</v>
      </c>
      <c r="AF636" s="1760">
        <v>41577</v>
      </c>
      <c r="AG636" s="1760">
        <v>41608</v>
      </c>
      <c r="AH636" s="1760">
        <v>41638</v>
      </c>
      <c r="AI636" s="1760">
        <v>41304</v>
      </c>
      <c r="AJ636" s="2246">
        <v>41333</v>
      </c>
      <c r="AK636" s="1760">
        <v>41363</v>
      </c>
      <c r="AL636" s="1760">
        <v>41394</v>
      </c>
      <c r="AM636" s="1768">
        <v>41789</v>
      </c>
      <c r="AN636" s="1760">
        <v>41820</v>
      </c>
      <c r="AO636" s="1769">
        <v>41850</v>
      </c>
      <c r="AP636" s="1769">
        <v>41881</v>
      </c>
      <c r="AQ636" s="1769">
        <v>41912</v>
      </c>
      <c r="AR636" s="1973">
        <v>41942</v>
      </c>
      <c r="AS636" s="1760">
        <v>41973</v>
      </c>
      <c r="AT636" s="1769">
        <v>42003</v>
      </c>
      <c r="AU636" s="2246">
        <v>42034</v>
      </c>
      <c r="AV636" s="1769">
        <v>42063</v>
      </c>
      <c r="AW636" s="2246">
        <v>42093</v>
      </c>
      <c r="AX636" s="1769">
        <v>42124</v>
      </c>
      <c r="AY636" s="1760">
        <v>42154</v>
      </c>
      <c r="AZ636" s="1769">
        <v>42185</v>
      </c>
      <c r="BA636" s="1760">
        <v>42215</v>
      </c>
      <c r="BB636" s="1760">
        <v>41881</v>
      </c>
      <c r="BC636" s="1760">
        <v>41912</v>
      </c>
      <c r="BD636" s="1760">
        <v>41942</v>
      </c>
      <c r="BE636" s="1760">
        <v>41973</v>
      </c>
      <c r="BF636" s="1760">
        <v>42003</v>
      </c>
      <c r="BG636" s="2246">
        <v>42034</v>
      </c>
      <c r="BH636" s="1769">
        <v>42063</v>
      </c>
      <c r="BI636" s="2246">
        <v>42093</v>
      </c>
      <c r="BJ636" s="1769">
        <v>42124</v>
      </c>
      <c r="BK636" s="1760">
        <v>42154</v>
      </c>
      <c r="BL636" s="1769">
        <v>42185</v>
      </c>
      <c r="BM636" s="1768">
        <v>42581</v>
      </c>
      <c r="BN636" s="1760">
        <v>42612</v>
      </c>
      <c r="BO636" s="1769">
        <v>42643</v>
      </c>
      <c r="BP636" s="1760">
        <v>42673</v>
      </c>
      <c r="BQ636" s="1760">
        <v>42704</v>
      </c>
      <c r="BR636" s="1973">
        <v>42734</v>
      </c>
      <c r="BS636" s="1973">
        <v>42765</v>
      </c>
      <c r="BT636" s="1769">
        <v>42794</v>
      </c>
      <c r="BU636" s="1768">
        <v>42824</v>
      </c>
      <c r="BV636" s="1760">
        <v>42855</v>
      </c>
      <c r="BW636" s="1973">
        <v>42885</v>
      </c>
      <c r="BX636" s="1760">
        <v>42916</v>
      </c>
      <c r="BY636" s="1760">
        <v>42946</v>
      </c>
      <c r="BZ636" s="1760">
        <v>42977</v>
      </c>
      <c r="CA636" s="1760">
        <v>43008</v>
      </c>
      <c r="CB636" s="1698">
        <v>43038</v>
      </c>
      <c r="CC636" s="1693">
        <v>43069</v>
      </c>
      <c r="CD636" s="1694">
        <v>43099</v>
      </c>
      <c r="CE636" s="1693">
        <v>43130</v>
      </c>
      <c r="CF636" s="1696">
        <v>42794</v>
      </c>
      <c r="CG636" s="1696">
        <v>43189</v>
      </c>
      <c r="CH636" s="1693">
        <v>43220</v>
      </c>
      <c r="CI636" s="1693">
        <v>43250</v>
      </c>
      <c r="CJ636" s="1693">
        <v>43281</v>
      </c>
      <c r="CK636" s="1693">
        <v>43311</v>
      </c>
      <c r="CL636" s="1693">
        <v>43342</v>
      </c>
      <c r="CM636" s="1768">
        <v>43008</v>
      </c>
      <c r="CN636" s="1698">
        <v>43038</v>
      </c>
      <c r="CO636" s="1693">
        <v>43069</v>
      </c>
      <c r="CP636" s="1694">
        <v>43099</v>
      </c>
      <c r="CQ636" s="1697">
        <v>43130</v>
      </c>
      <c r="CR636" s="1695">
        <v>42794</v>
      </c>
      <c r="CS636" s="1693">
        <v>43189</v>
      </c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</row>
    <row r="637" spans="1:115" ht="30" hidden="1" customHeight="1" x14ac:dyDescent="0.25">
      <c r="A637" s="4737"/>
      <c r="B637" s="4760"/>
      <c r="C637" s="380" t="s">
        <v>234</v>
      </c>
      <c r="D637" s="2263" t="s">
        <v>234</v>
      </c>
      <c r="E637" s="382"/>
      <c r="F637" s="382"/>
      <c r="G637" s="382"/>
      <c r="H637" s="382"/>
      <c r="I637" s="382"/>
      <c r="J637" s="382"/>
      <c r="K637" s="382"/>
      <c r="L637" s="382"/>
      <c r="M637" s="383"/>
      <c r="N637" s="383"/>
      <c r="O637" s="2264"/>
      <c r="P637" s="2264"/>
      <c r="Q637" s="2264"/>
      <c r="R637" s="2264"/>
      <c r="S637" s="1464"/>
      <c r="T637" s="1464"/>
      <c r="U637" s="1464"/>
      <c r="V637" s="1464"/>
      <c r="W637" s="2264" t="s">
        <v>188</v>
      </c>
      <c r="X637" s="1464">
        <v>41284</v>
      </c>
      <c r="Y637" s="1464">
        <v>40978</v>
      </c>
      <c r="Z637" s="1464">
        <v>41009</v>
      </c>
      <c r="AA637" s="1464">
        <v>41404</v>
      </c>
      <c r="AB637" s="1464">
        <v>41435</v>
      </c>
      <c r="AC637" s="2264">
        <v>41465</v>
      </c>
      <c r="AD637" s="2264">
        <v>41496</v>
      </c>
      <c r="AE637" s="2264">
        <v>41527</v>
      </c>
      <c r="AF637" s="2264">
        <v>41548</v>
      </c>
      <c r="AG637" s="2264">
        <v>41579</v>
      </c>
      <c r="AH637" s="2264">
        <v>41609</v>
      </c>
      <c r="AI637" s="2264">
        <v>41275</v>
      </c>
      <c r="AJ637" s="382" t="s">
        <v>25</v>
      </c>
      <c r="AK637" s="2264">
        <v>41334</v>
      </c>
      <c r="AL637" s="2264">
        <v>41365</v>
      </c>
      <c r="AM637" s="2264">
        <v>41395</v>
      </c>
      <c r="AN637" s="2264">
        <v>41426</v>
      </c>
      <c r="AO637" s="2264">
        <v>41456</v>
      </c>
      <c r="AP637" s="2264">
        <v>41487</v>
      </c>
      <c r="AQ637" s="2264">
        <v>41518</v>
      </c>
      <c r="AR637" s="2264">
        <v>41548</v>
      </c>
      <c r="AS637" s="2264">
        <v>41944</v>
      </c>
      <c r="AT637" s="2264">
        <v>41974</v>
      </c>
      <c r="AU637" s="382">
        <v>41275</v>
      </c>
      <c r="AV637" s="2264">
        <v>42036</v>
      </c>
      <c r="AW637" s="382">
        <v>42064</v>
      </c>
      <c r="AX637" s="2264">
        <v>42095</v>
      </c>
      <c r="AY637" s="2264">
        <v>42125</v>
      </c>
      <c r="AZ637" s="2264">
        <v>42156</v>
      </c>
      <c r="BA637" s="2264">
        <v>42186</v>
      </c>
      <c r="BB637" s="2264">
        <v>41852</v>
      </c>
      <c r="BC637" s="2264">
        <v>41883</v>
      </c>
      <c r="BD637" s="382" t="s">
        <v>67</v>
      </c>
      <c r="BE637" s="382" t="s">
        <v>67</v>
      </c>
      <c r="BF637" s="2264">
        <v>41913</v>
      </c>
      <c r="BG637" s="382" t="s">
        <v>106</v>
      </c>
      <c r="BH637" s="382" t="s">
        <v>106</v>
      </c>
      <c r="BI637" s="2264">
        <v>41913</v>
      </c>
      <c r="BJ637" s="382" t="s">
        <v>109</v>
      </c>
      <c r="BK637" s="382" t="s">
        <v>109</v>
      </c>
      <c r="BL637" s="382" t="s">
        <v>38</v>
      </c>
      <c r="BM637" s="2264">
        <v>41913</v>
      </c>
      <c r="BN637" s="2264">
        <v>41913</v>
      </c>
      <c r="BO637" s="2264">
        <v>41913</v>
      </c>
      <c r="BP637" s="2264">
        <v>41913</v>
      </c>
      <c r="BQ637" s="2275">
        <v>41913</v>
      </c>
      <c r="BR637" s="244">
        <v>41913</v>
      </c>
      <c r="BS637" s="302" t="s">
        <v>106</v>
      </c>
      <c r="BT637" s="244">
        <v>41913</v>
      </c>
      <c r="BU637" s="385">
        <v>41913</v>
      </c>
      <c r="BV637" s="244">
        <v>41913</v>
      </c>
      <c r="BW637" s="385">
        <v>41913</v>
      </c>
      <c r="BX637" s="244">
        <v>41913</v>
      </c>
      <c r="BY637" s="385">
        <v>41913</v>
      </c>
      <c r="BZ637" s="244">
        <v>41913</v>
      </c>
      <c r="CA637" s="2119">
        <v>42983</v>
      </c>
      <c r="CB637" s="28">
        <v>43013</v>
      </c>
      <c r="CC637" s="401">
        <v>43044</v>
      </c>
      <c r="CD637" s="28">
        <v>43074</v>
      </c>
      <c r="CE637" s="401">
        <v>43105</v>
      </c>
      <c r="CF637" s="28">
        <v>43136</v>
      </c>
      <c r="CG637" s="401">
        <v>43164</v>
      </c>
      <c r="CH637" s="401">
        <v>43195</v>
      </c>
      <c r="CI637" s="401">
        <v>43225</v>
      </c>
      <c r="CJ637" s="401">
        <v>43256</v>
      </c>
      <c r="CK637" s="401">
        <v>43286</v>
      </c>
      <c r="CL637" s="401">
        <v>43317</v>
      </c>
      <c r="CM637" s="401">
        <v>43348</v>
      </c>
      <c r="CN637" s="401">
        <v>43378</v>
      </c>
      <c r="CO637" s="401">
        <v>43409</v>
      </c>
      <c r="CP637" s="401">
        <v>43439</v>
      </c>
      <c r="CQ637" s="401" t="s">
        <v>106</v>
      </c>
      <c r="CR637" s="401">
        <v>43501</v>
      </c>
      <c r="CS637" s="401">
        <v>43529</v>
      </c>
    </row>
    <row r="638" spans="1:115" ht="30" hidden="1" customHeight="1" x14ac:dyDescent="0.25">
      <c r="A638" s="4737"/>
      <c r="B638" s="4760"/>
      <c r="C638" s="8" t="s">
        <v>186</v>
      </c>
      <c r="D638" s="18" t="s">
        <v>186</v>
      </c>
      <c r="E638" s="209"/>
      <c r="F638" s="209"/>
      <c r="G638" s="209"/>
      <c r="H638" s="209"/>
      <c r="I638" s="209"/>
      <c r="J638" s="209"/>
      <c r="K638" s="209"/>
      <c r="L638" s="209"/>
      <c r="M638" s="210"/>
      <c r="N638" s="210"/>
      <c r="O638" s="511"/>
      <c r="P638" s="511"/>
      <c r="Q638" s="511"/>
      <c r="R638" s="511"/>
      <c r="S638" s="1465"/>
      <c r="T638" s="1465"/>
      <c r="U638" s="1465"/>
      <c r="V638" s="1465"/>
      <c r="W638" s="511">
        <v>41222</v>
      </c>
      <c r="X638" s="1465">
        <v>41222</v>
      </c>
      <c r="Y638" s="1465">
        <f>Y637-62</f>
        <v>40916</v>
      </c>
      <c r="Z638" s="1465">
        <f t="shared" ref="Z638:CK638" si="542">Z639+7</f>
        <v>72</v>
      </c>
      <c r="AA638" s="1465">
        <f t="shared" si="542"/>
        <v>72</v>
      </c>
      <c r="AB638" s="1465">
        <f t="shared" si="542"/>
        <v>41320</v>
      </c>
      <c r="AC638" s="511">
        <f t="shared" si="542"/>
        <v>41010</v>
      </c>
      <c r="AD638" s="511">
        <f t="shared" si="542"/>
        <v>41417</v>
      </c>
      <c r="AE638" s="511">
        <f t="shared" si="542"/>
        <v>41445</v>
      </c>
      <c r="AF638" s="511">
        <f t="shared" si="542"/>
        <v>41480</v>
      </c>
      <c r="AG638" s="511">
        <f t="shared" si="542"/>
        <v>41508</v>
      </c>
      <c r="AH638" s="511">
        <f t="shared" si="542"/>
        <v>41536</v>
      </c>
      <c r="AI638" s="511">
        <f t="shared" si="542"/>
        <v>41565</v>
      </c>
      <c r="AJ638" s="209" t="s">
        <v>25</v>
      </c>
      <c r="AK638" s="511">
        <f t="shared" si="542"/>
        <v>41599</v>
      </c>
      <c r="AL638" s="511">
        <f t="shared" si="542"/>
        <v>41627</v>
      </c>
      <c r="AM638" s="511">
        <f t="shared" si="542"/>
        <v>41662</v>
      </c>
      <c r="AN638" s="511">
        <f t="shared" si="542"/>
        <v>41690</v>
      </c>
      <c r="AO638" s="511">
        <f t="shared" si="542"/>
        <v>41725</v>
      </c>
      <c r="AP638" s="511">
        <f t="shared" si="542"/>
        <v>41774</v>
      </c>
      <c r="AQ638" s="511">
        <f t="shared" si="542"/>
        <v>41444</v>
      </c>
      <c r="AR638" s="511">
        <f t="shared" si="542"/>
        <v>41837</v>
      </c>
      <c r="AS638" s="511">
        <f t="shared" si="542"/>
        <v>41872</v>
      </c>
      <c r="AT638" s="511">
        <f t="shared" si="542"/>
        <v>41907</v>
      </c>
      <c r="AU638" s="209">
        <v>41572</v>
      </c>
      <c r="AV638" s="511">
        <f t="shared" si="542"/>
        <v>41570</v>
      </c>
      <c r="AW638" s="511">
        <f>AW639+7</f>
        <v>41606</v>
      </c>
      <c r="AX638" s="511">
        <f t="shared" si="542"/>
        <v>41654</v>
      </c>
      <c r="AY638" s="511">
        <f t="shared" si="542"/>
        <v>42047</v>
      </c>
      <c r="AZ638" s="511">
        <f t="shared" si="542"/>
        <v>42082</v>
      </c>
      <c r="BA638" s="511">
        <f t="shared" si="542"/>
        <v>42131</v>
      </c>
      <c r="BB638" s="511">
        <f t="shared" si="542"/>
        <v>42152</v>
      </c>
      <c r="BC638" s="511">
        <f t="shared" si="542"/>
        <v>42187</v>
      </c>
      <c r="BD638" s="209" t="s">
        <v>67</v>
      </c>
      <c r="BE638" s="209" t="s">
        <v>67</v>
      </c>
      <c r="BF638" s="511">
        <f t="shared" si="542"/>
        <v>42285</v>
      </c>
      <c r="BG638" s="209" t="s">
        <v>106</v>
      </c>
      <c r="BH638" s="209" t="s">
        <v>106</v>
      </c>
      <c r="BI638" s="511">
        <f t="shared" si="542"/>
        <v>42362</v>
      </c>
      <c r="BJ638" s="209" t="s">
        <v>109</v>
      </c>
      <c r="BK638" s="209" t="s">
        <v>109</v>
      </c>
      <c r="BL638" s="511">
        <f t="shared" si="542"/>
        <v>42446</v>
      </c>
      <c r="BM638" s="511">
        <f t="shared" si="542"/>
        <v>42481</v>
      </c>
      <c r="BN638" s="511">
        <f t="shared" si="542"/>
        <v>42516</v>
      </c>
      <c r="BO638" s="511">
        <f t="shared" si="542"/>
        <v>42551</v>
      </c>
      <c r="BP638" s="511">
        <f t="shared" si="542"/>
        <v>42586</v>
      </c>
      <c r="BQ638" s="609">
        <f t="shared" si="542"/>
        <v>42621</v>
      </c>
      <c r="BR638" s="45">
        <f t="shared" si="542"/>
        <v>42656</v>
      </c>
      <c r="BS638" s="255" t="s">
        <v>106</v>
      </c>
      <c r="BT638" s="45">
        <f t="shared" si="542"/>
        <v>42684</v>
      </c>
      <c r="BU638" s="175">
        <f t="shared" si="542"/>
        <v>42712</v>
      </c>
      <c r="BV638" s="45">
        <f t="shared" si="542"/>
        <v>42754</v>
      </c>
      <c r="BW638" s="175">
        <f t="shared" si="542"/>
        <v>42782</v>
      </c>
      <c r="BX638" s="45">
        <f t="shared" si="542"/>
        <v>42810</v>
      </c>
      <c r="BY638" s="175">
        <f t="shared" si="542"/>
        <v>42859</v>
      </c>
      <c r="BZ638" s="45">
        <f t="shared" si="542"/>
        <v>42887</v>
      </c>
      <c r="CA638" s="528">
        <f t="shared" si="542"/>
        <v>42922</v>
      </c>
      <c r="CB638" s="175">
        <f t="shared" si="542"/>
        <v>42957</v>
      </c>
      <c r="CC638" s="45">
        <f t="shared" si="542"/>
        <v>42992</v>
      </c>
      <c r="CD638" s="175">
        <f t="shared" si="542"/>
        <v>43027</v>
      </c>
      <c r="CE638" s="45" t="s">
        <v>106</v>
      </c>
      <c r="CF638" s="175">
        <f t="shared" si="542"/>
        <v>42690</v>
      </c>
      <c r="CG638" s="45">
        <f t="shared" si="542"/>
        <v>43097</v>
      </c>
      <c r="CH638" s="45">
        <f t="shared" si="542"/>
        <v>43125</v>
      </c>
      <c r="CI638" s="45">
        <f t="shared" si="542"/>
        <v>43153</v>
      </c>
      <c r="CJ638" s="45">
        <f t="shared" si="542"/>
        <v>43181</v>
      </c>
      <c r="CK638" s="45">
        <f t="shared" si="542"/>
        <v>43223</v>
      </c>
      <c r="CL638" s="45">
        <f t="shared" ref="CL638:CS638" si="543">CL639+7</f>
        <v>43244</v>
      </c>
      <c r="CM638" s="45">
        <f t="shared" si="543"/>
        <v>43279</v>
      </c>
      <c r="CN638" s="45">
        <f t="shared" si="543"/>
        <v>43321</v>
      </c>
      <c r="CO638" s="45">
        <f t="shared" si="543"/>
        <v>43356</v>
      </c>
      <c r="CP638" s="45">
        <f t="shared" si="543"/>
        <v>43391</v>
      </c>
      <c r="CQ638" s="45" t="s">
        <v>106</v>
      </c>
      <c r="CR638" s="45">
        <f t="shared" si="543"/>
        <v>43426</v>
      </c>
      <c r="CS638" s="45">
        <f t="shared" si="543"/>
        <v>43454</v>
      </c>
    </row>
    <row r="639" spans="1:115" ht="30" hidden="1" customHeight="1" x14ac:dyDescent="0.25">
      <c r="A639" s="4737"/>
      <c r="B639" s="4760"/>
      <c r="C639" s="8" t="s">
        <v>231</v>
      </c>
      <c r="D639" s="18" t="s">
        <v>231</v>
      </c>
      <c r="E639" s="209"/>
      <c r="F639" s="209"/>
      <c r="G639" s="209"/>
      <c r="H639" s="209"/>
      <c r="I639" s="209"/>
      <c r="J639" s="209"/>
      <c r="K639" s="209"/>
      <c r="L639" s="209"/>
      <c r="M639" s="210"/>
      <c r="N639" s="210"/>
      <c r="O639" s="511"/>
      <c r="P639" s="511"/>
      <c r="Q639" s="511"/>
      <c r="R639" s="511"/>
      <c r="S639" s="1465"/>
      <c r="T639" s="1465"/>
      <c r="U639" s="1465"/>
      <c r="V639" s="1465"/>
      <c r="W639" s="511">
        <v>41215</v>
      </c>
      <c r="X639" s="1465">
        <v>41215</v>
      </c>
      <c r="Y639" s="1465">
        <f>Y638-7</f>
        <v>40909</v>
      </c>
      <c r="Z639" s="1465">
        <f>Z643+28</f>
        <v>65</v>
      </c>
      <c r="AA639" s="1465">
        <f>AA643+28</f>
        <v>65</v>
      </c>
      <c r="AB639" s="1465">
        <f>AB643+28</f>
        <v>41313</v>
      </c>
      <c r="AC639" s="511">
        <f t="shared" ref="AC639:AI639" si="544">AC640+28</f>
        <v>41003</v>
      </c>
      <c r="AD639" s="511">
        <f t="shared" si="544"/>
        <v>41410</v>
      </c>
      <c r="AE639" s="511">
        <f t="shared" si="544"/>
        <v>41438</v>
      </c>
      <c r="AF639" s="511">
        <f t="shared" si="544"/>
        <v>41473</v>
      </c>
      <c r="AG639" s="511">
        <f t="shared" si="544"/>
        <v>41501</v>
      </c>
      <c r="AH639" s="511">
        <f t="shared" si="544"/>
        <v>41529</v>
      </c>
      <c r="AI639" s="511">
        <f t="shared" si="544"/>
        <v>41558</v>
      </c>
      <c r="AJ639" s="209" t="s">
        <v>25</v>
      </c>
      <c r="AK639" s="511">
        <f>AK640+28</f>
        <v>41592</v>
      </c>
      <c r="AL639" s="511">
        <f>AL640+28</f>
        <v>41620</v>
      </c>
      <c r="AM639" s="511">
        <f t="shared" ref="AM639:CS639" si="545">AM640+28</f>
        <v>41655</v>
      </c>
      <c r="AN639" s="511">
        <f t="shared" si="545"/>
        <v>41683</v>
      </c>
      <c r="AO639" s="511">
        <f t="shared" si="545"/>
        <v>41718</v>
      </c>
      <c r="AP639" s="511">
        <f t="shared" si="545"/>
        <v>41767</v>
      </c>
      <c r="AQ639" s="511">
        <f t="shared" si="545"/>
        <v>41437</v>
      </c>
      <c r="AR639" s="511">
        <f t="shared" si="545"/>
        <v>41830</v>
      </c>
      <c r="AS639" s="511">
        <f t="shared" si="545"/>
        <v>41865</v>
      </c>
      <c r="AT639" s="511">
        <f t="shared" si="545"/>
        <v>41900</v>
      </c>
      <c r="AU639" s="209" t="s">
        <v>106</v>
      </c>
      <c r="AV639" s="511">
        <f t="shared" si="545"/>
        <v>41563</v>
      </c>
      <c r="AW639" s="511">
        <f t="shared" si="545"/>
        <v>41599</v>
      </c>
      <c r="AX639" s="511">
        <f t="shared" si="545"/>
        <v>41647</v>
      </c>
      <c r="AY639" s="511">
        <f t="shared" si="545"/>
        <v>42040</v>
      </c>
      <c r="AZ639" s="511">
        <f t="shared" si="545"/>
        <v>42075</v>
      </c>
      <c r="BA639" s="511">
        <f t="shared" si="545"/>
        <v>42124</v>
      </c>
      <c r="BB639" s="511">
        <f t="shared" si="545"/>
        <v>42145</v>
      </c>
      <c r="BC639" s="511">
        <f t="shared" si="545"/>
        <v>42180</v>
      </c>
      <c r="BD639" s="209" t="s">
        <v>67</v>
      </c>
      <c r="BE639" s="209" t="s">
        <v>67</v>
      </c>
      <c r="BF639" s="511">
        <f t="shared" si="545"/>
        <v>42278</v>
      </c>
      <c r="BG639" s="209" t="s">
        <v>106</v>
      </c>
      <c r="BH639" s="209" t="s">
        <v>106</v>
      </c>
      <c r="BI639" s="511">
        <f t="shared" si="545"/>
        <v>42355</v>
      </c>
      <c r="BJ639" s="209" t="s">
        <v>109</v>
      </c>
      <c r="BK639" s="209" t="s">
        <v>109</v>
      </c>
      <c r="BL639" s="511">
        <f t="shared" si="545"/>
        <v>42439</v>
      </c>
      <c r="BM639" s="511">
        <f t="shared" si="545"/>
        <v>42474</v>
      </c>
      <c r="BN639" s="511">
        <f t="shared" si="545"/>
        <v>42509</v>
      </c>
      <c r="BO639" s="511">
        <f t="shared" si="545"/>
        <v>42544</v>
      </c>
      <c r="BP639" s="511">
        <f t="shared" si="545"/>
        <v>42579</v>
      </c>
      <c r="BQ639" s="609">
        <f t="shared" si="545"/>
        <v>42614</v>
      </c>
      <c r="BR639" s="45">
        <f t="shared" si="545"/>
        <v>42649</v>
      </c>
      <c r="BS639" s="255" t="s">
        <v>106</v>
      </c>
      <c r="BT639" s="45">
        <f t="shared" si="545"/>
        <v>42677</v>
      </c>
      <c r="BU639" s="175">
        <f t="shared" si="545"/>
        <v>42705</v>
      </c>
      <c r="BV639" s="45">
        <f t="shared" si="545"/>
        <v>42747</v>
      </c>
      <c r="BW639" s="175">
        <f t="shared" si="545"/>
        <v>42775</v>
      </c>
      <c r="BX639" s="45">
        <f t="shared" si="545"/>
        <v>42803</v>
      </c>
      <c r="BY639" s="175">
        <f t="shared" si="545"/>
        <v>42852</v>
      </c>
      <c r="BZ639" s="45">
        <f t="shared" si="545"/>
        <v>42880</v>
      </c>
      <c r="CA639" s="528">
        <f t="shared" si="545"/>
        <v>42915</v>
      </c>
      <c r="CB639" s="175">
        <f t="shared" si="545"/>
        <v>42950</v>
      </c>
      <c r="CC639" s="45">
        <f t="shared" si="545"/>
        <v>42985</v>
      </c>
      <c r="CD639" s="175">
        <f t="shared" si="545"/>
        <v>43020</v>
      </c>
      <c r="CE639" s="45" t="s">
        <v>106</v>
      </c>
      <c r="CF639" s="175">
        <f t="shared" si="545"/>
        <v>42683</v>
      </c>
      <c r="CG639" s="45">
        <f t="shared" si="545"/>
        <v>43090</v>
      </c>
      <c r="CH639" s="45">
        <f t="shared" si="545"/>
        <v>43118</v>
      </c>
      <c r="CI639" s="45">
        <f t="shared" si="545"/>
        <v>43146</v>
      </c>
      <c r="CJ639" s="45">
        <f t="shared" si="545"/>
        <v>43174</v>
      </c>
      <c r="CK639" s="45">
        <f t="shared" si="545"/>
        <v>43216</v>
      </c>
      <c r="CL639" s="45">
        <f t="shared" si="545"/>
        <v>43237</v>
      </c>
      <c r="CM639" s="45">
        <f t="shared" si="545"/>
        <v>43272</v>
      </c>
      <c r="CN639" s="45">
        <f t="shared" si="545"/>
        <v>43314</v>
      </c>
      <c r="CO639" s="45">
        <f t="shared" si="545"/>
        <v>43349</v>
      </c>
      <c r="CP639" s="45">
        <f t="shared" si="545"/>
        <v>43384</v>
      </c>
      <c r="CQ639" s="45" t="s">
        <v>106</v>
      </c>
      <c r="CR639" s="45">
        <f t="shared" si="545"/>
        <v>43419</v>
      </c>
      <c r="CS639" s="45">
        <f t="shared" si="545"/>
        <v>43447</v>
      </c>
    </row>
    <row r="640" spans="1:115" ht="30" hidden="1" customHeight="1" x14ac:dyDescent="0.25">
      <c r="A640" s="4737"/>
      <c r="B640" s="4760"/>
      <c r="C640" s="8" t="s">
        <v>238</v>
      </c>
      <c r="D640" s="18" t="s">
        <v>238</v>
      </c>
      <c r="E640" s="211"/>
      <c r="F640" s="211"/>
      <c r="G640" s="211"/>
      <c r="H640" s="211"/>
      <c r="I640" s="211"/>
      <c r="J640" s="211"/>
      <c r="K640" s="209"/>
      <c r="L640" s="209"/>
      <c r="M640" s="210"/>
      <c r="N640" s="210"/>
      <c r="O640" s="511"/>
      <c r="P640" s="511"/>
      <c r="Q640" s="511"/>
      <c r="R640" s="511"/>
      <c r="S640" s="2247"/>
      <c r="T640" s="2248"/>
      <c r="U640" s="2247"/>
      <c r="V640" s="2248"/>
      <c r="W640" s="1585"/>
      <c r="X640" s="2248"/>
      <c r="Y640" s="2247"/>
      <c r="Z640" s="2247"/>
      <c r="AA640" s="2247"/>
      <c r="AB640" s="2247"/>
      <c r="AC640" s="511">
        <f t="shared" ref="AC640:AI640" si="546">AC641+2</f>
        <v>40975</v>
      </c>
      <c r="AD640" s="511">
        <f t="shared" si="546"/>
        <v>41382</v>
      </c>
      <c r="AE640" s="511">
        <f t="shared" si="546"/>
        <v>41410</v>
      </c>
      <c r="AF640" s="511">
        <f t="shared" si="546"/>
        <v>41445</v>
      </c>
      <c r="AG640" s="511">
        <f t="shared" si="546"/>
        <v>41473</v>
      </c>
      <c r="AH640" s="511">
        <f t="shared" si="546"/>
        <v>41501</v>
      </c>
      <c r="AI640" s="511">
        <f t="shared" si="546"/>
        <v>41530</v>
      </c>
      <c r="AJ640" s="209" t="s">
        <v>25</v>
      </c>
      <c r="AK640" s="511">
        <f>AK641+2</f>
        <v>41564</v>
      </c>
      <c r="AL640" s="511">
        <f>AL641+2</f>
        <v>41592</v>
      </c>
      <c r="AM640" s="511">
        <f t="shared" ref="AM640:CS640" si="547">AM641+2</f>
        <v>41627</v>
      </c>
      <c r="AN640" s="511">
        <f t="shared" si="547"/>
        <v>41655</v>
      </c>
      <c r="AO640" s="511">
        <f t="shared" si="547"/>
        <v>41690</v>
      </c>
      <c r="AP640" s="511">
        <f t="shared" si="547"/>
        <v>41739</v>
      </c>
      <c r="AQ640" s="511">
        <f t="shared" si="547"/>
        <v>41409</v>
      </c>
      <c r="AR640" s="511">
        <f t="shared" si="547"/>
        <v>41802</v>
      </c>
      <c r="AS640" s="511">
        <f t="shared" si="547"/>
        <v>41837</v>
      </c>
      <c r="AT640" s="511">
        <f t="shared" si="547"/>
        <v>41872</v>
      </c>
      <c r="AU640" s="209" t="s">
        <v>106</v>
      </c>
      <c r="AV640" s="511">
        <f t="shared" si="547"/>
        <v>41535</v>
      </c>
      <c r="AW640" s="511">
        <f t="shared" si="547"/>
        <v>41571</v>
      </c>
      <c r="AX640" s="511">
        <f t="shared" si="547"/>
        <v>41619</v>
      </c>
      <c r="AY640" s="511">
        <f t="shared" si="547"/>
        <v>42012</v>
      </c>
      <c r="AZ640" s="511">
        <f t="shared" si="547"/>
        <v>42047</v>
      </c>
      <c r="BA640" s="511">
        <f t="shared" si="547"/>
        <v>42096</v>
      </c>
      <c r="BB640" s="511">
        <f t="shared" si="547"/>
        <v>42117</v>
      </c>
      <c r="BC640" s="511">
        <f t="shared" si="547"/>
        <v>42152</v>
      </c>
      <c r="BD640" s="209" t="s">
        <v>67</v>
      </c>
      <c r="BE640" s="209" t="s">
        <v>67</v>
      </c>
      <c r="BF640" s="511">
        <f t="shared" si="547"/>
        <v>42250</v>
      </c>
      <c r="BG640" s="209" t="s">
        <v>106</v>
      </c>
      <c r="BH640" s="209" t="s">
        <v>106</v>
      </c>
      <c r="BI640" s="511">
        <f t="shared" si="547"/>
        <v>42327</v>
      </c>
      <c r="BJ640" s="209" t="s">
        <v>109</v>
      </c>
      <c r="BK640" s="209" t="s">
        <v>109</v>
      </c>
      <c r="BL640" s="511">
        <f t="shared" si="547"/>
        <v>42411</v>
      </c>
      <c r="BM640" s="511">
        <f t="shared" si="547"/>
        <v>42446</v>
      </c>
      <c r="BN640" s="511">
        <f t="shared" si="547"/>
        <v>42481</v>
      </c>
      <c r="BO640" s="511">
        <f t="shared" si="547"/>
        <v>42516</v>
      </c>
      <c r="BP640" s="511">
        <f t="shared" si="547"/>
        <v>42551</v>
      </c>
      <c r="BQ640" s="609">
        <f t="shared" si="547"/>
        <v>42586</v>
      </c>
      <c r="BR640" s="45">
        <f t="shared" si="547"/>
        <v>42621</v>
      </c>
      <c r="BS640" s="255" t="s">
        <v>106</v>
      </c>
      <c r="BT640" s="45">
        <f t="shared" si="547"/>
        <v>42649</v>
      </c>
      <c r="BU640" s="175">
        <f t="shared" si="547"/>
        <v>42677</v>
      </c>
      <c r="BV640" s="45">
        <f t="shared" si="547"/>
        <v>42719</v>
      </c>
      <c r="BW640" s="175">
        <f t="shared" si="547"/>
        <v>42747</v>
      </c>
      <c r="BX640" s="45">
        <f t="shared" si="547"/>
        <v>42775</v>
      </c>
      <c r="BY640" s="175">
        <f t="shared" si="547"/>
        <v>42824</v>
      </c>
      <c r="BZ640" s="45">
        <f t="shared" si="547"/>
        <v>42852</v>
      </c>
      <c r="CA640" s="528">
        <f t="shared" si="547"/>
        <v>42887</v>
      </c>
      <c r="CB640" s="175">
        <f t="shared" si="547"/>
        <v>42922</v>
      </c>
      <c r="CC640" s="45">
        <f t="shared" si="547"/>
        <v>42957</v>
      </c>
      <c r="CD640" s="175">
        <f t="shared" si="547"/>
        <v>42992</v>
      </c>
      <c r="CE640" s="45" t="s">
        <v>106</v>
      </c>
      <c r="CF640" s="175">
        <f t="shared" si="547"/>
        <v>42655</v>
      </c>
      <c r="CG640" s="45">
        <f t="shared" si="547"/>
        <v>43062</v>
      </c>
      <c r="CH640" s="45">
        <f t="shared" si="547"/>
        <v>43090</v>
      </c>
      <c r="CI640" s="45">
        <f t="shared" si="547"/>
        <v>43118</v>
      </c>
      <c r="CJ640" s="45">
        <f t="shared" si="547"/>
        <v>43146</v>
      </c>
      <c r="CK640" s="45">
        <f t="shared" si="547"/>
        <v>43188</v>
      </c>
      <c r="CL640" s="45">
        <f t="shared" si="547"/>
        <v>43209</v>
      </c>
      <c r="CM640" s="45">
        <f t="shared" si="547"/>
        <v>43244</v>
      </c>
      <c r="CN640" s="45">
        <f t="shared" si="547"/>
        <v>43286</v>
      </c>
      <c r="CO640" s="45">
        <f t="shared" si="547"/>
        <v>43321</v>
      </c>
      <c r="CP640" s="45">
        <f t="shared" si="547"/>
        <v>43356</v>
      </c>
      <c r="CQ640" s="45" t="s">
        <v>106</v>
      </c>
      <c r="CR640" s="45">
        <f t="shared" si="547"/>
        <v>43391</v>
      </c>
      <c r="CS640" s="45">
        <f t="shared" si="547"/>
        <v>43419</v>
      </c>
    </row>
    <row r="641" spans="1:97" ht="30" hidden="1" customHeight="1" x14ac:dyDescent="0.25">
      <c r="A641" s="4737"/>
      <c r="B641" s="4760"/>
      <c r="C641" s="8" t="s">
        <v>236</v>
      </c>
      <c r="D641" s="18" t="s">
        <v>236</v>
      </c>
      <c r="E641" s="211"/>
      <c r="F641" s="211"/>
      <c r="G641" s="211"/>
      <c r="H641" s="211"/>
      <c r="I641" s="211"/>
      <c r="J641" s="211"/>
      <c r="K641" s="209"/>
      <c r="L641" s="209"/>
      <c r="M641" s="210"/>
      <c r="N641" s="210"/>
      <c r="O641" s="511"/>
      <c r="P641" s="511"/>
      <c r="Q641" s="511"/>
      <c r="R641" s="511"/>
      <c r="S641" s="2247"/>
      <c r="T641" s="2248"/>
      <c r="U641" s="2247"/>
      <c r="V641" s="2248"/>
      <c r="W641" s="1585"/>
      <c r="X641" s="2248"/>
      <c r="Y641" s="2247"/>
      <c r="Z641" s="2247"/>
      <c r="AA641" s="2247"/>
      <c r="AB641" s="2247"/>
      <c r="AC641" s="511">
        <f t="shared" ref="AC641:AI641" si="548">AC642+4</f>
        <v>40973</v>
      </c>
      <c r="AD641" s="511">
        <f t="shared" si="548"/>
        <v>41380</v>
      </c>
      <c r="AE641" s="511">
        <f t="shared" si="548"/>
        <v>41408</v>
      </c>
      <c r="AF641" s="511">
        <f t="shared" si="548"/>
        <v>41443</v>
      </c>
      <c r="AG641" s="511">
        <f t="shared" si="548"/>
        <v>41471</v>
      </c>
      <c r="AH641" s="511">
        <f t="shared" si="548"/>
        <v>41499</v>
      </c>
      <c r="AI641" s="511">
        <f t="shared" si="548"/>
        <v>41528</v>
      </c>
      <c r="AJ641" s="209" t="s">
        <v>25</v>
      </c>
      <c r="AK641" s="511">
        <f>AK642+4</f>
        <v>41562</v>
      </c>
      <c r="AL641" s="511">
        <f>AL642+4</f>
        <v>41590</v>
      </c>
      <c r="AM641" s="511">
        <f t="shared" ref="AM641:CS641" si="549">AM642+4</f>
        <v>41625</v>
      </c>
      <c r="AN641" s="511">
        <f t="shared" si="549"/>
        <v>41653</v>
      </c>
      <c r="AO641" s="511">
        <f t="shared" si="549"/>
        <v>41688</v>
      </c>
      <c r="AP641" s="511">
        <f t="shared" si="549"/>
        <v>41737</v>
      </c>
      <c r="AQ641" s="511">
        <f t="shared" si="549"/>
        <v>41407</v>
      </c>
      <c r="AR641" s="511">
        <f t="shared" si="549"/>
        <v>41800</v>
      </c>
      <c r="AS641" s="511">
        <f t="shared" si="549"/>
        <v>41835</v>
      </c>
      <c r="AT641" s="511">
        <f t="shared" si="549"/>
        <v>41870</v>
      </c>
      <c r="AU641" s="209" t="s">
        <v>106</v>
      </c>
      <c r="AV641" s="511">
        <f t="shared" si="549"/>
        <v>41533</v>
      </c>
      <c r="AW641" s="511">
        <f t="shared" si="549"/>
        <v>41569</v>
      </c>
      <c r="AX641" s="511">
        <f t="shared" si="549"/>
        <v>41617</v>
      </c>
      <c r="AY641" s="511">
        <f t="shared" si="549"/>
        <v>42010</v>
      </c>
      <c r="AZ641" s="511">
        <f t="shared" si="549"/>
        <v>42045</v>
      </c>
      <c r="BA641" s="511">
        <f t="shared" si="549"/>
        <v>42094</v>
      </c>
      <c r="BB641" s="511">
        <f t="shared" si="549"/>
        <v>42115</v>
      </c>
      <c r="BC641" s="511">
        <f t="shared" si="549"/>
        <v>42150</v>
      </c>
      <c r="BD641" s="209" t="s">
        <v>67</v>
      </c>
      <c r="BE641" s="209" t="s">
        <v>67</v>
      </c>
      <c r="BF641" s="511">
        <f t="shared" si="549"/>
        <v>42248</v>
      </c>
      <c r="BG641" s="209" t="s">
        <v>106</v>
      </c>
      <c r="BH641" s="209" t="s">
        <v>106</v>
      </c>
      <c r="BI641" s="511">
        <f t="shared" si="549"/>
        <v>42325</v>
      </c>
      <c r="BJ641" s="209" t="s">
        <v>109</v>
      </c>
      <c r="BK641" s="209" t="s">
        <v>109</v>
      </c>
      <c r="BL641" s="511">
        <f t="shared" si="549"/>
        <v>42409</v>
      </c>
      <c r="BM641" s="511">
        <f t="shared" si="549"/>
        <v>42444</v>
      </c>
      <c r="BN641" s="511">
        <f t="shared" si="549"/>
        <v>42479</v>
      </c>
      <c r="BO641" s="511">
        <f t="shared" si="549"/>
        <v>42514</v>
      </c>
      <c r="BP641" s="511">
        <f t="shared" si="549"/>
        <v>42549</v>
      </c>
      <c r="BQ641" s="609">
        <f t="shared" si="549"/>
        <v>42584</v>
      </c>
      <c r="BR641" s="45">
        <f t="shared" si="549"/>
        <v>42619</v>
      </c>
      <c r="BS641" s="255" t="s">
        <v>106</v>
      </c>
      <c r="BT641" s="45">
        <f t="shared" si="549"/>
        <v>42647</v>
      </c>
      <c r="BU641" s="175">
        <f t="shared" si="549"/>
        <v>42675</v>
      </c>
      <c r="BV641" s="45">
        <f t="shared" si="549"/>
        <v>42717</v>
      </c>
      <c r="BW641" s="175">
        <f t="shared" si="549"/>
        <v>42745</v>
      </c>
      <c r="BX641" s="45">
        <f t="shared" si="549"/>
        <v>42773</v>
      </c>
      <c r="BY641" s="175">
        <f t="shared" si="549"/>
        <v>42822</v>
      </c>
      <c r="BZ641" s="45">
        <f t="shared" si="549"/>
        <v>42850</v>
      </c>
      <c r="CA641" s="528">
        <f t="shared" si="549"/>
        <v>42885</v>
      </c>
      <c r="CB641" s="175">
        <f t="shared" si="549"/>
        <v>42920</v>
      </c>
      <c r="CC641" s="45">
        <f t="shared" si="549"/>
        <v>42955</v>
      </c>
      <c r="CD641" s="175">
        <f t="shared" si="549"/>
        <v>42990</v>
      </c>
      <c r="CE641" s="45" t="s">
        <v>106</v>
      </c>
      <c r="CF641" s="175">
        <f t="shared" si="549"/>
        <v>42653</v>
      </c>
      <c r="CG641" s="45">
        <f t="shared" si="549"/>
        <v>43060</v>
      </c>
      <c r="CH641" s="45">
        <f t="shared" si="549"/>
        <v>43088</v>
      </c>
      <c r="CI641" s="45">
        <f t="shared" si="549"/>
        <v>43116</v>
      </c>
      <c r="CJ641" s="45">
        <f t="shared" si="549"/>
        <v>43144</v>
      </c>
      <c r="CK641" s="45">
        <f t="shared" si="549"/>
        <v>43186</v>
      </c>
      <c r="CL641" s="45">
        <f t="shared" si="549"/>
        <v>43207</v>
      </c>
      <c r="CM641" s="45">
        <f t="shared" si="549"/>
        <v>43242</v>
      </c>
      <c r="CN641" s="45">
        <f t="shared" si="549"/>
        <v>43284</v>
      </c>
      <c r="CO641" s="45">
        <f t="shared" si="549"/>
        <v>43319</v>
      </c>
      <c r="CP641" s="45">
        <f t="shared" si="549"/>
        <v>43354</v>
      </c>
      <c r="CQ641" s="45" t="s">
        <v>106</v>
      </c>
      <c r="CR641" s="45">
        <f t="shared" si="549"/>
        <v>43389</v>
      </c>
      <c r="CS641" s="45">
        <f t="shared" si="549"/>
        <v>43417</v>
      </c>
    </row>
    <row r="642" spans="1:97" ht="30" hidden="1" customHeight="1" x14ac:dyDescent="0.25">
      <c r="A642" s="4737"/>
      <c r="B642" s="4760"/>
      <c r="C642" s="8" t="s">
        <v>237</v>
      </c>
      <c r="D642" s="18" t="s">
        <v>237</v>
      </c>
      <c r="E642" s="211"/>
      <c r="F642" s="211"/>
      <c r="G642" s="211"/>
      <c r="H642" s="211"/>
      <c r="I642" s="211"/>
      <c r="J642" s="211"/>
      <c r="K642" s="209"/>
      <c r="L642" s="209"/>
      <c r="M642" s="210"/>
      <c r="N642" s="210"/>
      <c r="O642" s="511"/>
      <c r="P642" s="511"/>
      <c r="Q642" s="511"/>
      <c r="R642" s="511"/>
      <c r="S642" s="2247"/>
      <c r="T642" s="2248"/>
      <c r="U642" s="2247"/>
      <c r="V642" s="2248"/>
      <c r="W642" s="1585"/>
      <c r="X642" s="2248"/>
      <c r="Y642" s="2247"/>
      <c r="Z642" s="2247"/>
      <c r="AA642" s="2247"/>
      <c r="AB642" s="2247"/>
      <c r="AC642" s="511">
        <f t="shared" ref="AC642:AI642" si="550">AC643+22</f>
        <v>40969</v>
      </c>
      <c r="AD642" s="511">
        <f t="shared" si="550"/>
        <v>41376</v>
      </c>
      <c r="AE642" s="511">
        <f t="shared" si="550"/>
        <v>41404</v>
      </c>
      <c r="AF642" s="511">
        <f t="shared" si="550"/>
        <v>41439</v>
      </c>
      <c r="AG642" s="511">
        <f t="shared" si="550"/>
        <v>41467</v>
      </c>
      <c r="AH642" s="511">
        <f t="shared" si="550"/>
        <v>41495</v>
      </c>
      <c r="AI642" s="511">
        <f t="shared" si="550"/>
        <v>41524</v>
      </c>
      <c r="AJ642" s="209" t="s">
        <v>25</v>
      </c>
      <c r="AK642" s="511">
        <f>AK643+22</f>
        <v>41558</v>
      </c>
      <c r="AL642" s="511">
        <f>AL643+22</f>
        <v>41586</v>
      </c>
      <c r="AM642" s="511">
        <f t="shared" ref="AM642:CS642" si="551">AM643+22</f>
        <v>41621</v>
      </c>
      <c r="AN642" s="511">
        <f t="shared" si="551"/>
        <v>41649</v>
      </c>
      <c r="AO642" s="511">
        <f t="shared" si="551"/>
        <v>41684</v>
      </c>
      <c r="AP642" s="511">
        <f t="shared" si="551"/>
        <v>41733</v>
      </c>
      <c r="AQ642" s="511">
        <f t="shared" si="551"/>
        <v>41403</v>
      </c>
      <c r="AR642" s="511">
        <f t="shared" si="551"/>
        <v>41796</v>
      </c>
      <c r="AS642" s="511">
        <f t="shared" si="551"/>
        <v>41831</v>
      </c>
      <c r="AT642" s="511">
        <f t="shared" si="551"/>
        <v>41866</v>
      </c>
      <c r="AU642" s="209" t="s">
        <v>106</v>
      </c>
      <c r="AV642" s="511">
        <f t="shared" si="551"/>
        <v>41529</v>
      </c>
      <c r="AW642" s="511">
        <f t="shared" si="551"/>
        <v>41565</v>
      </c>
      <c r="AX642" s="511">
        <f t="shared" si="551"/>
        <v>41613</v>
      </c>
      <c r="AY642" s="511">
        <f t="shared" si="551"/>
        <v>42006</v>
      </c>
      <c r="AZ642" s="511">
        <f t="shared" si="551"/>
        <v>42041</v>
      </c>
      <c r="BA642" s="511">
        <f t="shared" si="551"/>
        <v>42090</v>
      </c>
      <c r="BB642" s="511">
        <f t="shared" si="551"/>
        <v>42111</v>
      </c>
      <c r="BC642" s="511">
        <f t="shared" si="551"/>
        <v>42146</v>
      </c>
      <c r="BD642" s="209" t="s">
        <v>67</v>
      </c>
      <c r="BE642" s="209" t="s">
        <v>67</v>
      </c>
      <c r="BF642" s="511">
        <f t="shared" si="551"/>
        <v>42244</v>
      </c>
      <c r="BG642" s="209" t="s">
        <v>106</v>
      </c>
      <c r="BH642" s="209" t="s">
        <v>106</v>
      </c>
      <c r="BI642" s="511">
        <f t="shared" si="551"/>
        <v>42321</v>
      </c>
      <c r="BJ642" s="209" t="s">
        <v>109</v>
      </c>
      <c r="BK642" s="209" t="s">
        <v>109</v>
      </c>
      <c r="BL642" s="511">
        <f t="shared" si="551"/>
        <v>42405</v>
      </c>
      <c r="BM642" s="511">
        <f t="shared" si="551"/>
        <v>42440</v>
      </c>
      <c r="BN642" s="511">
        <f t="shared" si="551"/>
        <v>42475</v>
      </c>
      <c r="BO642" s="511">
        <f t="shared" si="551"/>
        <v>42510</v>
      </c>
      <c r="BP642" s="511">
        <f t="shared" si="551"/>
        <v>42545</v>
      </c>
      <c r="BQ642" s="609">
        <f t="shared" si="551"/>
        <v>42580</v>
      </c>
      <c r="BR642" s="45">
        <f t="shared" si="551"/>
        <v>42615</v>
      </c>
      <c r="BS642" s="255" t="s">
        <v>106</v>
      </c>
      <c r="BT642" s="45">
        <f t="shared" si="551"/>
        <v>42643</v>
      </c>
      <c r="BU642" s="175">
        <f t="shared" si="551"/>
        <v>42671</v>
      </c>
      <c r="BV642" s="45">
        <f t="shared" si="551"/>
        <v>42713</v>
      </c>
      <c r="BW642" s="175">
        <f t="shared" si="551"/>
        <v>42741</v>
      </c>
      <c r="BX642" s="45">
        <f t="shared" si="551"/>
        <v>42769</v>
      </c>
      <c r="BY642" s="175">
        <f t="shared" si="551"/>
        <v>42818</v>
      </c>
      <c r="BZ642" s="45">
        <f t="shared" si="551"/>
        <v>42846</v>
      </c>
      <c r="CA642" s="528">
        <f t="shared" si="551"/>
        <v>42881</v>
      </c>
      <c r="CB642" s="175">
        <f t="shared" si="551"/>
        <v>42916</v>
      </c>
      <c r="CC642" s="45">
        <f t="shared" si="551"/>
        <v>42951</v>
      </c>
      <c r="CD642" s="175">
        <f t="shared" si="551"/>
        <v>42986</v>
      </c>
      <c r="CE642" s="45" t="s">
        <v>106</v>
      </c>
      <c r="CF642" s="175">
        <f t="shared" si="551"/>
        <v>42649</v>
      </c>
      <c r="CG642" s="45">
        <f t="shared" si="551"/>
        <v>43056</v>
      </c>
      <c r="CH642" s="45">
        <f t="shared" si="551"/>
        <v>43084</v>
      </c>
      <c r="CI642" s="45">
        <f t="shared" si="551"/>
        <v>43112</v>
      </c>
      <c r="CJ642" s="45">
        <f t="shared" si="551"/>
        <v>43140</v>
      </c>
      <c r="CK642" s="45">
        <f t="shared" si="551"/>
        <v>43182</v>
      </c>
      <c r="CL642" s="45">
        <f t="shared" si="551"/>
        <v>43203</v>
      </c>
      <c r="CM642" s="45">
        <f t="shared" si="551"/>
        <v>43238</v>
      </c>
      <c r="CN642" s="45">
        <f t="shared" si="551"/>
        <v>43280</v>
      </c>
      <c r="CO642" s="45">
        <f t="shared" si="551"/>
        <v>43315</v>
      </c>
      <c r="CP642" s="45">
        <f t="shared" si="551"/>
        <v>43350</v>
      </c>
      <c r="CQ642" s="45" t="s">
        <v>106</v>
      </c>
      <c r="CR642" s="45">
        <f t="shared" si="551"/>
        <v>43385</v>
      </c>
      <c r="CS642" s="45">
        <f t="shared" si="551"/>
        <v>43413</v>
      </c>
    </row>
    <row r="643" spans="1:97" ht="30" hidden="1" customHeight="1" x14ac:dyDescent="0.25">
      <c r="A643" s="4737"/>
      <c r="B643" s="4760"/>
      <c r="C643" s="8" t="s">
        <v>235</v>
      </c>
      <c r="D643" s="18" t="s">
        <v>235</v>
      </c>
      <c r="E643" s="211"/>
      <c r="F643" s="211"/>
      <c r="G643" s="211"/>
      <c r="H643" s="211"/>
      <c r="I643" s="211"/>
      <c r="J643" s="211"/>
      <c r="K643" s="209"/>
      <c r="L643" s="209"/>
      <c r="M643" s="210"/>
      <c r="N643" s="210"/>
      <c r="O643" s="511"/>
      <c r="P643" s="511"/>
      <c r="Q643" s="511" t="e">
        <f>#REF!+7</f>
        <v>#REF!</v>
      </c>
      <c r="R643" s="511" t="e">
        <f>#REF!+7</f>
        <v>#REF!</v>
      </c>
      <c r="S643" s="2247"/>
      <c r="T643" s="2248"/>
      <c r="U643" s="2247"/>
      <c r="V643" s="2248"/>
      <c r="W643" s="1585">
        <v>41169</v>
      </c>
      <c r="X643" s="2248">
        <v>41169</v>
      </c>
      <c r="Y643" s="2247">
        <f>Y639-30</f>
        <v>40879</v>
      </c>
      <c r="Z643" s="2247">
        <f t="shared" ref="Z643:CK643" si="552">Z644+4</f>
        <v>37</v>
      </c>
      <c r="AA643" s="2247">
        <f t="shared" si="552"/>
        <v>37</v>
      </c>
      <c r="AB643" s="2247">
        <f t="shared" si="552"/>
        <v>41285</v>
      </c>
      <c r="AC643" s="511">
        <f t="shared" si="552"/>
        <v>40947</v>
      </c>
      <c r="AD643" s="511">
        <f t="shared" si="552"/>
        <v>41354</v>
      </c>
      <c r="AE643" s="511">
        <f t="shared" si="552"/>
        <v>41382</v>
      </c>
      <c r="AF643" s="511">
        <f t="shared" si="552"/>
        <v>41417</v>
      </c>
      <c r="AG643" s="511">
        <f t="shared" si="552"/>
        <v>41445</v>
      </c>
      <c r="AH643" s="511">
        <f t="shared" si="552"/>
        <v>41473</v>
      </c>
      <c r="AI643" s="511">
        <f t="shared" si="552"/>
        <v>41502</v>
      </c>
      <c r="AJ643" s="209" t="s">
        <v>25</v>
      </c>
      <c r="AK643" s="511">
        <f t="shared" si="552"/>
        <v>41536</v>
      </c>
      <c r="AL643" s="511">
        <f t="shared" si="552"/>
        <v>41564</v>
      </c>
      <c r="AM643" s="511">
        <f t="shared" si="552"/>
        <v>41599</v>
      </c>
      <c r="AN643" s="511">
        <f t="shared" si="552"/>
        <v>41627</v>
      </c>
      <c r="AO643" s="511">
        <f t="shared" si="552"/>
        <v>41662</v>
      </c>
      <c r="AP643" s="511">
        <f t="shared" si="552"/>
        <v>41711</v>
      </c>
      <c r="AQ643" s="511">
        <f t="shared" si="552"/>
        <v>41381</v>
      </c>
      <c r="AR643" s="511">
        <f t="shared" si="552"/>
        <v>41774</v>
      </c>
      <c r="AS643" s="511">
        <f t="shared" si="552"/>
        <v>41809</v>
      </c>
      <c r="AT643" s="511">
        <f t="shared" si="552"/>
        <v>41844</v>
      </c>
      <c r="AU643" s="209" t="s">
        <v>106</v>
      </c>
      <c r="AV643" s="511">
        <f t="shared" si="552"/>
        <v>41507</v>
      </c>
      <c r="AW643" s="511">
        <f t="shared" si="552"/>
        <v>41543</v>
      </c>
      <c r="AX643" s="511">
        <f t="shared" si="552"/>
        <v>41591</v>
      </c>
      <c r="AY643" s="511">
        <f t="shared" si="552"/>
        <v>41984</v>
      </c>
      <c r="AZ643" s="511">
        <f t="shared" si="552"/>
        <v>42019</v>
      </c>
      <c r="BA643" s="511">
        <f t="shared" si="552"/>
        <v>42068</v>
      </c>
      <c r="BB643" s="511">
        <f t="shared" si="552"/>
        <v>42089</v>
      </c>
      <c r="BC643" s="511">
        <f t="shared" si="552"/>
        <v>42124</v>
      </c>
      <c r="BD643" s="209" t="s">
        <v>67</v>
      </c>
      <c r="BE643" s="209" t="s">
        <v>67</v>
      </c>
      <c r="BF643" s="511">
        <f t="shared" si="552"/>
        <v>42222</v>
      </c>
      <c r="BG643" s="209" t="s">
        <v>106</v>
      </c>
      <c r="BH643" s="209" t="s">
        <v>106</v>
      </c>
      <c r="BI643" s="511">
        <f t="shared" si="552"/>
        <v>42299</v>
      </c>
      <c r="BJ643" s="209" t="s">
        <v>109</v>
      </c>
      <c r="BK643" s="209" t="s">
        <v>109</v>
      </c>
      <c r="BL643" s="511">
        <f t="shared" si="552"/>
        <v>42383</v>
      </c>
      <c r="BM643" s="511">
        <f t="shared" si="552"/>
        <v>42418</v>
      </c>
      <c r="BN643" s="511">
        <f t="shared" si="552"/>
        <v>42453</v>
      </c>
      <c r="BO643" s="511">
        <f t="shared" si="552"/>
        <v>42488</v>
      </c>
      <c r="BP643" s="511">
        <f t="shared" si="552"/>
        <v>42523</v>
      </c>
      <c r="BQ643" s="609">
        <f t="shared" si="552"/>
        <v>42558</v>
      </c>
      <c r="BR643" s="45">
        <f t="shared" si="552"/>
        <v>42593</v>
      </c>
      <c r="BS643" s="255" t="s">
        <v>106</v>
      </c>
      <c r="BT643" s="45">
        <f t="shared" si="552"/>
        <v>42621</v>
      </c>
      <c r="BU643" s="175">
        <f t="shared" si="552"/>
        <v>42649</v>
      </c>
      <c r="BV643" s="45">
        <f t="shared" si="552"/>
        <v>42691</v>
      </c>
      <c r="BW643" s="175">
        <f t="shared" si="552"/>
        <v>42719</v>
      </c>
      <c r="BX643" s="45">
        <f t="shared" si="552"/>
        <v>42747</v>
      </c>
      <c r="BY643" s="175">
        <f t="shared" si="552"/>
        <v>42796</v>
      </c>
      <c r="BZ643" s="45">
        <f t="shared" si="552"/>
        <v>42824</v>
      </c>
      <c r="CA643" s="528">
        <f t="shared" si="552"/>
        <v>42859</v>
      </c>
      <c r="CB643" s="175">
        <f t="shared" si="552"/>
        <v>42894</v>
      </c>
      <c r="CC643" s="45">
        <f t="shared" si="552"/>
        <v>42929</v>
      </c>
      <c r="CD643" s="175">
        <f t="shared" si="552"/>
        <v>42964</v>
      </c>
      <c r="CE643" s="45" t="s">
        <v>106</v>
      </c>
      <c r="CF643" s="175">
        <f t="shared" si="552"/>
        <v>42627</v>
      </c>
      <c r="CG643" s="45">
        <f t="shared" si="552"/>
        <v>43034</v>
      </c>
      <c r="CH643" s="45">
        <f t="shared" si="552"/>
        <v>43062</v>
      </c>
      <c r="CI643" s="45">
        <f t="shared" si="552"/>
        <v>43090</v>
      </c>
      <c r="CJ643" s="45">
        <f t="shared" si="552"/>
        <v>43118</v>
      </c>
      <c r="CK643" s="45">
        <f t="shared" si="552"/>
        <v>43160</v>
      </c>
      <c r="CL643" s="45">
        <f t="shared" ref="CL643:CS643" si="553">CL644+4</f>
        <v>43181</v>
      </c>
      <c r="CM643" s="45">
        <f t="shared" si="553"/>
        <v>43216</v>
      </c>
      <c r="CN643" s="45">
        <f t="shared" si="553"/>
        <v>43258</v>
      </c>
      <c r="CO643" s="45">
        <f t="shared" si="553"/>
        <v>43293</v>
      </c>
      <c r="CP643" s="45">
        <f t="shared" si="553"/>
        <v>43328</v>
      </c>
      <c r="CQ643" s="45" t="s">
        <v>106</v>
      </c>
      <c r="CR643" s="45">
        <f t="shared" si="553"/>
        <v>43363</v>
      </c>
      <c r="CS643" s="45">
        <f t="shared" si="553"/>
        <v>43391</v>
      </c>
    </row>
    <row r="644" spans="1:97" ht="30" hidden="1" customHeight="1" x14ac:dyDescent="0.25">
      <c r="A644" s="4737"/>
      <c r="B644" s="4760"/>
      <c r="C644" s="8" t="s">
        <v>185</v>
      </c>
      <c r="D644" s="18" t="s">
        <v>185</v>
      </c>
      <c r="E644" s="211"/>
      <c r="F644" s="211"/>
      <c r="G644" s="211"/>
      <c r="H644" s="211"/>
      <c r="I644" s="211"/>
      <c r="J644" s="211"/>
      <c r="K644" s="209"/>
      <c r="L644" s="209"/>
      <c r="M644" s="210"/>
      <c r="N644" s="210"/>
      <c r="O644" s="511"/>
      <c r="P644" s="511"/>
      <c r="Q644" s="511"/>
      <c r="R644" s="511"/>
      <c r="S644" s="2247"/>
      <c r="T644" s="2248"/>
      <c r="U644" s="2247"/>
      <c r="V644" s="2248"/>
      <c r="W644" s="1585">
        <v>41166</v>
      </c>
      <c r="X644" s="2248">
        <v>41166</v>
      </c>
      <c r="Y644" s="2247">
        <f>Y643-3</f>
        <v>40876</v>
      </c>
      <c r="Z644" s="2247">
        <f t="shared" ref="Z644:CK644" si="554">Z645+3</f>
        <v>33</v>
      </c>
      <c r="AA644" s="2247">
        <f t="shared" si="554"/>
        <v>33</v>
      </c>
      <c r="AB644" s="2247">
        <f t="shared" si="554"/>
        <v>41281</v>
      </c>
      <c r="AC644" s="511">
        <f t="shared" si="554"/>
        <v>40943</v>
      </c>
      <c r="AD644" s="511">
        <f t="shared" si="554"/>
        <v>41350</v>
      </c>
      <c r="AE644" s="511">
        <f t="shared" si="554"/>
        <v>41378</v>
      </c>
      <c r="AF644" s="511">
        <f t="shared" si="554"/>
        <v>41413</v>
      </c>
      <c r="AG644" s="511">
        <f t="shared" si="554"/>
        <v>41441</v>
      </c>
      <c r="AH644" s="511">
        <f t="shared" si="554"/>
        <v>41469</v>
      </c>
      <c r="AI644" s="511">
        <f t="shared" si="554"/>
        <v>41498</v>
      </c>
      <c r="AJ644" s="209" t="s">
        <v>25</v>
      </c>
      <c r="AK644" s="511">
        <f t="shared" si="554"/>
        <v>41532</v>
      </c>
      <c r="AL644" s="511">
        <f t="shared" si="554"/>
        <v>41560</v>
      </c>
      <c r="AM644" s="511">
        <f t="shared" si="554"/>
        <v>41595</v>
      </c>
      <c r="AN644" s="511">
        <f t="shared" si="554"/>
        <v>41623</v>
      </c>
      <c r="AO644" s="511">
        <f t="shared" si="554"/>
        <v>41658</v>
      </c>
      <c r="AP644" s="511">
        <f t="shared" si="554"/>
        <v>41707</v>
      </c>
      <c r="AQ644" s="511">
        <f t="shared" si="554"/>
        <v>41377</v>
      </c>
      <c r="AR644" s="511">
        <f t="shared" si="554"/>
        <v>41770</v>
      </c>
      <c r="AS644" s="511">
        <f t="shared" si="554"/>
        <v>41805</v>
      </c>
      <c r="AT644" s="511">
        <f t="shared" si="554"/>
        <v>41840</v>
      </c>
      <c r="AU644" s="209" t="s">
        <v>106</v>
      </c>
      <c r="AV644" s="511">
        <f t="shared" si="554"/>
        <v>41503</v>
      </c>
      <c r="AW644" s="511">
        <f t="shared" si="554"/>
        <v>41539</v>
      </c>
      <c r="AX644" s="511">
        <f t="shared" si="554"/>
        <v>41587</v>
      </c>
      <c r="AY644" s="511">
        <f t="shared" si="554"/>
        <v>41980</v>
      </c>
      <c r="AZ644" s="511">
        <f t="shared" si="554"/>
        <v>42015</v>
      </c>
      <c r="BA644" s="511">
        <f t="shared" si="554"/>
        <v>42064</v>
      </c>
      <c r="BB644" s="511">
        <f t="shared" si="554"/>
        <v>42085</v>
      </c>
      <c r="BC644" s="511">
        <f t="shared" si="554"/>
        <v>42120</v>
      </c>
      <c r="BD644" s="209" t="s">
        <v>67</v>
      </c>
      <c r="BE644" s="209" t="s">
        <v>67</v>
      </c>
      <c r="BF644" s="511">
        <f t="shared" si="554"/>
        <v>42218</v>
      </c>
      <c r="BG644" s="209" t="s">
        <v>106</v>
      </c>
      <c r="BH644" s="209" t="s">
        <v>106</v>
      </c>
      <c r="BI644" s="511">
        <f t="shared" si="554"/>
        <v>42295</v>
      </c>
      <c r="BJ644" s="209" t="s">
        <v>109</v>
      </c>
      <c r="BK644" s="209" t="s">
        <v>109</v>
      </c>
      <c r="BL644" s="511">
        <f t="shared" si="554"/>
        <v>42379</v>
      </c>
      <c r="BM644" s="511">
        <f t="shared" si="554"/>
        <v>42414</v>
      </c>
      <c r="BN644" s="511">
        <f t="shared" si="554"/>
        <v>42449</v>
      </c>
      <c r="BO644" s="511">
        <f t="shared" si="554"/>
        <v>42484</v>
      </c>
      <c r="BP644" s="511">
        <f t="shared" si="554"/>
        <v>42519</v>
      </c>
      <c r="BQ644" s="609">
        <f t="shared" si="554"/>
        <v>42554</v>
      </c>
      <c r="BR644" s="45">
        <f t="shared" si="554"/>
        <v>42589</v>
      </c>
      <c r="BS644" s="255" t="s">
        <v>106</v>
      </c>
      <c r="BT644" s="45">
        <f t="shared" si="554"/>
        <v>42617</v>
      </c>
      <c r="BU644" s="175">
        <f t="shared" si="554"/>
        <v>42645</v>
      </c>
      <c r="BV644" s="45">
        <f t="shared" si="554"/>
        <v>42687</v>
      </c>
      <c r="BW644" s="175">
        <f t="shared" si="554"/>
        <v>42715</v>
      </c>
      <c r="BX644" s="45">
        <f t="shared" si="554"/>
        <v>42743</v>
      </c>
      <c r="BY644" s="175">
        <f t="shared" si="554"/>
        <v>42792</v>
      </c>
      <c r="BZ644" s="45">
        <f t="shared" si="554"/>
        <v>42820</v>
      </c>
      <c r="CA644" s="528">
        <f t="shared" si="554"/>
        <v>42855</v>
      </c>
      <c r="CB644" s="175">
        <f t="shared" si="554"/>
        <v>42890</v>
      </c>
      <c r="CC644" s="45">
        <f t="shared" si="554"/>
        <v>42925</v>
      </c>
      <c r="CD644" s="175">
        <f t="shared" si="554"/>
        <v>42960</v>
      </c>
      <c r="CE644" s="45" t="s">
        <v>106</v>
      </c>
      <c r="CF644" s="175">
        <f t="shared" si="554"/>
        <v>42623</v>
      </c>
      <c r="CG644" s="45">
        <f t="shared" si="554"/>
        <v>43030</v>
      </c>
      <c r="CH644" s="45">
        <f t="shared" si="554"/>
        <v>43058</v>
      </c>
      <c r="CI644" s="45">
        <f t="shared" si="554"/>
        <v>43086</v>
      </c>
      <c r="CJ644" s="45">
        <f t="shared" si="554"/>
        <v>43114</v>
      </c>
      <c r="CK644" s="45">
        <f t="shared" si="554"/>
        <v>43156</v>
      </c>
      <c r="CL644" s="45">
        <f t="shared" ref="CL644:CS644" si="555">CL645+3</f>
        <v>43177</v>
      </c>
      <c r="CM644" s="45">
        <f t="shared" si="555"/>
        <v>43212</v>
      </c>
      <c r="CN644" s="45">
        <f t="shared" si="555"/>
        <v>43254</v>
      </c>
      <c r="CO644" s="45">
        <f t="shared" si="555"/>
        <v>43289</v>
      </c>
      <c r="CP644" s="45">
        <f t="shared" si="555"/>
        <v>43324</v>
      </c>
      <c r="CQ644" s="45" t="s">
        <v>106</v>
      </c>
      <c r="CR644" s="45">
        <f t="shared" si="555"/>
        <v>43359</v>
      </c>
      <c r="CS644" s="45">
        <f t="shared" si="555"/>
        <v>43387</v>
      </c>
    </row>
    <row r="645" spans="1:97" ht="30" hidden="1" customHeight="1" x14ac:dyDescent="0.25">
      <c r="A645" s="4737"/>
      <c r="B645" s="4760"/>
      <c r="C645" s="8" t="s">
        <v>228</v>
      </c>
      <c r="D645" s="18" t="s">
        <v>228</v>
      </c>
      <c r="E645" s="211"/>
      <c r="F645" s="211"/>
      <c r="G645" s="211"/>
      <c r="H645" s="211"/>
      <c r="I645" s="211"/>
      <c r="J645" s="211"/>
      <c r="K645" s="209"/>
      <c r="L645" s="209"/>
      <c r="M645" s="210"/>
      <c r="N645" s="210"/>
      <c r="O645" s="511"/>
      <c r="P645" s="511"/>
      <c r="Q645" s="512">
        <v>40928</v>
      </c>
      <c r="R645" s="512">
        <v>40963</v>
      </c>
      <c r="S645" s="2247"/>
      <c r="T645" s="2248"/>
      <c r="U645" s="2247"/>
      <c r="V645" s="2248"/>
      <c r="W645" s="1585">
        <v>41162</v>
      </c>
      <c r="X645" s="2248">
        <v>41162</v>
      </c>
      <c r="Y645" s="2247">
        <f>Y644-4</f>
        <v>40872</v>
      </c>
      <c r="Z645" s="2247">
        <f t="shared" ref="Z645:AE645" si="556">Z648+21</f>
        <v>30</v>
      </c>
      <c r="AA645" s="2247">
        <f t="shared" si="556"/>
        <v>30</v>
      </c>
      <c r="AB645" s="2247">
        <f t="shared" si="556"/>
        <v>41278</v>
      </c>
      <c r="AC645" s="511">
        <f t="shared" si="556"/>
        <v>40940</v>
      </c>
      <c r="AD645" s="511">
        <f t="shared" si="556"/>
        <v>41347</v>
      </c>
      <c r="AE645" s="511">
        <f t="shared" si="556"/>
        <v>41375</v>
      </c>
      <c r="AF645" s="511">
        <f>AF648+21</f>
        <v>41410</v>
      </c>
      <c r="AG645" s="511">
        <f t="shared" ref="AG645:AR645" si="557">AG648+21</f>
        <v>41438</v>
      </c>
      <c r="AH645" s="511">
        <f t="shared" si="557"/>
        <v>41466</v>
      </c>
      <c r="AI645" s="511">
        <f t="shared" si="557"/>
        <v>41495</v>
      </c>
      <c r="AJ645" s="209" t="s">
        <v>25</v>
      </c>
      <c r="AK645" s="511">
        <f t="shared" si="557"/>
        <v>41529</v>
      </c>
      <c r="AL645" s="511">
        <f t="shared" si="557"/>
        <v>41557</v>
      </c>
      <c r="AM645" s="511">
        <f t="shared" si="557"/>
        <v>41592</v>
      </c>
      <c r="AN645" s="511">
        <f t="shared" si="557"/>
        <v>41620</v>
      </c>
      <c r="AO645" s="511">
        <f t="shared" si="557"/>
        <v>41655</v>
      </c>
      <c r="AP645" s="511">
        <f t="shared" si="557"/>
        <v>41704</v>
      </c>
      <c r="AQ645" s="511">
        <f t="shared" si="557"/>
        <v>41374</v>
      </c>
      <c r="AR645" s="511">
        <f t="shared" si="557"/>
        <v>41767</v>
      </c>
      <c r="AS645" s="511">
        <f>AS648+21</f>
        <v>41802</v>
      </c>
      <c r="AT645" s="511">
        <f>AT648+21</f>
        <v>41837</v>
      </c>
      <c r="AU645" s="209" t="s">
        <v>106</v>
      </c>
      <c r="AV645" s="511">
        <f>AV648+21</f>
        <v>41500</v>
      </c>
      <c r="AW645" s="511">
        <f>AW648+21</f>
        <v>41536</v>
      </c>
      <c r="AX645" s="511">
        <f>AX648+21</f>
        <v>41584</v>
      </c>
      <c r="AY645" s="511">
        <f>AY648+21</f>
        <v>41977</v>
      </c>
      <c r="AZ645" s="511">
        <f>AZ648+21</f>
        <v>42012</v>
      </c>
      <c r="BA645" s="512">
        <f>BA648+35</f>
        <v>42061</v>
      </c>
      <c r="BB645" s="511">
        <f>BB648+21</f>
        <v>42082</v>
      </c>
      <c r="BC645" s="511">
        <f>BC648+21</f>
        <v>42117</v>
      </c>
      <c r="BD645" s="209" t="s">
        <v>67</v>
      </c>
      <c r="BE645" s="209" t="s">
        <v>67</v>
      </c>
      <c r="BF645" s="511">
        <f>BF648+21</f>
        <v>42215</v>
      </c>
      <c r="BG645" s="209" t="s">
        <v>106</v>
      </c>
      <c r="BH645" s="209" t="s">
        <v>106</v>
      </c>
      <c r="BI645" s="511">
        <f>BI648+21</f>
        <v>42292</v>
      </c>
      <c r="BJ645" s="209" t="s">
        <v>109</v>
      </c>
      <c r="BK645" s="209" t="s">
        <v>109</v>
      </c>
      <c r="BL645" s="511">
        <f>BL648+21</f>
        <v>42376</v>
      </c>
      <c r="BM645" s="511">
        <f t="shared" ref="BM645:BR645" si="558">BM648+21</f>
        <v>42411</v>
      </c>
      <c r="BN645" s="511">
        <f t="shared" si="558"/>
        <v>42446</v>
      </c>
      <c r="BO645" s="511">
        <f t="shared" si="558"/>
        <v>42481</v>
      </c>
      <c r="BP645" s="511">
        <f t="shared" si="558"/>
        <v>42516</v>
      </c>
      <c r="BQ645" s="609">
        <f t="shared" si="558"/>
        <v>42551</v>
      </c>
      <c r="BR645" s="45">
        <f t="shared" si="558"/>
        <v>42586</v>
      </c>
      <c r="BS645" s="255" t="s">
        <v>106</v>
      </c>
      <c r="BT645" s="45">
        <f t="shared" ref="BT645:BZ645" si="559">BT648+21</f>
        <v>42614</v>
      </c>
      <c r="BU645" s="175">
        <f t="shared" si="559"/>
        <v>42642</v>
      </c>
      <c r="BV645" s="45">
        <f t="shared" si="559"/>
        <v>42684</v>
      </c>
      <c r="BW645" s="175">
        <f t="shared" si="559"/>
        <v>42712</v>
      </c>
      <c r="BX645" s="45">
        <f t="shared" si="559"/>
        <v>42740</v>
      </c>
      <c r="BY645" s="175">
        <f t="shared" si="559"/>
        <v>42789</v>
      </c>
      <c r="BZ645" s="45">
        <f t="shared" si="559"/>
        <v>42817</v>
      </c>
      <c r="CA645" s="528">
        <f>CA648+21</f>
        <v>42852</v>
      </c>
      <c r="CB645" s="175">
        <f t="shared" ref="CB645:CS645" si="560">CB648+21</f>
        <v>42887</v>
      </c>
      <c r="CC645" s="45">
        <f t="shared" si="560"/>
        <v>42922</v>
      </c>
      <c r="CD645" s="175">
        <f t="shared" si="560"/>
        <v>42957</v>
      </c>
      <c r="CE645" s="45" t="s">
        <v>106</v>
      </c>
      <c r="CF645" s="175">
        <f t="shared" si="560"/>
        <v>42620</v>
      </c>
      <c r="CG645" s="45">
        <f t="shared" si="560"/>
        <v>43027</v>
      </c>
      <c r="CH645" s="45">
        <f t="shared" si="560"/>
        <v>43055</v>
      </c>
      <c r="CI645" s="45">
        <f t="shared" si="560"/>
        <v>43083</v>
      </c>
      <c r="CJ645" s="45">
        <f t="shared" si="560"/>
        <v>43111</v>
      </c>
      <c r="CK645" s="45">
        <f t="shared" si="560"/>
        <v>43153</v>
      </c>
      <c r="CL645" s="45">
        <f t="shared" si="560"/>
        <v>43174</v>
      </c>
      <c r="CM645" s="45">
        <f t="shared" si="560"/>
        <v>43209</v>
      </c>
      <c r="CN645" s="45">
        <f t="shared" si="560"/>
        <v>43251</v>
      </c>
      <c r="CO645" s="45">
        <f t="shared" si="560"/>
        <v>43286</v>
      </c>
      <c r="CP645" s="45">
        <f t="shared" si="560"/>
        <v>43321</v>
      </c>
      <c r="CQ645" s="45" t="s">
        <v>106</v>
      </c>
      <c r="CR645" s="45">
        <f t="shared" si="560"/>
        <v>43356</v>
      </c>
      <c r="CS645" s="45">
        <f t="shared" si="560"/>
        <v>43384</v>
      </c>
    </row>
    <row r="646" spans="1:97" ht="30" hidden="1" customHeight="1" x14ac:dyDescent="0.25">
      <c r="A646" s="4737"/>
      <c r="B646" s="4760"/>
      <c r="C646" s="8" t="s">
        <v>184</v>
      </c>
      <c r="D646" s="18" t="s">
        <v>184</v>
      </c>
      <c r="E646" s="211"/>
      <c r="F646" s="211"/>
      <c r="G646" s="211"/>
      <c r="H646" s="211"/>
      <c r="I646" s="211"/>
      <c r="J646" s="211"/>
      <c r="K646" s="209"/>
      <c r="L646" s="209"/>
      <c r="M646" s="210"/>
      <c r="N646" s="210"/>
      <c r="O646" s="511"/>
      <c r="P646" s="511"/>
      <c r="Q646" s="511" t="e">
        <f>#REF!</f>
        <v>#REF!</v>
      </c>
      <c r="R646" s="511" t="e">
        <f>#REF!</f>
        <v>#REF!</v>
      </c>
      <c r="S646" s="2247"/>
      <c r="T646" s="2248"/>
      <c r="U646" s="2247"/>
      <c r="V646" s="2248"/>
      <c r="W646" s="1585">
        <v>41172</v>
      </c>
      <c r="X646" s="2248">
        <v>41172</v>
      </c>
      <c r="Y646" s="2247">
        <f>Y645-35</f>
        <v>40837</v>
      </c>
      <c r="Z646" s="2247">
        <f>Z643-75</f>
        <v>-38</v>
      </c>
      <c r="AA646" s="2247">
        <f>AA643-75</f>
        <v>-38</v>
      </c>
      <c r="AB646" s="2247">
        <f>AB643-75</f>
        <v>41210</v>
      </c>
      <c r="AC646" s="511">
        <f t="shared" ref="AC646:AI646" si="561">AC647</f>
        <v>41360</v>
      </c>
      <c r="AD646" s="511">
        <f t="shared" si="561"/>
        <v>41391</v>
      </c>
      <c r="AE646" s="511">
        <f t="shared" si="561"/>
        <v>41422</v>
      </c>
      <c r="AF646" s="511">
        <f t="shared" si="561"/>
        <v>41443</v>
      </c>
      <c r="AG646" s="511">
        <f t="shared" si="561"/>
        <v>41474</v>
      </c>
      <c r="AH646" s="511">
        <f t="shared" si="561"/>
        <v>41504</v>
      </c>
      <c r="AI646" s="511">
        <f t="shared" si="561"/>
        <v>41170</v>
      </c>
      <c r="AJ646" s="209" t="s">
        <v>25</v>
      </c>
      <c r="AK646" s="511">
        <f>AK647</f>
        <v>41209</v>
      </c>
      <c r="AL646" s="511">
        <f>AL647</f>
        <v>41240</v>
      </c>
      <c r="AM646" s="511">
        <f t="shared" ref="AM646:CS646" si="562">AM647</f>
        <v>41270</v>
      </c>
      <c r="AN646" s="511">
        <f t="shared" si="562"/>
        <v>41321</v>
      </c>
      <c r="AO646" s="511">
        <f t="shared" si="562"/>
        <v>41351</v>
      </c>
      <c r="AP646" s="511">
        <f t="shared" si="562"/>
        <v>41382</v>
      </c>
      <c r="AQ646" s="511">
        <f t="shared" si="562"/>
        <v>41413</v>
      </c>
      <c r="AR646" s="511">
        <f t="shared" si="562"/>
        <v>41443</v>
      </c>
      <c r="AS646" s="511">
        <f t="shared" si="562"/>
        <v>41839</v>
      </c>
      <c r="AT646" s="511">
        <f t="shared" si="562"/>
        <v>41869</v>
      </c>
      <c r="AU646" s="209" t="s">
        <v>106</v>
      </c>
      <c r="AV646" s="511">
        <f t="shared" si="562"/>
        <v>41931</v>
      </c>
      <c r="AW646" s="511">
        <f t="shared" si="562"/>
        <v>41959</v>
      </c>
      <c r="AX646" s="511">
        <f t="shared" si="562"/>
        <v>41975</v>
      </c>
      <c r="AY646" s="511">
        <f t="shared" si="562"/>
        <v>42005</v>
      </c>
      <c r="AZ646" s="511">
        <f t="shared" si="562"/>
        <v>42036</v>
      </c>
      <c r="BA646" s="511">
        <f t="shared" si="562"/>
        <v>42081</v>
      </c>
      <c r="BB646" s="511">
        <f t="shared" si="562"/>
        <v>41747</v>
      </c>
      <c r="BC646" s="511">
        <f t="shared" si="562"/>
        <v>41778</v>
      </c>
      <c r="BD646" s="209" t="s">
        <v>67</v>
      </c>
      <c r="BE646" s="209" t="s">
        <v>67</v>
      </c>
      <c r="BF646" s="511">
        <f t="shared" si="562"/>
        <v>41808</v>
      </c>
      <c r="BG646" s="209" t="s">
        <v>106</v>
      </c>
      <c r="BH646" s="209" t="s">
        <v>106</v>
      </c>
      <c r="BI646" s="511">
        <f t="shared" si="562"/>
        <v>41808</v>
      </c>
      <c r="BJ646" s="209" t="s">
        <v>109</v>
      </c>
      <c r="BK646" s="209" t="s">
        <v>109</v>
      </c>
      <c r="BL646" s="511" t="e">
        <f t="shared" si="562"/>
        <v>#VALUE!</v>
      </c>
      <c r="BM646" s="511">
        <f t="shared" si="562"/>
        <v>41808</v>
      </c>
      <c r="BN646" s="511">
        <f t="shared" si="562"/>
        <v>41808</v>
      </c>
      <c r="BO646" s="511">
        <f t="shared" si="562"/>
        <v>41808</v>
      </c>
      <c r="BP646" s="511">
        <f t="shared" si="562"/>
        <v>41808</v>
      </c>
      <c r="BQ646" s="609">
        <f t="shared" si="562"/>
        <v>41808</v>
      </c>
      <c r="BR646" s="45">
        <f t="shared" si="562"/>
        <v>41808</v>
      </c>
      <c r="BS646" s="255" t="s">
        <v>106</v>
      </c>
      <c r="BT646" s="45">
        <f t="shared" si="562"/>
        <v>41808</v>
      </c>
      <c r="BU646" s="175">
        <f t="shared" si="562"/>
        <v>41808</v>
      </c>
      <c r="BV646" s="45">
        <f t="shared" si="562"/>
        <v>41808</v>
      </c>
      <c r="BW646" s="175">
        <f t="shared" si="562"/>
        <v>41808</v>
      </c>
      <c r="BX646" s="45">
        <f t="shared" si="562"/>
        <v>41808</v>
      </c>
      <c r="BY646" s="175">
        <f t="shared" si="562"/>
        <v>41808</v>
      </c>
      <c r="BZ646" s="45">
        <f t="shared" si="562"/>
        <v>41808</v>
      </c>
      <c r="CA646" s="528">
        <f t="shared" si="562"/>
        <v>42878</v>
      </c>
      <c r="CB646" s="175">
        <f t="shared" si="562"/>
        <v>42908</v>
      </c>
      <c r="CC646" s="45">
        <f t="shared" si="562"/>
        <v>42939</v>
      </c>
      <c r="CD646" s="175">
        <f t="shared" si="562"/>
        <v>42969</v>
      </c>
      <c r="CE646" s="45" t="s">
        <v>106</v>
      </c>
      <c r="CF646" s="175">
        <f t="shared" si="562"/>
        <v>43031</v>
      </c>
      <c r="CG646" s="45">
        <f t="shared" si="562"/>
        <v>43049</v>
      </c>
      <c r="CH646" s="45">
        <f t="shared" si="562"/>
        <v>43080</v>
      </c>
      <c r="CI646" s="45">
        <f t="shared" si="562"/>
        <v>43100</v>
      </c>
      <c r="CJ646" s="45">
        <f t="shared" si="562"/>
        <v>43151</v>
      </c>
      <c r="CK646" s="45">
        <f t="shared" si="562"/>
        <v>43181</v>
      </c>
      <c r="CL646" s="45">
        <f t="shared" si="562"/>
        <v>43212</v>
      </c>
      <c r="CM646" s="45">
        <f t="shared" si="562"/>
        <v>43243</v>
      </c>
      <c r="CN646" s="45">
        <f t="shared" si="562"/>
        <v>43273</v>
      </c>
      <c r="CO646" s="45">
        <f t="shared" si="562"/>
        <v>43304</v>
      </c>
      <c r="CP646" s="45">
        <f t="shared" si="562"/>
        <v>43334</v>
      </c>
      <c r="CQ646" s="45" t="s">
        <v>106</v>
      </c>
      <c r="CR646" s="45">
        <f t="shared" si="562"/>
        <v>43376</v>
      </c>
      <c r="CS646" s="45">
        <f t="shared" si="562"/>
        <v>43404</v>
      </c>
    </row>
    <row r="647" spans="1:97" ht="30" hidden="1" customHeight="1" x14ac:dyDescent="0.25">
      <c r="A647" s="4737"/>
      <c r="B647" s="4760"/>
      <c r="C647" s="8" t="s">
        <v>187</v>
      </c>
      <c r="D647" s="18" t="s">
        <v>187</v>
      </c>
      <c r="E647" s="211"/>
      <c r="F647" s="211"/>
      <c r="G647" s="211"/>
      <c r="H647" s="211"/>
      <c r="I647" s="211"/>
      <c r="J647" s="211"/>
      <c r="K647" s="209"/>
      <c r="L647" s="209"/>
      <c r="M647" s="210"/>
      <c r="N647" s="210"/>
      <c r="O647" s="511"/>
      <c r="P647" s="511"/>
      <c r="Q647" s="511"/>
      <c r="R647" s="511"/>
      <c r="S647" s="2247"/>
      <c r="T647" s="2248"/>
      <c r="U647" s="2247"/>
      <c r="V647" s="2248"/>
      <c r="W647" s="1585"/>
      <c r="X647" s="2248"/>
      <c r="Y647" s="2247"/>
      <c r="Z647" s="2247">
        <f>Z637-105</f>
        <v>40904</v>
      </c>
      <c r="AA647" s="2249">
        <f>AA637-125</f>
        <v>41279</v>
      </c>
      <c r="AB647" s="2249">
        <f t="shared" ref="AB647:AI647" si="563">AB637-105</f>
        <v>41330</v>
      </c>
      <c r="AC647" s="512">
        <f t="shared" si="563"/>
        <v>41360</v>
      </c>
      <c r="AD647" s="512">
        <f t="shared" si="563"/>
        <v>41391</v>
      </c>
      <c r="AE647" s="512">
        <f t="shared" si="563"/>
        <v>41422</v>
      </c>
      <c r="AF647" s="512">
        <f t="shared" si="563"/>
        <v>41443</v>
      </c>
      <c r="AG647" s="512">
        <f t="shared" si="563"/>
        <v>41474</v>
      </c>
      <c r="AH647" s="512">
        <f t="shared" si="563"/>
        <v>41504</v>
      </c>
      <c r="AI647" s="512">
        <f t="shared" si="563"/>
        <v>41170</v>
      </c>
      <c r="AJ647" s="2250" t="s">
        <v>25</v>
      </c>
      <c r="AK647" s="512">
        <f>AK637-125</f>
        <v>41209</v>
      </c>
      <c r="AL647" s="512">
        <f>AL637-125</f>
        <v>41240</v>
      </c>
      <c r="AM647" s="512">
        <f>AM637-125</f>
        <v>41270</v>
      </c>
      <c r="AN647" s="1962">
        <f t="shared" ref="AN647:AT647" si="564">AN637-105</f>
        <v>41321</v>
      </c>
      <c r="AO647" s="1962">
        <f t="shared" si="564"/>
        <v>41351</v>
      </c>
      <c r="AP647" s="1962">
        <f t="shared" si="564"/>
        <v>41382</v>
      </c>
      <c r="AQ647" s="1962">
        <f t="shared" si="564"/>
        <v>41413</v>
      </c>
      <c r="AR647" s="1962">
        <f t="shared" si="564"/>
        <v>41443</v>
      </c>
      <c r="AS647" s="1962">
        <f t="shared" si="564"/>
        <v>41839</v>
      </c>
      <c r="AT647" s="1962">
        <f t="shared" si="564"/>
        <v>41869</v>
      </c>
      <c r="AU647" s="2214" t="s">
        <v>106</v>
      </c>
      <c r="AV647" s="1962">
        <f>AV637-105</f>
        <v>41931</v>
      </c>
      <c r="AW647" s="1962">
        <f>AW637-105</f>
        <v>41959</v>
      </c>
      <c r="AX647" s="1962">
        <f>AX637-120</f>
        <v>41975</v>
      </c>
      <c r="AY647" s="1962">
        <f>AY637-120</f>
        <v>42005</v>
      </c>
      <c r="AZ647" s="1962">
        <f>AZ637-120</f>
        <v>42036</v>
      </c>
      <c r="BA647" s="1962">
        <f>BA637-105</f>
        <v>42081</v>
      </c>
      <c r="BB647" s="1962">
        <f>BB637-105</f>
        <v>41747</v>
      </c>
      <c r="BC647" s="1962">
        <f>BC637-105</f>
        <v>41778</v>
      </c>
      <c r="BD647" s="2214" t="s">
        <v>67</v>
      </c>
      <c r="BE647" s="2214" t="s">
        <v>67</v>
      </c>
      <c r="BF647" s="1962">
        <f>BF637-105</f>
        <v>41808</v>
      </c>
      <c r="BG647" s="2214" t="s">
        <v>106</v>
      </c>
      <c r="BH647" s="2214" t="s">
        <v>106</v>
      </c>
      <c r="BI647" s="1962">
        <f>BI637-105</f>
        <v>41808</v>
      </c>
      <c r="BJ647" s="2214" t="s">
        <v>109</v>
      </c>
      <c r="BK647" s="2214" t="s">
        <v>109</v>
      </c>
      <c r="BL647" s="1962" t="e">
        <f>BL637-105</f>
        <v>#VALUE!</v>
      </c>
      <c r="BM647" s="1962">
        <f t="shared" ref="BM647:BR647" si="565">BM637-105</f>
        <v>41808</v>
      </c>
      <c r="BN647" s="1962">
        <f t="shared" si="565"/>
        <v>41808</v>
      </c>
      <c r="BO647" s="1962">
        <f t="shared" si="565"/>
        <v>41808</v>
      </c>
      <c r="BP647" s="1962">
        <f t="shared" si="565"/>
        <v>41808</v>
      </c>
      <c r="BQ647" s="1963">
        <f t="shared" si="565"/>
        <v>41808</v>
      </c>
      <c r="BR647" s="246">
        <f t="shared" si="565"/>
        <v>41808</v>
      </c>
      <c r="BS647" s="2280" t="s">
        <v>106</v>
      </c>
      <c r="BT647" s="246">
        <f t="shared" ref="BT647:BZ647" si="566">BT637-105</f>
        <v>41808</v>
      </c>
      <c r="BU647" s="751">
        <f t="shared" si="566"/>
        <v>41808</v>
      </c>
      <c r="BV647" s="246">
        <f t="shared" si="566"/>
        <v>41808</v>
      </c>
      <c r="BW647" s="751">
        <f t="shared" si="566"/>
        <v>41808</v>
      </c>
      <c r="BX647" s="246">
        <f t="shared" si="566"/>
        <v>41808</v>
      </c>
      <c r="BY647" s="751">
        <f t="shared" si="566"/>
        <v>41808</v>
      </c>
      <c r="BZ647" s="246">
        <f t="shared" si="566"/>
        <v>41808</v>
      </c>
      <c r="CA647" s="2285">
        <f>CA637-105</f>
        <v>42878</v>
      </c>
      <c r="CB647" s="751">
        <f>CB637-105</f>
        <v>42908</v>
      </c>
      <c r="CC647" s="246">
        <f>CC637-105</f>
        <v>42939</v>
      </c>
      <c r="CD647" s="751">
        <f>CD637-105</f>
        <v>42969</v>
      </c>
      <c r="CE647" s="45" t="s">
        <v>106</v>
      </c>
      <c r="CF647" s="751">
        <f>CF637-105</f>
        <v>43031</v>
      </c>
      <c r="CG647" s="2904">
        <f>CG637-115</f>
        <v>43049</v>
      </c>
      <c r="CH647" s="2904">
        <f>CH637-115</f>
        <v>43080</v>
      </c>
      <c r="CI647" s="736">
        <f>CI637-125</f>
        <v>43100</v>
      </c>
      <c r="CJ647" s="246">
        <f t="shared" ref="CJ647:CP647" si="567">CJ637-105</f>
        <v>43151</v>
      </c>
      <c r="CK647" s="246">
        <f t="shared" si="567"/>
        <v>43181</v>
      </c>
      <c r="CL647" s="246">
        <f t="shared" si="567"/>
        <v>43212</v>
      </c>
      <c r="CM647" s="246">
        <f t="shared" si="567"/>
        <v>43243</v>
      </c>
      <c r="CN647" s="246">
        <f t="shared" si="567"/>
        <v>43273</v>
      </c>
      <c r="CO647" s="246">
        <f t="shared" si="567"/>
        <v>43304</v>
      </c>
      <c r="CP647" s="246">
        <f t="shared" si="567"/>
        <v>43334</v>
      </c>
      <c r="CQ647" s="246" t="s">
        <v>106</v>
      </c>
      <c r="CR647" s="736">
        <f>CR637-125</f>
        <v>43376</v>
      </c>
      <c r="CS647" s="736">
        <f>CS637-125</f>
        <v>43404</v>
      </c>
    </row>
    <row r="648" spans="1:97" ht="30" hidden="1" customHeight="1" x14ac:dyDescent="0.25">
      <c r="A648" s="4738"/>
      <c r="B648" s="4804"/>
      <c r="C648" s="8" t="s">
        <v>229</v>
      </c>
      <c r="D648" s="18" t="s">
        <v>229</v>
      </c>
      <c r="E648" s="211">
        <v>40179</v>
      </c>
      <c r="F648" s="211">
        <v>40199</v>
      </c>
      <c r="G648" s="211">
        <v>40600</v>
      </c>
      <c r="H648" s="211">
        <v>40270</v>
      </c>
      <c r="I648" s="211">
        <v>40669</v>
      </c>
      <c r="J648" s="211">
        <v>40332</v>
      </c>
      <c r="K648" s="209">
        <v>40732</v>
      </c>
      <c r="L648" s="209" t="s">
        <v>25</v>
      </c>
      <c r="M648" s="210">
        <v>40767</v>
      </c>
      <c r="N648" s="210">
        <v>40802</v>
      </c>
      <c r="O648" s="210">
        <v>40837</v>
      </c>
      <c r="P648" s="210" t="s">
        <v>107</v>
      </c>
      <c r="Q648" s="210">
        <v>40921</v>
      </c>
      <c r="R648" s="210">
        <v>40956</v>
      </c>
      <c r="S648" s="911"/>
      <c r="T648" s="2248"/>
      <c r="U648" s="911"/>
      <c r="V648" s="2248"/>
      <c r="W648" s="210">
        <v>41130</v>
      </c>
      <c r="X648" s="2248">
        <v>41130</v>
      </c>
      <c r="Y648" s="911">
        <f>Y645-30</f>
        <v>40842</v>
      </c>
      <c r="Z648" s="911">
        <f t="shared" ref="Z648:CK648" si="568">Z649+4</f>
        <v>9</v>
      </c>
      <c r="AA648" s="911">
        <f t="shared" si="568"/>
        <v>9</v>
      </c>
      <c r="AB648" s="911">
        <f t="shared" si="568"/>
        <v>41257</v>
      </c>
      <c r="AC648" s="511">
        <f t="shared" si="568"/>
        <v>40919</v>
      </c>
      <c r="AD648" s="511">
        <f t="shared" si="568"/>
        <v>41326</v>
      </c>
      <c r="AE648" s="511">
        <f t="shared" si="568"/>
        <v>41354</v>
      </c>
      <c r="AF648" s="511">
        <f t="shared" si="568"/>
        <v>41389</v>
      </c>
      <c r="AG648" s="511">
        <f t="shared" si="568"/>
        <v>41417</v>
      </c>
      <c r="AH648" s="511">
        <f t="shared" si="568"/>
        <v>41445</v>
      </c>
      <c r="AI648" s="511">
        <f t="shared" si="568"/>
        <v>41474</v>
      </c>
      <c r="AJ648" s="209" t="s">
        <v>25</v>
      </c>
      <c r="AK648" s="511">
        <f t="shared" si="568"/>
        <v>41508</v>
      </c>
      <c r="AL648" s="511">
        <f t="shared" si="568"/>
        <v>41536</v>
      </c>
      <c r="AM648" s="511">
        <f t="shared" si="568"/>
        <v>41571</v>
      </c>
      <c r="AN648" s="511">
        <f t="shared" si="568"/>
        <v>41599</v>
      </c>
      <c r="AO648" s="511">
        <f t="shared" si="568"/>
        <v>41634</v>
      </c>
      <c r="AP648" s="511">
        <f t="shared" si="568"/>
        <v>41683</v>
      </c>
      <c r="AQ648" s="511">
        <f t="shared" si="568"/>
        <v>41353</v>
      </c>
      <c r="AR648" s="511">
        <f t="shared" si="568"/>
        <v>41746</v>
      </c>
      <c r="AS648" s="511">
        <f t="shared" si="568"/>
        <v>41781</v>
      </c>
      <c r="AT648" s="511">
        <f t="shared" si="568"/>
        <v>41816</v>
      </c>
      <c r="AU648" s="209" t="s">
        <v>106</v>
      </c>
      <c r="AV648" s="511">
        <f t="shared" si="568"/>
        <v>41479</v>
      </c>
      <c r="AW648" s="511">
        <f t="shared" si="568"/>
        <v>41515</v>
      </c>
      <c r="AX648" s="511">
        <f t="shared" si="568"/>
        <v>41563</v>
      </c>
      <c r="AY648" s="511">
        <f t="shared" si="568"/>
        <v>41956</v>
      </c>
      <c r="AZ648" s="511">
        <f t="shared" si="568"/>
        <v>41991</v>
      </c>
      <c r="BA648" s="511">
        <f t="shared" si="568"/>
        <v>42026</v>
      </c>
      <c r="BB648" s="511">
        <f t="shared" si="568"/>
        <v>42061</v>
      </c>
      <c r="BC648" s="511">
        <f t="shared" si="568"/>
        <v>42096</v>
      </c>
      <c r="BD648" s="209" t="s">
        <v>67</v>
      </c>
      <c r="BE648" s="209" t="s">
        <v>67</v>
      </c>
      <c r="BF648" s="511">
        <f t="shared" si="568"/>
        <v>42194</v>
      </c>
      <c r="BG648" s="209" t="s">
        <v>106</v>
      </c>
      <c r="BH648" s="209" t="s">
        <v>106</v>
      </c>
      <c r="BI648" s="511">
        <f t="shared" si="568"/>
        <v>42271</v>
      </c>
      <c r="BJ648" s="209" t="s">
        <v>109</v>
      </c>
      <c r="BK648" s="209" t="s">
        <v>109</v>
      </c>
      <c r="BL648" s="511">
        <f t="shared" si="568"/>
        <v>42355</v>
      </c>
      <c r="BM648" s="511">
        <f t="shared" si="568"/>
        <v>42390</v>
      </c>
      <c r="BN648" s="511">
        <f t="shared" si="568"/>
        <v>42425</v>
      </c>
      <c r="BO648" s="511">
        <f t="shared" si="568"/>
        <v>42460</v>
      </c>
      <c r="BP648" s="511">
        <f t="shared" si="568"/>
        <v>42495</v>
      </c>
      <c r="BQ648" s="609">
        <f t="shared" si="568"/>
        <v>42530</v>
      </c>
      <c r="BR648" s="45">
        <f t="shared" si="568"/>
        <v>42565</v>
      </c>
      <c r="BS648" s="255" t="s">
        <v>106</v>
      </c>
      <c r="BT648" s="45">
        <f t="shared" si="568"/>
        <v>42593</v>
      </c>
      <c r="BU648" s="175">
        <f t="shared" si="568"/>
        <v>42621</v>
      </c>
      <c r="BV648" s="45">
        <f t="shared" si="568"/>
        <v>42663</v>
      </c>
      <c r="BW648" s="175">
        <f t="shared" si="568"/>
        <v>42691</v>
      </c>
      <c r="BX648" s="45">
        <f t="shared" si="568"/>
        <v>42719</v>
      </c>
      <c r="BY648" s="175">
        <f t="shared" si="568"/>
        <v>42768</v>
      </c>
      <c r="BZ648" s="45">
        <f t="shared" si="568"/>
        <v>42796</v>
      </c>
      <c r="CA648" s="528">
        <f t="shared" si="568"/>
        <v>42831</v>
      </c>
      <c r="CB648" s="175">
        <f t="shared" si="568"/>
        <v>42866</v>
      </c>
      <c r="CC648" s="45">
        <f t="shared" si="568"/>
        <v>42901</v>
      </c>
      <c r="CD648" s="175">
        <f t="shared" si="568"/>
        <v>42936</v>
      </c>
      <c r="CE648" s="45" t="s">
        <v>106</v>
      </c>
      <c r="CF648" s="175">
        <f t="shared" si="568"/>
        <v>42599</v>
      </c>
      <c r="CG648" s="45">
        <f t="shared" si="568"/>
        <v>43006</v>
      </c>
      <c r="CH648" s="45">
        <f t="shared" si="568"/>
        <v>43034</v>
      </c>
      <c r="CI648" s="45">
        <f t="shared" si="568"/>
        <v>43062</v>
      </c>
      <c r="CJ648" s="45">
        <f t="shared" si="568"/>
        <v>43090</v>
      </c>
      <c r="CK648" s="45">
        <f t="shared" si="568"/>
        <v>43132</v>
      </c>
      <c r="CL648" s="45">
        <f t="shared" ref="CL648:CS648" si="569">CL649+4</f>
        <v>43153</v>
      </c>
      <c r="CM648" s="45">
        <f t="shared" si="569"/>
        <v>43188</v>
      </c>
      <c r="CN648" s="45">
        <f t="shared" si="569"/>
        <v>43230</v>
      </c>
      <c r="CO648" s="45">
        <f t="shared" si="569"/>
        <v>43265</v>
      </c>
      <c r="CP648" s="45">
        <f t="shared" si="569"/>
        <v>43300</v>
      </c>
      <c r="CQ648" s="45" t="s">
        <v>106</v>
      </c>
      <c r="CR648" s="45">
        <f t="shared" si="569"/>
        <v>43335</v>
      </c>
      <c r="CS648" s="45">
        <f t="shared" si="569"/>
        <v>43363</v>
      </c>
    </row>
    <row r="649" spans="1:97" ht="30" hidden="1" customHeight="1" x14ac:dyDescent="0.25">
      <c r="A649" s="4738"/>
      <c r="B649" s="4804"/>
      <c r="C649" s="8" t="s">
        <v>183</v>
      </c>
      <c r="D649" s="18" t="s">
        <v>183</v>
      </c>
      <c r="E649" s="211">
        <v>40543</v>
      </c>
      <c r="F649" s="211">
        <v>40199</v>
      </c>
      <c r="G649" s="211">
        <v>40600</v>
      </c>
      <c r="H649" s="211">
        <v>40270</v>
      </c>
      <c r="I649" s="211">
        <v>40669</v>
      </c>
      <c r="J649" s="211">
        <v>40332</v>
      </c>
      <c r="K649" s="209">
        <v>40732</v>
      </c>
      <c r="L649" s="209" t="s">
        <v>25</v>
      </c>
      <c r="M649" s="210">
        <v>40767</v>
      </c>
      <c r="N649" s="210">
        <v>40802</v>
      </c>
      <c r="O649" s="210">
        <v>40837</v>
      </c>
      <c r="P649" s="210" t="s">
        <v>107</v>
      </c>
      <c r="Q649" s="210">
        <v>40921</v>
      </c>
      <c r="R649" s="210">
        <v>40956</v>
      </c>
      <c r="S649" s="911"/>
      <c r="T649" s="2248"/>
      <c r="U649" s="911"/>
      <c r="V649" s="2248"/>
      <c r="W649" s="210">
        <v>41128</v>
      </c>
      <c r="X649" s="2248">
        <v>41128</v>
      </c>
      <c r="Y649" s="911">
        <f>Y648-3</f>
        <v>40839</v>
      </c>
      <c r="Z649" s="911">
        <f>Z652+5</f>
        <v>5</v>
      </c>
      <c r="AA649" s="911">
        <f>AA652+5</f>
        <v>5</v>
      </c>
      <c r="AB649" s="911">
        <f>AB652+5</f>
        <v>41253</v>
      </c>
      <c r="AC649" s="511">
        <f>AC652+4</f>
        <v>40915</v>
      </c>
      <c r="AD649" s="511">
        <f>AD652+4</f>
        <v>41322</v>
      </c>
      <c r="AE649" s="511">
        <f>AE652+4</f>
        <v>41350</v>
      </c>
      <c r="AF649" s="511">
        <f>AF652+4</f>
        <v>41385</v>
      </c>
      <c r="AG649" s="511">
        <f t="shared" ref="AG649:AR649" si="570">AG652+4</f>
        <v>41413</v>
      </c>
      <c r="AH649" s="511">
        <f t="shared" si="570"/>
        <v>41441</v>
      </c>
      <c r="AI649" s="511">
        <f t="shared" si="570"/>
        <v>41470</v>
      </c>
      <c r="AJ649" s="209" t="s">
        <v>25</v>
      </c>
      <c r="AK649" s="511">
        <f t="shared" si="570"/>
        <v>41504</v>
      </c>
      <c r="AL649" s="511">
        <f t="shared" si="570"/>
        <v>41532</v>
      </c>
      <c r="AM649" s="511">
        <f t="shared" si="570"/>
        <v>41567</v>
      </c>
      <c r="AN649" s="511">
        <f t="shared" si="570"/>
        <v>41595</v>
      </c>
      <c r="AO649" s="511">
        <f t="shared" si="570"/>
        <v>41630</v>
      </c>
      <c r="AP649" s="511">
        <f t="shared" si="570"/>
        <v>41679</v>
      </c>
      <c r="AQ649" s="511">
        <f t="shared" si="570"/>
        <v>41349</v>
      </c>
      <c r="AR649" s="511">
        <f t="shared" si="570"/>
        <v>41742</v>
      </c>
      <c r="AS649" s="511">
        <f>AS652+4</f>
        <v>41777</v>
      </c>
      <c r="AT649" s="511">
        <f>AT652+4</f>
        <v>41812</v>
      </c>
      <c r="AU649" s="209" t="s">
        <v>106</v>
      </c>
      <c r="AV649" s="511">
        <f t="shared" ref="AV649:BA649" si="571">AV652+4</f>
        <v>41475</v>
      </c>
      <c r="AW649" s="511">
        <f t="shared" si="571"/>
        <v>41511</v>
      </c>
      <c r="AX649" s="511">
        <f t="shared" si="571"/>
        <v>41559</v>
      </c>
      <c r="AY649" s="511">
        <f t="shared" si="571"/>
        <v>41952</v>
      </c>
      <c r="AZ649" s="511">
        <f t="shared" si="571"/>
        <v>41987</v>
      </c>
      <c r="BA649" s="511">
        <f t="shared" si="571"/>
        <v>42022</v>
      </c>
      <c r="BB649" s="511">
        <f>BB652+4</f>
        <v>42057</v>
      </c>
      <c r="BC649" s="511">
        <f>BC652+4</f>
        <v>42092</v>
      </c>
      <c r="BD649" s="209" t="s">
        <v>67</v>
      </c>
      <c r="BE649" s="209" t="s">
        <v>67</v>
      </c>
      <c r="BF649" s="511">
        <f>BF652+4</f>
        <v>42190</v>
      </c>
      <c r="BG649" s="209" t="s">
        <v>106</v>
      </c>
      <c r="BH649" s="209" t="s">
        <v>106</v>
      </c>
      <c r="BI649" s="511">
        <f>BI652+4</f>
        <v>42267</v>
      </c>
      <c r="BJ649" s="209" t="s">
        <v>109</v>
      </c>
      <c r="BK649" s="209" t="s">
        <v>109</v>
      </c>
      <c r="BL649" s="511">
        <f>BL652+4</f>
        <v>42351</v>
      </c>
      <c r="BM649" s="511">
        <f t="shared" ref="BM649:BR649" si="572">BM652+4</f>
        <v>42386</v>
      </c>
      <c r="BN649" s="511">
        <f t="shared" si="572"/>
        <v>42421</v>
      </c>
      <c r="BO649" s="511">
        <f t="shared" si="572"/>
        <v>42456</v>
      </c>
      <c r="BP649" s="511">
        <f t="shared" si="572"/>
        <v>42491</v>
      </c>
      <c r="BQ649" s="609">
        <f t="shared" si="572"/>
        <v>42526</v>
      </c>
      <c r="BR649" s="45">
        <f t="shared" si="572"/>
        <v>42561</v>
      </c>
      <c r="BS649" s="255" t="s">
        <v>106</v>
      </c>
      <c r="BT649" s="45">
        <f t="shared" ref="BT649:BZ649" si="573">BT652+4</f>
        <v>42589</v>
      </c>
      <c r="BU649" s="175">
        <f t="shared" si="573"/>
        <v>42617</v>
      </c>
      <c r="BV649" s="45">
        <f t="shared" si="573"/>
        <v>42659</v>
      </c>
      <c r="BW649" s="175">
        <f t="shared" si="573"/>
        <v>42687</v>
      </c>
      <c r="BX649" s="45">
        <f t="shared" si="573"/>
        <v>42715</v>
      </c>
      <c r="BY649" s="175">
        <f t="shared" si="573"/>
        <v>42764</v>
      </c>
      <c r="BZ649" s="45">
        <f t="shared" si="573"/>
        <v>42792</v>
      </c>
      <c r="CA649" s="528">
        <f>CA652+4</f>
        <v>42827</v>
      </c>
      <c r="CB649" s="175">
        <f t="shared" ref="CB649:CS649" si="574">CB652+4</f>
        <v>42862</v>
      </c>
      <c r="CC649" s="45">
        <f t="shared" si="574"/>
        <v>42897</v>
      </c>
      <c r="CD649" s="175">
        <f t="shared" si="574"/>
        <v>42932</v>
      </c>
      <c r="CE649" s="45" t="s">
        <v>106</v>
      </c>
      <c r="CF649" s="175">
        <f t="shared" si="574"/>
        <v>42595</v>
      </c>
      <c r="CG649" s="45">
        <f t="shared" si="574"/>
        <v>43002</v>
      </c>
      <c r="CH649" s="45">
        <f t="shared" si="574"/>
        <v>43030</v>
      </c>
      <c r="CI649" s="45">
        <f t="shared" si="574"/>
        <v>43058</v>
      </c>
      <c r="CJ649" s="45">
        <f t="shared" si="574"/>
        <v>43086</v>
      </c>
      <c r="CK649" s="45">
        <f t="shared" si="574"/>
        <v>43128</v>
      </c>
      <c r="CL649" s="45">
        <f t="shared" si="574"/>
        <v>43149</v>
      </c>
      <c r="CM649" s="45">
        <f t="shared" si="574"/>
        <v>43184</v>
      </c>
      <c r="CN649" s="45">
        <f t="shared" si="574"/>
        <v>43226</v>
      </c>
      <c r="CO649" s="45">
        <f t="shared" si="574"/>
        <v>43261</v>
      </c>
      <c r="CP649" s="45">
        <f t="shared" si="574"/>
        <v>43296</v>
      </c>
      <c r="CQ649" s="45" t="s">
        <v>106</v>
      </c>
      <c r="CR649" s="45">
        <f t="shared" si="574"/>
        <v>43331</v>
      </c>
      <c r="CS649" s="45">
        <f t="shared" si="574"/>
        <v>43359</v>
      </c>
    </row>
    <row r="650" spans="1:97" ht="30" hidden="1" customHeight="1" x14ac:dyDescent="0.25">
      <c r="A650" s="4738"/>
      <c r="B650" s="4804"/>
      <c r="C650" s="8" t="s">
        <v>241</v>
      </c>
      <c r="D650" s="18" t="s">
        <v>241</v>
      </c>
      <c r="E650" s="211"/>
      <c r="F650" s="211"/>
      <c r="G650" s="211"/>
      <c r="H650" s="211"/>
      <c r="I650" s="211"/>
      <c r="J650" s="211"/>
      <c r="K650" s="209"/>
      <c r="L650" s="209"/>
      <c r="M650" s="210"/>
      <c r="N650" s="210"/>
      <c r="O650" s="210"/>
      <c r="P650" s="210"/>
      <c r="Q650" s="210"/>
      <c r="R650" s="210"/>
      <c r="S650" s="911"/>
      <c r="T650" s="2248"/>
      <c r="U650" s="911"/>
      <c r="V650" s="2248"/>
      <c r="W650" s="210"/>
      <c r="X650" s="2248"/>
      <c r="Y650" s="911"/>
      <c r="Z650" s="911"/>
      <c r="AA650" s="911"/>
      <c r="AB650" s="911"/>
      <c r="AC650" s="511">
        <f>AC648</f>
        <v>40919</v>
      </c>
      <c r="AD650" s="511">
        <f>AD648</f>
        <v>41326</v>
      </c>
      <c r="AE650" s="511">
        <f>AE648</f>
        <v>41354</v>
      </c>
      <c r="AF650" s="511">
        <f>AF648</f>
        <v>41389</v>
      </c>
      <c r="AG650" s="511">
        <f t="shared" ref="AG650:AR650" si="575">AG648</f>
        <v>41417</v>
      </c>
      <c r="AH650" s="511">
        <f t="shared" si="575"/>
        <v>41445</v>
      </c>
      <c r="AI650" s="511">
        <f t="shared" si="575"/>
        <v>41474</v>
      </c>
      <c r="AJ650" s="209" t="s">
        <v>25</v>
      </c>
      <c r="AK650" s="511">
        <f t="shared" si="575"/>
        <v>41508</v>
      </c>
      <c r="AL650" s="511">
        <f t="shared" si="575"/>
        <v>41536</v>
      </c>
      <c r="AM650" s="511">
        <f t="shared" si="575"/>
        <v>41571</v>
      </c>
      <c r="AN650" s="511">
        <f t="shared" si="575"/>
        <v>41599</v>
      </c>
      <c r="AO650" s="511">
        <f t="shared" si="575"/>
        <v>41634</v>
      </c>
      <c r="AP650" s="511">
        <f t="shared" si="575"/>
        <v>41683</v>
      </c>
      <c r="AQ650" s="511">
        <f t="shared" si="575"/>
        <v>41353</v>
      </c>
      <c r="AR650" s="511">
        <f t="shared" si="575"/>
        <v>41746</v>
      </c>
      <c r="AS650" s="511">
        <f>AS648</f>
        <v>41781</v>
      </c>
      <c r="AT650" s="511">
        <f>AT648</f>
        <v>41816</v>
      </c>
      <c r="AU650" s="209" t="s">
        <v>106</v>
      </c>
      <c r="AV650" s="511">
        <f t="shared" ref="AV650:BA650" si="576">AV648</f>
        <v>41479</v>
      </c>
      <c r="AW650" s="511">
        <f t="shared" si="576"/>
        <v>41515</v>
      </c>
      <c r="AX650" s="511">
        <f t="shared" si="576"/>
        <v>41563</v>
      </c>
      <c r="AY650" s="511">
        <f t="shared" si="576"/>
        <v>41956</v>
      </c>
      <c r="AZ650" s="511">
        <f t="shared" si="576"/>
        <v>41991</v>
      </c>
      <c r="BA650" s="511">
        <f t="shared" si="576"/>
        <v>42026</v>
      </c>
      <c r="BB650" s="511">
        <f>BB648</f>
        <v>42061</v>
      </c>
      <c r="BC650" s="511">
        <f>BC648</f>
        <v>42096</v>
      </c>
      <c r="BD650" s="209" t="s">
        <v>67</v>
      </c>
      <c r="BE650" s="209" t="s">
        <v>67</v>
      </c>
      <c r="BF650" s="511">
        <f>BF648</f>
        <v>42194</v>
      </c>
      <c r="BG650" s="209" t="s">
        <v>106</v>
      </c>
      <c r="BH650" s="209" t="s">
        <v>106</v>
      </c>
      <c r="BI650" s="511">
        <f>BI648</f>
        <v>42271</v>
      </c>
      <c r="BJ650" s="209" t="s">
        <v>109</v>
      </c>
      <c r="BK650" s="209" t="s">
        <v>109</v>
      </c>
      <c r="BL650" s="511">
        <f>BL648</f>
        <v>42355</v>
      </c>
      <c r="BM650" s="511">
        <f t="shared" ref="BM650:BR650" si="577">BM648</f>
        <v>42390</v>
      </c>
      <c r="BN650" s="511">
        <f t="shared" si="577"/>
        <v>42425</v>
      </c>
      <c r="BO650" s="511">
        <f t="shared" si="577"/>
        <v>42460</v>
      </c>
      <c r="BP650" s="511">
        <f t="shared" si="577"/>
        <v>42495</v>
      </c>
      <c r="BQ650" s="609">
        <f t="shared" si="577"/>
        <v>42530</v>
      </c>
      <c r="BR650" s="45">
        <f t="shared" si="577"/>
        <v>42565</v>
      </c>
      <c r="BS650" s="255" t="s">
        <v>106</v>
      </c>
      <c r="BT650" s="45">
        <f t="shared" ref="BT650:BZ650" si="578">BT648</f>
        <v>42593</v>
      </c>
      <c r="BU650" s="175">
        <f t="shared" si="578"/>
        <v>42621</v>
      </c>
      <c r="BV650" s="45">
        <f t="shared" si="578"/>
        <v>42663</v>
      </c>
      <c r="BW650" s="175">
        <f t="shared" si="578"/>
        <v>42691</v>
      </c>
      <c r="BX650" s="45">
        <f t="shared" si="578"/>
        <v>42719</v>
      </c>
      <c r="BY650" s="175">
        <f t="shared" si="578"/>
        <v>42768</v>
      </c>
      <c r="BZ650" s="45">
        <f t="shared" si="578"/>
        <v>42796</v>
      </c>
      <c r="CA650" s="528">
        <f>CA648</f>
        <v>42831</v>
      </c>
      <c r="CB650" s="175">
        <f t="shared" ref="CB650:CS650" si="579">CB648</f>
        <v>42866</v>
      </c>
      <c r="CC650" s="45">
        <f t="shared" si="579"/>
        <v>42901</v>
      </c>
      <c r="CD650" s="175">
        <f t="shared" si="579"/>
        <v>42936</v>
      </c>
      <c r="CE650" s="45" t="s">
        <v>106</v>
      </c>
      <c r="CF650" s="175">
        <f t="shared" si="579"/>
        <v>42599</v>
      </c>
      <c r="CG650" s="45">
        <f t="shared" si="579"/>
        <v>43006</v>
      </c>
      <c r="CH650" s="45">
        <f t="shared" si="579"/>
        <v>43034</v>
      </c>
      <c r="CI650" s="45">
        <f t="shared" si="579"/>
        <v>43062</v>
      </c>
      <c r="CJ650" s="45">
        <f t="shared" si="579"/>
        <v>43090</v>
      </c>
      <c r="CK650" s="45">
        <f t="shared" si="579"/>
        <v>43132</v>
      </c>
      <c r="CL650" s="45">
        <f t="shared" si="579"/>
        <v>43153</v>
      </c>
      <c r="CM650" s="45">
        <f t="shared" si="579"/>
        <v>43188</v>
      </c>
      <c r="CN650" s="45">
        <f t="shared" si="579"/>
        <v>43230</v>
      </c>
      <c r="CO650" s="45">
        <f t="shared" si="579"/>
        <v>43265</v>
      </c>
      <c r="CP650" s="45">
        <f t="shared" si="579"/>
        <v>43300</v>
      </c>
      <c r="CQ650" s="45" t="s">
        <v>106</v>
      </c>
      <c r="CR650" s="45">
        <f t="shared" si="579"/>
        <v>43335</v>
      </c>
      <c r="CS650" s="45">
        <f t="shared" si="579"/>
        <v>43363</v>
      </c>
    </row>
    <row r="651" spans="1:97" ht="30" hidden="1" customHeight="1" x14ac:dyDescent="0.25">
      <c r="A651" s="4738"/>
      <c r="B651" s="4804"/>
      <c r="C651" s="601" t="s">
        <v>239</v>
      </c>
      <c r="D651" s="2227" t="s">
        <v>239</v>
      </c>
      <c r="E651" s="2027"/>
      <c r="F651" s="2027"/>
      <c r="G651" s="2027"/>
      <c r="H651" s="2027"/>
      <c r="I651" s="2027"/>
      <c r="J651" s="2027"/>
      <c r="K651" s="2027"/>
      <c r="L651" s="2027"/>
      <c r="M651" s="2028"/>
      <c r="N651" s="2028"/>
      <c r="O651" s="2028"/>
      <c r="P651" s="2028"/>
      <c r="Q651" s="2028"/>
      <c r="R651" s="2028"/>
      <c r="S651" s="2028"/>
      <c r="T651" s="2251"/>
      <c r="U651" s="2028"/>
      <c r="V651" s="2251"/>
      <c r="W651" s="2028"/>
      <c r="X651" s="2251"/>
      <c r="Y651" s="2028"/>
      <c r="Z651" s="2028"/>
      <c r="AA651" s="2028"/>
      <c r="AB651" s="2028"/>
      <c r="AC651" s="2252">
        <f t="shared" ref="AC651:AI651" si="580">AC53</f>
        <v>41353</v>
      </c>
      <c r="AD651" s="2252">
        <f t="shared" si="580"/>
        <v>41388</v>
      </c>
      <c r="AE651" s="2252">
        <f t="shared" si="580"/>
        <v>41051</v>
      </c>
      <c r="AF651" s="2252">
        <f t="shared" si="580"/>
        <v>41444</v>
      </c>
      <c r="AG651" s="2252">
        <f t="shared" si="580"/>
        <v>41472</v>
      </c>
      <c r="AH651" s="2252">
        <f t="shared" si="580"/>
        <v>41507</v>
      </c>
      <c r="AI651" s="2252">
        <f t="shared" si="580"/>
        <v>41170</v>
      </c>
      <c r="AJ651" s="2213" t="s">
        <v>25</v>
      </c>
      <c r="AK651" s="2252">
        <f t="shared" ref="AK651:BC651" si="581">AK53</f>
        <v>41205</v>
      </c>
      <c r="AL651" s="2252">
        <f t="shared" si="581"/>
        <v>41233</v>
      </c>
      <c r="AM651" s="2252">
        <f t="shared" si="581"/>
        <v>41276</v>
      </c>
      <c r="AN651" s="2252">
        <f t="shared" si="581"/>
        <v>41317</v>
      </c>
      <c r="AO651" s="2252">
        <f t="shared" si="581"/>
        <v>41352</v>
      </c>
      <c r="AP651" s="2252">
        <f t="shared" si="581"/>
        <v>41380</v>
      </c>
      <c r="AQ651" s="2252">
        <f t="shared" si="581"/>
        <v>41415</v>
      </c>
      <c r="AR651" s="2252">
        <f t="shared" si="581"/>
        <v>41815</v>
      </c>
      <c r="AS651" s="2252">
        <f t="shared" si="581"/>
        <v>41850</v>
      </c>
      <c r="AT651" s="2252">
        <f t="shared" si="581"/>
        <v>41520</v>
      </c>
      <c r="AU651" s="2213">
        <f t="shared" si="581"/>
        <v>41913</v>
      </c>
      <c r="AV651" s="2252" t="str">
        <f t="shared" si="581"/>
        <v>same as 1/30</v>
      </c>
      <c r="AW651" s="2252">
        <f t="shared" si="581"/>
        <v>41941</v>
      </c>
      <c r="AX651" s="2252">
        <f t="shared" si="581"/>
        <v>41976</v>
      </c>
      <c r="AY651" s="2252">
        <f t="shared" si="581"/>
        <v>42011</v>
      </c>
      <c r="AZ651" s="2252">
        <f t="shared" si="581"/>
        <v>42046</v>
      </c>
      <c r="BA651" s="2252">
        <f t="shared" si="581"/>
        <v>42081</v>
      </c>
      <c r="BB651" s="2252">
        <f t="shared" si="581"/>
        <v>42116</v>
      </c>
      <c r="BC651" s="2252">
        <f t="shared" si="581"/>
        <v>42151</v>
      </c>
      <c r="BD651" s="2213" t="s">
        <v>67</v>
      </c>
      <c r="BE651" s="2213" t="s">
        <v>67</v>
      </c>
      <c r="BF651" s="2252">
        <f>BF53</f>
        <v>42256</v>
      </c>
      <c r="BG651" s="2213" t="s">
        <v>106</v>
      </c>
      <c r="BH651" s="2213" t="s">
        <v>106</v>
      </c>
      <c r="BI651" s="2252">
        <f>BI53</f>
        <v>42326</v>
      </c>
      <c r="BJ651" s="2213" t="s">
        <v>109</v>
      </c>
      <c r="BK651" s="2213" t="s">
        <v>109</v>
      </c>
      <c r="BL651" s="2252">
        <f t="shared" ref="BL651:CS651" si="582">BL53</f>
        <v>42424</v>
      </c>
      <c r="BM651" s="2252">
        <f t="shared" si="582"/>
        <v>42459</v>
      </c>
      <c r="BN651" s="2252">
        <f t="shared" si="582"/>
        <v>42494</v>
      </c>
      <c r="BO651" s="2252">
        <f t="shared" si="582"/>
        <v>42529</v>
      </c>
      <c r="BP651" s="2252">
        <f t="shared" si="582"/>
        <v>42564</v>
      </c>
      <c r="BQ651" s="2276">
        <f t="shared" si="582"/>
        <v>42592</v>
      </c>
      <c r="BR651" s="2211">
        <f t="shared" si="582"/>
        <v>42620</v>
      </c>
      <c r="BS651" s="2212">
        <f t="shared" si="582"/>
        <v>42641</v>
      </c>
      <c r="BT651" s="2211" t="str">
        <f t="shared" si="582"/>
        <v>Same as 1/30</v>
      </c>
      <c r="BU651" s="2212">
        <f t="shared" si="582"/>
        <v>42676</v>
      </c>
      <c r="BV651" s="2211">
        <f t="shared" si="582"/>
        <v>42704</v>
      </c>
      <c r="BW651" s="2212">
        <f t="shared" si="582"/>
        <v>42739</v>
      </c>
      <c r="BX651" s="2211">
        <f t="shared" si="582"/>
        <v>42774</v>
      </c>
      <c r="BY651" s="2212">
        <f t="shared" si="582"/>
        <v>42809</v>
      </c>
      <c r="BZ651" s="2211">
        <f t="shared" si="582"/>
        <v>42844</v>
      </c>
      <c r="CA651" s="2286">
        <f t="shared" si="582"/>
        <v>42879</v>
      </c>
      <c r="CB651" s="2212">
        <f t="shared" si="582"/>
        <v>42907</v>
      </c>
      <c r="CC651" s="2211">
        <f t="shared" si="582"/>
        <v>42935</v>
      </c>
      <c r="CD651" s="2212">
        <f t="shared" si="582"/>
        <v>42963</v>
      </c>
      <c r="CE651" s="2211">
        <f t="shared" si="582"/>
        <v>42991</v>
      </c>
      <c r="CF651" s="2212" t="str">
        <f t="shared" si="582"/>
        <v>Same as 1/30</v>
      </c>
      <c r="CG651" s="2211">
        <f t="shared" si="582"/>
        <v>43033</v>
      </c>
      <c r="CH651" s="2211">
        <f t="shared" si="582"/>
        <v>43068</v>
      </c>
      <c r="CI651" s="2211">
        <f t="shared" si="582"/>
        <v>43103</v>
      </c>
      <c r="CJ651" s="2211">
        <f t="shared" si="582"/>
        <v>43152</v>
      </c>
      <c r="CK651" s="2211">
        <f t="shared" si="582"/>
        <v>43187</v>
      </c>
      <c r="CL651" s="2211">
        <f t="shared" si="582"/>
        <v>43215</v>
      </c>
      <c r="CM651" s="2211">
        <f t="shared" si="582"/>
        <v>43250</v>
      </c>
      <c r="CN651" s="2211">
        <f t="shared" si="582"/>
        <v>43278</v>
      </c>
      <c r="CO651" s="2211">
        <f t="shared" si="582"/>
        <v>43299</v>
      </c>
      <c r="CP651" s="2211">
        <f t="shared" si="582"/>
        <v>43334</v>
      </c>
      <c r="CQ651" s="2211" t="s">
        <v>106</v>
      </c>
      <c r="CR651" s="2211" t="str">
        <f t="shared" si="582"/>
        <v>Same as 1/30</v>
      </c>
      <c r="CS651" s="2211">
        <f t="shared" si="582"/>
        <v>43411</v>
      </c>
    </row>
    <row r="652" spans="1:97" ht="30" hidden="1" customHeight="1" x14ac:dyDescent="0.25">
      <c r="A652" s="4738"/>
      <c r="B652" s="4804"/>
      <c r="C652" s="2265" t="s">
        <v>240</v>
      </c>
      <c r="D652" s="2253" t="s">
        <v>240</v>
      </c>
      <c r="E652" s="2213"/>
      <c r="F652" s="2213"/>
      <c r="G652" s="2213"/>
      <c r="H652" s="2213"/>
      <c r="I652" s="2213"/>
      <c r="J652" s="2213"/>
      <c r="K652" s="2213"/>
      <c r="L652" s="2213"/>
      <c r="M652" s="2215"/>
      <c r="N652" s="2215"/>
      <c r="O652" s="2215"/>
      <c r="P652" s="2215"/>
      <c r="Q652" s="2215"/>
      <c r="R652" s="2215"/>
      <c r="S652" s="2215"/>
      <c r="T652" s="2254"/>
      <c r="U652" s="2215"/>
      <c r="V652" s="2254"/>
      <c r="W652" s="2215"/>
      <c r="X652" s="2215">
        <f t="shared" ref="X652:AI652" si="583">X176</f>
        <v>0</v>
      </c>
      <c r="Y652" s="2215">
        <f t="shared" si="583"/>
        <v>0</v>
      </c>
      <c r="Z652" s="2215">
        <f t="shared" si="583"/>
        <v>0</v>
      </c>
      <c r="AA652" s="2215">
        <f t="shared" si="583"/>
        <v>0</v>
      </c>
      <c r="AB652" s="2215">
        <f t="shared" si="583"/>
        <v>41248</v>
      </c>
      <c r="AC652" s="2252">
        <f t="shared" si="583"/>
        <v>40911</v>
      </c>
      <c r="AD652" s="2252">
        <f t="shared" si="583"/>
        <v>41318</v>
      </c>
      <c r="AE652" s="2252">
        <f t="shared" si="583"/>
        <v>41346</v>
      </c>
      <c r="AF652" s="2252">
        <f t="shared" si="583"/>
        <v>41381</v>
      </c>
      <c r="AG652" s="2252">
        <f t="shared" si="583"/>
        <v>41409</v>
      </c>
      <c r="AH652" s="2252">
        <f t="shared" si="583"/>
        <v>41437</v>
      </c>
      <c r="AI652" s="2252">
        <f t="shared" si="583"/>
        <v>41466</v>
      </c>
      <c r="AJ652" s="2213" t="s">
        <v>25</v>
      </c>
      <c r="AK652" s="2252">
        <f t="shared" ref="AK652:AT652" si="584">AK176</f>
        <v>41500</v>
      </c>
      <c r="AL652" s="2252">
        <f t="shared" si="584"/>
        <v>41528</v>
      </c>
      <c r="AM652" s="2252">
        <f t="shared" si="584"/>
        <v>41563</v>
      </c>
      <c r="AN652" s="2252">
        <f t="shared" si="584"/>
        <v>41591</v>
      </c>
      <c r="AO652" s="2252">
        <f t="shared" si="584"/>
        <v>41626</v>
      </c>
      <c r="AP652" s="2252">
        <f t="shared" si="584"/>
        <v>41675</v>
      </c>
      <c r="AQ652" s="2252">
        <f t="shared" si="584"/>
        <v>41345</v>
      </c>
      <c r="AR652" s="2252">
        <f t="shared" si="584"/>
        <v>41738</v>
      </c>
      <c r="AS652" s="2252">
        <f t="shared" si="584"/>
        <v>41773</v>
      </c>
      <c r="AT652" s="2252">
        <f t="shared" si="584"/>
        <v>41808</v>
      </c>
      <c r="AU652" s="2213" t="s">
        <v>106</v>
      </c>
      <c r="AV652" s="2252">
        <f t="shared" ref="AV652:BC652" si="585">AV176</f>
        <v>41471</v>
      </c>
      <c r="AW652" s="2252">
        <f t="shared" si="585"/>
        <v>41507</v>
      </c>
      <c r="AX652" s="2252">
        <f t="shared" si="585"/>
        <v>41555</v>
      </c>
      <c r="AY652" s="2252">
        <f t="shared" si="585"/>
        <v>41948</v>
      </c>
      <c r="AZ652" s="2252">
        <f t="shared" si="585"/>
        <v>41983</v>
      </c>
      <c r="BA652" s="2252">
        <f t="shared" si="585"/>
        <v>42018</v>
      </c>
      <c r="BB652" s="2252">
        <f t="shared" si="585"/>
        <v>42053</v>
      </c>
      <c r="BC652" s="2252">
        <f t="shared" si="585"/>
        <v>42088</v>
      </c>
      <c r="BD652" s="2213" t="s">
        <v>67</v>
      </c>
      <c r="BE652" s="2213" t="s">
        <v>67</v>
      </c>
      <c r="BF652" s="2252">
        <f>BF176</f>
        <v>42186</v>
      </c>
      <c r="BG652" s="2213" t="s">
        <v>106</v>
      </c>
      <c r="BH652" s="2213" t="s">
        <v>106</v>
      </c>
      <c r="BI652" s="2252">
        <f>BI176</f>
        <v>42263</v>
      </c>
      <c r="BJ652" s="2213" t="s">
        <v>109</v>
      </c>
      <c r="BK652" s="2213" t="s">
        <v>109</v>
      </c>
      <c r="BL652" s="2252">
        <f t="shared" ref="BL652:CS652" si="586">BL176</f>
        <v>42347</v>
      </c>
      <c r="BM652" s="2252">
        <f t="shared" si="586"/>
        <v>42382</v>
      </c>
      <c r="BN652" s="2252">
        <f t="shared" si="586"/>
        <v>42417</v>
      </c>
      <c r="BO652" s="2252">
        <f t="shared" si="586"/>
        <v>42452</v>
      </c>
      <c r="BP652" s="2252">
        <f t="shared" si="586"/>
        <v>42487</v>
      </c>
      <c r="BQ652" s="2276">
        <f t="shared" si="586"/>
        <v>42522</v>
      </c>
      <c r="BR652" s="2211">
        <f t="shared" si="586"/>
        <v>42557</v>
      </c>
      <c r="BS652" s="2281" t="str">
        <f t="shared" si="586"/>
        <v>same as 12/30</v>
      </c>
      <c r="BT652" s="2211">
        <f t="shared" si="586"/>
        <v>42585</v>
      </c>
      <c r="BU652" s="2212">
        <f t="shared" si="586"/>
        <v>42613</v>
      </c>
      <c r="BV652" s="2211">
        <f t="shared" si="586"/>
        <v>42655</v>
      </c>
      <c r="BW652" s="2212">
        <f t="shared" si="586"/>
        <v>42683</v>
      </c>
      <c r="BX652" s="2211">
        <f t="shared" si="586"/>
        <v>42711</v>
      </c>
      <c r="BY652" s="2212">
        <f t="shared" si="586"/>
        <v>42760</v>
      </c>
      <c r="BZ652" s="2211">
        <f t="shared" si="586"/>
        <v>42788</v>
      </c>
      <c r="CA652" s="2286">
        <f t="shared" si="586"/>
        <v>42823</v>
      </c>
      <c r="CB652" s="2212">
        <f t="shared" si="586"/>
        <v>42858</v>
      </c>
      <c r="CC652" s="2211">
        <f t="shared" si="586"/>
        <v>42893</v>
      </c>
      <c r="CD652" s="2212">
        <f t="shared" si="586"/>
        <v>42928</v>
      </c>
      <c r="CE652" s="2211" t="str">
        <f t="shared" si="586"/>
        <v>same as 12/30</v>
      </c>
      <c r="CF652" s="2212">
        <f t="shared" si="586"/>
        <v>42591</v>
      </c>
      <c r="CG652" s="2211">
        <f t="shared" si="586"/>
        <v>42998</v>
      </c>
      <c r="CH652" s="2211">
        <f t="shared" si="586"/>
        <v>43026</v>
      </c>
      <c r="CI652" s="2211">
        <f t="shared" si="586"/>
        <v>43054</v>
      </c>
      <c r="CJ652" s="2211">
        <f t="shared" si="586"/>
        <v>43082</v>
      </c>
      <c r="CK652" s="2211">
        <f t="shared" si="586"/>
        <v>43124</v>
      </c>
      <c r="CL652" s="2211">
        <f t="shared" si="586"/>
        <v>43145</v>
      </c>
      <c r="CM652" s="2211">
        <f t="shared" si="586"/>
        <v>43180</v>
      </c>
      <c r="CN652" s="2211">
        <f t="shared" si="586"/>
        <v>43222</v>
      </c>
      <c r="CO652" s="2211">
        <f t="shared" si="586"/>
        <v>43257</v>
      </c>
      <c r="CP652" s="2211">
        <f t="shared" si="586"/>
        <v>43292</v>
      </c>
      <c r="CQ652" s="2211" t="str">
        <f t="shared" si="586"/>
        <v>same as 12/30</v>
      </c>
      <c r="CR652" s="2211">
        <f t="shared" si="586"/>
        <v>43327</v>
      </c>
      <c r="CS652" s="2211">
        <f t="shared" si="586"/>
        <v>43355</v>
      </c>
    </row>
    <row r="653" spans="1:97" ht="30" hidden="1" customHeight="1" x14ac:dyDescent="0.25">
      <c r="A653" s="4738"/>
      <c r="B653" s="4804"/>
      <c r="C653" s="8" t="s">
        <v>230</v>
      </c>
      <c r="D653" s="18" t="s">
        <v>230</v>
      </c>
      <c r="E653" s="211">
        <v>40543</v>
      </c>
      <c r="F653" s="211">
        <v>40199</v>
      </c>
      <c r="G653" s="211">
        <v>40600</v>
      </c>
      <c r="H653" s="211">
        <v>40270</v>
      </c>
      <c r="I653" s="211">
        <v>40669</v>
      </c>
      <c r="J653" s="211">
        <v>40332</v>
      </c>
      <c r="K653" s="209">
        <v>40732</v>
      </c>
      <c r="L653" s="209" t="s">
        <v>25</v>
      </c>
      <c r="M653" s="210">
        <v>40767</v>
      </c>
      <c r="N653" s="210">
        <v>40802</v>
      </c>
      <c r="O653" s="210">
        <f>O649</f>
        <v>40837</v>
      </c>
      <c r="P653" s="210" t="s">
        <v>107</v>
      </c>
      <c r="Q653" s="210">
        <f>Q649</f>
        <v>40921</v>
      </c>
      <c r="R653" s="210">
        <f>R649</f>
        <v>40956</v>
      </c>
      <c r="S653" s="911"/>
      <c r="T653" s="2248"/>
      <c r="U653" s="911"/>
      <c r="V653" s="2248"/>
      <c r="W653" s="210">
        <v>41123</v>
      </c>
      <c r="X653" s="2248">
        <v>41123</v>
      </c>
      <c r="Y653" s="911">
        <f>Y649-4</f>
        <v>40835</v>
      </c>
      <c r="Z653" s="911">
        <f t="shared" ref="Z653:AE653" si="587">Z652-6</f>
        <v>-6</v>
      </c>
      <c r="AA653" s="911">
        <f t="shared" si="587"/>
        <v>-6</v>
      </c>
      <c r="AB653" s="911">
        <f t="shared" si="587"/>
        <v>41242</v>
      </c>
      <c r="AC653" s="511">
        <f t="shared" si="587"/>
        <v>40905</v>
      </c>
      <c r="AD653" s="511">
        <f t="shared" si="587"/>
        <v>41312</v>
      </c>
      <c r="AE653" s="511">
        <f t="shared" si="587"/>
        <v>41340</v>
      </c>
      <c r="AF653" s="511">
        <f>AF652-6</f>
        <v>41375</v>
      </c>
      <c r="AG653" s="511">
        <f t="shared" ref="AG653:AR653" si="588">AG652-6</f>
        <v>41403</v>
      </c>
      <c r="AH653" s="511">
        <f t="shared" si="588"/>
        <v>41431</v>
      </c>
      <c r="AI653" s="511">
        <f t="shared" si="588"/>
        <v>41460</v>
      </c>
      <c r="AJ653" s="209" t="s">
        <v>25</v>
      </c>
      <c r="AK653" s="511">
        <f t="shared" si="588"/>
        <v>41494</v>
      </c>
      <c r="AL653" s="511">
        <f t="shared" si="588"/>
        <v>41522</v>
      </c>
      <c r="AM653" s="511">
        <f t="shared" si="588"/>
        <v>41557</v>
      </c>
      <c r="AN653" s="511">
        <f t="shared" si="588"/>
        <v>41585</v>
      </c>
      <c r="AO653" s="511">
        <f t="shared" si="588"/>
        <v>41620</v>
      </c>
      <c r="AP653" s="511">
        <f t="shared" si="588"/>
        <v>41669</v>
      </c>
      <c r="AQ653" s="511">
        <f t="shared" si="588"/>
        <v>41339</v>
      </c>
      <c r="AR653" s="511">
        <f t="shared" si="588"/>
        <v>41732</v>
      </c>
      <c r="AS653" s="511">
        <f>AS652-6</f>
        <v>41767</v>
      </c>
      <c r="AT653" s="511">
        <f>AT652-6</f>
        <v>41802</v>
      </c>
      <c r="AU653" s="209" t="s">
        <v>106</v>
      </c>
      <c r="AV653" s="511">
        <f t="shared" ref="AV653:BA653" si="589">AV652-6</f>
        <v>41465</v>
      </c>
      <c r="AW653" s="511">
        <f t="shared" si="589"/>
        <v>41501</v>
      </c>
      <c r="AX653" s="511">
        <f t="shared" si="589"/>
        <v>41549</v>
      </c>
      <c r="AY653" s="511">
        <f t="shared" si="589"/>
        <v>41942</v>
      </c>
      <c r="AZ653" s="511">
        <f t="shared" si="589"/>
        <v>41977</v>
      </c>
      <c r="BA653" s="511">
        <f t="shared" si="589"/>
        <v>42012</v>
      </c>
      <c r="BB653" s="512">
        <f>BB652-12</f>
        <v>42041</v>
      </c>
      <c r="BC653" s="511">
        <f>BC652-6</f>
        <v>42082</v>
      </c>
      <c r="BD653" s="209" t="s">
        <v>67</v>
      </c>
      <c r="BE653" s="209" t="s">
        <v>67</v>
      </c>
      <c r="BF653" s="511">
        <f>BF652-6</f>
        <v>42180</v>
      </c>
      <c r="BG653" s="209" t="s">
        <v>106</v>
      </c>
      <c r="BH653" s="209" t="s">
        <v>106</v>
      </c>
      <c r="BI653" s="511">
        <f>BI652-6</f>
        <v>42257</v>
      </c>
      <c r="BJ653" s="209" t="s">
        <v>109</v>
      </c>
      <c r="BK653" s="209" t="s">
        <v>109</v>
      </c>
      <c r="BL653" s="511">
        <f>BL652-6</f>
        <v>42341</v>
      </c>
      <c r="BM653" s="511">
        <f t="shared" ref="BM653:BR653" si="590">BM652-6</f>
        <v>42376</v>
      </c>
      <c r="BN653" s="511">
        <f t="shared" si="590"/>
        <v>42411</v>
      </c>
      <c r="BO653" s="511">
        <f t="shared" si="590"/>
        <v>42446</v>
      </c>
      <c r="BP653" s="511">
        <f t="shared" si="590"/>
        <v>42481</v>
      </c>
      <c r="BQ653" s="609">
        <f t="shared" si="590"/>
        <v>42516</v>
      </c>
      <c r="BR653" s="45">
        <f t="shared" si="590"/>
        <v>42551</v>
      </c>
      <c r="BS653" s="255" t="s">
        <v>106</v>
      </c>
      <c r="BT653" s="45">
        <f t="shared" ref="BT653:BZ653" si="591">BT652-6</f>
        <v>42579</v>
      </c>
      <c r="BU653" s="175">
        <f t="shared" si="591"/>
        <v>42607</v>
      </c>
      <c r="BV653" s="45">
        <f t="shared" si="591"/>
        <v>42649</v>
      </c>
      <c r="BW653" s="175">
        <f t="shared" si="591"/>
        <v>42677</v>
      </c>
      <c r="BX653" s="45">
        <f t="shared" si="591"/>
        <v>42705</v>
      </c>
      <c r="BY653" s="175">
        <f t="shared" si="591"/>
        <v>42754</v>
      </c>
      <c r="BZ653" s="45">
        <f t="shared" si="591"/>
        <v>42782</v>
      </c>
      <c r="CA653" s="528">
        <f>CA652-6</f>
        <v>42817</v>
      </c>
      <c r="CB653" s="175">
        <f t="shared" ref="CB653:CS653" si="592">CB652-6</f>
        <v>42852</v>
      </c>
      <c r="CC653" s="45">
        <f t="shared" si="592"/>
        <v>42887</v>
      </c>
      <c r="CD653" s="175">
        <f t="shared" si="592"/>
        <v>42922</v>
      </c>
      <c r="CE653" s="45" t="s">
        <v>106</v>
      </c>
      <c r="CF653" s="175">
        <f t="shared" si="592"/>
        <v>42585</v>
      </c>
      <c r="CG653" s="45">
        <f t="shared" si="592"/>
        <v>42992</v>
      </c>
      <c r="CH653" s="45">
        <f t="shared" si="592"/>
        <v>43020</v>
      </c>
      <c r="CI653" s="45">
        <f t="shared" si="592"/>
        <v>43048</v>
      </c>
      <c r="CJ653" s="45">
        <f t="shared" si="592"/>
        <v>43076</v>
      </c>
      <c r="CK653" s="45">
        <f t="shared" si="592"/>
        <v>43118</v>
      </c>
      <c r="CL653" s="45">
        <f t="shared" si="592"/>
        <v>43139</v>
      </c>
      <c r="CM653" s="45">
        <f t="shared" si="592"/>
        <v>43174</v>
      </c>
      <c r="CN653" s="45">
        <f t="shared" si="592"/>
        <v>43216</v>
      </c>
      <c r="CO653" s="45">
        <f t="shared" si="592"/>
        <v>43251</v>
      </c>
      <c r="CP653" s="45">
        <f t="shared" si="592"/>
        <v>43286</v>
      </c>
      <c r="CQ653" s="45" t="s">
        <v>106</v>
      </c>
      <c r="CR653" s="45">
        <f t="shared" si="592"/>
        <v>43321</v>
      </c>
      <c r="CS653" s="45">
        <f t="shared" si="592"/>
        <v>43349</v>
      </c>
    </row>
    <row r="654" spans="1:97" ht="30" hidden="1" customHeight="1" x14ac:dyDescent="0.25">
      <c r="A654" s="4738"/>
      <c r="B654" s="4804"/>
      <c r="C654" s="1611" t="s">
        <v>182</v>
      </c>
      <c r="D654" s="2255" t="s">
        <v>182</v>
      </c>
      <c r="E654" s="2134"/>
      <c r="F654" s="2134"/>
      <c r="G654" s="2134"/>
      <c r="H654" s="2134"/>
      <c r="I654" s="2134"/>
      <c r="J654" s="2134"/>
      <c r="K654" s="2134"/>
      <c r="L654" s="2134"/>
      <c r="M654" s="2216"/>
      <c r="N654" s="2216"/>
      <c r="O654" s="2216">
        <f>O649-4</f>
        <v>40833</v>
      </c>
      <c r="P654" s="2216" t="s">
        <v>107</v>
      </c>
      <c r="Q654" s="2216">
        <f>Q649-4</f>
        <v>40917</v>
      </c>
      <c r="R654" s="2216">
        <f>R649-4</f>
        <v>40952</v>
      </c>
      <c r="S654" s="2216"/>
      <c r="T654" s="2256"/>
      <c r="U654" s="2216"/>
      <c r="V654" s="2256"/>
      <c r="W654" s="2216">
        <v>41092</v>
      </c>
      <c r="X654" s="2256">
        <v>41092</v>
      </c>
      <c r="Y654" s="2216">
        <f>Y653-30</f>
        <v>40805</v>
      </c>
      <c r="Z654" s="2216">
        <f t="shared" ref="Z654:AE654" si="593">Z653-21</f>
        <v>-27</v>
      </c>
      <c r="AA654" s="2216">
        <f t="shared" si="593"/>
        <v>-27</v>
      </c>
      <c r="AB654" s="2216">
        <f t="shared" si="593"/>
        <v>41221</v>
      </c>
      <c r="AC654" s="1341">
        <f t="shared" si="593"/>
        <v>40884</v>
      </c>
      <c r="AD654" s="1341">
        <f t="shared" si="593"/>
        <v>41291</v>
      </c>
      <c r="AE654" s="1341">
        <f t="shared" si="593"/>
        <v>41319</v>
      </c>
      <c r="AF654" s="1341">
        <f>AF653-21</f>
        <v>41354</v>
      </c>
      <c r="AG654" s="1341">
        <f t="shared" ref="AG654:AR654" si="594">AG653-21</f>
        <v>41382</v>
      </c>
      <c r="AH654" s="1341">
        <f t="shared" si="594"/>
        <v>41410</v>
      </c>
      <c r="AI654" s="1341">
        <f t="shared" si="594"/>
        <v>41439</v>
      </c>
      <c r="AJ654" s="2134" t="s">
        <v>25</v>
      </c>
      <c r="AK654" s="1341">
        <f t="shared" si="594"/>
        <v>41473</v>
      </c>
      <c r="AL654" s="1341">
        <f t="shared" si="594"/>
        <v>41501</v>
      </c>
      <c r="AM654" s="1341">
        <f t="shared" si="594"/>
        <v>41536</v>
      </c>
      <c r="AN654" s="1341">
        <f t="shared" si="594"/>
        <v>41564</v>
      </c>
      <c r="AO654" s="1341">
        <f t="shared" si="594"/>
        <v>41599</v>
      </c>
      <c r="AP654" s="1341">
        <f t="shared" si="594"/>
        <v>41648</v>
      </c>
      <c r="AQ654" s="2257">
        <f>AQ653-42</f>
        <v>41297</v>
      </c>
      <c r="AR654" s="1341">
        <f t="shared" si="594"/>
        <v>41711</v>
      </c>
      <c r="AS654" s="2257">
        <f>AS653-28</f>
        <v>41739</v>
      </c>
      <c r="AT654" s="1341">
        <f>AT653-21</f>
        <v>41781</v>
      </c>
      <c r="AU654" s="2134" t="s">
        <v>106</v>
      </c>
      <c r="AV654" s="1341">
        <f t="shared" ref="AV654:BA654" si="595">AV653-21</f>
        <v>41444</v>
      </c>
      <c r="AW654" s="1341">
        <f t="shared" si="595"/>
        <v>41480</v>
      </c>
      <c r="AX654" s="1341">
        <f t="shared" si="595"/>
        <v>41528</v>
      </c>
      <c r="AY654" s="1341">
        <f t="shared" si="595"/>
        <v>41921</v>
      </c>
      <c r="AZ654" s="1341">
        <f t="shared" si="595"/>
        <v>41956</v>
      </c>
      <c r="BA654" s="1341">
        <f t="shared" si="595"/>
        <v>41991</v>
      </c>
      <c r="BB654" s="1341">
        <f>BB653-21</f>
        <v>42020</v>
      </c>
      <c r="BC654" s="1341">
        <f>BC653-21</f>
        <v>42061</v>
      </c>
      <c r="BD654" s="2134" t="s">
        <v>67</v>
      </c>
      <c r="BE654" s="2134" t="s">
        <v>67</v>
      </c>
      <c r="BF654" s="1341">
        <f>BF653-21</f>
        <v>42159</v>
      </c>
      <c r="BG654" s="2134" t="s">
        <v>106</v>
      </c>
      <c r="BH654" s="2134" t="s">
        <v>106</v>
      </c>
      <c r="BI654" s="1341">
        <f>BI653-21</f>
        <v>42236</v>
      </c>
      <c r="BJ654" s="2134" t="s">
        <v>109</v>
      </c>
      <c r="BK654" s="2134" t="s">
        <v>109</v>
      </c>
      <c r="BL654" s="1341">
        <f>BL653-21</f>
        <v>42320</v>
      </c>
      <c r="BM654" s="1341">
        <f t="shared" ref="BM654:BR654" si="596">BM653-21</f>
        <v>42355</v>
      </c>
      <c r="BN654" s="1341">
        <f t="shared" si="596"/>
        <v>42390</v>
      </c>
      <c r="BO654" s="1341">
        <f t="shared" si="596"/>
        <v>42425</v>
      </c>
      <c r="BP654" s="1341">
        <f t="shared" si="596"/>
        <v>42460</v>
      </c>
      <c r="BQ654" s="1351">
        <f t="shared" si="596"/>
        <v>42495</v>
      </c>
      <c r="BR654" s="2146">
        <f t="shared" si="596"/>
        <v>42530</v>
      </c>
      <c r="BS654" s="1630" t="s">
        <v>106</v>
      </c>
      <c r="BT654" s="2146">
        <f t="shared" ref="BT654:BZ654" si="597">BT653-21</f>
        <v>42558</v>
      </c>
      <c r="BU654" s="2220">
        <f t="shared" si="597"/>
        <v>42586</v>
      </c>
      <c r="BV654" s="2146">
        <f t="shared" si="597"/>
        <v>42628</v>
      </c>
      <c r="BW654" s="2220">
        <f t="shared" si="597"/>
        <v>42656</v>
      </c>
      <c r="BX654" s="2146">
        <f t="shared" si="597"/>
        <v>42684</v>
      </c>
      <c r="BY654" s="2220">
        <f t="shared" si="597"/>
        <v>42733</v>
      </c>
      <c r="BZ654" s="2146">
        <f t="shared" si="597"/>
        <v>42761</v>
      </c>
      <c r="CA654" s="2287">
        <f>CA653-21</f>
        <v>42796</v>
      </c>
      <c r="CB654" s="2220">
        <f t="shared" ref="CB654:CS654" si="598">CB653-21</f>
        <v>42831</v>
      </c>
      <c r="CC654" s="2146">
        <f t="shared" si="598"/>
        <v>42866</v>
      </c>
      <c r="CD654" s="2220">
        <f t="shared" si="598"/>
        <v>42901</v>
      </c>
      <c r="CE654" s="2146" t="s">
        <v>106</v>
      </c>
      <c r="CF654" s="2220">
        <f t="shared" si="598"/>
        <v>42564</v>
      </c>
      <c r="CG654" s="2146">
        <f t="shared" si="598"/>
        <v>42971</v>
      </c>
      <c r="CH654" s="2146">
        <f t="shared" si="598"/>
        <v>42999</v>
      </c>
      <c r="CI654" s="2146">
        <f t="shared" si="598"/>
        <v>43027</v>
      </c>
      <c r="CJ654" s="2146">
        <f t="shared" si="598"/>
        <v>43055</v>
      </c>
      <c r="CK654" s="2146">
        <f t="shared" si="598"/>
        <v>43097</v>
      </c>
      <c r="CL654" s="2146">
        <f t="shared" si="598"/>
        <v>43118</v>
      </c>
      <c r="CM654" s="2146">
        <f t="shared" si="598"/>
        <v>43153</v>
      </c>
      <c r="CN654" s="2146">
        <f t="shared" si="598"/>
        <v>43195</v>
      </c>
      <c r="CO654" s="2146">
        <f t="shared" si="598"/>
        <v>43230</v>
      </c>
      <c r="CP654" s="2146">
        <f t="shared" si="598"/>
        <v>43265</v>
      </c>
      <c r="CQ654" s="2146" t="s">
        <v>106</v>
      </c>
      <c r="CR654" s="2146">
        <f t="shared" si="598"/>
        <v>43300</v>
      </c>
      <c r="CS654" s="2146">
        <f t="shared" si="598"/>
        <v>43328</v>
      </c>
    </row>
    <row r="655" spans="1:97" ht="30" hidden="1" customHeight="1" x14ac:dyDescent="0.25">
      <c r="A655" s="4738"/>
      <c r="B655" s="4804"/>
      <c r="C655" s="1611" t="s">
        <v>227</v>
      </c>
      <c r="D655" s="2255" t="s">
        <v>227</v>
      </c>
      <c r="E655" s="2134"/>
      <c r="F655" s="2134"/>
      <c r="G655" s="2134"/>
      <c r="H655" s="2134"/>
      <c r="I655" s="2134"/>
      <c r="J655" s="2134"/>
      <c r="K655" s="2134"/>
      <c r="L655" s="2134"/>
      <c r="M655" s="2216"/>
      <c r="N655" s="2216"/>
      <c r="O655" s="2216">
        <f>O654-7</f>
        <v>40826</v>
      </c>
      <c r="P655" s="2216" t="s">
        <v>107</v>
      </c>
      <c r="Q655" s="2216">
        <f>Q654-7</f>
        <v>40910</v>
      </c>
      <c r="R655" s="2216">
        <f>R654-7</f>
        <v>40945</v>
      </c>
      <c r="S655" s="2216"/>
      <c r="T655" s="2256"/>
      <c r="U655" s="2216"/>
      <c r="V655" s="2256"/>
      <c r="W655" s="2216">
        <v>41089</v>
      </c>
      <c r="X655" s="2256">
        <v>41089</v>
      </c>
      <c r="Y655" s="2216">
        <f>Y654-3</f>
        <v>40802</v>
      </c>
      <c r="Z655" s="2216">
        <f>Z654-4</f>
        <v>-31</v>
      </c>
      <c r="AA655" s="2216">
        <f>AA654-4</f>
        <v>-31</v>
      </c>
      <c r="AB655" s="2216">
        <f>AB654-3</f>
        <v>41218</v>
      </c>
      <c r="AC655" s="1341">
        <f t="shared" ref="AC655:AI655" si="599">AC654-4</f>
        <v>40880</v>
      </c>
      <c r="AD655" s="1341">
        <f t="shared" si="599"/>
        <v>41287</v>
      </c>
      <c r="AE655" s="1341">
        <f t="shared" si="599"/>
        <v>41315</v>
      </c>
      <c r="AF655" s="1341">
        <f t="shared" si="599"/>
        <v>41350</v>
      </c>
      <c r="AG655" s="1341">
        <f t="shared" si="599"/>
        <v>41378</v>
      </c>
      <c r="AH655" s="1341">
        <f t="shared" si="599"/>
        <v>41406</v>
      </c>
      <c r="AI655" s="1341">
        <f t="shared" si="599"/>
        <v>41435</v>
      </c>
      <c r="AJ655" s="2134" t="s">
        <v>25</v>
      </c>
      <c r="AK655" s="1341">
        <f>AK654-4</f>
        <v>41469</v>
      </c>
      <c r="AL655" s="1341">
        <f>AL654-4</f>
        <v>41497</v>
      </c>
      <c r="AM655" s="1341">
        <f t="shared" ref="AM655:AR655" si="600">AM654-4</f>
        <v>41532</v>
      </c>
      <c r="AN655" s="1341">
        <f t="shared" si="600"/>
        <v>41560</v>
      </c>
      <c r="AO655" s="1341">
        <f t="shared" si="600"/>
        <v>41595</v>
      </c>
      <c r="AP655" s="1341">
        <f t="shared" si="600"/>
        <v>41644</v>
      </c>
      <c r="AQ655" s="1341">
        <f t="shared" si="600"/>
        <v>41293</v>
      </c>
      <c r="AR655" s="1341">
        <f t="shared" si="600"/>
        <v>41707</v>
      </c>
      <c r="AS655" s="1341">
        <f>AS654-4</f>
        <v>41735</v>
      </c>
      <c r="AT655" s="1341">
        <f>AT654-4</f>
        <v>41777</v>
      </c>
      <c r="AU655" s="2134" t="s">
        <v>106</v>
      </c>
      <c r="AV655" s="1341">
        <f t="shared" ref="AV655:BA655" si="601">AV654-4</f>
        <v>41440</v>
      </c>
      <c r="AW655" s="1341">
        <f t="shared" si="601"/>
        <v>41476</v>
      </c>
      <c r="AX655" s="1341">
        <f t="shared" si="601"/>
        <v>41524</v>
      </c>
      <c r="AY655" s="1341">
        <f t="shared" si="601"/>
        <v>41917</v>
      </c>
      <c r="AZ655" s="1341">
        <f t="shared" si="601"/>
        <v>41952</v>
      </c>
      <c r="BA655" s="1341">
        <f t="shared" si="601"/>
        <v>41987</v>
      </c>
      <c r="BB655" s="1341">
        <f>BB654-4</f>
        <v>42016</v>
      </c>
      <c r="BC655" s="1341">
        <f>BC654-4</f>
        <v>42057</v>
      </c>
      <c r="BD655" s="2134" t="s">
        <v>67</v>
      </c>
      <c r="BE655" s="2134" t="s">
        <v>67</v>
      </c>
      <c r="BF655" s="1341">
        <f>BF654-4</f>
        <v>42155</v>
      </c>
      <c r="BG655" s="2134" t="s">
        <v>106</v>
      </c>
      <c r="BH655" s="2134" t="s">
        <v>106</v>
      </c>
      <c r="BI655" s="1341">
        <f>BI654-4</f>
        <v>42232</v>
      </c>
      <c r="BJ655" s="2134" t="s">
        <v>109</v>
      </c>
      <c r="BK655" s="2134" t="s">
        <v>109</v>
      </c>
      <c r="BL655" s="1341">
        <f>BL654-4</f>
        <v>42316</v>
      </c>
      <c r="BM655" s="1341">
        <f t="shared" ref="BM655:BR655" si="602">BM654-4</f>
        <v>42351</v>
      </c>
      <c r="BN655" s="1341">
        <f t="shared" si="602"/>
        <v>42386</v>
      </c>
      <c r="BO655" s="1341">
        <f t="shared" si="602"/>
        <v>42421</v>
      </c>
      <c r="BP655" s="1341">
        <f t="shared" si="602"/>
        <v>42456</v>
      </c>
      <c r="BQ655" s="1351">
        <f t="shared" si="602"/>
        <v>42491</v>
      </c>
      <c r="BR655" s="2146">
        <f t="shared" si="602"/>
        <v>42526</v>
      </c>
      <c r="BS655" s="1630" t="s">
        <v>106</v>
      </c>
      <c r="BT655" s="2146">
        <f t="shared" ref="BT655:BZ655" si="603">BT654-4</f>
        <v>42554</v>
      </c>
      <c r="BU655" s="2220">
        <f t="shared" si="603"/>
        <v>42582</v>
      </c>
      <c r="BV655" s="2146">
        <f t="shared" si="603"/>
        <v>42624</v>
      </c>
      <c r="BW655" s="2220">
        <f t="shared" si="603"/>
        <v>42652</v>
      </c>
      <c r="BX655" s="2146">
        <f t="shared" si="603"/>
        <v>42680</v>
      </c>
      <c r="BY655" s="2220">
        <f t="shared" si="603"/>
        <v>42729</v>
      </c>
      <c r="BZ655" s="2146">
        <f t="shared" si="603"/>
        <v>42757</v>
      </c>
      <c r="CA655" s="2287">
        <f>CA654-4</f>
        <v>42792</v>
      </c>
      <c r="CB655" s="2220">
        <f t="shared" ref="CB655:CS655" si="604">CB654-4</f>
        <v>42827</v>
      </c>
      <c r="CC655" s="2146">
        <f t="shared" si="604"/>
        <v>42862</v>
      </c>
      <c r="CD655" s="2220">
        <f t="shared" si="604"/>
        <v>42897</v>
      </c>
      <c r="CE655" s="2146" t="s">
        <v>106</v>
      </c>
      <c r="CF655" s="2220">
        <f t="shared" si="604"/>
        <v>42560</v>
      </c>
      <c r="CG655" s="2146">
        <f t="shared" si="604"/>
        <v>42967</v>
      </c>
      <c r="CH655" s="2146">
        <f t="shared" si="604"/>
        <v>42995</v>
      </c>
      <c r="CI655" s="2146">
        <f t="shared" si="604"/>
        <v>43023</v>
      </c>
      <c r="CJ655" s="2146">
        <f t="shared" si="604"/>
        <v>43051</v>
      </c>
      <c r="CK655" s="2146">
        <f t="shared" si="604"/>
        <v>43093</v>
      </c>
      <c r="CL655" s="2146">
        <f t="shared" si="604"/>
        <v>43114</v>
      </c>
      <c r="CM655" s="2146">
        <f t="shared" si="604"/>
        <v>43149</v>
      </c>
      <c r="CN655" s="2146">
        <f t="shared" si="604"/>
        <v>43191</v>
      </c>
      <c r="CO655" s="2146">
        <f t="shared" si="604"/>
        <v>43226</v>
      </c>
      <c r="CP655" s="2146">
        <f t="shared" si="604"/>
        <v>43261</v>
      </c>
      <c r="CQ655" s="2146" t="s">
        <v>106</v>
      </c>
      <c r="CR655" s="2146">
        <f t="shared" si="604"/>
        <v>43296</v>
      </c>
      <c r="CS655" s="2146">
        <f t="shared" si="604"/>
        <v>43324</v>
      </c>
    </row>
    <row r="656" spans="1:97" ht="30" hidden="1" customHeight="1" x14ac:dyDescent="0.25">
      <c r="A656" s="4738"/>
      <c r="B656" s="4804"/>
      <c r="C656" s="1611" t="s">
        <v>226</v>
      </c>
      <c r="D656" s="2255" t="s">
        <v>226</v>
      </c>
      <c r="E656" s="2134">
        <v>40529</v>
      </c>
      <c r="F656" s="2134">
        <v>40543</v>
      </c>
      <c r="G656" s="2134">
        <v>40195</v>
      </c>
      <c r="H656" s="2134">
        <v>40249</v>
      </c>
      <c r="I656" s="2134">
        <v>40648</v>
      </c>
      <c r="J656" s="2134">
        <v>40665</v>
      </c>
      <c r="K656" s="2134">
        <v>40711</v>
      </c>
      <c r="L656" s="2134" t="s">
        <v>25</v>
      </c>
      <c r="M656" s="2216">
        <v>40746</v>
      </c>
      <c r="N656" s="2216">
        <v>40781</v>
      </c>
      <c r="O656" s="2216">
        <f>O655-3</f>
        <v>40823</v>
      </c>
      <c r="P656" s="2216" t="s">
        <v>107</v>
      </c>
      <c r="Q656" s="2216">
        <f>Q655-3</f>
        <v>40907</v>
      </c>
      <c r="R656" s="2216">
        <f>R655-3</f>
        <v>40942</v>
      </c>
      <c r="S656" s="2216"/>
      <c r="T656" s="2256"/>
      <c r="U656" s="2216"/>
      <c r="V656" s="2256"/>
      <c r="W656" s="2216">
        <v>41085</v>
      </c>
      <c r="X656" s="2256">
        <v>41085</v>
      </c>
      <c r="Y656" s="2216">
        <f>Y655-4</f>
        <v>40798</v>
      </c>
      <c r="Z656" s="2216">
        <f>Z655-4</f>
        <v>-35</v>
      </c>
      <c r="AA656" s="2216">
        <f>AA655-4</f>
        <v>-35</v>
      </c>
      <c r="AB656" s="2216">
        <f>AB655-4</f>
        <v>41214</v>
      </c>
      <c r="AC656" s="1341">
        <f t="shared" ref="AC656:AI656" si="605">AC655-3</f>
        <v>40877</v>
      </c>
      <c r="AD656" s="1341">
        <f t="shared" si="605"/>
        <v>41284</v>
      </c>
      <c r="AE656" s="1341">
        <f t="shared" si="605"/>
        <v>41312</v>
      </c>
      <c r="AF656" s="1341">
        <f t="shared" si="605"/>
        <v>41347</v>
      </c>
      <c r="AG656" s="1341">
        <f t="shared" si="605"/>
        <v>41375</v>
      </c>
      <c r="AH656" s="1341">
        <f t="shared" si="605"/>
        <v>41403</v>
      </c>
      <c r="AI656" s="1341">
        <f t="shared" si="605"/>
        <v>41432</v>
      </c>
      <c r="AJ656" s="2134" t="s">
        <v>25</v>
      </c>
      <c r="AK656" s="1341">
        <f>AK655-3</f>
        <v>41466</v>
      </c>
      <c r="AL656" s="1341">
        <f>AL655-3</f>
        <v>41494</v>
      </c>
      <c r="AM656" s="1341">
        <f t="shared" ref="AM656:AR656" si="606">AM655-3</f>
        <v>41529</v>
      </c>
      <c r="AN656" s="1341">
        <f t="shared" si="606"/>
        <v>41557</v>
      </c>
      <c r="AO656" s="1341">
        <f t="shared" si="606"/>
        <v>41592</v>
      </c>
      <c r="AP656" s="1341">
        <f t="shared" si="606"/>
        <v>41641</v>
      </c>
      <c r="AQ656" s="1341">
        <f t="shared" si="606"/>
        <v>41290</v>
      </c>
      <c r="AR656" s="1341">
        <f t="shared" si="606"/>
        <v>41704</v>
      </c>
      <c r="AS656" s="1341">
        <f>AS655-3</f>
        <v>41732</v>
      </c>
      <c r="AT656" s="1341">
        <f>AT655-3</f>
        <v>41774</v>
      </c>
      <c r="AU656" s="2134" t="s">
        <v>106</v>
      </c>
      <c r="AV656" s="1341">
        <f t="shared" ref="AV656:BA656" si="607">AV655-3</f>
        <v>41437</v>
      </c>
      <c r="AW656" s="1341">
        <f t="shared" si="607"/>
        <v>41473</v>
      </c>
      <c r="AX656" s="1341">
        <f t="shared" si="607"/>
        <v>41521</v>
      </c>
      <c r="AY656" s="1341">
        <f t="shared" si="607"/>
        <v>41914</v>
      </c>
      <c r="AZ656" s="1341">
        <f t="shared" si="607"/>
        <v>41949</v>
      </c>
      <c r="BA656" s="1341">
        <f t="shared" si="607"/>
        <v>41984</v>
      </c>
      <c r="BB656" s="1341">
        <f>BB655-3</f>
        <v>42013</v>
      </c>
      <c r="BC656" s="1341">
        <f>BC655-3</f>
        <v>42054</v>
      </c>
      <c r="BD656" s="2134" t="s">
        <v>67</v>
      </c>
      <c r="BE656" s="2134" t="s">
        <v>67</v>
      </c>
      <c r="BF656" s="1341">
        <f>BF655-3</f>
        <v>42152</v>
      </c>
      <c r="BG656" s="2134" t="s">
        <v>106</v>
      </c>
      <c r="BH656" s="2134" t="s">
        <v>106</v>
      </c>
      <c r="BI656" s="1341">
        <f>BI655-3</f>
        <v>42229</v>
      </c>
      <c r="BJ656" s="2134" t="s">
        <v>109</v>
      </c>
      <c r="BK656" s="2134" t="s">
        <v>109</v>
      </c>
      <c r="BL656" s="1341">
        <f>BL655-3</f>
        <v>42313</v>
      </c>
      <c r="BM656" s="1341">
        <f t="shared" ref="BM656:BR656" si="608">BM655-3</f>
        <v>42348</v>
      </c>
      <c r="BN656" s="1341">
        <f t="shared" si="608"/>
        <v>42383</v>
      </c>
      <c r="BO656" s="1341">
        <f t="shared" si="608"/>
        <v>42418</v>
      </c>
      <c r="BP656" s="1341">
        <f t="shared" si="608"/>
        <v>42453</v>
      </c>
      <c r="BQ656" s="1351">
        <f t="shared" si="608"/>
        <v>42488</v>
      </c>
      <c r="BR656" s="2146">
        <f t="shared" si="608"/>
        <v>42523</v>
      </c>
      <c r="BS656" s="1630" t="s">
        <v>106</v>
      </c>
      <c r="BT656" s="2146">
        <f t="shared" ref="BT656:BZ656" si="609">BT655-3</f>
        <v>42551</v>
      </c>
      <c r="BU656" s="2220">
        <f t="shared" si="609"/>
        <v>42579</v>
      </c>
      <c r="BV656" s="2146">
        <f t="shared" si="609"/>
        <v>42621</v>
      </c>
      <c r="BW656" s="2220">
        <f t="shared" si="609"/>
        <v>42649</v>
      </c>
      <c r="BX656" s="2146">
        <f t="shared" si="609"/>
        <v>42677</v>
      </c>
      <c r="BY656" s="2220">
        <f t="shared" si="609"/>
        <v>42726</v>
      </c>
      <c r="BZ656" s="2146">
        <f t="shared" si="609"/>
        <v>42754</v>
      </c>
      <c r="CA656" s="2287">
        <f>CA655-3</f>
        <v>42789</v>
      </c>
      <c r="CB656" s="2220">
        <f t="shared" ref="CB656:CS656" si="610">CB655-3</f>
        <v>42824</v>
      </c>
      <c r="CC656" s="2146">
        <f t="shared" si="610"/>
        <v>42859</v>
      </c>
      <c r="CD656" s="2220">
        <f t="shared" si="610"/>
        <v>42894</v>
      </c>
      <c r="CE656" s="2146" t="s">
        <v>106</v>
      </c>
      <c r="CF656" s="2220">
        <f t="shared" si="610"/>
        <v>42557</v>
      </c>
      <c r="CG656" s="2146">
        <f t="shared" si="610"/>
        <v>42964</v>
      </c>
      <c r="CH656" s="2146">
        <f t="shared" si="610"/>
        <v>42992</v>
      </c>
      <c r="CI656" s="2146">
        <f t="shared" si="610"/>
        <v>43020</v>
      </c>
      <c r="CJ656" s="2146">
        <f t="shared" si="610"/>
        <v>43048</v>
      </c>
      <c r="CK656" s="2146">
        <f t="shared" si="610"/>
        <v>43090</v>
      </c>
      <c r="CL656" s="2146">
        <f t="shared" si="610"/>
        <v>43111</v>
      </c>
      <c r="CM656" s="2146">
        <f t="shared" si="610"/>
        <v>43146</v>
      </c>
      <c r="CN656" s="2146">
        <f t="shared" si="610"/>
        <v>43188</v>
      </c>
      <c r="CO656" s="2146">
        <f t="shared" si="610"/>
        <v>43223</v>
      </c>
      <c r="CP656" s="2146">
        <f t="shared" si="610"/>
        <v>43258</v>
      </c>
      <c r="CQ656" s="2146" t="s">
        <v>106</v>
      </c>
      <c r="CR656" s="2146">
        <f t="shared" si="610"/>
        <v>43293</v>
      </c>
      <c r="CS656" s="2146">
        <f t="shared" si="610"/>
        <v>43321</v>
      </c>
    </row>
    <row r="657" spans="1:99" ht="30" hidden="1" customHeight="1" x14ac:dyDescent="0.25">
      <c r="A657" s="4738"/>
      <c r="B657" s="4804"/>
      <c r="C657" s="2221" t="s">
        <v>117</v>
      </c>
      <c r="D657" s="2258" t="s">
        <v>117</v>
      </c>
      <c r="E657" s="2222"/>
      <c r="F657" s="2222"/>
      <c r="G657" s="2222"/>
      <c r="H657" s="2222"/>
      <c r="I657" s="2222"/>
      <c r="J657" s="2222"/>
      <c r="K657" s="2222"/>
      <c r="L657" s="2222"/>
      <c r="M657" s="2223"/>
      <c r="N657" s="2223"/>
      <c r="O657" s="2223">
        <v>40809</v>
      </c>
      <c r="P657" s="2223" t="s">
        <v>107</v>
      </c>
      <c r="Q657" s="2259" t="s">
        <v>29</v>
      </c>
      <c r="R657" s="2223">
        <f>R649-28</f>
        <v>40928</v>
      </c>
      <c r="S657" s="2223"/>
      <c r="T657" s="2260"/>
      <c r="U657" s="2223"/>
      <c r="V657" s="2260"/>
      <c r="W657" s="2223">
        <v>41052</v>
      </c>
      <c r="X657" s="2223">
        <f t="shared" ref="X657:AI657" si="611">X656-21</f>
        <v>41064</v>
      </c>
      <c r="Y657" s="2223">
        <f t="shared" si="611"/>
        <v>40777</v>
      </c>
      <c r="Z657" s="2223">
        <f t="shared" si="611"/>
        <v>-56</v>
      </c>
      <c r="AA657" s="2223">
        <f t="shared" si="611"/>
        <v>-56</v>
      </c>
      <c r="AB657" s="2223">
        <f t="shared" si="611"/>
        <v>41193</v>
      </c>
      <c r="AC657" s="2261">
        <f t="shared" si="611"/>
        <v>40856</v>
      </c>
      <c r="AD657" s="2261">
        <f t="shared" si="611"/>
        <v>41263</v>
      </c>
      <c r="AE657" s="2261">
        <f t="shared" si="611"/>
        <v>41291</v>
      </c>
      <c r="AF657" s="2261">
        <f t="shared" si="611"/>
        <v>41326</v>
      </c>
      <c r="AG657" s="2261">
        <f t="shared" si="611"/>
        <v>41354</v>
      </c>
      <c r="AH657" s="2261">
        <f t="shared" si="611"/>
        <v>41382</v>
      </c>
      <c r="AI657" s="2261">
        <f t="shared" si="611"/>
        <v>41411</v>
      </c>
      <c r="AJ657" s="2222" t="s">
        <v>25</v>
      </c>
      <c r="AK657" s="2261">
        <f t="shared" ref="AK657:AP657" si="612">AK656-21</f>
        <v>41445</v>
      </c>
      <c r="AL657" s="2261">
        <f t="shared" si="612"/>
        <v>41473</v>
      </c>
      <c r="AM657" s="2261">
        <f t="shared" si="612"/>
        <v>41508</v>
      </c>
      <c r="AN657" s="2261">
        <f t="shared" si="612"/>
        <v>41536</v>
      </c>
      <c r="AO657" s="2261">
        <f t="shared" si="612"/>
        <v>41571</v>
      </c>
      <c r="AP657" s="2261">
        <f t="shared" si="612"/>
        <v>41620</v>
      </c>
      <c r="AQ657" s="2262">
        <f>AQ656-28</f>
        <v>41262</v>
      </c>
      <c r="AR657" s="2262">
        <f>AR656-42</f>
        <v>41662</v>
      </c>
      <c r="AS657" s="2261">
        <f>AS656-21</f>
        <v>41711</v>
      </c>
      <c r="AT657" s="2261">
        <f>AT656-27</f>
        <v>41747</v>
      </c>
      <c r="AU657" s="2222" t="s">
        <v>106</v>
      </c>
      <c r="AV657" s="2261">
        <f t="shared" ref="AV657:BA657" si="613">AV656-21</f>
        <v>41416</v>
      </c>
      <c r="AW657" s="2261">
        <f t="shared" si="613"/>
        <v>41452</v>
      </c>
      <c r="AX657" s="2261">
        <f t="shared" si="613"/>
        <v>41500</v>
      </c>
      <c r="AY657" s="2261">
        <f t="shared" si="613"/>
        <v>41893</v>
      </c>
      <c r="AZ657" s="2261">
        <f t="shared" si="613"/>
        <v>41928</v>
      </c>
      <c r="BA657" s="2261">
        <f t="shared" si="613"/>
        <v>41963</v>
      </c>
      <c r="BB657" s="2261">
        <f>BB656-21</f>
        <v>41992</v>
      </c>
      <c r="BC657" s="2261">
        <f>BC656-21</f>
        <v>42033</v>
      </c>
      <c r="BD657" s="2222" t="s">
        <v>67</v>
      </c>
      <c r="BE657" s="2222" t="s">
        <v>67</v>
      </c>
      <c r="BF657" s="2261">
        <f>BF656-21</f>
        <v>42131</v>
      </c>
      <c r="BG657" s="2222" t="s">
        <v>106</v>
      </c>
      <c r="BH657" s="2222" t="s">
        <v>106</v>
      </c>
      <c r="BI657" s="2261">
        <f>BI656-21</f>
        <v>42208</v>
      </c>
      <c r="BJ657" s="2222" t="s">
        <v>109</v>
      </c>
      <c r="BK657" s="2222" t="s">
        <v>109</v>
      </c>
      <c r="BL657" s="2261">
        <f>BL656-21</f>
        <v>42292</v>
      </c>
      <c r="BM657" s="2261">
        <f t="shared" ref="BM657:BR657" si="614">BM656-21</f>
        <v>42327</v>
      </c>
      <c r="BN657" s="2261">
        <f t="shared" si="614"/>
        <v>42362</v>
      </c>
      <c r="BO657" s="2261">
        <f t="shared" si="614"/>
        <v>42397</v>
      </c>
      <c r="BP657" s="2261">
        <f t="shared" si="614"/>
        <v>42432</v>
      </c>
      <c r="BQ657" s="2277">
        <f t="shared" si="614"/>
        <v>42467</v>
      </c>
      <c r="BR657" s="2224">
        <f t="shared" si="614"/>
        <v>42502</v>
      </c>
      <c r="BS657" s="2282" t="s">
        <v>106</v>
      </c>
      <c r="BT657" s="2224">
        <f t="shared" ref="BT657:BZ657" si="615">BT656-21</f>
        <v>42530</v>
      </c>
      <c r="BU657" s="2225">
        <f t="shared" si="615"/>
        <v>42558</v>
      </c>
      <c r="BV657" s="2224">
        <f t="shared" si="615"/>
        <v>42600</v>
      </c>
      <c r="BW657" s="2225">
        <f t="shared" si="615"/>
        <v>42628</v>
      </c>
      <c r="BX657" s="2224">
        <f t="shared" si="615"/>
        <v>42656</v>
      </c>
      <c r="BY657" s="2225">
        <f t="shared" si="615"/>
        <v>42705</v>
      </c>
      <c r="BZ657" s="2224">
        <f t="shared" si="615"/>
        <v>42733</v>
      </c>
      <c r="CA657" s="2288">
        <f>CA656-21</f>
        <v>42768</v>
      </c>
      <c r="CB657" s="2225">
        <f t="shared" ref="CB657:CS657" si="616">CB656-21</f>
        <v>42803</v>
      </c>
      <c r="CC657" s="2224">
        <f t="shared" si="616"/>
        <v>42838</v>
      </c>
      <c r="CD657" s="2225">
        <f t="shared" si="616"/>
        <v>42873</v>
      </c>
      <c r="CE657" s="2224" t="s">
        <v>106</v>
      </c>
      <c r="CF657" s="2225">
        <f t="shared" si="616"/>
        <v>42536</v>
      </c>
      <c r="CG657" s="2224">
        <f t="shared" si="616"/>
        <v>42943</v>
      </c>
      <c r="CH657" s="2224">
        <f t="shared" si="616"/>
        <v>42971</v>
      </c>
      <c r="CI657" s="2224">
        <f t="shared" si="616"/>
        <v>42999</v>
      </c>
      <c r="CJ657" s="2224">
        <f t="shared" si="616"/>
        <v>43027</v>
      </c>
      <c r="CK657" s="2224">
        <f t="shared" si="616"/>
        <v>43069</v>
      </c>
      <c r="CL657" s="2224">
        <f t="shared" si="616"/>
        <v>43090</v>
      </c>
      <c r="CM657" s="2224">
        <f t="shared" si="616"/>
        <v>43125</v>
      </c>
      <c r="CN657" s="2224">
        <f t="shared" si="616"/>
        <v>43167</v>
      </c>
      <c r="CO657" s="2224">
        <f t="shared" si="616"/>
        <v>43202</v>
      </c>
      <c r="CP657" s="2224">
        <f t="shared" si="616"/>
        <v>43237</v>
      </c>
      <c r="CQ657" s="2224" t="s">
        <v>106</v>
      </c>
      <c r="CR657" s="2224">
        <f t="shared" si="616"/>
        <v>43272</v>
      </c>
      <c r="CS657" s="2224">
        <f t="shared" si="616"/>
        <v>43300</v>
      </c>
    </row>
    <row r="658" spans="1:99" ht="30" hidden="1" customHeight="1" x14ac:dyDescent="0.25">
      <c r="A658" s="4738"/>
      <c r="B658" s="4804"/>
      <c r="C658" s="2221" t="s">
        <v>23</v>
      </c>
      <c r="D658" s="2258" t="s">
        <v>23</v>
      </c>
      <c r="E658" s="2222">
        <v>40525</v>
      </c>
      <c r="F658" s="2222">
        <v>40532</v>
      </c>
      <c r="G658" s="2222">
        <v>40195</v>
      </c>
      <c r="H658" s="2222">
        <v>40245</v>
      </c>
      <c r="I658" s="2222">
        <v>40644</v>
      </c>
      <c r="J658" s="2222">
        <v>40665</v>
      </c>
      <c r="K658" s="2222">
        <v>40700</v>
      </c>
      <c r="L658" s="2222" t="s">
        <v>25</v>
      </c>
      <c r="M658" s="2223">
        <v>40742</v>
      </c>
      <c r="N658" s="2223">
        <v>40777</v>
      </c>
      <c r="O658" s="2223">
        <f>O657-4</f>
        <v>40805</v>
      </c>
      <c r="P658" s="2223" t="s">
        <v>107</v>
      </c>
      <c r="Q658" s="2259" t="s">
        <v>29</v>
      </c>
      <c r="R658" s="2223">
        <f>R657-4</f>
        <v>40924</v>
      </c>
      <c r="S658" s="2223"/>
      <c r="T658" s="2260"/>
      <c r="U658" s="2223"/>
      <c r="V658" s="2260"/>
      <c r="W658" s="2223">
        <v>41050</v>
      </c>
      <c r="X658" s="2223">
        <f t="shared" ref="X658:AI658" si="617">X657-4</f>
        <v>41060</v>
      </c>
      <c r="Y658" s="2223">
        <f t="shared" si="617"/>
        <v>40773</v>
      </c>
      <c r="Z658" s="2223">
        <f t="shared" si="617"/>
        <v>-60</v>
      </c>
      <c r="AA658" s="2223">
        <f t="shared" si="617"/>
        <v>-60</v>
      </c>
      <c r="AB658" s="2223">
        <f t="shared" si="617"/>
        <v>41189</v>
      </c>
      <c r="AC658" s="2261">
        <f t="shared" si="617"/>
        <v>40852</v>
      </c>
      <c r="AD658" s="2261">
        <f t="shared" si="617"/>
        <v>41259</v>
      </c>
      <c r="AE658" s="2261">
        <f t="shared" si="617"/>
        <v>41287</v>
      </c>
      <c r="AF658" s="2261">
        <f t="shared" si="617"/>
        <v>41322</v>
      </c>
      <c r="AG658" s="2261">
        <f t="shared" si="617"/>
        <v>41350</v>
      </c>
      <c r="AH658" s="2261">
        <f t="shared" si="617"/>
        <v>41378</v>
      </c>
      <c r="AI658" s="2261">
        <f t="shared" si="617"/>
        <v>41407</v>
      </c>
      <c r="AJ658" s="2222" t="s">
        <v>25</v>
      </c>
      <c r="AK658" s="2261">
        <f>AK657-4</f>
        <v>41441</v>
      </c>
      <c r="AL658" s="2261">
        <f>AL657-4</f>
        <v>41469</v>
      </c>
      <c r="AM658" s="2261">
        <f t="shared" ref="AM658:AR658" si="618">AM657-4</f>
        <v>41504</v>
      </c>
      <c r="AN658" s="2261">
        <f t="shared" si="618"/>
        <v>41532</v>
      </c>
      <c r="AO658" s="2261">
        <f t="shared" si="618"/>
        <v>41567</v>
      </c>
      <c r="AP658" s="2261">
        <f t="shared" si="618"/>
        <v>41616</v>
      </c>
      <c r="AQ658" s="2261">
        <f t="shared" si="618"/>
        <v>41258</v>
      </c>
      <c r="AR658" s="2261">
        <f t="shared" si="618"/>
        <v>41658</v>
      </c>
      <c r="AS658" s="2261">
        <f>AS657-4</f>
        <v>41707</v>
      </c>
      <c r="AT658" s="2261">
        <f>AT657-4</f>
        <v>41743</v>
      </c>
      <c r="AU658" s="2222" t="s">
        <v>106</v>
      </c>
      <c r="AV658" s="2261">
        <f t="shared" ref="AV658:BA658" si="619">AV657-4</f>
        <v>41412</v>
      </c>
      <c r="AW658" s="2261">
        <f t="shared" si="619"/>
        <v>41448</v>
      </c>
      <c r="AX658" s="2261">
        <f t="shared" si="619"/>
        <v>41496</v>
      </c>
      <c r="AY658" s="2261">
        <f t="shared" si="619"/>
        <v>41889</v>
      </c>
      <c r="AZ658" s="2261">
        <f t="shared" si="619"/>
        <v>41924</v>
      </c>
      <c r="BA658" s="2261">
        <f t="shared" si="619"/>
        <v>41959</v>
      </c>
      <c r="BB658" s="2261">
        <f>BB657-4</f>
        <v>41988</v>
      </c>
      <c r="BC658" s="2261">
        <f>BC657-4</f>
        <v>42029</v>
      </c>
      <c r="BD658" s="2222" t="s">
        <v>67</v>
      </c>
      <c r="BE658" s="2222" t="s">
        <v>67</v>
      </c>
      <c r="BF658" s="2261">
        <f>BF657-4</f>
        <v>42127</v>
      </c>
      <c r="BG658" s="2222" t="s">
        <v>106</v>
      </c>
      <c r="BH658" s="2222" t="s">
        <v>106</v>
      </c>
      <c r="BI658" s="2261">
        <f>BI657-4</f>
        <v>42204</v>
      </c>
      <c r="BJ658" s="2222" t="s">
        <v>109</v>
      </c>
      <c r="BK658" s="2222" t="s">
        <v>109</v>
      </c>
      <c r="BL658" s="2261">
        <f>BL657-4</f>
        <v>42288</v>
      </c>
      <c r="BM658" s="2261">
        <f t="shared" ref="BM658:BR658" si="620">BM657-4</f>
        <v>42323</v>
      </c>
      <c r="BN658" s="2261">
        <f t="shared" si="620"/>
        <v>42358</v>
      </c>
      <c r="BO658" s="2261">
        <f t="shared" si="620"/>
        <v>42393</v>
      </c>
      <c r="BP658" s="2261">
        <f t="shared" si="620"/>
        <v>42428</v>
      </c>
      <c r="BQ658" s="2277">
        <f t="shared" si="620"/>
        <v>42463</v>
      </c>
      <c r="BR658" s="2224">
        <f t="shared" si="620"/>
        <v>42498</v>
      </c>
      <c r="BS658" s="2282" t="s">
        <v>106</v>
      </c>
      <c r="BT658" s="2224">
        <f t="shared" ref="BT658:BZ658" si="621">BT657-4</f>
        <v>42526</v>
      </c>
      <c r="BU658" s="2225">
        <f t="shared" si="621"/>
        <v>42554</v>
      </c>
      <c r="BV658" s="2224">
        <f t="shared" si="621"/>
        <v>42596</v>
      </c>
      <c r="BW658" s="2225">
        <f t="shared" si="621"/>
        <v>42624</v>
      </c>
      <c r="BX658" s="2224">
        <f t="shared" si="621"/>
        <v>42652</v>
      </c>
      <c r="BY658" s="2225">
        <f t="shared" si="621"/>
        <v>42701</v>
      </c>
      <c r="BZ658" s="2224">
        <f t="shared" si="621"/>
        <v>42729</v>
      </c>
      <c r="CA658" s="2288">
        <f>CA657-4</f>
        <v>42764</v>
      </c>
      <c r="CB658" s="2225">
        <f t="shared" ref="CB658:CS658" si="622">CB657-4</f>
        <v>42799</v>
      </c>
      <c r="CC658" s="2224">
        <f t="shared" si="622"/>
        <v>42834</v>
      </c>
      <c r="CD658" s="2225">
        <f t="shared" si="622"/>
        <v>42869</v>
      </c>
      <c r="CE658" s="2224" t="s">
        <v>106</v>
      </c>
      <c r="CF658" s="2225">
        <f t="shared" si="622"/>
        <v>42532</v>
      </c>
      <c r="CG658" s="2224">
        <f t="shared" si="622"/>
        <v>42939</v>
      </c>
      <c r="CH658" s="2224">
        <f t="shared" si="622"/>
        <v>42967</v>
      </c>
      <c r="CI658" s="2224">
        <f t="shared" si="622"/>
        <v>42995</v>
      </c>
      <c r="CJ658" s="2224">
        <f t="shared" si="622"/>
        <v>43023</v>
      </c>
      <c r="CK658" s="2224">
        <f t="shared" si="622"/>
        <v>43065</v>
      </c>
      <c r="CL658" s="2224">
        <f t="shared" si="622"/>
        <v>43086</v>
      </c>
      <c r="CM658" s="2224">
        <f t="shared" si="622"/>
        <v>43121</v>
      </c>
      <c r="CN658" s="2224">
        <f t="shared" si="622"/>
        <v>43163</v>
      </c>
      <c r="CO658" s="2224">
        <f t="shared" si="622"/>
        <v>43198</v>
      </c>
      <c r="CP658" s="2224">
        <f t="shared" si="622"/>
        <v>43233</v>
      </c>
      <c r="CQ658" s="2224" t="s">
        <v>106</v>
      </c>
      <c r="CR658" s="2224">
        <f t="shared" si="622"/>
        <v>43268</v>
      </c>
      <c r="CS658" s="2224">
        <f t="shared" si="622"/>
        <v>43296</v>
      </c>
    </row>
    <row r="659" spans="1:99" ht="30" hidden="1" customHeight="1" x14ac:dyDescent="0.25">
      <c r="A659" s="4738"/>
      <c r="B659" s="4804"/>
      <c r="C659" s="2221" t="s">
        <v>233</v>
      </c>
      <c r="D659" s="2258" t="s">
        <v>233</v>
      </c>
      <c r="E659" s="2222"/>
      <c r="F659" s="2222"/>
      <c r="G659" s="2222"/>
      <c r="H659" s="2222"/>
      <c r="I659" s="2222"/>
      <c r="J659" s="2222"/>
      <c r="K659" s="2222"/>
      <c r="L659" s="2222"/>
      <c r="M659" s="2223"/>
      <c r="N659" s="2223"/>
      <c r="O659" s="2223"/>
      <c r="P659" s="2223"/>
      <c r="Q659" s="2259"/>
      <c r="R659" s="2223"/>
      <c r="S659" s="2223"/>
      <c r="T659" s="2260"/>
      <c r="U659" s="2223"/>
      <c r="V659" s="2260"/>
      <c r="W659" s="2223"/>
      <c r="X659" s="2223"/>
      <c r="Y659" s="2223"/>
      <c r="Z659" s="2223"/>
      <c r="AA659" s="2223"/>
      <c r="AB659" s="2223"/>
      <c r="AC659" s="2261">
        <f t="shared" ref="AC659:AI659" si="623">AC658-7</f>
        <v>40845</v>
      </c>
      <c r="AD659" s="2261">
        <f t="shared" si="623"/>
        <v>41252</v>
      </c>
      <c r="AE659" s="2261">
        <f t="shared" si="623"/>
        <v>41280</v>
      </c>
      <c r="AF659" s="2261">
        <f t="shared" si="623"/>
        <v>41315</v>
      </c>
      <c r="AG659" s="2261">
        <f t="shared" si="623"/>
        <v>41343</v>
      </c>
      <c r="AH659" s="2261">
        <f t="shared" si="623"/>
        <v>41371</v>
      </c>
      <c r="AI659" s="2261">
        <f t="shared" si="623"/>
        <v>41400</v>
      </c>
      <c r="AJ659" s="2222" t="s">
        <v>25</v>
      </c>
      <c r="AK659" s="2261">
        <f>AK658-7</f>
        <v>41434</v>
      </c>
      <c r="AL659" s="2261">
        <f>AL658-7</f>
        <v>41462</v>
      </c>
      <c r="AM659" s="2261">
        <f t="shared" ref="AM659:AR659" si="624">AM658-7</f>
        <v>41497</v>
      </c>
      <c r="AN659" s="2261">
        <f t="shared" si="624"/>
        <v>41525</v>
      </c>
      <c r="AO659" s="2261">
        <f t="shared" si="624"/>
        <v>41560</v>
      </c>
      <c r="AP659" s="2261">
        <f t="shared" si="624"/>
        <v>41609</v>
      </c>
      <c r="AQ659" s="2261">
        <f t="shared" si="624"/>
        <v>41251</v>
      </c>
      <c r="AR659" s="2261">
        <f t="shared" si="624"/>
        <v>41651</v>
      </c>
      <c r="AS659" s="2261">
        <f>AS658-7</f>
        <v>41700</v>
      </c>
      <c r="AT659" s="2261">
        <f>AT658-7</f>
        <v>41736</v>
      </c>
      <c r="AU659" s="2222" t="s">
        <v>106</v>
      </c>
      <c r="AV659" s="2261">
        <f t="shared" ref="AV659:BA659" si="625">AV658-7</f>
        <v>41405</v>
      </c>
      <c r="AW659" s="2261">
        <f t="shared" si="625"/>
        <v>41441</v>
      </c>
      <c r="AX659" s="2261">
        <f t="shared" si="625"/>
        <v>41489</v>
      </c>
      <c r="AY659" s="2261">
        <f t="shared" si="625"/>
        <v>41882</v>
      </c>
      <c r="AZ659" s="2261">
        <f t="shared" si="625"/>
        <v>41917</v>
      </c>
      <c r="BA659" s="2261">
        <f t="shared" si="625"/>
        <v>41952</v>
      </c>
      <c r="BB659" s="2261">
        <f>BB658-7</f>
        <v>41981</v>
      </c>
      <c r="BC659" s="2261">
        <f>BC658-7</f>
        <v>42022</v>
      </c>
      <c r="BD659" s="2222" t="s">
        <v>67</v>
      </c>
      <c r="BE659" s="2222" t="s">
        <v>67</v>
      </c>
      <c r="BF659" s="2261">
        <f>BF658-7</f>
        <v>42120</v>
      </c>
      <c r="BG659" s="2222" t="s">
        <v>106</v>
      </c>
      <c r="BH659" s="2222" t="s">
        <v>106</v>
      </c>
      <c r="BI659" s="2261">
        <f>BI658-7</f>
        <v>42197</v>
      </c>
      <c r="BJ659" s="2222" t="s">
        <v>109</v>
      </c>
      <c r="BK659" s="2222" t="s">
        <v>109</v>
      </c>
      <c r="BL659" s="2261">
        <f>BL658-7</f>
        <v>42281</v>
      </c>
      <c r="BM659" s="2261">
        <f t="shared" ref="BM659:BR659" si="626">BM658-7</f>
        <v>42316</v>
      </c>
      <c r="BN659" s="2261">
        <f t="shared" si="626"/>
        <v>42351</v>
      </c>
      <c r="BO659" s="2261">
        <f t="shared" si="626"/>
        <v>42386</v>
      </c>
      <c r="BP659" s="2261">
        <f t="shared" si="626"/>
        <v>42421</v>
      </c>
      <c r="BQ659" s="2277">
        <f t="shared" si="626"/>
        <v>42456</v>
      </c>
      <c r="BR659" s="2224">
        <f t="shared" si="626"/>
        <v>42491</v>
      </c>
      <c r="BS659" s="2282" t="s">
        <v>106</v>
      </c>
      <c r="BT659" s="2224">
        <f t="shared" ref="BT659:BZ659" si="627">BT658-7</f>
        <v>42519</v>
      </c>
      <c r="BU659" s="2225">
        <f t="shared" si="627"/>
        <v>42547</v>
      </c>
      <c r="BV659" s="2224">
        <f t="shared" si="627"/>
        <v>42589</v>
      </c>
      <c r="BW659" s="2225">
        <f t="shared" si="627"/>
        <v>42617</v>
      </c>
      <c r="BX659" s="2224">
        <f t="shared" si="627"/>
        <v>42645</v>
      </c>
      <c r="BY659" s="2225">
        <f t="shared" si="627"/>
        <v>42694</v>
      </c>
      <c r="BZ659" s="2224">
        <f t="shared" si="627"/>
        <v>42722</v>
      </c>
      <c r="CA659" s="2288">
        <f>CA658-7</f>
        <v>42757</v>
      </c>
      <c r="CB659" s="2225">
        <f t="shared" ref="CB659:CS659" si="628">CB658-7</f>
        <v>42792</v>
      </c>
      <c r="CC659" s="2224">
        <f t="shared" si="628"/>
        <v>42827</v>
      </c>
      <c r="CD659" s="2225">
        <f t="shared" si="628"/>
        <v>42862</v>
      </c>
      <c r="CE659" s="2224" t="s">
        <v>106</v>
      </c>
      <c r="CF659" s="2225">
        <f t="shared" si="628"/>
        <v>42525</v>
      </c>
      <c r="CG659" s="2224">
        <f t="shared" si="628"/>
        <v>42932</v>
      </c>
      <c r="CH659" s="2224">
        <f t="shared" si="628"/>
        <v>42960</v>
      </c>
      <c r="CI659" s="2224">
        <f t="shared" si="628"/>
        <v>42988</v>
      </c>
      <c r="CJ659" s="2224">
        <f t="shared" si="628"/>
        <v>43016</v>
      </c>
      <c r="CK659" s="2224">
        <f t="shared" si="628"/>
        <v>43058</v>
      </c>
      <c r="CL659" s="2224">
        <f t="shared" si="628"/>
        <v>43079</v>
      </c>
      <c r="CM659" s="2224">
        <f t="shared" si="628"/>
        <v>43114</v>
      </c>
      <c r="CN659" s="2224">
        <f t="shared" si="628"/>
        <v>43156</v>
      </c>
      <c r="CO659" s="2224">
        <f t="shared" si="628"/>
        <v>43191</v>
      </c>
      <c r="CP659" s="2224">
        <f t="shared" si="628"/>
        <v>43226</v>
      </c>
      <c r="CQ659" s="2224" t="s">
        <v>106</v>
      </c>
      <c r="CR659" s="2224">
        <f t="shared" si="628"/>
        <v>43261</v>
      </c>
      <c r="CS659" s="2224">
        <f t="shared" si="628"/>
        <v>43289</v>
      </c>
    </row>
    <row r="660" spans="1:99" ht="30" hidden="1" customHeight="1" x14ac:dyDescent="0.25">
      <c r="A660" s="4738"/>
      <c r="B660" s="4804"/>
      <c r="C660" s="2221" t="s">
        <v>120</v>
      </c>
      <c r="D660" s="2258" t="s">
        <v>120</v>
      </c>
      <c r="E660" s="2222">
        <v>40510</v>
      </c>
      <c r="F660" s="2222">
        <v>40533</v>
      </c>
      <c r="G660" s="2222">
        <v>40590</v>
      </c>
      <c r="H660" s="2222">
        <v>40240</v>
      </c>
      <c r="I660" s="2222">
        <v>40639</v>
      </c>
      <c r="J660" s="2222">
        <v>40302</v>
      </c>
      <c r="K660" s="2222">
        <v>40695</v>
      </c>
      <c r="L660" s="2222" t="s">
        <v>25</v>
      </c>
      <c r="M660" s="2223" t="e">
        <v>#VALUE!</v>
      </c>
      <c r="N660" s="2223">
        <v>40772</v>
      </c>
      <c r="O660" s="2223">
        <f>O658-5</f>
        <v>40800</v>
      </c>
      <c r="P660" s="2223" t="s">
        <v>107</v>
      </c>
      <c r="Q660" s="2223">
        <v>40870</v>
      </c>
      <c r="R660" s="2223">
        <f>R658-5</f>
        <v>40919</v>
      </c>
      <c r="S660" s="2223"/>
      <c r="T660" s="2260"/>
      <c r="U660" s="2223"/>
      <c r="V660" s="2260"/>
      <c r="W660" s="2223">
        <v>41045</v>
      </c>
      <c r="X660" s="2223">
        <f>X658-7</f>
        <v>41053</v>
      </c>
      <c r="Y660" s="2223">
        <f>Y658-7</f>
        <v>40766</v>
      </c>
      <c r="Z660" s="2223">
        <f>Z658-7</f>
        <v>-67</v>
      </c>
      <c r="AA660" s="2223">
        <f>AA658-7</f>
        <v>-67</v>
      </c>
      <c r="AB660" s="2223">
        <f>AB658-7</f>
        <v>41182</v>
      </c>
      <c r="AC660" s="2261">
        <f t="shared" ref="AC660:AI660" si="629">AC659-5</f>
        <v>40840</v>
      </c>
      <c r="AD660" s="2261">
        <f t="shared" si="629"/>
        <v>41247</v>
      </c>
      <c r="AE660" s="2261">
        <f t="shared" si="629"/>
        <v>41275</v>
      </c>
      <c r="AF660" s="2261">
        <f t="shared" si="629"/>
        <v>41310</v>
      </c>
      <c r="AG660" s="2261">
        <f t="shared" si="629"/>
        <v>41338</v>
      </c>
      <c r="AH660" s="2261">
        <f t="shared" si="629"/>
        <v>41366</v>
      </c>
      <c r="AI660" s="2261">
        <f t="shared" si="629"/>
        <v>41395</v>
      </c>
      <c r="AJ660" s="2222" t="s">
        <v>25</v>
      </c>
      <c r="AK660" s="2261">
        <f>AK659-5</f>
        <v>41429</v>
      </c>
      <c r="AL660" s="2261">
        <f>AL659-5</f>
        <v>41457</v>
      </c>
      <c r="AM660" s="2261">
        <f t="shared" ref="AM660:AR660" si="630">AM659-5</f>
        <v>41492</v>
      </c>
      <c r="AN660" s="2261">
        <f t="shared" si="630"/>
        <v>41520</v>
      </c>
      <c r="AO660" s="2261">
        <f t="shared" si="630"/>
        <v>41555</v>
      </c>
      <c r="AP660" s="2261">
        <f t="shared" si="630"/>
        <v>41604</v>
      </c>
      <c r="AQ660" s="2261">
        <f t="shared" si="630"/>
        <v>41246</v>
      </c>
      <c r="AR660" s="2261">
        <f t="shared" si="630"/>
        <v>41646</v>
      </c>
      <c r="AS660" s="2261">
        <f>AS659-5</f>
        <v>41695</v>
      </c>
      <c r="AT660" s="2261">
        <f>AT659-5</f>
        <v>41731</v>
      </c>
      <c r="AU660" s="2222" t="s">
        <v>106</v>
      </c>
      <c r="AV660" s="2261">
        <f t="shared" ref="AV660:BA660" si="631">AV659-5</f>
        <v>41400</v>
      </c>
      <c r="AW660" s="2261">
        <f t="shared" si="631"/>
        <v>41436</v>
      </c>
      <c r="AX660" s="2261">
        <f t="shared" si="631"/>
        <v>41484</v>
      </c>
      <c r="AY660" s="2261">
        <f t="shared" si="631"/>
        <v>41877</v>
      </c>
      <c r="AZ660" s="2261">
        <f t="shared" si="631"/>
        <v>41912</v>
      </c>
      <c r="BA660" s="2261">
        <f t="shared" si="631"/>
        <v>41947</v>
      </c>
      <c r="BB660" s="2261">
        <f>BB659-5</f>
        <v>41976</v>
      </c>
      <c r="BC660" s="2261">
        <f>BC659-5</f>
        <v>42017</v>
      </c>
      <c r="BD660" s="2222" t="s">
        <v>67</v>
      </c>
      <c r="BE660" s="2222" t="s">
        <v>67</v>
      </c>
      <c r="BF660" s="2261">
        <f>BF659-5</f>
        <v>42115</v>
      </c>
      <c r="BG660" s="2222" t="s">
        <v>106</v>
      </c>
      <c r="BH660" s="2222" t="s">
        <v>106</v>
      </c>
      <c r="BI660" s="2261">
        <f>BI659-5</f>
        <v>42192</v>
      </c>
      <c r="BJ660" s="2222" t="s">
        <v>109</v>
      </c>
      <c r="BK660" s="2222" t="s">
        <v>109</v>
      </c>
      <c r="BL660" s="2261">
        <f>BL659-5</f>
        <v>42276</v>
      </c>
      <c r="BM660" s="2261">
        <f t="shared" ref="BM660:BR660" si="632">BM659-5</f>
        <v>42311</v>
      </c>
      <c r="BN660" s="2261">
        <f t="shared" si="632"/>
        <v>42346</v>
      </c>
      <c r="BO660" s="2261">
        <f t="shared" si="632"/>
        <v>42381</v>
      </c>
      <c r="BP660" s="2261">
        <f t="shared" si="632"/>
        <v>42416</v>
      </c>
      <c r="BQ660" s="2277">
        <f t="shared" si="632"/>
        <v>42451</v>
      </c>
      <c r="BR660" s="2224">
        <f t="shared" si="632"/>
        <v>42486</v>
      </c>
      <c r="BS660" s="2282" t="s">
        <v>106</v>
      </c>
      <c r="BT660" s="2224">
        <f t="shared" ref="BT660:BZ660" si="633">BT659-5</f>
        <v>42514</v>
      </c>
      <c r="BU660" s="2225">
        <f t="shared" si="633"/>
        <v>42542</v>
      </c>
      <c r="BV660" s="2224">
        <f t="shared" si="633"/>
        <v>42584</v>
      </c>
      <c r="BW660" s="2225">
        <f t="shared" si="633"/>
        <v>42612</v>
      </c>
      <c r="BX660" s="2224">
        <f t="shared" si="633"/>
        <v>42640</v>
      </c>
      <c r="BY660" s="2225">
        <f t="shared" si="633"/>
        <v>42689</v>
      </c>
      <c r="BZ660" s="2224">
        <f t="shared" si="633"/>
        <v>42717</v>
      </c>
      <c r="CA660" s="2288">
        <f>CA659-5</f>
        <v>42752</v>
      </c>
      <c r="CB660" s="2225">
        <f t="shared" ref="CB660:CS660" si="634">CB659-5</f>
        <v>42787</v>
      </c>
      <c r="CC660" s="2224">
        <f t="shared" si="634"/>
        <v>42822</v>
      </c>
      <c r="CD660" s="2225">
        <f t="shared" si="634"/>
        <v>42857</v>
      </c>
      <c r="CE660" s="2224" t="s">
        <v>106</v>
      </c>
      <c r="CF660" s="2225">
        <f t="shared" si="634"/>
        <v>42520</v>
      </c>
      <c r="CG660" s="2224">
        <f t="shared" si="634"/>
        <v>42927</v>
      </c>
      <c r="CH660" s="2224">
        <f t="shared" si="634"/>
        <v>42955</v>
      </c>
      <c r="CI660" s="2224">
        <f t="shared" si="634"/>
        <v>42983</v>
      </c>
      <c r="CJ660" s="2224">
        <f t="shared" si="634"/>
        <v>43011</v>
      </c>
      <c r="CK660" s="2224">
        <f t="shared" si="634"/>
        <v>43053</v>
      </c>
      <c r="CL660" s="2224">
        <f t="shared" si="634"/>
        <v>43074</v>
      </c>
      <c r="CM660" s="2224">
        <f t="shared" si="634"/>
        <v>43109</v>
      </c>
      <c r="CN660" s="2224">
        <f t="shared" si="634"/>
        <v>43151</v>
      </c>
      <c r="CO660" s="2224">
        <f t="shared" si="634"/>
        <v>43186</v>
      </c>
      <c r="CP660" s="2224">
        <f t="shared" si="634"/>
        <v>43221</v>
      </c>
      <c r="CQ660" s="2224" t="s">
        <v>106</v>
      </c>
      <c r="CR660" s="2224">
        <f t="shared" si="634"/>
        <v>43256</v>
      </c>
      <c r="CS660" s="2224">
        <f t="shared" si="634"/>
        <v>43284</v>
      </c>
    </row>
    <row r="661" spans="1:99" ht="30" hidden="1" customHeight="1" thickBot="1" x14ac:dyDescent="0.3">
      <c r="A661" s="4738"/>
      <c r="B661" s="4804"/>
      <c r="C661" s="2266" t="s">
        <v>180</v>
      </c>
      <c r="D661" s="2267" t="s">
        <v>180</v>
      </c>
      <c r="E661" s="2268"/>
      <c r="F661" s="2268"/>
      <c r="G661" s="2268"/>
      <c r="H661" s="2268"/>
      <c r="I661" s="2268"/>
      <c r="J661" s="2268"/>
      <c r="K661" s="2268"/>
      <c r="L661" s="2268"/>
      <c r="M661" s="2269"/>
      <c r="N661" s="2269"/>
      <c r="O661" s="2269" t="e">
        <f>#REF!-7</f>
        <v>#REF!</v>
      </c>
      <c r="P661" s="2269" t="s">
        <v>107</v>
      </c>
      <c r="Q661" s="2269" t="e">
        <f>#REF!-7</f>
        <v>#REF!</v>
      </c>
      <c r="R661" s="2269" t="e">
        <f>#REF!-7</f>
        <v>#REF!</v>
      </c>
      <c r="S661" s="2269"/>
      <c r="T661" s="2270"/>
      <c r="U661" s="2269"/>
      <c r="V661" s="2269"/>
      <c r="W661" s="2269" t="s">
        <v>181</v>
      </c>
      <c r="X661" s="2270" t="s">
        <v>181</v>
      </c>
      <c r="Y661" s="2269">
        <f>Y660-40</f>
        <v>40726</v>
      </c>
      <c r="Z661" s="2269">
        <f>Z226</f>
        <v>41121</v>
      </c>
      <c r="AA661" s="2269">
        <f>AA660-30</f>
        <v>-97</v>
      </c>
      <c r="AB661" s="2269">
        <f>AB660-30</f>
        <v>41152</v>
      </c>
      <c r="AC661" s="2271">
        <f>AC658-35</f>
        <v>40817</v>
      </c>
      <c r="AD661" s="2271">
        <f>AD658-35</f>
        <v>41224</v>
      </c>
      <c r="AE661" s="2271">
        <f>AE658-35</f>
        <v>41252</v>
      </c>
      <c r="AF661" s="2271">
        <f>AF658-35</f>
        <v>41287</v>
      </c>
      <c r="AG661" s="2271">
        <f t="shared" ref="AG661:AR661" si="635">AG658-35</f>
        <v>41315</v>
      </c>
      <c r="AH661" s="2271">
        <f t="shared" si="635"/>
        <v>41343</v>
      </c>
      <c r="AI661" s="2271">
        <f t="shared" si="635"/>
        <v>41372</v>
      </c>
      <c r="AJ661" s="2268" t="s">
        <v>25</v>
      </c>
      <c r="AK661" s="2271">
        <f t="shared" si="635"/>
        <v>41406</v>
      </c>
      <c r="AL661" s="2271">
        <f t="shared" si="635"/>
        <v>41434</v>
      </c>
      <c r="AM661" s="2271">
        <f t="shared" si="635"/>
        <v>41469</v>
      </c>
      <c r="AN661" s="2271">
        <f t="shared" si="635"/>
        <v>41497</v>
      </c>
      <c r="AO661" s="2271">
        <f t="shared" si="635"/>
        <v>41532</v>
      </c>
      <c r="AP661" s="2271">
        <f t="shared" si="635"/>
        <v>41581</v>
      </c>
      <c r="AQ661" s="2271">
        <f t="shared" si="635"/>
        <v>41223</v>
      </c>
      <c r="AR661" s="2271">
        <f t="shared" si="635"/>
        <v>41623</v>
      </c>
      <c r="AS661" s="2272">
        <f>AS658-56</f>
        <v>41651</v>
      </c>
      <c r="AT661" s="2271">
        <f>AT658-35</f>
        <v>41708</v>
      </c>
      <c r="AU661" s="2268" t="s">
        <v>106</v>
      </c>
      <c r="AV661" s="2271">
        <f t="shared" ref="AV661:BA661" si="636">AV658-35</f>
        <v>41377</v>
      </c>
      <c r="AW661" s="2271">
        <f t="shared" si="636"/>
        <v>41413</v>
      </c>
      <c r="AX661" s="2271">
        <f t="shared" si="636"/>
        <v>41461</v>
      </c>
      <c r="AY661" s="2271">
        <f t="shared" si="636"/>
        <v>41854</v>
      </c>
      <c r="AZ661" s="2271">
        <f t="shared" si="636"/>
        <v>41889</v>
      </c>
      <c r="BA661" s="2271">
        <f t="shared" si="636"/>
        <v>41924</v>
      </c>
      <c r="BB661" s="2271">
        <f>BB658-35</f>
        <v>41953</v>
      </c>
      <c r="BC661" s="2271">
        <f>BC658-35</f>
        <v>41994</v>
      </c>
      <c r="BD661" s="2273" t="s">
        <v>67</v>
      </c>
      <c r="BE661" s="2268" t="s">
        <v>67</v>
      </c>
      <c r="BF661" s="2271">
        <f>BF658-35</f>
        <v>42092</v>
      </c>
      <c r="BG661" s="2268" t="s">
        <v>106</v>
      </c>
      <c r="BH661" s="2274" t="s">
        <v>106</v>
      </c>
      <c r="BI661" s="2271">
        <f>BI658-35</f>
        <v>42169</v>
      </c>
      <c r="BJ661" s="2274" t="s">
        <v>109</v>
      </c>
      <c r="BK661" s="2274" t="s">
        <v>109</v>
      </c>
      <c r="BL661" s="2271">
        <f>BL658-35</f>
        <v>42253</v>
      </c>
      <c r="BM661" s="2271">
        <f t="shared" ref="BM661:BR661" si="637">BM658-35</f>
        <v>42288</v>
      </c>
      <c r="BN661" s="2271">
        <f t="shared" si="637"/>
        <v>42323</v>
      </c>
      <c r="BO661" s="2271">
        <f t="shared" si="637"/>
        <v>42358</v>
      </c>
      <c r="BP661" s="2271">
        <f t="shared" si="637"/>
        <v>42393</v>
      </c>
      <c r="BQ661" s="2278">
        <f t="shared" si="637"/>
        <v>42428</v>
      </c>
      <c r="BR661" s="2279">
        <f t="shared" si="637"/>
        <v>42463</v>
      </c>
      <c r="BS661" s="2283" t="s">
        <v>106</v>
      </c>
      <c r="BT661" s="2279">
        <f t="shared" ref="BT661:BZ661" si="638">BT658-35</f>
        <v>42491</v>
      </c>
      <c r="BU661" s="2284">
        <f t="shared" si="638"/>
        <v>42519</v>
      </c>
      <c r="BV661" s="2279">
        <f t="shared" si="638"/>
        <v>42561</v>
      </c>
      <c r="BW661" s="2284">
        <f t="shared" si="638"/>
        <v>42589</v>
      </c>
      <c r="BX661" s="2279">
        <f t="shared" si="638"/>
        <v>42617</v>
      </c>
      <c r="BY661" s="2284">
        <f t="shared" si="638"/>
        <v>42666</v>
      </c>
      <c r="BZ661" s="2279">
        <f t="shared" si="638"/>
        <v>42694</v>
      </c>
      <c r="CA661" s="2289">
        <f>CA658-35</f>
        <v>42729</v>
      </c>
      <c r="CB661" s="2284">
        <f t="shared" ref="CB661:CS661" si="639">CB658-35</f>
        <v>42764</v>
      </c>
      <c r="CC661" s="2279">
        <f t="shared" si="639"/>
        <v>42799</v>
      </c>
      <c r="CD661" s="2284">
        <f t="shared" si="639"/>
        <v>42834</v>
      </c>
      <c r="CE661" s="2279" t="s">
        <v>106</v>
      </c>
      <c r="CF661" s="2284">
        <f t="shared" si="639"/>
        <v>42497</v>
      </c>
      <c r="CG661" s="2279">
        <f t="shared" si="639"/>
        <v>42904</v>
      </c>
      <c r="CH661" s="2279">
        <f t="shared" si="639"/>
        <v>42932</v>
      </c>
      <c r="CI661" s="2279">
        <f t="shared" si="639"/>
        <v>42960</v>
      </c>
      <c r="CJ661" s="2279">
        <f t="shared" si="639"/>
        <v>42988</v>
      </c>
      <c r="CK661" s="2279">
        <f t="shared" si="639"/>
        <v>43030</v>
      </c>
      <c r="CL661" s="2279">
        <f t="shared" si="639"/>
        <v>43051</v>
      </c>
      <c r="CM661" s="2279">
        <f t="shared" si="639"/>
        <v>43086</v>
      </c>
      <c r="CN661" s="2279">
        <f t="shared" si="639"/>
        <v>43128</v>
      </c>
      <c r="CO661" s="2279">
        <f t="shared" si="639"/>
        <v>43163</v>
      </c>
      <c r="CP661" s="2279">
        <f t="shared" si="639"/>
        <v>43198</v>
      </c>
      <c r="CQ661" s="2279" t="s">
        <v>106</v>
      </c>
      <c r="CR661" s="2279">
        <f t="shared" si="639"/>
        <v>43233</v>
      </c>
      <c r="CS661" s="2279">
        <f t="shared" si="639"/>
        <v>43261</v>
      </c>
    </row>
    <row r="662" spans="1:99" ht="150" hidden="1" customHeight="1" thickBot="1" x14ac:dyDescent="0.3">
      <c r="A662" s="4739"/>
      <c r="B662" s="4743"/>
      <c r="C662" s="2228" t="s">
        <v>30</v>
      </c>
      <c r="D662" s="2228" t="s">
        <v>30</v>
      </c>
      <c r="E662" s="2229"/>
      <c r="F662" s="2230" t="s">
        <v>78</v>
      </c>
      <c r="G662" s="2230" t="s">
        <v>75</v>
      </c>
      <c r="H662" s="2230"/>
      <c r="I662" s="2230"/>
      <c r="J662" s="2230"/>
      <c r="K662" s="2231" t="s">
        <v>94</v>
      </c>
      <c r="L662" s="2229"/>
      <c r="M662" s="2232" t="s">
        <v>95</v>
      </c>
      <c r="N662" s="2233"/>
      <c r="O662" s="263" t="s">
        <v>113</v>
      </c>
      <c r="P662" s="265"/>
      <c r="Q662" s="265"/>
      <c r="R662" s="733" t="s">
        <v>127</v>
      </c>
      <c r="S662" s="265"/>
      <c r="T662" s="179"/>
      <c r="U662" s="249"/>
      <c r="V662" s="2234"/>
      <c r="W662" s="2234"/>
      <c r="X662" s="265"/>
      <c r="Y662" s="265"/>
      <c r="Z662" s="265"/>
      <c r="AA662" s="263" t="s">
        <v>1</v>
      </c>
      <c r="AB662" s="799" t="s">
        <v>232</v>
      </c>
      <c r="AC662" s="2235"/>
      <c r="AD662" s="2235"/>
      <c r="AE662" s="2235"/>
      <c r="AF662" s="2235"/>
      <c r="AG662" s="2235"/>
      <c r="AH662" s="2235"/>
      <c r="AI662" s="2235"/>
      <c r="AJ662" s="2235"/>
      <c r="AK662" s="2235"/>
      <c r="AL662" s="2235"/>
      <c r="AM662" s="130"/>
      <c r="AN662" s="130"/>
      <c r="AO662" s="130"/>
      <c r="AP662" s="130"/>
      <c r="AQ662" s="130"/>
      <c r="AR662" s="130"/>
      <c r="AS662" s="130"/>
      <c r="AT662" s="130"/>
      <c r="AU662" s="2236"/>
      <c r="AV662" s="130"/>
      <c r="AW662" s="2236"/>
      <c r="AX662" s="130"/>
      <c r="AY662" s="130"/>
      <c r="AZ662" s="130"/>
      <c r="BA662" s="1159"/>
      <c r="BB662" s="1159"/>
      <c r="BC662" s="1159"/>
      <c r="BD662" s="1159"/>
      <c r="BE662" s="1159"/>
      <c r="BF662" s="1159"/>
      <c r="BG662" s="1159"/>
      <c r="BH662" s="1159"/>
      <c r="BI662" s="1159"/>
      <c r="BJ662" s="1159"/>
      <c r="BK662" s="1159"/>
      <c r="BL662" s="179"/>
    </row>
    <row r="663" spans="1:99" ht="150" hidden="1" customHeight="1" x14ac:dyDescent="0.25">
      <c r="A663" s="966"/>
      <c r="B663" s="967"/>
      <c r="C663" s="4"/>
      <c r="D663" s="4"/>
      <c r="E663" s="13"/>
      <c r="F663" s="42"/>
      <c r="G663" s="42"/>
      <c r="H663" s="42"/>
      <c r="I663" s="42"/>
      <c r="J663" s="42"/>
      <c r="K663" s="968"/>
      <c r="L663" s="13"/>
      <c r="M663" s="181"/>
      <c r="N663" s="181"/>
      <c r="O663" s="3351"/>
      <c r="P663" s="181"/>
      <c r="Q663" s="181"/>
      <c r="R663" s="965"/>
      <c r="S663" s="181"/>
      <c r="T663" s="181"/>
      <c r="U663" s="181"/>
      <c r="V663" s="181"/>
      <c r="W663" s="181"/>
      <c r="X663" s="181"/>
      <c r="Y663" s="181"/>
      <c r="Z663" s="181"/>
      <c r="AA663" s="3351"/>
      <c r="AB663" s="2803"/>
      <c r="AC663" s="827"/>
      <c r="AD663" s="827"/>
      <c r="AE663" s="827"/>
      <c r="AF663" s="827"/>
      <c r="AG663" s="827"/>
      <c r="AH663" s="827"/>
      <c r="AI663" s="827"/>
      <c r="AJ663" s="827"/>
      <c r="AK663" s="827"/>
      <c r="AL663" s="827"/>
    </row>
    <row r="664" spans="1:99" ht="150" hidden="1" customHeight="1" thickBot="1" x14ac:dyDescent="0.3">
      <c r="A664" s="966"/>
      <c r="B664" s="967"/>
      <c r="C664" s="4"/>
      <c r="D664" s="4"/>
      <c r="E664" s="13"/>
      <c r="F664" s="42"/>
      <c r="G664" s="42"/>
      <c r="H664" s="42"/>
      <c r="I664" s="42"/>
      <c r="J664" s="42"/>
      <c r="K664" s="968"/>
      <c r="L664" s="13"/>
      <c r="M664" s="181"/>
      <c r="N664" s="181"/>
      <c r="O664" s="3351"/>
      <c r="P664" s="181"/>
      <c r="Q664" s="181"/>
      <c r="R664" s="965"/>
      <c r="S664" s="181"/>
      <c r="T664" s="181"/>
      <c r="U664" s="181"/>
      <c r="V664" s="181"/>
      <c r="W664" s="181"/>
      <c r="X664" s="181"/>
      <c r="Y664" s="181"/>
      <c r="Z664" s="181"/>
      <c r="AA664" s="3351"/>
      <c r="AB664" s="2803"/>
      <c r="AC664" s="827"/>
      <c r="AD664" s="827"/>
      <c r="AE664" s="827"/>
      <c r="AF664" s="827"/>
      <c r="AG664" s="827"/>
      <c r="AH664" s="827"/>
      <c r="AI664" s="827"/>
      <c r="AJ664" s="827"/>
      <c r="AK664" s="827"/>
      <c r="AL664" s="827"/>
      <c r="CQ664" s="2095">
        <v>2019</v>
      </c>
    </row>
    <row r="665" spans="1:99" ht="30" hidden="1" customHeight="1" thickBot="1" x14ac:dyDescent="0.3">
      <c r="A665" s="11"/>
      <c r="B665" s="12"/>
      <c r="C665" s="4"/>
      <c r="D665" s="4"/>
      <c r="E665" s="90"/>
      <c r="F665" s="90"/>
      <c r="G665" s="90"/>
      <c r="H665" s="90"/>
      <c r="I665" s="90"/>
      <c r="J665" s="90"/>
      <c r="K665" s="13"/>
      <c r="L665" s="13"/>
      <c r="M665" s="189"/>
      <c r="AB665" s="15"/>
      <c r="BI665" s="15" t="s">
        <v>1</v>
      </c>
      <c r="BL665" s="4772" t="s">
        <v>426</v>
      </c>
      <c r="BM665" s="4773"/>
      <c r="BN665" s="4774"/>
      <c r="BO665" s="4777" t="s">
        <v>449</v>
      </c>
      <c r="BP665" s="4779"/>
      <c r="BQ665" s="4781"/>
      <c r="BR665" s="4805" t="s">
        <v>431</v>
      </c>
      <c r="BS665" s="4806"/>
      <c r="BT665" s="4807"/>
      <c r="BU665" s="4777" t="s">
        <v>542</v>
      </c>
      <c r="BV665" s="4779"/>
      <c r="BW665" s="4769"/>
      <c r="BX665" s="4772" t="s">
        <v>543</v>
      </c>
      <c r="BY665" s="4773"/>
      <c r="BZ665" s="4774"/>
      <c r="CA665" s="4777" t="s">
        <v>449</v>
      </c>
      <c r="CB665" s="4779"/>
      <c r="CC665" s="4769"/>
      <c r="CD665" s="4777" t="s">
        <v>660</v>
      </c>
      <c r="CE665" s="4779"/>
      <c r="CF665" s="4769"/>
      <c r="CG665" s="4777" t="s">
        <v>542</v>
      </c>
      <c r="CH665" s="4779"/>
      <c r="CI665" s="4769"/>
      <c r="CJ665" s="4772" t="s">
        <v>543</v>
      </c>
      <c r="CK665" s="4773"/>
      <c r="CL665" s="4774"/>
      <c r="CM665" s="4777" t="s">
        <v>449</v>
      </c>
      <c r="CN665" s="4779"/>
      <c r="CO665" s="4769"/>
      <c r="CP665" s="4777" t="s">
        <v>660</v>
      </c>
      <c r="CQ665" s="4779"/>
      <c r="CR665" s="4769"/>
      <c r="CS665" s="4777" t="s">
        <v>542</v>
      </c>
      <c r="CT665" s="4779"/>
      <c r="CU665" s="4769"/>
    </row>
    <row r="666" spans="1:99" ht="30" hidden="1" customHeight="1" thickBot="1" x14ac:dyDescent="0.3">
      <c r="A666" s="11"/>
      <c r="B666" s="12"/>
      <c r="C666" s="4"/>
      <c r="D666" s="4"/>
      <c r="E666" s="90"/>
      <c r="F666" s="90"/>
      <c r="G666" s="90"/>
      <c r="H666" s="90"/>
      <c r="I666" s="90"/>
      <c r="J666" s="90"/>
      <c r="K666" s="13"/>
      <c r="L666" s="13"/>
      <c r="M666" s="189"/>
      <c r="AB666" s="15"/>
      <c r="BL666" s="1489">
        <v>42551</v>
      </c>
      <c r="BM666" s="1490">
        <v>42581</v>
      </c>
      <c r="BN666" s="1492">
        <v>42612</v>
      </c>
      <c r="BO666" s="1489">
        <v>42643</v>
      </c>
      <c r="BP666" s="1490">
        <v>42673</v>
      </c>
      <c r="BQ666" s="1492">
        <v>42704</v>
      </c>
      <c r="BR666" s="2805">
        <v>42734</v>
      </c>
      <c r="BS666" s="2806">
        <v>42765</v>
      </c>
      <c r="BT666" s="2807">
        <v>42794</v>
      </c>
      <c r="BU666" s="1489">
        <v>42824</v>
      </c>
      <c r="BV666" s="1490">
        <v>42855</v>
      </c>
      <c r="BW666" s="1492">
        <v>42885</v>
      </c>
      <c r="BX666" s="1489">
        <v>42916</v>
      </c>
      <c r="BY666" s="1490">
        <v>42946</v>
      </c>
      <c r="BZ666" s="1492">
        <v>42977</v>
      </c>
      <c r="CA666" s="1489">
        <v>43008</v>
      </c>
      <c r="CB666" s="1490">
        <v>43038</v>
      </c>
      <c r="CC666" s="1492">
        <v>43069</v>
      </c>
      <c r="CD666" s="1489">
        <v>43099</v>
      </c>
      <c r="CE666" s="1490">
        <v>43130</v>
      </c>
      <c r="CF666" s="1492">
        <v>43159</v>
      </c>
      <c r="CG666" s="1489">
        <v>43189</v>
      </c>
      <c r="CH666" s="1490">
        <v>43220</v>
      </c>
      <c r="CI666" s="1492">
        <v>43250</v>
      </c>
      <c r="CJ666" s="1489">
        <v>43281</v>
      </c>
      <c r="CK666" s="1490">
        <v>43311</v>
      </c>
      <c r="CL666" s="1492">
        <v>43342</v>
      </c>
      <c r="CM666" s="1489">
        <v>43373</v>
      </c>
      <c r="CN666" s="1490">
        <v>43403</v>
      </c>
      <c r="CO666" s="1492">
        <v>43434</v>
      </c>
      <c r="CP666" s="1489">
        <v>43464</v>
      </c>
      <c r="CQ666" s="1490">
        <v>43495</v>
      </c>
      <c r="CR666" s="1492">
        <v>43524</v>
      </c>
      <c r="CS666" s="1489">
        <v>43554</v>
      </c>
      <c r="CT666" s="1490">
        <v>43585</v>
      </c>
      <c r="CU666" s="1492">
        <v>43615</v>
      </c>
    </row>
    <row r="667" spans="1:99" ht="30" hidden="1" customHeight="1" x14ac:dyDescent="0.25">
      <c r="A667" s="4696" t="s">
        <v>616</v>
      </c>
      <c r="B667" s="4723" t="s">
        <v>550</v>
      </c>
      <c r="C667" s="1277" t="s">
        <v>433</v>
      </c>
      <c r="D667" s="1277"/>
      <c r="E667" s="90"/>
      <c r="F667" s="90"/>
      <c r="G667" s="90"/>
      <c r="H667" s="90"/>
      <c r="I667" s="90"/>
      <c r="J667" s="90"/>
      <c r="K667" s="13"/>
      <c r="L667" s="13"/>
      <c r="M667" s="189"/>
      <c r="AB667" s="15"/>
      <c r="BI667" s="508"/>
      <c r="BJ667" s="508"/>
      <c r="BK667" s="1418"/>
      <c r="BL667" s="1493">
        <v>42551</v>
      </c>
      <c r="BM667" s="1494">
        <v>42581</v>
      </c>
      <c r="BN667" s="1533">
        <v>42612</v>
      </c>
      <c r="BO667" s="1416">
        <v>42643</v>
      </c>
      <c r="BP667" s="1417">
        <v>42673</v>
      </c>
      <c r="BQ667" s="1675">
        <v>42704</v>
      </c>
      <c r="BR667" s="2808">
        <v>42734</v>
      </c>
      <c r="BS667" s="2809">
        <v>42765</v>
      </c>
      <c r="BT667" s="2810">
        <v>42794</v>
      </c>
      <c r="BU667" s="1416">
        <v>42809</v>
      </c>
      <c r="BV667" s="1417">
        <v>42840</v>
      </c>
      <c r="BW667" s="1675">
        <v>42870</v>
      </c>
      <c r="BX667" s="1416">
        <v>42901</v>
      </c>
      <c r="BY667" s="1417">
        <v>42931</v>
      </c>
      <c r="BZ667" s="1675">
        <v>42962</v>
      </c>
      <c r="CA667" s="1416">
        <v>42993</v>
      </c>
      <c r="CB667" s="1417">
        <v>43023</v>
      </c>
      <c r="CC667" s="1432">
        <v>43054</v>
      </c>
      <c r="CD667" s="1416">
        <v>43084</v>
      </c>
      <c r="CE667" s="1417">
        <v>43115</v>
      </c>
      <c r="CF667" s="1432">
        <v>43146</v>
      </c>
      <c r="CG667" s="1416">
        <v>43174</v>
      </c>
      <c r="CH667" s="1417">
        <v>43205</v>
      </c>
      <c r="CI667" s="1675">
        <v>43235</v>
      </c>
      <c r="CJ667" s="1416">
        <v>43266</v>
      </c>
      <c r="CK667" s="1417">
        <v>43296</v>
      </c>
      <c r="CL667" s="1675">
        <v>43327</v>
      </c>
      <c r="CM667" s="1416">
        <v>43358</v>
      </c>
      <c r="CN667" s="1417">
        <v>43388</v>
      </c>
      <c r="CO667" s="1432">
        <v>43419</v>
      </c>
      <c r="CP667" s="1416">
        <v>43449</v>
      </c>
      <c r="CQ667" s="1417">
        <v>43480</v>
      </c>
      <c r="CR667" s="1432">
        <v>43511</v>
      </c>
      <c r="CS667" s="1416">
        <v>43539</v>
      </c>
      <c r="CT667" s="1417">
        <v>43570</v>
      </c>
      <c r="CU667" s="1675">
        <v>43600</v>
      </c>
    </row>
    <row r="668" spans="1:99" ht="30" hidden="1" customHeight="1" x14ac:dyDescent="0.25">
      <c r="A668" s="4730"/>
      <c r="B668" s="4724"/>
      <c r="C668" s="1284" t="s">
        <v>440</v>
      </c>
      <c r="D668" s="1284"/>
      <c r="E668" s="90"/>
      <c r="F668" s="90"/>
      <c r="G668" s="90"/>
      <c r="H668" s="90"/>
      <c r="I668" s="90"/>
      <c r="J668" s="90"/>
      <c r="K668" s="13"/>
      <c r="L668" s="13"/>
      <c r="M668" s="189"/>
      <c r="AB668" s="15"/>
      <c r="BI668" s="508"/>
      <c r="BJ668" s="508"/>
      <c r="BK668" s="1418"/>
      <c r="BL668" s="1495">
        <v>42536</v>
      </c>
      <c r="BM668" s="1496">
        <v>42566</v>
      </c>
      <c r="BN668" s="1534">
        <v>42597</v>
      </c>
      <c r="BO668" s="1314">
        <v>42628</v>
      </c>
      <c r="BP668" s="1342">
        <v>42658</v>
      </c>
      <c r="BQ668" s="1352">
        <v>42689</v>
      </c>
      <c r="BR668" s="915">
        <v>42719</v>
      </c>
      <c r="BS668" s="911">
        <v>42750</v>
      </c>
      <c r="BT668" s="912">
        <v>42750</v>
      </c>
      <c r="BU668" s="1314">
        <v>42799</v>
      </c>
      <c r="BV668" s="1342">
        <v>42830</v>
      </c>
      <c r="BW668" s="1352">
        <v>42860</v>
      </c>
      <c r="BX668" s="1314">
        <v>42891</v>
      </c>
      <c r="BY668" s="1342">
        <v>42921</v>
      </c>
      <c r="BZ668" s="1352">
        <v>42952</v>
      </c>
      <c r="CA668" s="1314">
        <v>42983</v>
      </c>
      <c r="CB668" s="1342">
        <v>43013</v>
      </c>
      <c r="CC668" s="1348">
        <v>43044</v>
      </c>
      <c r="CD668" s="1314">
        <v>43074</v>
      </c>
      <c r="CE668" s="1342">
        <v>43105</v>
      </c>
      <c r="CF668" s="1348">
        <v>43136</v>
      </c>
      <c r="CG668" s="1314">
        <v>42799</v>
      </c>
      <c r="CH668" s="1342">
        <v>42830</v>
      </c>
      <c r="CI668" s="1352">
        <v>42860</v>
      </c>
      <c r="CJ668" s="1314">
        <v>42891</v>
      </c>
      <c r="CK668" s="1342">
        <v>42921</v>
      </c>
      <c r="CL668" s="1352">
        <v>42952</v>
      </c>
      <c r="CM668" s="1314">
        <v>42983</v>
      </c>
      <c r="CN668" s="1342">
        <v>43013</v>
      </c>
      <c r="CO668" s="1348">
        <v>43044</v>
      </c>
      <c r="CP668" s="1314">
        <v>43074</v>
      </c>
      <c r="CQ668" s="1342">
        <v>43105</v>
      </c>
      <c r="CR668" s="1348">
        <v>43136</v>
      </c>
      <c r="CS668" s="1314">
        <v>42799</v>
      </c>
      <c r="CT668" s="1342">
        <v>42830</v>
      </c>
      <c r="CU668" s="1352">
        <v>42860</v>
      </c>
    </row>
    <row r="669" spans="1:99" ht="30" hidden="1" customHeight="1" x14ac:dyDescent="0.25">
      <c r="A669" s="4730"/>
      <c r="B669" s="4724"/>
      <c r="C669" s="1285" t="s">
        <v>434</v>
      </c>
      <c r="D669" s="1285"/>
      <c r="E669" s="90"/>
      <c r="F669" s="90"/>
      <c r="G669" s="90"/>
      <c r="H669" s="90"/>
      <c r="I669" s="90"/>
      <c r="J669" s="90"/>
      <c r="K669" s="13"/>
      <c r="L669" s="13"/>
      <c r="M669" s="189"/>
      <c r="AB669" s="15"/>
      <c r="BI669" s="508"/>
      <c r="BJ669" s="508"/>
      <c r="BK669" s="1418"/>
      <c r="BL669" s="1495">
        <v>42531</v>
      </c>
      <c r="BM669" s="1496">
        <v>42561</v>
      </c>
      <c r="BN669" s="1534">
        <v>42592</v>
      </c>
      <c r="BO669" s="1315">
        <v>42623</v>
      </c>
      <c r="BP669" s="1340">
        <v>42653</v>
      </c>
      <c r="BQ669" s="1350">
        <v>42684</v>
      </c>
      <c r="BR669" s="915">
        <v>42745</v>
      </c>
      <c r="BS669" s="911">
        <v>42776</v>
      </c>
      <c r="BT669" s="912">
        <v>42804</v>
      </c>
      <c r="BU669" s="1948">
        <v>42835</v>
      </c>
      <c r="BV669" s="1949">
        <v>42865</v>
      </c>
      <c r="BW669" s="1950">
        <v>42896</v>
      </c>
      <c r="BX669" s="1948">
        <v>42926</v>
      </c>
      <c r="BY669" s="1949">
        <v>42957</v>
      </c>
      <c r="BZ669" s="1950">
        <v>42988</v>
      </c>
      <c r="CA669" s="1948">
        <v>43018</v>
      </c>
      <c r="CB669" s="1949">
        <v>43049</v>
      </c>
      <c r="CC669" s="1951">
        <v>42714</v>
      </c>
      <c r="CD669" s="1948">
        <v>43079</v>
      </c>
      <c r="CE669" s="1949">
        <v>43110</v>
      </c>
      <c r="CF669" s="1951">
        <v>43141</v>
      </c>
      <c r="CG669" s="1948">
        <v>43169</v>
      </c>
      <c r="CH669" s="1949">
        <v>43200</v>
      </c>
      <c r="CI669" s="1950">
        <v>43230</v>
      </c>
      <c r="CJ669" s="1948">
        <v>43261</v>
      </c>
      <c r="CK669" s="1949">
        <v>43291</v>
      </c>
      <c r="CL669" s="1950">
        <v>43322</v>
      </c>
      <c r="CM669" s="1948">
        <v>43353</v>
      </c>
      <c r="CN669" s="1949">
        <v>43383</v>
      </c>
      <c r="CO669" s="1951">
        <v>43414</v>
      </c>
      <c r="CP669" s="1948">
        <v>43444</v>
      </c>
      <c r="CQ669" s="1949">
        <v>43475</v>
      </c>
      <c r="CR669" s="1951">
        <v>43506</v>
      </c>
      <c r="CS669" s="1948">
        <v>43565</v>
      </c>
      <c r="CT669" s="1949">
        <v>42835</v>
      </c>
      <c r="CU669" s="1950">
        <v>42865</v>
      </c>
    </row>
    <row r="670" spans="1:99" ht="30" hidden="1" customHeight="1" x14ac:dyDescent="0.25">
      <c r="A670" s="4730"/>
      <c r="B670" s="4724"/>
      <c r="C670" s="1326" t="s">
        <v>441</v>
      </c>
      <c r="D670" s="1326"/>
      <c r="E670" s="90"/>
      <c r="F670" s="90"/>
      <c r="G670" s="90"/>
      <c r="H670" s="90"/>
      <c r="I670" s="90"/>
      <c r="J670" s="90"/>
      <c r="K670" s="13"/>
      <c r="L670" s="13"/>
      <c r="M670" s="189"/>
      <c r="AB670" s="15"/>
      <c r="BI670" s="508"/>
      <c r="BJ670" s="508"/>
      <c r="BK670" s="1418"/>
      <c r="BL670" s="1495">
        <v>42522</v>
      </c>
      <c r="BM670" s="1496">
        <v>42552</v>
      </c>
      <c r="BN670" s="1534">
        <v>42583</v>
      </c>
      <c r="BO670" s="1315">
        <v>42614</v>
      </c>
      <c r="BP670" s="1340">
        <v>42644</v>
      </c>
      <c r="BQ670" s="1350">
        <v>42675</v>
      </c>
      <c r="BR670" s="915">
        <v>43074</v>
      </c>
      <c r="BS670" s="911">
        <v>42740</v>
      </c>
      <c r="BT670" s="912">
        <v>42750</v>
      </c>
      <c r="BU670" s="1948">
        <v>42891</v>
      </c>
      <c r="BV670" s="1949">
        <v>42891</v>
      </c>
      <c r="BW670" s="1950">
        <v>42891</v>
      </c>
      <c r="BX670" s="1948">
        <v>42891</v>
      </c>
      <c r="BY670" s="1949">
        <v>42921</v>
      </c>
      <c r="BZ670" s="1950">
        <v>42952</v>
      </c>
      <c r="CA670" s="1948">
        <v>42983</v>
      </c>
      <c r="CB670" s="1949">
        <v>43013</v>
      </c>
      <c r="CC670" s="1951">
        <v>43044</v>
      </c>
      <c r="CD670" s="1948">
        <v>43070</v>
      </c>
      <c r="CE670" s="1949">
        <v>43101</v>
      </c>
      <c r="CF670" s="1951">
        <v>43132</v>
      </c>
      <c r="CG670" s="1948">
        <v>42891</v>
      </c>
      <c r="CH670" s="1949">
        <v>42891</v>
      </c>
      <c r="CI670" s="1950">
        <v>42891</v>
      </c>
      <c r="CJ670" s="1948">
        <v>42891</v>
      </c>
      <c r="CK670" s="1949">
        <v>42921</v>
      </c>
      <c r="CL670" s="1950">
        <v>42952</v>
      </c>
      <c r="CM670" s="1948">
        <v>42983</v>
      </c>
      <c r="CN670" s="1949">
        <v>43013</v>
      </c>
      <c r="CO670" s="1951">
        <v>43044</v>
      </c>
      <c r="CP670" s="1948">
        <v>43070</v>
      </c>
      <c r="CQ670" s="1949">
        <v>43101</v>
      </c>
      <c r="CR670" s="1951">
        <v>43132</v>
      </c>
      <c r="CS670" s="1948">
        <v>42891</v>
      </c>
      <c r="CT670" s="1949">
        <v>42891</v>
      </c>
      <c r="CU670" s="1950">
        <v>42891</v>
      </c>
    </row>
    <row r="671" spans="1:99" ht="30" hidden="1" customHeight="1" x14ac:dyDescent="0.25">
      <c r="A671" s="4730"/>
      <c r="B671" s="4724"/>
      <c r="C671" s="1327" t="s">
        <v>617</v>
      </c>
      <c r="D671" s="1327"/>
      <c r="E671" s="90"/>
      <c r="F671" s="90"/>
      <c r="G671" s="90"/>
      <c r="H671" s="90"/>
      <c r="I671" s="90"/>
      <c r="J671" s="90"/>
      <c r="K671" s="13"/>
      <c r="L671" s="13"/>
      <c r="M671" s="189"/>
      <c r="AB671" s="15"/>
      <c r="BI671" s="508"/>
      <c r="BJ671" s="508"/>
      <c r="BK671" s="1418"/>
      <c r="BL671" s="1495" t="e">
        <f t="shared" ref="BL671:BQ671" si="640">BL369</f>
        <v>#REF!</v>
      </c>
      <c r="BM671" s="1496" t="e">
        <f t="shared" si="640"/>
        <v>#REF!</v>
      </c>
      <c r="BN671" s="1534" t="e">
        <f t="shared" si="640"/>
        <v>#REF!</v>
      </c>
      <c r="BO671" s="1315" t="e">
        <f t="shared" si="640"/>
        <v>#REF!</v>
      </c>
      <c r="BP671" s="1340" t="str">
        <f t="shared" si="640"/>
        <v>same as 9/30</v>
      </c>
      <c r="BQ671" s="1350" t="str">
        <f t="shared" si="640"/>
        <v>same as 9/30</v>
      </c>
      <c r="BR671" s="915">
        <f>BR135</f>
        <v>42629</v>
      </c>
      <c r="BS671" s="915" t="str">
        <f>BS135</f>
        <v>same as 12/30</v>
      </c>
      <c r="BT671" s="485">
        <f>BT135</f>
        <v>42657</v>
      </c>
      <c r="BU671" s="1315">
        <f t="shared" ref="BU671:CU671" si="641">BV135</f>
        <v>42720</v>
      </c>
      <c r="BV671" s="1340">
        <f t="shared" si="641"/>
        <v>42748</v>
      </c>
      <c r="BW671" s="1350">
        <f t="shared" si="641"/>
        <v>42776</v>
      </c>
      <c r="BX671" s="1315">
        <f t="shared" si="641"/>
        <v>42825</v>
      </c>
      <c r="BY671" s="1340">
        <f t="shared" si="641"/>
        <v>42853</v>
      </c>
      <c r="BZ671" s="1350">
        <f t="shared" si="641"/>
        <v>42888</v>
      </c>
      <c r="CA671" s="1315">
        <f t="shared" si="641"/>
        <v>42923</v>
      </c>
      <c r="CB671" s="1340">
        <f t="shared" si="641"/>
        <v>42958</v>
      </c>
      <c r="CC671" s="1345">
        <f t="shared" si="641"/>
        <v>43000</v>
      </c>
      <c r="CD671" s="1315" t="str">
        <f t="shared" si="641"/>
        <v>same as 12/30</v>
      </c>
      <c r="CE671" s="1340">
        <f t="shared" si="641"/>
        <v>42663</v>
      </c>
      <c r="CF671" s="1345">
        <f t="shared" si="641"/>
        <v>43063</v>
      </c>
      <c r="CG671" s="1315">
        <f t="shared" si="641"/>
        <v>43084</v>
      </c>
      <c r="CH671" s="1340">
        <f t="shared" si="641"/>
        <v>43112</v>
      </c>
      <c r="CI671" s="1350">
        <f t="shared" si="641"/>
        <v>43140</v>
      </c>
      <c r="CJ671" s="1315">
        <f t="shared" si="641"/>
        <v>43189</v>
      </c>
      <c r="CK671" s="1340">
        <f t="shared" si="641"/>
        <v>43210</v>
      </c>
      <c r="CL671" s="1350">
        <f t="shared" si="641"/>
        <v>43245</v>
      </c>
      <c r="CM671" s="1315">
        <f t="shared" si="641"/>
        <v>43287</v>
      </c>
      <c r="CN671" s="1340">
        <f t="shared" si="641"/>
        <v>43322</v>
      </c>
      <c r="CO671" s="1345">
        <f t="shared" si="641"/>
        <v>43357</v>
      </c>
      <c r="CP671" s="1315" t="str">
        <f t="shared" si="641"/>
        <v>same as 12/30</v>
      </c>
      <c r="CQ671" s="1340">
        <f t="shared" si="641"/>
        <v>43385</v>
      </c>
      <c r="CR671" s="1345">
        <f t="shared" si="641"/>
        <v>43413</v>
      </c>
      <c r="CS671" s="1315">
        <f t="shared" si="641"/>
        <v>0</v>
      </c>
      <c r="CT671" s="1340">
        <f t="shared" si="641"/>
        <v>0</v>
      </c>
      <c r="CU671" s="1350">
        <f t="shared" si="641"/>
        <v>0</v>
      </c>
    </row>
    <row r="672" spans="1:99" ht="30" hidden="1" customHeight="1" x14ac:dyDescent="0.25">
      <c r="A672" s="4730"/>
      <c r="B672" s="4724"/>
      <c r="C672" s="1327" t="s">
        <v>618</v>
      </c>
      <c r="D672" s="1327"/>
      <c r="E672" s="90"/>
      <c r="F672" s="90"/>
      <c r="G672" s="90"/>
      <c r="H672" s="90"/>
      <c r="I672" s="90"/>
      <c r="J672" s="90"/>
      <c r="K672" s="13"/>
      <c r="L672" s="13"/>
      <c r="M672" s="189"/>
      <c r="AB672" s="15"/>
      <c r="BI672" s="508"/>
      <c r="BJ672" s="508"/>
      <c r="BK672" s="1418"/>
      <c r="BL672" s="1495"/>
      <c r="BM672" s="1496"/>
      <c r="BN672" s="1534"/>
      <c r="BO672" s="1315"/>
      <c r="BP672" s="1340"/>
      <c r="BQ672" s="1350"/>
      <c r="BR672" s="2811">
        <v>42765</v>
      </c>
      <c r="BS672" s="2811">
        <v>42794</v>
      </c>
      <c r="BT672" s="2815">
        <v>42824</v>
      </c>
      <c r="BU672" s="2804">
        <v>42855</v>
      </c>
      <c r="BV672" s="2816">
        <v>42885</v>
      </c>
      <c r="BW672" s="2818">
        <v>42916</v>
      </c>
      <c r="BX672" s="2804">
        <v>42946</v>
      </c>
      <c r="BY672" s="2816">
        <v>42977</v>
      </c>
      <c r="BZ672" s="2818">
        <v>43008</v>
      </c>
      <c r="CA672" s="2804">
        <v>43038</v>
      </c>
      <c r="CB672" s="2816">
        <v>43069</v>
      </c>
      <c r="CC672" s="2817">
        <v>43099</v>
      </c>
      <c r="CD672" s="2804">
        <v>43130</v>
      </c>
      <c r="CE672" s="2816">
        <v>43159</v>
      </c>
      <c r="CF672" s="2817">
        <v>43189</v>
      </c>
      <c r="CG672" s="2804">
        <v>42855</v>
      </c>
      <c r="CH672" s="2816">
        <v>42885</v>
      </c>
      <c r="CI672" s="2818">
        <v>42916</v>
      </c>
      <c r="CJ672" s="2804">
        <v>42946</v>
      </c>
      <c r="CK672" s="2816">
        <v>42977</v>
      </c>
      <c r="CL672" s="2818">
        <v>43008</v>
      </c>
      <c r="CM672" s="2804">
        <v>43038</v>
      </c>
      <c r="CN672" s="2816">
        <v>43069</v>
      </c>
      <c r="CO672" s="2817">
        <v>43099</v>
      </c>
      <c r="CP672" s="2804">
        <v>43130</v>
      </c>
      <c r="CQ672" s="2816">
        <v>43159</v>
      </c>
      <c r="CR672" s="2817">
        <v>43189</v>
      </c>
      <c r="CS672" s="2804">
        <v>42855</v>
      </c>
      <c r="CT672" s="2816">
        <v>42885</v>
      </c>
      <c r="CU672" s="2818">
        <v>42916</v>
      </c>
    </row>
    <row r="673" spans="1:99" ht="30" hidden="1" customHeight="1" x14ac:dyDescent="0.25">
      <c r="A673" s="4730"/>
      <c r="B673" s="4724"/>
      <c r="C673" s="1285" t="s">
        <v>428</v>
      </c>
      <c r="D673" s="1285"/>
      <c r="E673" s="90"/>
      <c r="F673" s="90"/>
      <c r="G673" s="90"/>
      <c r="H673" s="90"/>
      <c r="I673" s="90"/>
      <c r="J673" s="90"/>
      <c r="K673" s="13"/>
      <c r="L673" s="13"/>
      <c r="M673" s="189"/>
      <c r="AB673" s="15"/>
      <c r="BI673" s="508"/>
      <c r="BJ673" s="508"/>
      <c r="BK673" s="1418"/>
      <c r="BL673" s="1495" t="str">
        <f t="shared" ref="BL673:BQ673" si="642">BL378</f>
        <v>same as 7/30</v>
      </c>
      <c r="BM673" s="1496">
        <f t="shared" si="642"/>
        <v>42349</v>
      </c>
      <c r="BN673" s="1534" t="str">
        <f t="shared" si="642"/>
        <v>same as 7/30</v>
      </c>
      <c r="BO673" s="1315">
        <f t="shared" si="642"/>
        <v>42419</v>
      </c>
      <c r="BP673" s="1340" t="str">
        <f t="shared" si="642"/>
        <v>same as 9/30</v>
      </c>
      <c r="BQ673" s="1350" t="str">
        <f t="shared" si="642"/>
        <v>same as 9/30</v>
      </c>
      <c r="BR673" s="915" t="str">
        <f t="shared" ref="BR673:CC673" si="643">BS144</f>
        <v>same as 12/30</v>
      </c>
      <c r="BS673" s="915">
        <f t="shared" si="643"/>
        <v>42649</v>
      </c>
      <c r="BT673" s="485">
        <f t="shared" si="643"/>
        <v>42677</v>
      </c>
      <c r="BU673" s="1315">
        <f t="shared" si="643"/>
        <v>42712</v>
      </c>
      <c r="BV673" s="1340">
        <f t="shared" si="643"/>
        <v>42740</v>
      </c>
      <c r="BW673" s="1350">
        <f t="shared" si="643"/>
        <v>42768</v>
      </c>
      <c r="BX673" s="1315">
        <f t="shared" si="643"/>
        <v>42817</v>
      </c>
      <c r="BY673" s="1340">
        <f t="shared" si="643"/>
        <v>42845</v>
      </c>
      <c r="BZ673" s="1350">
        <f t="shared" si="643"/>
        <v>42880</v>
      </c>
      <c r="CA673" s="1315">
        <f t="shared" si="643"/>
        <v>42915</v>
      </c>
      <c r="CB673" s="1340">
        <f t="shared" si="643"/>
        <v>42950</v>
      </c>
      <c r="CC673" s="1345">
        <f t="shared" si="643"/>
        <v>42992</v>
      </c>
      <c r="CD673" s="1315">
        <v>42992</v>
      </c>
      <c r="CE673" s="1340">
        <f t="shared" ref="CE673:CO673" si="644">CF144</f>
        <v>42655</v>
      </c>
      <c r="CF673" s="1345">
        <f t="shared" si="644"/>
        <v>43055</v>
      </c>
      <c r="CG673" s="1315">
        <f t="shared" si="644"/>
        <v>43076</v>
      </c>
      <c r="CH673" s="1340">
        <f t="shared" si="644"/>
        <v>43104</v>
      </c>
      <c r="CI673" s="1350">
        <f t="shared" si="644"/>
        <v>43132</v>
      </c>
      <c r="CJ673" s="1315">
        <f t="shared" si="644"/>
        <v>43181</v>
      </c>
      <c r="CK673" s="1340">
        <f t="shared" si="644"/>
        <v>43202</v>
      </c>
      <c r="CL673" s="1350">
        <f t="shared" si="644"/>
        <v>43237</v>
      </c>
      <c r="CM673" s="1315">
        <f t="shared" si="644"/>
        <v>43279</v>
      </c>
      <c r="CN673" s="1340">
        <f t="shared" si="644"/>
        <v>43314</v>
      </c>
      <c r="CO673" s="1345">
        <f t="shared" si="644"/>
        <v>43349</v>
      </c>
      <c r="CP673" s="1315">
        <v>42992</v>
      </c>
      <c r="CQ673" s="1340">
        <f>CR144</f>
        <v>43377</v>
      </c>
      <c r="CR673" s="1345">
        <f>CS144</f>
        <v>43405</v>
      </c>
      <c r="CS673" s="1315">
        <f>CT144</f>
        <v>0</v>
      </c>
      <c r="CT673" s="1340">
        <f>CU144</f>
        <v>0</v>
      </c>
      <c r="CU673" s="1350">
        <f>CV144</f>
        <v>0</v>
      </c>
    </row>
    <row r="674" spans="1:99" ht="30" hidden="1" customHeight="1" x14ac:dyDescent="0.25">
      <c r="A674" s="4730"/>
      <c r="B674" s="4724"/>
      <c r="C674" s="1299" t="s">
        <v>442</v>
      </c>
      <c r="D674" s="1299"/>
      <c r="E674" s="90"/>
      <c r="F674" s="90"/>
      <c r="G674" s="90"/>
      <c r="H674" s="90"/>
      <c r="I674" s="90"/>
      <c r="J674" s="90"/>
      <c r="K674" s="13"/>
      <c r="L674" s="13"/>
      <c r="M674" s="189"/>
      <c r="AB674" s="15"/>
      <c r="BI674" s="508"/>
      <c r="BJ674" s="508"/>
      <c r="BK674" s="1418"/>
      <c r="BL674" s="1495"/>
      <c r="BM674" s="1496"/>
      <c r="BN674" s="1534"/>
      <c r="BO674" s="1268">
        <f>BO670-125</f>
        <v>42489</v>
      </c>
      <c r="BP674" s="1414">
        <f>BP670-125</f>
        <v>42519</v>
      </c>
      <c r="BQ674" s="1672">
        <f>BQ670-125</f>
        <v>42550</v>
      </c>
      <c r="BR674" s="915">
        <f>BR670-125</f>
        <v>42949</v>
      </c>
      <c r="BS674" s="911">
        <f>BS670-125</f>
        <v>42615</v>
      </c>
      <c r="BT674" s="912" t="s">
        <v>454</v>
      </c>
      <c r="BU674" s="1268">
        <f>BU670-125</f>
        <v>42766</v>
      </c>
      <c r="BV674" s="1414">
        <f>BV670-125</f>
        <v>42766</v>
      </c>
      <c r="BW674" s="1672">
        <f>BW670-125</f>
        <v>42766</v>
      </c>
      <c r="BX674" s="1268">
        <f>BX670-100</f>
        <v>42791</v>
      </c>
      <c r="BY674" s="1414">
        <f>BY670-125</f>
        <v>42796</v>
      </c>
      <c r="BZ674" s="1672" t="s">
        <v>454</v>
      </c>
      <c r="CA674" s="1268">
        <f t="shared" ref="CA674:CF674" si="645">CA670-125</f>
        <v>42858</v>
      </c>
      <c r="CB674" s="1414">
        <f t="shared" si="645"/>
        <v>42888</v>
      </c>
      <c r="CC674" s="1415">
        <f t="shared" si="645"/>
        <v>42919</v>
      </c>
      <c r="CD674" s="1268">
        <f t="shared" si="645"/>
        <v>42945</v>
      </c>
      <c r="CE674" s="1414">
        <f t="shared" si="645"/>
        <v>42976</v>
      </c>
      <c r="CF674" s="1415">
        <f t="shared" si="645"/>
        <v>43007</v>
      </c>
      <c r="CG674" s="1268">
        <f>CG670-125</f>
        <v>42766</v>
      </c>
      <c r="CH674" s="1414">
        <f>CH670-125</f>
        <v>42766</v>
      </c>
      <c r="CI674" s="1672">
        <f>CI670-125</f>
        <v>42766</v>
      </c>
      <c r="CJ674" s="1268">
        <f>CJ670-100</f>
        <v>42791</v>
      </c>
      <c r="CK674" s="1414">
        <f>CK670-125</f>
        <v>42796</v>
      </c>
      <c r="CL674" s="1672" t="s">
        <v>454</v>
      </c>
      <c r="CM674" s="1268">
        <f t="shared" ref="CM674:CR674" si="646">CM670-125</f>
        <v>42858</v>
      </c>
      <c r="CN674" s="1414">
        <f t="shared" si="646"/>
        <v>42888</v>
      </c>
      <c r="CO674" s="1415">
        <f t="shared" si="646"/>
        <v>42919</v>
      </c>
      <c r="CP674" s="1268">
        <f t="shared" si="646"/>
        <v>42945</v>
      </c>
      <c r="CQ674" s="1414">
        <f t="shared" si="646"/>
        <v>42976</v>
      </c>
      <c r="CR674" s="1415">
        <f t="shared" si="646"/>
        <v>43007</v>
      </c>
      <c r="CS674" s="1268">
        <f>CS670-125</f>
        <v>42766</v>
      </c>
      <c r="CT674" s="1414">
        <f>CT670-125</f>
        <v>42766</v>
      </c>
      <c r="CU674" s="1672">
        <f>CU670-125</f>
        <v>42766</v>
      </c>
    </row>
    <row r="675" spans="1:99" ht="30" hidden="1" customHeight="1" x14ac:dyDescent="0.25">
      <c r="A675" s="4730"/>
      <c r="B675" s="4724"/>
      <c r="C675" s="538" t="s">
        <v>517</v>
      </c>
      <c r="D675" s="532" t="s">
        <v>418</v>
      </c>
      <c r="E675" s="90"/>
      <c r="F675" s="90"/>
      <c r="G675" s="90"/>
      <c r="H675" s="90"/>
      <c r="I675" s="90"/>
      <c r="J675" s="90"/>
      <c r="K675" s="13"/>
      <c r="L675" s="13"/>
      <c r="M675" s="189"/>
      <c r="AB675" s="15"/>
      <c r="BI675" s="508"/>
      <c r="BJ675" s="508"/>
      <c r="BK675" s="1418"/>
      <c r="BL675" s="1495"/>
      <c r="BM675" s="1496"/>
      <c r="BN675" s="1534"/>
      <c r="BO675" s="1268"/>
      <c r="BP675" s="1414"/>
      <c r="BQ675" s="1672"/>
      <c r="BR675" s="2812" t="s">
        <v>532</v>
      </c>
      <c r="BS675" s="2813" t="s">
        <v>532</v>
      </c>
      <c r="BT675" s="912">
        <f>BT673-27</f>
        <v>42650</v>
      </c>
      <c r="BU675" s="1673" t="s">
        <v>532</v>
      </c>
      <c r="BV675" s="1674" t="s">
        <v>532</v>
      </c>
      <c r="BW675" s="218">
        <f>BW673-34</f>
        <v>42734</v>
      </c>
      <c r="BX675" s="1673" t="s">
        <v>532</v>
      </c>
      <c r="BY675" s="1674" t="s">
        <v>532</v>
      </c>
      <c r="BZ675" s="218">
        <f>BZ673-34</f>
        <v>42846</v>
      </c>
      <c r="CA675" s="1673" t="s">
        <v>532</v>
      </c>
      <c r="CB675" s="1674" t="s">
        <v>532</v>
      </c>
      <c r="CC675" s="218">
        <f>CC673-34</f>
        <v>42958</v>
      </c>
      <c r="CD675" s="1673" t="s">
        <v>532</v>
      </c>
      <c r="CE675" s="1674" t="s">
        <v>532</v>
      </c>
      <c r="CF675" s="1253">
        <f>CF673-34</f>
        <v>43021</v>
      </c>
      <c r="CG675" s="1673" t="s">
        <v>532</v>
      </c>
      <c r="CH675" s="1674" t="s">
        <v>532</v>
      </c>
      <c r="CI675" s="218">
        <f>CI673-34</f>
        <v>43098</v>
      </c>
      <c r="CJ675" s="1673" t="s">
        <v>532</v>
      </c>
      <c r="CK675" s="1674" t="s">
        <v>532</v>
      </c>
      <c r="CL675" s="218">
        <f>CL673-34</f>
        <v>43203</v>
      </c>
      <c r="CM675" s="1673" t="s">
        <v>532</v>
      </c>
      <c r="CN675" s="1674" t="s">
        <v>532</v>
      </c>
      <c r="CO675" s="218">
        <f>CO673-34</f>
        <v>43315</v>
      </c>
      <c r="CP675" s="1673" t="s">
        <v>532</v>
      </c>
      <c r="CQ675" s="1674" t="s">
        <v>532</v>
      </c>
      <c r="CR675" s="1253">
        <f>CR673-34</f>
        <v>43371</v>
      </c>
      <c r="CS675" s="1673" t="s">
        <v>532</v>
      </c>
      <c r="CT675" s="1674" t="s">
        <v>532</v>
      </c>
      <c r="CU675" s="218">
        <f>CU673-34</f>
        <v>-34</v>
      </c>
    </row>
    <row r="676" spans="1:99" ht="30" hidden="1" customHeight="1" x14ac:dyDescent="0.25">
      <c r="A676" s="4730"/>
      <c r="B676" s="4724"/>
      <c r="C676" s="538" t="s">
        <v>448</v>
      </c>
      <c r="D676" s="532"/>
      <c r="E676" s="90"/>
      <c r="F676" s="90"/>
      <c r="G676" s="90"/>
      <c r="H676" s="90"/>
      <c r="I676" s="90"/>
      <c r="J676" s="90"/>
      <c r="K676" s="13"/>
      <c r="L676" s="13"/>
      <c r="M676" s="189"/>
      <c r="AB676" s="15"/>
      <c r="BI676" s="508"/>
      <c r="BJ676" s="508"/>
      <c r="BK676" s="1418"/>
      <c r="BL676" s="1495"/>
      <c r="BM676" s="1496"/>
      <c r="BN676" s="1534"/>
      <c r="BO676" s="1268"/>
      <c r="BP676" s="1414"/>
      <c r="BQ676" s="1672"/>
      <c r="BR676" s="2812" t="s">
        <v>532</v>
      </c>
      <c r="BS676" s="2813" t="s">
        <v>532</v>
      </c>
      <c r="BT676" s="912">
        <f>BT675-4</f>
        <v>42646</v>
      </c>
      <c r="BU676" s="1673" t="s">
        <v>532</v>
      </c>
      <c r="BV676" s="1674" t="s">
        <v>532</v>
      </c>
      <c r="BW676" s="2819">
        <f>BW675-11</f>
        <v>42723</v>
      </c>
      <c r="BX676" s="1673" t="s">
        <v>532</v>
      </c>
      <c r="BY676" s="1674" t="s">
        <v>532</v>
      </c>
      <c r="BZ676" s="218">
        <f>BZ675-4</f>
        <v>42842</v>
      </c>
      <c r="CA676" s="1673" t="s">
        <v>532</v>
      </c>
      <c r="CB676" s="1674" t="s">
        <v>532</v>
      </c>
      <c r="CC676" s="218">
        <f>CC675-4</f>
        <v>42954</v>
      </c>
      <c r="CD676" s="1673" t="s">
        <v>532</v>
      </c>
      <c r="CE676" s="1674" t="s">
        <v>532</v>
      </c>
      <c r="CF676" s="1253">
        <f>CF675-4</f>
        <v>43017</v>
      </c>
      <c r="CG676" s="1673" t="s">
        <v>532</v>
      </c>
      <c r="CH676" s="1674" t="s">
        <v>532</v>
      </c>
      <c r="CI676" s="2819">
        <f>CI675-11</f>
        <v>43087</v>
      </c>
      <c r="CJ676" s="1673" t="s">
        <v>532</v>
      </c>
      <c r="CK676" s="1674" t="s">
        <v>532</v>
      </c>
      <c r="CL676" s="218">
        <f>CL675-4</f>
        <v>43199</v>
      </c>
      <c r="CM676" s="1673" t="s">
        <v>532</v>
      </c>
      <c r="CN676" s="1674" t="s">
        <v>532</v>
      </c>
      <c r="CO676" s="218">
        <f>CO675-4</f>
        <v>43311</v>
      </c>
      <c r="CP676" s="1673" t="s">
        <v>532</v>
      </c>
      <c r="CQ676" s="1674" t="s">
        <v>532</v>
      </c>
      <c r="CR676" s="1253">
        <f>CR675-4</f>
        <v>43367</v>
      </c>
      <c r="CS676" s="1673" t="s">
        <v>532</v>
      </c>
      <c r="CT676" s="1674" t="s">
        <v>532</v>
      </c>
      <c r="CU676" s="2819">
        <f>CU675-11</f>
        <v>-45</v>
      </c>
    </row>
    <row r="677" spans="1:99" ht="30" hidden="1" customHeight="1" x14ac:dyDescent="0.25">
      <c r="A677" s="4730"/>
      <c r="B677" s="4724"/>
      <c r="C677" s="538" t="s">
        <v>530</v>
      </c>
      <c r="D677" s="538" t="s">
        <v>418</v>
      </c>
      <c r="E677" s="90"/>
      <c r="F677" s="90"/>
      <c r="G677" s="90"/>
      <c r="H677" s="90"/>
      <c r="I677" s="90"/>
      <c r="J677" s="90"/>
      <c r="K677" s="13"/>
      <c r="L677" s="13"/>
      <c r="M677" s="189"/>
      <c r="AB677" s="15"/>
      <c r="BI677" s="508"/>
      <c r="BJ677" s="508"/>
      <c r="BK677" s="1418"/>
      <c r="BL677" s="1495" t="e">
        <f>BL679+7</f>
        <v>#VALUE!</v>
      </c>
      <c r="BM677" s="1496">
        <f>BM679+7</f>
        <v>42315</v>
      </c>
      <c r="BN677" s="1534" t="s">
        <v>450</v>
      </c>
      <c r="BO677" s="1502">
        <f>BO679+7</f>
        <v>42399</v>
      </c>
      <c r="BP677" s="210" t="s">
        <v>451</v>
      </c>
      <c r="BQ677" s="218" t="s">
        <v>451</v>
      </c>
      <c r="BR677" s="2812" t="s">
        <v>532</v>
      </c>
      <c r="BS677" s="1496">
        <f>BS679+7</f>
        <v>42601</v>
      </c>
      <c r="BT677" s="1534">
        <f>BS677</f>
        <v>42601</v>
      </c>
      <c r="BU677" s="1673" t="s">
        <v>532</v>
      </c>
      <c r="BV677" s="1239">
        <f>BV673-34</f>
        <v>42706</v>
      </c>
      <c r="BW677" s="1958" t="s">
        <v>532</v>
      </c>
      <c r="BX677" s="1673" t="s">
        <v>532</v>
      </c>
      <c r="BY677" s="1239">
        <f>BY673-34</f>
        <v>42811</v>
      </c>
      <c r="BZ677" s="1958" t="s">
        <v>532</v>
      </c>
      <c r="CA677" s="1673" t="s">
        <v>532</v>
      </c>
      <c r="CB677" s="1239">
        <f>CB673-34</f>
        <v>42916</v>
      </c>
      <c r="CC677" s="1958" t="s">
        <v>532</v>
      </c>
      <c r="CD677" s="1673" t="s">
        <v>532</v>
      </c>
      <c r="CE677" s="1239">
        <f>CE673-34</f>
        <v>42621</v>
      </c>
      <c r="CF677" s="1956" t="s">
        <v>532</v>
      </c>
      <c r="CG677" s="1673" t="s">
        <v>532</v>
      </c>
      <c r="CH677" s="1239">
        <f>CH673-34</f>
        <v>43070</v>
      </c>
      <c r="CI677" s="1958" t="s">
        <v>532</v>
      </c>
      <c r="CJ677" s="1673" t="s">
        <v>532</v>
      </c>
      <c r="CK677" s="1239">
        <f>CK673-34</f>
        <v>43168</v>
      </c>
      <c r="CL677" s="1958" t="s">
        <v>532</v>
      </c>
      <c r="CM677" s="1673" t="s">
        <v>532</v>
      </c>
      <c r="CN677" s="1239">
        <f>CN673-34</f>
        <v>43280</v>
      </c>
      <c r="CO677" s="1958" t="s">
        <v>532</v>
      </c>
      <c r="CP677" s="1673" t="s">
        <v>532</v>
      </c>
      <c r="CQ677" s="1239">
        <f>CQ673-34</f>
        <v>43343</v>
      </c>
      <c r="CR677" s="1956" t="s">
        <v>532</v>
      </c>
      <c r="CS677" s="1673" t="s">
        <v>532</v>
      </c>
      <c r="CT677" s="1239">
        <f>CT673-34</f>
        <v>-34</v>
      </c>
      <c r="CU677" s="1958" t="s">
        <v>532</v>
      </c>
    </row>
    <row r="678" spans="1:99" ht="30" hidden="1" customHeight="1" x14ac:dyDescent="0.25">
      <c r="A678" s="4730"/>
      <c r="B678" s="4724"/>
      <c r="C678" s="538" t="s">
        <v>531</v>
      </c>
      <c r="D678" s="538"/>
      <c r="E678" s="90"/>
      <c r="F678" s="90"/>
      <c r="G678" s="90"/>
      <c r="H678" s="90"/>
      <c r="I678" s="90"/>
      <c r="J678" s="90"/>
      <c r="K678" s="13"/>
      <c r="L678" s="13"/>
      <c r="M678" s="189"/>
      <c r="AB678" s="15"/>
      <c r="BI678" s="508"/>
      <c r="BJ678" s="508"/>
      <c r="BK678" s="1418"/>
      <c r="BL678" s="1495" t="e">
        <f>BL677-4</f>
        <v>#VALUE!</v>
      </c>
      <c r="BM678" s="1496">
        <f>BM677-4</f>
        <v>42311</v>
      </c>
      <c r="BN678" s="1534" t="s">
        <v>450</v>
      </c>
      <c r="BO678" s="1502">
        <f>BO677-4</f>
        <v>42395</v>
      </c>
      <c r="BP678" s="210" t="s">
        <v>451</v>
      </c>
      <c r="BQ678" s="218" t="s">
        <v>451</v>
      </c>
      <c r="BR678" s="2812" t="s">
        <v>532</v>
      </c>
      <c r="BS678" s="1496">
        <f>BS677-4</f>
        <v>42597</v>
      </c>
      <c r="BT678" s="1534">
        <f>BS678</f>
        <v>42597</v>
      </c>
      <c r="BU678" s="1673" t="s">
        <v>532</v>
      </c>
      <c r="BV678" s="1239">
        <f>BV677-4</f>
        <v>42702</v>
      </c>
      <c r="BW678" s="1958" t="s">
        <v>532</v>
      </c>
      <c r="BX678" s="1673" t="s">
        <v>532</v>
      </c>
      <c r="BY678" s="1239">
        <f>BY677-4</f>
        <v>42807</v>
      </c>
      <c r="BZ678" s="1958" t="s">
        <v>532</v>
      </c>
      <c r="CA678" s="1673" t="s">
        <v>532</v>
      </c>
      <c r="CB678" s="1239">
        <f>CB677-4</f>
        <v>42912</v>
      </c>
      <c r="CC678" s="1958" t="s">
        <v>532</v>
      </c>
      <c r="CD678" s="1673" t="s">
        <v>532</v>
      </c>
      <c r="CE678" s="1239">
        <f>CE677-4</f>
        <v>42617</v>
      </c>
      <c r="CF678" s="1956" t="s">
        <v>532</v>
      </c>
      <c r="CG678" s="1673" t="s">
        <v>532</v>
      </c>
      <c r="CH678" s="1239">
        <f>CH677-4</f>
        <v>43066</v>
      </c>
      <c r="CI678" s="1958" t="s">
        <v>532</v>
      </c>
      <c r="CJ678" s="1673" t="s">
        <v>532</v>
      </c>
      <c r="CK678" s="1239">
        <f>CK677-4</f>
        <v>43164</v>
      </c>
      <c r="CL678" s="1958" t="s">
        <v>532</v>
      </c>
      <c r="CM678" s="1673" t="s">
        <v>532</v>
      </c>
      <c r="CN678" s="1239">
        <f>CN677-4</f>
        <v>43276</v>
      </c>
      <c r="CO678" s="1958" t="s">
        <v>532</v>
      </c>
      <c r="CP678" s="1673" t="s">
        <v>532</v>
      </c>
      <c r="CQ678" s="1239">
        <f>CQ677-4</f>
        <v>43339</v>
      </c>
      <c r="CR678" s="1956" t="s">
        <v>532</v>
      </c>
      <c r="CS678" s="1673" t="s">
        <v>532</v>
      </c>
      <c r="CT678" s="1239">
        <f>CT677-4</f>
        <v>-38</v>
      </c>
      <c r="CU678" s="1958" t="s">
        <v>532</v>
      </c>
    </row>
    <row r="679" spans="1:99" ht="30" hidden="1" customHeight="1" x14ac:dyDescent="0.25">
      <c r="A679" s="4730"/>
      <c r="B679" s="4724"/>
      <c r="C679" s="538" t="s">
        <v>518</v>
      </c>
      <c r="D679" s="538" t="s">
        <v>418</v>
      </c>
      <c r="E679" s="90"/>
      <c r="F679" s="90"/>
      <c r="G679" s="90"/>
      <c r="H679" s="90"/>
      <c r="I679" s="90"/>
      <c r="J679" s="90"/>
      <c r="K679" s="13"/>
      <c r="L679" s="13"/>
      <c r="M679" s="189"/>
      <c r="AB679" s="15"/>
      <c r="BI679" s="508"/>
      <c r="BJ679" s="508"/>
      <c r="BK679" s="1418"/>
      <c r="BL679" s="1495" t="e">
        <f>BL673-34</f>
        <v>#VALUE!</v>
      </c>
      <c r="BM679" s="1497">
        <f>BM673-41</f>
        <v>42308</v>
      </c>
      <c r="BN679" s="1534" t="s">
        <v>450</v>
      </c>
      <c r="BO679" s="1502">
        <f>BO673-27</f>
        <v>42392</v>
      </c>
      <c r="BP679" s="210" t="s">
        <v>451</v>
      </c>
      <c r="BQ679" s="218" t="s">
        <v>451</v>
      </c>
      <c r="BR679" s="1495" t="e">
        <f>BR673-20</f>
        <v>#VALUE!</v>
      </c>
      <c r="BS679" s="2247">
        <v>42594</v>
      </c>
      <c r="BT679" s="1534">
        <f>BS679</f>
        <v>42594</v>
      </c>
      <c r="BU679" s="1502">
        <f>BU673-32</f>
        <v>42680</v>
      </c>
      <c r="BV679" s="1674" t="s">
        <v>532</v>
      </c>
      <c r="BW679" s="1958" t="s">
        <v>532</v>
      </c>
      <c r="BX679" s="1502">
        <f>BX673-32</f>
        <v>42785</v>
      </c>
      <c r="BY679" s="1674" t="s">
        <v>532</v>
      </c>
      <c r="BZ679" s="1958" t="s">
        <v>532</v>
      </c>
      <c r="CA679" s="1502">
        <f>CA673-32</f>
        <v>42883</v>
      </c>
      <c r="CB679" s="1674" t="s">
        <v>532</v>
      </c>
      <c r="CC679" s="1958" t="s">
        <v>532</v>
      </c>
      <c r="CD679" s="1502">
        <f>CD673-34</f>
        <v>42958</v>
      </c>
      <c r="CE679" s="1674" t="s">
        <v>532</v>
      </c>
      <c r="CF679" s="1956" t="s">
        <v>532</v>
      </c>
      <c r="CG679" s="1502">
        <f>CG673-32</f>
        <v>43044</v>
      </c>
      <c r="CH679" s="1674" t="s">
        <v>532</v>
      </c>
      <c r="CI679" s="1958" t="s">
        <v>532</v>
      </c>
      <c r="CJ679" s="1502">
        <f>CJ673-32</f>
        <v>43149</v>
      </c>
      <c r="CK679" s="1674" t="s">
        <v>532</v>
      </c>
      <c r="CL679" s="1958" t="s">
        <v>532</v>
      </c>
      <c r="CM679" s="1502">
        <f>CM673-32</f>
        <v>43247</v>
      </c>
      <c r="CN679" s="1674" t="s">
        <v>532</v>
      </c>
      <c r="CO679" s="1958" t="s">
        <v>532</v>
      </c>
      <c r="CP679" s="1502">
        <f>CP673-34</f>
        <v>42958</v>
      </c>
      <c r="CQ679" s="1674" t="s">
        <v>532</v>
      </c>
      <c r="CR679" s="1956" t="s">
        <v>532</v>
      </c>
      <c r="CS679" s="1502">
        <f>CS673-32</f>
        <v>-32</v>
      </c>
      <c r="CT679" s="1674" t="s">
        <v>532</v>
      </c>
      <c r="CU679" s="1958" t="s">
        <v>532</v>
      </c>
    </row>
    <row r="680" spans="1:99" ht="30" hidden="1" customHeight="1" x14ac:dyDescent="0.25">
      <c r="A680" s="4730"/>
      <c r="B680" s="4724"/>
      <c r="C680" s="538" t="s">
        <v>447</v>
      </c>
      <c r="D680" s="538"/>
      <c r="E680" s="90"/>
      <c r="F680" s="90"/>
      <c r="G680" s="90"/>
      <c r="H680" s="90"/>
      <c r="I680" s="90"/>
      <c r="J680" s="90"/>
      <c r="K680" s="13"/>
      <c r="L680" s="13"/>
      <c r="M680" s="189"/>
      <c r="AB680" s="15"/>
      <c r="BI680" s="508"/>
      <c r="BJ680" s="508"/>
      <c r="BK680" s="1418"/>
      <c r="BL680" s="1495" t="e">
        <f>BL679-4</f>
        <v>#VALUE!</v>
      </c>
      <c r="BM680" s="1496">
        <f>BM679-4</f>
        <v>42304</v>
      </c>
      <c r="BN680" s="1534" t="s">
        <v>450</v>
      </c>
      <c r="BO680" s="1502">
        <f>BO679-4</f>
        <v>42388</v>
      </c>
      <c r="BP680" s="210" t="s">
        <v>451</v>
      </c>
      <c r="BQ680" s="218" t="s">
        <v>451</v>
      </c>
      <c r="BR680" s="1495" t="e">
        <f>BR679-4</f>
        <v>#VALUE!</v>
      </c>
      <c r="BS680" s="1496">
        <f>BS679-4</f>
        <v>42590</v>
      </c>
      <c r="BT680" s="1534">
        <f>BS680</f>
        <v>42590</v>
      </c>
      <c r="BU680" s="1502">
        <f>BU679-4</f>
        <v>42676</v>
      </c>
      <c r="BV680" s="1674" t="s">
        <v>532</v>
      </c>
      <c r="BW680" s="1958" t="s">
        <v>532</v>
      </c>
      <c r="BX680" s="1502">
        <f>BX679-4</f>
        <v>42781</v>
      </c>
      <c r="BY680" s="1674" t="s">
        <v>532</v>
      </c>
      <c r="BZ680" s="1958" t="s">
        <v>532</v>
      </c>
      <c r="CA680" s="1502">
        <f>CA679-4</f>
        <v>42879</v>
      </c>
      <c r="CB680" s="1674" t="s">
        <v>532</v>
      </c>
      <c r="CC680" s="1958" t="s">
        <v>532</v>
      </c>
      <c r="CD680" s="1502">
        <f>CD679-4</f>
        <v>42954</v>
      </c>
      <c r="CE680" s="1674" t="s">
        <v>532</v>
      </c>
      <c r="CF680" s="1956" t="s">
        <v>532</v>
      </c>
      <c r="CG680" s="1502">
        <f>CG679-4</f>
        <v>43040</v>
      </c>
      <c r="CH680" s="1674" t="s">
        <v>532</v>
      </c>
      <c r="CI680" s="1958" t="s">
        <v>532</v>
      </c>
      <c r="CJ680" s="1502">
        <f>CJ679-4</f>
        <v>43145</v>
      </c>
      <c r="CK680" s="1674" t="s">
        <v>532</v>
      </c>
      <c r="CL680" s="1958" t="s">
        <v>532</v>
      </c>
      <c r="CM680" s="1502">
        <f>CM679-4</f>
        <v>43243</v>
      </c>
      <c r="CN680" s="1674" t="s">
        <v>532</v>
      </c>
      <c r="CO680" s="1958" t="s">
        <v>532</v>
      </c>
      <c r="CP680" s="1502">
        <f>CP679-4</f>
        <v>42954</v>
      </c>
      <c r="CQ680" s="1674" t="s">
        <v>532</v>
      </c>
      <c r="CR680" s="1956" t="s">
        <v>532</v>
      </c>
      <c r="CS680" s="1502">
        <f>CS679-4</f>
        <v>-36</v>
      </c>
      <c r="CT680" s="1674" t="s">
        <v>532</v>
      </c>
      <c r="CU680" s="1958" t="s">
        <v>532</v>
      </c>
    </row>
    <row r="681" spans="1:99" ht="30" hidden="1" customHeight="1" x14ac:dyDescent="0.25">
      <c r="A681" s="4730"/>
      <c r="B681" s="4724"/>
      <c r="C681" s="1316" t="s">
        <v>519</v>
      </c>
      <c r="D681" s="1316" t="s">
        <v>422</v>
      </c>
      <c r="E681" s="90"/>
      <c r="F681" s="90"/>
      <c r="G681" s="90"/>
      <c r="H681" s="90"/>
      <c r="I681" s="90"/>
      <c r="J681" s="90"/>
      <c r="K681" s="13"/>
      <c r="L681" s="13"/>
      <c r="M681" s="189"/>
      <c r="AB681" s="15"/>
      <c r="BI681" s="508"/>
      <c r="BJ681" s="508"/>
      <c r="BK681" s="1418"/>
      <c r="BL681" s="1498">
        <f>BL683+2</f>
        <v>42574</v>
      </c>
      <c r="BM681" s="1499">
        <f>BM683+2</f>
        <v>42604</v>
      </c>
      <c r="BN681" s="1535" t="s">
        <v>450</v>
      </c>
      <c r="BO681" s="1503">
        <f>BO683+2</f>
        <v>42378</v>
      </c>
      <c r="BP681" s="1324" t="s">
        <v>451</v>
      </c>
      <c r="BQ681" s="1334" t="s">
        <v>451</v>
      </c>
      <c r="BR681" s="1498" t="e">
        <f>BR683+2</f>
        <v>#VALUE!</v>
      </c>
      <c r="BS681" s="1499">
        <f>BS683+2</f>
        <v>42580</v>
      </c>
      <c r="BT681" s="1535">
        <v>42580</v>
      </c>
      <c r="BU681" s="1503">
        <f>BU683+2</f>
        <v>42666</v>
      </c>
      <c r="BV681" s="1324" t="s">
        <v>451</v>
      </c>
      <c r="BW681" s="1334" t="s">
        <v>451</v>
      </c>
      <c r="BX681" s="1503">
        <f>BX683+2</f>
        <v>42771</v>
      </c>
      <c r="BY681" s="1941">
        <f>BX681</f>
        <v>42771</v>
      </c>
      <c r="BZ681" s="1954">
        <v>42580</v>
      </c>
      <c r="CA681" s="1503">
        <f>CA683+2</f>
        <v>42869</v>
      </c>
      <c r="CB681" s="1941">
        <f>CA681</f>
        <v>42869</v>
      </c>
      <c r="CC681" s="1954">
        <v>42580</v>
      </c>
      <c r="CD681" s="1503">
        <f>CD683+2</f>
        <v>42944</v>
      </c>
      <c r="CE681" s="1941">
        <f>CD681</f>
        <v>42944</v>
      </c>
      <c r="CF681" s="1679">
        <v>42580</v>
      </c>
      <c r="CG681" s="1503">
        <f>CG683+2</f>
        <v>43030</v>
      </c>
      <c r="CH681" s="1324" t="s">
        <v>451</v>
      </c>
      <c r="CI681" s="1334" t="s">
        <v>451</v>
      </c>
      <c r="CJ681" s="1503">
        <f>CJ683+2</f>
        <v>43135</v>
      </c>
      <c r="CK681" s="1941">
        <f>CJ681</f>
        <v>43135</v>
      </c>
      <c r="CL681" s="1954">
        <v>42580</v>
      </c>
      <c r="CM681" s="1503">
        <f>CM683+2</f>
        <v>43233</v>
      </c>
      <c r="CN681" s="1941">
        <f>CM681</f>
        <v>43233</v>
      </c>
      <c r="CO681" s="1954">
        <v>42580</v>
      </c>
      <c r="CP681" s="1503">
        <f>CP683+2</f>
        <v>42944</v>
      </c>
      <c r="CQ681" s="1941">
        <f>CP681</f>
        <v>42944</v>
      </c>
      <c r="CR681" s="1679">
        <v>42580</v>
      </c>
      <c r="CS681" s="1503">
        <f>CS683+2</f>
        <v>-46</v>
      </c>
      <c r="CT681" s="1324" t="s">
        <v>451</v>
      </c>
      <c r="CU681" s="1334" t="s">
        <v>451</v>
      </c>
    </row>
    <row r="682" spans="1:99" ht="30" hidden="1" customHeight="1" x14ac:dyDescent="0.25">
      <c r="A682" s="4730"/>
      <c r="B682" s="4724"/>
      <c r="C682" s="538" t="s">
        <v>490</v>
      </c>
      <c r="D682" s="538" t="s">
        <v>419</v>
      </c>
      <c r="E682" s="90"/>
      <c r="F682" s="90"/>
      <c r="G682" s="90"/>
      <c r="H682" s="90"/>
      <c r="I682" s="90"/>
      <c r="J682" s="90"/>
      <c r="K682" s="13"/>
      <c r="L682" s="13"/>
      <c r="M682" s="189"/>
      <c r="AB682" s="15"/>
      <c r="BI682" s="508"/>
      <c r="BJ682" s="508"/>
      <c r="BK682" s="1418"/>
      <c r="BL682" s="1495" t="str">
        <f>BL394</f>
        <v>updated 1.5.16</v>
      </c>
      <c r="BM682" s="1496">
        <f>BM394</f>
        <v>0</v>
      </c>
      <c r="BN682" s="1534" t="s">
        <v>450</v>
      </c>
      <c r="BO682" s="1502">
        <f>BO680-7</f>
        <v>42381</v>
      </c>
      <c r="BP682" s="210" t="s">
        <v>451</v>
      </c>
      <c r="BQ682" s="218" t="s">
        <v>451</v>
      </c>
      <c r="BR682" s="1495" t="e">
        <f>BR680-7</f>
        <v>#VALUE!</v>
      </c>
      <c r="BS682" s="1496">
        <f>BS680-7</f>
        <v>42583</v>
      </c>
      <c r="BT682" s="1534">
        <f>BT680-7</f>
        <v>42583</v>
      </c>
      <c r="BU682" s="1502">
        <f>BU680-7</f>
        <v>42669</v>
      </c>
      <c r="BV682" s="210">
        <f>BV678-7</f>
        <v>42695</v>
      </c>
      <c r="BW682" s="218">
        <f>BW676-7</f>
        <v>42716</v>
      </c>
      <c r="BX682" s="1502">
        <f>BX680-7</f>
        <v>42774</v>
      </c>
      <c r="BY682" s="1585">
        <f>BY678-7</f>
        <v>42800</v>
      </c>
      <c r="BZ682" s="218">
        <f>BZ676-7</f>
        <v>42835</v>
      </c>
      <c r="CA682" s="1502">
        <f>CA680-7</f>
        <v>42872</v>
      </c>
      <c r="CB682" s="1585">
        <f>CB678-7</f>
        <v>42905</v>
      </c>
      <c r="CC682" s="218">
        <f>CC676-7</f>
        <v>42947</v>
      </c>
      <c r="CD682" s="1502">
        <f>CD680-7</f>
        <v>42947</v>
      </c>
      <c r="CE682" s="1585">
        <f>CE678-7</f>
        <v>42610</v>
      </c>
      <c r="CF682" s="1253">
        <f>CF676-7</f>
        <v>43010</v>
      </c>
      <c r="CG682" s="1502">
        <f>CG680-7</f>
        <v>43033</v>
      </c>
      <c r="CH682" s="210">
        <f>CH678-7</f>
        <v>43059</v>
      </c>
      <c r="CI682" s="218">
        <f>CI676-7</f>
        <v>43080</v>
      </c>
      <c r="CJ682" s="1502">
        <f>CJ680-7</f>
        <v>43138</v>
      </c>
      <c r="CK682" s="1585">
        <f>CK678-7</f>
        <v>43157</v>
      </c>
      <c r="CL682" s="218">
        <f>CL676-7</f>
        <v>43192</v>
      </c>
      <c r="CM682" s="1502">
        <f>CM680-7</f>
        <v>43236</v>
      </c>
      <c r="CN682" s="1585">
        <f>CN678-7</f>
        <v>43269</v>
      </c>
      <c r="CO682" s="218">
        <f>CO676-7</f>
        <v>43304</v>
      </c>
      <c r="CP682" s="1502">
        <f>CP680-7</f>
        <v>42947</v>
      </c>
      <c r="CQ682" s="1585">
        <f>CQ678-7</f>
        <v>43332</v>
      </c>
      <c r="CR682" s="1253">
        <f>CR676-7</f>
        <v>43360</v>
      </c>
      <c r="CS682" s="1502">
        <f>CS680-7</f>
        <v>-43</v>
      </c>
      <c r="CT682" s="210">
        <f>CT678-7</f>
        <v>-45</v>
      </c>
      <c r="CU682" s="218">
        <f>CU676-7</f>
        <v>-52</v>
      </c>
    </row>
    <row r="683" spans="1:99" ht="30" hidden="1" customHeight="1" x14ac:dyDescent="0.25">
      <c r="A683" s="4730"/>
      <c r="B683" s="4724"/>
      <c r="C683" s="1299" t="s">
        <v>520</v>
      </c>
      <c r="D683" s="1299" t="s">
        <v>422</v>
      </c>
      <c r="E683" s="90"/>
      <c r="F683" s="90"/>
      <c r="G683" s="90"/>
      <c r="H683" s="90"/>
      <c r="I683" s="90"/>
      <c r="J683" s="90"/>
      <c r="K683" s="13"/>
      <c r="L683" s="13"/>
      <c r="M683" s="189"/>
      <c r="AB683" s="15"/>
      <c r="BI683" s="508"/>
      <c r="BJ683" s="508"/>
      <c r="BK683" s="1418"/>
      <c r="BL683" s="1498">
        <f>BL685+21</f>
        <v>42572</v>
      </c>
      <c r="BM683" s="1499">
        <f>BM685+21</f>
        <v>42602</v>
      </c>
      <c r="BN683" s="1535" t="s">
        <v>450</v>
      </c>
      <c r="BO683" s="1504">
        <f>BO682-5</f>
        <v>42376</v>
      </c>
      <c r="BP683" s="1272" t="s">
        <v>451</v>
      </c>
      <c r="BQ683" s="1353" t="s">
        <v>451</v>
      </c>
      <c r="BR683" s="1498" t="e">
        <f>BR682-5</f>
        <v>#VALUE!</v>
      </c>
      <c r="BS683" s="1499">
        <f>BS682-5</f>
        <v>42578</v>
      </c>
      <c r="BT683" s="1535" t="s">
        <v>454</v>
      </c>
      <c r="BU683" s="1504">
        <f>BU682-5</f>
        <v>42664</v>
      </c>
      <c r="BV683" s="1272" t="s">
        <v>545</v>
      </c>
      <c r="BW683" s="1353" t="s">
        <v>545</v>
      </c>
      <c r="BX683" s="1504">
        <f>BX682-5</f>
        <v>42769</v>
      </c>
      <c r="BY683" s="1507" t="s">
        <v>546</v>
      </c>
      <c r="BZ683" s="1955" t="s">
        <v>546</v>
      </c>
      <c r="CA683" s="1504">
        <f>CA682-5</f>
        <v>42867</v>
      </c>
      <c r="CB683" s="1272" t="s">
        <v>451</v>
      </c>
      <c r="CC683" s="1273" t="s">
        <v>451</v>
      </c>
      <c r="CD683" s="1504">
        <f>CD682-5</f>
        <v>42942</v>
      </c>
      <c r="CE683" s="1272" t="s">
        <v>475</v>
      </c>
      <c r="CF683" s="1273" t="s">
        <v>475</v>
      </c>
      <c r="CG683" s="1504">
        <f>CG682-5</f>
        <v>43028</v>
      </c>
      <c r="CH683" s="1272" t="s">
        <v>545</v>
      </c>
      <c r="CI683" s="1353" t="s">
        <v>545</v>
      </c>
      <c r="CJ683" s="1504">
        <f>CJ682-5</f>
        <v>43133</v>
      </c>
      <c r="CK683" s="1507" t="s">
        <v>546</v>
      </c>
      <c r="CL683" s="1955" t="s">
        <v>546</v>
      </c>
      <c r="CM683" s="1504">
        <f>CM682-5</f>
        <v>43231</v>
      </c>
      <c r="CN683" s="1272" t="s">
        <v>451</v>
      </c>
      <c r="CO683" s="1273" t="s">
        <v>451</v>
      </c>
      <c r="CP683" s="1504">
        <f>CP682-5</f>
        <v>42942</v>
      </c>
      <c r="CQ683" s="1272" t="s">
        <v>475</v>
      </c>
      <c r="CR683" s="1273" t="s">
        <v>475</v>
      </c>
      <c r="CS683" s="1504">
        <f>CS682-5</f>
        <v>-48</v>
      </c>
      <c r="CT683" s="1272" t="s">
        <v>545</v>
      </c>
      <c r="CU683" s="1353" t="s">
        <v>545</v>
      </c>
    </row>
    <row r="684" spans="1:99" ht="30" hidden="1" customHeight="1" x14ac:dyDescent="0.25">
      <c r="A684" s="4730"/>
      <c r="B684" s="4724"/>
      <c r="C684" s="1455" t="s">
        <v>459</v>
      </c>
      <c r="D684" s="1455"/>
      <c r="E684" s="1520"/>
      <c r="F684" s="1520"/>
      <c r="G684" s="1520"/>
      <c r="H684" s="1520"/>
      <c r="I684" s="1520"/>
      <c r="J684" s="1520"/>
      <c r="K684" s="1521"/>
      <c r="L684" s="1521"/>
      <c r="M684" s="1522"/>
      <c r="N684" s="1523"/>
      <c r="O684" s="1523"/>
      <c r="P684" s="1523"/>
      <c r="Q684" s="1523"/>
      <c r="R684" s="1523"/>
      <c r="S684" s="1523"/>
      <c r="T684" s="1523"/>
      <c r="U684" s="1523"/>
      <c r="V684" s="1523"/>
      <c r="W684" s="1523"/>
      <c r="X684" s="1523"/>
      <c r="Y684" s="1523"/>
      <c r="Z684" s="1523"/>
      <c r="AA684" s="1524"/>
      <c r="AB684" s="1525"/>
      <c r="AC684" s="1525"/>
      <c r="AD684" s="1525"/>
      <c r="AE684" s="1525"/>
      <c r="AF684" s="1525"/>
      <c r="AG684" s="1525"/>
      <c r="AH684" s="1525"/>
      <c r="AI684" s="1525"/>
      <c r="AJ684" s="1526"/>
      <c r="AK684" s="1526"/>
      <c r="AL684" s="1525"/>
      <c r="AM684" s="1525"/>
      <c r="AN684" s="1525"/>
      <c r="AO684" s="1525"/>
      <c r="AP684" s="1525"/>
      <c r="AQ684" s="1525"/>
      <c r="AR684" s="1525"/>
      <c r="AS684" s="1525"/>
      <c r="AT684" s="1525"/>
      <c r="AU684" s="1526"/>
      <c r="AV684" s="1525"/>
      <c r="AW684" s="1526"/>
      <c r="AX684" s="1525"/>
      <c r="AY684" s="1525"/>
      <c r="AZ684" s="1525"/>
      <c r="BA684" s="1525"/>
      <c r="BB684" s="1525"/>
      <c r="BC684" s="1525"/>
      <c r="BD684" s="1525"/>
      <c r="BE684" s="1525"/>
      <c r="BF684" s="1525"/>
      <c r="BG684" s="1525"/>
      <c r="BH684" s="1525"/>
      <c r="BI684" s="1527"/>
      <c r="BJ684" s="1527"/>
      <c r="BK684" s="1528"/>
      <c r="BL684" s="1529"/>
      <c r="BM684" s="1530"/>
      <c r="BN684" s="1536"/>
      <c r="BO684" s="1531">
        <f>BO215</f>
        <v>42397</v>
      </c>
      <c r="BP684" s="1532" t="str">
        <f>BP215</f>
        <v>same as 9/30</v>
      </c>
      <c r="BQ684" s="1676" t="str">
        <f>BQ215</f>
        <v>same as 9/30</v>
      </c>
      <c r="BR684" s="1530">
        <f t="shared" ref="BR684:CR684" si="647">BR53</f>
        <v>42620</v>
      </c>
      <c r="BS684" s="1530">
        <f t="shared" si="647"/>
        <v>42641</v>
      </c>
      <c r="BT684" s="1536" t="str">
        <f t="shared" si="647"/>
        <v>Same as 1/30</v>
      </c>
      <c r="BU684" s="1531">
        <f t="shared" si="647"/>
        <v>42676</v>
      </c>
      <c r="BV684" s="1532">
        <f t="shared" si="647"/>
        <v>42704</v>
      </c>
      <c r="BW684" s="1676">
        <f t="shared" si="647"/>
        <v>42739</v>
      </c>
      <c r="BX684" s="1531">
        <f t="shared" si="647"/>
        <v>42774</v>
      </c>
      <c r="BY684" s="1532">
        <f t="shared" si="647"/>
        <v>42809</v>
      </c>
      <c r="BZ684" s="1676">
        <f t="shared" si="647"/>
        <v>42844</v>
      </c>
      <c r="CA684" s="1531">
        <f t="shared" si="647"/>
        <v>42879</v>
      </c>
      <c r="CB684" s="1532">
        <f t="shared" si="647"/>
        <v>42907</v>
      </c>
      <c r="CC684" s="1539">
        <f t="shared" si="647"/>
        <v>42935</v>
      </c>
      <c r="CD684" s="1531">
        <f t="shared" si="647"/>
        <v>42963</v>
      </c>
      <c r="CE684" s="1532">
        <f t="shared" si="647"/>
        <v>42991</v>
      </c>
      <c r="CF684" s="1539" t="str">
        <f t="shared" si="647"/>
        <v>Same as 1/30</v>
      </c>
      <c r="CG684" s="1531">
        <f t="shared" si="647"/>
        <v>43033</v>
      </c>
      <c r="CH684" s="1532">
        <f t="shared" si="647"/>
        <v>43068</v>
      </c>
      <c r="CI684" s="1676">
        <f t="shared" si="647"/>
        <v>43103</v>
      </c>
      <c r="CJ684" s="1531">
        <f t="shared" si="647"/>
        <v>43152</v>
      </c>
      <c r="CK684" s="1532">
        <f t="shared" si="647"/>
        <v>43187</v>
      </c>
      <c r="CL684" s="1676">
        <f t="shared" si="647"/>
        <v>43215</v>
      </c>
      <c r="CM684" s="1531">
        <f t="shared" si="647"/>
        <v>43250</v>
      </c>
      <c r="CN684" s="1532">
        <f t="shared" si="647"/>
        <v>43278</v>
      </c>
      <c r="CO684" s="1539">
        <f t="shared" si="647"/>
        <v>43299</v>
      </c>
      <c r="CP684" s="1531">
        <f t="shared" si="647"/>
        <v>43334</v>
      </c>
      <c r="CQ684" s="1532">
        <f t="shared" si="647"/>
        <v>43369</v>
      </c>
      <c r="CR684" s="1539" t="str">
        <f t="shared" si="647"/>
        <v>Same as 1/30</v>
      </c>
      <c r="CS684" s="1531">
        <f>CS53</f>
        <v>43411</v>
      </c>
      <c r="CT684" s="1532">
        <f>CT53</f>
        <v>0</v>
      </c>
      <c r="CU684" s="1676">
        <f>CU53</f>
        <v>0</v>
      </c>
    </row>
    <row r="685" spans="1:99" ht="30" hidden="1" customHeight="1" x14ac:dyDescent="0.25">
      <c r="A685" s="4730"/>
      <c r="B685" s="4724"/>
      <c r="C685" s="1455" t="s">
        <v>445</v>
      </c>
      <c r="D685" s="1455"/>
      <c r="E685" s="1508"/>
      <c r="F685" s="1508"/>
      <c r="G685" s="1508"/>
      <c r="H685" s="1508"/>
      <c r="I685" s="1508"/>
      <c r="J685" s="1508"/>
      <c r="K685" s="1509"/>
      <c r="L685" s="1509"/>
      <c r="M685" s="1510"/>
      <c r="N685" s="1511"/>
      <c r="O685" s="1511"/>
      <c r="P685" s="1511"/>
      <c r="Q685" s="1511"/>
      <c r="R685" s="1511"/>
      <c r="S685" s="1511"/>
      <c r="T685" s="1511"/>
      <c r="U685" s="1511"/>
      <c r="V685" s="1511"/>
      <c r="W685" s="1511"/>
      <c r="X685" s="1511"/>
      <c r="Y685" s="1511"/>
      <c r="Z685" s="1511"/>
      <c r="AA685" s="1512"/>
      <c r="AB685" s="1513"/>
      <c r="AC685" s="1514"/>
      <c r="AD685" s="1514"/>
      <c r="AE685" s="1514"/>
      <c r="AF685" s="1514"/>
      <c r="AG685" s="1513"/>
      <c r="AH685" s="1513"/>
      <c r="AI685" s="1513"/>
      <c r="AJ685" s="1515"/>
      <c r="AK685" s="1515"/>
      <c r="AL685" s="1513"/>
      <c r="AM685" s="1513"/>
      <c r="AN685" s="1513"/>
      <c r="AO685" s="1513"/>
      <c r="AP685" s="1513"/>
      <c r="AQ685" s="1513"/>
      <c r="AR685" s="1513"/>
      <c r="AS685" s="1513"/>
      <c r="AT685" s="1513"/>
      <c r="AU685" s="1515"/>
      <c r="AV685" s="1513"/>
      <c r="AW685" s="1515"/>
      <c r="AX685" s="1513"/>
      <c r="AY685" s="1513"/>
      <c r="AZ685" s="1513"/>
      <c r="BA685" s="1513"/>
      <c r="BB685" s="1513"/>
      <c r="BC685" s="1513"/>
      <c r="BD685" s="1513"/>
      <c r="BE685" s="1513"/>
      <c r="BF685" s="1513"/>
      <c r="BG685" s="1513"/>
      <c r="BH685" s="1513"/>
      <c r="BI685" s="1516"/>
      <c r="BJ685" s="1516"/>
      <c r="BK685" s="1517"/>
      <c r="BL685" s="1518">
        <f>BL396</f>
        <v>42551</v>
      </c>
      <c r="BM685" s="1519">
        <f>BM396</f>
        <v>42581</v>
      </c>
      <c r="BN685" s="1537" t="s">
        <v>450</v>
      </c>
      <c r="BO685" s="1531">
        <f>BO396</f>
        <v>42643</v>
      </c>
      <c r="BP685" s="1532">
        <f>BP396</f>
        <v>42673</v>
      </c>
      <c r="BQ685" s="1676">
        <f>BQ396</f>
        <v>42704</v>
      </c>
      <c r="BR685" s="1530">
        <f t="shared" ref="BR685:CR685" si="648">BR163</f>
        <v>42557</v>
      </c>
      <c r="BS685" s="1530" t="str">
        <f t="shared" si="648"/>
        <v>same as 12/30</v>
      </c>
      <c r="BT685" s="1536">
        <f t="shared" si="648"/>
        <v>42585</v>
      </c>
      <c r="BU685" s="1531">
        <f t="shared" si="648"/>
        <v>42613</v>
      </c>
      <c r="BV685" s="1532">
        <f t="shared" si="648"/>
        <v>42655</v>
      </c>
      <c r="BW685" s="1676">
        <f t="shared" si="648"/>
        <v>42683</v>
      </c>
      <c r="BX685" s="1531">
        <f t="shared" si="648"/>
        <v>42711</v>
      </c>
      <c r="BY685" s="1532">
        <f t="shared" si="648"/>
        <v>42760</v>
      </c>
      <c r="BZ685" s="1676">
        <f t="shared" si="648"/>
        <v>42788</v>
      </c>
      <c r="CA685" s="1531">
        <f t="shared" si="648"/>
        <v>42823</v>
      </c>
      <c r="CB685" s="1532">
        <f t="shared" si="648"/>
        <v>42858</v>
      </c>
      <c r="CC685" s="1539">
        <f t="shared" si="648"/>
        <v>42893</v>
      </c>
      <c r="CD685" s="1531">
        <f t="shared" si="648"/>
        <v>42928</v>
      </c>
      <c r="CE685" s="1532" t="str">
        <f t="shared" si="648"/>
        <v>same as 12/30</v>
      </c>
      <c r="CF685" s="1539">
        <f t="shared" si="648"/>
        <v>42591</v>
      </c>
      <c r="CG685" s="1531">
        <f t="shared" si="648"/>
        <v>42998</v>
      </c>
      <c r="CH685" s="1532">
        <f t="shared" si="648"/>
        <v>43026</v>
      </c>
      <c r="CI685" s="1676">
        <f t="shared" si="648"/>
        <v>43054</v>
      </c>
      <c r="CJ685" s="1531">
        <f t="shared" si="648"/>
        <v>43082</v>
      </c>
      <c r="CK685" s="1532">
        <f t="shared" si="648"/>
        <v>43124</v>
      </c>
      <c r="CL685" s="1676">
        <f t="shared" si="648"/>
        <v>43145</v>
      </c>
      <c r="CM685" s="1531">
        <f t="shared" si="648"/>
        <v>43180</v>
      </c>
      <c r="CN685" s="1532">
        <f t="shared" si="648"/>
        <v>43222</v>
      </c>
      <c r="CO685" s="1539">
        <f t="shared" si="648"/>
        <v>43257</v>
      </c>
      <c r="CP685" s="1531">
        <f t="shared" si="648"/>
        <v>43292</v>
      </c>
      <c r="CQ685" s="1532" t="str">
        <f t="shared" si="648"/>
        <v>same as 12/30</v>
      </c>
      <c r="CR685" s="1539">
        <f t="shared" si="648"/>
        <v>43327</v>
      </c>
      <c r="CS685" s="1531">
        <f>CS163</f>
        <v>43355</v>
      </c>
      <c r="CT685" s="1532">
        <f>CT163</f>
        <v>0</v>
      </c>
      <c r="CU685" s="1676">
        <f>CU163</f>
        <v>0</v>
      </c>
    </row>
    <row r="686" spans="1:99" ht="30" hidden="1" customHeight="1" x14ac:dyDescent="0.25">
      <c r="A686" s="4730"/>
      <c r="B686" s="4724"/>
      <c r="C686" s="1267" t="s">
        <v>496</v>
      </c>
      <c r="D686" s="1267" t="s">
        <v>486</v>
      </c>
      <c r="E686" s="90"/>
      <c r="F686" s="90"/>
      <c r="G686" s="90"/>
      <c r="H686" s="90"/>
      <c r="I686" s="90"/>
      <c r="J686" s="90"/>
      <c r="K686" s="13"/>
      <c r="L686" s="13"/>
      <c r="M686" s="189"/>
      <c r="AB686" s="15"/>
      <c r="BI686" s="508"/>
      <c r="BJ686" s="508"/>
      <c r="BK686" s="1418"/>
      <c r="BL686" s="1495">
        <f>BL683-6</f>
        <v>42566</v>
      </c>
      <c r="BM686" s="1496">
        <f>BM683-6</f>
        <v>42596</v>
      </c>
      <c r="BN686" s="1534" t="s">
        <v>450</v>
      </c>
      <c r="BO686" s="1505">
        <f>BO683-6</f>
        <v>42370</v>
      </c>
      <c r="BP686" s="1414" t="s">
        <v>451</v>
      </c>
      <c r="BQ686" s="1672" t="s">
        <v>451</v>
      </c>
      <c r="BR686" s="915" t="s">
        <v>454</v>
      </c>
      <c r="BS686" s="1496">
        <f>BS683-6</f>
        <v>42572</v>
      </c>
      <c r="BT686" s="912" t="s">
        <v>454</v>
      </c>
      <c r="BU686" s="1505">
        <f>BU683-8</f>
        <v>42656</v>
      </c>
      <c r="BV686" s="1414" t="s">
        <v>545</v>
      </c>
      <c r="BW686" s="1672" t="s">
        <v>545</v>
      </c>
      <c r="BX686" s="1505">
        <f>BX683-8</f>
        <v>42761</v>
      </c>
      <c r="BY686" s="1414" t="s">
        <v>546</v>
      </c>
      <c r="BZ686" s="1672" t="s">
        <v>546</v>
      </c>
      <c r="CA686" s="1505">
        <f>CA683-6</f>
        <v>42861</v>
      </c>
      <c r="CB686" s="1414" t="s">
        <v>451</v>
      </c>
      <c r="CC686" s="1415" t="s">
        <v>451</v>
      </c>
      <c r="CD686" s="1505">
        <f>CD683-6</f>
        <v>42936</v>
      </c>
      <c r="CE686" s="1414" t="s">
        <v>475</v>
      </c>
      <c r="CF686" s="1415" t="s">
        <v>475</v>
      </c>
      <c r="CG686" s="1505">
        <f>CG683-8</f>
        <v>43020</v>
      </c>
      <c r="CH686" s="1414" t="s">
        <v>545</v>
      </c>
      <c r="CI686" s="1672" t="s">
        <v>545</v>
      </c>
      <c r="CJ686" s="1505">
        <f>CJ683-8</f>
        <v>43125</v>
      </c>
      <c r="CK686" s="1414" t="s">
        <v>546</v>
      </c>
      <c r="CL686" s="1672" t="s">
        <v>546</v>
      </c>
      <c r="CM686" s="1505">
        <f>CM683-6</f>
        <v>43225</v>
      </c>
      <c r="CN686" s="1414" t="s">
        <v>451</v>
      </c>
      <c r="CO686" s="1415" t="s">
        <v>451</v>
      </c>
      <c r="CP686" s="1505">
        <f>CP683-6</f>
        <v>42936</v>
      </c>
      <c r="CQ686" s="1414" t="s">
        <v>475</v>
      </c>
      <c r="CR686" s="1415" t="s">
        <v>475</v>
      </c>
      <c r="CS686" s="1505">
        <f>CS683-8</f>
        <v>-56</v>
      </c>
      <c r="CT686" s="1414" t="s">
        <v>545</v>
      </c>
      <c r="CU686" s="1672" t="s">
        <v>545</v>
      </c>
    </row>
    <row r="687" spans="1:99" ht="30" hidden="1" customHeight="1" x14ac:dyDescent="0.25">
      <c r="A687" s="4730"/>
      <c r="B687" s="4724"/>
      <c r="C687" s="1264" t="s">
        <v>521</v>
      </c>
      <c r="D687" s="1264" t="s">
        <v>485</v>
      </c>
      <c r="E687" s="90"/>
      <c r="F687" s="90"/>
      <c r="G687" s="90"/>
      <c r="H687" s="90"/>
      <c r="I687" s="90"/>
      <c r="J687" s="90"/>
      <c r="K687" s="13"/>
      <c r="L687" s="13"/>
      <c r="M687" s="189"/>
      <c r="AB687" s="15"/>
      <c r="BI687" s="508"/>
      <c r="BJ687" s="508"/>
      <c r="BK687" s="1418"/>
      <c r="BL687" s="1495">
        <f>BL686-27</f>
        <v>42539</v>
      </c>
      <c r="BM687" s="1496">
        <f>BM686-27</f>
        <v>42569</v>
      </c>
      <c r="BN687" s="1534" t="s">
        <v>450</v>
      </c>
      <c r="BO687" s="1502">
        <f>BO686-20</f>
        <v>42350</v>
      </c>
      <c r="BP687" s="210" t="s">
        <v>451</v>
      </c>
      <c r="BQ687" s="218" t="s">
        <v>451</v>
      </c>
      <c r="BR687" s="915" t="s">
        <v>454</v>
      </c>
      <c r="BS687" s="1496">
        <f>BS686-20</f>
        <v>42552</v>
      </c>
      <c r="BT687" s="912" t="s">
        <v>454</v>
      </c>
      <c r="BU687" s="1502">
        <f>BU686-20</f>
        <v>42636</v>
      </c>
      <c r="BV687" s="210" t="s">
        <v>545</v>
      </c>
      <c r="BW687" s="218" t="s">
        <v>545</v>
      </c>
      <c r="BX687" s="1502">
        <f>BX686-20</f>
        <v>42741</v>
      </c>
      <c r="BY687" s="210" t="s">
        <v>546</v>
      </c>
      <c r="BZ687" s="218" t="s">
        <v>546</v>
      </c>
      <c r="CA687" s="1502">
        <f>CA686-20</f>
        <v>42841</v>
      </c>
      <c r="CB687" s="210" t="s">
        <v>451</v>
      </c>
      <c r="CC687" s="1253" t="s">
        <v>451</v>
      </c>
      <c r="CD687" s="1502">
        <f>CD686-20</f>
        <v>42916</v>
      </c>
      <c r="CE687" s="210" t="s">
        <v>475</v>
      </c>
      <c r="CF687" s="1253" t="s">
        <v>475</v>
      </c>
      <c r="CG687" s="1502">
        <f>CG686-20</f>
        <v>43000</v>
      </c>
      <c r="CH687" s="210" t="s">
        <v>545</v>
      </c>
      <c r="CI687" s="218" t="s">
        <v>545</v>
      </c>
      <c r="CJ687" s="1502">
        <f>CJ686-20</f>
        <v>43105</v>
      </c>
      <c r="CK687" s="210" t="s">
        <v>546</v>
      </c>
      <c r="CL687" s="218" t="s">
        <v>546</v>
      </c>
      <c r="CM687" s="1502">
        <f>CM686-20</f>
        <v>43205</v>
      </c>
      <c r="CN687" s="210" t="s">
        <v>451</v>
      </c>
      <c r="CO687" s="1253" t="s">
        <v>451</v>
      </c>
      <c r="CP687" s="1502">
        <f>CP686-20</f>
        <v>42916</v>
      </c>
      <c r="CQ687" s="210" t="s">
        <v>475</v>
      </c>
      <c r="CR687" s="1253" t="s">
        <v>475</v>
      </c>
      <c r="CS687" s="1502">
        <f>CS686-20</f>
        <v>-76</v>
      </c>
      <c r="CT687" s="210" t="s">
        <v>545</v>
      </c>
      <c r="CU687" s="218" t="s">
        <v>545</v>
      </c>
    </row>
    <row r="688" spans="1:99" ht="30" hidden="1" customHeight="1" x14ac:dyDescent="0.25">
      <c r="A688" s="4730"/>
      <c r="B688" s="4724"/>
      <c r="C688" s="1267" t="s">
        <v>522</v>
      </c>
      <c r="D688" s="1267" t="s">
        <v>419</v>
      </c>
      <c r="E688" s="90"/>
      <c r="F688" s="90"/>
      <c r="G688" s="90"/>
      <c r="H688" s="90"/>
      <c r="I688" s="90"/>
      <c r="J688" s="90"/>
      <c r="K688" s="13"/>
      <c r="L688" s="13"/>
      <c r="M688" s="189"/>
      <c r="AB688" s="15"/>
      <c r="BI688" s="508"/>
      <c r="BJ688" s="508"/>
      <c r="BK688" s="1418"/>
      <c r="BL688" s="1495">
        <f>BL685-6</f>
        <v>42545</v>
      </c>
      <c r="BM688" s="1496">
        <f>BM685-6</f>
        <v>42575</v>
      </c>
      <c r="BN688" s="1534" t="s">
        <v>450</v>
      </c>
      <c r="BO688" s="1505">
        <f>BO683-16</f>
        <v>42360</v>
      </c>
      <c r="BP688" s="1414" t="s">
        <v>451</v>
      </c>
      <c r="BQ688" s="1672" t="s">
        <v>451</v>
      </c>
      <c r="BR688" s="915" t="s">
        <v>454</v>
      </c>
      <c r="BS688" s="1496">
        <f>BS683-16</f>
        <v>42562</v>
      </c>
      <c r="BT688" s="912" t="s">
        <v>454</v>
      </c>
      <c r="BU688" s="1505">
        <f>BU683-16</f>
        <v>42648</v>
      </c>
      <c r="BV688" s="1414" t="s">
        <v>545</v>
      </c>
      <c r="BW688" s="1672" t="s">
        <v>545</v>
      </c>
      <c r="BX688" s="1505">
        <f>BX683-16</f>
        <v>42753</v>
      </c>
      <c r="BY688" s="1414" t="s">
        <v>546</v>
      </c>
      <c r="BZ688" s="1672" t="s">
        <v>546</v>
      </c>
      <c r="CA688" s="1505">
        <f>CA683-16</f>
        <v>42851</v>
      </c>
      <c r="CB688" s="1414" t="s">
        <v>451</v>
      </c>
      <c r="CC688" s="1415" t="s">
        <v>451</v>
      </c>
      <c r="CD688" s="1505">
        <f>CD683-16</f>
        <v>42926</v>
      </c>
      <c r="CE688" s="1414" t="s">
        <v>475</v>
      </c>
      <c r="CF688" s="1415" t="s">
        <v>475</v>
      </c>
      <c r="CG688" s="1505">
        <f>CG683-16</f>
        <v>43012</v>
      </c>
      <c r="CH688" s="1414" t="s">
        <v>545</v>
      </c>
      <c r="CI688" s="1672" t="s">
        <v>545</v>
      </c>
      <c r="CJ688" s="1505">
        <f>CJ683-16</f>
        <v>43117</v>
      </c>
      <c r="CK688" s="1414" t="s">
        <v>546</v>
      </c>
      <c r="CL688" s="1672" t="s">
        <v>546</v>
      </c>
      <c r="CM688" s="1505">
        <f>CM683-16</f>
        <v>43215</v>
      </c>
      <c r="CN688" s="1414" t="s">
        <v>451</v>
      </c>
      <c r="CO688" s="1415" t="s">
        <v>451</v>
      </c>
      <c r="CP688" s="1505">
        <f>CP683-16</f>
        <v>42926</v>
      </c>
      <c r="CQ688" s="1414" t="s">
        <v>475</v>
      </c>
      <c r="CR688" s="1415" t="s">
        <v>475</v>
      </c>
      <c r="CS688" s="1505">
        <f>CS683-16</f>
        <v>-64</v>
      </c>
      <c r="CT688" s="1414" t="s">
        <v>545</v>
      </c>
      <c r="CU688" s="1672" t="s">
        <v>545</v>
      </c>
    </row>
    <row r="689" spans="1:99" ht="30" hidden="1" customHeight="1" x14ac:dyDescent="0.25">
      <c r="A689" s="4730"/>
      <c r="B689" s="4724"/>
      <c r="C689" s="1264" t="s">
        <v>523</v>
      </c>
      <c r="D689" s="1264" t="s">
        <v>419</v>
      </c>
      <c r="E689" s="90"/>
      <c r="F689" s="90"/>
      <c r="G689" s="90"/>
      <c r="H689" s="90"/>
      <c r="I689" s="90"/>
      <c r="J689" s="90"/>
      <c r="K689" s="13"/>
      <c r="L689" s="13"/>
      <c r="M689" s="189"/>
      <c r="AB689" s="15"/>
      <c r="BI689" s="508"/>
      <c r="BJ689" s="508"/>
      <c r="BK689" s="1418"/>
      <c r="BL689" s="1495">
        <f>BL687-11</f>
        <v>42528</v>
      </c>
      <c r="BM689" s="1496">
        <f>BM687-11</f>
        <v>42558</v>
      </c>
      <c r="BN689" s="1534" t="s">
        <v>450</v>
      </c>
      <c r="BO689" s="1502">
        <f>BO687-11</f>
        <v>42339</v>
      </c>
      <c r="BP689" s="210" t="s">
        <v>451</v>
      </c>
      <c r="BQ689" s="218" t="s">
        <v>451</v>
      </c>
      <c r="BR689" s="915" t="s">
        <v>454</v>
      </c>
      <c r="BS689" s="1496">
        <f>BS687-11</f>
        <v>42541</v>
      </c>
      <c r="BT689" s="912" t="s">
        <v>454</v>
      </c>
      <c r="BU689" s="1502">
        <f>BU687-11</f>
        <v>42625</v>
      </c>
      <c r="BV689" s="210" t="s">
        <v>545</v>
      </c>
      <c r="BW689" s="218" t="s">
        <v>545</v>
      </c>
      <c r="BX689" s="1502">
        <f>BX687-11</f>
        <v>42730</v>
      </c>
      <c r="BY689" s="210" t="s">
        <v>546</v>
      </c>
      <c r="BZ689" s="218" t="s">
        <v>546</v>
      </c>
      <c r="CA689" s="1502">
        <f>CA687-11</f>
        <v>42830</v>
      </c>
      <c r="CB689" s="210" t="s">
        <v>451</v>
      </c>
      <c r="CC689" s="1253" t="s">
        <v>451</v>
      </c>
      <c r="CD689" s="1502">
        <f>CD687-11</f>
        <v>42905</v>
      </c>
      <c r="CE689" s="210" t="s">
        <v>475</v>
      </c>
      <c r="CF689" s="1253" t="s">
        <v>475</v>
      </c>
      <c r="CG689" s="1502">
        <f>CG687-11</f>
        <v>42989</v>
      </c>
      <c r="CH689" s="210" t="s">
        <v>545</v>
      </c>
      <c r="CI689" s="218" t="s">
        <v>545</v>
      </c>
      <c r="CJ689" s="1502">
        <f>CJ687-11</f>
        <v>43094</v>
      </c>
      <c r="CK689" s="210" t="s">
        <v>546</v>
      </c>
      <c r="CL689" s="218" t="s">
        <v>546</v>
      </c>
      <c r="CM689" s="1502">
        <f>CM687-11</f>
        <v>43194</v>
      </c>
      <c r="CN689" s="210" t="s">
        <v>451</v>
      </c>
      <c r="CO689" s="1253" t="s">
        <v>451</v>
      </c>
      <c r="CP689" s="1502">
        <f>CP687-11</f>
        <v>42905</v>
      </c>
      <c r="CQ689" s="210" t="s">
        <v>475</v>
      </c>
      <c r="CR689" s="1253" t="s">
        <v>475</v>
      </c>
      <c r="CS689" s="1502">
        <f>CS687-11</f>
        <v>-87</v>
      </c>
      <c r="CT689" s="210" t="s">
        <v>545</v>
      </c>
      <c r="CU689" s="218" t="s">
        <v>545</v>
      </c>
    </row>
    <row r="690" spans="1:99" ht="30" hidden="1" customHeight="1" x14ac:dyDescent="0.25">
      <c r="A690" s="4730"/>
      <c r="B690" s="4724"/>
      <c r="C690" s="1285" t="s">
        <v>524</v>
      </c>
      <c r="D690" s="1285" t="s">
        <v>422</v>
      </c>
      <c r="E690" s="90"/>
      <c r="F690" s="90"/>
      <c r="G690" s="90"/>
      <c r="H690" s="90"/>
      <c r="I690" s="90"/>
      <c r="J690" s="90"/>
      <c r="K690" s="13"/>
      <c r="L690" s="13"/>
      <c r="M690" s="189"/>
      <c r="AB690" s="15"/>
      <c r="BI690" s="508"/>
      <c r="BJ690" s="508"/>
      <c r="BK690" s="1418"/>
      <c r="BL690" s="1495">
        <f>BL691+2</f>
        <v>42523</v>
      </c>
      <c r="BM690" s="1496">
        <f>BM691+2</f>
        <v>42553</v>
      </c>
      <c r="BN690" s="1534" t="s">
        <v>450</v>
      </c>
      <c r="BO690" s="1670">
        <f>BO691+2</f>
        <v>42334</v>
      </c>
      <c r="BP690" s="1340" t="s">
        <v>451</v>
      </c>
      <c r="BQ690" s="1350" t="s">
        <v>451</v>
      </c>
      <c r="BR690" s="915" t="s">
        <v>454</v>
      </c>
      <c r="BS690" s="1496">
        <f>BS691+2</f>
        <v>42536</v>
      </c>
      <c r="BT690" s="912" t="s">
        <v>454</v>
      </c>
      <c r="BU690" s="1670">
        <f>BU691+2</f>
        <v>42620</v>
      </c>
      <c r="BV690" s="1340" t="s">
        <v>545</v>
      </c>
      <c r="BW690" s="1350" t="s">
        <v>545</v>
      </c>
      <c r="BX690" s="1670">
        <f>BX691+2</f>
        <v>42725</v>
      </c>
      <c r="BY690" s="1340" t="s">
        <v>546</v>
      </c>
      <c r="BZ690" s="1350" t="s">
        <v>546</v>
      </c>
      <c r="CA690" s="1670">
        <f>CA691+2</f>
        <v>42825</v>
      </c>
      <c r="CB690" s="1340" t="s">
        <v>451</v>
      </c>
      <c r="CC690" s="1345" t="s">
        <v>451</v>
      </c>
      <c r="CD690" s="1670">
        <f>CD691+2</f>
        <v>42900</v>
      </c>
      <c r="CE690" s="1340" t="s">
        <v>475</v>
      </c>
      <c r="CF690" s="1345" t="s">
        <v>475</v>
      </c>
      <c r="CG690" s="1670">
        <f>CG691+2</f>
        <v>42984</v>
      </c>
      <c r="CH690" s="1340" t="s">
        <v>545</v>
      </c>
      <c r="CI690" s="1350" t="s">
        <v>545</v>
      </c>
      <c r="CJ690" s="1670">
        <f>CJ691+2</f>
        <v>43089</v>
      </c>
      <c r="CK690" s="1340" t="s">
        <v>546</v>
      </c>
      <c r="CL690" s="1350" t="s">
        <v>546</v>
      </c>
      <c r="CM690" s="1670">
        <f>CM691+2</f>
        <v>43189</v>
      </c>
      <c r="CN690" s="1340" t="s">
        <v>451</v>
      </c>
      <c r="CO690" s="1345" t="s">
        <v>451</v>
      </c>
      <c r="CP690" s="1670">
        <f>CP691+2</f>
        <v>42900</v>
      </c>
      <c r="CQ690" s="1340" t="s">
        <v>475</v>
      </c>
      <c r="CR690" s="1345" t="s">
        <v>475</v>
      </c>
      <c r="CS690" s="1670">
        <f>CS691+2</f>
        <v>-92</v>
      </c>
      <c r="CT690" s="1340" t="s">
        <v>545</v>
      </c>
      <c r="CU690" s="1350" t="s">
        <v>545</v>
      </c>
    </row>
    <row r="691" spans="1:99" ht="30" hidden="1" customHeight="1" x14ac:dyDescent="0.25">
      <c r="A691" s="4730"/>
      <c r="B691" s="4724"/>
      <c r="C691" s="1264" t="s">
        <v>498</v>
      </c>
      <c r="D691" s="1264" t="s">
        <v>419</v>
      </c>
      <c r="E691" s="90"/>
      <c r="F691" s="90"/>
      <c r="G691" s="90"/>
      <c r="H691" s="90"/>
      <c r="I691" s="90"/>
      <c r="J691" s="90"/>
      <c r="K691" s="13"/>
      <c r="L691" s="13"/>
      <c r="M691" s="189"/>
      <c r="AB691" s="15"/>
      <c r="BI691" s="508"/>
      <c r="BJ691" s="508"/>
      <c r="BK691" s="1418"/>
      <c r="BL691" s="1495">
        <f>BL689-7</f>
        <v>42521</v>
      </c>
      <c r="BM691" s="1496">
        <f>BM689-7</f>
        <v>42551</v>
      </c>
      <c r="BN691" s="1534" t="s">
        <v>450</v>
      </c>
      <c r="BO691" s="1502">
        <f>BO689-7</f>
        <v>42332</v>
      </c>
      <c r="BP691" s="210" t="s">
        <v>451</v>
      </c>
      <c r="BQ691" s="218" t="s">
        <v>451</v>
      </c>
      <c r="BR691" s="915" t="s">
        <v>454</v>
      </c>
      <c r="BS691" s="1496">
        <f>BS689-7</f>
        <v>42534</v>
      </c>
      <c r="BT691" s="912" t="s">
        <v>454</v>
      </c>
      <c r="BU691" s="1502">
        <f>BU689-7</f>
        <v>42618</v>
      </c>
      <c r="BV691" s="210" t="s">
        <v>545</v>
      </c>
      <c r="BW691" s="218" t="s">
        <v>545</v>
      </c>
      <c r="BX691" s="1502">
        <f>BX689-7</f>
        <v>42723</v>
      </c>
      <c r="BY691" s="210" t="s">
        <v>546</v>
      </c>
      <c r="BZ691" s="218" t="s">
        <v>546</v>
      </c>
      <c r="CA691" s="1502">
        <f>CA689-7</f>
        <v>42823</v>
      </c>
      <c r="CB691" s="210" t="s">
        <v>451</v>
      </c>
      <c r="CC691" s="1253" t="s">
        <v>451</v>
      </c>
      <c r="CD691" s="1502">
        <f>CD689-7</f>
        <v>42898</v>
      </c>
      <c r="CE691" s="210" t="s">
        <v>475</v>
      </c>
      <c r="CF691" s="1253" t="s">
        <v>475</v>
      </c>
      <c r="CG691" s="1502">
        <f>CG689-7</f>
        <v>42982</v>
      </c>
      <c r="CH691" s="210" t="s">
        <v>545</v>
      </c>
      <c r="CI691" s="218" t="s">
        <v>545</v>
      </c>
      <c r="CJ691" s="1502">
        <f>CJ689-7</f>
        <v>43087</v>
      </c>
      <c r="CK691" s="210" t="s">
        <v>546</v>
      </c>
      <c r="CL691" s="218" t="s">
        <v>546</v>
      </c>
      <c r="CM691" s="1502">
        <f>CM689-7</f>
        <v>43187</v>
      </c>
      <c r="CN691" s="210" t="s">
        <v>451</v>
      </c>
      <c r="CO691" s="1253" t="s">
        <v>451</v>
      </c>
      <c r="CP691" s="1502">
        <f>CP689-7</f>
        <v>42898</v>
      </c>
      <c r="CQ691" s="210" t="s">
        <v>475</v>
      </c>
      <c r="CR691" s="1253" t="s">
        <v>475</v>
      </c>
      <c r="CS691" s="1502">
        <f>CS689-7</f>
        <v>-94</v>
      </c>
      <c r="CT691" s="210" t="s">
        <v>545</v>
      </c>
      <c r="CU691" s="218" t="s">
        <v>545</v>
      </c>
    </row>
    <row r="692" spans="1:99" ht="30" hidden="1" customHeight="1" x14ac:dyDescent="0.25">
      <c r="A692" s="4730"/>
      <c r="B692" s="4724"/>
      <c r="C692" s="1299" t="s">
        <v>525</v>
      </c>
      <c r="D692" s="1299" t="s">
        <v>422</v>
      </c>
      <c r="E692" s="90"/>
      <c r="F692" s="90"/>
      <c r="G692" s="90"/>
      <c r="H692" s="90"/>
      <c r="I692" s="90"/>
      <c r="J692" s="90"/>
      <c r="K692" s="13"/>
      <c r="L692" s="13"/>
      <c r="M692" s="189"/>
      <c r="AB692" s="15"/>
      <c r="BI692" s="508"/>
      <c r="BJ692" s="508"/>
      <c r="BK692" s="1418"/>
      <c r="BL692" s="1498">
        <f>BL691-5</f>
        <v>42516</v>
      </c>
      <c r="BM692" s="1499">
        <f>BM691-5</f>
        <v>42546</v>
      </c>
      <c r="BN692" s="1535" t="s">
        <v>450</v>
      </c>
      <c r="BO692" s="1504">
        <f>BO691-5</f>
        <v>42327</v>
      </c>
      <c r="BP692" s="1272" t="s">
        <v>451</v>
      </c>
      <c r="BQ692" s="1353" t="s">
        <v>451</v>
      </c>
      <c r="BR692" s="921" t="s">
        <v>454</v>
      </c>
      <c r="BS692" s="1499">
        <f>BS691-5</f>
        <v>42529</v>
      </c>
      <c r="BT692" s="1476" t="s">
        <v>454</v>
      </c>
      <c r="BU692" s="1504">
        <f>BU691-5</f>
        <v>42613</v>
      </c>
      <c r="BV692" s="1272" t="s">
        <v>545</v>
      </c>
      <c r="BW692" s="1353" t="s">
        <v>545</v>
      </c>
      <c r="BX692" s="1504">
        <f>BX691-5</f>
        <v>42718</v>
      </c>
      <c r="BY692" s="1272" t="s">
        <v>546</v>
      </c>
      <c r="BZ692" s="1353" t="s">
        <v>546</v>
      </c>
      <c r="CA692" s="1504">
        <f>CA691-5</f>
        <v>42818</v>
      </c>
      <c r="CB692" s="1272" t="s">
        <v>451</v>
      </c>
      <c r="CC692" s="1273" t="s">
        <v>451</v>
      </c>
      <c r="CD692" s="1504">
        <f>CD691-5</f>
        <v>42893</v>
      </c>
      <c r="CE692" s="1272" t="s">
        <v>475</v>
      </c>
      <c r="CF692" s="1273" t="s">
        <v>475</v>
      </c>
      <c r="CG692" s="1504">
        <f>CG691-5</f>
        <v>42977</v>
      </c>
      <c r="CH692" s="1272" t="s">
        <v>545</v>
      </c>
      <c r="CI692" s="1353" t="s">
        <v>545</v>
      </c>
      <c r="CJ692" s="1504">
        <f>CJ691-5</f>
        <v>43082</v>
      </c>
      <c r="CK692" s="1272" t="s">
        <v>546</v>
      </c>
      <c r="CL692" s="1353" t="s">
        <v>546</v>
      </c>
      <c r="CM692" s="1504">
        <f>CM691-5</f>
        <v>43182</v>
      </c>
      <c r="CN692" s="1272" t="s">
        <v>451</v>
      </c>
      <c r="CO692" s="1273" t="s">
        <v>451</v>
      </c>
      <c r="CP692" s="1504">
        <f>CP691-5</f>
        <v>42893</v>
      </c>
      <c r="CQ692" s="1272" t="s">
        <v>475</v>
      </c>
      <c r="CR692" s="1273" t="s">
        <v>475</v>
      </c>
      <c r="CS692" s="1504">
        <f>CS691-5</f>
        <v>-99</v>
      </c>
      <c r="CT692" s="1272" t="s">
        <v>545</v>
      </c>
      <c r="CU692" s="1353" t="s">
        <v>545</v>
      </c>
    </row>
    <row r="693" spans="1:99" ht="30" hidden="1" customHeight="1" x14ac:dyDescent="0.25">
      <c r="A693" s="4730"/>
      <c r="B693" s="4724"/>
      <c r="C693" s="1455" t="s">
        <v>534</v>
      </c>
      <c r="D693" s="1543"/>
      <c r="E693" s="90"/>
      <c r="F693" s="90"/>
      <c r="G693" s="90"/>
      <c r="H693" s="90"/>
      <c r="I693" s="90"/>
      <c r="J693" s="90"/>
      <c r="K693" s="13"/>
      <c r="L693" s="13"/>
      <c r="M693" s="189"/>
      <c r="AB693" s="15"/>
      <c r="BI693" s="508"/>
      <c r="BJ693" s="508"/>
      <c r="BK693" s="1418"/>
      <c r="BL693" s="1498"/>
      <c r="BM693" s="1499"/>
      <c r="BN693" s="1535"/>
      <c r="BO693" s="1459">
        <f t="shared" ref="BO693:CC693" si="649">BO468</f>
        <v>0</v>
      </c>
      <c r="BP693" s="1459">
        <f t="shared" si="649"/>
        <v>0</v>
      </c>
      <c r="BQ693" s="1459">
        <f t="shared" si="649"/>
        <v>0</v>
      </c>
      <c r="BR693" s="1469" t="str">
        <f t="shared" si="649"/>
        <v>---</v>
      </c>
      <c r="BS693" s="2814" t="str">
        <f t="shared" si="649"/>
        <v>---</v>
      </c>
      <c r="BT693" s="1479">
        <f t="shared" si="649"/>
        <v>42622</v>
      </c>
      <c r="BU693" s="1460" t="str">
        <f t="shared" si="649"/>
        <v>---</v>
      </c>
      <c r="BV693" s="1461" t="str">
        <f t="shared" si="649"/>
        <v>---</v>
      </c>
      <c r="BW693" s="1462">
        <f t="shared" si="649"/>
        <v>42659</v>
      </c>
      <c r="BX693" s="1460" t="str">
        <f>BX468</f>
        <v>---</v>
      </c>
      <c r="BY693" s="1461" t="str">
        <f>BY468</f>
        <v>---</v>
      </c>
      <c r="BZ693" s="1462">
        <f t="shared" si="649"/>
        <v>42811</v>
      </c>
      <c r="CA693" s="1460" t="str">
        <f t="shared" si="649"/>
        <v>---</v>
      </c>
      <c r="CB693" s="1461" t="str">
        <f t="shared" si="649"/>
        <v>---</v>
      </c>
      <c r="CC693" s="1459">
        <f t="shared" si="649"/>
        <v>42862</v>
      </c>
      <c r="CD693" s="1460" t="str">
        <f>CD468</f>
        <v>---</v>
      </c>
      <c r="CE693" s="1461" t="s">
        <v>475</v>
      </c>
      <c r="CF693" s="1459" t="s">
        <v>475</v>
      </c>
      <c r="CG693" s="1460" t="str">
        <f t="shared" ref="CG693:CP693" si="650">CG468</f>
        <v>---</v>
      </c>
      <c r="CH693" s="1461" t="str">
        <f t="shared" si="650"/>
        <v>---</v>
      </c>
      <c r="CI693" s="1462">
        <f t="shared" si="650"/>
        <v>43037</v>
      </c>
      <c r="CJ693" s="1460">
        <f t="shared" si="650"/>
        <v>0</v>
      </c>
      <c r="CK693" s="1461">
        <f t="shared" si="650"/>
        <v>0</v>
      </c>
      <c r="CL693" s="1462">
        <f t="shared" si="650"/>
        <v>0</v>
      </c>
      <c r="CM693" s="1460">
        <f t="shared" si="650"/>
        <v>0</v>
      </c>
      <c r="CN693" s="1461">
        <f t="shared" si="650"/>
        <v>0</v>
      </c>
      <c r="CO693" s="1459">
        <f t="shared" si="650"/>
        <v>0</v>
      </c>
      <c r="CP693" s="1460">
        <f t="shared" si="650"/>
        <v>0</v>
      </c>
      <c r="CQ693" s="1461" t="s">
        <v>475</v>
      </c>
      <c r="CR693" s="1459" t="s">
        <v>475</v>
      </c>
      <c r="CS693" s="1460">
        <f>CS468</f>
        <v>0</v>
      </c>
      <c r="CT693" s="1461">
        <f>CT468</f>
        <v>0</v>
      </c>
      <c r="CU693" s="1462">
        <f>CU468</f>
        <v>0</v>
      </c>
    </row>
    <row r="694" spans="1:99" ht="30" hidden="1" customHeight="1" x14ac:dyDescent="0.25">
      <c r="A694" s="4730"/>
      <c r="B694" s="4724"/>
      <c r="C694" s="1299" t="s">
        <v>470</v>
      </c>
      <c r="D694" s="1299"/>
      <c r="E694" s="90"/>
      <c r="F694" s="90"/>
      <c r="G694" s="90"/>
      <c r="H694" s="90"/>
      <c r="I694" s="90"/>
      <c r="J694" s="90"/>
      <c r="K694" s="13"/>
      <c r="L694" s="13"/>
      <c r="M694" s="189"/>
      <c r="AB694" s="15"/>
      <c r="BI694" s="508"/>
      <c r="BJ694" s="508"/>
      <c r="BK694" s="1418"/>
      <c r="BL694" s="1498"/>
      <c r="BM694" s="1499"/>
      <c r="BN694" s="1535"/>
      <c r="BO694" s="1504">
        <f>BO692-7</f>
        <v>42320</v>
      </c>
      <c r="BP694" s="1272"/>
      <c r="BQ694" s="1353"/>
      <c r="BR694" s="921" t="s">
        <v>454</v>
      </c>
      <c r="BS694" s="1499">
        <f>BS692-1</f>
        <v>42528</v>
      </c>
      <c r="BT694" s="1476" t="s">
        <v>454</v>
      </c>
      <c r="BU694" s="1504">
        <f>BU692-7</f>
        <v>42606</v>
      </c>
      <c r="BV694" s="1272" t="s">
        <v>545</v>
      </c>
      <c r="BW694" s="1353" t="s">
        <v>545</v>
      </c>
      <c r="BX694" s="1504">
        <f>BX692-7</f>
        <v>42711</v>
      </c>
      <c r="BY694" s="1272" t="s">
        <v>546</v>
      </c>
      <c r="BZ694" s="1353" t="s">
        <v>546</v>
      </c>
      <c r="CA694" s="1504">
        <f>CA692-7</f>
        <v>42811</v>
      </c>
      <c r="CB694" s="1272" t="s">
        <v>451</v>
      </c>
      <c r="CC694" s="1273" t="s">
        <v>451</v>
      </c>
      <c r="CD694" s="1504">
        <f>CD692-7</f>
        <v>42886</v>
      </c>
      <c r="CE694" s="1272" t="s">
        <v>475</v>
      </c>
      <c r="CF694" s="1273" t="s">
        <v>475</v>
      </c>
      <c r="CG694" s="1504">
        <f>CG692-7</f>
        <v>42970</v>
      </c>
      <c r="CH694" s="1272" t="s">
        <v>545</v>
      </c>
      <c r="CI694" s="1353" t="s">
        <v>545</v>
      </c>
      <c r="CJ694" s="1504">
        <f>CJ692-7</f>
        <v>43075</v>
      </c>
      <c r="CK694" s="1272" t="s">
        <v>546</v>
      </c>
      <c r="CL694" s="1353" t="s">
        <v>546</v>
      </c>
      <c r="CM694" s="1504">
        <f>CM692-7</f>
        <v>43175</v>
      </c>
      <c r="CN694" s="1272" t="s">
        <v>451</v>
      </c>
      <c r="CO694" s="1273" t="s">
        <v>451</v>
      </c>
      <c r="CP694" s="1504">
        <f>CP692-7</f>
        <v>42886</v>
      </c>
      <c r="CQ694" s="1272" t="s">
        <v>475</v>
      </c>
      <c r="CR694" s="1273" t="s">
        <v>475</v>
      </c>
      <c r="CS694" s="1504">
        <f>CS692-7</f>
        <v>-106</v>
      </c>
      <c r="CT694" s="1272" t="s">
        <v>545</v>
      </c>
      <c r="CU694" s="1353" t="s">
        <v>545</v>
      </c>
    </row>
    <row r="695" spans="1:99" ht="30" hidden="1" customHeight="1" x14ac:dyDescent="0.25">
      <c r="A695" s="4730"/>
      <c r="B695" s="4724"/>
      <c r="C695" s="1264" t="s">
        <v>503</v>
      </c>
      <c r="D695" s="1264" t="s">
        <v>421</v>
      </c>
      <c r="E695" s="90"/>
      <c r="F695" s="90"/>
      <c r="G695" s="90"/>
      <c r="H695" s="90"/>
      <c r="I695" s="90"/>
      <c r="J695" s="90"/>
      <c r="K695" s="13"/>
      <c r="L695" s="13"/>
      <c r="M695" s="189"/>
      <c r="AB695" s="15"/>
      <c r="BI695" s="508"/>
      <c r="BJ695" s="508"/>
      <c r="BK695" s="1418"/>
      <c r="BL695" s="1495">
        <f>BL692-6</f>
        <v>42510</v>
      </c>
      <c r="BM695" s="1496">
        <f>BM692-6</f>
        <v>42540</v>
      </c>
      <c r="BN695" s="1534" t="s">
        <v>450</v>
      </c>
      <c r="BO695" s="1502">
        <f>BO692-6</f>
        <v>42321</v>
      </c>
      <c r="BP695" s="210" t="s">
        <v>451</v>
      </c>
      <c r="BQ695" s="218" t="s">
        <v>451</v>
      </c>
      <c r="BR695" s="915" t="s">
        <v>454</v>
      </c>
      <c r="BS695" s="1496">
        <f>BS692-6</f>
        <v>42523</v>
      </c>
      <c r="BT695" s="912" t="s">
        <v>454</v>
      </c>
      <c r="BU695" s="1502">
        <f>BU694-6</f>
        <v>42600</v>
      </c>
      <c r="BV695" s="210" t="s">
        <v>545</v>
      </c>
      <c r="BW695" s="218" t="s">
        <v>545</v>
      </c>
      <c r="BX695" s="1502">
        <f>BX694-6</f>
        <v>42705</v>
      </c>
      <c r="BY695" s="210" t="s">
        <v>546</v>
      </c>
      <c r="BZ695" s="218" t="s">
        <v>546</v>
      </c>
      <c r="CA695" s="1502">
        <f>CA692-6</f>
        <v>42812</v>
      </c>
      <c r="CB695" s="210" t="s">
        <v>451</v>
      </c>
      <c r="CC695" s="1253" t="s">
        <v>451</v>
      </c>
      <c r="CD695" s="1502">
        <f>CD692-6</f>
        <v>42887</v>
      </c>
      <c r="CE695" s="210" t="s">
        <v>475</v>
      </c>
      <c r="CF695" s="1253" t="s">
        <v>475</v>
      </c>
      <c r="CG695" s="1502">
        <f>CG694-6</f>
        <v>42964</v>
      </c>
      <c r="CH695" s="210" t="s">
        <v>545</v>
      </c>
      <c r="CI695" s="218" t="s">
        <v>545</v>
      </c>
      <c r="CJ695" s="1502">
        <f>CJ694-6</f>
        <v>43069</v>
      </c>
      <c r="CK695" s="210" t="s">
        <v>546</v>
      </c>
      <c r="CL695" s="218" t="s">
        <v>546</v>
      </c>
      <c r="CM695" s="1502">
        <f>CM692-6</f>
        <v>43176</v>
      </c>
      <c r="CN695" s="210" t="s">
        <v>451</v>
      </c>
      <c r="CO695" s="1253" t="s">
        <v>451</v>
      </c>
      <c r="CP695" s="1502">
        <f>CP692-6</f>
        <v>42887</v>
      </c>
      <c r="CQ695" s="210" t="s">
        <v>475</v>
      </c>
      <c r="CR695" s="1253" t="s">
        <v>475</v>
      </c>
      <c r="CS695" s="1502">
        <f>CS694-6</f>
        <v>-112</v>
      </c>
      <c r="CT695" s="210" t="s">
        <v>545</v>
      </c>
      <c r="CU695" s="218" t="s">
        <v>545</v>
      </c>
    </row>
    <row r="696" spans="1:99" ht="30" hidden="1" customHeight="1" x14ac:dyDescent="0.25">
      <c r="A696" s="4730"/>
      <c r="B696" s="4724"/>
      <c r="C696" s="1543" t="s">
        <v>533</v>
      </c>
      <c r="D696" s="1543"/>
      <c r="E696" s="90"/>
      <c r="F696" s="90"/>
      <c r="G696" s="90"/>
      <c r="H696" s="90"/>
      <c r="I696" s="90"/>
      <c r="J696" s="90"/>
      <c r="K696" s="13"/>
      <c r="L696" s="13"/>
      <c r="M696" s="189"/>
      <c r="AB696" s="15"/>
      <c r="BI696" s="508"/>
      <c r="BJ696" s="508"/>
      <c r="BK696" s="1418"/>
      <c r="BL696" s="1495"/>
      <c r="BM696" s="1496"/>
      <c r="BN696" s="1534"/>
      <c r="BO696" s="1547">
        <f>BO697+2</f>
        <v>42315</v>
      </c>
      <c r="BP696" s="1548" t="s">
        <v>451</v>
      </c>
      <c r="BQ696" s="1677" t="s">
        <v>451</v>
      </c>
      <c r="BR696" s="915" t="s">
        <v>454</v>
      </c>
      <c r="BS696" s="1496">
        <f>BS697+2</f>
        <v>42517</v>
      </c>
      <c r="BT696" s="912" t="s">
        <v>454</v>
      </c>
      <c r="BU696" s="1547">
        <f>BU697+2</f>
        <v>42601</v>
      </c>
      <c r="BV696" s="1548" t="s">
        <v>545</v>
      </c>
      <c r="BW696" s="1677" t="s">
        <v>545</v>
      </c>
      <c r="BX696" s="1547">
        <f>BX697+2</f>
        <v>42706</v>
      </c>
      <c r="BY696" s="1548" t="s">
        <v>546</v>
      </c>
      <c r="BZ696" s="1677" t="s">
        <v>546</v>
      </c>
      <c r="CA696" s="1547">
        <f>CA697+2</f>
        <v>42806</v>
      </c>
      <c r="CB696" s="1548" t="s">
        <v>451</v>
      </c>
      <c r="CC696" s="1549" t="s">
        <v>451</v>
      </c>
      <c r="CD696" s="1547">
        <f>CD697+2</f>
        <v>42881</v>
      </c>
      <c r="CE696" s="1548" t="s">
        <v>475</v>
      </c>
      <c r="CF696" s="1549" t="s">
        <v>475</v>
      </c>
      <c r="CG696" s="1547">
        <f>CG697+2</f>
        <v>42965</v>
      </c>
      <c r="CH696" s="1548" t="s">
        <v>545</v>
      </c>
      <c r="CI696" s="1677" t="s">
        <v>545</v>
      </c>
      <c r="CJ696" s="1547">
        <f>CJ697+2</f>
        <v>43070</v>
      </c>
      <c r="CK696" s="1548" t="s">
        <v>546</v>
      </c>
      <c r="CL696" s="1677" t="s">
        <v>546</v>
      </c>
      <c r="CM696" s="1547">
        <f>CM697+2</f>
        <v>43170</v>
      </c>
      <c r="CN696" s="1548" t="s">
        <v>451</v>
      </c>
      <c r="CO696" s="1549" t="s">
        <v>451</v>
      </c>
      <c r="CP696" s="1547">
        <f>CP697+2</f>
        <v>42881</v>
      </c>
      <c r="CQ696" s="1548" t="s">
        <v>475</v>
      </c>
      <c r="CR696" s="1549" t="s">
        <v>475</v>
      </c>
      <c r="CS696" s="1547">
        <f>CS697+2</f>
        <v>-111</v>
      </c>
      <c r="CT696" s="1548" t="s">
        <v>545</v>
      </c>
      <c r="CU696" s="1677" t="s">
        <v>545</v>
      </c>
    </row>
    <row r="697" spans="1:99" ht="30" hidden="1" customHeight="1" x14ac:dyDescent="0.25">
      <c r="A697" s="4730"/>
      <c r="B697" s="4724"/>
      <c r="C697" s="1299" t="s">
        <v>526</v>
      </c>
      <c r="D697" s="1299" t="s">
        <v>422</v>
      </c>
      <c r="E697" s="90"/>
      <c r="F697" s="90"/>
      <c r="G697" s="90"/>
      <c r="H697" s="90"/>
      <c r="I697" s="90"/>
      <c r="J697" s="90"/>
      <c r="K697" s="13"/>
      <c r="L697" s="13"/>
      <c r="M697" s="189"/>
      <c r="AB697" s="15"/>
      <c r="BI697" s="508"/>
      <c r="BJ697" s="508"/>
      <c r="BK697" s="1418"/>
      <c r="BL697" s="1498">
        <f>BL692-14</f>
        <v>42502</v>
      </c>
      <c r="BM697" s="1499">
        <f>BM692-14</f>
        <v>42532</v>
      </c>
      <c r="BN697" s="1535" t="s">
        <v>450</v>
      </c>
      <c r="BO697" s="1504">
        <f>BO692-14</f>
        <v>42313</v>
      </c>
      <c r="BP697" s="1272" t="s">
        <v>451</v>
      </c>
      <c r="BQ697" s="1353" t="s">
        <v>451</v>
      </c>
      <c r="BR697" s="921" t="s">
        <v>454</v>
      </c>
      <c r="BS697" s="1499">
        <f>BS692-14</f>
        <v>42515</v>
      </c>
      <c r="BT697" s="1476" t="s">
        <v>454</v>
      </c>
      <c r="BU697" s="1504">
        <f>BU692-14</f>
        <v>42599</v>
      </c>
      <c r="BV697" s="1272" t="s">
        <v>545</v>
      </c>
      <c r="BW697" s="1353" t="s">
        <v>545</v>
      </c>
      <c r="BX697" s="1504">
        <f>BX692-14</f>
        <v>42704</v>
      </c>
      <c r="BY697" s="1272" t="s">
        <v>546</v>
      </c>
      <c r="BZ697" s="1353" t="s">
        <v>546</v>
      </c>
      <c r="CA697" s="1504">
        <f>CA692-14</f>
        <v>42804</v>
      </c>
      <c r="CB697" s="1272" t="s">
        <v>451</v>
      </c>
      <c r="CC697" s="1273" t="s">
        <v>451</v>
      </c>
      <c r="CD697" s="1504">
        <f>CD692-14</f>
        <v>42879</v>
      </c>
      <c r="CE697" s="1272" t="s">
        <v>475</v>
      </c>
      <c r="CF697" s="1273" t="s">
        <v>475</v>
      </c>
      <c r="CG697" s="1504">
        <f>CG692-14</f>
        <v>42963</v>
      </c>
      <c r="CH697" s="1272" t="s">
        <v>545</v>
      </c>
      <c r="CI697" s="1353" t="s">
        <v>545</v>
      </c>
      <c r="CJ697" s="1504">
        <f>CJ692-14</f>
        <v>43068</v>
      </c>
      <c r="CK697" s="1272" t="s">
        <v>546</v>
      </c>
      <c r="CL697" s="1353" t="s">
        <v>546</v>
      </c>
      <c r="CM697" s="1504">
        <f>CM692-14</f>
        <v>43168</v>
      </c>
      <c r="CN697" s="1272" t="s">
        <v>451</v>
      </c>
      <c r="CO697" s="1273" t="s">
        <v>451</v>
      </c>
      <c r="CP697" s="1504">
        <f>CP692-14</f>
        <v>42879</v>
      </c>
      <c r="CQ697" s="1272" t="s">
        <v>475</v>
      </c>
      <c r="CR697" s="1273" t="s">
        <v>475</v>
      </c>
      <c r="CS697" s="1504">
        <f>CS692-14</f>
        <v>-113</v>
      </c>
      <c r="CT697" s="1272" t="s">
        <v>545</v>
      </c>
      <c r="CU697" s="1353" t="s">
        <v>545</v>
      </c>
    </row>
    <row r="698" spans="1:99" ht="30" hidden="1" customHeight="1" x14ac:dyDescent="0.25">
      <c r="A698" s="4730"/>
      <c r="B698" s="4724"/>
      <c r="C698" s="1264" t="s">
        <v>527</v>
      </c>
      <c r="D698" s="1264" t="s">
        <v>418</v>
      </c>
      <c r="E698" s="90"/>
      <c r="F698" s="90"/>
      <c r="G698" s="90"/>
      <c r="H698" s="90"/>
      <c r="I698" s="90"/>
      <c r="J698" s="90"/>
      <c r="K698" s="13"/>
      <c r="L698" s="13"/>
      <c r="M698" s="189"/>
      <c r="AB698" s="15"/>
      <c r="BI698" s="508"/>
      <c r="BJ698" s="508"/>
      <c r="BK698" s="1418"/>
      <c r="BL698" s="1495">
        <f>BL695-20</f>
        <v>42490</v>
      </c>
      <c r="BM698" s="1496">
        <f>BM695-20</f>
        <v>42520</v>
      </c>
      <c r="BN698" s="1534" t="s">
        <v>450</v>
      </c>
      <c r="BO698" s="1502">
        <f>BO695-20</f>
        <v>42301</v>
      </c>
      <c r="BP698" s="210" t="s">
        <v>451</v>
      </c>
      <c r="BQ698" s="218" t="s">
        <v>451</v>
      </c>
      <c r="BR698" s="915" t="s">
        <v>454</v>
      </c>
      <c r="BS698" s="1496">
        <f>BS695-20</f>
        <v>42503</v>
      </c>
      <c r="BT698" s="912" t="s">
        <v>454</v>
      </c>
      <c r="BU698" s="1502">
        <f>BU695-20</f>
        <v>42580</v>
      </c>
      <c r="BV698" s="210" t="s">
        <v>545</v>
      </c>
      <c r="BW698" s="218" t="s">
        <v>545</v>
      </c>
      <c r="BX698" s="1502">
        <f>BX695-20</f>
        <v>42685</v>
      </c>
      <c r="BY698" s="210" t="s">
        <v>546</v>
      </c>
      <c r="BZ698" s="218" t="s">
        <v>546</v>
      </c>
      <c r="CA698" s="1502">
        <f>CA695-20</f>
        <v>42792</v>
      </c>
      <c r="CB698" s="210" t="s">
        <v>451</v>
      </c>
      <c r="CC698" s="1253" t="s">
        <v>451</v>
      </c>
      <c r="CD698" s="1502">
        <f>CD695-20</f>
        <v>42867</v>
      </c>
      <c r="CE698" s="210" t="s">
        <v>475</v>
      </c>
      <c r="CF698" s="1253" t="s">
        <v>475</v>
      </c>
      <c r="CG698" s="1502">
        <f>CG695-20</f>
        <v>42944</v>
      </c>
      <c r="CH698" s="210" t="s">
        <v>545</v>
      </c>
      <c r="CI698" s="218" t="s">
        <v>545</v>
      </c>
      <c r="CJ698" s="1502">
        <f>CJ695-20</f>
        <v>43049</v>
      </c>
      <c r="CK698" s="210" t="s">
        <v>546</v>
      </c>
      <c r="CL698" s="218" t="s">
        <v>546</v>
      </c>
      <c r="CM698" s="1502">
        <f>CM695-20</f>
        <v>43156</v>
      </c>
      <c r="CN698" s="210" t="s">
        <v>451</v>
      </c>
      <c r="CO698" s="1253" t="s">
        <v>451</v>
      </c>
      <c r="CP698" s="1502">
        <f>CP695-20</f>
        <v>42867</v>
      </c>
      <c r="CQ698" s="210" t="s">
        <v>475</v>
      </c>
      <c r="CR698" s="1253" t="s">
        <v>475</v>
      </c>
      <c r="CS698" s="1502">
        <f>CS695-20</f>
        <v>-132</v>
      </c>
      <c r="CT698" s="210" t="s">
        <v>545</v>
      </c>
      <c r="CU698" s="218" t="s">
        <v>545</v>
      </c>
    </row>
    <row r="699" spans="1:99" ht="30" hidden="1" customHeight="1" x14ac:dyDescent="0.25">
      <c r="A699" s="4730"/>
      <c r="B699" s="4724"/>
      <c r="C699" s="1299" t="s">
        <v>528</v>
      </c>
      <c r="D699" s="1299" t="s">
        <v>420</v>
      </c>
      <c r="E699" s="90"/>
      <c r="F699" s="90"/>
      <c r="G699" s="90"/>
      <c r="H699" s="90"/>
      <c r="I699" s="90"/>
      <c r="J699" s="90"/>
      <c r="K699" s="13"/>
      <c r="L699" s="13"/>
      <c r="M699" s="189"/>
      <c r="AB699" s="15"/>
      <c r="BI699" s="508"/>
      <c r="BJ699" s="508"/>
      <c r="BK699" s="1418"/>
      <c r="BL699" s="1498">
        <f>BL698-3</f>
        <v>42487</v>
      </c>
      <c r="BM699" s="1499">
        <f>BM698-3</f>
        <v>42517</v>
      </c>
      <c r="BN699" s="1535" t="s">
        <v>450</v>
      </c>
      <c r="BO699" s="1504">
        <f>BO698-3</f>
        <v>42298</v>
      </c>
      <c r="BP699" s="1272" t="s">
        <v>451</v>
      </c>
      <c r="BQ699" s="1353" t="s">
        <v>451</v>
      </c>
      <c r="BR699" s="921" t="s">
        <v>454</v>
      </c>
      <c r="BS699" s="1499">
        <f>BS698-3</f>
        <v>42500</v>
      </c>
      <c r="BT699" s="1476" t="s">
        <v>454</v>
      </c>
      <c r="BU699" s="1504">
        <f>BU698-3</f>
        <v>42577</v>
      </c>
      <c r="BV699" s="1272" t="s">
        <v>545</v>
      </c>
      <c r="BW699" s="1353" t="s">
        <v>545</v>
      </c>
      <c r="BX699" s="1504">
        <f>BX698-3</f>
        <v>42682</v>
      </c>
      <c r="BY699" s="1272" t="s">
        <v>546</v>
      </c>
      <c r="BZ699" s="1353" t="s">
        <v>546</v>
      </c>
      <c r="CA699" s="1504">
        <f>CA698-3</f>
        <v>42789</v>
      </c>
      <c r="CB699" s="1272" t="s">
        <v>451</v>
      </c>
      <c r="CC699" s="1273" t="s">
        <v>451</v>
      </c>
      <c r="CD699" s="1504">
        <f>CD698-3</f>
        <v>42864</v>
      </c>
      <c r="CE699" s="1272" t="s">
        <v>475</v>
      </c>
      <c r="CF699" s="1273" t="s">
        <v>475</v>
      </c>
      <c r="CG699" s="1504">
        <f>CG698-3</f>
        <v>42941</v>
      </c>
      <c r="CH699" s="1272" t="s">
        <v>545</v>
      </c>
      <c r="CI699" s="1353" t="s">
        <v>545</v>
      </c>
      <c r="CJ699" s="1504">
        <f>CJ698-3</f>
        <v>43046</v>
      </c>
      <c r="CK699" s="1272" t="s">
        <v>546</v>
      </c>
      <c r="CL699" s="1353" t="s">
        <v>546</v>
      </c>
      <c r="CM699" s="1504">
        <f>CM698-3</f>
        <v>43153</v>
      </c>
      <c r="CN699" s="1272" t="s">
        <v>451</v>
      </c>
      <c r="CO699" s="1273" t="s">
        <v>451</v>
      </c>
      <c r="CP699" s="1504">
        <f>CP698-3</f>
        <v>42864</v>
      </c>
      <c r="CQ699" s="1272" t="s">
        <v>475</v>
      </c>
      <c r="CR699" s="1273" t="s">
        <v>475</v>
      </c>
      <c r="CS699" s="1504">
        <f>CS698-3</f>
        <v>-135</v>
      </c>
      <c r="CT699" s="1272" t="s">
        <v>545</v>
      </c>
      <c r="CU699" s="1353" t="s">
        <v>545</v>
      </c>
    </row>
    <row r="700" spans="1:99" ht="30" hidden="1" customHeight="1" x14ac:dyDescent="0.25">
      <c r="A700" s="4730"/>
      <c r="B700" s="4724"/>
      <c r="C700" s="1264" t="s">
        <v>529</v>
      </c>
      <c r="D700" s="1264" t="s">
        <v>511</v>
      </c>
      <c r="E700" s="90"/>
      <c r="F700" s="90"/>
      <c r="G700" s="90"/>
      <c r="H700" s="90"/>
      <c r="I700" s="90"/>
      <c r="J700" s="90"/>
      <c r="K700" s="13"/>
      <c r="L700" s="13"/>
      <c r="M700" s="189"/>
      <c r="AB700" s="15"/>
      <c r="BI700" s="508"/>
      <c r="BJ700" s="508"/>
      <c r="BK700" s="1418"/>
      <c r="BL700" s="1495">
        <f>BL701+2</f>
        <v>42462</v>
      </c>
      <c r="BM700" s="1496">
        <f>BM701+2</f>
        <v>42492</v>
      </c>
      <c r="BN700" s="1534" t="s">
        <v>450</v>
      </c>
      <c r="BO700" s="1502">
        <f>BO701+2</f>
        <v>42273</v>
      </c>
      <c r="BP700" s="210" t="s">
        <v>451</v>
      </c>
      <c r="BQ700" s="218" t="s">
        <v>451</v>
      </c>
      <c r="BR700" s="915" t="s">
        <v>454</v>
      </c>
      <c r="BS700" s="1496">
        <f>BS701+2</f>
        <v>42482</v>
      </c>
      <c r="BT700" s="912" t="s">
        <v>454</v>
      </c>
      <c r="BU700" s="1502">
        <f>BU701+2</f>
        <v>42552</v>
      </c>
      <c r="BV700" s="210" t="s">
        <v>545</v>
      </c>
      <c r="BW700" s="218" t="s">
        <v>545</v>
      </c>
      <c r="BX700" s="1502">
        <f>BX701+2</f>
        <v>42657</v>
      </c>
      <c r="BY700" s="210" t="s">
        <v>546</v>
      </c>
      <c r="BZ700" s="218" t="s">
        <v>546</v>
      </c>
      <c r="CA700" s="1502">
        <f>CA701+2</f>
        <v>42757</v>
      </c>
      <c r="CB700" s="210" t="s">
        <v>451</v>
      </c>
      <c r="CC700" s="1253" t="s">
        <v>451</v>
      </c>
      <c r="CD700" s="1502">
        <f>CD701+2</f>
        <v>42832</v>
      </c>
      <c r="CE700" s="210" t="s">
        <v>475</v>
      </c>
      <c r="CF700" s="1253" t="s">
        <v>475</v>
      </c>
      <c r="CG700" s="1502">
        <f>CG701+2</f>
        <v>42916</v>
      </c>
      <c r="CH700" s="210" t="s">
        <v>545</v>
      </c>
      <c r="CI700" s="218" t="s">
        <v>545</v>
      </c>
      <c r="CJ700" s="1502">
        <f>CJ701+2</f>
        <v>43021</v>
      </c>
      <c r="CK700" s="210" t="s">
        <v>546</v>
      </c>
      <c r="CL700" s="218" t="s">
        <v>546</v>
      </c>
      <c r="CM700" s="1502">
        <f>CM701+2</f>
        <v>43121</v>
      </c>
      <c r="CN700" s="210" t="s">
        <v>451</v>
      </c>
      <c r="CO700" s="1253" t="s">
        <v>451</v>
      </c>
      <c r="CP700" s="1502">
        <f>CP701+2</f>
        <v>42832</v>
      </c>
      <c r="CQ700" s="210" t="s">
        <v>475</v>
      </c>
      <c r="CR700" s="1253" t="s">
        <v>475</v>
      </c>
      <c r="CS700" s="1502">
        <f>CS701+2</f>
        <v>-160</v>
      </c>
      <c r="CT700" s="210" t="s">
        <v>545</v>
      </c>
      <c r="CU700" s="218" t="s">
        <v>545</v>
      </c>
    </row>
    <row r="701" spans="1:99" ht="30" hidden="1" customHeight="1" x14ac:dyDescent="0.25">
      <c r="A701" s="4730"/>
      <c r="B701" s="4724"/>
      <c r="C701" s="1299" t="s">
        <v>508</v>
      </c>
      <c r="D701" s="1299" t="s">
        <v>422</v>
      </c>
      <c r="E701" s="90"/>
      <c r="F701" s="90"/>
      <c r="G701" s="90"/>
      <c r="H701" s="90"/>
      <c r="I701" s="90"/>
      <c r="J701" s="90"/>
      <c r="K701" s="13"/>
      <c r="L701" s="13"/>
      <c r="M701" s="189"/>
      <c r="AB701" s="15"/>
      <c r="BI701" s="508"/>
      <c r="BJ701" s="508"/>
      <c r="BK701" s="1418"/>
      <c r="BL701" s="1498">
        <f>BL703+7</f>
        <v>42460</v>
      </c>
      <c r="BM701" s="1499">
        <f>BM703+7</f>
        <v>42490</v>
      </c>
      <c r="BN701" s="1535" t="s">
        <v>450</v>
      </c>
      <c r="BO701" s="1504">
        <f>BO702+7</f>
        <v>42271</v>
      </c>
      <c r="BP701" s="1272" t="s">
        <v>451</v>
      </c>
      <c r="BQ701" s="1353" t="s">
        <v>451</v>
      </c>
      <c r="BR701" s="921" t="s">
        <v>454</v>
      </c>
      <c r="BS701" s="1499">
        <f>BS702+7</f>
        <v>42480</v>
      </c>
      <c r="BT701" s="1476" t="s">
        <v>454</v>
      </c>
      <c r="BU701" s="1504">
        <f>BU702+7</f>
        <v>42550</v>
      </c>
      <c r="BV701" s="1272" t="s">
        <v>545</v>
      </c>
      <c r="BW701" s="1353" t="s">
        <v>545</v>
      </c>
      <c r="BX701" s="1504">
        <f>BX702+7</f>
        <v>42655</v>
      </c>
      <c r="BY701" s="1272" t="s">
        <v>546</v>
      </c>
      <c r="BZ701" s="1353" t="s">
        <v>546</v>
      </c>
      <c r="CA701" s="1504">
        <f>CA702+7</f>
        <v>42755</v>
      </c>
      <c r="CB701" s="1272" t="s">
        <v>451</v>
      </c>
      <c r="CC701" s="1273" t="s">
        <v>451</v>
      </c>
      <c r="CD701" s="1504">
        <f>CD702+7</f>
        <v>42830</v>
      </c>
      <c r="CE701" s="1272" t="s">
        <v>475</v>
      </c>
      <c r="CF701" s="1273" t="s">
        <v>475</v>
      </c>
      <c r="CG701" s="1504">
        <f>CG702+7</f>
        <v>42914</v>
      </c>
      <c r="CH701" s="1272" t="s">
        <v>545</v>
      </c>
      <c r="CI701" s="1353" t="s">
        <v>545</v>
      </c>
      <c r="CJ701" s="1504">
        <f>CJ702+7</f>
        <v>43019</v>
      </c>
      <c r="CK701" s="1272" t="s">
        <v>546</v>
      </c>
      <c r="CL701" s="1353" t="s">
        <v>546</v>
      </c>
      <c r="CM701" s="1504">
        <f>CM702+7</f>
        <v>43119</v>
      </c>
      <c r="CN701" s="1272" t="s">
        <v>451</v>
      </c>
      <c r="CO701" s="1273" t="s">
        <v>451</v>
      </c>
      <c r="CP701" s="1504">
        <f>CP702+7</f>
        <v>42830</v>
      </c>
      <c r="CQ701" s="1272" t="s">
        <v>475</v>
      </c>
      <c r="CR701" s="1273" t="s">
        <v>475</v>
      </c>
      <c r="CS701" s="1504">
        <f>CS702+7</f>
        <v>-162</v>
      </c>
      <c r="CT701" s="1272" t="s">
        <v>545</v>
      </c>
      <c r="CU701" s="1353" t="s">
        <v>545</v>
      </c>
    </row>
    <row r="702" spans="1:99" ht="30" hidden="1" customHeight="1" x14ac:dyDescent="0.25">
      <c r="A702" s="4730"/>
      <c r="B702" s="4724"/>
      <c r="C702" s="1299" t="s">
        <v>614</v>
      </c>
      <c r="D702" s="1299" t="s">
        <v>422</v>
      </c>
      <c r="E702" s="90"/>
      <c r="F702" s="90"/>
      <c r="G702" s="90"/>
      <c r="H702" s="90"/>
      <c r="I702" s="90"/>
      <c r="J702" s="90"/>
      <c r="K702" s="13"/>
      <c r="L702" s="13"/>
      <c r="M702" s="189"/>
      <c r="AB702" s="15"/>
      <c r="BI702" s="508"/>
      <c r="BJ702" s="508"/>
      <c r="BK702" s="1418"/>
      <c r="BL702" s="1540"/>
      <c r="BM702" s="1541"/>
      <c r="BN702" s="1542"/>
      <c r="BO702" s="1504">
        <f>BO692-63</f>
        <v>42264</v>
      </c>
      <c r="BP702" s="1272" t="s">
        <v>451</v>
      </c>
      <c r="BQ702" s="1353" t="s">
        <v>451</v>
      </c>
      <c r="BR702" s="921" t="s">
        <v>454</v>
      </c>
      <c r="BS702" s="1499">
        <f>BS692-56</f>
        <v>42473</v>
      </c>
      <c r="BT702" s="1476" t="s">
        <v>454</v>
      </c>
      <c r="BU702" s="1504">
        <f>BU694-63</f>
        <v>42543</v>
      </c>
      <c r="BV702" s="1272" t="s">
        <v>545</v>
      </c>
      <c r="BW702" s="1353" t="s">
        <v>545</v>
      </c>
      <c r="BX702" s="1504">
        <f>BX694-63</f>
        <v>42648</v>
      </c>
      <c r="BY702" s="1272" t="s">
        <v>546</v>
      </c>
      <c r="BZ702" s="1353" t="s">
        <v>546</v>
      </c>
      <c r="CA702" s="1504">
        <f>CA694-63</f>
        <v>42748</v>
      </c>
      <c r="CB702" s="1272" t="s">
        <v>451</v>
      </c>
      <c r="CC702" s="1273" t="s">
        <v>451</v>
      </c>
      <c r="CD702" s="1504">
        <f>CD694-63</f>
        <v>42823</v>
      </c>
      <c r="CE702" s="1272" t="s">
        <v>475</v>
      </c>
      <c r="CF702" s="1273" t="s">
        <v>475</v>
      </c>
      <c r="CG702" s="1504">
        <f>CG694-63</f>
        <v>42907</v>
      </c>
      <c r="CH702" s="1272" t="s">
        <v>545</v>
      </c>
      <c r="CI702" s="1353" t="s">
        <v>545</v>
      </c>
      <c r="CJ702" s="1504">
        <f>CJ694-63</f>
        <v>43012</v>
      </c>
      <c r="CK702" s="1272" t="s">
        <v>546</v>
      </c>
      <c r="CL702" s="1353" t="s">
        <v>546</v>
      </c>
      <c r="CM702" s="1504">
        <f>CM694-63</f>
        <v>43112</v>
      </c>
      <c r="CN702" s="1272" t="s">
        <v>451</v>
      </c>
      <c r="CO702" s="1273" t="s">
        <v>451</v>
      </c>
      <c r="CP702" s="1504">
        <f>CP694-63</f>
        <v>42823</v>
      </c>
      <c r="CQ702" s="1272" t="s">
        <v>475</v>
      </c>
      <c r="CR702" s="1273" t="s">
        <v>475</v>
      </c>
      <c r="CS702" s="1504">
        <f>CS694-63</f>
        <v>-169</v>
      </c>
      <c r="CT702" s="1272" t="s">
        <v>545</v>
      </c>
      <c r="CU702" s="1353" t="s">
        <v>545</v>
      </c>
    </row>
    <row r="703" spans="1:99" ht="30" hidden="1" customHeight="1" thickBot="1" x14ac:dyDescent="0.3">
      <c r="A703" s="4731"/>
      <c r="B703" s="4724"/>
      <c r="C703" s="3022" t="s">
        <v>461</v>
      </c>
      <c r="D703" s="3022"/>
      <c r="E703" s="90"/>
      <c r="F703" s="90"/>
      <c r="G703" s="90"/>
      <c r="H703" s="90"/>
      <c r="I703" s="90"/>
      <c r="J703" s="90"/>
      <c r="K703" s="13"/>
      <c r="L703" s="13"/>
      <c r="M703" s="189"/>
      <c r="AB703" s="15"/>
      <c r="BI703" s="3023"/>
      <c r="BJ703" s="3023"/>
      <c r="BK703" s="3024"/>
      <c r="BL703" s="1540">
        <f>BL692-63</f>
        <v>42453</v>
      </c>
      <c r="BM703" s="1541">
        <f>BM692-63</f>
        <v>42483</v>
      </c>
      <c r="BN703" s="1542" t="s">
        <v>450</v>
      </c>
      <c r="BO703" s="3025">
        <f>BO702-7</f>
        <v>42257</v>
      </c>
      <c r="BP703" s="3026" t="s">
        <v>451</v>
      </c>
      <c r="BQ703" s="3027" t="s">
        <v>451</v>
      </c>
      <c r="BR703" s="2452" t="s">
        <v>454</v>
      </c>
      <c r="BS703" s="1541">
        <f>BS702-7</f>
        <v>42466</v>
      </c>
      <c r="BT703" s="2454" t="s">
        <v>454</v>
      </c>
      <c r="BU703" s="3028">
        <f>BU702-7</f>
        <v>42536</v>
      </c>
      <c r="BV703" s="3029" t="s">
        <v>545</v>
      </c>
      <c r="BW703" s="3030" t="s">
        <v>545</v>
      </c>
      <c r="BX703" s="3028">
        <f>BX702-7</f>
        <v>42641</v>
      </c>
      <c r="BY703" s="3029" t="s">
        <v>546</v>
      </c>
      <c r="BZ703" s="3030" t="s">
        <v>546</v>
      </c>
      <c r="CA703" s="3028">
        <f>CA702-7</f>
        <v>42741</v>
      </c>
      <c r="CB703" s="3029" t="s">
        <v>451</v>
      </c>
      <c r="CC703" s="3031" t="s">
        <v>451</v>
      </c>
      <c r="CD703" s="3028">
        <f>CD702-7</f>
        <v>42816</v>
      </c>
      <c r="CE703" s="3029" t="s">
        <v>475</v>
      </c>
      <c r="CF703" s="3031" t="s">
        <v>475</v>
      </c>
      <c r="CG703" s="3028">
        <f>CG702-7</f>
        <v>42900</v>
      </c>
      <c r="CH703" s="3029" t="s">
        <v>545</v>
      </c>
      <c r="CI703" s="3030" t="s">
        <v>545</v>
      </c>
      <c r="CJ703" s="3028">
        <f>CJ702-7</f>
        <v>43005</v>
      </c>
      <c r="CK703" s="3029" t="s">
        <v>546</v>
      </c>
      <c r="CL703" s="3030" t="s">
        <v>546</v>
      </c>
      <c r="CM703" s="3028">
        <f>CM702-7</f>
        <v>43105</v>
      </c>
      <c r="CN703" s="3029" t="s">
        <v>451</v>
      </c>
      <c r="CO703" s="3031" t="s">
        <v>451</v>
      </c>
      <c r="CP703" s="3028">
        <f>CP702-7</f>
        <v>42816</v>
      </c>
      <c r="CQ703" s="3029" t="s">
        <v>475</v>
      </c>
      <c r="CR703" s="3031" t="s">
        <v>475</v>
      </c>
      <c r="CS703" s="3028">
        <f>CS702-7</f>
        <v>-176</v>
      </c>
      <c r="CT703" s="3029" t="s">
        <v>545</v>
      </c>
      <c r="CU703" s="3030" t="s">
        <v>545</v>
      </c>
    </row>
    <row r="704" spans="1:99" s="4" customFormat="1" ht="30" hidden="1" customHeight="1" x14ac:dyDescent="0.25">
      <c r="A704" s="3015"/>
      <c r="B704" s="3016"/>
      <c r="C704" s="3017"/>
      <c r="D704" s="3017"/>
      <c r="E704" s="3018"/>
      <c r="F704" s="3018"/>
      <c r="G704" s="3018"/>
      <c r="H704" s="3018"/>
      <c r="I704" s="3018"/>
      <c r="J704" s="3018"/>
      <c r="K704" s="3019"/>
      <c r="L704" s="3019"/>
      <c r="M704" s="3032"/>
      <c r="N704" s="3033"/>
      <c r="O704" s="3033"/>
      <c r="P704" s="3033"/>
      <c r="Q704" s="3033"/>
      <c r="R704" s="3033"/>
      <c r="S704" s="3033"/>
      <c r="T704" s="3033"/>
      <c r="U704" s="3033"/>
      <c r="V704" s="3033"/>
      <c r="W704" s="3033"/>
      <c r="X704" s="3033"/>
      <c r="Y704" s="3033"/>
      <c r="Z704" s="3033"/>
      <c r="AA704" s="3"/>
      <c r="AC704" s="3017"/>
      <c r="AD704" s="3017"/>
      <c r="AE704" s="3017"/>
      <c r="AF704" s="3017"/>
      <c r="AJ704" s="3034"/>
      <c r="AK704" s="3034"/>
      <c r="AU704" s="3034"/>
      <c r="AW704" s="3034"/>
      <c r="BI704" s="3017"/>
      <c r="BJ704" s="3017"/>
      <c r="BK704" s="3017"/>
      <c r="BL704" s="3020"/>
      <c r="BM704" s="3020"/>
      <c r="BN704" s="3020"/>
      <c r="BO704" s="3020"/>
      <c r="BP704" s="3021"/>
      <c r="BQ704" s="3021"/>
      <c r="BR704" s="3021"/>
      <c r="BS704" s="3020"/>
      <c r="BT704" s="3021"/>
      <c r="BU704" s="3020"/>
      <c r="BV704" s="3021"/>
      <c r="BW704" s="3021"/>
      <c r="BX704" s="3020"/>
      <c r="BY704" s="3021"/>
      <c r="BZ704" s="3021"/>
      <c r="CA704" s="3020"/>
      <c r="CB704" s="3021"/>
      <c r="CC704" s="3021"/>
      <c r="CD704" s="3020"/>
      <c r="CE704" s="3021"/>
      <c r="CF704" s="3021"/>
      <c r="CQ704" s="3034"/>
      <c r="CR704" s="3034"/>
    </row>
    <row r="705" spans="1:97" s="4" customFormat="1" ht="30" hidden="1" customHeight="1" x14ac:dyDescent="0.25">
      <c r="A705" s="3015"/>
      <c r="B705" s="3016"/>
      <c r="C705" s="3017"/>
      <c r="D705" s="3017"/>
      <c r="E705" s="3018"/>
      <c r="F705" s="3018"/>
      <c r="G705" s="3018"/>
      <c r="H705" s="3018"/>
      <c r="I705" s="3018"/>
      <c r="J705" s="3018"/>
      <c r="K705" s="3019"/>
      <c r="L705" s="3019"/>
      <c r="M705" s="3032"/>
      <c r="N705" s="3033"/>
      <c r="O705" s="3033"/>
      <c r="P705" s="3033"/>
      <c r="Q705" s="3033"/>
      <c r="R705" s="3033"/>
      <c r="S705" s="3033"/>
      <c r="T705" s="3033"/>
      <c r="U705" s="3033"/>
      <c r="V705" s="3033"/>
      <c r="W705" s="3033"/>
      <c r="X705" s="3033"/>
      <c r="Y705" s="3033"/>
      <c r="Z705" s="3033"/>
      <c r="AA705" s="3"/>
      <c r="AC705" s="3017"/>
      <c r="AD705" s="3017"/>
      <c r="AE705" s="3017"/>
      <c r="AF705" s="3017"/>
      <c r="AJ705" s="3034"/>
      <c r="AK705" s="3034"/>
      <c r="AU705" s="3034"/>
      <c r="AW705" s="3034"/>
      <c r="BI705" s="3017"/>
      <c r="BJ705" s="3017"/>
      <c r="BK705" s="3017"/>
      <c r="BL705" s="3020"/>
      <c r="BM705" s="3020"/>
      <c r="BN705" s="3020"/>
      <c r="BO705" s="3020"/>
      <c r="BP705" s="3021"/>
      <c r="BQ705" s="3021"/>
      <c r="BR705" s="3021"/>
      <c r="BS705" s="3020"/>
      <c r="BT705" s="3021"/>
      <c r="BU705" s="3020"/>
      <c r="BV705" s="3021"/>
      <c r="BW705" s="3021"/>
      <c r="BX705" s="3020"/>
      <c r="BY705" s="3021"/>
      <c r="BZ705" s="3021"/>
      <c r="CA705" s="3020"/>
      <c r="CB705" s="3021"/>
      <c r="CC705" s="3021"/>
      <c r="CD705" s="3020"/>
      <c r="CE705" s="3021"/>
      <c r="CF705" s="3021"/>
      <c r="CQ705" s="3034"/>
      <c r="CR705" s="3034"/>
    </row>
    <row r="706" spans="1:97" ht="30" hidden="1" customHeight="1" thickBot="1" x14ac:dyDescent="0.3">
      <c r="A706" s="15"/>
      <c r="B706" s="967"/>
      <c r="C706" s="4" t="s">
        <v>30</v>
      </c>
      <c r="D706" s="4"/>
      <c r="E706" s="90"/>
      <c r="F706" s="3014"/>
      <c r="G706" s="3014"/>
      <c r="H706" s="3014"/>
      <c r="I706" s="3014"/>
      <c r="J706" s="3014"/>
      <c r="K706" s="968"/>
      <c r="L706" s="90"/>
      <c r="M706" s="181"/>
      <c r="N706" s="181"/>
      <c r="O706" s="3351"/>
      <c r="P706" s="181"/>
      <c r="Q706" s="181"/>
      <c r="R706" s="965"/>
      <c r="S706" s="181"/>
      <c r="T706" s="181"/>
      <c r="U706" s="181"/>
      <c r="V706" s="181"/>
      <c r="W706" s="181"/>
      <c r="X706" s="181"/>
      <c r="Y706" s="181"/>
      <c r="Z706" s="181"/>
      <c r="AA706" s="3351"/>
      <c r="AB706" s="2803" t="s">
        <v>209</v>
      </c>
      <c r="AC706" s="827"/>
      <c r="AD706" s="827"/>
      <c r="AE706" s="827"/>
      <c r="AF706" s="827"/>
      <c r="AG706" s="827"/>
      <c r="AH706" s="827"/>
      <c r="AI706" s="827"/>
      <c r="AJ706" s="827"/>
      <c r="AK706" s="827"/>
      <c r="AL706" s="827"/>
      <c r="AR706" s="15" t="s">
        <v>286</v>
      </c>
      <c r="BD706" s="15" t="s">
        <v>367</v>
      </c>
      <c r="BG706" s="15">
        <v>2016</v>
      </c>
      <c r="BL706" s="177" t="s">
        <v>411</v>
      </c>
      <c r="BP706" s="15" t="s">
        <v>1</v>
      </c>
      <c r="BR706" s="15" t="s">
        <v>477</v>
      </c>
      <c r="BS706" s="15">
        <v>2017</v>
      </c>
      <c r="CB706" s="15" t="s">
        <v>694</v>
      </c>
    </row>
    <row r="707" spans="1:97" ht="30" hidden="1" customHeight="1" thickBot="1" x14ac:dyDescent="0.3">
      <c r="A707" s="4725" t="s">
        <v>693</v>
      </c>
      <c r="B707" s="4732" t="s">
        <v>706</v>
      </c>
      <c r="C707" s="3124" t="s">
        <v>695</v>
      </c>
      <c r="D707" s="3108"/>
      <c r="E707" s="209"/>
      <c r="F707" s="3035"/>
      <c r="G707" s="3035"/>
      <c r="H707" s="3035"/>
      <c r="I707" s="3035"/>
      <c r="J707" s="3035"/>
      <c r="K707" s="209"/>
      <c r="L707" s="209"/>
      <c r="M707" s="210"/>
      <c r="N707" s="210"/>
      <c r="O707" s="2334"/>
      <c r="P707" s="210"/>
      <c r="Q707" s="210"/>
      <c r="R707" s="3036"/>
      <c r="S707" s="210"/>
      <c r="T707" s="210"/>
      <c r="U707" s="210"/>
      <c r="V707" s="210"/>
      <c r="W707" s="210"/>
      <c r="X707" s="210"/>
      <c r="Y707" s="210"/>
      <c r="Z707" s="210"/>
      <c r="AA707" s="2334"/>
      <c r="AB707" s="3037">
        <v>41455</v>
      </c>
      <c r="AC707" s="3038">
        <v>41485</v>
      </c>
      <c r="AD707" s="3038">
        <v>41516</v>
      </c>
      <c r="AE707" s="3038">
        <v>41547</v>
      </c>
      <c r="AF707" s="3038">
        <v>41577</v>
      </c>
      <c r="AG707" s="3038">
        <v>41608</v>
      </c>
      <c r="AH707" s="3038">
        <v>41638</v>
      </c>
      <c r="AI707" s="3038">
        <v>41304</v>
      </c>
      <c r="AJ707" s="3038">
        <v>41333</v>
      </c>
      <c r="AK707" s="3038">
        <v>41363</v>
      </c>
      <c r="AL707" s="3038">
        <v>41394</v>
      </c>
      <c r="AM707" s="926">
        <v>41789</v>
      </c>
      <c r="AN707" s="926">
        <v>41820</v>
      </c>
      <c r="AO707" s="926">
        <v>41850</v>
      </c>
      <c r="AP707" s="926">
        <v>41881</v>
      </c>
      <c r="AQ707" s="926">
        <v>41912</v>
      </c>
      <c r="AR707" s="926">
        <v>41942</v>
      </c>
      <c r="AS707" s="926">
        <v>41973</v>
      </c>
      <c r="AT707" s="926">
        <v>42003</v>
      </c>
      <c r="AU707" s="3037">
        <v>42034</v>
      </c>
      <c r="AV707" s="926">
        <v>42063</v>
      </c>
      <c r="AW707" s="3037">
        <v>42093</v>
      </c>
      <c r="AX707" s="926">
        <v>42124</v>
      </c>
      <c r="AY707" s="926">
        <v>42154</v>
      </c>
      <c r="AZ707" s="926">
        <v>42185</v>
      </c>
      <c r="BA707" s="926">
        <v>42215</v>
      </c>
      <c r="BB707" s="926">
        <v>41881</v>
      </c>
      <c r="BC707" s="926">
        <v>41912</v>
      </c>
      <c r="BD707" s="926">
        <v>41942</v>
      </c>
      <c r="BE707" s="926">
        <v>41973</v>
      </c>
      <c r="BF707" s="926">
        <v>42003</v>
      </c>
      <c r="BG707" s="926">
        <v>42399</v>
      </c>
      <c r="BH707" s="926">
        <v>42428</v>
      </c>
      <c r="BI707" s="926">
        <v>42459</v>
      </c>
      <c r="BJ707" s="926">
        <v>42490</v>
      </c>
      <c r="BK707" s="926">
        <v>42520</v>
      </c>
      <c r="BL707" s="210">
        <v>42551</v>
      </c>
      <c r="BM707" s="210">
        <v>42581</v>
      </c>
      <c r="BN707" s="210">
        <v>42612</v>
      </c>
      <c r="BO707" s="926">
        <v>42643</v>
      </c>
      <c r="BP707" s="926">
        <v>42673</v>
      </c>
      <c r="BQ707" s="926">
        <v>42704</v>
      </c>
      <c r="BR707" s="926">
        <v>42734</v>
      </c>
      <c r="BS707" s="926">
        <v>42765</v>
      </c>
      <c r="BT707" s="926">
        <v>42794</v>
      </c>
      <c r="BU707" s="926">
        <v>42824</v>
      </c>
      <c r="BV707" s="926">
        <v>42855</v>
      </c>
      <c r="BW707" s="926">
        <v>42885</v>
      </c>
      <c r="BX707" s="926">
        <v>42916</v>
      </c>
      <c r="BY707" s="926">
        <v>42946</v>
      </c>
      <c r="BZ707" s="3042">
        <v>42977</v>
      </c>
      <c r="CA707" s="1766">
        <v>43038</v>
      </c>
      <c r="CB707" s="1758">
        <v>43069</v>
      </c>
      <c r="CC707" s="1759">
        <v>43099</v>
      </c>
      <c r="CD707" s="1758">
        <v>42765</v>
      </c>
      <c r="CE707" s="1758">
        <v>42794</v>
      </c>
      <c r="CF707" s="1696">
        <v>43189</v>
      </c>
      <c r="CG707" s="1693">
        <v>43220</v>
      </c>
      <c r="CH707" s="1693">
        <v>43250</v>
      </c>
      <c r="CI707" s="1693">
        <v>43281</v>
      </c>
      <c r="CJ707" s="1693">
        <v>43311</v>
      </c>
      <c r="CK707" s="1693">
        <v>43342</v>
      </c>
      <c r="CL707" s="1768">
        <v>43008</v>
      </c>
      <c r="CM707" s="1698">
        <v>43038</v>
      </c>
      <c r="CN707" s="1693">
        <v>43069</v>
      </c>
      <c r="CO707" s="1694">
        <v>43099</v>
      </c>
      <c r="CP707" s="1697">
        <v>43130</v>
      </c>
      <c r="CQ707" s="1695">
        <v>42794</v>
      </c>
      <c r="CR707" s="1693">
        <v>43189</v>
      </c>
      <c r="CS707" s="1693">
        <v>43220</v>
      </c>
    </row>
    <row r="708" spans="1:97" ht="30" hidden="1" customHeight="1" thickBot="1" x14ac:dyDescent="0.3">
      <c r="A708" s="4726"/>
      <c r="B708" s="4733"/>
      <c r="C708" s="3125" t="s">
        <v>696</v>
      </c>
      <c r="D708" s="3108"/>
      <c r="E708" s="209"/>
      <c r="F708" s="3035"/>
      <c r="G708" s="3035"/>
      <c r="H708" s="3035"/>
      <c r="I708" s="3035"/>
      <c r="J708" s="3035"/>
      <c r="K708" s="209"/>
      <c r="L708" s="209"/>
      <c r="M708" s="210"/>
      <c r="N708" s="210"/>
      <c r="O708" s="2334"/>
      <c r="P708" s="210"/>
      <c r="Q708" s="210"/>
      <c r="R708" s="3036"/>
      <c r="S708" s="210"/>
      <c r="T708" s="210"/>
      <c r="U708" s="210"/>
      <c r="V708" s="210"/>
      <c r="W708" s="210"/>
      <c r="X708" s="210"/>
      <c r="Y708" s="210"/>
      <c r="Z708" s="210"/>
      <c r="AA708" s="2334"/>
      <c r="AB708" s="3037">
        <v>41455</v>
      </c>
      <c r="AC708" s="3038">
        <v>41485</v>
      </c>
      <c r="AD708" s="3038">
        <v>41516</v>
      </c>
      <c r="AE708" s="3038">
        <v>41547</v>
      </c>
      <c r="AF708" s="3038">
        <v>41577</v>
      </c>
      <c r="AG708" s="3038">
        <v>41608</v>
      </c>
      <c r="AH708" s="3038">
        <v>41638</v>
      </c>
      <c r="AI708" s="3038">
        <v>41304</v>
      </c>
      <c r="AJ708" s="3038">
        <v>41333</v>
      </c>
      <c r="AK708" s="3038">
        <v>41363</v>
      </c>
      <c r="AL708" s="3038">
        <v>41394</v>
      </c>
      <c r="AM708" s="926">
        <v>41789</v>
      </c>
      <c r="AN708" s="926">
        <v>41820</v>
      </c>
      <c r="AO708" s="926">
        <v>41850</v>
      </c>
      <c r="AP708" s="926">
        <v>41881</v>
      </c>
      <c r="AQ708" s="926">
        <v>41912</v>
      </c>
      <c r="AR708" s="926">
        <v>41942</v>
      </c>
      <c r="AS708" s="926">
        <v>41973</v>
      </c>
      <c r="AT708" s="926">
        <v>42003</v>
      </c>
      <c r="AU708" s="3037">
        <v>42034</v>
      </c>
      <c r="AV708" s="926">
        <v>42063</v>
      </c>
      <c r="AW708" s="3037">
        <v>42093</v>
      </c>
      <c r="AX708" s="926">
        <v>42124</v>
      </c>
      <c r="AY708" s="926">
        <v>42154</v>
      </c>
      <c r="AZ708" s="926">
        <v>42185</v>
      </c>
      <c r="BA708" s="926">
        <v>42215</v>
      </c>
      <c r="BB708" s="926">
        <v>41881</v>
      </c>
      <c r="BC708" s="926">
        <v>41912</v>
      </c>
      <c r="BD708" s="926">
        <v>41942</v>
      </c>
      <c r="BE708" s="926">
        <v>41973</v>
      </c>
      <c r="BF708" s="926">
        <v>42003</v>
      </c>
      <c r="BG708" s="926">
        <v>42399</v>
      </c>
      <c r="BH708" s="926">
        <v>42428</v>
      </c>
      <c r="BI708" s="926">
        <v>42459</v>
      </c>
      <c r="BJ708" s="926">
        <v>42490</v>
      </c>
      <c r="BK708" s="926">
        <v>42520</v>
      </c>
      <c r="BL708" s="210">
        <v>42551</v>
      </c>
      <c r="BM708" s="210">
        <v>42581</v>
      </c>
      <c r="BN708" s="210">
        <v>42612</v>
      </c>
      <c r="BO708" s="926">
        <v>42643</v>
      </c>
      <c r="BP708" s="926">
        <v>42673</v>
      </c>
      <c r="BQ708" s="926">
        <v>42704</v>
      </c>
      <c r="BR708" s="926">
        <v>42734</v>
      </c>
      <c r="BS708" s="926">
        <v>42765</v>
      </c>
      <c r="BT708" s="926">
        <v>42794</v>
      </c>
      <c r="BU708" s="926">
        <v>42824</v>
      </c>
      <c r="BV708" s="926">
        <v>42855</v>
      </c>
      <c r="BW708" s="926">
        <v>42885</v>
      </c>
      <c r="BX708" s="926">
        <v>42916</v>
      </c>
      <c r="BY708" s="926">
        <v>42946</v>
      </c>
      <c r="BZ708" s="3042">
        <v>42977</v>
      </c>
      <c r="CA708" s="3043">
        <v>43008</v>
      </c>
      <c r="CB708" s="3068">
        <v>43038</v>
      </c>
      <c r="CC708" s="3076">
        <v>43069</v>
      </c>
      <c r="CD708" s="3068">
        <v>43099</v>
      </c>
      <c r="CE708" s="3068">
        <v>42765</v>
      </c>
      <c r="CF708" s="1893">
        <v>42794</v>
      </c>
      <c r="CG708" s="1696">
        <v>43189</v>
      </c>
      <c r="CH708" s="1693">
        <v>43220</v>
      </c>
      <c r="CI708" s="1693">
        <v>43250</v>
      </c>
      <c r="CJ708" s="1693">
        <v>43281</v>
      </c>
      <c r="CK708" s="1693">
        <v>43311</v>
      </c>
      <c r="CL708" s="1693">
        <v>43342</v>
      </c>
      <c r="CM708" s="1768">
        <v>43008</v>
      </c>
      <c r="CN708" s="1698">
        <v>43038</v>
      </c>
      <c r="CO708" s="1693">
        <v>43069</v>
      </c>
      <c r="CP708" s="1694">
        <v>43099</v>
      </c>
      <c r="CQ708" s="1697">
        <v>43130</v>
      </c>
      <c r="CR708" s="1695">
        <v>42794</v>
      </c>
      <c r="CS708" s="1693">
        <v>43189</v>
      </c>
    </row>
    <row r="709" spans="1:97" ht="30" hidden="1" customHeight="1" thickBot="1" x14ac:dyDescent="0.3">
      <c r="A709" s="4726"/>
      <c r="B709" s="4733"/>
      <c r="C709" s="3125" t="s">
        <v>697</v>
      </c>
      <c r="D709" s="3108"/>
      <c r="E709" s="209"/>
      <c r="F709" s="3035"/>
      <c r="G709" s="3035"/>
      <c r="H709" s="3035"/>
      <c r="I709" s="3035"/>
      <c r="J709" s="3035"/>
      <c r="K709" s="209"/>
      <c r="L709" s="209"/>
      <c r="M709" s="210"/>
      <c r="N709" s="210"/>
      <c r="O709" s="2334"/>
      <c r="P709" s="210"/>
      <c r="Q709" s="210"/>
      <c r="R709" s="3036"/>
      <c r="S709" s="210"/>
      <c r="T709" s="210"/>
      <c r="U709" s="210"/>
      <c r="V709" s="210"/>
      <c r="W709" s="210"/>
      <c r="X709" s="210"/>
      <c r="Y709" s="210"/>
      <c r="Z709" s="210"/>
      <c r="AA709" s="2334"/>
      <c r="AB709" s="3037">
        <v>41455</v>
      </c>
      <c r="AC709" s="3038">
        <v>41485</v>
      </c>
      <c r="AD709" s="3038">
        <v>41516</v>
      </c>
      <c r="AE709" s="3038">
        <v>41547</v>
      </c>
      <c r="AF709" s="3038">
        <v>41577</v>
      </c>
      <c r="AG709" s="3038">
        <v>41608</v>
      </c>
      <c r="AH709" s="3038">
        <v>41638</v>
      </c>
      <c r="AI709" s="3038">
        <v>41304</v>
      </c>
      <c r="AJ709" s="3038">
        <v>41333</v>
      </c>
      <c r="AK709" s="3038">
        <v>41363</v>
      </c>
      <c r="AL709" s="3038">
        <v>41394</v>
      </c>
      <c r="AM709" s="926">
        <v>41789</v>
      </c>
      <c r="AN709" s="926">
        <v>41820</v>
      </c>
      <c r="AO709" s="926">
        <v>41850</v>
      </c>
      <c r="AP709" s="926">
        <v>41881</v>
      </c>
      <c r="AQ709" s="926">
        <v>41912</v>
      </c>
      <c r="AR709" s="926">
        <v>41942</v>
      </c>
      <c r="AS709" s="926">
        <v>41973</v>
      </c>
      <c r="AT709" s="926">
        <v>42003</v>
      </c>
      <c r="AU709" s="3037">
        <v>42034</v>
      </c>
      <c r="AV709" s="926">
        <v>42063</v>
      </c>
      <c r="AW709" s="3037">
        <v>42093</v>
      </c>
      <c r="AX709" s="926">
        <v>42124</v>
      </c>
      <c r="AY709" s="926">
        <v>42154</v>
      </c>
      <c r="AZ709" s="926">
        <v>42185</v>
      </c>
      <c r="BA709" s="926">
        <v>42215</v>
      </c>
      <c r="BB709" s="926">
        <v>41881</v>
      </c>
      <c r="BC709" s="926">
        <v>41912</v>
      </c>
      <c r="BD709" s="926">
        <v>41942</v>
      </c>
      <c r="BE709" s="926">
        <v>41973</v>
      </c>
      <c r="BF709" s="926">
        <v>42003</v>
      </c>
      <c r="BG709" s="926">
        <v>42399</v>
      </c>
      <c r="BH709" s="926">
        <v>42428</v>
      </c>
      <c r="BI709" s="926">
        <v>42459</v>
      </c>
      <c r="BJ709" s="926">
        <v>42490</v>
      </c>
      <c r="BK709" s="926">
        <v>42520</v>
      </c>
      <c r="BL709" s="210">
        <v>42551</v>
      </c>
      <c r="BM709" s="210">
        <v>42581</v>
      </c>
      <c r="BN709" s="210">
        <v>42612</v>
      </c>
      <c r="BO709" s="926">
        <v>42643</v>
      </c>
      <c r="BP709" s="926">
        <v>42673</v>
      </c>
      <c r="BQ709" s="926">
        <v>42704</v>
      </c>
      <c r="BR709" s="926">
        <v>42734</v>
      </c>
      <c r="BS709" s="926">
        <v>42765</v>
      </c>
      <c r="BT709" s="926">
        <v>42794</v>
      </c>
      <c r="BU709" s="926">
        <v>42824</v>
      </c>
      <c r="BV709" s="926">
        <v>42855</v>
      </c>
      <c r="BW709" s="926">
        <v>42885</v>
      </c>
      <c r="BX709" s="926">
        <v>42916</v>
      </c>
      <c r="BY709" s="926">
        <v>42946</v>
      </c>
      <c r="BZ709" s="3042">
        <v>42977</v>
      </c>
      <c r="CA709" s="3043">
        <v>43069</v>
      </c>
      <c r="CB709" s="3068">
        <v>43099</v>
      </c>
      <c r="CC709" s="3076">
        <v>43130</v>
      </c>
      <c r="CD709" s="3068">
        <v>43159</v>
      </c>
      <c r="CE709" s="3299">
        <v>43189</v>
      </c>
      <c r="CF709" s="1893">
        <v>43220</v>
      </c>
      <c r="CG709" s="1693">
        <v>43250</v>
      </c>
      <c r="CH709" s="1693">
        <v>43281</v>
      </c>
      <c r="CI709" s="1693">
        <v>43311</v>
      </c>
      <c r="CJ709" s="1693">
        <v>43342</v>
      </c>
      <c r="CK709" s="1768">
        <v>43008</v>
      </c>
      <c r="CL709" s="1698">
        <v>43038</v>
      </c>
      <c r="CM709" s="1693">
        <v>43069</v>
      </c>
      <c r="CN709" s="1694">
        <v>43099</v>
      </c>
      <c r="CO709" s="1697">
        <v>43130</v>
      </c>
      <c r="CP709" s="1695">
        <v>42794</v>
      </c>
      <c r="CQ709" s="1693">
        <v>43189</v>
      </c>
      <c r="CR709" s="1693">
        <v>43220</v>
      </c>
      <c r="CS709" s="1693">
        <v>43250</v>
      </c>
    </row>
    <row r="710" spans="1:97" ht="30" hidden="1" customHeight="1" x14ac:dyDescent="0.25">
      <c r="A710" s="4726"/>
      <c r="B710" s="4733"/>
      <c r="C710" s="3127" t="s">
        <v>480</v>
      </c>
      <c r="D710" s="3108"/>
      <c r="E710" s="209"/>
      <c r="F710" s="3035"/>
      <c r="G710" s="3035"/>
      <c r="H710" s="3035"/>
      <c r="I710" s="3035"/>
      <c r="J710" s="3035"/>
      <c r="K710" s="209"/>
      <c r="L710" s="209"/>
      <c r="M710" s="210"/>
      <c r="N710" s="210"/>
      <c r="O710" s="2334"/>
      <c r="P710" s="210"/>
      <c r="Q710" s="210"/>
      <c r="R710" s="3036"/>
      <c r="S710" s="210"/>
      <c r="T710" s="210"/>
      <c r="U710" s="210"/>
      <c r="V710" s="210"/>
      <c r="W710" s="210"/>
      <c r="X710" s="210"/>
      <c r="Y710" s="210"/>
      <c r="Z710" s="210"/>
      <c r="AA710" s="2334"/>
      <c r="AB710" s="3037" t="e">
        <v>#REF!</v>
      </c>
      <c r="AC710" s="3038" t="e">
        <v>#REF!</v>
      </c>
      <c r="AD710" s="3038" t="e">
        <v>#REF!</v>
      </c>
      <c r="AE710" s="3038">
        <v>41352</v>
      </c>
      <c r="AF710" s="3038" t="e">
        <v>#REF!</v>
      </c>
      <c r="AG710" s="3038" t="e">
        <v>#REF!</v>
      </c>
      <c r="AH710" s="3038" t="e">
        <v>#REF!</v>
      </c>
      <c r="AI710" s="3038">
        <v>41471</v>
      </c>
      <c r="AJ710" s="3038" t="s">
        <v>25</v>
      </c>
      <c r="AK710" s="3038">
        <v>41507</v>
      </c>
      <c r="AL710" s="3038" t="e">
        <v>#REF!</v>
      </c>
      <c r="AM710" s="926" t="e">
        <v>#REF!</v>
      </c>
      <c r="AN710" s="926" t="e">
        <v>#REF!</v>
      </c>
      <c r="AO710" s="926">
        <v>41628</v>
      </c>
      <c r="AP710" s="926" t="e">
        <v>#REF!</v>
      </c>
      <c r="AQ710" s="926" t="e">
        <v>#REF!</v>
      </c>
      <c r="AR710" s="926">
        <v>41379</v>
      </c>
      <c r="AS710" s="926">
        <v>41779</v>
      </c>
      <c r="AT710" s="926">
        <v>41821</v>
      </c>
      <c r="AU710" s="3037">
        <v>41470</v>
      </c>
      <c r="AV710" s="926" t="s">
        <v>25</v>
      </c>
      <c r="AW710" s="3037">
        <v>41877</v>
      </c>
      <c r="AX710" s="926">
        <v>41561</v>
      </c>
      <c r="AY710" s="926">
        <v>41589</v>
      </c>
      <c r="AZ710" s="926">
        <v>41613</v>
      </c>
      <c r="BA710" s="926" t="e">
        <v>#REF!</v>
      </c>
      <c r="BB710" s="926" t="e">
        <v>#REF!</v>
      </c>
      <c r="BC710" s="926" t="e">
        <v>#REF!</v>
      </c>
      <c r="BD710" s="926" t="e">
        <v>#REF!</v>
      </c>
      <c r="BE710" s="926" t="e">
        <v>#REF!</v>
      </c>
      <c r="BF710" s="926" t="e">
        <v>#REF!</v>
      </c>
      <c r="BG710" s="926">
        <v>42227</v>
      </c>
      <c r="BH710" s="926" t="s">
        <v>25</v>
      </c>
      <c r="BI710" s="926" t="s">
        <v>128</v>
      </c>
      <c r="BJ710" s="926" t="e">
        <v>#REF!</v>
      </c>
      <c r="BK710" s="926" t="e">
        <v>#REF!</v>
      </c>
      <c r="BL710" s="210" t="e">
        <v>#REF!</v>
      </c>
      <c r="BM710" s="210" t="e">
        <v>#REF!</v>
      </c>
      <c r="BN710" s="210" t="e">
        <v>#REF!</v>
      </c>
      <c r="BO710" s="926" t="e">
        <v>#REF!</v>
      </c>
      <c r="BP710" s="926" t="e">
        <v>#REF!</v>
      </c>
      <c r="BQ710" s="926" t="e">
        <v>#REF!</v>
      </c>
      <c r="BR710" s="926" t="e">
        <v>#REF!</v>
      </c>
      <c r="BS710" s="926" t="e">
        <v>#REF!</v>
      </c>
      <c r="BT710" s="926" t="s">
        <v>454</v>
      </c>
      <c r="BU710" s="926" t="e">
        <v>#REF!</v>
      </c>
      <c r="BV710" s="926" t="e">
        <v>#REF!</v>
      </c>
      <c r="BW710" s="926" t="e">
        <v>#REF!</v>
      </c>
      <c r="BX710" s="926" t="e">
        <v>#REF!</v>
      </c>
      <c r="BY710" s="926" t="e">
        <v>#REF!</v>
      </c>
      <c r="BZ710" s="3042" t="e">
        <v>#REF!</v>
      </c>
      <c r="CA710" s="3044">
        <v>42781</v>
      </c>
      <c r="CB710" s="3069">
        <v>42809</v>
      </c>
      <c r="CC710" s="3077">
        <v>42837</v>
      </c>
      <c r="CD710" s="3069">
        <v>42865</v>
      </c>
      <c r="CE710" s="3298">
        <v>42886</v>
      </c>
      <c r="CF710" s="1646" t="s">
        <v>698</v>
      </c>
      <c r="CG710" s="1646">
        <v>42865</v>
      </c>
      <c r="CH710" s="1646">
        <v>42865</v>
      </c>
      <c r="CI710" s="1646">
        <v>42865</v>
      </c>
      <c r="CJ710" s="1646">
        <v>42865</v>
      </c>
      <c r="CK710" s="1646">
        <v>42865</v>
      </c>
      <c r="CL710" s="1646">
        <v>42865</v>
      </c>
      <c r="CM710" s="1646">
        <v>42865</v>
      </c>
      <c r="CN710" s="1646">
        <v>42865</v>
      </c>
      <c r="CO710" s="1646">
        <v>42865</v>
      </c>
      <c r="CP710" s="1646">
        <v>42865</v>
      </c>
      <c r="CQ710" s="1646">
        <v>42865</v>
      </c>
      <c r="CR710" s="1646" t="s">
        <v>698</v>
      </c>
      <c r="CS710" s="1646">
        <v>42865</v>
      </c>
    </row>
    <row r="711" spans="1:97" ht="30" hidden="1" customHeight="1" x14ac:dyDescent="0.25">
      <c r="A711" s="4726"/>
      <c r="B711" s="4733"/>
      <c r="C711" s="3111" t="s">
        <v>111</v>
      </c>
      <c r="D711" s="3109"/>
      <c r="E711" s="209"/>
      <c r="F711" s="3035"/>
      <c r="G711" s="3035"/>
      <c r="H711" s="3035"/>
      <c r="I711" s="3035"/>
      <c r="J711" s="3035"/>
      <c r="K711" s="209"/>
      <c r="L711" s="209"/>
      <c r="M711" s="210"/>
      <c r="N711" s="210"/>
      <c r="O711" s="2334"/>
      <c r="P711" s="210"/>
      <c r="Q711" s="210"/>
      <c r="R711" s="3036"/>
      <c r="S711" s="210"/>
      <c r="T711" s="210"/>
      <c r="U711" s="210"/>
      <c r="V711" s="210"/>
      <c r="W711" s="210"/>
      <c r="X711" s="210"/>
      <c r="Y711" s="210"/>
      <c r="Z711" s="210"/>
      <c r="AA711" s="2334"/>
      <c r="AB711" s="3037"/>
      <c r="AC711" s="3038"/>
      <c r="AD711" s="3038"/>
      <c r="AE711" s="3038"/>
      <c r="AF711" s="3038"/>
      <c r="AG711" s="3038"/>
      <c r="AH711" s="3038"/>
      <c r="AI711" s="3038"/>
      <c r="AJ711" s="3038" t="s">
        <v>25</v>
      </c>
      <c r="AK711" s="3038"/>
      <c r="AL711" s="3038"/>
      <c r="AM711" s="926"/>
      <c r="AN711" s="926"/>
      <c r="AO711" s="926"/>
      <c r="AP711" s="926"/>
      <c r="AQ711" s="926"/>
      <c r="AR711" s="926"/>
      <c r="AS711" s="926"/>
      <c r="AT711" s="926"/>
      <c r="AU711" s="3037"/>
      <c r="AV711" s="926"/>
      <c r="AW711" s="3037"/>
      <c r="AX711" s="926"/>
      <c r="AY711" s="926"/>
      <c r="AZ711" s="926"/>
      <c r="BA711" s="926"/>
      <c r="BB711" s="926"/>
      <c r="BC711" s="926"/>
      <c r="BD711" s="926"/>
      <c r="BE711" s="926"/>
      <c r="BF711" s="926"/>
      <c r="BG711" s="926"/>
      <c r="BH711" s="926"/>
      <c r="BI711" s="926"/>
      <c r="BJ711" s="926"/>
      <c r="BK711" s="926"/>
      <c r="BL711" s="210"/>
      <c r="BM711" s="210"/>
      <c r="BN711" s="210"/>
      <c r="BO711" s="926"/>
      <c r="BP711" s="926"/>
      <c r="BQ711" s="926"/>
      <c r="BR711" s="926"/>
      <c r="BS711" s="926"/>
      <c r="BT711" s="926"/>
      <c r="BU711" s="926"/>
      <c r="BV711" s="926"/>
      <c r="BW711" s="926"/>
      <c r="BX711" s="926"/>
      <c r="BY711" s="926"/>
      <c r="BZ711" s="3042"/>
      <c r="CA711" s="2986"/>
      <c r="CB711" s="2985"/>
      <c r="CC711" s="3078"/>
      <c r="CD711" s="2985"/>
      <c r="CE711" s="3078"/>
      <c r="CF711" s="534"/>
      <c r="CG711" s="534"/>
      <c r="CH711" s="534"/>
      <c r="CI711" s="534"/>
      <c r="CJ711" s="534"/>
      <c r="CK711" s="534"/>
      <c r="CL711" s="534"/>
      <c r="CM711" s="534"/>
      <c r="CN711" s="534"/>
      <c r="CO711" s="534"/>
      <c r="CP711" s="534"/>
      <c r="CQ711" s="534"/>
      <c r="CR711" s="534"/>
      <c r="CS711" s="534"/>
    </row>
    <row r="712" spans="1:97" ht="30" hidden="1" customHeight="1" x14ac:dyDescent="0.25">
      <c r="A712" s="4726"/>
      <c r="B712" s="4733"/>
      <c r="C712" s="3111" t="s">
        <v>144</v>
      </c>
      <c r="D712" s="3109"/>
      <c r="E712" s="209"/>
      <c r="F712" s="3035"/>
      <c r="G712" s="3035"/>
      <c r="H712" s="3035"/>
      <c r="I712" s="3035"/>
      <c r="J712" s="3035"/>
      <c r="K712" s="209"/>
      <c r="L712" s="209"/>
      <c r="M712" s="210"/>
      <c r="N712" s="210"/>
      <c r="O712" s="2334"/>
      <c r="P712" s="210"/>
      <c r="Q712" s="210"/>
      <c r="R712" s="3036"/>
      <c r="S712" s="210"/>
      <c r="T712" s="210"/>
      <c r="U712" s="210"/>
      <c r="V712" s="210"/>
      <c r="W712" s="210"/>
      <c r="X712" s="210"/>
      <c r="Y712" s="210"/>
      <c r="Z712" s="210"/>
      <c r="AA712" s="2334"/>
      <c r="AB712" s="3037"/>
      <c r="AC712" s="3038"/>
      <c r="AD712" s="3038"/>
      <c r="AE712" s="3038"/>
      <c r="AF712" s="3038"/>
      <c r="AG712" s="3038"/>
      <c r="AH712" s="3038"/>
      <c r="AI712" s="3038"/>
      <c r="AJ712" s="3038" t="s">
        <v>25</v>
      </c>
      <c r="AK712" s="3038"/>
      <c r="AL712" s="3038"/>
      <c r="AM712" s="926"/>
      <c r="AN712" s="926"/>
      <c r="AO712" s="926"/>
      <c r="AP712" s="926"/>
      <c r="AQ712" s="926"/>
      <c r="AR712" s="926"/>
      <c r="AS712" s="926"/>
      <c r="AT712" s="926"/>
      <c r="AU712" s="3037"/>
      <c r="AV712" s="926"/>
      <c r="AW712" s="3037"/>
      <c r="AX712" s="926"/>
      <c r="AY712" s="926"/>
      <c r="AZ712" s="926"/>
      <c r="BA712" s="926"/>
      <c r="BB712" s="926"/>
      <c r="BC712" s="926"/>
      <c r="BD712" s="926"/>
      <c r="BE712" s="926"/>
      <c r="BF712" s="926"/>
      <c r="BG712" s="926"/>
      <c r="BH712" s="926"/>
      <c r="BI712" s="926"/>
      <c r="BJ712" s="926"/>
      <c r="BK712" s="926"/>
      <c r="BL712" s="210"/>
      <c r="BM712" s="210"/>
      <c r="BN712" s="210"/>
      <c r="BO712" s="926"/>
      <c r="BP712" s="926"/>
      <c r="BQ712" s="926"/>
      <c r="BR712" s="926"/>
      <c r="BS712" s="926"/>
      <c r="BT712" s="926"/>
      <c r="BU712" s="926"/>
      <c r="BV712" s="926"/>
      <c r="BW712" s="926"/>
      <c r="BX712" s="926"/>
      <c r="BY712" s="926"/>
      <c r="BZ712" s="3042"/>
      <c r="CA712" s="2986"/>
      <c r="CB712" s="2985"/>
      <c r="CC712" s="3078"/>
      <c r="CD712" s="2985"/>
      <c r="CE712" s="3078"/>
      <c r="CF712" s="534"/>
      <c r="CG712" s="534"/>
      <c r="CH712" s="534"/>
      <c r="CI712" s="534"/>
      <c r="CJ712" s="534"/>
      <c r="CK712" s="534"/>
      <c r="CL712" s="534"/>
      <c r="CM712" s="534"/>
      <c r="CN712" s="534"/>
      <c r="CO712" s="534"/>
      <c r="CP712" s="534"/>
      <c r="CQ712" s="534"/>
      <c r="CR712" s="534"/>
      <c r="CS712" s="534"/>
    </row>
    <row r="713" spans="1:97" ht="30" hidden="1" customHeight="1" x14ac:dyDescent="0.25">
      <c r="A713" s="4726"/>
      <c r="B713" s="4733"/>
      <c r="C713" s="3111" t="s">
        <v>334</v>
      </c>
      <c r="D713" s="3109"/>
      <c r="E713" s="209"/>
      <c r="F713" s="3035"/>
      <c r="G713" s="3035"/>
      <c r="H713" s="3035"/>
      <c r="I713" s="3035"/>
      <c r="J713" s="3035"/>
      <c r="K713" s="209"/>
      <c r="L713" s="209"/>
      <c r="M713" s="210"/>
      <c r="N713" s="210"/>
      <c r="O713" s="2334"/>
      <c r="P713" s="210"/>
      <c r="Q713" s="210"/>
      <c r="R713" s="3036"/>
      <c r="S713" s="210"/>
      <c r="T713" s="210"/>
      <c r="U713" s="210"/>
      <c r="V713" s="210"/>
      <c r="W713" s="210"/>
      <c r="X713" s="210"/>
      <c r="Y713" s="210"/>
      <c r="Z713" s="210"/>
      <c r="AA713" s="2334"/>
      <c r="AB713" s="3037"/>
      <c r="AC713" s="3038"/>
      <c r="AD713" s="3038"/>
      <c r="AE713" s="3038"/>
      <c r="AF713" s="3038"/>
      <c r="AG713" s="3038"/>
      <c r="AH713" s="3038"/>
      <c r="AI713" s="3038"/>
      <c r="AJ713" s="3038"/>
      <c r="AK713" s="3038"/>
      <c r="AL713" s="3038"/>
      <c r="AM713" s="926"/>
      <c r="AN713" s="926"/>
      <c r="AO713" s="926"/>
      <c r="AP713" s="926"/>
      <c r="AQ713" s="926"/>
      <c r="AR713" s="926"/>
      <c r="AS713" s="926"/>
      <c r="AT713" s="926"/>
      <c r="AU713" s="3037"/>
      <c r="AV713" s="926"/>
      <c r="AW713" s="3037"/>
      <c r="AX713" s="926"/>
      <c r="AY713" s="926"/>
      <c r="AZ713" s="926" t="s">
        <v>369</v>
      </c>
      <c r="BA713" s="926">
        <v>41992</v>
      </c>
      <c r="BB713" s="926"/>
      <c r="BC713" s="926"/>
      <c r="BD713" s="926" t="e">
        <v>#REF!</v>
      </c>
      <c r="BE713" s="926" t="e">
        <v>#REF!</v>
      </c>
      <c r="BF713" s="926" t="e">
        <v>#REF!</v>
      </c>
      <c r="BG713" s="3039"/>
      <c r="BH713" s="3039"/>
      <c r="BI713" s="3039" t="s">
        <v>368</v>
      </c>
      <c r="BJ713" s="926" t="e">
        <v>#REF!</v>
      </c>
      <c r="BK713" s="926"/>
      <c r="BL713" s="210"/>
      <c r="BM713" s="210"/>
      <c r="BN713" s="210"/>
      <c r="BO713" s="926"/>
      <c r="BP713" s="926"/>
      <c r="BQ713" s="926"/>
      <c r="BR713" s="926"/>
      <c r="BS713" s="926"/>
      <c r="BT713" s="926"/>
      <c r="BU713" s="926"/>
      <c r="BV713" s="926"/>
      <c r="BW713" s="926"/>
      <c r="BX713" s="926"/>
      <c r="BY713" s="926"/>
      <c r="BZ713" s="3042"/>
      <c r="CA713" s="2986"/>
      <c r="CB713" s="2985"/>
      <c r="CC713" s="3078"/>
      <c r="CD713" s="2985"/>
      <c r="CE713" s="3078"/>
      <c r="CF713" s="534"/>
      <c r="CG713" s="534"/>
      <c r="CH713" s="534"/>
      <c r="CI713" s="534"/>
      <c r="CJ713" s="534"/>
      <c r="CK713" s="534"/>
      <c r="CL713" s="534"/>
      <c r="CM713" s="534"/>
      <c r="CN713" s="534"/>
      <c r="CO713" s="534"/>
      <c r="CP713" s="534"/>
      <c r="CQ713" s="534"/>
      <c r="CR713" s="534"/>
      <c r="CS713" s="534"/>
    </row>
    <row r="714" spans="1:97" ht="30" hidden="1" customHeight="1" x14ac:dyDescent="0.25">
      <c r="A714" s="4726"/>
      <c r="B714" s="4733"/>
      <c r="C714" s="3111" t="s">
        <v>599</v>
      </c>
      <c r="D714" s="3109"/>
      <c r="E714" s="209"/>
      <c r="F714" s="3035"/>
      <c r="G714" s="3035"/>
      <c r="H714" s="3035"/>
      <c r="I714" s="3035"/>
      <c r="J714" s="3035"/>
      <c r="K714" s="209"/>
      <c r="L714" s="209"/>
      <c r="M714" s="210"/>
      <c r="N714" s="210"/>
      <c r="O714" s="2334"/>
      <c r="P714" s="210"/>
      <c r="Q714" s="210"/>
      <c r="R714" s="3036"/>
      <c r="S714" s="210"/>
      <c r="T714" s="210"/>
      <c r="U714" s="210"/>
      <c r="V714" s="210"/>
      <c r="W714" s="210"/>
      <c r="X714" s="210"/>
      <c r="Y714" s="210"/>
      <c r="Z714" s="210"/>
      <c r="AA714" s="2334"/>
      <c r="AB714" s="3037"/>
      <c r="AC714" s="3038"/>
      <c r="AD714" s="3038"/>
      <c r="AE714" s="3038"/>
      <c r="AF714" s="3038"/>
      <c r="AG714" s="3038"/>
      <c r="AH714" s="3038"/>
      <c r="AI714" s="3038"/>
      <c r="AJ714" s="3038"/>
      <c r="AK714" s="3038"/>
      <c r="AL714" s="3038"/>
      <c r="AM714" s="926"/>
      <c r="AN714" s="926"/>
      <c r="AO714" s="926"/>
      <c r="AP714" s="926"/>
      <c r="AQ714" s="926"/>
      <c r="AR714" s="926"/>
      <c r="AS714" s="926"/>
      <c r="AT714" s="926"/>
      <c r="AU714" s="3037"/>
      <c r="AV714" s="926"/>
      <c r="AW714" s="3037"/>
      <c r="AX714" s="926"/>
      <c r="AY714" s="926"/>
      <c r="AZ714" s="926"/>
      <c r="BA714" s="926"/>
      <c r="BB714" s="926"/>
      <c r="BC714" s="926"/>
      <c r="BD714" s="926"/>
      <c r="BE714" s="926"/>
      <c r="BF714" s="926"/>
      <c r="BG714" s="3039"/>
      <c r="BH714" s="3039"/>
      <c r="BI714" s="3039"/>
      <c r="BJ714" s="926"/>
      <c r="BK714" s="926"/>
      <c r="BL714" s="210"/>
      <c r="BM714" s="210"/>
      <c r="BN714" s="210"/>
      <c r="BO714" s="926"/>
      <c r="BP714" s="926"/>
      <c r="BQ714" s="926"/>
      <c r="BR714" s="926" t="e">
        <v>#REF!</v>
      </c>
      <c r="BS714" s="926" t="e">
        <v>#REF!</v>
      </c>
      <c r="BT714" s="926" t="s">
        <v>454</v>
      </c>
      <c r="BU714" s="926" t="e">
        <v>#REF!</v>
      </c>
      <c r="BV714" s="926" t="e">
        <v>#REF!</v>
      </c>
      <c r="BW714" s="926" t="e">
        <v>#REF!</v>
      </c>
      <c r="BX714" s="926" t="e">
        <v>#REF!</v>
      </c>
      <c r="BY714" s="926" t="e">
        <v>#REF!</v>
      </c>
      <c r="BZ714" s="3042" t="e">
        <v>#REF!</v>
      </c>
      <c r="CA714" s="2987">
        <v>42797</v>
      </c>
      <c r="CB714" s="2988">
        <v>42824</v>
      </c>
      <c r="CC714" s="3079">
        <v>42824</v>
      </c>
      <c r="CD714" s="2988">
        <v>42881</v>
      </c>
      <c r="CE714" s="3079">
        <v>42881</v>
      </c>
      <c r="CF714" s="62" t="s">
        <v>699</v>
      </c>
      <c r="CG714" s="2615">
        <v>42881</v>
      </c>
      <c r="CH714" s="2615">
        <v>42881</v>
      </c>
      <c r="CI714" s="2615">
        <v>42881</v>
      </c>
      <c r="CJ714" s="2615">
        <v>42881</v>
      </c>
      <c r="CK714" s="2615">
        <v>42881</v>
      </c>
      <c r="CL714" s="2615">
        <v>42881</v>
      </c>
      <c r="CM714" s="2615">
        <v>42881</v>
      </c>
      <c r="CN714" s="2615">
        <v>42881</v>
      </c>
      <c r="CO714" s="2615">
        <v>42881</v>
      </c>
      <c r="CP714" s="2615">
        <v>42881</v>
      </c>
      <c r="CQ714" s="2615">
        <v>42881</v>
      </c>
      <c r="CR714" s="62" t="s">
        <v>699</v>
      </c>
      <c r="CS714" s="2615">
        <v>42881</v>
      </c>
    </row>
    <row r="715" spans="1:97" ht="30" hidden="1" customHeight="1" x14ac:dyDescent="0.25">
      <c r="A715" s="4726"/>
      <c r="B715" s="4733"/>
      <c r="C715" s="3128" t="s">
        <v>598</v>
      </c>
      <c r="D715" s="3109"/>
      <c r="E715" s="209"/>
      <c r="F715" s="3035"/>
      <c r="G715" s="3035"/>
      <c r="H715" s="3035"/>
      <c r="I715" s="3035"/>
      <c r="J715" s="3035"/>
      <c r="K715" s="209"/>
      <c r="L715" s="209"/>
      <c r="M715" s="210"/>
      <c r="N715" s="210"/>
      <c r="O715" s="2334"/>
      <c r="P715" s="210"/>
      <c r="Q715" s="210"/>
      <c r="R715" s="3036"/>
      <c r="S715" s="210"/>
      <c r="T715" s="210"/>
      <c r="U715" s="210"/>
      <c r="V715" s="210"/>
      <c r="W715" s="210"/>
      <c r="X715" s="210"/>
      <c r="Y715" s="210"/>
      <c r="Z715" s="210"/>
      <c r="AA715" s="2334"/>
      <c r="AB715" s="3037"/>
      <c r="AC715" s="3038"/>
      <c r="AD715" s="3038"/>
      <c r="AE715" s="3038"/>
      <c r="AF715" s="3038"/>
      <c r="AG715" s="3038"/>
      <c r="AH715" s="3038"/>
      <c r="AI715" s="3038"/>
      <c r="AJ715" s="3038"/>
      <c r="AK715" s="3038"/>
      <c r="AL715" s="3038"/>
      <c r="AM715" s="926"/>
      <c r="AN715" s="926"/>
      <c r="AO715" s="926"/>
      <c r="AP715" s="926"/>
      <c r="AQ715" s="926"/>
      <c r="AR715" s="926"/>
      <c r="AS715" s="926"/>
      <c r="AT715" s="926"/>
      <c r="AU715" s="3037"/>
      <c r="AV715" s="926"/>
      <c r="AW715" s="3037"/>
      <c r="AX715" s="926"/>
      <c r="AY715" s="926"/>
      <c r="AZ715" s="926"/>
      <c r="BA715" s="926"/>
      <c r="BB715" s="926"/>
      <c r="BC715" s="926"/>
      <c r="BD715" s="926"/>
      <c r="BE715" s="926"/>
      <c r="BF715" s="926"/>
      <c r="BG715" s="3039"/>
      <c r="BH715" s="3039"/>
      <c r="BI715" s="926">
        <v>42255</v>
      </c>
      <c r="BJ715" s="926" t="e">
        <v>#REF!</v>
      </c>
      <c r="BK715" s="926" t="e">
        <v>#REF!</v>
      </c>
      <c r="BL715" s="210" t="e">
        <v>#REF!</v>
      </c>
      <c r="BM715" s="210" t="e">
        <v>#REF!</v>
      </c>
      <c r="BN715" s="210" t="e">
        <v>#REF!</v>
      </c>
      <c r="BO715" s="926" t="e">
        <v>#REF!</v>
      </c>
      <c r="BP715" s="926" t="e">
        <v>#REF!</v>
      </c>
      <c r="BQ715" s="926" t="e">
        <v>#REF!</v>
      </c>
      <c r="BR715" s="926" t="e">
        <v>#REF!</v>
      </c>
      <c r="BS715" s="926" t="e">
        <v>#REF!</v>
      </c>
      <c r="BT715" s="926" t="s">
        <v>454</v>
      </c>
      <c r="BU715" s="926" t="e">
        <v>#REF!</v>
      </c>
      <c r="BV715" s="926" t="e">
        <v>#REF!</v>
      </c>
      <c r="BW715" s="926" t="e">
        <v>#REF!</v>
      </c>
      <c r="BX715" s="926" t="e">
        <v>#REF!</v>
      </c>
      <c r="BY715" s="926" t="e">
        <v>#REF!</v>
      </c>
      <c r="BZ715" s="3042" t="e">
        <v>#REF!</v>
      </c>
      <c r="CA715" s="3045">
        <f>CA716-21</f>
        <v>42810</v>
      </c>
      <c r="CB715" s="3070">
        <f>CB716-21</f>
        <v>42838</v>
      </c>
      <c r="CC715" s="3080">
        <f>CC716-21</f>
        <v>42866</v>
      </c>
      <c r="CD715" s="3106">
        <f>CD716-22</f>
        <v>42893</v>
      </c>
      <c r="CE715" s="3080">
        <f>CE716-21</f>
        <v>42922</v>
      </c>
      <c r="CF715" s="1614" t="s">
        <v>699</v>
      </c>
      <c r="CG715" s="3360">
        <f t="shared" ref="CG715:CS715" si="651">CG716-22</f>
        <v>42963</v>
      </c>
      <c r="CH715" s="3360">
        <f t="shared" si="651"/>
        <v>42998</v>
      </c>
      <c r="CI715" s="3360">
        <f t="shared" si="651"/>
        <v>43033</v>
      </c>
      <c r="CJ715" s="3360">
        <f t="shared" si="651"/>
        <v>43082</v>
      </c>
      <c r="CK715" s="3360">
        <f t="shared" si="651"/>
        <v>43117</v>
      </c>
      <c r="CL715" s="3360">
        <f t="shared" si="651"/>
        <v>43145</v>
      </c>
      <c r="CM715" s="3360">
        <f t="shared" si="651"/>
        <v>43180</v>
      </c>
      <c r="CN715" s="3360">
        <f t="shared" si="651"/>
        <v>43208</v>
      </c>
      <c r="CO715" s="3360">
        <f t="shared" si="651"/>
        <v>43229</v>
      </c>
      <c r="CP715" s="3360">
        <f t="shared" si="651"/>
        <v>43264</v>
      </c>
      <c r="CQ715" s="3360">
        <f t="shared" si="651"/>
        <v>43299</v>
      </c>
      <c r="CR715" s="1614" t="s">
        <v>699</v>
      </c>
      <c r="CS715" s="3360">
        <f t="shared" si="651"/>
        <v>43341</v>
      </c>
    </row>
    <row r="716" spans="1:97" ht="30" hidden="1" customHeight="1" x14ac:dyDescent="0.25">
      <c r="A716" s="4726"/>
      <c r="B716" s="4733"/>
      <c r="C716" s="3141" t="s">
        <v>606</v>
      </c>
      <c r="D716" s="3109"/>
      <c r="E716" s="209"/>
      <c r="F716" s="3035"/>
      <c r="G716" s="3035"/>
      <c r="H716" s="3035"/>
      <c r="I716" s="3035"/>
      <c r="J716" s="3035"/>
      <c r="K716" s="209"/>
      <c r="L716" s="209"/>
      <c r="M716" s="210"/>
      <c r="N716" s="210"/>
      <c r="O716" s="2334"/>
      <c r="P716" s="210"/>
      <c r="Q716" s="210"/>
      <c r="R716" s="3036"/>
      <c r="S716" s="210"/>
      <c r="T716" s="210"/>
      <c r="U716" s="210"/>
      <c r="V716" s="210"/>
      <c r="W716" s="210"/>
      <c r="X716" s="210"/>
      <c r="Y716" s="210"/>
      <c r="Z716" s="210"/>
      <c r="AA716" s="2334"/>
      <c r="AB716" s="3037" t="e">
        <v>#REF!</v>
      </c>
      <c r="AC716" s="3038" t="e">
        <v>#REF!</v>
      </c>
      <c r="AD716" s="3038" t="e">
        <v>#REF!</v>
      </c>
      <c r="AE716" s="3038">
        <v>41366</v>
      </c>
      <c r="AF716" s="3038" t="e">
        <v>#REF!</v>
      </c>
      <c r="AG716" s="3038" t="e">
        <v>#REF!</v>
      </c>
      <c r="AH716" s="3038" t="e">
        <v>#REF!</v>
      </c>
      <c r="AI716" s="3038">
        <v>41485</v>
      </c>
      <c r="AJ716" s="3038" t="s">
        <v>25</v>
      </c>
      <c r="AK716" s="3038">
        <v>41521</v>
      </c>
      <c r="AL716" s="3038" t="e">
        <v>#REF!</v>
      </c>
      <c r="AM716" s="926" t="e">
        <v>#REF!</v>
      </c>
      <c r="AN716" s="926" t="e">
        <v>#REF!</v>
      </c>
      <c r="AO716" s="926">
        <v>41280</v>
      </c>
      <c r="AP716" s="926" t="e">
        <v>#REF!</v>
      </c>
      <c r="AQ716" s="926" t="e">
        <v>#REF!</v>
      </c>
      <c r="AR716" s="926">
        <v>41393</v>
      </c>
      <c r="AS716" s="926">
        <v>41793</v>
      </c>
      <c r="AT716" s="926">
        <v>41835</v>
      </c>
      <c r="AU716" s="3037">
        <v>41484</v>
      </c>
      <c r="AV716" s="926">
        <v>41490</v>
      </c>
      <c r="AW716" s="3037">
        <v>41891</v>
      </c>
      <c r="AX716" s="926">
        <v>41575</v>
      </c>
      <c r="AY716" s="926">
        <v>41603</v>
      </c>
      <c r="AZ716" s="926">
        <v>41627</v>
      </c>
      <c r="BA716" s="926" t="e">
        <v>#REF!</v>
      </c>
      <c r="BB716" s="926" t="e">
        <v>#REF!</v>
      </c>
      <c r="BC716" s="926" t="e">
        <v>#REF!</v>
      </c>
      <c r="BD716" s="926" t="e">
        <v>#REF!</v>
      </c>
      <c r="BE716" s="926" t="e">
        <v>#REF!</v>
      </c>
      <c r="BF716" s="926" t="e">
        <v>#REF!</v>
      </c>
      <c r="BG716" s="926">
        <v>42241</v>
      </c>
      <c r="BH716" s="926" t="s">
        <v>25</v>
      </c>
      <c r="BI716" s="926">
        <v>42276</v>
      </c>
      <c r="BJ716" s="926" t="e">
        <v>#REF!</v>
      </c>
      <c r="BK716" s="926" t="e">
        <v>#REF!</v>
      </c>
      <c r="BL716" s="210" t="e">
        <v>#REF!</v>
      </c>
      <c r="BM716" s="210" t="e">
        <v>#REF!</v>
      </c>
      <c r="BN716" s="210" t="e">
        <v>#REF!</v>
      </c>
      <c r="BO716" s="926" t="e">
        <v>#REF!</v>
      </c>
      <c r="BP716" s="926" t="e">
        <v>#REF!</v>
      </c>
      <c r="BQ716" s="926" t="e">
        <v>#REF!</v>
      </c>
      <c r="BR716" s="926" t="e">
        <v>#REF!</v>
      </c>
      <c r="BS716" s="926" t="e">
        <v>#REF!</v>
      </c>
      <c r="BT716" s="926">
        <v>42598</v>
      </c>
      <c r="BU716" s="926" t="e">
        <v>#REF!</v>
      </c>
      <c r="BV716" s="926" t="e">
        <v>#REF!</v>
      </c>
      <c r="BW716" s="926" t="e">
        <v>#REF!</v>
      </c>
      <c r="BX716" s="926" t="e">
        <v>#REF!</v>
      </c>
      <c r="BY716" s="926" t="e">
        <v>#REF!</v>
      </c>
      <c r="BZ716" s="3042" t="e">
        <v>#REF!</v>
      </c>
      <c r="CA716" s="3046">
        <f>CA724-11</f>
        <v>42831</v>
      </c>
      <c r="CB716" s="3071">
        <f>CB724-11</f>
        <v>42859</v>
      </c>
      <c r="CC716" s="3081">
        <f>CC724-11</f>
        <v>42887</v>
      </c>
      <c r="CD716" s="3071">
        <f>CD724-11</f>
        <v>42915</v>
      </c>
      <c r="CE716" s="3081">
        <f>CE724-11</f>
        <v>42943</v>
      </c>
      <c r="CF716" s="1712" t="s">
        <v>699</v>
      </c>
      <c r="CG716" s="1720">
        <f t="shared" ref="CG716:CS716" si="652">CG724-11</f>
        <v>42985</v>
      </c>
      <c r="CH716" s="1720">
        <f t="shared" si="652"/>
        <v>43020</v>
      </c>
      <c r="CI716" s="1720">
        <f t="shared" si="652"/>
        <v>43055</v>
      </c>
      <c r="CJ716" s="1720">
        <f t="shared" si="652"/>
        <v>43104</v>
      </c>
      <c r="CK716" s="1720">
        <f t="shared" si="652"/>
        <v>43139</v>
      </c>
      <c r="CL716" s="1720">
        <f t="shared" si="652"/>
        <v>43167</v>
      </c>
      <c r="CM716" s="1720">
        <f t="shared" si="652"/>
        <v>43202</v>
      </c>
      <c r="CN716" s="1720">
        <f t="shared" si="652"/>
        <v>43230</v>
      </c>
      <c r="CO716" s="1720">
        <f t="shared" si="652"/>
        <v>43251</v>
      </c>
      <c r="CP716" s="1720">
        <f t="shared" si="652"/>
        <v>43286</v>
      </c>
      <c r="CQ716" s="1720">
        <f t="shared" si="652"/>
        <v>43321</v>
      </c>
      <c r="CR716" s="1712" t="s">
        <v>699</v>
      </c>
      <c r="CS716" s="1720">
        <f t="shared" si="652"/>
        <v>43363</v>
      </c>
    </row>
    <row r="717" spans="1:97" ht="30" hidden="1" customHeight="1" x14ac:dyDescent="0.25">
      <c r="A717" s="4726"/>
      <c r="B717" s="4733"/>
      <c r="C717" s="3126" t="s">
        <v>84</v>
      </c>
      <c r="D717" s="3109"/>
      <c r="E717" s="209"/>
      <c r="F717" s="3035"/>
      <c r="G717" s="3035"/>
      <c r="H717" s="3035"/>
      <c r="I717" s="3035"/>
      <c r="J717" s="3035"/>
      <c r="K717" s="209"/>
      <c r="L717" s="209"/>
      <c r="M717" s="210"/>
      <c r="N717" s="210"/>
      <c r="O717" s="2334"/>
      <c r="P717" s="210"/>
      <c r="Q717" s="210"/>
      <c r="R717" s="3036"/>
      <c r="S717" s="210"/>
      <c r="T717" s="210"/>
      <c r="U717" s="210"/>
      <c r="V717" s="210"/>
      <c r="W717" s="210"/>
      <c r="X717" s="210"/>
      <c r="Y717" s="210"/>
      <c r="Z717" s="210"/>
      <c r="AA717" s="2334"/>
      <c r="AB717" s="3037" t="e">
        <v>#REF!</v>
      </c>
      <c r="AC717" s="3038" t="e">
        <v>#REF!</v>
      </c>
      <c r="AD717" s="3038" t="e">
        <v>#REF!</v>
      </c>
      <c r="AE717" s="3038">
        <v>41372</v>
      </c>
      <c r="AF717" s="3038" t="e">
        <v>#REF!</v>
      </c>
      <c r="AG717" s="3038" t="e">
        <v>#REF!</v>
      </c>
      <c r="AH717" s="3038" t="e">
        <v>#REF!</v>
      </c>
      <c r="AI717" s="3038" t="e">
        <v>#REF!</v>
      </c>
      <c r="AJ717" s="3038" t="s">
        <v>25</v>
      </c>
      <c r="AK717" s="3038">
        <v>41526</v>
      </c>
      <c r="AL717" s="3038" t="e">
        <v>#REF!</v>
      </c>
      <c r="AM717" s="926" t="e">
        <v>#REF!</v>
      </c>
      <c r="AN717" s="926" t="e">
        <v>#REF!</v>
      </c>
      <c r="AO717" s="926" t="e">
        <v>#REF!</v>
      </c>
      <c r="AP717" s="926" t="e">
        <v>#REF!</v>
      </c>
      <c r="AQ717" s="926" t="e">
        <v>#REF!</v>
      </c>
      <c r="AR717" s="926">
        <v>41406</v>
      </c>
      <c r="AS717" s="926">
        <v>41806</v>
      </c>
      <c r="AT717" s="926">
        <v>41841</v>
      </c>
      <c r="AU717" s="3037">
        <v>41490</v>
      </c>
      <c r="AV717" s="926" t="s">
        <v>25</v>
      </c>
      <c r="AW717" s="3037">
        <v>41897</v>
      </c>
      <c r="AX717" s="926" t="s">
        <v>29</v>
      </c>
      <c r="AY717" s="926">
        <v>41974</v>
      </c>
      <c r="AZ717" s="926">
        <v>41637</v>
      </c>
      <c r="BA717" s="926" t="e">
        <v>#REF!</v>
      </c>
      <c r="BB717" s="926" t="e">
        <v>#REF!</v>
      </c>
      <c r="BC717" s="926" t="e">
        <v>#REF!</v>
      </c>
      <c r="BD717" s="926" t="e">
        <v>#REF!</v>
      </c>
      <c r="BE717" s="926" t="e">
        <v>#REF!</v>
      </c>
      <c r="BF717" s="926" t="e">
        <v>#REF!</v>
      </c>
      <c r="BG717" s="926">
        <v>42247</v>
      </c>
      <c r="BH717" s="926" t="s">
        <v>25</v>
      </c>
      <c r="BI717" s="926">
        <v>42282</v>
      </c>
      <c r="BJ717" s="926" t="e">
        <v>#REF!</v>
      </c>
      <c r="BK717" s="926" t="e">
        <v>#REF!</v>
      </c>
      <c r="BL717" s="210" t="e">
        <v>#REF!</v>
      </c>
      <c r="BM717" s="210" t="e">
        <v>#REF!</v>
      </c>
      <c r="BN717" s="210" t="e">
        <v>#REF!</v>
      </c>
      <c r="BO717" s="926" t="e">
        <v>#REF!</v>
      </c>
      <c r="BP717" s="926" t="e">
        <v>#REF!</v>
      </c>
      <c r="BQ717" s="926" t="e">
        <v>#REF!</v>
      </c>
      <c r="BR717" s="926" t="e">
        <v>#REF!</v>
      </c>
      <c r="BS717" s="926" t="e">
        <v>#REF!</v>
      </c>
      <c r="BT717" s="926" t="s">
        <v>454</v>
      </c>
      <c r="BU717" s="926" t="e">
        <v>#REF!</v>
      </c>
      <c r="BV717" s="926" t="e">
        <v>#REF!</v>
      </c>
      <c r="BW717" s="926" t="e">
        <v>#REF!</v>
      </c>
      <c r="BX717" s="926" t="e">
        <v>#REF!</v>
      </c>
      <c r="BY717" s="926" t="e">
        <v>#REF!</v>
      </c>
      <c r="BZ717" s="3042" t="e">
        <v>#REF!</v>
      </c>
      <c r="CA717" s="3047">
        <f>CA724-7</f>
        <v>42835</v>
      </c>
      <c r="CB717" s="2989">
        <f>CB724-7</f>
        <v>42863</v>
      </c>
      <c r="CC717" s="3082">
        <f>CC724-7</f>
        <v>42891</v>
      </c>
      <c r="CD717" s="2989">
        <f>CD724-7</f>
        <v>42919</v>
      </c>
      <c r="CE717" s="3082">
        <f>CE724-7</f>
        <v>42947</v>
      </c>
      <c r="CF717" s="639" t="s">
        <v>699</v>
      </c>
      <c r="CG717" s="639">
        <f t="shared" ref="CG717:CS717" si="653">CG724-7</f>
        <v>42989</v>
      </c>
      <c r="CH717" s="639">
        <f t="shared" si="653"/>
        <v>43024</v>
      </c>
      <c r="CI717" s="639">
        <f t="shared" si="653"/>
        <v>43059</v>
      </c>
      <c r="CJ717" s="639">
        <f t="shared" si="653"/>
        <v>43108</v>
      </c>
      <c r="CK717" s="639">
        <f t="shared" si="653"/>
        <v>43143</v>
      </c>
      <c r="CL717" s="639">
        <f t="shared" si="653"/>
        <v>43171</v>
      </c>
      <c r="CM717" s="639">
        <f t="shared" si="653"/>
        <v>43206</v>
      </c>
      <c r="CN717" s="639">
        <f t="shared" si="653"/>
        <v>43234</v>
      </c>
      <c r="CO717" s="639">
        <f t="shared" si="653"/>
        <v>43255</v>
      </c>
      <c r="CP717" s="639">
        <f t="shared" si="653"/>
        <v>43290</v>
      </c>
      <c r="CQ717" s="639">
        <f t="shared" si="653"/>
        <v>43325</v>
      </c>
      <c r="CR717" s="639" t="s">
        <v>699</v>
      </c>
      <c r="CS717" s="639">
        <f t="shared" si="653"/>
        <v>43367</v>
      </c>
    </row>
    <row r="718" spans="1:97" ht="30" hidden="1" customHeight="1" x14ac:dyDescent="0.25">
      <c r="A718" s="4726"/>
      <c r="B718" s="4733"/>
      <c r="C718" s="3126" t="s">
        <v>611</v>
      </c>
      <c r="D718" s="3109"/>
      <c r="E718" s="209"/>
      <c r="F718" s="3035"/>
      <c r="G718" s="3035"/>
      <c r="H718" s="3035"/>
      <c r="I718" s="3035"/>
      <c r="J718" s="3035"/>
      <c r="K718" s="209"/>
      <c r="L718" s="209"/>
      <c r="M718" s="210"/>
      <c r="N718" s="210"/>
      <c r="O718" s="2334"/>
      <c r="P718" s="210"/>
      <c r="Q718" s="210"/>
      <c r="R718" s="3036"/>
      <c r="S718" s="210"/>
      <c r="T718" s="210"/>
      <c r="U718" s="210"/>
      <c r="V718" s="210"/>
      <c r="W718" s="210"/>
      <c r="X718" s="210"/>
      <c r="Y718" s="210"/>
      <c r="Z718" s="210"/>
      <c r="AA718" s="2334"/>
      <c r="AB718" s="3037"/>
      <c r="AC718" s="3038"/>
      <c r="AD718" s="3038"/>
      <c r="AE718" s="3038"/>
      <c r="AF718" s="3038"/>
      <c r="AG718" s="3038"/>
      <c r="AH718" s="3038"/>
      <c r="AI718" s="3038"/>
      <c r="AJ718" s="3038"/>
      <c r="AK718" s="3038"/>
      <c r="AL718" s="3038"/>
      <c r="AM718" s="926"/>
      <c r="AN718" s="926"/>
      <c r="AO718" s="926"/>
      <c r="AP718" s="926"/>
      <c r="AQ718" s="926"/>
      <c r="AR718" s="926"/>
      <c r="AS718" s="926"/>
      <c r="AT718" s="926"/>
      <c r="AU718" s="3037"/>
      <c r="AV718" s="926"/>
      <c r="AW718" s="3037"/>
      <c r="AX718" s="926"/>
      <c r="AY718" s="926"/>
      <c r="AZ718" s="926"/>
      <c r="BA718" s="926"/>
      <c r="BB718" s="926"/>
      <c r="BC718" s="926"/>
      <c r="BD718" s="926"/>
      <c r="BE718" s="926"/>
      <c r="BF718" s="926"/>
      <c r="BG718" s="926"/>
      <c r="BH718" s="926"/>
      <c r="BI718" s="926"/>
      <c r="BJ718" s="926"/>
      <c r="BK718" s="926"/>
      <c r="BL718" s="210"/>
      <c r="BM718" s="210"/>
      <c r="BN718" s="210"/>
      <c r="BO718" s="926"/>
      <c r="BP718" s="926"/>
      <c r="BQ718" s="926"/>
      <c r="BR718" s="926" t="e">
        <v>#REF!</v>
      </c>
      <c r="BS718" s="926" t="e">
        <v>#REF!</v>
      </c>
      <c r="BT718" s="926" t="s">
        <v>454</v>
      </c>
      <c r="BU718" s="926" t="e">
        <v>#REF!</v>
      </c>
      <c r="BV718" s="926" t="e">
        <v>#REF!</v>
      </c>
      <c r="BW718" s="926" t="e">
        <v>#REF!</v>
      </c>
      <c r="BX718" s="926" t="e">
        <v>#REF!</v>
      </c>
      <c r="BY718" s="926" t="e">
        <v>#REF!</v>
      </c>
      <c r="BZ718" s="3042" t="e">
        <v>#REF!</v>
      </c>
      <c r="CA718" s="3047">
        <f>CA724-5</f>
        <v>42837</v>
      </c>
      <c r="CB718" s="2989">
        <f>CB724-5</f>
        <v>42865</v>
      </c>
      <c r="CC718" s="3082">
        <f>CC724-5</f>
        <v>42893</v>
      </c>
      <c r="CD718" s="2989">
        <f>CD724-5</f>
        <v>42921</v>
      </c>
      <c r="CE718" s="3082">
        <f>CE724-5</f>
        <v>42949</v>
      </c>
      <c r="CF718" s="639" t="s">
        <v>699</v>
      </c>
      <c r="CG718" s="639">
        <f t="shared" ref="CG718:CS718" si="654">CG724-5</f>
        <v>42991</v>
      </c>
      <c r="CH718" s="639">
        <f t="shared" si="654"/>
        <v>43026</v>
      </c>
      <c r="CI718" s="639">
        <f t="shared" si="654"/>
        <v>43061</v>
      </c>
      <c r="CJ718" s="639">
        <f t="shared" si="654"/>
        <v>43110</v>
      </c>
      <c r="CK718" s="639">
        <f t="shared" si="654"/>
        <v>43145</v>
      </c>
      <c r="CL718" s="639">
        <f t="shared" si="654"/>
        <v>43173</v>
      </c>
      <c r="CM718" s="639">
        <f t="shared" si="654"/>
        <v>43208</v>
      </c>
      <c r="CN718" s="639">
        <f t="shared" si="654"/>
        <v>43236</v>
      </c>
      <c r="CO718" s="639">
        <f t="shared" si="654"/>
        <v>43257</v>
      </c>
      <c r="CP718" s="639">
        <f t="shared" si="654"/>
        <v>43292</v>
      </c>
      <c r="CQ718" s="639">
        <f t="shared" si="654"/>
        <v>43327</v>
      </c>
      <c r="CR718" s="639" t="s">
        <v>699</v>
      </c>
      <c r="CS718" s="639">
        <f t="shared" si="654"/>
        <v>43369</v>
      </c>
    </row>
    <row r="719" spans="1:97" ht="30" hidden="1" customHeight="1" x14ac:dyDescent="0.25">
      <c r="A719" s="4726"/>
      <c r="B719" s="4733"/>
      <c r="C719" s="3110" t="s">
        <v>189</v>
      </c>
      <c r="D719" s="3108"/>
      <c r="E719" s="209"/>
      <c r="F719" s="3035"/>
      <c r="G719" s="3035"/>
      <c r="H719" s="3035"/>
      <c r="I719" s="3035"/>
      <c r="J719" s="3035"/>
      <c r="K719" s="209"/>
      <c r="L719" s="209"/>
      <c r="M719" s="210"/>
      <c r="N719" s="210"/>
      <c r="O719" s="2334"/>
      <c r="P719" s="210"/>
      <c r="Q719" s="210"/>
      <c r="R719" s="3036"/>
      <c r="S719" s="210"/>
      <c r="T719" s="210"/>
      <c r="U719" s="210"/>
      <c r="V719" s="210"/>
      <c r="W719" s="210"/>
      <c r="X719" s="210"/>
      <c r="Y719" s="210"/>
      <c r="Z719" s="210"/>
      <c r="AA719" s="2334"/>
      <c r="AB719" s="3037" t="e">
        <v>#REF!</v>
      </c>
      <c r="AC719" s="3038" t="e">
        <v>#REF!</v>
      </c>
      <c r="AD719" s="3038" t="e">
        <v>#REF!</v>
      </c>
      <c r="AE719" s="3038">
        <v>41374</v>
      </c>
      <c r="AF719" s="3038" t="e">
        <v>#REF!</v>
      </c>
      <c r="AG719" s="3038" t="e">
        <v>#REF!</v>
      </c>
      <c r="AH719" s="3038" t="e">
        <v>#REF!</v>
      </c>
      <c r="AI719" s="3038" t="e">
        <v>#REF!</v>
      </c>
      <c r="AJ719" s="3038" t="s">
        <v>25</v>
      </c>
      <c r="AK719" s="3038">
        <v>41528</v>
      </c>
      <c r="AL719" s="3038" t="e">
        <v>#REF!</v>
      </c>
      <c r="AM719" s="926" t="e">
        <v>#REF!</v>
      </c>
      <c r="AN719" s="926" t="e">
        <v>#REF!</v>
      </c>
      <c r="AO719" s="926" t="e">
        <v>#REF!</v>
      </c>
      <c r="AP719" s="926" t="e">
        <v>#REF!</v>
      </c>
      <c r="AQ719" s="926" t="e">
        <v>#REF!</v>
      </c>
      <c r="AR719" s="926">
        <v>41408</v>
      </c>
      <c r="AS719" s="926">
        <v>41808</v>
      </c>
      <c r="AT719" s="926">
        <v>41843</v>
      </c>
      <c r="AU719" s="3037">
        <v>41492</v>
      </c>
      <c r="AV719" s="926" t="s">
        <v>25</v>
      </c>
      <c r="AW719" s="3037">
        <v>41899</v>
      </c>
      <c r="AX719" s="926">
        <v>41582</v>
      </c>
      <c r="AY719" s="926">
        <v>41976</v>
      </c>
      <c r="AZ719" s="926">
        <v>41639</v>
      </c>
      <c r="BA719" s="926" t="e">
        <v>#REF!</v>
      </c>
      <c r="BB719" s="926" t="e">
        <v>#REF!</v>
      </c>
      <c r="BC719" s="926" t="e">
        <v>#REF!</v>
      </c>
      <c r="BD719" s="926" t="e">
        <v>#REF!</v>
      </c>
      <c r="BE719" s="926" t="e">
        <v>#REF!</v>
      </c>
      <c r="BF719" s="926" t="e">
        <v>#REF!</v>
      </c>
      <c r="BG719" s="926">
        <v>42249</v>
      </c>
      <c r="BH719" s="926" t="s">
        <v>25</v>
      </c>
      <c r="BI719" s="926">
        <v>42284</v>
      </c>
      <c r="BJ719" s="926" t="e">
        <v>#REF!</v>
      </c>
      <c r="BK719" s="926" t="e">
        <v>#REF!</v>
      </c>
      <c r="BL719" s="210" t="e">
        <v>#REF!</v>
      </c>
      <c r="BM719" s="210" t="e">
        <v>#REF!</v>
      </c>
      <c r="BN719" s="210" t="e">
        <v>#REF!</v>
      </c>
      <c r="BO719" s="926" t="e">
        <v>#REF!</v>
      </c>
      <c r="BP719" s="926" t="e">
        <v>#REF!</v>
      </c>
      <c r="BQ719" s="926" t="e">
        <v>#REF!</v>
      </c>
      <c r="BR719" s="926" t="e">
        <v>#REF!</v>
      </c>
      <c r="BS719" s="926" t="e">
        <v>#REF!</v>
      </c>
      <c r="BT719" s="926" t="s">
        <v>454</v>
      </c>
      <c r="BU719" s="926" t="e">
        <v>#REF!</v>
      </c>
      <c r="BV719" s="926" t="e">
        <v>#REF!</v>
      </c>
      <c r="BW719" s="926" t="e">
        <v>#REF!</v>
      </c>
      <c r="BX719" s="926" t="e">
        <v>#REF!</v>
      </c>
      <c r="BY719" s="926" t="e">
        <v>#REF!</v>
      </c>
      <c r="BZ719" s="3042" t="e">
        <v>#REF!</v>
      </c>
      <c r="CA719" s="3048">
        <f>CA724+2</f>
        <v>42844</v>
      </c>
      <c r="CB719" s="2990">
        <f>CB724+2</f>
        <v>42872</v>
      </c>
      <c r="CC719" s="3083">
        <f>CC724+2</f>
        <v>42900</v>
      </c>
      <c r="CD719" s="2990">
        <f>CD724+2</f>
        <v>42928</v>
      </c>
      <c r="CE719" s="3083">
        <f>CE724+2</f>
        <v>42956</v>
      </c>
      <c r="CF719" s="62" t="s">
        <v>699</v>
      </c>
      <c r="CG719" s="62">
        <f t="shared" ref="CG719:CS719" si="655">CG724+2</f>
        <v>42998</v>
      </c>
      <c r="CH719" s="62">
        <f t="shared" si="655"/>
        <v>43033</v>
      </c>
      <c r="CI719" s="62">
        <f t="shared" si="655"/>
        <v>43068</v>
      </c>
      <c r="CJ719" s="62">
        <f t="shared" si="655"/>
        <v>43117</v>
      </c>
      <c r="CK719" s="62">
        <f t="shared" si="655"/>
        <v>43152</v>
      </c>
      <c r="CL719" s="62">
        <f t="shared" si="655"/>
        <v>43180</v>
      </c>
      <c r="CM719" s="62">
        <f t="shared" si="655"/>
        <v>43215</v>
      </c>
      <c r="CN719" s="62">
        <f t="shared" si="655"/>
        <v>43243</v>
      </c>
      <c r="CO719" s="62">
        <f t="shared" si="655"/>
        <v>43264</v>
      </c>
      <c r="CP719" s="62">
        <f t="shared" si="655"/>
        <v>43299</v>
      </c>
      <c r="CQ719" s="62">
        <f t="shared" si="655"/>
        <v>43334</v>
      </c>
      <c r="CR719" s="62" t="s">
        <v>699</v>
      </c>
      <c r="CS719" s="62">
        <f t="shared" si="655"/>
        <v>43376</v>
      </c>
    </row>
    <row r="720" spans="1:97" ht="30" hidden="1" customHeight="1" x14ac:dyDescent="0.25">
      <c r="A720" s="4726"/>
      <c r="B720" s="4733"/>
      <c r="C720" s="3110" t="s">
        <v>153</v>
      </c>
      <c r="D720" s="3108"/>
      <c r="E720" s="209"/>
      <c r="F720" s="3035"/>
      <c r="G720" s="3035"/>
      <c r="H720" s="3035"/>
      <c r="I720" s="3035"/>
      <c r="J720" s="3035"/>
      <c r="K720" s="209"/>
      <c r="L720" s="209"/>
      <c r="M720" s="210"/>
      <c r="N720" s="210"/>
      <c r="O720" s="2334"/>
      <c r="P720" s="210"/>
      <c r="Q720" s="210"/>
      <c r="R720" s="3036"/>
      <c r="S720" s="210"/>
      <c r="T720" s="210"/>
      <c r="U720" s="210"/>
      <c r="V720" s="210"/>
      <c r="W720" s="210"/>
      <c r="X720" s="210"/>
      <c r="Y720" s="210"/>
      <c r="Z720" s="210"/>
      <c r="AA720" s="2334"/>
      <c r="AB720" s="3037" t="e">
        <v>#REF!</v>
      </c>
      <c r="AC720" s="3038" t="e">
        <v>#REF!</v>
      </c>
      <c r="AD720" s="3038" t="e">
        <v>#REF!</v>
      </c>
      <c r="AE720" s="3038">
        <v>41376</v>
      </c>
      <c r="AF720" s="3038" t="e">
        <v>#REF!</v>
      </c>
      <c r="AG720" s="3038" t="e">
        <v>#REF!</v>
      </c>
      <c r="AH720" s="3038" t="e">
        <v>#REF!</v>
      </c>
      <c r="AI720" s="3038" t="e">
        <v>#REF!</v>
      </c>
      <c r="AJ720" s="3038" t="s">
        <v>25</v>
      </c>
      <c r="AK720" s="3038">
        <v>41530</v>
      </c>
      <c r="AL720" s="3038" t="e">
        <v>#REF!</v>
      </c>
      <c r="AM720" s="926" t="e">
        <v>#REF!</v>
      </c>
      <c r="AN720" s="926" t="e">
        <v>#REF!</v>
      </c>
      <c r="AO720" s="926" t="e">
        <v>#REF!</v>
      </c>
      <c r="AP720" s="926" t="e">
        <v>#REF!</v>
      </c>
      <c r="AQ720" s="926" t="e">
        <v>#REF!</v>
      </c>
      <c r="AR720" s="926">
        <v>41410</v>
      </c>
      <c r="AS720" s="926">
        <v>41810</v>
      </c>
      <c r="AT720" s="926">
        <v>41845</v>
      </c>
      <c r="AU720" s="3037">
        <v>41494</v>
      </c>
      <c r="AV720" s="926" t="s">
        <v>25</v>
      </c>
      <c r="AW720" s="3037">
        <v>41901</v>
      </c>
      <c r="AX720" s="926">
        <v>41578</v>
      </c>
      <c r="AY720" s="926">
        <v>41978</v>
      </c>
      <c r="AZ720" s="926">
        <v>41641</v>
      </c>
      <c r="BA720" s="926" t="e">
        <v>#REF!</v>
      </c>
      <c r="BB720" s="926" t="e">
        <v>#REF!</v>
      </c>
      <c r="BC720" s="926" t="e">
        <v>#REF!</v>
      </c>
      <c r="BD720" s="926" t="e">
        <v>#REF!</v>
      </c>
      <c r="BE720" s="926" t="e">
        <v>#REF!</v>
      </c>
      <c r="BF720" s="926" t="e">
        <v>#REF!</v>
      </c>
      <c r="BG720" s="926">
        <v>42251</v>
      </c>
      <c r="BH720" s="926" t="s">
        <v>25</v>
      </c>
      <c r="BI720" s="926">
        <v>42286</v>
      </c>
      <c r="BJ720" s="926" t="e">
        <v>#REF!</v>
      </c>
      <c r="BK720" s="926" t="e">
        <v>#REF!</v>
      </c>
      <c r="BL720" s="210" t="e">
        <v>#REF!</v>
      </c>
      <c r="BM720" s="210" t="e">
        <v>#REF!</v>
      </c>
      <c r="BN720" s="210" t="e">
        <v>#REF!</v>
      </c>
      <c r="BO720" s="926" t="e">
        <v>#REF!</v>
      </c>
      <c r="BP720" s="926" t="e">
        <v>#REF!</v>
      </c>
      <c r="BQ720" s="926" t="e">
        <v>#REF!</v>
      </c>
      <c r="BR720" s="926" t="e">
        <v>#REF!</v>
      </c>
      <c r="BS720" s="926" t="e">
        <v>#REF!</v>
      </c>
      <c r="BT720" s="926" t="s">
        <v>454</v>
      </c>
      <c r="BU720" s="926" t="e">
        <v>#REF!</v>
      </c>
      <c r="BV720" s="926" t="e">
        <v>#REF!</v>
      </c>
      <c r="BW720" s="926" t="e">
        <v>#REF!</v>
      </c>
      <c r="BX720" s="926" t="e">
        <v>#REF!</v>
      </c>
      <c r="BY720" s="926" t="e">
        <v>#REF!</v>
      </c>
      <c r="BZ720" s="3042" t="e">
        <v>#REF!</v>
      </c>
      <c r="CA720" s="3010">
        <f>CA727</f>
        <v>42846</v>
      </c>
      <c r="CB720" s="2991">
        <f>CB727</f>
        <v>42874</v>
      </c>
      <c r="CC720" s="3084">
        <f>CC727</f>
        <v>42902</v>
      </c>
      <c r="CD720" s="2991">
        <f>CD727</f>
        <v>42930</v>
      </c>
      <c r="CE720" s="3084">
        <f>CE727</f>
        <v>42958</v>
      </c>
      <c r="CF720" s="62" t="s">
        <v>699</v>
      </c>
      <c r="CG720" s="45">
        <f t="shared" ref="CG720:CS720" si="656">CG727</f>
        <v>43000</v>
      </c>
      <c r="CH720" s="45">
        <f t="shared" si="656"/>
        <v>43035</v>
      </c>
      <c r="CI720" s="45">
        <f t="shared" si="656"/>
        <v>43070</v>
      </c>
      <c r="CJ720" s="45">
        <f t="shared" si="656"/>
        <v>43119</v>
      </c>
      <c r="CK720" s="45">
        <f t="shared" si="656"/>
        <v>43154</v>
      </c>
      <c r="CL720" s="45">
        <f t="shared" si="656"/>
        <v>43182</v>
      </c>
      <c r="CM720" s="45">
        <f t="shared" si="656"/>
        <v>43217</v>
      </c>
      <c r="CN720" s="45">
        <f t="shared" si="656"/>
        <v>43245</v>
      </c>
      <c r="CO720" s="45">
        <f t="shared" si="656"/>
        <v>43266</v>
      </c>
      <c r="CP720" s="45">
        <f t="shared" si="656"/>
        <v>43301</v>
      </c>
      <c r="CQ720" s="45">
        <f t="shared" si="656"/>
        <v>43336</v>
      </c>
      <c r="CR720" s="62" t="s">
        <v>699</v>
      </c>
      <c r="CS720" s="45">
        <f t="shared" si="656"/>
        <v>43378</v>
      </c>
    </row>
    <row r="721" spans="1:97" ht="30" hidden="1" customHeight="1" x14ac:dyDescent="0.25">
      <c r="A721" s="4726"/>
      <c r="B721" s="4733"/>
      <c r="C721" s="3110" t="s">
        <v>151</v>
      </c>
      <c r="D721" s="3108"/>
      <c r="E721" s="209"/>
      <c r="F721" s="3035"/>
      <c r="G721" s="3035"/>
      <c r="H721" s="3035"/>
      <c r="I721" s="3035"/>
      <c r="J721" s="3035"/>
      <c r="K721" s="209"/>
      <c r="L721" s="209"/>
      <c r="M721" s="210"/>
      <c r="N721" s="210"/>
      <c r="O721" s="2334"/>
      <c r="P721" s="210"/>
      <c r="Q721" s="210"/>
      <c r="R721" s="3036"/>
      <c r="S721" s="210"/>
      <c r="T721" s="210"/>
      <c r="U721" s="210"/>
      <c r="V721" s="210"/>
      <c r="W721" s="210"/>
      <c r="X721" s="210"/>
      <c r="Y721" s="210"/>
      <c r="Z721" s="210"/>
      <c r="AA721" s="2334"/>
      <c r="AB721" s="3037" t="e">
        <v>#REF!</v>
      </c>
      <c r="AC721" s="3038" t="e">
        <v>#REF!</v>
      </c>
      <c r="AD721" s="3038" t="e">
        <v>#REF!</v>
      </c>
      <c r="AE721" s="3038">
        <v>41376</v>
      </c>
      <c r="AF721" s="3038" t="e">
        <v>#REF!</v>
      </c>
      <c r="AG721" s="3038" t="e">
        <v>#REF!</v>
      </c>
      <c r="AH721" s="3038" t="e">
        <v>#REF!</v>
      </c>
      <c r="AI721" s="3038" t="e">
        <v>#REF!</v>
      </c>
      <c r="AJ721" s="3038" t="s">
        <v>25</v>
      </c>
      <c r="AK721" s="3038">
        <v>41530</v>
      </c>
      <c r="AL721" s="3038" t="e">
        <v>#REF!</v>
      </c>
      <c r="AM721" s="926" t="e">
        <v>#REF!</v>
      </c>
      <c r="AN721" s="926" t="e">
        <v>#REF!</v>
      </c>
      <c r="AO721" s="926" t="e">
        <v>#REF!</v>
      </c>
      <c r="AP721" s="926" t="e">
        <v>#REF!</v>
      </c>
      <c r="AQ721" s="926" t="e">
        <v>#REF!</v>
      </c>
      <c r="AR721" s="926">
        <v>41410</v>
      </c>
      <c r="AS721" s="926">
        <v>41810</v>
      </c>
      <c r="AT721" s="926">
        <v>41845</v>
      </c>
      <c r="AU721" s="3037">
        <v>41494</v>
      </c>
      <c r="AV721" s="926" t="s">
        <v>25</v>
      </c>
      <c r="AW721" s="3037">
        <v>41901</v>
      </c>
      <c r="AX721" s="926">
        <v>41578</v>
      </c>
      <c r="AY721" s="926">
        <v>41978</v>
      </c>
      <c r="AZ721" s="926">
        <v>41641</v>
      </c>
      <c r="BA721" s="926" t="e">
        <v>#REF!</v>
      </c>
      <c r="BB721" s="926" t="e">
        <v>#REF!</v>
      </c>
      <c r="BC721" s="926" t="e">
        <v>#REF!</v>
      </c>
      <c r="BD721" s="926" t="e">
        <v>#REF!</v>
      </c>
      <c r="BE721" s="926" t="e">
        <v>#REF!</v>
      </c>
      <c r="BF721" s="926" t="e">
        <v>#REF!</v>
      </c>
      <c r="BG721" s="926">
        <v>42251</v>
      </c>
      <c r="BH721" s="926" t="s">
        <v>25</v>
      </c>
      <c r="BI721" s="926">
        <v>42286</v>
      </c>
      <c r="BJ721" s="926" t="e">
        <v>#REF!</v>
      </c>
      <c r="BK721" s="926" t="e">
        <v>#REF!</v>
      </c>
      <c r="BL721" s="210" t="e">
        <v>#REF!</v>
      </c>
      <c r="BM721" s="210" t="e">
        <v>#REF!</v>
      </c>
      <c r="BN721" s="210" t="e">
        <v>#REF!</v>
      </c>
      <c r="BO721" s="926" t="e">
        <v>#REF!</v>
      </c>
      <c r="BP721" s="926" t="e">
        <v>#REF!</v>
      </c>
      <c r="BQ721" s="926" t="e">
        <v>#REF!</v>
      </c>
      <c r="BR721" s="926" t="e">
        <v>#REF!</v>
      </c>
      <c r="BS721" s="926" t="e">
        <v>#REF!</v>
      </c>
      <c r="BT721" s="926" t="s">
        <v>454</v>
      </c>
      <c r="BU721" s="926" t="e">
        <v>#REF!</v>
      </c>
      <c r="BV721" s="926" t="e">
        <v>#REF!</v>
      </c>
      <c r="BW721" s="926" t="e">
        <v>#REF!</v>
      </c>
      <c r="BX721" s="926" t="e">
        <v>#REF!</v>
      </c>
      <c r="BY721" s="926" t="e">
        <v>#REF!</v>
      </c>
      <c r="BZ721" s="3042" t="e">
        <v>#REF!</v>
      </c>
      <c r="CA721" s="3009">
        <f>CA727</f>
        <v>42846</v>
      </c>
      <c r="CB721" s="2992">
        <f>CB727</f>
        <v>42874</v>
      </c>
      <c r="CC721" s="3085">
        <f>CC727</f>
        <v>42902</v>
      </c>
      <c r="CD721" s="2992">
        <f>CD727</f>
        <v>42930</v>
      </c>
      <c r="CE721" s="3085">
        <f>CE727</f>
        <v>42958</v>
      </c>
      <c r="CF721" s="62" t="s">
        <v>699</v>
      </c>
      <c r="CG721" s="61">
        <f t="shared" ref="CG721:CS721" si="657">CG727</f>
        <v>43000</v>
      </c>
      <c r="CH721" s="61">
        <f t="shared" si="657"/>
        <v>43035</v>
      </c>
      <c r="CI721" s="61">
        <f t="shared" si="657"/>
        <v>43070</v>
      </c>
      <c r="CJ721" s="61">
        <f t="shared" si="657"/>
        <v>43119</v>
      </c>
      <c r="CK721" s="61">
        <f t="shared" si="657"/>
        <v>43154</v>
      </c>
      <c r="CL721" s="61">
        <f t="shared" si="657"/>
        <v>43182</v>
      </c>
      <c r="CM721" s="61">
        <f t="shared" si="657"/>
        <v>43217</v>
      </c>
      <c r="CN721" s="61">
        <f t="shared" si="657"/>
        <v>43245</v>
      </c>
      <c r="CO721" s="61">
        <f t="shared" si="657"/>
        <v>43266</v>
      </c>
      <c r="CP721" s="61">
        <f t="shared" si="657"/>
        <v>43301</v>
      </c>
      <c r="CQ721" s="61">
        <f t="shared" si="657"/>
        <v>43336</v>
      </c>
      <c r="CR721" s="62" t="s">
        <v>699</v>
      </c>
      <c r="CS721" s="61">
        <f t="shared" si="657"/>
        <v>43378</v>
      </c>
    </row>
    <row r="722" spans="1:97" ht="30" hidden="1" customHeight="1" x14ac:dyDescent="0.25">
      <c r="A722" s="4726"/>
      <c r="B722" s="4733"/>
      <c r="C722" s="2024" t="s">
        <v>145</v>
      </c>
      <c r="D722" s="3108"/>
      <c r="E722" s="209"/>
      <c r="F722" s="3035"/>
      <c r="G722" s="3035"/>
      <c r="H722" s="3035"/>
      <c r="I722" s="3035"/>
      <c r="J722" s="3035"/>
      <c r="K722" s="209"/>
      <c r="L722" s="209"/>
      <c r="M722" s="210"/>
      <c r="N722" s="210"/>
      <c r="O722" s="2334"/>
      <c r="P722" s="210"/>
      <c r="Q722" s="210"/>
      <c r="R722" s="3036"/>
      <c r="S722" s="210"/>
      <c r="T722" s="210"/>
      <c r="U722" s="210"/>
      <c r="V722" s="210"/>
      <c r="W722" s="210"/>
      <c r="X722" s="210"/>
      <c r="Y722" s="210"/>
      <c r="Z722" s="210"/>
      <c r="AA722" s="2334"/>
      <c r="AB722" s="3037" t="e">
        <v>#REF!</v>
      </c>
      <c r="AC722" s="3038" t="e">
        <v>#REF!</v>
      </c>
      <c r="AD722" s="3038" t="e">
        <v>#REF!</v>
      </c>
      <c r="AE722" s="3038">
        <v>41374</v>
      </c>
      <c r="AF722" s="3038" t="e">
        <v>#REF!</v>
      </c>
      <c r="AG722" s="3038" t="e">
        <v>#REF!</v>
      </c>
      <c r="AH722" s="3038" t="e">
        <v>#REF!</v>
      </c>
      <c r="AI722" s="3038">
        <v>41493</v>
      </c>
      <c r="AJ722" s="3038" t="s">
        <v>25</v>
      </c>
      <c r="AK722" s="3038">
        <v>41528</v>
      </c>
      <c r="AL722" s="3038" t="e">
        <v>#REF!</v>
      </c>
      <c r="AM722" s="926" t="e">
        <v>#REF!</v>
      </c>
      <c r="AN722" s="926" t="e">
        <v>#REF!</v>
      </c>
      <c r="AO722" s="926">
        <v>41288</v>
      </c>
      <c r="AP722" s="926" t="e">
        <v>#REF!</v>
      </c>
      <c r="AQ722" s="926" t="e">
        <v>#REF!</v>
      </c>
      <c r="AR722" s="926">
        <v>41764</v>
      </c>
      <c r="AS722" s="926">
        <v>41801</v>
      </c>
      <c r="AT722" s="926">
        <v>41843</v>
      </c>
      <c r="AU722" s="3037">
        <v>41492</v>
      </c>
      <c r="AV722" s="926" t="s">
        <v>25</v>
      </c>
      <c r="AW722" s="3037">
        <v>41899</v>
      </c>
      <c r="AX722" s="926">
        <v>41583</v>
      </c>
      <c r="AY722" s="926">
        <v>41611</v>
      </c>
      <c r="AZ722" s="926">
        <v>42002</v>
      </c>
      <c r="BA722" s="926" t="e">
        <v>#REF!</v>
      </c>
      <c r="BB722" s="926" t="e">
        <v>#REF!</v>
      </c>
      <c r="BC722" s="926" t="e">
        <v>#REF!</v>
      </c>
      <c r="BD722" s="926" t="e">
        <v>#REF!</v>
      </c>
      <c r="BE722" s="926" t="e">
        <v>#REF!</v>
      </c>
      <c r="BF722" s="926" t="e">
        <v>#REF!</v>
      </c>
      <c r="BG722" s="926">
        <v>42249</v>
      </c>
      <c r="BH722" s="926" t="s">
        <v>25</v>
      </c>
      <c r="BI722" s="926">
        <v>42284</v>
      </c>
      <c r="BJ722" s="926" t="e">
        <v>#REF!</v>
      </c>
      <c r="BK722" s="926" t="e">
        <v>#REF!</v>
      </c>
      <c r="BL722" s="210" t="e">
        <v>#REF!</v>
      </c>
      <c r="BM722" s="210" t="e">
        <v>#REF!</v>
      </c>
      <c r="BN722" s="210" t="e">
        <v>#REF!</v>
      </c>
      <c r="BO722" s="926" t="e">
        <v>#REF!</v>
      </c>
      <c r="BP722" s="926" t="e">
        <v>#REF!</v>
      </c>
      <c r="BQ722" s="926" t="e">
        <v>#REF!</v>
      </c>
      <c r="BR722" s="926" t="e">
        <v>#REF!</v>
      </c>
      <c r="BS722" s="926" t="e">
        <v>#REF!</v>
      </c>
      <c r="BT722" s="926" t="s">
        <v>454</v>
      </c>
      <c r="BU722" s="926" t="e">
        <v>#REF!</v>
      </c>
      <c r="BV722" s="926" t="e">
        <v>#REF!</v>
      </c>
      <c r="BW722" s="926" t="e">
        <v>#REF!</v>
      </c>
      <c r="BX722" s="926" t="e">
        <v>#REF!</v>
      </c>
      <c r="BY722" s="926" t="e">
        <v>#REF!</v>
      </c>
      <c r="BZ722" s="3042" t="e">
        <v>#REF!</v>
      </c>
      <c r="CA722" s="3049">
        <f>CA717+2</f>
        <v>42837</v>
      </c>
      <c r="CB722" s="2993">
        <f>CB717+2</f>
        <v>42865</v>
      </c>
      <c r="CC722" s="3086">
        <f>CC717+2</f>
        <v>42893</v>
      </c>
      <c r="CD722" s="2993">
        <f>CD717+2</f>
        <v>42921</v>
      </c>
      <c r="CE722" s="3086">
        <f>CE717+2</f>
        <v>42949</v>
      </c>
      <c r="CF722" s="1712" t="s">
        <v>699</v>
      </c>
      <c r="CG722" s="1712">
        <f t="shared" ref="CG722:CS722" si="658">CG717+2</f>
        <v>42991</v>
      </c>
      <c r="CH722" s="1712">
        <f t="shared" si="658"/>
        <v>43026</v>
      </c>
      <c r="CI722" s="1712">
        <f t="shared" si="658"/>
        <v>43061</v>
      </c>
      <c r="CJ722" s="1712">
        <f t="shared" si="658"/>
        <v>43110</v>
      </c>
      <c r="CK722" s="1712">
        <f t="shared" si="658"/>
        <v>43145</v>
      </c>
      <c r="CL722" s="1712">
        <f t="shared" si="658"/>
        <v>43173</v>
      </c>
      <c r="CM722" s="1712">
        <f t="shared" si="658"/>
        <v>43208</v>
      </c>
      <c r="CN722" s="1712">
        <f t="shared" si="658"/>
        <v>43236</v>
      </c>
      <c r="CO722" s="1712">
        <f t="shared" si="658"/>
        <v>43257</v>
      </c>
      <c r="CP722" s="1712">
        <f t="shared" si="658"/>
        <v>43292</v>
      </c>
      <c r="CQ722" s="1712">
        <f t="shared" si="658"/>
        <v>43327</v>
      </c>
      <c r="CR722" s="1712" t="s">
        <v>699</v>
      </c>
      <c r="CS722" s="1712">
        <f t="shared" si="658"/>
        <v>43369</v>
      </c>
    </row>
    <row r="723" spans="1:97" ht="30" hidden="1" customHeight="1" x14ac:dyDescent="0.25">
      <c r="A723" s="4726"/>
      <c r="B723" s="4733"/>
      <c r="C723" s="3110"/>
      <c r="D723" s="3108"/>
      <c r="E723" s="209"/>
      <c r="F723" s="3035"/>
      <c r="G723" s="3035"/>
      <c r="H723" s="3035"/>
      <c r="I723" s="3035"/>
      <c r="J723" s="3035"/>
      <c r="K723" s="209"/>
      <c r="L723" s="209"/>
      <c r="M723" s="210"/>
      <c r="N723" s="210"/>
      <c r="O723" s="2334"/>
      <c r="P723" s="210"/>
      <c r="Q723" s="210"/>
      <c r="R723" s="3036"/>
      <c r="S723" s="210"/>
      <c r="T723" s="210"/>
      <c r="U723" s="210"/>
      <c r="V723" s="210"/>
      <c r="W723" s="210"/>
      <c r="X723" s="210"/>
      <c r="Y723" s="210"/>
      <c r="Z723" s="210"/>
      <c r="AA723" s="2334"/>
      <c r="AB723" s="3037"/>
      <c r="AC723" s="3038"/>
      <c r="AD723" s="3038"/>
      <c r="AE723" s="3038"/>
      <c r="AF723" s="3038"/>
      <c r="AG723" s="3038"/>
      <c r="AH723" s="3038"/>
      <c r="AI723" s="3038"/>
      <c r="AJ723" s="3038"/>
      <c r="AK723" s="3038"/>
      <c r="AL723" s="3038" t="s">
        <v>260</v>
      </c>
      <c r="AM723" s="926"/>
      <c r="AN723" s="926"/>
      <c r="AO723" s="926"/>
      <c r="AP723" s="926"/>
      <c r="AQ723" s="926"/>
      <c r="AR723" s="926"/>
      <c r="AS723" s="926"/>
      <c r="AT723" s="926"/>
      <c r="AU723" s="3037"/>
      <c r="AV723" s="926" t="s">
        <v>25</v>
      </c>
      <c r="AW723" s="3037"/>
      <c r="AX723" s="926"/>
      <c r="AY723" s="926"/>
      <c r="AZ723" s="926"/>
      <c r="BA723" s="926"/>
      <c r="BB723" s="926"/>
      <c r="BC723" s="926"/>
      <c r="BD723" s="926"/>
      <c r="BE723" s="926"/>
      <c r="BF723" s="926"/>
      <c r="BG723" s="926"/>
      <c r="BH723" s="926" t="s">
        <v>25</v>
      </c>
      <c r="BI723" s="926"/>
      <c r="BJ723" s="926"/>
      <c r="BK723" s="926"/>
      <c r="BL723" s="210"/>
      <c r="BM723" s="210"/>
      <c r="BN723" s="210"/>
      <c r="BO723" s="926"/>
      <c r="BP723" s="926"/>
      <c r="BQ723" s="926"/>
      <c r="BR723" s="926"/>
      <c r="BS723" s="926"/>
      <c r="BT723" s="926" t="s">
        <v>454</v>
      </c>
      <c r="BU723" s="926"/>
      <c r="BV723" s="926"/>
      <c r="BW723" s="926"/>
      <c r="BX723" s="926"/>
      <c r="BY723" s="926"/>
      <c r="BZ723" s="3042"/>
      <c r="CA723" s="3048"/>
      <c r="CB723" s="2990"/>
      <c r="CC723" s="3083"/>
      <c r="CD723" s="2990"/>
      <c r="CE723" s="3083"/>
      <c r="CF723" s="62" t="s">
        <v>699</v>
      </c>
      <c r="CG723" s="62"/>
      <c r="CH723" s="62"/>
      <c r="CI723" s="62"/>
      <c r="CJ723" s="62"/>
      <c r="CK723" s="62"/>
      <c r="CL723" s="62"/>
      <c r="CM723" s="62"/>
      <c r="CN723" s="62"/>
      <c r="CO723" s="62"/>
      <c r="CP723" s="62"/>
      <c r="CQ723" s="62"/>
      <c r="CR723" s="62" t="s">
        <v>699</v>
      </c>
      <c r="CS723" s="62"/>
    </row>
    <row r="724" spans="1:97" ht="30" hidden="1" customHeight="1" x14ac:dyDescent="0.25">
      <c r="A724" s="4726"/>
      <c r="B724" s="4733"/>
      <c r="C724" s="3126" t="s">
        <v>202</v>
      </c>
      <c r="D724" s="3109"/>
      <c r="E724" s="209"/>
      <c r="F724" s="3035"/>
      <c r="G724" s="3035"/>
      <c r="H724" s="3035"/>
      <c r="I724" s="3035"/>
      <c r="J724" s="3035"/>
      <c r="K724" s="209"/>
      <c r="L724" s="209"/>
      <c r="M724" s="210"/>
      <c r="N724" s="210"/>
      <c r="O724" s="2334"/>
      <c r="P724" s="210"/>
      <c r="Q724" s="210"/>
      <c r="R724" s="3036"/>
      <c r="S724" s="210"/>
      <c r="T724" s="210"/>
      <c r="U724" s="210"/>
      <c r="V724" s="210"/>
      <c r="W724" s="210"/>
      <c r="X724" s="210"/>
      <c r="Y724" s="210"/>
      <c r="Z724" s="210"/>
      <c r="AA724" s="2334"/>
      <c r="AB724" s="3037" t="e">
        <v>#REF!</v>
      </c>
      <c r="AC724" s="3038" t="e">
        <v>#REF!</v>
      </c>
      <c r="AD724" s="3038" t="e">
        <v>#REF!</v>
      </c>
      <c r="AE724" s="3038">
        <v>41379</v>
      </c>
      <c r="AF724" s="3038" t="e">
        <v>#REF!</v>
      </c>
      <c r="AG724" s="3038" t="e">
        <v>#REF!</v>
      </c>
      <c r="AH724" s="3038" t="e">
        <v>#REF!</v>
      </c>
      <c r="AI724" s="3038" t="e">
        <v>#REF!</v>
      </c>
      <c r="AJ724" s="3038" t="s">
        <v>25</v>
      </c>
      <c r="AK724" s="3038" t="e">
        <v>#REF!</v>
      </c>
      <c r="AL724" s="3038" t="e">
        <v>#REF!</v>
      </c>
      <c r="AM724" s="926" t="e">
        <v>#REF!</v>
      </c>
      <c r="AN724" s="926" t="e">
        <v>#REF!</v>
      </c>
      <c r="AO724" s="926" t="e">
        <v>#REF!</v>
      </c>
      <c r="AP724" s="926" t="e">
        <v>#REF!</v>
      </c>
      <c r="AQ724" s="926" t="e">
        <v>#REF!</v>
      </c>
      <c r="AR724" s="926">
        <v>41409</v>
      </c>
      <c r="AS724" s="926">
        <v>41813</v>
      </c>
      <c r="AT724" s="926">
        <v>41848</v>
      </c>
      <c r="AU724" s="3037">
        <v>41497</v>
      </c>
      <c r="AV724" s="926">
        <v>41504</v>
      </c>
      <c r="AW724" s="3037">
        <v>41904</v>
      </c>
      <c r="AX724" s="926" t="e">
        <v>#REF!</v>
      </c>
      <c r="AY724" s="926">
        <v>41981</v>
      </c>
      <c r="AZ724" s="926">
        <v>41644</v>
      </c>
      <c r="BA724" s="926" t="e">
        <v>#REF!</v>
      </c>
      <c r="BB724" s="926" t="e">
        <v>#REF!</v>
      </c>
      <c r="BC724" s="926" t="e">
        <v>#REF!</v>
      </c>
      <c r="BD724" s="926" t="e">
        <v>#REF!</v>
      </c>
      <c r="BE724" s="926" t="e">
        <v>#REF!</v>
      </c>
      <c r="BF724" s="926" t="e">
        <v>#REF!</v>
      </c>
      <c r="BG724" s="926">
        <v>42255</v>
      </c>
      <c r="BH724" s="926" t="s">
        <v>25</v>
      </c>
      <c r="BI724" s="926">
        <v>42289</v>
      </c>
      <c r="BJ724" s="926" t="e">
        <v>#REF!</v>
      </c>
      <c r="BK724" s="926" t="e">
        <v>#REF!</v>
      </c>
      <c r="BL724" s="210" t="e">
        <v>#REF!</v>
      </c>
      <c r="BM724" s="210" t="e">
        <v>#REF!</v>
      </c>
      <c r="BN724" s="210" t="e">
        <v>#REF!</v>
      </c>
      <c r="BO724" s="926" t="e">
        <v>#REF!</v>
      </c>
      <c r="BP724" s="926" t="e">
        <v>#REF!</v>
      </c>
      <c r="BQ724" s="926" t="e">
        <v>#REF!</v>
      </c>
      <c r="BR724" s="926" t="e">
        <v>#REF!</v>
      </c>
      <c r="BS724" s="926" t="e">
        <v>#REF!</v>
      </c>
      <c r="BT724" s="926" t="s">
        <v>454</v>
      </c>
      <c r="BU724" s="926" t="e">
        <v>#REF!</v>
      </c>
      <c r="BV724" s="926" t="e">
        <v>#REF!</v>
      </c>
      <c r="BW724" s="926" t="e">
        <v>#REF!</v>
      </c>
      <c r="BX724" s="926" t="e">
        <v>#REF!</v>
      </c>
      <c r="BY724" s="926" t="e">
        <v>#REF!</v>
      </c>
      <c r="BZ724" s="3042" t="e">
        <v>#REF!</v>
      </c>
      <c r="CA724" s="3050">
        <f>CA727-4</f>
        <v>42842</v>
      </c>
      <c r="CB724" s="2994">
        <f>CB727-4</f>
        <v>42870</v>
      </c>
      <c r="CC724" s="3087">
        <f>CC727-4</f>
        <v>42898</v>
      </c>
      <c r="CD724" s="2994">
        <f>CD727-4</f>
        <v>42926</v>
      </c>
      <c r="CE724" s="3087">
        <f>CE727-4</f>
        <v>42954</v>
      </c>
      <c r="CF724" s="639" t="s">
        <v>699</v>
      </c>
      <c r="CG724" s="1844">
        <f t="shared" ref="CG724:CS724" si="659">CG727-4</f>
        <v>42996</v>
      </c>
      <c r="CH724" s="1844">
        <f t="shared" si="659"/>
        <v>43031</v>
      </c>
      <c r="CI724" s="1844">
        <f t="shared" si="659"/>
        <v>43066</v>
      </c>
      <c r="CJ724" s="1844">
        <f t="shared" si="659"/>
        <v>43115</v>
      </c>
      <c r="CK724" s="1844">
        <f t="shared" si="659"/>
        <v>43150</v>
      </c>
      <c r="CL724" s="1844">
        <f t="shared" si="659"/>
        <v>43178</v>
      </c>
      <c r="CM724" s="1844">
        <f t="shared" si="659"/>
        <v>43213</v>
      </c>
      <c r="CN724" s="1844">
        <f t="shared" si="659"/>
        <v>43241</v>
      </c>
      <c r="CO724" s="1844">
        <f t="shared" si="659"/>
        <v>43262</v>
      </c>
      <c r="CP724" s="1844">
        <f t="shared" si="659"/>
        <v>43297</v>
      </c>
      <c r="CQ724" s="1844">
        <f t="shared" si="659"/>
        <v>43332</v>
      </c>
      <c r="CR724" s="639" t="s">
        <v>699</v>
      </c>
      <c r="CS724" s="1844">
        <f t="shared" si="659"/>
        <v>43374</v>
      </c>
    </row>
    <row r="725" spans="1:97" ht="30" hidden="1" customHeight="1" x14ac:dyDescent="0.25">
      <c r="A725" s="4726"/>
      <c r="B725" s="4733"/>
      <c r="C725" s="3111" t="s">
        <v>600</v>
      </c>
      <c r="D725" s="3109"/>
      <c r="E725" s="209"/>
      <c r="F725" s="3035"/>
      <c r="G725" s="3035"/>
      <c r="H725" s="3035"/>
      <c r="I725" s="3035"/>
      <c r="J725" s="3035"/>
      <c r="K725" s="209"/>
      <c r="L725" s="209"/>
      <c r="M725" s="210"/>
      <c r="N725" s="210"/>
      <c r="O725" s="2334"/>
      <c r="P725" s="210"/>
      <c r="Q725" s="210"/>
      <c r="R725" s="3036"/>
      <c r="S725" s="210"/>
      <c r="T725" s="210"/>
      <c r="U725" s="210"/>
      <c r="V725" s="210"/>
      <c r="W725" s="210"/>
      <c r="X725" s="210"/>
      <c r="Y725" s="210"/>
      <c r="Z725" s="210"/>
      <c r="AA725" s="2334"/>
      <c r="AB725" s="3037" t="e">
        <v>#REF!</v>
      </c>
      <c r="AC725" s="3038" t="e">
        <v>#REF!</v>
      </c>
      <c r="AD725" s="3038" t="e">
        <v>#REF!</v>
      </c>
      <c r="AE725" s="3038">
        <v>41383</v>
      </c>
      <c r="AF725" s="3038" t="e">
        <v>#REF!</v>
      </c>
      <c r="AG725" s="3038" t="e">
        <v>#REF!</v>
      </c>
      <c r="AH725" s="3038" t="e">
        <v>#REF!</v>
      </c>
      <c r="AI725" s="3038" t="e">
        <v>#REF!</v>
      </c>
      <c r="AJ725" s="3038" t="s">
        <v>25</v>
      </c>
      <c r="AK725" s="3038" t="e">
        <v>#REF!</v>
      </c>
      <c r="AL725" s="3038" t="e">
        <v>#REF!</v>
      </c>
      <c r="AM725" s="926" t="e">
        <v>#REF!</v>
      </c>
      <c r="AN725" s="926" t="e">
        <v>#REF!</v>
      </c>
      <c r="AO725" s="926" t="e">
        <v>#REF!</v>
      </c>
      <c r="AP725" s="926" t="e">
        <v>#REF!</v>
      </c>
      <c r="AQ725" s="926" t="e">
        <v>#REF!</v>
      </c>
      <c r="AR725" s="926">
        <v>41781</v>
      </c>
      <c r="AS725" s="926">
        <v>41817</v>
      </c>
      <c r="AT725" s="926">
        <v>41852</v>
      </c>
      <c r="AU725" s="3037">
        <v>41501</v>
      </c>
      <c r="AV725" s="926">
        <v>41508</v>
      </c>
      <c r="AW725" s="3037">
        <v>41543</v>
      </c>
      <c r="AX725" s="926" t="e">
        <v>#REF!</v>
      </c>
      <c r="AY725" s="926">
        <v>41985</v>
      </c>
      <c r="AZ725" s="926" t="e">
        <v>#REF!</v>
      </c>
      <c r="BA725" s="926" t="e">
        <v>#REF!</v>
      </c>
      <c r="BB725" s="926" t="e">
        <v>#REF!</v>
      </c>
      <c r="BC725" s="926" t="e">
        <v>#REF!</v>
      </c>
      <c r="BD725" s="926" t="e">
        <v>#REF!</v>
      </c>
      <c r="BE725" s="926" t="e">
        <v>#REF!</v>
      </c>
      <c r="BF725" s="926" t="e">
        <v>#REF!</v>
      </c>
      <c r="BG725" s="926" t="e">
        <v>#REF!</v>
      </c>
      <c r="BH725" s="926" t="s">
        <v>25</v>
      </c>
      <c r="BI725" s="926">
        <v>42300</v>
      </c>
      <c r="BJ725" s="926" t="e">
        <v>#REF!</v>
      </c>
      <c r="BK725" s="926" t="e">
        <v>#REF!</v>
      </c>
      <c r="BL725" s="210" t="e">
        <v>#REF!</v>
      </c>
      <c r="BM725" s="210" t="e">
        <v>#REF!</v>
      </c>
      <c r="BN725" s="210" t="e">
        <v>#REF!</v>
      </c>
      <c r="BO725" s="926" t="e">
        <v>#REF!</v>
      </c>
      <c r="BP725" s="926" t="e">
        <v>#REF!</v>
      </c>
      <c r="BQ725" s="926" t="e">
        <v>#REF!</v>
      </c>
      <c r="BR725" s="926" t="e">
        <v>#REF!</v>
      </c>
      <c r="BS725" s="926" t="e">
        <v>#REF!</v>
      </c>
      <c r="BT725" s="926" t="s">
        <v>454</v>
      </c>
      <c r="BU725" s="926" t="e">
        <v>#REF!</v>
      </c>
      <c r="BV725" s="926" t="e">
        <v>#REF!</v>
      </c>
      <c r="BW725" s="926" t="e">
        <v>#REF!</v>
      </c>
      <c r="BX725" s="926" t="e">
        <v>#REF!</v>
      </c>
      <c r="BY725" s="926" t="e">
        <v>#REF!</v>
      </c>
      <c r="BZ725" s="3042" t="e">
        <v>#REF!</v>
      </c>
      <c r="CA725" s="3051">
        <f>CA734-26</f>
        <v>42846</v>
      </c>
      <c r="CB725" s="2995">
        <f>CB734-26</f>
        <v>42874</v>
      </c>
      <c r="CC725" s="3088">
        <f>CC734-26</f>
        <v>42902</v>
      </c>
      <c r="CD725" s="2995">
        <f>CD734-26</f>
        <v>42930</v>
      </c>
      <c r="CE725" s="3088">
        <f>CE734-26</f>
        <v>42958</v>
      </c>
      <c r="CF725" s="62" t="s">
        <v>699</v>
      </c>
      <c r="CG725" s="50">
        <f t="shared" ref="CG725:CS725" si="660">CG734-26</f>
        <v>43000</v>
      </c>
      <c r="CH725" s="50">
        <f t="shared" si="660"/>
        <v>43035</v>
      </c>
      <c r="CI725" s="50">
        <f t="shared" si="660"/>
        <v>43070</v>
      </c>
      <c r="CJ725" s="50">
        <f t="shared" si="660"/>
        <v>43119</v>
      </c>
      <c r="CK725" s="50">
        <f t="shared" si="660"/>
        <v>43154</v>
      </c>
      <c r="CL725" s="50">
        <f t="shared" si="660"/>
        <v>43182</v>
      </c>
      <c r="CM725" s="50">
        <f t="shared" si="660"/>
        <v>43217</v>
      </c>
      <c r="CN725" s="50">
        <f t="shared" si="660"/>
        <v>43245</v>
      </c>
      <c r="CO725" s="50">
        <f t="shared" si="660"/>
        <v>43266</v>
      </c>
      <c r="CP725" s="50">
        <f t="shared" si="660"/>
        <v>43301</v>
      </c>
      <c r="CQ725" s="50">
        <f t="shared" si="660"/>
        <v>43336</v>
      </c>
      <c r="CR725" s="62" t="s">
        <v>699</v>
      </c>
      <c r="CS725" s="50">
        <f t="shared" si="660"/>
        <v>43378</v>
      </c>
    </row>
    <row r="726" spans="1:97" ht="30" hidden="1" customHeight="1" x14ac:dyDescent="0.25">
      <c r="A726" s="4726"/>
      <c r="B726" s="4733"/>
      <c r="C726" s="3111" t="s">
        <v>152</v>
      </c>
      <c r="D726" s="3109"/>
      <c r="E726" s="209"/>
      <c r="F726" s="3035"/>
      <c r="G726" s="3035"/>
      <c r="H726" s="3035"/>
      <c r="I726" s="3035"/>
      <c r="J726" s="3035"/>
      <c r="K726" s="209"/>
      <c r="L726" s="209"/>
      <c r="M726" s="210"/>
      <c r="N726" s="210"/>
      <c r="O726" s="2334"/>
      <c r="P726" s="210"/>
      <c r="Q726" s="210"/>
      <c r="R726" s="3036"/>
      <c r="S726" s="210"/>
      <c r="T726" s="210"/>
      <c r="U726" s="210"/>
      <c r="V726" s="210"/>
      <c r="W726" s="210"/>
      <c r="X726" s="210"/>
      <c r="Y726" s="210"/>
      <c r="Z726" s="210"/>
      <c r="AA726" s="2334"/>
      <c r="AB726" s="3037"/>
      <c r="AC726" s="3038"/>
      <c r="AD726" s="3038"/>
      <c r="AE726" s="3038"/>
      <c r="AF726" s="3038"/>
      <c r="AG726" s="3038"/>
      <c r="AH726" s="3038"/>
      <c r="AI726" s="3038"/>
      <c r="AJ726" s="3038" t="s">
        <v>25</v>
      </c>
      <c r="AK726" s="3038"/>
      <c r="AL726" s="3038"/>
      <c r="AM726" s="926"/>
      <c r="AN726" s="926"/>
      <c r="AO726" s="926"/>
      <c r="AP726" s="926"/>
      <c r="AQ726" s="926"/>
      <c r="AR726" s="926"/>
      <c r="AS726" s="926"/>
      <c r="AT726" s="926"/>
      <c r="AU726" s="3037"/>
      <c r="AV726" s="926" t="s">
        <v>25</v>
      </c>
      <c r="AW726" s="3037"/>
      <c r="AX726" s="926"/>
      <c r="AY726" s="926"/>
      <c r="AZ726" s="926"/>
      <c r="BA726" s="926"/>
      <c r="BB726" s="926"/>
      <c r="BC726" s="926"/>
      <c r="BD726" s="926"/>
      <c r="BE726" s="926"/>
      <c r="BF726" s="926"/>
      <c r="BG726" s="926"/>
      <c r="BH726" s="926" t="s">
        <v>25</v>
      </c>
      <c r="BI726" s="926"/>
      <c r="BJ726" s="926"/>
      <c r="BK726" s="926"/>
      <c r="BL726" s="210"/>
      <c r="BM726" s="210"/>
      <c r="BN726" s="210"/>
      <c r="BO726" s="926"/>
      <c r="BP726" s="926"/>
      <c r="BQ726" s="926"/>
      <c r="BR726" s="926"/>
      <c r="BS726" s="926"/>
      <c r="BT726" s="926" t="s">
        <v>454</v>
      </c>
      <c r="BU726" s="926"/>
      <c r="BV726" s="926"/>
      <c r="BW726" s="926"/>
      <c r="BX726" s="926"/>
      <c r="BY726" s="926"/>
      <c r="BZ726" s="3042"/>
      <c r="CA726" s="3052"/>
      <c r="CB726" s="2996"/>
      <c r="CC726" s="3089"/>
      <c r="CD726" s="2996"/>
      <c r="CE726" s="3089"/>
      <c r="CF726" s="62" t="s">
        <v>699</v>
      </c>
      <c r="CG726" s="1708"/>
      <c r="CH726" s="1708"/>
      <c r="CI726" s="1708"/>
      <c r="CJ726" s="1708"/>
      <c r="CK726" s="1708"/>
      <c r="CL726" s="1708"/>
      <c r="CM726" s="1708"/>
      <c r="CN726" s="1708"/>
      <c r="CO726" s="1708"/>
      <c r="CP726" s="1708"/>
      <c r="CQ726" s="1708"/>
      <c r="CR726" s="62" t="s">
        <v>699</v>
      </c>
      <c r="CS726" s="1708"/>
    </row>
    <row r="727" spans="1:97" ht="30" hidden="1" customHeight="1" x14ac:dyDescent="0.25">
      <c r="A727" s="4726"/>
      <c r="B727" s="4733"/>
      <c r="C727" s="3126" t="s">
        <v>201</v>
      </c>
      <c r="D727" s="3109"/>
      <c r="E727" s="209"/>
      <c r="F727" s="3035"/>
      <c r="G727" s="3035"/>
      <c r="H727" s="3035"/>
      <c r="I727" s="3035"/>
      <c r="J727" s="3035"/>
      <c r="K727" s="209"/>
      <c r="L727" s="209"/>
      <c r="M727" s="210"/>
      <c r="N727" s="210"/>
      <c r="O727" s="2334"/>
      <c r="P727" s="210"/>
      <c r="Q727" s="210"/>
      <c r="R727" s="3036"/>
      <c r="S727" s="210"/>
      <c r="T727" s="210"/>
      <c r="U727" s="210"/>
      <c r="V727" s="210"/>
      <c r="W727" s="210"/>
      <c r="X727" s="210"/>
      <c r="Y727" s="210"/>
      <c r="Z727" s="210"/>
      <c r="AA727" s="2334"/>
      <c r="AB727" s="3037" t="e">
        <v>#REF!</v>
      </c>
      <c r="AC727" s="3038" t="e">
        <v>#REF!</v>
      </c>
      <c r="AD727" s="3038" t="e">
        <v>#REF!</v>
      </c>
      <c r="AE727" s="3038">
        <v>41383</v>
      </c>
      <c r="AF727" s="3038" t="e">
        <v>#REF!</v>
      </c>
      <c r="AG727" s="3038" t="e">
        <v>#REF!</v>
      </c>
      <c r="AH727" s="3038" t="e">
        <v>#REF!</v>
      </c>
      <c r="AI727" s="3038" t="e">
        <v>#REF!</v>
      </c>
      <c r="AJ727" s="3038" t="s">
        <v>25</v>
      </c>
      <c r="AK727" s="3038" t="e">
        <v>#REF!</v>
      </c>
      <c r="AL727" s="3038" t="e">
        <v>#REF!</v>
      </c>
      <c r="AM727" s="926" t="e">
        <v>#REF!</v>
      </c>
      <c r="AN727" s="926" t="e">
        <v>#REF!</v>
      </c>
      <c r="AO727" s="926" t="e">
        <v>#REF!</v>
      </c>
      <c r="AP727" s="926" t="e">
        <v>#REF!</v>
      </c>
      <c r="AQ727" s="926" t="e">
        <v>#REF!</v>
      </c>
      <c r="AR727" s="926">
        <v>41781</v>
      </c>
      <c r="AS727" s="926">
        <v>41817</v>
      </c>
      <c r="AT727" s="926">
        <v>41852</v>
      </c>
      <c r="AU727" s="3037">
        <v>41501</v>
      </c>
      <c r="AV727" s="926">
        <v>41508</v>
      </c>
      <c r="AW727" s="3037">
        <v>41543</v>
      </c>
      <c r="AX727" s="926" t="e">
        <v>#REF!</v>
      </c>
      <c r="AY727" s="926">
        <v>41985</v>
      </c>
      <c r="AZ727" s="926" t="e">
        <v>#REF!</v>
      </c>
      <c r="BA727" s="926" t="e">
        <v>#REF!</v>
      </c>
      <c r="BB727" s="926" t="e">
        <v>#REF!</v>
      </c>
      <c r="BC727" s="926" t="e">
        <v>#REF!</v>
      </c>
      <c r="BD727" s="926" t="e">
        <v>#REF!</v>
      </c>
      <c r="BE727" s="926" t="e">
        <v>#REF!</v>
      </c>
      <c r="BF727" s="926" t="e">
        <v>#REF!</v>
      </c>
      <c r="BG727" s="926" t="e">
        <v>#REF!</v>
      </c>
      <c r="BH727" s="926" t="s">
        <v>25</v>
      </c>
      <c r="BI727" s="926">
        <v>42293</v>
      </c>
      <c r="BJ727" s="926" t="e">
        <v>#REF!</v>
      </c>
      <c r="BK727" s="926" t="e">
        <v>#REF!</v>
      </c>
      <c r="BL727" s="210" t="e">
        <v>#REF!</v>
      </c>
      <c r="BM727" s="210" t="e">
        <v>#REF!</v>
      </c>
      <c r="BN727" s="210" t="e">
        <v>#REF!</v>
      </c>
      <c r="BO727" s="926" t="e">
        <v>#REF!</v>
      </c>
      <c r="BP727" s="926" t="e">
        <v>#REF!</v>
      </c>
      <c r="BQ727" s="926" t="e">
        <v>#REF!</v>
      </c>
      <c r="BR727" s="926" t="e">
        <v>#REF!</v>
      </c>
      <c r="BS727" s="926" t="e">
        <v>#REF!</v>
      </c>
      <c r="BT727" s="926" t="s">
        <v>454</v>
      </c>
      <c r="BU727" s="926" t="e">
        <v>#REF!</v>
      </c>
      <c r="BV727" s="926" t="e">
        <v>#REF!</v>
      </c>
      <c r="BW727" s="926" t="e">
        <v>#REF!</v>
      </c>
      <c r="BX727" s="926" t="e">
        <v>#REF!</v>
      </c>
      <c r="BY727" s="926" t="e">
        <v>#REF!</v>
      </c>
      <c r="BZ727" s="3042" t="e">
        <v>#REF!</v>
      </c>
      <c r="CA727" s="3050">
        <f>CA734-26</f>
        <v>42846</v>
      </c>
      <c r="CB727" s="2994">
        <f>CB734-26</f>
        <v>42874</v>
      </c>
      <c r="CC727" s="3087">
        <f>CC734-26</f>
        <v>42902</v>
      </c>
      <c r="CD727" s="2994">
        <f>CD734-26</f>
        <v>42930</v>
      </c>
      <c r="CE727" s="3087">
        <f>CE734-26</f>
        <v>42958</v>
      </c>
      <c r="CF727" s="639" t="s">
        <v>699</v>
      </c>
      <c r="CG727" s="1844">
        <f t="shared" ref="CG727:CS727" si="661">CG734-26</f>
        <v>43000</v>
      </c>
      <c r="CH727" s="1844">
        <f t="shared" si="661"/>
        <v>43035</v>
      </c>
      <c r="CI727" s="1844">
        <f t="shared" si="661"/>
        <v>43070</v>
      </c>
      <c r="CJ727" s="1844">
        <f t="shared" si="661"/>
        <v>43119</v>
      </c>
      <c r="CK727" s="1844">
        <f t="shared" si="661"/>
        <v>43154</v>
      </c>
      <c r="CL727" s="1844">
        <f t="shared" si="661"/>
        <v>43182</v>
      </c>
      <c r="CM727" s="1844">
        <f t="shared" si="661"/>
        <v>43217</v>
      </c>
      <c r="CN727" s="1844">
        <f t="shared" si="661"/>
        <v>43245</v>
      </c>
      <c r="CO727" s="1844">
        <f t="shared" si="661"/>
        <v>43266</v>
      </c>
      <c r="CP727" s="1844">
        <f t="shared" si="661"/>
        <v>43301</v>
      </c>
      <c r="CQ727" s="1844">
        <f t="shared" si="661"/>
        <v>43336</v>
      </c>
      <c r="CR727" s="639" t="s">
        <v>699</v>
      </c>
      <c r="CS727" s="1844">
        <f t="shared" si="661"/>
        <v>43378</v>
      </c>
    </row>
    <row r="728" spans="1:97" ht="30" hidden="1" customHeight="1" x14ac:dyDescent="0.25">
      <c r="A728" s="4726"/>
      <c r="B728" s="4733"/>
      <c r="C728" s="3111" t="s">
        <v>80</v>
      </c>
      <c r="D728" s="3109"/>
      <c r="E728" s="209"/>
      <c r="F728" s="3035"/>
      <c r="G728" s="3035"/>
      <c r="H728" s="3035"/>
      <c r="I728" s="3035"/>
      <c r="J728" s="3035"/>
      <c r="K728" s="209"/>
      <c r="L728" s="209"/>
      <c r="M728" s="210"/>
      <c r="N728" s="210"/>
      <c r="O728" s="2334"/>
      <c r="P728" s="210"/>
      <c r="Q728" s="210"/>
      <c r="R728" s="3036"/>
      <c r="S728" s="210"/>
      <c r="T728" s="210"/>
      <c r="U728" s="210"/>
      <c r="V728" s="210"/>
      <c r="W728" s="210"/>
      <c r="X728" s="210"/>
      <c r="Y728" s="210"/>
      <c r="Z728" s="210"/>
      <c r="AA728" s="2334"/>
      <c r="AB728" s="3037" t="e">
        <v>#REF!</v>
      </c>
      <c r="AC728" s="3038" t="e">
        <v>#REF!</v>
      </c>
      <c r="AD728" s="3038" t="e">
        <v>#REF!</v>
      </c>
      <c r="AE728" s="3038">
        <v>41397</v>
      </c>
      <c r="AF728" s="3038" t="e">
        <v>#REF!</v>
      </c>
      <c r="AG728" s="3038" t="e">
        <v>#REF!</v>
      </c>
      <c r="AH728" s="3038" t="e">
        <v>#REF!</v>
      </c>
      <c r="AI728" s="3038" t="e">
        <v>#REF!</v>
      </c>
      <c r="AJ728" s="3038" t="s">
        <v>25</v>
      </c>
      <c r="AK728" s="3038" t="e">
        <v>#REF!</v>
      </c>
      <c r="AL728" s="3038" t="e">
        <v>#REF!</v>
      </c>
      <c r="AM728" s="926" t="e">
        <v>#REF!</v>
      </c>
      <c r="AN728" s="926" t="e">
        <v>#REF!</v>
      </c>
      <c r="AO728" s="926" t="e">
        <v>#REF!</v>
      </c>
      <c r="AP728" s="926" t="e">
        <v>#REF!</v>
      </c>
      <c r="AQ728" s="926" t="e">
        <v>#REF!</v>
      </c>
      <c r="AR728" s="926">
        <v>41796</v>
      </c>
      <c r="AS728" s="926">
        <v>41831</v>
      </c>
      <c r="AT728" s="926">
        <v>41866</v>
      </c>
      <c r="AU728" s="3037">
        <v>41515</v>
      </c>
      <c r="AV728" s="926" t="s">
        <v>25</v>
      </c>
      <c r="AW728" s="3037">
        <v>41929</v>
      </c>
      <c r="AX728" s="926" t="e">
        <v>#REF!</v>
      </c>
      <c r="AY728" s="926">
        <v>41999</v>
      </c>
      <c r="AZ728" s="926" t="e">
        <v>#REF!</v>
      </c>
      <c r="BA728" s="926" t="e">
        <v>#REF!</v>
      </c>
      <c r="BB728" s="926" t="e">
        <v>#REF!</v>
      </c>
      <c r="BC728" s="926" t="e">
        <v>#REF!</v>
      </c>
      <c r="BD728" s="926" t="e">
        <v>#REF!</v>
      </c>
      <c r="BE728" s="926" t="e">
        <v>#REF!</v>
      </c>
      <c r="BF728" s="926" t="e">
        <v>#REF!</v>
      </c>
      <c r="BG728" s="926" t="e">
        <v>#REF!</v>
      </c>
      <c r="BH728" s="926" t="s">
        <v>25</v>
      </c>
      <c r="BI728" s="926">
        <v>42314</v>
      </c>
      <c r="BJ728" s="926" t="e">
        <v>#REF!</v>
      </c>
      <c r="BK728" s="926" t="e">
        <v>#REF!</v>
      </c>
      <c r="BL728" s="210" t="e">
        <v>#REF!</v>
      </c>
      <c r="BM728" s="210" t="e">
        <v>#REF!</v>
      </c>
      <c r="BN728" s="210" t="e">
        <v>#REF!</v>
      </c>
      <c r="BO728" s="926" t="e">
        <v>#REF!</v>
      </c>
      <c r="BP728" s="926" t="e">
        <v>#REF!</v>
      </c>
      <c r="BQ728" s="926" t="e">
        <v>#REF!</v>
      </c>
      <c r="BR728" s="926" t="e">
        <v>#REF!</v>
      </c>
      <c r="BS728" s="926" t="e">
        <v>#REF!</v>
      </c>
      <c r="BT728" s="926" t="s">
        <v>454</v>
      </c>
      <c r="BU728" s="926" t="e">
        <v>#REF!</v>
      </c>
      <c r="BV728" s="926" t="e">
        <v>#REF!</v>
      </c>
      <c r="BW728" s="926" t="e">
        <v>#REF!</v>
      </c>
      <c r="BX728" s="926" t="e">
        <v>#REF!</v>
      </c>
      <c r="BY728" s="926" t="e">
        <v>#REF!</v>
      </c>
      <c r="BZ728" s="3042" t="e">
        <v>#REF!</v>
      </c>
      <c r="CA728" s="3053">
        <f>CA727+14</f>
        <v>42860</v>
      </c>
      <c r="CB728" s="2997">
        <f>CB727+14</f>
        <v>42888</v>
      </c>
      <c r="CC728" s="3090">
        <f>CC727+14</f>
        <v>42916</v>
      </c>
      <c r="CD728" s="2997">
        <f>CD727+14</f>
        <v>42944</v>
      </c>
      <c r="CE728" s="3090">
        <f>CE727+14</f>
        <v>42972</v>
      </c>
      <c r="CF728" s="62" t="s">
        <v>699</v>
      </c>
      <c r="CG728" s="14">
        <f t="shared" ref="CG728:CS728" si="662">CG727+14</f>
        <v>43014</v>
      </c>
      <c r="CH728" s="14">
        <f t="shared" si="662"/>
        <v>43049</v>
      </c>
      <c r="CI728" s="14">
        <f t="shared" si="662"/>
        <v>43084</v>
      </c>
      <c r="CJ728" s="14">
        <f t="shared" si="662"/>
        <v>43133</v>
      </c>
      <c r="CK728" s="14">
        <f t="shared" si="662"/>
        <v>43168</v>
      </c>
      <c r="CL728" s="14">
        <f t="shared" si="662"/>
        <v>43196</v>
      </c>
      <c r="CM728" s="14">
        <f t="shared" si="662"/>
        <v>43231</v>
      </c>
      <c r="CN728" s="14">
        <f t="shared" si="662"/>
        <v>43259</v>
      </c>
      <c r="CO728" s="14">
        <f t="shared" si="662"/>
        <v>43280</v>
      </c>
      <c r="CP728" s="14">
        <f t="shared" si="662"/>
        <v>43315</v>
      </c>
      <c r="CQ728" s="14">
        <f t="shared" si="662"/>
        <v>43350</v>
      </c>
      <c r="CR728" s="62" t="s">
        <v>699</v>
      </c>
      <c r="CS728" s="14">
        <f t="shared" si="662"/>
        <v>43392</v>
      </c>
    </row>
    <row r="729" spans="1:97" ht="30" hidden="1" customHeight="1" x14ac:dyDescent="0.25">
      <c r="A729" s="4726"/>
      <c r="B729" s="4733"/>
      <c r="C729" s="3111" t="s">
        <v>86</v>
      </c>
      <c r="D729" s="3109"/>
      <c r="E729" s="209"/>
      <c r="F729" s="3035"/>
      <c r="G729" s="3035"/>
      <c r="H729" s="3035"/>
      <c r="I729" s="3035"/>
      <c r="J729" s="3035"/>
      <c r="K729" s="209"/>
      <c r="L729" s="209"/>
      <c r="M729" s="210"/>
      <c r="N729" s="210"/>
      <c r="O729" s="2334"/>
      <c r="P729" s="210"/>
      <c r="Q729" s="210"/>
      <c r="R729" s="3036"/>
      <c r="S729" s="210"/>
      <c r="T729" s="210"/>
      <c r="U729" s="210"/>
      <c r="V729" s="210"/>
      <c r="W729" s="210"/>
      <c r="X729" s="210"/>
      <c r="Y729" s="210"/>
      <c r="Z729" s="210"/>
      <c r="AA729" s="2334"/>
      <c r="AB729" s="3037" t="e">
        <v>#REF!</v>
      </c>
      <c r="AC729" s="3038" t="e">
        <v>#REF!</v>
      </c>
      <c r="AD729" s="3038" t="e">
        <v>#REF!</v>
      </c>
      <c r="AE729" s="3038">
        <v>41402</v>
      </c>
      <c r="AF729" s="3038" t="e">
        <v>#REF!</v>
      </c>
      <c r="AG729" s="3038" t="e">
        <v>#REF!</v>
      </c>
      <c r="AH729" s="3038" t="e">
        <v>#REF!</v>
      </c>
      <c r="AI729" s="3038" t="e">
        <v>#REF!</v>
      </c>
      <c r="AJ729" s="3038" t="s">
        <v>25</v>
      </c>
      <c r="AK729" s="3038" t="e">
        <v>#REF!</v>
      </c>
      <c r="AL729" s="3038" t="e">
        <v>#REF!</v>
      </c>
      <c r="AM729" s="926" t="e">
        <v>#REF!</v>
      </c>
      <c r="AN729" s="926" t="e">
        <v>#REF!</v>
      </c>
      <c r="AO729" s="926" t="e">
        <v>#REF!</v>
      </c>
      <c r="AP729" s="926" t="e">
        <v>#REF!</v>
      </c>
      <c r="AQ729" s="926" t="e">
        <v>#REF!</v>
      </c>
      <c r="AR729" s="926">
        <v>41801</v>
      </c>
      <c r="AS729" s="926">
        <v>41836</v>
      </c>
      <c r="AT729" s="926">
        <v>41871</v>
      </c>
      <c r="AU729" s="3037">
        <v>41520</v>
      </c>
      <c r="AV729" s="926" t="s">
        <v>25</v>
      </c>
      <c r="AW729" s="3037">
        <v>41934</v>
      </c>
      <c r="AX729" s="926" t="e">
        <v>#REF!</v>
      </c>
      <c r="AY729" s="926">
        <v>42004</v>
      </c>
      <c r="AZ729" s="926" t="e">
        <v>#REF!</v>
      </c>
      <c r="BA729" s="926" t="e">
        <v>#REF!</v>
      </c>
      <c r="BB729" s="926" t="e">
        <v>#REF!</v>
      </c>
      <c r="BC729" s="926" t="e">
        <v>#REF!</v>
      </c>
      <c r="BD729" s="926" t="e">
        <v>#REF!</v>
      </c>
      <c r="BE729" s="926" t="e">
        <v>#REF!</v>
      </c>
      <c r="BF729" s="926" t="e">
        <v>#REF!</v>
      </c>
      <c r="BG729" s="926" t="e">
        <v>#REF!</v>
      </c>
      <c r="BH729" s="926" t="s">
        <v>25</v>
      </c>
      <c r="BI729" s="926">
        <v>42319</v>
      </c>
      <c r="BJ729" s="926" t="e">
        <v>#REF!</v>
      </c>
      <c r="BK729" s="926" t="e">
        <v>#REF!</v>
      </c>
      <c r="BL729" s="210" t="e">
        <v>#REF!</v>
      </c>
      <c r="BM729" s="210" t="e">
        <v>#REF!</v>
      </c>
      <c r="BN729" s="210" t="e">
        <v>#REF!</v>
      </c>
      <c r="BO729" s="926" t="e">
        <v>#REF!</v>
      </c>
      <c r="BP729" s="926" t="e">
        <v>#REF!</v>
      </c>
      <c r="BQ729" s="926" t="e">
        <v>#REF!</v>
      </c>
      <c r="BR729" s="926" t="e">
        <v>#REF!</v>
      </c>
      <c r="BS729" s="926" t="e">
        <v>#REF!</v>
      </c>
      <c r="BT729" s="926" t="s">
        <v>454</v>
      </c>
      <c r="BU729" s="926" t="e">
        <v>#REF!</v>
      </c>
      <c r="BV729" s="926" t="e">
        <v>#REF!</v>
      </c>
      <c r="BW729" s="926" t="e">
        <v>#REF!</v>
      </c>
      <c r="BX729" s="926" t="e">
        <v>#REF!</v>
      </c>
      <c r="BY729" s="926" t="e">
        <v>#REF!</v>
      </c>
      <c r="BZ729" s="3042" t="e">
        <v>#REF!</v>
      </c>
      <c r="CA729" s="3048">
        <f>CA728+5</f>
        <v>42865</v>
      </c>
      <c r="CB729" s="2990">
        <f>CB728+5</f>
        <v>42893</v>
      </c>
      <c r="CC729" s="3083">
        <f>CC728+5</f>
        <v>42921</v>
      </c>
      <c r="CD729" s="2990">
        <f>CD728+5</f>
        <v>42949</v>
      </c>
      <c r="CE729" s="3083">
        <f>CE728+5</f>
        <v>42977</v>
      </c>
      <c r="CF729" s="62" t="s">
        <v>699</v>
      </c>
      <c r="CG729" s="62">
        <f t="shared" ref="CG729:CS729" si="663">CG728+5</f>
        <v>43019</v>
      </c>
      <c r="CH729" s="62">
        <f t="shared" si="663"/>
        <v>43054</v>
      </c>
      <c r="CI729" s="62">
        <f t="shared" si="663"/>
        <v>43089</v>
      </c>
      <c r="CJ729" s="62">
        <f t="shared" si="663"/>
        <v>43138</v>
      </c>
      <c r="CK729" s="62">
        <f t="shared" si="663"/>
        <v>43173</v>
      </c>
      <c r="CL729" s="62">
        <f t="shared" si="663"/>
        <v>43201</v>
      </c>
      <c r="CM729" s="62">
        <f t="shared" si="663"/>
        <v>43236</v>
      </c>
      <c r="CN729" s="62">
        <f t="shared" si="663"/>
        <v>43264</v>
      </c>
      <c r="CO729" s="62">
        <f t="shared" si="663"/>
        <v>43285</v>
      </c>
      <c r="CP729" s="62">
        <f t="shared" si="663"/>
        <v>43320</v>
      </c>
      <c r="CQ729" s="62">
        <f t="shared" si="663"/>
        <v>43355</v>
      </c>
      <c r="CR729" s="62" t="s">
        <v>699</v>
      </c>
      <c r="CS729" s="62">
        <f t="shared" si="663"/>
        <v>43397</v>
      </c>
    </row>
    <row r="730" spans="1:97" ht="30" hidden="1" customHeight="1" x14ac:dyDescent="0.25">
      <c r="A730" s="4726"/>
      <c r="B730" s="4733"/>
      <c r="C730" s="3128" t="s">
        <v>572</v>
      </c>
      <c r="D730" s="3109"/>
      <c r="E730" s="209"/>
      <c r="F730" s="3035"/>
      <c r="G730" s="3035"/>
      <c r="H730" s="3035"/>
      <c r="I730" s="3035"/>
      <c r="J730" s="3035"/>
      <c r="K730" s="209"/>
      <c r="L730" s="209"/>
      <c r="M730" s="210"/>
      <c r="N730" s="210"/>
      <c r="O730" s="2334"/>
      <c r="P730" s="210"/>
      <c r="Q730" s="210"/>
      <c r="R730" s="3036"/>
      <c r="S730" s="210"/>
      <c r="T730" s="210"/>
      <c r="U730" s="210"/>
      <c r="V730" s="210"/>
      <c r="W730" s="210"/>
      <c r="X730" s="210"/>
      <c r="Y730" s="210"/>
      <c r="Z730" s="210"/>
      <c r="AA730" s="2334"/>
      <c r="AB730" s="3037"/>
      <c r="AC730" s="3038"/>
      <c r="AD730" s="3038"/>
      <c r="AE730" s="3038"/>
      <c r="AF730" s="3038"/>
      <c r="AG730" s="3038"/>
      <c r="AH730" s="3038"/>
      <c r="AI730" s="3038"/>
      <c r="AJ730" s="3038"/>
      <c r="AK730" s="3038"/>
      <c r="AL730" s="3038"/>
      <c r="AM730" s="926"/>
      <c r="AN730" s="926"/>
      <c r="AO730" s="926"/>
      <c r="AP730" s="926"/>
      <c r="AQ730" s="926"/>
      <c r="AR730" s="926"/>
      <c r="AS730" s="926"/>
      <c r="AT730" s="926"/>
      <c r="AU730" s="3037"/>
      <c r="AV730" s="926"/>
      <c r="AW730" s="3037"/>
      <c r="AX730" s="926"/>
      <c r="AY730" s="926"/>
      <c r="AZ730" s="926"/>
      <c r="BA730" s="926"/>
      <c r="BB730" s="926"/>
      <c r="BC730" s="926"/>
      <c r="BD730" s="926"/>
      <c r="BE730" s="926"/>
      <c r="BF730" s="926"/>
      <c r="BG730" s="926"/>
      <c r="BH730" s="926"/>
      <c r="BI730" s="926"/>
      <c r="BJ730" s="926"/>
      <c r="BK730" s="926"/>
      <c r="BL730" s="210">
        <v>42407</v>
      </c>
      <c r="BM730" s="210">
        <v>42442</v>
      </c>
      <c r="BN730" s="210">
        <v>42477</v>
      </c>
      <c r="BO730" s="926">
        <v>42512</v>
      </c>
      <c r="BP730" s="926">
        <v>42547</v>
      </c>
      <c r="BQ730" s="926">
        <v>42575</v>
      </c>
      <c r="BR730" s="926">
        <v>42603</v>
      </c>
      <c r="BS730" s="926">
        <v>42624</v>
      </c>
      <c r="BT730" s="926" t="s">
        <v>454</v>
      </c>
      <c r="BU730" s="926">
        <v>42659</v>
      </c>
      <c r="BV730" s="926">
        <v>42687</v>
      </c>
      <c r="BW730" s="926">
        <v>42722</v>
      </c>
      <c r="BX730" s="926">
        <v>42757</v>
      </c>
      <c r="BY730" s="926">
        <v>42792</v>
      </c>
      <c r="BZ730" s="3042">
        <v>42827</v>
      </c>
      <c r="CA730" s="3054">
        <f>CA737-16</f>
        <v>42863</v>
      </c>
      <c r="CB730" s="2998">
        <f>CB737-16</f>
        <v>42891</v>
      </c>
      <c r="CC730" s="3091">
        <f>CC737-16</f>
        <v>42919</v>
      </c>
      <c r="CD730" s="2998">
        <f>CD737-16</f>
        <v>42947</v>
      </c>
      <c r="CE730" s="3091">
        <f>CE737-16</f>
        <v>42975</v>
      </c>
      <c r="CF730" s="1614" t="s">
        <v>699</v>
      </c>
      <c r="CG730" s="1614">
        <f t="shared" ref="CG730:CS730" si="664">CG737-16</f>
        <v>43017</v>
      </c>
      <c r="CH730" s="1614">
        <f t="shared" si="664"/>
        <v>43052</v>
      </c>
      <c r="CI730" s="1614">
        <f t="shared" si="664"/>
        <v>43087</v>
      </c>
      <c r="CJ730" s="1614">
        <f t="shared" si="664"/>
        <v>43136</v>
      </c>
      <c r="CK730" s="1614">
        <f t="shared" si="664"/>
        <v>43171</v>
      </c>
      <c r="CL730" s="1614">
        <f t="shared" si="664"/>
        <v>43199</v>
      </c>
      <c r="CM730" s="1614">
        <f t="shared" si="664"/>
        <v>43234</v>
      </c>
      <c r="CN730" s="1614">
        <f t="shared" si="664"/>
        <v>43262</v>
      </c>
      <c r="CO730" s="1614">
        <f t="shared" si="664"/>
        <v>43283</v>
      </c>
      <c r="CP730" s="1614">
        <f t="shared" si="664"/>
        <v>43318</v>
      </c>
      <c r="CQ730" s="1614">
        <f t="shared" si="664"/>
        <v>43353</v>
      </c>
      <c r="CR730" s="1614" t="s">
        <v>699</v>
      </c>
      <c r="CS730" s="1614">
        <f t="shared" si="664"/>
        <v>43395</v>
      </c>
    </row>
    <row r="731" spans="1:97" ht="30" hidden="1" customHeight="1" x14ac:dyDescent="0.25">
      <c r="A731" s="4726"/>
      <c r="B731" s="4733"/>
      <c r="C731" s="3111" t="s">
        <v>203</v>
      </c>
      <c r="D731" s="3109"/>
      <c r="E731" s="209"/>
      <c r="F731" s="3035"/>
      <c r="G731" s="3035"/>
      <c r="H731" s="3035"/>
      <c r="I731" s="3035"/>
      <c r="J731" s="3035"/>
      <c r="K731" s="209"/>
      <c r="L731" s="209"/>
      <c r="M731" s="210"/>
      <c r="N731" s="210"/>
      <c r="O731" s="2334"/>
      <c r="P731" s="210"/>
      <c r="Q731" s="210"/>
      <c r="R731" s="3036"/>
      <c r="S731" s="210"/>
      <c r="T731" s="210"/>
      <c r="U731" s="210"/>
      <c r="V731" s="210"/>
      <c r="W731" s="210"/>
      <c r="X731" s="210"/>
      <c r="Y731" s="210"/>
      <c r="Z731" s="210"/>
      <c r="AA731" s="2334"/>
      <c r="AB731" s="3037" t="e">
        <v>#REF!</v>
      </c>
      <c r="AC731" s="3038" t="e">
        <v>#REF!</v>
      </c>
      <c r="AD731" s="3038" t="e">
        <v>#REF!</v>
      </c>
      <c r="AE731" s="3038">
        <v>41411</v>
      </c>
      <c r="AF731" s="3038" t="e">
        <v>#REF!</v>
      </c>
      <c r="AG731" s="3038" t="e">
        <v>#REF!</v>
      </c>
      <c r="AH731" s="3038" t="e">
        <v>#REF!</v>
      </c>
      <c r="AI731" s="3038" t="e">
        <v>#REF!</v>
      </c>
      <c r="AJ731" s="3038" t="s">
        <v>25</v>
      </c>
      <c r="AK731" s="3038" t="e">
        <v>#REF!</v>
      </c>
      <c r="AL731" s="3038" t="e">
        <v>#REF!</v>
      </c>
      <c r="AM731" s="926">
        <v>41270</v>
      </c>
      <c r="AN731" s="926" t="e">
        <v>#REF!</v>
      </c>
      <c r="AO731" s="926" t="e">
        <v>#REF!</v>
      </c>
      <c r="AP731" s="926" t="e">
        <v>#REF!</v>
      </c>
      <c r="AQ731" s="926" t="e">
        <v>#REF!</v>
      </c>
      <c r="AR731" s="926">
        <v>41802</v>
      </c>
      <c r="AS731" s="926">
        <v>41844</v>
      </c>
      <c r="AT731" s="926">
        <v>41879</v>
      </c>
      <c r="AU731" s="3037">
        <v>41535</v>
      </c>
      <c r="AV731" s="926" t="s">
        <v>25</v>
      </c>
      <c r="AW731" s="3037">
        <v>41935</v>
      </c>
      <c r="AX731" s="926" t="e">
        <v>#REF!</v>
      </c>
      <c r="AY731" s="926" t="e">
        <v>#REF!</v>
      </c>
      <c r="AZ731" s="926">
        <v>42040</v>
      </c>
      <c r="BA731" s="926">
        <v>42075</v>
      </c>
      <c r="BB731" s="926" t="e">
        <v>#REF!</v>
      </c>
      <c r="BC731" s="926">
        <v>42145</v>
      </c>
      <c r="BD731" s="926" t="e">
        <v>#REF!</v>
      </c>
      <c r="BE731" s="926">
        <v>42215</v>
      </c>
      <c r="BF731" s="926">
        <v>42250</v>
      </c>
      <c r="BG731" s="926">
        <v>42285</v>
      </c>
      <c r="BH731" s="926" t="s">
        <v>25</v>
      </c>
      <c r="BI731" s="926">
        <v>42320</v>
      </c>
      <c r="BJ731" s="926">
        <v>42348</v>
      </c>
      <c r="BK731" s="926">
        <v>42383</v>
      </c>
      <c r="BL731" s="210">
        <v>42418</v>
      </c>
      <c r="BM731" s="210">
        <v>42453</v>
      </c>
      <c r="BN731" s="210">
        <v>42488</v>
      </c>
      <c r="BO731" s="926">
        <v>42523</v>
      </c>
      <c r="BP731" s="926">
        <v>42558</v>
      </c>
      <c r="BQ731" s="926">
        <v>42586</v>
      </c>
      <c r="BR731" s="926">
        <v>42614</v>
      </c>
      <c r="BS731" s="926">
        <v>42635</v>
      </c>
      <c r="BT731" s="926" t="s">
        <v>454</v>
      </c>
      <c r="BU731" s="926">
        <v>42670</v>
      </c>
      <c r="BV731" s="926">
        <v>42698</v>
      </c>
      <c r="BW731" s="926">
        <v>42733</v>
      </c>
      <c r="BX731" s="926">
        <v>42768</v>
      </c>
      <c r="BY731" s="926">
        <v>42803</v>
      </c>
      <c r="BZ731" s="3042">
        <v>42838</v>
      </c>
      <c r="CA731" s="3048">
        <f>CA737-6</f>
        <v>42873</v>
      </c>
      <c r="CB731" s="2990">
        <f>CB737-6</f>
        <v>42901</v>
      </c>
      <c r="CC731" s="3083">
        <f>CC737-6</f>
        <v>42929</v>
      </c>
      <c r="CD731" s="2990">
        <f>CD737-6</f>
        <v>42957</v>
      </c>
      <c r="CE731" s="3083">
        <f>CE737-6</f>
        <v>42985</v>
      </c>
      <c r="CF731" s="62" t="s">
        <v>699</v>
      </c>
      <c r="CG731" s="62">
        <f t="shared" ref="CG731:CS731" si="665">CG737-6</f>
        <v>43027</v>
      </c>
      <c r="CH731" s="62">
        <f t="shared" si="665"/>
        <v>43062</v>
      </c>
      <c r="CI731" s="62">
        <f t="shared" si="665"/>
        <v>43097</v>
      </c>
      <c r="CJ731" s="62">
        <f t="shared" si="665"/>
        <v>43146</v>
      </c>
      <c r="CK731" s="62">
        <f t="shared" si="665"/>
        <v>43181</v>
      </c>
      <c r="CL731" s="62">
        <f t="shared" si="665"/>
        <v>43209</v>
      </c>
      <c r="CM731" s="62">
        <f t="shared" si="665"/>
        <v>43244</v>
      </c>
      <c r="CN731" s="62">
        <f t="shared" si="665"/>
        <v>43272</v>
      </c>
      <c r="CO731" s="62">
        <f t="shared" si="665"/>
        <v>43293</v>
      </c>
      <c r="CP731" s="62">
        <f t="shared" si="665"/>
        <v>43328</v>
      </c>
      <c r="CQ731" s="62">
        <f t="shared" si="665"/>
        <v>43363</v>
      </c>
      <c r="CR731" s="62" t="s">
        <v>699</v>
      </c>
      <c r="CS731" s="62">
        <f t="shared" si="665"/>
        <v>43405</v>
      </c>
    </row>
    <row r="732" spans="1:97" ht="30" hidden="1" customHeight="1" x14ac:dyDescent="0.25">
      <c r="A732" s="4726"/>
      <c r="B732" s="4733"/>
      <c r="C732" s="3110" t="s">
        <v>28</v>
      </c>
      <c r="D732" s="3108"/>
      <c r="E732" s="209"/>
      <c r="F732" s="3035"/>
      <c r="G732" s="3035"/>
      <c r="H732" s="3035"/>
      <c r="I732" s="3035"/>
      <c r="J732" s="3035"/>
      <c r="K732" s="2983"/>
      <c r="L732" s="2983"/>
      <c r="M732" s="580"/>
      <c r="N732" s="580"/>
      <c r="O732" s="2350"/>
      <c r="P732" s="580"/>
      <c r="Q732" s="580"/>
      <c r="R732" s="3040"/>
      <c r="S732" s="580"/>
      <c r="T732" s="580"/>
      <c r="U732" s="580"/>
      <c r="V732" s="580"/>
      <c r="W732" s="580"/>
      <c r="X732" s="210"/>
      <c r="Y732" s="580"/>
      <c r="Z732" s="580"/>
      <c r="AA732" s="2350"/>
      <c r="AB732" s="814"/>
      <c r="AC732" s="830"/>
      <c r="AD732" s="830"/>
      <c r="AE732" s="830"/>
      <c r="AF732" s="830"/>
      <c r="AG732" s="830"/>
      <c r="AH732" s="830"/>
      <c r="AI732" s="830"/>
      <c r="AJ732" s="3038" t="s">
        <v>25</v>
      </c>
      <c r="AK732" s="830"/>
      <c r="AL732" s="830"/>
      <c r="AM732" s="18"/>
      <c r="AN732" s="18"/>
      <c r="AO732" s="18"/>
      <c r="AP732" s="18"/>
      <c r="AQ732" s="18"/>
      <c r="AR732" s="18"/>
      <c r="AS732" s="18"/>
      <c r="AT732" s="18"/>
      <c r="AU732" s="814"/>
      <c r="AV732" s="926" t="s">
        <v>25</v>
      </c>
      <c r="AW732" s="814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926" t="s">
        <v>25</v>
      </c>
      <c r="BI732" s="18"/>
      <c r="BJ732" s="926"/>
      <c r="BK732" s="926"/>
      <c r="BL732" s="210"/>
      <c r="BM732" s="210"/>
      <c r="BN732" s="210"/>
      <c r="BO732" s="926"/>
      <c r="BP732" s="926"/>
      <c r="BQ732" s="926"/>
      <c r="BR732" s="926"/>
      <c r="BS732" s="926"/>
      <c r="BT732" s="926" t="s">
        <v>454</v>
      </c>
      <c r="BU732" s="926"/>
      <c r="BV732" s="926"/>
      <c r="BW732" s="926"/>
      <c r="BX732" s="926"/>
      <c r="BY732" s="926"/>
      <c r="BZ732" s="3042"/>
      <c r="CA732" s="3048"/>
      <c r="CB732" s="2990"/>
      <c r="CC732" s="3083"/>
      <c r="CD732" s="2990"/>
      <c r="CE732" s="3083"/>
      <c r="CF732" s="62" t="s">
        <v>699</v>
      </c>
      <c r="CG732" s="62"/>
      <c r="CH732" s="62"/>
      <c r="CI732" s="62"/>
      <c r="CJ732" s="62"/>
      <c r="CK732" s="62"/>
      <c r="CL732" s="62"/>
      <c r="CM732" s="62"/>
      <c r="CN732" s="62"/>
      <c r="CO732" s="62"/>
      <c r="CP732" s="62"/>
      <c r="CQ732" s="62"/>
      <c r="CR732" s="62" t="s">
        <v>699</v>
      </c>
      <c r="CS732" s="62"/>
    </row>
    <row r="733" spans="1:97" ht="30" hidden="1" customHeight="1" x14ac:dyDescent="0.25">
      <c r="A733" s="4726"/>
      <c r="B733" s="4733"/>
      <c r="C733" s="3110" t="s">
        <v>10</v>
      </c>
      <c r="D733" s="3108"/>
      <c r="E733" s="209"/>
      <c r="F733" s="3035"/>
      <c r="G733" s="3035"/>
      <c r="H733" s="3035"/>
      <c r="I733" s="3035"/>
      <c r="J733" s="3035"/>
      <c r="K733" s="209"/>
      <c r="L733" s="209"/>
      <c r="M733" s="210"/>
      <c r="N733" s="210"/>
      <c r="O733" s="2334"/>
      <c r="P733" s="210"/>
      <c r="Q733" s="210"/>
      <c r="R733" s="3036"/>
      <c r="S733" s="210"/>
      <c r="T733" s="210"/>
      <c r="U733" s="210"/>
      <c r="V733" s="210"/>
      <c r="W733" s="210"/>
      <c r="X733" s="210"/>
      <c r="Y733" s="210"/>
      <c r="Z733" s="210"/>
      <c r="AA733" s="2334"/>
      <c r="AB733" s="3037" t="e">
        <v>#REF!</v>
      </c>
      <c r="AC733" s="3038" t="e">
        <v>#REF!</v>
      </c>
      <c r="AD733" s="3038" t="e">
        <v>#REF!</v>
      </c>
      <c r="AE733" s="3038" t="e">
        <v>#REF!</v>
      </c>
      <c r="AF733" s="3038" t="e">
        <v>#REF!</v>
      </c>
      <c r="AG733" s="3038" t="e">
        <v>#REF!</v>
      </c>
      <c r="AH733" s="3038" t="e">
        <v>#REF!</v>
      </c>
      <c r="AI733" s="3038" t="e">
        <v>#REF!</v>
      </c>
      <c r="AJ733" s="3038" t="s">
        <v>25</v>
      </c>
      <c r="AK733" s="3038" t="e">
        <v>#REF!</v>
      </c>
      <c r="AL733" s="3038" t="e">
        <v>#REF!</v>
      </c>
      <c r="AM733" s="926" t="e">
        <v>#REF!</v>
      </c>
      <c r="AN733" s="926" t="e">
        <v>#REF!</v>
      </c>
      <c r="AO733" s="926" t="e">
        <v>#REF!</v>
      </c>
      <c r="AP733" s="926" t="e">
        <v>#REF!</v>
      </c>
      <c r="AQ733" s="926" t="e">
        <v>#REF!</v>
      </c>
      <c r="AR733" s="926" t="e">
        <v>#REF!</v>
      </c>
      <c r="AS733" s="926" t="e">
        <v>#REF!</v>
      </c>
      <c r="AT733" s="926" t="e">
        <v>#REF!</v>
      </c>
      <c r="AU733" s="3037" t="e">
        <v>#REF!</v>
      </c>
      <c r="AV733" s="926" t="s">
        <v>25</v>
      </c>
      <c r="AW733" s="3037">
        <v>0</v>
      </c>
      <c r="AX733" s="926" t="e">
        <v>#REF!</v>
      </c>
      <c r="AY733" s="926" t="e">
        <v>#REF!</v>
      </c>
      <c r="AZ733" s="926" t="e">
        <v>#REF!</v>
      </c>
      <c r="BA733" s="926" t="e">
        <v>#REF!</v>
      </c>
      <c r="BB733" s="926" t="e">
        <v>#REF!</v>
      </c>
      <c r="BC733" s="926" t="e">
        <v>#REF!</v>
      </c>
      <c r="BD733" s="926" t="e">
        <v>#REF!</v>
      </c>
      <c r="BE733" s="926"/>
      <c r="BF733" s="926"/>
      <c r="BG733" s="926"/>
      <c r="BH733" s="926" t="s">
        <v>25</v>
      </c>
      <c r="BI733" s="926"/>
      <c r="BJ733" s="926"/>
      <c r="BK733" s="926"/>
      <c r="BL733" s="210"/>
      <c r="BM733" s="210"/>
      <c r="BN733" s="210"/>
      <c r="BO733" s="926"/>
      <c r="BP733" s="926"/>
      <c r="BQ733" s="926"/>
      <c r="BR733" s="926"/>
      <c r="BS733" s="926"/>
      <c r="BT733" s="926" t="s">
        <v>454</v>
      </c>
      <c r="BU733" s="926"/>
      <c r="BV733" s="926"/>
      <c r="BW733" s="926"/>
      <c r="BX733" s="926"/>
      <c r="BY733" s="926"/>
      <c r="BZ733" s="3042"/>
      <c r="CA733" s="3048"/>
      <c r="CB733" s="2990"/>
      <c r="CC733" s="3083"/>
      <c r="CD733" s="2990"/>
      <c r="CE733" s="3083"/>
      <c r="CF733" s="62" t="s">
        <v>699</v>
      </c>
      <c r="CG733" s="62"/>
      <c r="CH733" s="62"/>
      <c r="CI733" s="62"/>
      <c r="CJ733" s="62"/>
      <c r="CK733" s="62"/>
      <c r="CL733" s="62"/>
      <c r="CM733" s="62"/>
      <c r="CN733" s="62"/>
      <c r="CO733" s="62"/>
      <c r="CP733" s="62"/>
      <c r="CQ733" s="62"/>
      <c r="CR733" s="62" t="s">
        <v>699</v>
      </c>
      <c r="CS733" s="62"/>
    </row>
    <row r="734" spans="1:97" ht="30" hidden="1" customHeight="1" x14ac:dyDescent="0.25">
      <c r="A734" s="4726"/>
      <c r="B734" s="4733"/>
      <c r="C734" s="3125" t="s">
        <v>612</v>
      </c>
      <c r="D734" s="3108"/>
      <c r="E734" s="209"/>
      <c r="F734" s="3035"/>
      <c r="G734" s="3035"/>
      <c r="H734" s="3035"/>
      <c r="I734" s="3035"/>
      <c r="J734" s="3035"/>
      <c r="K734" s="209"/>
      <c r="L734" s="209"/>
      <c r="M734" s="210"/>
      <c r="N734" s="210"/>
      <c r="O734" s="2334"/>
      <c r="P734" s="210"/>
      <c r="Q734" s="210"/>
      <c r="R734" s="3036"/>
      <c r="S734" s="210"/>
      <c r="T734" s="210"/>
      <c r="U734" s="210"/>
      <c r="V734" s="210"/>
      <c r="W734" s="210"/>
      <c r="X734" s="210"/>
      <c r="Y734" s="210"/>
      <c r="Z734" s="210"/>
      <c r="AA734" s="2334"/>
      <c r="AB734" s="3037"/>
      <c r="AC734" s="3038"/>
      <c r="AD734" s="3038"/>
      <c r="AE734" s="3038"/>
      <c r="AF734" s="3038"/>
      <c r="AG734" s="3038"/>
      <c r="AH734" s="3038"/>
      <c r="AI734" s="3038"/>
      <c r="AJ734" s="3038"/>
      <c r="AK734" s="3038"/>
      <c r="AL734" s="3038"/>
      <c r="AM734" s="926"/>
      <c r="AN734" s="926"/>
      <c r="AO734" s="926"/>
      <c r="AP734" s="926"/>
      <c r="AQ734" s="926"/>
      <c r="AR734" s="926"/>
      <c r="AS734" s="926"/>
      <c r="AT734" s="926"/>
      <c r="AU734" s="3037"/>
      <c r="AV734" s="926"/>
      <c r="AW734" s="3037"/>
      <c r="AX734" s="926"/>
      <c r="AY734" s="926"/>
      <c r="AZ734" s="926"/>
      <c r="BA734" s="926"/>
      <c r="BB734" s="926"/>
      <c r="BC734" s="926"/>
      <c r="BD734" s="926"/>
      <c r="BE734" s="926"/>
      <c r="BF734" s="926"/>
      <c r="BG734" s="926"/>
      <c r="BH734" s="926"/>
      <c r="BI734" s="926"/>
      <c r="BJ734" s="926"/>
      <c r="BK734" s="926"/>
      <c r="BL734" s="210"/>
      <c r="BM734" s="210"/>
      <c r="BN734" s="210"/>
      <c r="BO734" s="926"/>
      <c r="BP734" s="926"/>
      <c r="BQ734" s="926"/>
      <c r="BR734" s="926">
        <v>42613</v>
      </c>
      <c r="BS734" s="926">
        <v>42634</v>
      </c>
      <c r="BT734" s="926" t="s">
        <v>454</v>
      </c>
      <c r="BU734" s="926">
        <v>42669</v>
      </c>
      <c r="BV734" s="926">
        <v>42697</v>
      </c>
      <c r="BW734" s="926">
        <v>42732</v>
      </c>
      <c r="BX734" s="926">
        <v>42767</v>
      </c>
      <c r="BY734" s="926">
        <v>42802</v>
      </c>
      <c r="BZ734" s="3042">
        <v>42837</v>
      </c>
      <c r="CA734" s="3047">
        <f>CA737-7</f>
        <v>42872</v>
      </c>
      <c r="CB734" s="2989">
        <f>CB737-7</f>
        <v>42900</v>
      </c>
      <c r="CC734" s="3082">
        <f>CC737-7</f>
        <v>42928</v>
      </c>
      <c r="CD734" s="2989">
        <f>CD737-7</f>
        <v>42956</v>
      </c>
      <c r="CE734" s="3082">
        <f>CE737-7</f>
        <v>42984</v>
      </c>
      <c r="CF734" s="639" t="s">
        <v>699</v>
      </c>
      <c r="CG734" s="639">
        <f t="shared" ref="CG734:CS734" si="666">CG737-7</f>
        <v>43026</v>
      </c>
      <c r="CH734" s="639">
        <f t="shared" si="666"/>
        <v>43061</v>
      </c>
      <c r="CI734" s="639">
        <f t="shared" si="666"/>
        <v>43096</v>
      </c>
      <c r="CJ734" s="639">
        <f t="shared" si="666"/>
        <v>43145</v>
      </c>
      <c r="CK734" s="639">
        <f t="shared" si="666"/>
        <v>43180</v>
      </c>
      <c r="CL734" s="639">
        <f t="shared" si="666"/>
        <v>43208</v>
      </c>
      <c r="CM734" s="639">
        <f t="shared" si="666"/>
        <v>43243</v>
      </c>
      <c r="CN734" s="639">
        <f t="shared" si="666"/>
        <v>43271</v>
      </c>
      <c r="CO734" s="639">
        <f t="shared" si="666"/>
        <v>43292</v>
      </c>
      <c r="CP734" s="639">
        <f t="shared" si="666"/>
        <v>43327</v>
      </c>
      <c r="CQ734" s="639">
        <f t="shared" si="666"/>
        <v>43362</v>
      </c>
      <c r="CR734" s="639" t="s">
        <v>699</v>
      </c>
      <c r="CS734" s="639">
        <f t="shared" si="666"/>
        <v>43404</v>
      </c>
    </row>
    <row r="735" spans="1:97" ht="30" hidden="1" customHeight="1" x14ac:dyDescent="0.25">
      <c r="A735" s="4726"/>
      <c r="B735" s="4733"/>
      <c r="C735" s="2074" t="s">
        <v>613</v>
      </c>
      <c r="D735" s="3108"/>
      <c r="E735" s="209"/>
      <c r="F735" s="3035"/>
      <c r="G735" s="3035"/>
      <c r="H735" s="3035"/>
      <c r="I735" s="3035"/>
      <c r="J735" s="3035"/>
      <c r="K735" s="209"/>
      <c r="L735" s="209"/>
      <c r="M735" s="210"/>
      <c r="N735" s="210"/>
      <c r="O735" s="2334"/>
      <c r="P735" s="210"/>
      <c r="Q735" s="210"/>
      <c r="R735" s="3036"/>
      <c r="S735" s="210"/>
      <c r="T735" s="210"/>
      <c r="U735" s="210"/>
      <c r="V735" s="210"/>
      <c r="W735" s="210"/>
      <c r="X735" s="210"/>
      <c r="Y735" s="210"/>
      <c r="Z735" s="210"/>
      <c r="AA735" s="2334"/>
      <c r="AB735" s="3037"/>
      <c r="AC735" s="3038"/>
      <c r="AD735" s="3038"/>
      <c r="AE735" s="3038"/>
      <c r="AF735" s="3038"/>
      <c r="AG735" s="3038"/>
      <c r="AH735" s="3038"/>
      <c r="AI735" s="3038"/>
      <c r="AJ735" s="3038"/>
      <c r="AK735" s="3038"/>
      <c r="AL735" s="3038"/>
      <c r="AM735" s="926"/>
      <c r="AN735" s="926"/>
      <c r="AO735" s="926"/>
      <c r="AP735" s="926"/>
      <c r="AQ735" s="926"/>
      <c r="AR735" s="926"/>
      <c r="AS735" s="926"/>
      <c r="AT735" s="926"/>
      <c r="AU735" s="3037"/>
      <c r="AV735" s="926"/>
      <c r="AW735" s="3037"/>
      <c r="AX735" s="926"/>
      <c r="AY735" s="926"/>
      <c r="AZ735" s="926"/>
      <c r="BA735" s="926"/>
      <c r="BB735" s="926"/>
      <c r="BC735" s="926"/>
      <c r="BD735" s="926"/>
      <c r="BE735" s="926"/>
      <c r="BF735" s="926"/>
      <c r="BG735" s="926"/>
      <c r="BH735" s="926"/>
      <c r="BI735" s="926"/>
      <c r="BJ735" s="926"/>
      <c r="BK735" s="926"/>
      <c r="BL735" s="210"/>
      <c r="BM735" s="210"/>
      <c r="BN735" s="210"/>
      <c r="BO735" s="926"/>
      <c r="BP735" s="926"/>
      <c r="BQ735" s="926"/>
      <c r="BR735" s="926">
        <v>42618</v>
      </c>
      <c r="BS735" s="926">
        <v>42639</v>
      </c>
      <c r="BT735" s="926" t="s">
        <v>454</v>
      </c>
      <c r="BU735" s="926">
        <v>42674</v>
      </c>
      <c r="BV735" s="926">
        <v>42702</v>
      </c>
      <c r="BW735" s="926">
        <v>42737</v>
      </c>
      <c r="BX735" s="926">
        <v>42772</v>
      </c>
      <c r="BY735" s="926">
        <v>42807</v>
      </c>
      <c r="BZ735" s="3042">
        <v>42842</v>
      </c>
      <c r="CA735" s="3055">
        <f>CA737-2</f>
        <v>42877</v>
      </c>
      <c r="CB735" s="3072">
        <f>CB737-2</f>
        <v>42905</v>
      </c>
      <c r="CC735" s="3092">
        <f>CC737-2</f>
        <v>42933</v>
      </c>
      <c r="CD735" s="3072">
        <f>CD737-2</f>
        <v>42961</v>
      </c>
      <c r="CE735" s="3092">
        <f>CE737-2</f>
        <v>42989</v>
      </c>
      <c r="CF735" s="112" t="s">
        <v>699</v>
      </c>
      <c r="CG735" s="112">
        <f t="shared" ref="CG735:CS735" si="667">CG737-2</f>
        <v>43031</v>
      </c>
      <c r="CH735" s="112">
        <f t="shared" si="667"/>
        <v>43066</v>
      </c>
      <c r="CI735" s="112">
        <f t="shared" si="667"/>
        <v>43101</v>
      </c>
      <c r="CJ735" s="112">
        <f t="shared" si="667"/>
        <v>43150</v>
      </c>
      <c r="CK735" s="112">
        <f t="shared" si="667"/>
        <v>43185</v>
      </c>
      <c r="CL735" s="112">
        <f t="shared" si="667"/>
        <v>43213</v>
      </c>
      <c r="CM735" s="112">
        <f t="shared" si="667"/>
        <v>43248</v>
      </c>
      <c r="CN735" s="112">
        <f t="shared" si="667"/>
        <v>43276</v>
      </c>
      <c r="CO735" s="112">
        <f t="shared" si="667"/>
        <v>43297</v>
      </c>
      <c r="CP735" s="112">
        <f t="shared" si="667"/>
        <v>43332</v>
      </c>
      <c r="CQ735" s="112">
        <f t="shared" si="667"/>
        <v>43367</v>
      </c>
      <c r="CR735" s="112" t="s">
        <v>699</v>
      </c>
      <c r="CS735" s="112">
        <f t="shared" si="667"/>
        <v>43409</v>
      </c>
    </row>
    <row r="736" spans="1:97" ht="30" hidden="1" customHeight="1" x14ac:dyDescent="0.25">
      <c r="A736" s="4726"/>
      <c r="B736" s="4733"/>
      <c r="C736" s="3110" t="s">
        <v>538</v>
      </c>
      <c r="D736" s="3108"/>
      <c r="E736" s="209"/>
      <c r="F736" s="3035"/>
      <c r="G736" s="3035"/>
      <c r="H736" s="3035"/>
      <c r="I736" s="3035"/>
      <c r="J736" s="3035"/>
      <c r="K736" s="209"/>
      <c r="L736" s="209"/>
      <c r="M736" s="210"/>
      <c r="N736" s="210"/>
      <c r="O736" s="2334"/>
      <c r="P736" s="210"/>
      <c r="Q736" s="210"/>
      <c r="R736" s="3036"/>
      <c r="S736" s="210"/>
      <c r="T736" s="210"/>
      <c r="U736" s="210"/>
      <c r="V736" s="210"/>
      <c r="W736" s="210"/>
      <c r="X736" s="210"/>
      <c r="Y736" s="210"/>
      <c r="Z736" s="210"/>
      <c r="AA736" s="2334"/>
      <c r="AB736" s="3037"/>
      <c r="AC736" s="3038"/>
      <c r="AD736" s="3038"/>
      <c r="AE736" s="3038"/>
      <c r="AF736" s="3038"/>
      <c r="AG736" s="3038"/>
      <c r="AH736" s="3038"/>
      <c r="AI736" s="3038"/>
      <c r="AJ736" s="3038"/>
      <c r="AK736" s="3038"/>
      <c r="AL736" s="3038"/>
      <c r="AM736" s="926"/>
      <c r="AN736" s="926"/>
      <c r="AO736" s="926"/>
      <c r="AP736" s="926"/>
      <c r="AQ736" s="926"/>
      <c r="AR736" s="926"/>
      <c r="AS736" s="926"/>
      <c r="AT736" s="926"/>
      <c r="AU736" s="3037"/>
      <c r="AV736" s="926"/>
      <c r="AW736" s="3037"/>
      <c r="AX736" s="926"/>
      <c r="AY736" s="926"/>
      <c r="AZ736" s="926"/>
      <c r="BA736" s="926"/>
      <c r="BB736" s="926"/>
      <c r="BC736" s="926"/>
      <c r="BD736" s="926"/>
      <c r="BE736" s="926"/>
      <c r="BF736" s="926"/>
      <c r="BG736" s="926"/>
      <c r="BH736" s="926"/>
      <c r="BI736" s="926"/>
      <c r="BJ736" s="926"/>
      <c r="BK736" s="926"/>
      <c r="BL736" s="210"/>
      <c r="BM736" s="210"/>
      <c r="BN736" s="210"/>
      <c r="BO736" s="926">
        <v>42151</v>
      </c>
      <c r="BP736" s="926" t="e">
        <v>#REF!</v>
      </c>
      <c r="BQ736" s="926">
        <v>42221</v>
      </c>
      <c r="BR736" s="926">
        <v>42256</v>
      </c>
      <c r="BS736" s="926">
        <v>42291</v>
      </c>
      <c r="BT736" s="926" t="s">
        <v>25</v>
      </c>
      <c r="BU736" s="926">
        <v>42326</v>
      </c>
      <c r="BV736" s="926">
        <v>42354</v>
      </c>
      <c r="BW736" s="926">
        <v>42389</v>
      </c>
      <c r="BX736" s="926">
        <v>42424</v>
      </c>
      <c r="BY736" s="926">
        <v>42459</v>
      </c>
      <c r="BZ736" s="3042">
        <v>42494</v>
      </c>
      <c r="CA736" s="3056">
        <f>BO737</f>
        <v>42529</v>
      </c>
      <c r="CB736" s="3073">
        <f>BP737</f>
        <v>42564</v>
      </c>
      <c r="CC736" s="3093">
        <f>BQ737</f>
        <v>42592</v>
      </c>
      <c r="CD736" s="3073">
        <f>BR737</f>
        <v>42620</v>
      </c>
      <c r="CE736" s="3093">
        <f>BS737</f>
        <v>42641</v>
      </c>
      <c r="CF736" s="62" t="s">
        <v>699</v>
      </c>
      <c r="CG736" s="2841">
        <f t="shared" ref="CG736:CS736" si="668">BU737</f>
        <v>42676</v>
      </c>
      <c r="CH736" s="2841">
        <f t="shared" si="668"/>
        <v>42704</v>
      </c>
      <c r="CI736" s="2841">
        <f t="shared" si="668"/>
        <v>42739</v>
      </c>
      <c r="CJ736" s="2841">
        <f t="shared" si="668"/>
        <v>42774</v>
      </c>
      <c r="CK736" s="2841">
        <f t="shared" si="668"/>
        <v>42809</v>
      </c>
      <c r="CL736" s="2841">
        <f t="shared" si="668"/>
        <v>42844</v>
      </c>
      <c r="CM736" s="2841">
        <f t="shared" si="668"/>
        <v>42879</v>
      </c>
      <c r="CN736" s="2841">
        <f t="shared" si="668"/>
        <v>42907</v>
      </c>
      <c r="CO736" s="2841">
        <f t="shared" si="668"/>
        <v>42935</v>
      </c>
      <c r="CP736" s="2841">
        <f t="shared" si="668"/>
        <v>42963</v>
      </c>
      <c r="CQ736" s="2841">
        <f t="shared" si="668"/>
        <v>42991</v>
      </c>
      <c r="CR736" s="62" t="s">
        <v>699</v>
      </c>
      <c r="CS736" s="2841">
        <f t="shared" si="668"/>
        <v>43033</v>
      </c>
    </row>
    <row r="737" spans="1:97" ht="30" hidden="1" customHeight="1" x14ac:dyDescent="0.25">
      <c r="A737" s="4726"/>
      <c r="B737" s="4733"/>
      <c r="C737" s="2049" t="s">
        <v>33</v>
      </c>
      <c r="D737" s="3108"/>
      <c r="E737" s="209"/>
      <c r="F737" s="3035"/>
      <c r="G737" s="3035"/>
      <c r="H737" s="3035"/>
      <c r="I737" s="3035"/>
      <c r="J737" s="3035"/>
      <c r="K737" s="209"/>
      <c r="L737" s="209"/>
      <c r="M737" s="210"/>
      <c r="N737" s="210"/>
      <c r="O737" s="2334"/>
      <c r="P737" s="210"/>
      <c r="Q737" s="210"/>
      <c r="R737" s="3036"/>
      <c r="S737" s="210"/>
      <c r="T737" s="210"/>
      <c r="U737" s="210"/>
      <c r="V737" s="210"/>
      <c r="W737" s="210"/>
      <c r="X737" s="210"/>
      <c r="Y737" s="210"/>
      <c r="Z737" s="210"/>
      <c r="AA737" s="2334"/>
      <c r="AB737" s="3037" t="e">
        <v>#REF!</v>
      </c>
      <c r="AC737" s="3038" t="e">
        <v>#REF!</v>
      </c>
      <c r="AD737" s="3038" t="e">
        <v>#REF!</v>
      </c>
      <c r="AE737" s="3038" t="e">
        <v>#REF!</v>
      </c>
      <c r="AF737" s="3038" t="e">
        <v>#REF!</v>
      </c>
      <c r="AG737" s="3038" t="e">
        <v>#REF!</v>
      </c>
      <c r="AH737" s="3038" t="e">
        <v>#REF!</v>
      </c>
      <c r="AI737" s="3038" t="e">
        <v>#REF!</v>
      </c>
      <c r="AJ737" s="3038" t="s">
        <v>25</v>
      </c>
      <c r="AK737" s="3038" t="e">
        <v>#REF!</v>
      </c>
      <c r="AL737" s="3038" t="e">
        <v>#REF!</v>
      </c>
      <c r="AM737" s="926">
        <v>41276</v>
      </c>
      <c r="AN737" s="926" t="e">
        <v>#REF!</v>
      </c>
      <c r="AO737" s="926" t="e">
        <v>#REF!</v>
      </c>
      <c r="AP737" s="926" t="e">
        <v>#REF!</v>
      </c>
      <c r="AQ737" s="926" t="e">
        <v>#REF!</v>
      </c>
      <c r="AR737" s="926" t="e">
        <v>#REF!</v>
      </c>
      <c r="AS737" s="926" t="e">
        <v>#REF!</v>
      </c>
      <c r="AT737" s="926" t="e">
        <v>#REF!</v>
      </c>
      <c r="AU737" s="3037">
        <v>41913</v>
      </c>
      <c r="AV737" s="926" t="s">
        <v>25</v>
      </c>
      <c r="AW737" s="3037">
        <v>41941</v>
      </c>
      <c r="AX737" s="926" t="e">
        <v>#REF!</v>
      </c>
      <c r="AY737" s="926" t="e">
        <v>#REF!</v>
      </c>
      <c r="AZ737" s="926">
        <v>42046</v>
      </c>
      <c r="BA737" s="926">
        <v>42081</v>
      </c>
      <c r="BB737" s="926" t="e">
        <v>#REF!</v>
      </c>
      <c r="BC737" s="926">
        <v>42151</v>
      </c>
      <c r="BD737" s="926" t="e">
        <v>#REF!</v>
      </c>
      <c r="BE737" s="926">
        <v>42221</v>
      </c>
      <c r="BF737" s="926">
        <v>42256</v>
      </c>
      <c r="BG737" s="926">
        <v>42291</v>
      </c>
      <c r="BH737" s="926" t="s">
        <v>25</v>
      </c>
      <c r="BI737" s="926">
        <v>42326</v>
      </c>
      <c r="BJ737" s="926">
        <v>42354</v>
      </c>
      <c r="BK737" s="926">
        <v>42389</v>
      </c>
      <c r="BL737" s="210">
        <v>42424</v>
      </c>
      <c r="BM737" s="210">
        <v>42459</v>
      </c>
      <c r="BN737" s="210">
        <v>42494</v>
      </c>
      <c r="BO737" s="926">
        <v>42529</v>
      </c>
      <c r="BP737" s="926">
        <v>42564</v>
      </c>
      <c r="BQ737" s="926">
        <v>42592</v>
      </c>
      <c r="BR737" s="926">
        <v>42620</v>
      </c>
      <c r="BS737" s="926">
        <v>42641</v>
      </c>
      <c r="BT737" s="926" t="s">
        <v>454</v>
      </c>
      <c r="BU737" s="926">
        <v>42676</v>
      </c>
      <c r="BV737" s="926">
        <v>42704</v>
      </c>
      <c r="BW737" s="926">
        <v>42739</v>
      </c>
      <c r="BX737" s="926">
        <v>42774</v>
      </c>
      <c r="BY737" s="926">
        <v>42809</v>
      </c>
      <c r="BZ737" s="3042">
        <v>42844</v>
      </c>
      <c r="CA737" s="3057">
        <f>BZ737+35</f>
        <v>42879</v>
      </c>
      <c r="CB737" s="3074">
        <f>CA737+28</f>
        <v>42907</v>
      </c>
      <c r="CC737" s="3094">
        <f>CB737+28</f>
        <v>42935</v>
      </c>
      <c r="CD737" s="3074">
        <f>CC737+28</f>
        <v>42963</v>
      </c>
      <c r="CE737" s="3094">
        <f>CD737+28</f>
        <v>42991</v>
      </c>
      <c r="CF737" s="112" t="s">
        <v>699</v>
      </c>
      <c r="CG737" s="116">
        <f t="shared" ref="CG737:CQ737" si="669">CG53</f>
        <v>43033</v>
      </c>
      <c r="CH737" s="116">
        <f t="shared" si="669"/>
        <v>43068</v>
      </c>
      <c r="CI737" s="116">
        <f t="shared" si="669"/>
        <v>43103</v>
      </c>
      <c r="CJ737" s="116">
        <f t="shared" si="669"/>
        <v>43152</v>
      </c>
      <c r="CK737" s="116">
        <f t="shared" si="669"/>
        <v>43187</v>
      </c>
      <c r="CL737" s="116">
        <f t="shared" si="669"/>
        <v>43215</v>
      </c>
      <c r="CM737" s="116">
        <f t="shared" si="669"/>
        <v>43250</v>
      </c>
      <c r="CN737" s="116">
        <f t="shared" si="669"/>
        <v>43278</v>
      </c>
      <c r="CO737" s="116">
        <f t="shared" si="669"/>
        <v>43299</v>
      </c>
      <c r="CP737" s="116">
        <f t="shared" si="669"/>
        <v>43334</v>
      </c>
      <c r="CQ737" s="116">
        <f t="shared" si="669"/>
        <v>43369</v>
      </c>
      <c r="CR737" s="112" t="s">
        <v>699</v>
      </c>
      <c r="CS737" s="116">
        <f>CS53</f>
        <v>43411</v>
      </c>
    </row>
    <row r="738" spans="1:97" ht="30" hidden="1" customHeight="1" x14ac:dyDescent="0.25">
      <c r="A738" s="4726"/>
      <c r="B738" s="4733"/>
      <c r="C738" s="2074" t="s">
        <v>191</v>
      </c>
      <c r="D738" s="3108"/>
      <c r="E738" s="209"/>
      <c r="F738" s="3035"/>
      <c r="G738" s="3035"/>
      <c r="H738" s="3035"/>
      <c r="I738" s="3035"/>
      <c r="J738" s="3035"/>
      <c r="K738" s="209"/>
      <c r="L738" s="209"/>
      <c r="M738" s="210"/>
      <c r="N738" s="210"/>
      <c r="O738" s="2334"/>
      <c r="P738" s="210"/>
      <c r="Q738" s="210"/>
      <c r="R738" s="3036"/>
      <c r="S738" s="210"/>
      <c r="T738" s="210"/>
      <c r="U738" s="210"/>
      <c r="V738" s="210"/>
      <c r="W738" s="210"/>
      <c r="X738" s="210"/>
      <c r="Y738" s="210"/>
      <c r="Z738" s="210"/>
      <c r="AA738" s="2334"/>
      <c r="AB738" s="3037" t="e">
        <v>#REF!</v>
      </c>
      <c r="AC738" s="3038" t="e">
        <v>#REF!</v>
      </c>
      <c r="AD738" s="3038" t="e">
        <v>#REF!</v>
      </c>
      <c r="AE738" s="3038" t="e">
        <v>#REF!</v>
      </c>
      <c r="AF738" s="3038" t="e">
        <v>#REF!</v>
      </c>
      <c r="AG738" s="3038" t="e">
        <v>#REF!</v>
      </c>
      <c r="AH738" s="3038" t="e">
        <v>#REF!</v>
      </c>
      <c r="AI738" s="3038" t="e">
        <v>#REF!</v>
      </c>
      <c r="AJ738" s="3038" t="s">
        <v>25</v>
      </c>
      <c r="AK738" s="3038" t="e">
        <v>#REF!</v>
      </c>
      <c r="AL738" s="3038" t="e">
        <v>#REF!</v>
      </c>
      <c r="AM738" s="926">
        <v>41277</v>
      </c>
      <c r="AN738" s="926" t="e">
        <v>#REF!</v>
      </c>
      <c r="AO738" s="926" t="e">
        <v>#REF!</v>
      </c>
      <c r="AP738" s="926" t="e">
        <v>#REF!</v>
      </c>
      <c r="AQ738" s="926">
        <v>41416</v>
      </c>
      <c r="AR738" s="926" t="e">
        <v>#REF!</v>
      </c>
      <c r="AS738" s="926" t="e">
        <v>#REF!</v>
      </c>
      <c r="AT738" s="926" t="e">
        <v>#REF!</v>
      </c>
      <c r="AU738" s="3037">
        <v>41915</v>
      </c>
      <c r="AV738" s="926" t="s">
        <v>25</v>
      </c>
      <c r="AW738" s="3037">
        <v>41943</v>
      </c>
      <c r="AX738" s="926" t="e">
        <v>#REF!</v>
      </c>
      <c r="AY738" s="926" t="e">
        <v>#REF!</v>
      </c>
      <c r="AZ738" s="926">
        <v>42048</v>
      </c>
      <c r="BA738" s="926">
        <v>42083</v>
      </c>
      <c r="BB738" s="926" t="e">
        <v>#REF!</v>
      </c>
      <c r="BC738" s="926">
        <v>42153</v>
      </c>
      <c r="BD738" s="926" t="e">
        <v>#REF!</v>
      </c>
      <c r="BE738" s="926">
        <v>42223</v>
      </c>
      <c r="BF738" s="926">
        <v>42258</v>
      </c>
      <c r="BG738" s="926">
        <v>42293</v>
      </c>
      <c r="BH738" s="926" t="s">
        <v>25</v>
      </c>
      <c r="BI738" s="926">
        <v>42328</v>
      </c>
      <c r="BJ738" s="926">
        <v>42356</v>
      </c>
      <c r="BK738" s="926">
        <v>42391</v>
      </c>
      <c r="BL738" s="210">
        <v>42426</v>
      </c>
      <c r="BM738" s="210">
        <v>42461</v>
      </c>
      <c r="BN738" s="210">
        <v>42496</v>
      </c>
      <c r="BO738" s="926">
        <v>42531</v>
      </c>
      <c r="BP738" s="926">
        <v>42566</v>
      </c>
      <c r="BQ738" s="926">
        <v>42594</v>
      </c>
      <c r="BR738" s="926">
        <v>42622</v>
      </c>
      <c r="BS738" s="926">
        <v>42643</v>
      </c>
      <c r="BT738" s="926" t="s">
        <v>454</v>
      </c>
      <c r="BU738" s="926">
        <v>42678</v>
      </c>
      <c r="BV738" s="926">
        <v>42706</v>
      </c>
      <c r="BW738" s="926">
        <v>42741</v>
      </c>
      <c r="BX738" s="926">
        <v>42776</v>
      </c>
      <c r="BY738" s="926">
        <v>42811</v>
      </c>
      <c r="BZ738" s="3042">
        <v>42846</v>
      </c>
      <c r="CA738" s="3058">
        <f>CA737+2</f>
        <v>42881</v>
      </c>
      <c r="CB738" s="3075">
        <f>CB737+2</f>
        <v>42909</v>
      </c>
      <c r="CC738" s="3095">
        <f>CC737+2</f>
        <v>42937</v>
      </c>
      <c r="CD738" s="3075">
        <f>CD737+2</f>
        <v>42965</v>
      </c>
      <c r="CE738" s="3095">
        <f>CE737+2</f>
        <v>42993</v>
      </c>
      <c r="CF738" s="112" t="s">
        <v>699</v>
      </c>
      <c r="CG738" s="1154">
        <f t="shared" ref="CG738:CS738" si="670">CG737+2</f>
        <v>43035</v>
      </c>
      <c r="CH738" s="1154">
        <f t="shared" si="670"/>
        <v>43070</v>
      </c>
      <c r="CI738" s="1154">
        <f t="shared" si="670"/>
        <v>43105</v>
      </c>
      <c r="CJ738" s="1154">
        <f t="shared" si="670"/>
        <v>43154</v>
      </c>
      <c r="CK738" s="1154">
        <f t="shared" si="670"/>
        <v>43189</v>
      </c>
      <c r="CL738" s="1154">
        <f t="shared" si="670"/>
        <v>43217</v>
      </c>
      <c r="CM738" s="1154">
        <f t="shared" si="670"/>
        <v>43252</v>
      </c>
      <c r="CN738" s="1154">
        <f t="shared" si="670"/>
        <v>43280</v>
      </c>
      <c r="CO738" s="1154">
        <f t="shared" si="670"/>
        <v>43301</v>
      </c>
      <c r="CP738" s="1154">
        <f t="shared" si="670"/>
        <v>43336</v>
      </c>
      <c r="CQ738" s="1154">
        <f t="shared" si="670"/>
        <v>43371</v>
      </c>
      <c r="CR738" s="112" t="s">
        <v>699</v>
      </c>
      <c r="CS738" s="1154">
        <f t="shared" si="670"/>
        <v>43413</v>
      </c>
    </row>
    <row r="739" spans="1:97" ht="30" hidden="1" customHeight="1" x14ac:dyDescent="0.25">
      <c r="A739" s="4726"/>
      <c r="B739" s="4733"/>
      <c r="C739" s="3110" t="s">
        <v>197</v>
      </c>
      <c r="D739" s="3108"/>
      <c r="E739" s="209"/>
      <c r="F739" s="3035"/>
      <c r="G739" s="3035"/>
      <c r="H739" s="3035"/>
      <c r="I739" s="3035"/>
      <c r="J739" s="3035"/>
      <c r="K739" s="209"/>
      <c r="L739" s="209"/>
      <c r="M739" s="210"/>
      <c r="N739" s="210"/>
      <c r="O739" s="2334"/>
      <c r="P739" s="210"/>
      <c r="Q739" s="210"/>
      <c r="R739" s="3036"/>
      <c r="S739" s="210"/>
      <c r="T739" s="210"/>
      <c r="U739" s="210"/>
      <c r="V739" s="210"/>
      <c r="W739" s="210"/>
      <c r="X739" s="210"/>
      <c r="Y739" s="210"/>
      <c r="Z739" s="210"/>
      <c r="AA739" s="2334"/>
      <c r="AB739" s="3037" t="e">
        <v>#REF!</v>
      </c>
      <c r="AC739" s="3038" t="e">
        <v>#REF!</v>
      </c>
      <c r="AD739" s="3038" t="e">
        <v>#REF!</v>
      </c>
      <c r="AE739" s="3038" t="e">
        <v>#REF!</v>
      </c>
      <c r="AF739" s="3038" t="e">
        <v>#REF!</v>
      </c>
      <c r="AG739" s="3038" t="e">
        <v>#REF!</v>
      </c>
      <c r="AH739" s="3038" t="e">
        <v>#REF!</v>
      </c>
      <c r="AI739" s="3038" t="e">
        <v>#REF!</v>
      </c>
      <c r="AJ739" s="3038" t="s">
        <v>25</v>
      </c>
      <c r="AK739" s="3038" t="e">
        <v>#REF!</v>
      </c>
      <c r="AL739" s="3038" t="e">
        <v>#REF!</v>
      </c>
      <c r="AM739" s="926">
        <v>41281</v>
      </c>
      <c r="AN739" s="926" t="e">
        <v>#REF!</v>
      </c>
      <c r="AO739" s="926" t="e">
        <v>#REF!</v>
      </c>
      <c r="AP739" s="926" t="e">
        <v>#REF!</v>
      </c>
      <c r="AQ739" s="926" t="e">
        <v>#REF!</v>
      </c>
      <c r="AR739" s="926" t="e">
        <v>#REF!</v>
      </c>
      <c r="AS739" s="926" t="e">
        <v>#REF!</v>
      </c>
      <c r="AT739" s="926" t="e">
        <v>#REF!</v>
      </c>
      <c r="AU739" s="3037">
        <v>41918</v>
      </c>
      <c r="AV739" s="926" t="s">
        <v>25</v>
      </c>
      <c r="AW739" s="3037">
        <v>41946</v>
      </c>
      <c r="AX739" s="926" t="e">
        <v>#REF!</v>
      </c>
      <c r="AY739" s="926" t="e">
        <v>#REF!</v>
      </c>
      <c r="AZ739" s="926">
        <v>42051</v>
      </c>
      <c r="BA739" s="926">
        <v>42086</v>
      </c>
      <c r="BB739" s="926" t="e">
        <v>#REF!</v>
      </c>
      <c r="BC739" s="926">
        <v>42156</v>
      </c>
      <c r="BD739" s="926" t="e">
        <v>#REF!</v>
      </c>
      <c r="BE739" s="926">
        <v>42226</v>
      </c>
      <c r="BF739" s="926">
        <v>42261</v>
      </c>
      <c r="BG739" s="926">
        <v>42296</v>
      </c>
      <c r="BH739" s="926" t="s">
        <v>25</v>
      </c>
      <c r="BI739" s="926">
        <v>42331</v>
      </c>
      <c r="BJ739" s="926"/>
      <c r="BK739" s="926"/>
      <c r="BL739" s="210"/>
      <c r="BM739" s="210"/>
      <c r="BN739" s="210"/>
      <c r="BO739" s="926"/>
      <c r="BP739" s="926"/>
      <c r="BQ739" s="926"/>
      <c r="BR739" s="926"/>
      <c r="BS739" s="926"/>
      <c r="BT739" s="926" t="s">
        <v>454</v>
      </c>
      <c r="BU739" s="926"/>
      <c r="BV739" s="926"/>
      <c r="BW739" s="926"/>
      <c r="BX739" s="926"/>
      <c r="BY739" s="926"/>
      <c r="BZ739" s="3042"/>
      <c r="CA739" s="865"/>
      <c r="CB739" s="54"/>
      <c r="CC739" s="55"/>
      <c r="CD739" s="54"/>
      <c r="CE739" s="55"/>
      <c r="CF739" s="62" t="s">
        <v>699</v>
      </c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62" t="s">
        <v>699</v>
      </c>
      <c r="CS739" s="54"/>
    </row>
    <row r="740" spans="1:97" ht="30" hidden="1" customHeight="1" x14ac:dyDescent="0.25">
      <c r="A740" s="4726"/>
      <c r="B740" s="4733"/>
      <c r="C740" s="3129" t="s">
        <v>656</v>
      </c>
      <c r="D740" s="3108"/>
      <c r="E740" s="209"/>
      <c r="F740" s="3035"/>
      <c r="G740" s="3035"/>
      <c r="H740" s="3035"/>
      <c r="I740" s="3035"/>
      <c r="J740" s="3035"/>
      <c r="K740" s="209"/>
      <c r="L740" s="209"/>
      <c r="M740" s="210"/>
      <c r="N740" s="210"/>
      <c r="O740" s="2334"/>
      <c r="P740" s="210"/>
      <c r="Q740" s="210"/>
      <c r="R740" s="3036"/>
      <c r="S740" s="210"/>
      <c r="T740" s="210"/>
      <c r="U740" s="210"/>
      <c r="V740" s="210"/>
      <c r="W740" s="210"/>
      <c r="X740" s="210"/>
      <c r="Y740" s="210"/>
      <c r="Z740" s="210"/>
      <c r="AA740" s="2334"/>
      <c r="AB740" s="3037"/>
      <c r="AC740" s="3038"/>
      <c r="AD740" s="3038"/>
      <c r="AE740" s="3038"/>
      <c r="AF740" s="3038"/>
      <c r="AG740" s="3038"/>
      <c r="AH740" s="3038"/>
      <c r="AI740" s="3038"/>
      <c r="AJ740" s="3038"/>
      <c r="AK740" s="3038"/>
      <c r="AL740" s="3038"/>
      <c r="AM740" s="926"/>
      <c r="AN740" s="926"/>
      <c r="AO740" s="926"/>
      <c r="AP740" s="926"/>
      <c r="AQ740" s="926"/>
      <c r="AR740" s="926"/>
      <c r="AS740" s="926"/>
      <c r="AT740" s="926"/>
      <c r="AU740" s="3037"/>
      <c r="AV740" s="926"/>
      <c r="AW740" s="3037"/>
      <c r="AX740" s="926"/>
      <c r="AY740" s="926"/>
      <c r="AZ740" s="926"/>
      <c r="BA740" s="926"/>
      <c r="BB740" s="926"/>
      <c r="BC740" s="926"/>
      <c r="BD740" s="926"/>
      <c r="BE740" s="926"/>
      <c r="BF740" s="926"/>
      <c r="BG740" s="926"/>
      <c r="BH740" s="926"/>
      <c r="BI740" s="926"/>
      <c r="BJ740" s="926"/>
      <c r="BK740" s="926"/>
      <c r="BL740" s="210" t="s">
        <v>107</v>
      </c>
      <c r="BM740" s="210">
        <v>42461</v>
      </c>
      <c r="BN740" s="210">
        <v>42496</v>
      </c>
      <c r="BO740" s="926">
        <v>42531</v>
      </c>
      <c r="BP740" s="926">
        <v>42566</v>
      </c>
      <c r="BQ740" s="926">
        <v>42594</v>
      </c>
      <c r="BR740" s="926" t="s">
        <v>107</v>
      </c>
      <c r="BS740" s="926" t="s">
        <v>107</v>
      </c>
      <c r="BT740" s="926" t="s">
        <v>107</v>
      </c>
      <c r="BU740" s="926" t="s">
        <v>107</v>
      </c>
      <c r="BV740" s="926" t="s">
        <v>107</v>
      </c>
      <c r="BW740" s="926" t="s">
        <v>107</v>
      </c>
      <c r="BX740" s="926" t="s">
        <v>107</v>
      </c>
      <c r="BY740" s="926" t="s">
        <v>107</v>
      </c>
      <c r="BZ740" s="3042" t="s">
        <v>107</v>
      </c>
      <c r="CA740" s="1610" t="s">
        <v>107</v>
      </c>
      <c r="CB740" s="1607" t="s">
        <v>107</v>
      </c>
      <c r="CC740" s="2887" t="s">
        <v>107</v>
      </c>
      <c r="CD740" s="1607" t="s">
        <v>107</v>
      </c>
      <c r="CE740" s="2887" t="s">
        <v>107</v>
      </c>
      <c r="CF740" s="1614" t="s">
        <v>699</v>
      </c>
      <c r="CG740" s="1607" t="s">
        <v>107</v>
      </c>
      <c r="CH740" s="1607" t="s">
        <v>107</v>
      </c>
      <c r="CI740" s="1607" t="s">
        <v>107</v>
      </c>
      <c r="CJ740" s="1607" t="s">
        <v>107</v>
      </c>
      <c r="CK740" s="1607" t="s">
        <v>107</v>
      </c>
      <c r="CL740" s="1607" t="s">
        <v>107</v>
      </c>
      <c r="CM740" s="1607" t="s">
        <v>107</v>
      </c>
      <c r="CN740" s="1607" t="s">
        <v>107</v>
      </c>
      <c r="CO740" s="1607" t="s">
        <v>107</v>
      </c>
      <c r="CP740" s="1607" t="s">
        <v>107</v>
      </c>
      <c r="CQ740" s="1607" t="s">
        <v>107</v>
      </c>
      <c r="CR740" s="1614" t="s">
        <v>699</v>
      </c>
      <c r="CS740" s="1607" t="s">
        <v>107</v>
      </c>
    </row>
    <row r="741" spans="1:97" ht="30" hidden="1" customHeight="1" x14ac:dyDescent="0.25">
      <c r="A741" s="4726"/>
      <c r="B741" s="4733"/>
      <c r="C741" s="3110" t="s">
        <v>189</v>
      </c>
      <c r="D741" s="3108"/>
      <c r="E741" s="209"/>
      <c r="F741" s="3035"/>
      <c r="G741" s="3035"/>
      <c r="H741" s="3035"/>
      <c r="I741" s="3035"/>
      <c r="J741" s="3035"/>
      <c r="K741" s="209"/>
      <c r="L741" s="209"/>
      <c r="M741" s="210"/>
      <c r="N741" s="210"/>
      <c r="O741" s="2334"/>
      <c r="P741" s="210"/>
      <c r="Q741" s="210"/>
      <c r="R741" s="3036"/>
      <c r="S741" s="210"/>
      <c r="T741" s="210"/>
      <c r="U741" s="210"/>
      <c r="V741" s="210"/>
      <c r="W741" s="210"/>
      <c r="X741" s="210"/>
      <c r="Y741" s="210"/>
      <c r="Z741" s="210"/>
      <c r="AA741" s="2334"/>
      <c r="AB741" s="3037" t="e">
        <v>#REF!</v>
      </c>
      <c r="AC741" s="3038" t="e">
        <v>#REF!</v>
      </c>
      <c r="AD741" s="3038" t="e">
        <v>#REF!</v>
      </c>
      <c r="AE741" s="3038" t="e">
        <v>#REF!</v>
      </c>
      <c r="AF741" s="3038" t="e">
        <v>#REF!</v>
      </c>
      <c r="AG741" s="3038" t="e">
        <v>#REF!</v>
      </c>
      <c r="AH741" s="3038" t="e">
        <v>#REF!</v>
      </c>
      <c r="AI741" s="3038" t="e">
        <v>#REF!</v>
      </c>
      <c r="AJ741" s="3038" t="s">
        <v>25</v>
      </c>
      <c r="AK741" s="3038" t="e">
        <v>#REF!</v>
      </c>
      <c r="AL741" s="3038" t="e">
        <v>#REF!</v>
      </c>
      <c r="AM741" s="926">
        <v>41646</v>
      </c>
      <c r="AN741" s="926" t="e">
        <v>#REF!</v>
      </c>
      <c r="AO741" s="926" t="e">
        <v>#REF!</v>
      </c>
      <c r="AP741" s="926" t="e">
        <v>#REF!</v>
      </c>
      <c r="AQ741" s="926" t="e">
        <v>#REF!</v>
      </c>
      <c r="AR741" s="926" t="e">
        <v>#REF!</v>
      </c>
      <c r="AS741" s="926" t="e">
        <v>#REF!</v>
      </c>
      <c r="AT741" s="926" t="e">
        <v>#REF!</v>
      </c>
      <c r="AU741" s="3037">
        <v>41920</v>
      </c>
      <c r="AV741" s="926" t="s">
        <v>25</v>
      </c>
      <c r="AW741" s="3037">
        <v>41948</v>
      </c>
      <c r="AX741" s="926" t="e">
        <v>#REF!</v>
      </c>
      <c r="AY741" s="926" t="e">
        <v>#REF!</v>
      </c>
      <c r="AZ741" s="926">
        <v>42053</v>
      </c>
      <c r="BA741" s="926">
        <v>42088</v>
      </c>
      <c r="BB741" s="926" t="e">
        <v>#REF!</v>
      </c>
      <c r="BC741" s="926">
        <v>42158</v>
      </c>
      <c r="BD741" s="926" t="e">
        <v>#REF!</v>
      </c>
      <c r="BE741" s="926">
        <v>42228</v>
      </c>
      <c r="BF741" s="926">
        <v>42263</v>
      </c>
      <c r="BG741" s="926">
        <v>42298</v>
      </c>
      <c r="BH741" s="926" t="s">
        <v>25</v>
      </c>
      <c r="BI741" s="926">
        <v>42333</v>
      </c>
      <c r="BJ741" s="926">
        <v>42361</v>
      </c>
      <c r="BK741" s="926">
        <v>42396</v>
      </c>
      <c r="BL741" s="210">
        <v>42431</v>
      </c>
      <c r="BM741" s="210">
        <v>42466</v>
      </c>
      <c r="BN741" s="210">
        <v>42501</v>
      </c>
      <c r="BO741" s="926">
        <v>42536</v>
      </c>
      <c r="BP741" s="926">
        <v>42571</v>
      </c>
      <c r="BQ741" s="926">
        <v>42599</v>
      </c>
      <c r="BR741" s="926">
        <v>42627</v>
      </c>
      <c r="BS741" s="926">
        <v>42648</v>
      </c>
      <c r="BT741" s="926" t="s">
        <v>454</v>
      </c>
      <c r="BU741" s="926">
        <v>42683</v>
      </c>
      <c r="BV741" s="926">
        <v>42711</v>
      </c>
      <c r="BW741" s="926">
        <v>42746</v>
      </c>
      <c r="BX741" s="926">
        <v>42781</v>
      </c>
      <c r="BY741" s="926">
        <v>42816</v>
      </c>
      <c r="BZ741" s="3042">
        <v>42851</v>
      </c>
      <c r="CA741" s="3059">
        <f>CA737+7</f>
        <v>42886</v>
      </c>
      <c r="CB741" s="2999">
        <f>CB737+7</f>
        <v>42914</v>
      </c>
      <c r="CC741" s="3096">
        <f>CC737+7</f>
        <v>42942</v>
      </c>
      <c r="CD741" s="2999">
        <f>CD737+7</f>
        <v>42970</v>
      </c>
      <c r="CE741" s="3096">
        <f>CE737+7</f>
        <v>42998</v>
      </c>
      <c r="CF741" s="62" t="s">
        <v>699</v>
      </c>
      <c r="CG741" s="158">
        <f t="shared" ref="CG741:CS741" si="671">CG737+7</f>
        <v>43040</v>
      </c>
      <c r="CH741" s="158">
        <f t="shared" si="671"/>
        <v>43075</v>
      </c>
      <c r="CI741" s="158">
        <f t="shared" si="671"/>
        <v>43110</v>
      </c>
      <c r="CJ741" s="158">
        <f t="shared" si="671"/>
        <v>43159</v>
      </c>
      <c r="CK741" s="158">
        <f t="shared" si="671"/>
        <v>43194</v>
      </c>
      <c r="CL741" s="158">
        <f t="shared" si="671"/>
        <v>43222</v>
      </c>
      <c r="CM741" s="158">
        <f t="shared" si="671"/>
        <v>43257</v>
      </c>
      <c r="CN741" s="158">
        <f t="shared" si="671"/>
        <v>43285</v>
      </c>
      <c r="CO741" s="158">
        <f t="shared" si="671"/>
        <v>43306</v>
      </c>
      <c r="CP741" s="158">
        <f t="shared" si="671"/>
        <v>43341</v>
      </c>
      <c r="CQ741" s="158">
        <f t="shared" si="671"/>
        <v>43376</v>
      </c>
      <c r="CR741" s="62" t="s">
        <v>699</v>
      </c>
      <c r="CS741" s="158">
        <f t="shared" si="671"/>
        <v>43418</v>
      </c>
    </row>
    <row r="742" spans="1:97" ht="30" hidden="1" customHeight="1" x14ac:dyDescent="0.25">
      <c r="A742" s="4726"/>
      <c r="B742" s="4733"/>
      <c r="C742" s="3110" t="s">
        <v>219</v>
      </c>
      <c r="D742" s="3108"/>
      <c r="E742" s="209"/>
      <c r="F742" s="3035"/>
      <c r="G742" s="3035"/>
      <c r="H742" s="3035"/>
      <c r="I742" s="3035"/>
      <c r="J742" s="3035"/>
      <c r="K742" s="209"/>
      <c r="L742" s="209"/>
      <c r="M742" s="210"/>
      <c r="N742" s="210"/>
      <c r="O742" s="2334"/>
      <c r="P742" s="210"/>
      <c r="Q742" s="210"/>
      <c r="R742" s="3036"/>
      <c r="S742" s="210"/>
      <c r="T742" s="210"/>
      <c r="U742" s="210"/>
      <c r="V742" s="210"/>
      <c r="W742" s="210"/>
      <c r="X742" s="210"/>
      <c r="Y742" s="210"/>
      <c r="Z742" s="210"/>
      <c r="AA742" s="2334"/>
      <c r="AB742" s="3037" t="e">
        <v>#REF!</v>
      </c>
      <c r="AC742" s="3038" t="e">
        <v>#REF!</v>
      </c>
      <c r="AD742" s="3038" t="e">
        <v>#REF!</v>
      </c>
      <c r="AE742" s="3038" t="e">
        <v>#REF!</v>
      </c>
      <c r="AF742" s="3038" t="e">
        <v>#REF!</v>
      </c>
      <c r="AG742" s="3038" t="e">
        <v>#REF!</v>
      </c>
      <c r="AH742" s="3038" t="e">
        <v>#REF!</v>
      </c>
      <c r="AI742" s="3038" t="e">
        <v>#REF!</v>
      </c>
      <c r="AJ742" s="3038" t="s">
        <v>25</v>
      </c>
      <c r="AK742" s="3038" t="e">
        <v>#REF!</v>
      </c>
      <c r="AL742" s="3038" t="e">
        <v>#REF!</v>
      </c>
      <c r="AM742" s="926">
        <v>41649</v>
      </c>
      <c r="AN742" s="926" t="e">
        <v>#REF!</v>
      </c>
      <c r="AO742" s="926" t="e">
        <v>#REF!</v>
      </c>
      <c r="AP742" s="926" t="e">
        <v>#REF!</v>
      </c>
      <c r="AQ742" s="926" t="e">
        <v>#REF!</v>
      </c>
      <c r="AR742" s="926" t="e">
        <v>#REF!</v>
      </c>
      <c r="AS742" s="926" t="e">
        <v>#REF!</v>
      </c>
      <c r="AT742" s="926" t="e">
        <v>#REF!</v>
      </c>
      <c r="AU742" s="3037">
        <v>41922</v>
      </c>
      <c r="AV742" s="926" t="s">
        <v>25</v>
      </c>
      <c r="AW742" s="3037">
        <v>41950</v>
      </c>
      <c r="AX742" s="926" t="e">
        <v>#REF!</v>
      </c>
      <c r="AY742" s="926" t="e">
        <v>#REF!</v>
      </c>
      <c r="AZ742" s="926">
        <v>42055</v>
      </c>
      <c r="BA742" s="926">
        <v>42090</v>
      </c>
      <c r="BB742" s="926" t="e">
        <v>#REF!</v>
      </c>
      <c r="BC742" s="926">
        <v>42160</v>
      </c>
      <c r="BD742" s="926" t="e">
        <v>#REF!</v>
      </c>
      <c r="BE742" s="926">
        <v>42230</v>
      </c>
      <c r="BF742" s="926">
        <v>42265</v>
      </c>
      <c r="BG742" s="926">
        <v>42300</v>
      </c>
      <c r="BH742" s="926" t="s">
        <v>25</v>
      </c>
      <c r="BI742" s="926">
        <v>42335</v>
      </c>
      <c r="BJ742" s="926">
        <v>42363</v>
      </c>
      <c r="BK742" s="926">
        <v>42398</v>
      </c>
      <c r="BL742" s="210">
        <v>42433</v>
      </c>
      <c r="BM742" s="210">
        <v>42468</v>
      </c>
      <c r="BN742" s="210">
        <v>42503</v>
      </c>
      <c r="BO742" s="926">
        <v>42538</v>
      </c>
      <c r="BP742" s="926">
        <v>42573</v>
      </c>
      <c r="BQ742" s="926">
        <v>42601</v>
      </c>
      <c r="BR742" s="926">
        <v>42629</v>
      </c>
      <c r="BS742" s="926">
        <v>42650</v>
      </c>
      <c r="BT742" s="926" t="s">
        <v>454</v>
      </c>
      <c r="BU742" s="926">
        <v>42685</v>
      </c>
      <c r="BV742" s="926">
        <v>42713</v>
      </c>
      <c r="BW742" s="926">
        <v>42748</v>
      </c>
      <c r="BX742" s="926">
        <v>42783</v>
      </c>
      <c r="BY742" s="926">
        <v>42818</v>
      </c>
      <c r="BZ742" s="3042">
        <v>42853</v>
      </c>
      <c r="CA742" s="3010">
        <f>CA741+2</f>
        <v>42888</v>
      </c>
      <c r="CB742" s="2991">
        <f>CB741+2</f>
        <v>42916</v>
      </c>
      <c r="CC742" s="3084">
        <f>CC741+2</f>
        <v>42944</v>
      </c>
      <c r="CD742" s="2991">
        <f>CD741+2</f>
        <v>42972</v>
      </c>
      <c r="CE742" s="3084">
        <f>CE741+2</f>
        <v>43000</v>
      </c>
      <c r="CF742" s="62" t="s">
        <v>699</v>
      </c>
      <c r="CG742" s="45">
        <f t="shared" ref="CG742:CS742" si="672">CG741+2</f>
        <v>43042</v>
      </c>
      <c r="CH742" s="45">
        <f t="shared" si="672"/>
        <v>43077</v>
      </c>
      <c r="CI742" s="45">
        <f t="shared" si="672"/>
        <v>43112</v>
      </c>
      <c r="CJ742" s="45">
        <f t="shared" si="672"/>
        <v>43161</v>
      </c>
      <c r="CK742" s="45">
        <f t="shared" si="672"/>
        <v>43196</v>
      </c>
      <c r="CL742" s="45">
        <f t="shared" si="672"/>
        <v>43224</v>
      </c>
      <c r="CM742" s="45">
        <f t="shared" si="672"/>
        <v>43259</v>
      </c>
      <c r="CN742" s="45">
        <f t="shared" si="672"/>
        <v>43287</v>
      </c>
      <c r="CO742" s="45">
        <f t="shared" si="672"/>
        <v>43308</v>
      </c>
      <c r="CP742" s="45">
        <f t="shared" si="672"/>
        <v>43343</v>
      </c>
      <c r="CQ742" s="45">
        <f t="shared" si="672"/>
        <v>43378</v>
      </c>
      <c r="CR742" s="62" t="s">
        <v>699</v>
      </c>
      <c r="CS742" s="45">
        <f t="shared" si="672"/>
        <v>43420</v>
      </c>
    </row>
    <row r="743" spans="1:97" ht="30" hidden="1" customHeight="1" x14ac:dyDescent="0.25">
      <c r="A743" s="4726"/>
      <c r="B743" s="4733"/>
      <c r="C743" s="3110" t="s">
        <v>220</v>
      </c>
      <c r="D743" s="3108"/>
      <c r="E743" s="209"/>
      <c r="F743" s="3035"/>
      <c r="G743" s="3035"/>
      <c r="H743" s="3035"/>
      <c r="I743" s="3035"/>
      <c r="J743" s="3035"/>
      <c r="K743" s="209"/>
      <c r="L743" s="209"/>
      <c r="M743" s="210"/>
      <c r="N743" s="210"/>
      <c r="O743" s="2334"/>
      <c r="P743" s="210"/>
      <c r="Q743" s="210"/>
      <c r="R743" s="3036"/>
      <c r="S743" s="210"/>
      <c r="T743" s="210"/>
      <c r="U743" s="210"/>
      <c r="V743" s="210"/>
      <c r="W743" s="210"/>
      <c r="X743" s="210"/>
      <c r="Y743" s="210"/>
      <c r="Z743" s="210"/>
      <c r="AA743" s="2334"/>
      <c r="AB743" s="3037" t="e">
        <v>#REF!</v>
      </c>
      <c r="AC743" s="3038" t="e">
        <v>#REF!</v>
      </c>
      <c r="AD743" s="3038" t="e">
        <v>#REF!</v>
      </c>
      <c r="AE743" s="3038" t="e">
        <v>#REF!</v>
      </c>
      <c r="AF743" s="3038" t="e">
        <v>#REF!</v>
      </c>
      <c r="AG743" s="3038" t="e">
        <v>#REF!</v>
      </c>
      <c r="AH743" s="3038" t="e">
        <v>#REF!</v>
      </c>
      <c r="AI743" s="3038" t="e">
        <v>#REF!</v>
      </c>
      <c r="AJ743" s="3038" t="s">
        <v>25</v>
      </c>
      <c r="AK743" s="3038" t="e">
        <v>#REF!</v>
      </c>
      <c r="AL743" s="3038" t="e">
        <v>#REF!</v>
      </c>
      <c r="AM743" s="926">
        <v>41646</v>
      </c>
      <c r="AN743" s="926" t="e">
        <v>#REF!</v>
      </c>
      <c r="AO743" s="926" t="e">
        <v>#REF!</v>
      </c>
      <c r="AP743" s="926" t="e">
        <v>#REF!</v>
      </c>
      <c r="AQ743" s="926" t="e">
        <v>#REF!</v>
      </c>
      <c r="AR743" s="926" t="e">
        <v>#REF!</v>
      </c>
      <c r="AS743" s="926" t="e">
        <v>#REF!</v>
      </c>
      <c r="AT743" s="926" t="e">
        <v>#REF!</v>
      </c>
      <c r="AU743" s="3037">
        <v>41922</v>
      </c>
      <c r="AV743" s="926" t="s">
        <v>25</v>
      </c>
      <c r="AW743" s="3037">
        <v>41950</v>
      </c>
      <c r="AX743" s="926" t="e">
        <v>#REF!</v>
      </c>
      <c r="AY743" s="926" t="e">
        <v>#REF!</v>
      </c>
      <c r="AZ743" s="926">
        <v>42055</v>
      </c>
      <c r="BA743" s="926">
        <v>42090</v>
      </c>
      <c r="BB743" s="926" t="e">
        <v>#REF!</v>
      </c>
      <c r="BC743" s="926">
        <v>42160</v>
      </c>
      <c r="BD743" s="926" t="e">
        <v>#REF!</v>
      </c>
      <c r="BE743" s="926">
        <v>42230</v>
      </c>
      <c r="BF743" s="926">
        <v>42265</v>
      </c>
      <c r="BG743" s="926">
        <v>42300</v>
      </c>
      <c r="BH743" s="926" t="s">
        <v>25</v>
      </c>
      <c r="BI743" s="926">
        <v>42335</v>
      </c>
      <c r="BJ743" s="926">
        <v>42363</v>
      </c>
      <c r="BK743" s="926">
        <v>42398</v>
      </c>
      <c r="BL743" s="210">
        <v>42433</v>
      </c>
      <c r="BM743" s="210">
        <v>42468</v>
      </c>
      <c r="BN743" s="210">
        <v>42503</v>
      </c>
      <c r="BO743" s="926">
        <v>42538</v>
      </c>
      <c r="BP743" s="926">
        <v>42573</v>
      </c>
      <c r="BQ743" s="926">
        <v>42601</v>
      </c>
      <c r="BR743" s="926">
        <v>42629</v>
      </c>
      <c r="BS743" s="926">
        <v>42650</v>
      </c>
      <c r="BT743" s="926" t="s">
        <v>454</v>
      </c>
      <c r="BU743" s="926">
        <v>42685</v>
      </c>
      <c r="BV743" s="926">
        <v>42713</v>
      </c>
      <c r="BW743" s="926">
        <v>42748</v>
      </c>
      <c r="BX743" s="926">
        <v>42783</v>
      </c>
      <c r="BY743" s="926">
        <v>42818</v>
      </c>
      <c r="BZ743" s="3042">
        <v>42853</v>
      </c>
      <c r="CA743" s="3009">
        <f>CA742</f>
        <v>42888</v>
      </c>
      <c r="CB743" s="2992">
        <f>CB742</f>
        <v>42916</v>
      </c>
      <c r="CC743" s="3085">
        <f>CC742</f>
        <v>42944</v>
      </c>
      <c r="CD743" s="2992">
        <f>CD742</f>
        <v>42972</v>
      </c>
      <c r="CE743" s="3085">
        <f>CE742</f>
        <v>43000</v>
      </c>
      <c r="CF743" s="62" t="s">
        <v>699</v>
      </c>
      <c r="CG743" s="61">
        <f t="shared" ref="CG743:CS743" si="673">CG742</f>
        <v>43042</v>
      </c>
      <c r="CH743" s="61">
        <f t="shared" si="673"/>
        <v>43077</v>
      </c>
      <c r="CI743" s="61">
        <f t="shared" si="673"/>
        <v>43112</v>
      </c>
      <c r="CJ743" s="61">
        <f t="shared" si="673"/>
        <v>43161</v>
      </c>
      <c r="CK743" s="61">
        <f t="shared" si="673"/>
        <v>43196</v>
      </c>
      <c r="CL743" s="61">
        <f t="shared" si="673"/>
        <v>43224</v>
      </c>
      <c r="CM743" s="61">
        <f t="shared" si="673"/>
        <v>43259</v>
      </c>
      <c r="CN743" s="61">
        <f t="shared" si="673"/>
        <v>43287</v>
      </c>
      <c r="CO743" s="61">
        <f t="shared" si="673"/>
        <v>43308</v>
      </c>
      <c r="CP743" s="61">
        <f t="shared" si="673"/>
        <v>43343</v>
      </c>
      <c r="CQ743" s="61">
        <f t="shared" si="673"/>
        <v>43378</v>
      </c>
      <c r="CR743" s="62" t="s">
        <v>699</v>
      </c>
      <c r="CS743" s="61">
        <f t="shared" si="673"/>
        <v>43420</v>
      </c>
    </row>
    <row r="744" spans="1:97" ht="30" hidden="1" customHeight="1" x14ac:dyDescent="0.25">
      <c r="A744" s="4726"/>
      <c r="B744" s="4733"/>
      <c r="C744" s="3110" t="s">
        <v>536</v>
      </c>
      <c r="D744" s="3108"/>
      <c r="E744" s="209"/>
      <c r="F744" s="3035"/>
      <c r="G744" s="3035"/>
      <c r="H744" s="3035"/>
      <c r="I744" s="3035"/>
      <c r="J744" s="3035"/>
      <c r="K744" s="209"/>
      <c r="L744" s="209"/>
      <c r="M744" s="210"/>
      <c r="N744" s="210"/>
      <c r="O744" s="2334"/>
      <c r="P744" s="210"/>
      <c r="Q744" s="210"/>
      <c r="R744" s="3036"/>
      <c r="S744" s="210"/>
      <c r="T744" s="210"/>
      <c r="U744" s="210"/>
      <c r="V744" s="210"/>
      <c r="W744" s="210"/>
      <c r="X744" s="210"/>
      <c r="Y744" s="210"/>
      <c r="Z744" s="210"/>
      <c r="AA744" s="2334"/>
      <c r="AB744" s="3037" t="e">
        <v>#REF!</v>
      </c>
      <c r="AC744" s="3038" t="e">
        <v>#REF!</v>
      </c>
      <c r="AD744" s="3038" t="e">
        <v>#REF!</v>
      </c>
      <c r="AE744" s="3038" t="e">
        <v>#REF!</v>
      </c>
      <c r="AF744" s="3038" t="e">
        <v>#REF!</v>
      </c>
      <c r="AG744" s="3038" t="e">
        <v>#REF!</v>
      </c>
      <c r="AH744" s="3038" t="e">
        <v>#REF!</v>
      </c>
      <c r="AI744" s="3038" t="e">
        <v>#REF!</v>
      </c>
      <c r="AJ744" s="3038" t="s">
        <v>25</v>
      </c>
      <c r="AK744" s="3038">
        <v>41582</v>
      </c>
      <c r="AL744" s="3038" t="e">
        <v>#REF!</v>
      </c>
      <c r="AM744" s="926" t="e">
        <v>#REF!</v>
      </c>
      <c r="AN744" s="926">
        <v>41329</v>
      </c>
      <c r="AO744" s="926">
        <v>41364</v>
      </c>
      <c r="AP744" s="926">
        <v>41392</v>
      </c>
      <c r="AQ744" s="926">
        <v>41792</v>
      </c>
      <c r="AR744" s="926">
        <v>41827</v>
      </c>
      <c r="AS744" s="926">
        <v>41497</v>
      </c>
      <c r="AT744" s="926">
        <v>41532</v>
      </c>
      <c r="AU744" s="3037">
        <v>41560</v>
      </c>
      <c r="AV744" s="926">
        <v>41560</v>
      </c>
      <c r="AW744" s="3037">
        <v>41581</v>
      </c>
      <c r="AX744" s="926">
        <v>41981</v>
      </c>
      <c r="AY744" s="926">
        <v>41286</v>
      </c>
      <c r="AZ744" s="926">
        <v>42058</v>
      </c>
      <c r="BA744" s="926">
        <v>42093</v>
      </c>
      <c r="BB744" s="926">
        <v>42128</v>
      </c>
      <c r="BC744" s="926">
        <v>42163</v>
      </c>
      <c r="BD744" s="926">
        <v>42184</v>
      </c>
      <c r="BE744" s="926">
        <v>42226</v>
      </c>
      <c r="BF744" s="926">
        <v>42268</v>
      </c>
      <c r="BG744" s="926">
        <v>42303</v>
      </c>
      <c r="BH744" s="926" t="s">
        <v>25</v>
      </c>
      <c r="BI744" s="926">
        <v>42338</v>
      </c>
      <c r="BJ744" s="926">
        <v>42359</v>
      </c>
      <c r="BK744" s="926">
        <v>42401</v>
      </c>
      <c r="BL744" s="210">
        <v>42408</v>
      </c>
      <c r="BM744" s="210">
        <v>42471</v>
      </c>
      <c r="BN744" s="210">
        <v>42506</v>
      </c>
      <c r="BO744" s="926">
        <v>42541</v>
      </c>
      <c r="BP744" s="926">
        <v>42576</v>
      </c>
      <c r="BQ744" s="926">
        <v>42604</v>
      </c>
      <c r="BR744" s="926">
        <v>42632</v>
      </c>
      <c r="BS744" s="926">
        <v>42653</v>
      </c>
      <c r="BT744" s="926" t="s">
        <v>454</v>
      </c>
      <c r="BU744" s="926">
        <v>42688</v>
      </c>
      <c r="BV744" s="926">
        <v>42716</v>
      </c>
      <c r="BW744" s="926">
        <v>42751</v>
      </c>
      <c r="BX744" s="926">
        <v>42786</v>
      </c>
      <c r="BY744" s="926">
        <v>42821</v>
      </c>
      <c r="BZ744" s="3042">
        <v>42856</v>
      </c>
      <c r="CA744" s="3047">
        <f>CA738+10</f>
        <v>42891</v>
      </c>
      <c r="CB744" s="2989">
        <f>CB738+10</f>
        <v>42919</v>
      </c>
      <c r="CC744" s="3082">
        <f>CC738+10</f>
        <v>42947</v>
      </c>
      <c r="CD744" s="2989">
        <f>CD738+10</f>
        <v>42975</v>
      </c>
      <c r="CE744" s="3082">
        <f>CE738+10</f>
        <v>43003</v>
      </c>
      <c r="CF744" s="62" t="s">
        <v>699</v>
      </c>
      <c r="CG744" s="639">
        <f t="shared" ref="CG744:CS744" si="674">CG738+10</f>
        <v>43045</v>
      </c>
      <c r="CH744" s="639">
        <f t="shared" si="674"/>
        <v>43080</v>
      </c>
      <c r="CI744" s="639">
        <f t="shared" si="674"/>
        <v>43115</v>
      </c>
      <c r="CJ744" s="639">
        <f t="shared" si="674"/>
        <v>43164</v>
      </c>
      <c r="CK744" s="639">
        <f t="shared" si="674"/>
        <v>43199</v>
      </c>
      <c r="CL744" s="639">
        <f t="shared" si="674"/>
        <v>43227</v>
      </c>
      <c r="CM744" s="639">
        <f t="shared" si="674"/>
        <v>43262</v>
      </c>
      <c r="CN744" s="639">
        <f t="shared" si="674"/>
        <v>43290</v>
      </c>
      <c r="CO744" s="639">
        <f t="shared" si="674"/>
        <v>43311</v>
      </c>
      <c r="CP744" s="639">
        <f t="shared" si="674"/>
        <v>43346</v>
      </c>
      <c r="CQ744" s="639">
        <f t="shared" si="674"/>
        <v>43381</v>
      </c>
      <c r="CR744" s="62" t="s">
        <v>699</v>
      </c>
      <c r="CS744" s="639">
        <f t="shared" si="674"/>
        <v>43423</v>
      </c>
    </row>
    <row r="745" spans="1:97" ht="30" hidden="1" customHeight="1" x14ac:dyDescent="0.25">
      <c r="A745" s="4726"/>
      <c r="B745" s="4733"/>
      <c r="C745" s="3123" t="s">
        <v>146</v>
      </c>
      <c r="D745" s="3108"/>
      <c r="E745" s="209"/>
      <c r="F745" s="3035"/>
      <c r="G745" s="3035"/>
      <c r="H745" s="3035"/>
      <c r="I745" s="3035"/>
      <c r="J745" s="3035"/>
      <c r="K745" s="209"/>
      <c r="L745" s="209"/>
      <c r="M745" s="210"/>
      <c r="N745" s="210"/>
      <c r="O745" s="2334"/>
      <c r="P745" s="210"/>
      <c r="Q745" s="210"/>
      <c r="R745" s="3036"/>
      <c r="S745" s="210"/>
      <c r="T745" s="210"/>
      <c r="U745" s="210"/>
      <c r="V745" s="210"/>
      <c r="W745" s="210"/>
      <c r="X745" s="210"/>
      <c r="Y745" s="210"/>
      <c r="Z745" s="210"/>
      <c r="AA745" s="2334"/>
      <c r="AB745" s="3037" t="e">
        <v>#REF!</v>
      </c>
      <c r="AC745" s="3038" t="e">
        <v>#REF!</v>
      </c>
      <c r="AD745" s="3038" t="e">
        <v>#REF!</v>
      </c>
      <c r="AE745" s="3038" t="e">
        <v>#REF!</v>
      </c>
      <c r="AF745" s="3038" t="e">
        <v>#REF!</v>
      </c>
      <c r="AG745" s="3038" t="e">
        <v>#REF!</v>
      </c>
      <c r="AH745" s="3038" t="e">
        <v>#REF!</v>
      </c>
      <c r="AI745" s="3038" t="e">
        <v>#REF!</v>
      </c>
      <c r="AJ745" s="3038" t="s">
        <v>25</v>
      </c>
      <c r="AK745" s="3038" t="e">
        <v>#REF!</v>
      </c>
      <c r="AL745" s="3038" t="e">
        <v>#REF!</v>
      </c>
      <c r="AM745" s="926">
        <v>41283</v>
      </c>
      <c r="AN745" s="926" t="e">
        <v>#REF!</v>
      </c>
      <c r="AO745" s="926" t="e">
        <v>#REF!</v>
      </c>
      <c r="AP745" s="926" t="e">
        <v>#REF!</v>
      </c>
      <c r="AQ745" s="926" t="e">
        <v>#REF!</v>
      </c>
      <c r="AR745" s="926" t="e">
        <v>#REF!</v>
      </c>
      <c r="AS745" s="926" t="e">
        <v>#REF!</v>
      </c>
      <c r="AT745" s="926" t="e">
        <v>#REF!</v>
      </c>
      <c r="AU745" s="3037">
        <v>41920</v>
      </c>
      <c r="AV745" s="926" t="s">
        <v>25</v>
      </c>
      <c r="AW745" s="3037">
        <v>41948</v>
      </c>
      <c r="AX745" s="926" t="e">
        <v>#REF!</v>
      </c>
      <c r="AY745" s="926" t="e">
        <v>#REF!</v>
      </c>
      <c r="AZ745" s="926">
        <v>42053</v>
      </c>
      <c r="BA745" s="926">
        <v>42088</v>
      </c>
      <c r="BB745" s="926" t="e">
        <v>#REF!</v>
      </c>
      <c r="BC745" s="926">
        <v>42158</v>
      </c>
      <c r="BD745" s="926" t="e">
        <v>#REF!</v>
      </c>
      <c r="BE745" s="926">
        <v>42228</v>
      </c>
      <c r="BF745" s="926">
        <v>42263</v>
      </c>
      <c r="BG745" s="926">
        <v>42298</v>
      </c>
      <c r="BH745" s="926" t="s">
        <v>25</v>
      </c>
      <c r="BI745" s="926">
        <v>42333</v>
      </c>
      <c r="BJ745" s="926">
        <v>42361</v>
      </c>
      <c r="BK745" s="926">
        <v>42396</v>
      </c>
      <c r="BL745" s="210">
        <v>42431</v>
      </c>
      <c r="BM745" s="210">
        <v>42466</v>
      </c>
      <c r="BN745" s="210">
        <v>42501</v>
      </c>
      <c r="BO745" s="926">
        <v>42536</v>
      </c>
      <c r="BP745" s="926">
        <v>42571</v>
      </c>
      <c r="BQ745" s="926">
        <v>42599</v>
      </c>
      <c r="BR745" s="926">
        <v>42627</v>
      </c>
      <c r="BS745" s="926">
        <v>42648</v>
      </c>
      <c r="BT745" s="926" t="s">
        <v>454</v>
      </c>
      <c r="BU745" s="926">
        <v>42683</v>
      </c>
      <c r="BV745" s="926">
        <v>42711</v>
      </c>
      <c r="BW745" s="926">
        <v>42746</v>
      </c>
      <c r="BX745" s="926">
        <v>42781</v>
      </c>
      <c r="BY745" s="926">
        <v>42816</v>
      </c>
      <c r="BZ745" s="3042">
        <v>42851</v>
      </c>
      <c r="CA745" s="3060">
        <f>CA737+7</f>
        <v>42886</v>
      </c>
      <c r="CB745" s="3000">
        <f>CB737+7</f>
        <v>42914</v>
      </c>
      <c r="CC745" s="3097">
        <f>CC737+7</f>
        <v>42942</v>
      </c>
      <c r="CD745" s="3000">
        <f>CD737+7</f>
        <v>42970</v>
      </c>
      <c r="CE745" s="3097">
        <f>CE737+7</f>
        <v>42998</v>
      </c>
      <c r="CF745" s="119" t="s">
        <v>699</v>
      </c>
      <c r="CG745" s="307">
        <f t="shared" ref="CG745:CS745" si="675">CG737+7</f>
        <v>43040</v>
      </c>
      <c r="CH745" s="307">
        <f t="shared" si="675"/>
        <v>43075</v>
      </c>
      <c r="CI745" s="307">
        <f t="shared" si="675"/>
        <v>43110</v>
      </c>
      <c r="CJ745" s="307">
        <f t="shared" si="675"/>
        <v>43159</v>
      </c>
      <c r="CK745" s="307">
        <f t="shared" si="675"/>
        <v>43194</v>
      </c>
      <c r="CL745" s="307">
        <f t="shared" si="675"/>
        <v>43222</v>
      </c>
      <c r="CM745" s="307">
        <f t="shared" si="675"/>
        <v>43257</v>
      </c>
      <c r="CN745" s="307">
        <f t="shared" si="675"/>
        <v>43285</v>
      </c>
      <c r="CO745" s="307">
        <f t="shared" si="675"/>
        <v>43306</v>
      </c>
      <c r="CP745" s="307">
        <f t="shared" si="675"/>
        <v>43341</v>
      </c>
      <c r="CQ745" s="307">
        <f t="shared" si="675"/>
        <v>43376</v>
      </c>
      <c r="CR745" s="119" t="s">
        <v>699</v>
      </c>
      <c r="CS745" s="307">
        <f t="shared" si="675"/>
        <v>43418</v>
      </c>
    </row>
    <row r="746" spans="1:97" ht="30" hidden="1" customHeight="1" x14ac:dyDescent="0.25">
      <c r="A746" s="4726"/>
      <c r="B746" s="4733"/>
      <c r="C746" s="3110" t="s">
        <v>196</v>
      </c>
      <c r="D746" s="3108"/>
      <c r="E746" s="209"/>
      <c r="F746" s="3035"/>
      <c r="G746" s="3035"/>
      <c r="H746" s="3035"/>
      <c r="I746" s="3035"/>
      <c r="J746" s="3035"/>
      <c r="K746" s="209"/>
      <c r="L746" s="209"/>
      <c r="M746" s="210"/>
      <c r="N746" s="210"/>
      <c r="O746" s="2334"/>
      <c r="P746" s="210"/>
      <c r="Q746" s="210"/>
      <c r="R746" s="3036"/>
      <c r="S746" s="210"/>
      <c r="T746" s="210"/>
      <c r="U746" s="210"/>
      <c r="V746" s="210"/>
      <c r="W746" s="210"/>
      <c r="X746" s="210"/>
      <c r="Y746" s="210"/>
      <c r="Z746" s="210"/>
      <c r="AA746" s="2334"/>
      <c r="AB746" s="3037" t="e">
        <v>#REF!</v>
      </c>
      <c r="AC746" s="3038" t="e">
        <v>#REF!</v>
      </c>
      <c r="AD746" s="3038" t="e">
        <v>#REF!</v>
      </c>
      <c r="AE746" s="3038" t="e">
        <v>#REF!</v>
      </c>
      <c r="AF746" s="3038">
        <v>41461</v>
      </c>
      <c r="AG746" s="3038" t="e">
        <v>#REF!</v>
      </c>
      <c r="AH746" s="3038" t="e">
        <v>#REF!</v>
      </c>
      <c r="AI746" s="3038" t="e">
        <v>#REF!</v>
      </c>
      <c r="AJ746" s="3038" t="s">
        <v>25</v>
      </c>
      <c r="AK746" s="3038">
        <v>41586</v>
      </c>
      <c r="AL746" s="3038" t="e">
        <v>#REF!</v>
      </c>
      <c r="AM746" s="926" t="e">
        <v>#REF!</v>
      </c>
      <c r="AN746" s="926">
        <v>41333</v>
      </c>
      <c r="AO746" s="926">
        <v>41368</v>
      </c>
      <c r="AP746" s="926">
        <v>41396</v>
      </c>
      <c r="AQ746" s="926">
        <v>41796</v>
      </c>
      <c r="AR746" s="926">
        <v>41466</v>
      </c>
      <c r="AS746" s="926">
        <v>41501</v>
      </c>
      <c r="AT746" s="926">
        <v>41536</v>
      </c>
      <c r="AU746" s="3037">
        <v>41564</v>
      </c>
      <c r="AV746" s="926">
        <v>41569</v>
      </c>
      <c r="AW746" s="3037">
        <v>41585</v>
      </c>
      <c r="AX746" s="926">
        <v>41985</v>
      </c>
      <c r="AY746" s="926">
        <v>41290</v>
      </c>
      <c r="AZ746" s="926">
        <v>42062</v>
      </c>
      <c r="BA746" s="926">
        <v>42097</v>
      </c>
      <c r="BB746" s="926">
        <v>42132</v>
      </c>
      <c r="BC746" s="926">
        <v>42167</v>
      </c>
      <c r="BD746" s="926">
        <v>42188</v>
      </c>
      <c r="BE746" s="926">
        <v>42230</v>
      </c>
      <c r="BF746" s="926">
        <v>42272</v>
      </c>
      <c r="BG746" s="926">
        <v>42307</v>
      </c>
      <c r="BH746" s="926" t="s">
        <v>25</v>
      </c>
      <c r="BI746" s="926">
        <v>42342</v>
      </c>
      <c r="BJ746" s="926">
        <v>42369</v>
      </c>
      <c r="BK746" s="926">
        <v>42405</v>
      </c>
      <c r="BL746" s="210">
        <v>42412</v>
      </c>
      <c r="BM746" s="210">
        <v>42475</v>
      </c>
      <c r="BN746" s="210">
        <v>42510</v>
      </c>
      <c r="BO746" s="926">
        <v>42545</v>
      </c>
      <c r="BP746" s="926">
        <v>42580</v>
      </c>
      <c r="BQ746" s="926">
        <v>42608</v>
      </c>
      <c r="BR746" s="926">
        <v>42636</v>
      </c>
      <c r="BS746" s="926">
        <v>42664</v>
      </c>
      <c r="BT746" s="926" t="s">
        <v>454</v>
      </c>
      <c r="BU746" s="926">
        <v>42692</v>
      </c>
      <c r="BV746" s="926">
        <v>42720</v>
      </c>
      <c r="BW746" s="926">
        <v>42755</v>
      </c>
      <c r="BX746" s="926">
        <v>42790</v>
      </c>
      <c r="BY746" s="926">
        <v>42825</v>
      </c>
      <c r="BZ746" s="3042">
        <v>42860</v>
      </c>
      <c r="CA746" s="3061">
        <f>CA744+4</f>
        <v>42895</v>
      </c>
      <c r="CB746" s="3001">
        <f>CB744+4</f>
        <v>42923</v>
      </c>
      <c r="CC746" s="3098">
        <f>CC744+4</f>
        <v>42951</v>
      </c>
      <c r="CD746" s="3001">
        <f>CD744+4</f>
        <v>42979</v>
      </c>
      <c r="CE746" s="3098">
        <f>CE744+4</f>
        <v>43007</v>
      </c>
      <c r="CF746" s="62" t="s">
        <v>699</v>
      </c>
      <c r="CG746" s="75">
        <f t="shared" ref="CG746:CS746" si="676">CG744+4</f>
        <v>43049</v>
      </c>
      <c r="CH746" s="75">
        <f t="shared" si="676"/>
        <v>43084</v>
      </c>
      <c r="CI746" s="75">
        <f t="shared" si="676"/>
        <v>43119</v>
      </c>
      <c r="CJ746" s="75">
        <f t="shared" si="676"/>
        <v>43168</v>
      </c>
      <c r="CK746" s="75">
        <f t="shared" si="676"/>
        <v>43203</v>
      </c>
      <c r="CL746" s="75">
        <f t="shared" si="676"/>
        <v>43231</v>
      </c>
      <c r="CM746" s="75">
        <f t="shared" si="676"/>
        <v>43266</v>
      </c>
      <c r="CN746" s="75">
        <f t="shared" si="676"/>
        <v>43294</v>
      </c>
      <c r="CO746" s="75">
        <f t="shared" si="676"/>
        <v>43315</v>
      </c>
      <c r="CP746" s="75">
        <f t="shared" si="676"/>
        <v>43350</v>
      </c>
      <c r="CQ746" s="75">
        <f t="shared" si="676"/>
        <v>43385</v>
      </c>
      <c r="CR746" s="62" t="s">
        <v>699</v>
      </c>
      <c r="CS746" s="75">
        <f t="shared" si="676"/>
        <v>43427</v>
      </c>
    </row>
    <row r="747" spans="1:97" ht="30" hidden="1" customHeight="1" x14ac:dyDescent="0.25">
      <c r="A747" s="4726"/>
      <c r="B747" s="4733"/>
      <c r="C747" s="3131" t="s">
        <v>626</v>
      </c>
      <c r="D747" s="3132" t="s">
        <v>637</v>
      </c>
      <c r="E747" s="2583"/>
      <c r="F747" s="3133"/>
      <c r="G747" s="3133"/>
      <c r="H747" s="3133"/>
      <c r="I747" s="3133"/>
      <c r="J747" s="3133"/>
      <c r="K747" s="2583"/>
      <c r="L747" s="2583"/>
      <c r="M747" s="1342"/>
      <c r="N747" s="1342"/>
      <c r="O747" s="2293"/>
      <c r="P747" s="1342"/>
      <c r="Q747" s="1342"/>
      <c r="R747" s="2293"/>
      <c r="S747" s="1342"/>
      <c r="T747" s="1342"/>
      <c r="U747" s="1342"/>
      <c r="V747" s="1342"/>
      <c r="W747" s="1342"/>
      <c r="X747" s="1342"/>
      <c r="Y747" s="1342"/>
      <c r="Z747" s="1342"/>
      <c r="AA747" s="2293"/>
      <c r="AB747" s="3134" t="e">
        <v>#REF!</v>
      </c>
      <c r="AC747" s="3135" t="e">
        <v>#REF!</v>
      </c>
      <c r="AD747" s="3135" t="e">
        <v>#REF!</v>
      </c>
      <c r="AE747" s="3135" t="e">
        <v>#REF!</v>
      </c>
      <c r="AF747" s="3135" t="e">
        <v>#REF!</v>
      </c>
      <c r="AG747" s="3135" t="e">
        <v>#REF!</v>
      </c>
      <c r="AH747" s="3135" t="e">
        <v>#REF!</v>
      </c>
      <c r="AI747" s="3135" t="e">
        <v>#REF!</v>
      </c>
      <c r="AJ747" s="3135" t="s">
        <v>25</v>
      </c>
      <c r="AK747" s="3135" t="e">
        <v>#REF!</v>
      </c>
      <c r="AL747" s="3135" t="e">
        <v>#REF!</v>
      </c>
      <c r="AM747" s="3136">
        <v>41645</v>
      </c>
      <c r="AN747" s="3136" t="e">
        <v>#REF!</v>
      </c>
      <c r="AO747" s="3136" t="e">
        <v>#REF!</v>
      </c>
      <c r="AP747" s="3136" t="e">
        <v>#REF!</v>
      </c>
      <c r="AQ747" s="3136" t="e">
        <v>#REF!</v>
      </c>
      <c r="AR747" s="3136">
        <v>41820</v>
      </c>
      <c r="AS747" s="3136" t="e">
        <v>#REF!</v>
      </c>
      <c r="AT747" s="3136" t="e">
        <v>#REF!</v>
      </c>
      <c r="AU747" s="3134" t="e">
        <v>#REF!</v>
      </c>
      <c r="AV747" s="3136">
        <v>41576</v>
      </c>
      <c r="AW747" s="3134" t="e">
        <v>#REF!</v>
      </c>
      <c r="AX747" s="3136" t="e">
        <v>#REF!</v>
      </c>
      <c r="AY747" s="3136" t="e">
        <v>#REF!</v>
      </c>
      <c r="AZ747" s="3136" t="e">
        <v>#REF!</v>
      </c>
      <c r="BA747" s="3136" t="e">
        <v>#REF!</v>
      </c>
      <c r="BB747" s="3136" t="e">
        <v>#REF!</v>
      </c>
      <c r="BC747" s="3136" t="e">
        <v>#REF!</v>
      </c>
      <c r="BD747" s="3136" t="e">
        <v>#REF!</v>
      </c>
      <c r="BE747" s="3136" t="e">
        <v>#REF!</v>
      </c>
      <c r="BF747" s="3136" t="e">
        <v>#REF!</v>
      </c>
      <c r="BG747" s="3136">
        <v>42296</v>
      </c>
      <c r="BH747" s="3136" t="s">
        <v>25</v>
      </c>
      <c r="BI747" s="3136">
        <v>42331</v>
      </c>
      <c r="BJ747" s="3136">
        <v>42359</v>
      </c>
      <c r="BK747" s="3136">
        <v>5</v>
      </c>
      <c r="BL747" s="1342">
        <v>42437</v>
      </c>
      <c r="BM747" s="1342">
        <v>42472</v>
      </c>
      <c r="BN747" s="1342">
        <v>42507</v>
      </c>
      <c r="BO747" s="3136">
        <v>42542</v>
      </c>
      <c r="BP747" s="3136">
        <v>42577</v>
      </c>
      <c r="BQ747" s="3136">
        <v>42605</v>
      </c>
      <c r="BR747" s="3136"/>
      <c r="BS747" s="3136"/>
      <c r="BT747" s="3136"/>
      <c r="BU747" s="3136"/>
      <c r="BV747" s="3136">
        <v>42711</v>
      </c>
      <c r="BW747" s="3136">
        <v>42746</v>
      </c>
      <c r="BX747" s="3136">
        <v>42781</v>
      </c>
      <c r="BY747" s="3136">
        <v>42816</v>
      </c>
      <c r="BZ747" s="3137">
        <v>42851</v>
      </c>
      <c r="CA747" s="3138">
        <f>CA737+7</f>
        <v>42886</v>
      </c>
      <c r="CB747" s="3139">
        <f>CB737+7</f>
        <v>42914</v>
      </c>
      <c r="CC747" s="3140">
        <f>CC737+7</f>
        <v>42942</v>
      </c>
      <c r="CD747" s="3139">
        <f>CD737+7</f>
        <v>42970</v>
      </c>
      <c r="CE747" s="3140">
        <f>CE737+7</f>
        <v>42998</v>
      </c>
      <c r="CF747" s="3142" t="s">
        <v>699</v>
      </c>
      <c r="CG747" s="1776">
        <f t="shared" ref="CG747:CS747" si="677">CG737+7</f>
        <v>43040</v>
      </c>
      <c r="CH747" s="1776">
        <f t="shared" si="677"/>
        <v>43075</v>
      </c>
      <c r="CI747" s="1776">
        <f t="shared" si="677"/>
        <v>43110</v>
      </c>
      <c r="CJ747" s="1776">
        <f t="shared" si="677"/>
        <v>43159</v>
      </c>
      <c r="CK747" s="1776">
        <f t="shared" si="677"/>
        <v>43194</v>
      </c>
      <c r="CL747" s="1776">
        <f t="shared" si="677"/>
        <v>43222</v>
      </c>
      <c r="CM747" s="1776">
        <f t="shared" si="677"/>
        <v>43257</v>
      </c>
      <c r="CN747" s="1776">
        <f t="shared" si="677"/>
        <v>43285</v>
      </c>
      <c r="CO747" s="1776">
        <f t="shared" si="677"/>
        <v>43306</v>
      </c>
      <c r="CP747" s="1776">
        <f t="shared" si="677"/>
        <v>43341</v>
      </c>
      <c r="CQ747" s="1776">
        <f t="shared" si="677"/>
        <v>43376</v>
      </c>
      <c r="CR747" s="3142" t="s">
        <v>699</v>
      </c>
      <c r="CS747" s="1776">
        <f t="shared" si="677"/>
        <v>43418</v>
      </c>
    </row>
    <row r="748" spans="1:97" ht="30" hidden="1" customHeight="1" x14ac:dyDescent="0.25">
      <c r="A748" s="4726"/>
      <c r="B748" s="4733"/>
      <c r="C748" s="3125" t="s">
        <v>620</v>
      </c>
      <c r="D748" s="3108" t="s">
        <v>639</v>
      </c>
      <c r="E748" s="209"/>
      <c r="F748" s="3035"/>
      <c r="G748" s="3035"/>
      <c r="H748" s="3035"/>
      <c r="I748" s="3035"/>
      <c r="J748" s="3035"/>
      <c r="K748" s="209"/>
      <c r="L748" s="209"/>
      <c r="M748" s="210"/>
      <c r="N748" s="210"/>
      <c r="O748" s="2334"/>
      <c r="P748" s="210"/>
      <c r="Q748" s="210"/>
      <c r="R748" s="3036"/>
      <c r="S748" s="210"/>
      <c r="T748" s="210"/>
      <c r="U748" s="210"/>
      <c r="V748" s="210"/>
      <c r="W748" s="210"/>
      <c r="X748" s="210"/>
      <c r="Y748" s="210"/>
      <c r="Z748" s="210"/>
      <c r="AA748" s="2334"/>
      <c r="AB748" s="3037"/>
      <c r="AC748" s="3038"/>
      <c r="AD748" s="3038"/>
      <c r="AE748" s="3038"/>
      <c r="AF748" s="3038"/>
      <c r="AG748" s="3038"/>
      <c r="AH748" s="3038"/>
      <c r="AI748" s="3038"/>
      <c r="AJ748" s="3038"/>
      <c r="AK748" s="3038"/>
      <c r="AL748" s="3038"/>
      <c r="AM748" s="926"/>
      <c r="AN748" s="926"/>
      <c r="AO748" s="926"/>
      <c r="AP748" s="926"/>
      <c r="AQ748" s="926"/>
      <c r="AR748" s="926"/>
      <c r="AS748" s="926"/>
      <c r="AT748" s="926"/>
      <c r="AU748" s="3037"/>
      <c r="AV748" s="926"/>
      <c r="AW748" s="3037"/>
      <c r="AX748" s="926"/>
      <c r="AY748" s="926"/>
      <c r="AZ748" s="926"/>
      <c r="BA748" s="926"/>
      <c r="BB748" s="926"/>
      <c r="BC748" s="926"/>
      <c r="BD748" s="926"/>
      <c r="BE748" s="926"/>
      <c r="BF748" s="926"/>
      <c r="BG748" s="926"/>
      <c r="BH748" s="926"/>
      <c r="BI748" s="926"/>
      <c r="BJ748" s="926"/>
      <c r="BK748" s="926"/>
      <c r="BL748" s="210"/>
      <c r="BM748" s="210"/>
      <c r="BN748" s="210"/>
      <c r="BO748" s="926"/>
      <c r="BP748" s="926"/>
      <c r="BQ748" s="926"/>
      <c r="BR748" s="926"/>
      <c r="BS748" s="926"/>
      <c r="BT748" s="926"/>
      <c r="BU748" s="926"/>
      <c r="BV748" s="926">
        <v>42713</v>
      </c>
      <c r="BW748" s="926">
        <v>42748</v>
      </c>
      <c r="BX748" s="926">
        <v>42783</v>
      </c>
      <c r="BY748" s="926">
        <v>42818</v>
      </c>
      <c r="BZ748" s="3042">
        <v>42853</v>
      </c>
      <c r="CA748" s="3062">
        <f>CA737+9</f>
        <v>42888</v>
      </c>
      <c r="CB748" s="3002">
        <f>CB737+9</f>
        <v>42916</v>
      </c>
      <c r="CC748" s="3099">
        <f>CC737+9</f>
        <v>42944</v>
      </c>
      <c r="CD748" s="3002">
        <f>CD737+9</f>
        <v>42972</v>
      </c>
      <c r="CE748" s="3099">
        <f>CE737+9</f>
        <v>43000</v>
      </c>
      <c r="CF748" s="639" t="s">
        <v>699</v>
      </c>
      <c r="CG748" s="1790">
        <f t="shared" ref="CG748:CS748" si="678">CG737+9</f>
        <v>43042</v>
      </c>
      <c r="CH748" s="1790">
        <f t="shared" si="678"/>
        <v>43077</v>
      </c>
      <c r="CI748" s="1790">
        <f t="shared" si="678"/>
        <v>43112</v>
      </c>
      <c r="CJ748" s="1790">
        <f t="shared" si="678"/>
        <v>43161</v>
      </c>
      <c r="CK748" s="1790">
        <f t="shared" si="678"/>
        <v>43196</v>
      </c>
      <c r="CL748" s="1790">
        <f t="shared" si="678"/>
        <v>43224</v>
      </c>
      <c r="CM748" s="1790">
        <f t="shared" si="678"/>
        <v>43259</v>
      </c>
      <c r="CN748" s="1790">
        <f t="shared" si="678"/>
        <v>43287</v>
      </c>
      <c r="CO748" s="1790">
        <f t="shared" si="678"/>
        <v>43308</v>
      </c>
      <c r="CP748" s="1790">
        <f t="shared" si="678"/>
        <v>43343</v>
      </c>
      <c r="CQ748" s="1790">
        <f t="shared" si="678"/>
        <v>43378</v>
      </c>
      <c r="CR748" s="1708" t="s">
        <v>699</v>
      </c>
      <c r="CS748" s="1790">
        <f t="shared" si="678"/>
        <v>43420</v>
      </c>
    </row>
    <row r="749" spans="1:97" ht="30" hidden="1" customHeight="1" x14ac:dyDescent="0.25">
      <c r="A749" s="4726"/>
      <c r="B749" s="4733"/>
      <c r="C749" s="3125" t="s">
        <v>62</v>
      </c>
      <c r="D749" s="3108"/>
      <c r="E749" s="209"/>
      <c r="F749" s="3035"/>
      <c r="G749" s="3035"/>
      <c r="H749" s="3035"/>
      <c r="I749" s="3035"/>
      <c r="J749" s="3035"/>
      <c r="K749" s="209"/>
      <c r="L749" s="209"/>
      <c r="M749" s="210"/>
      <c r="N749" s="210"/>
      <c r="O749" s="2334"/>
      <c r="P749" s="210"/>
      <c r="Q749" s="210"/>
      <c r="R749" s="3036"/>
      <c r="S749" s="210"/>
      <c r="T749" s="210"/>
      <c r="U749" s="210"/>
      <c r="V749" s="210"/>
      <c r="W749" s="210"/>
      <c r="X749" s="210"/>
      <c r="Y749" s="210"/>
      <c r="Z749" s="210"/>
      <c r="AA749" s="2334"/>
      <c r="AB749" s="3037"/>
      <c r="AC749" s="3038"/>
      <c r="AD749" s="3038"/>
      <c r="AE749" s="3038"/>
      <c r="AF749" s="3038"/>
      <c r="AG749" s="3038"/>
      <c r="AH749" s="3038"/>
      <c r="AI749" s="3038"/>
      <c r="AJ749" s="3038" t="s">
        <v>25</v>
      </c>
      <c r="AK749" s="3038"/>
      <c r="AL749" s="3038"/>
      <c r="AM749" s="926"/>
      <c r="AN749" s="926"/>
      <c r="AO749" s="926"/>
      <c r="AP749" s="926"/>
      <c r="AQ749" s="926"/>
      <c r="AR749" s="926"/>
      <c r="AS749" s="926"/>
      <c r="AT749" s="926"/>
      <c r="AU749" s="3037"/>
      <c r="AV749" s="926"/>
      <c r="AW749" s="3037"/>
      <c r="AX749" s="926"/>
      <c r="AY749" s="926"/>
      <c r="AZ749" s="926"/>
      <c r="BA749" s="926"/>
      <c r="BB749" s="926"/>
      <c r="BC749" s="926"/>
      <c r="BD749" s="926"/>
      <c r="BE749" s="926"/>
      <c r="BF749" s="926"/>
      <c r="BG749" s="926"/>
      <c r="BH749" s="926" t="s">
        <v>25</v>
      </c>
      <c r="BI749" s="926"/>
      <c r="BJ749" s="926"/>
      <c r="BK749" s="926"/>
      <c r="BL749" s="210"/>
      <c r="BM749" s="210"/>
      <c r="BN749" s="210"/>
      <c r="BO749" s="926"/>
      <c r="BP749" s="926"/>
      <c r="BQ749" s="926"/>
      <c r="BR749" s="926"/>
      <c r="BS749" s="926"/>
      <c r="BT749" s="926" t="s">
        <v>454</v>
      </c>
      <c r="BU749" s="18"/>
      <c r="BV749" s="18"/>
      <c r="BW749" s="18"/>
      <c r="BX749" s="18"/>
      <c r="BY749" s="18"/>
      <c r="BZ749" s="891"/>
      <c r="CA749" s="1259"/>
      <c r="CB749" s="3003"/>
      <c r="CC749" s="3100"/>
      <c r="CD749" s="3003"/>
      <c r="CE749" s="3100"/>
      <c r="CF749" s="639" t="s">
        <v>699</v>
      </c>
      <c r="CG749" s="3361"/>
      <c r="CH749" s="3361"/>
      <c r="CI749" s="3361"/>
      <c r="CJ749" s="3361"/>
      <c r="CK749" s="3361"/>
      <c r="CL749" s="3361"/>
      <c r="CM749" s="3361"/>
      <c r="CN749" s="3361"/>
      <c r="CO749" s="3361"/>
      <c r="CP749" s="3361"/>
      <c r="CQ749" s="3361"/>
      <c r="CR749" s="1708" t="s">
        <v>699</v>
      </c>
      <c r="CS749" s="3361"/>
    </row>
    <row r="750" spans="1:97" ht="30" hidden="1" customHeight="1" x14ac:dyDescent="0.25">
      <c r="A750" s="4726"/>
      <c r="B750" s="4733"/>
      <c r="C750" s="3125" t="s">
        <v>79</v>
      </c>
      <c r="D750" s="3108"/>
      <c r="E750" s="209"/>
      <c r="F750" s="3035"/>
      <c r="G750" s="3035"/>
      <c r="H750" s="3035"/>
      <c r="I750" s="3035"/>
      <c r="J750" s="3035"/>
      <c r="K750" s="209"/>
      <c r="L750" s="209"/>
      <c r="M750" s="210"/>
      <c r="N750" s="210"/>
      <c r="O750" s="2334"/>
      <c r="P750" s="210"/>
      <c r="Q750" s="210"/>
      <c r="R750" s="3036"/>
      <c r="S750" s="210"/>
      <c r="T750" s="210"/>
      <c r="U750" s="210"/>
      <c r="V750" s="210"/>
      <c r="W750" s="210"/>
      <c r="X750" s="210"/>
      <c r="Y750" s="210"/>
      <c r="Z750" s="210"/>
      <c r="AA750" s="2334"/>
      <c r="AB750" s="3037"/>
      <c r="AC750" s="3038"/>
      <c r="AD750" s="3038"/>
      <c r="AE750" s="3038"/>
      <c r="AF750" s="3038"/>
      <c r="AG750" s="3038"/>
      <c r="AH750" s="3038"/>
      <c r="AI750" s="3038"/>
      <c r="AJ750" s="3038" t="s">
        <v>25</v>
      </c>
      <c r="AK750" s="3038"/>
      <c r="AL750" s="3038"/>
      <c r="AM750" s="926"/>
      <c r="AN750" s="926"/>
      <c r="AO750" s="926"/>
      <c r="AP750" s="926"/>
      <c r="AQ750" s="926"/>
      <c r="AR750" s="926"/>
      <c r="AS750" s="926"/>
      <c r="AT750" s="926"/>
      <c r="AU750" s="3037"/>
      <c r="AV750" s="926"/>
      <c r="AW750" s="3037"/>
      <c r="AX750" s="926"/>
      <c r="AY750" s="926"/>
      <c r="AZ750" s="926"/>
      <c r="BA750" s="926"/>
      <c r="BB750" s="926"/>
      <c r="BC750" s="926"/>
      <c r="BD750" s="926"/>
      <c r="BE750" s="926"/>
      <c r="BF750" s="926"/>
      <c r="BG750" s="926"/>
      <c r="BH750" s="926" t="s">
        <v>25</v>
      </c>
      <c r="BI750" s="926"/>
      <c r="BJ750" s="926"/>
      <c r="BK750" s="926"/>
      <c r="BL750" s="210"/>
      <c r="BM750" s="210"/>
      <c r="BN750" s="210"/>
      <c r="BO750" s="926"/>
      <c r="BP750" s="926"/>
      <c r="BQ750" s="926"/>
      <c r="BR750" s="926"/>
      <c r="BS750" s="926"/>
      <c r="BT750" s="926" t="s">
        <v>454</v>
      </c>
      <c r="BU750" s="18"/>
      <c r="BV750" s="18"/>
      <c r="BW750" s="18"/>
      <c r="BX750" s="18"/>
      <c r="BY750" s="18"/>
      <c r="BZ750" s="891"/>
      <c r="CA750" s="1259"/>
      <c r="CB750" s="3003"/>
      <c r="CC750" s="3100"/>
      <c r="CD750" s="3003"/>
      <c r="CE750" s="3100"/>
      <c r="CF750" s="639" t="s">
        <v>699</v>
      </c>
      <c r="CG750" s="3361"/>
      <c r="CH750" s="3361"/>
      <c r="CI750" s="3361"/>
      <c r="CJ750" s="3361"/>
      <c r="CK750" s="3361"/>
      <c r="CL750" s="3361"/>
      <c r="CM750" s="3361"/>
      <c r="CN750" s="3361"/>
      <c r="CO750" s="3361"/>
      <c r="CP750" s="3361"/>
      <c r="CQ750" s="3361"/>
      <c r="CR750" s="1708" t="s">
        <v>699</v>
      </c>
      <c r="CS750" s="3361"/>
    </row>
    <row r="751" spans="1:97" ht="30" hidden="1" customHeight="1" x14ac:dyDescent="0.25">
      <c r="A751" s="4726"/>
      <c r="B751" s="4733"/>
      <c r="C751" s="3125" t="s">
        <v>56</v>
      </c>
      <c r="D751" s="3108"/>
      <c r="E751" s="209"/>
      <c r="F751" s="3035"/>
      <c r="G751" s="3035"/>
      <c r="H751" s="3035"/>
      <c r="I751" s="3035"/>
      <c r="J751" s="3035"/>
      <c r="K751" s="209"/>
      <c r="L751" s="209"/>
      <c r="M751" s="210"/>
      <c r="N751" s="210"/>
      <c r="O751" s="2334"/>
      <c r="P751" s="210"/>
      <c r="Q751" s="210"/>
      <c r="R751" s="3036"/>
      <c r="S751" s="210"/>
      <c r="T751" s="210"/>
      <c r="U751" s="210"/>
      <c r="V751" s="210"/>
      <c r="W751" s="210"/>
      <c r="X751" s="210"/>
      <c r="Y751" s="210"/>
      <c r="Z751" s="210"/>
      <c r="AA751" s="2334"/>
      <c r="AB751" s="3037"/>
      <c r="AC751" s="3038"/>
      <c r="AD751" s="3038"/>
      <c r="AE751" s="3038"/>
      <c r="AF751" s="3038"/>
      <c r="AG751" s="3038"/>
      <c r="AH751" s="3038"/>
      <c r="AI751" s="3038"/>
      <c r="AJ751" s="3038" t="s">
        <v>25</v>
      </c>
      <c r="AK751" s="3038"/>
      <c r="AL751" s="3038"/>
      <c r="AM751" s="926"/>
      <c r="AN751" s="926"/>
      <c r="AO751" s="926"/>
      <c r="AP751" s="926"/>
      <c r="AQ751" s="926"/>
      <c r="AR751" s="926"/>
      <c r="AS751" s="926"/>
      <c r="AT751" s="926"/>
      <c r="AU751" s="3037"/>
      <c r="AV751" s="926"/>
      <c r="AW751" s="3037"/>
      <c r="AX751" s="926"/>
      <c r="AY751" s="926"/>
      <c r="AZ751" s="926"/>
      <c r="BA751" s="926"/>
      <c r="BB751" s="926"/>
      <c r="BC751" s="926"/>
      <c r="BD751" s="926"/>
      <c r="BE751" s="926"/>
      <c r="BF751" s="926"/>
      <c r="BG751" s="926"/>
      <c r="BH751" s="926" t="s">
        <v>25</v>
      </c>
      <c r="BI751" s="926"/>
      <c r="BJ751" s="926"/>
      <c r="BK751" s="926"/>
      <c r="BL751" s="210"/>
      <c r="BM751" s="210"/>
      <c r="BN751" s="210"/>
      <c r="BO751" s="926"/>
      <c r="BP751" s="926"/>
      <c r="BQ751" s="926"/>
      <c r="BR751" s="926"/>
      <c r="BS751" s="926"/>
      <c r="BT751" s="926" t="s">
        <v>454</v>
      </c>
      <c r="BU751" s="18"/>
      <c r="BV751" s="18"/>
      <c r="BW751" s="18"/>
      <c r="BX751" s="18"/>
      <c r="BY751" s="18"/>
      <c r="BZ751" s="891"/>
      <c r="CA751" s="1259"/>
      <c r="CB751" s="3003"/>
      <c r="CC751" s="3100"/>
      <c r="CD751" s="3003"/>
      <c r="CE751" s="3100"/>
      <c r="CF751" s="639" t="s">
        <v>699</v>
      </c>
      <c r="CG751" s="3361"/>
      <c r="CH751" s="3361"/>
      <c r="CI751" s="3361"/>
      <c r="CJ751" s="3361"/>
      <c r="CK751" s="3361"/>
      <c r="CL751" s="3361"/>
      <c r="CM751" s="3361"/>
      <c r="CN751" s="3361"/>
      <c r="CO751" s="3361"/>
      <c r="CP751" s="3361"/>
      <c r="CQ751" s="3361"/>
      <c r="CR751" s="1708" t="s">
        <v>699</v>
      </c>
      <c r="CS751" s="3361"/>
    </row>
    <row r="752" spans="1:97" ht="30" hidden="1" customHeight="1" x14ac:dyDescent="0.25">
      <c r="A752" s="4726"/>
      <c r="B752" s="4733"/>
      <c r="C752" s="3125" t="s">
        <v>57</v>
      </c>
      <c r="D752" s="3108"/>
      <c r="E752" s="209"/>
      <c r="F752" s="3035"/>
      <c r="G752" s="3035"/>
      <c r="H752" s="3035"/>
      <c r="I752" s="3035"/>
      <c r="J752" s="3035"/>
      <c r="K752" s="209"/>
      <c r="L752" s="209"/>
      <c r="M752" s="210"/>
      <c r="N752" s="210"/>
      <c r="O752" s="2334"/>
      <c r="P752" s="210"/>
      <c r="Q752" s="210"/>
      <c r="R752" s="3036"/>
      <c r="S752" s="210"/>
      <c r="T752" s="210"/>
      <c r="U752" s="210"/>
      <c r="V752" s="210"/>
      <c r="W752" s="210"/>
      <c r="X752" s="210"/>
      <c r="Y752" s="210"/>
      <c r="Z752" s="210"/>
      <c r="AA752" s="2334"/>
      <c r="AB752" s="3037"/>
      <c r="AC752" s="3038"/>
      <c r="AD752" s="3038"/>
      <c r="AE752" s="3038"/>
      <c r="AF752" s="3038"/>
      <c r="AG752" s="3038"/>
      <c r="AH752" s="3038"/>
      <c r="AI752" s="3038"/>
      <c r="AJ752" s="3038" t="s">
        <v>25</v>
      </c>
      <c r="AK752" s="3038"/>
      <c r="AL752" s="3038"/>
      <c r="AM752" s="926"/>
      <c r="AN752" s="926"/>
      <c r="AO752" s="926"/>
      <c r="AP752" s="926"/>
      <c r="AQ752" s="926"/>
      <c r="AR752" s="926"/>
      <c r="AS752" s="926"/>
      <c r="AT752" s="926"/>
      <c r="AU752" s="3037"/>
      <c r="AV752" s="926"/>
      <c r="AW752" s="3037"/>
      <c r="AX752" s="926"/>
      <c r="AY752" s="926"/>
      <c r="AZ752" s="926"/>
      <c r="BA752" s="926"/>
      <c r="BB752" s="926"/>
      <c r="BC752" s="926"/>
      <c r="BD752" s="926"/>
      <c r="BE752" s="926"/>
      <c r="BF752" s="926"/>
      <c r="BG752" s="926"/>
      <c r="BH752" s="926" t="s">
        <v>25</v>
      </c>
      <c r="BI752" s="926"/>
      <c r="BJ752" s="926"/>
      <c r="BK752" s="926"/>
      <c r="BL752" s="210"/>
      <c r="BM752" s="210"/>
      <c r="BN752" s="210"/>
      <c r="BO752" s="926"/>
      <c r="BP752" s="926"/>
      <c r="BQ752" s="926"/>
      <c r="BR752" s="926"/>
      <c r="BS752" s="926"/>
      <c r="BT752" s="926" t="s">
        <v>454</v>
      </c>
      <c r="BU752" s="18"/>
      <c r="BV752" s="18"/>
      <c r="BW752" s="18"/>
      <c r="BX752" s="18"/>
      <c r="BY752" s="18"/>
      <c r="BZ752" s="891"/>
      <c r="CA752" s="1259"/>
      <c r="CB752" s="3003"/>
      <c r="CC752" s="3100"/>
      <c r="CD752" s="3003"/>
      <c r="CE752" s="3100"/>
      <c r="CF752" s="639" t="s">
        <v>699</v>
      </c>
      <c r="CG752" s="3361"/>
      <c r="CH752" s="3361"/>
      <c r="CI752" s="3361"/>
      <c r="CJ752" s="3361"/>
      <c r="CK752" s="3361"/>
      <c r="CL752" s="3361"/>
      <c r="CM752" s="3361"/>
      <c r="CN752" s="3361"/>
      <c r="CO752" s="3361"/>
      <c r="CP752" s="3361"/>
      <c r="CQ752" s="3361"/>
      <c r="CR752" s="1708" t="s">
        <v>699</v>
      </c>
      <c r="CS752" s="3361"/>
    </row>
    <row r="753" spans="1:97" ht="30" hidden="1" customHeight="1" x14ac:dyDescent="0.25">
      <c r="A753" s="4726"/>
      <c r="B753" s="4733"/>
      <c r="C753" s="3125" t="s">
        <v>71</v>
      </c>
      <c r="D753" s="3108"/>
      <c r="E753" s="209"/>
      <c r="F753" s="3035"/>
      <c r="G753" s="3035"/>
      <c r="H753" s="3035"/>
      <c r="I753" s="3035"/>
      <c r="J753" s="3035"/>
      <c r="K753" s="209"/>
      <c r="L753" s="209"/>
      <c r="M753" s="210"/>
      <c r="N753" s="210"/>
      <c r="O753" s="2334"/>
      <c r="P753" s="210"/>
      <c r="Q753" s="210"/>
      <c r="R753" s="3036"/>
      <c r="S753" s="210"/>
      <c r="T753" s="210"/>
      <c r="U753" s="210"/>
      <c r="V753" s="210"/>
      <c r="W753" s="210"/>
      <c r="X753" s="210"/>
      <c r="Y753" s="210"/>
      <c r="Z753" s="210"/>
      <c r="AA753" s="2334"/>
      <c r="AB753" s="3037"/>
      <c r="AC753" s="3038"/>
      <c r="AD753" s="3038"/>
      <c r="AE753" s="3038"/>
      <c r="AF753" s="3038"/>
      <c r="AG753" s="3038"/>
      <c r="AH753" s="3038"/>
      <c r="AI753" s="3038"/>
      <c r="AJ753" s="3038" t="s">
        <v>25</v>
      </c>
      <c r="AK753" s="3038"/>
      <c r="AL753" s="3038"/>
      <c r="AM753" s="926"/>
      <c r="AN753" s="926"/>
      <c r="AO753" s="926"/>
      <c r="AP753" s="926"/>
      <c r="AQ753" s="926"/>
      <c r="AR753" s="926"/>
      <c r="AS753" s="926"/>
      <c r="AT753" s="926"/>
      <c r="AU753" s="3037"/>
      <c r="AV753" s="926"/>
      <c r="AW753" s="3037"/>
      <c r="AX753" s="926"/>
      <c r="AY753" s="926"/>
      <c r="AZ753" s="926"/>
      <c r="BA753" s="926"/>
      <c r="BB753" s="926"/>
      <c r="BC753" s="926"/>
      <c r="BD753" s="926"/>
      <c r="BE753" s="926"/>
      <c r="BF753" s="926"/>
      <c r="BG753" s="926"/>
      <c r="BH753" s="926" t="s">
        <v>25</v>
      </c>
      <c r="BI753" s="926"/>
      <c r="BJ753" s="926"/>
      <c r="BK753" s="926"/>
      <c r="BL753" s="210"/>
      <c r="BM753" s="210"/>
      <c r="BN753" s="210"/>
      <c r="BO753" s="926"/>
      <c r="BP753" s="926"/>
      <c r="BQ753" s="926"/>
      <c r="BR753" s="926"/>
      <c r="BS753" s="926"/>
      <c r="BT753" s="926" t="s">
        <v>454</v>
      </c>
      <c r="BU753" s="18"/>
      <c r="BV753" s="18"/>
      <c r="BW753" s="18"/>
      <c r="BX753" s="18"/>
      <c r="BY753" s="18"/>
      <c r="BZ753" s="891"/>
      <c r="CA753" s="3063"/>
      <c r="CB753" s="3004"/>
      <c r="CC753" s="3101"/>
      <c r="CD753" s="3004"/>
      <c r="CE753" s="3101"/>
      <c r="CF753" s="639" t="s">
        <v>699</v>
      </c>
      <c r="CG753" s="1191"/>
      <c r="CH753" s="1191"/>
      <c r="CI753" s="1191"/>
      <c r="CJ753" s="1191"/>
      <c r="CK753" s="1191"/>
      <c r="CL753" s="1191"/>
      <c r="CM753" s="1191"/>
      <c r="CN753" s="1191"/>
      <c r="CO753" s="1191"/>
      <c r="CP753" s="1191"/>
      <c r="CQ753" s="1191"/>
      <c r="CR753" s="1708" t="s">
        <v>699</v>
      </c>
      <c r="CS753" s="1191"/>
    </row>
    <row r="754" spans="1:97" ht="30" hidden="1" customHeight="1" x14ac:dyDescent="0.25">
      <c r="A754" s="4726"/>
      <c r="B754" s="4733"/>
      <c r="C754" s="3125" t="s">
        <v>72</v>
      </c>
      <c r="D754" s="3108"/>
      <c r="E754" s="209"/>
      <c r="F754" s="3035"/>
      <c r="G754" s="3035"/>
      <c r="H754" s="3035"/>
      <c r="I754" s="3035"/>
      <c r="J754" s="3035"/>
      <c r="K754" s="209"/>
      <c r="L754" s="209"/>
      <c r="M754" s="210"/>
      <c r="N754" s="210"/>
      <c r="O754" s="2334"/>
      <c r="P754" s="210"/>
      <c r="Q754" s="210"/>
      <c r="R754" s="3036"/>
      <c r="S754" s="210"/>
      <c r="T754" s="210"/>
      <c r="U754" s="210"/>
      <c r="V754" s="210"/>
      <c r="W754" s="210"/>
      <c r="X754" s="210"/>
      <c r="Y754" s="210"/>
      <c r="Z754" s="210"/>
      <c r="AA754" s="2334"/>
      <c r="AB754" s="3037"/>
      <c r="AC754" s="3038"/>
      <c r="AD754" s="3038"/>
      <c r="AE754" s="3038"/>
      <c r="AF754" s="3038"/>
      <c r="AG754" s="3038"/>
      <c r="AH754" s="3038"/>
      <c r="AI754" s="3038"/>
      <c r="AJ754" s="3038" t="s">
        <v>25</v>
      </c>
      <c r="AK754" s="3038"/>
      <c r="AL754" s="3038"/>
      <c r="AM754" s="926"/>
      <c r="AN754" s="926"/>
      <c r="AO754" s="926"/>
      <c r="AP754" s="926"/>
      <c r="AQ754" s="926"/>
      <c r="AR754" s="926"/>
      <c r="AS754" s="926"/>
      <c r="AT754" s="926"/>
      <c r="AU754" s="3037"/>
      <c r="AV754" s="926"/>
      <c r="AW754" s="3037"/>
      <c r="AX754" s="926"/>
      <c r="AY754" s="926"/>
      <c r="AZ754" s="926"/>
      <c r="BA754" s="926"/>
      <c r="BB754" s="926"/>
      <c r="BC754" s="926"/>
      <c r="BD754" s="926"/>
      <c r="BE754" s="926"/>
      <c r="BF754" s="926"/>
      <c r="BG754" s="926"/>
      <c r="BH754" s="926" t="s">
        <v>25</v>
      </c>
      <c r="BI754" s="926"/>
      <c r="BJ754" s="926"/>
      <c r="BK754" s="926"/>
      <c r="BL754" s="210"/>
      <c r="BM754" s="210"/>
      <c r="BN754" s="210"/>
      <c r="BO754" s="926"/>
      <c r="BP754" s="926"/>
      <c r="BQ754" s="926"/>
      <c r="BR754" s="926"/>
      <c r="BS754" s="926"/>
      <c r="BT754" s="926" t="s">
        <v>454</v>
      </c>
      <c r="BU754" s="18"/>
      <c r="BV754" s="18"/>
      <c r="BW754" s="18"/>
      <c r="BX754" s="18"/>
      <c r="BY754" s="18"/>
      <c r="BZ754" s="891"/>
      <c r="CA754" s="3063"/>
      <c r="CB754" s="3004"/>
      <c r="CC754" s="3101"/>
      <c r="CD754" s="3004"/>
      <c r="CE754" s="3101"/>
      <c r="CF754" s="639" t="s">
        <v>699</v>
      </c>
      <c r="CG754" s="1191"/>
      <c r="CH754" s="1191"/>
      <c r="CI754" s="1191"/>
      <c r="CJ754" s="1191"/>
      <c r="CK754" s="1191"/>
      <c r="CL754" s="1191"/>
      <c r="CM754" s="1191"/>
      <c r="CN754" s="1191"/>
      <c r="CO754" s="1191"/>
      <c r="CP754" s="1191"/>
      <c r="CQ754" s="1191"/>
      <c r="CR754" s="1708" t="s">
        <v>699</v>
      </c>
      <c r="CS754" s="1191"/>
    </row>
    <row r="755" spans="1:97" ht="30" hidden="1" customHeight="1" x14ac:dyDescent="0.25">
      <c r="A755" s="4726"/>
      <c r="B755" s="4733"/>
      <c r="C755" s="3125" t="s">
        <v>34</v>
      </c>
      <c r="D755" s="3108"/>
      <c r="E755" s="209"/>
      <c r="F755" s="3035"/>
      <c r="G755" s="3035"/>
      <c r="H755" s="3035"/>
      <c r="I755" s="3035"/>
      <c r="J755" s="3035"/>
      <c r="K755" s="209"/>
      <c r="L755" s="209"/>
      <c r="M755" s="210"/>
      <c r="N755" s="210"/>
      <c r="O755" s="2334"/>
      <c r="P755" s="210"/>
      <c r="Q755" s="210"/>
      <c r="R755" s="3036"/>
      <c r="S755" s="210"/>
      <c r="T755" s="210"/>
      <c r="U755" s="210"/>
      <c r="V755" s="210"/>
      <c r="W755" s="210"/>
      <c r="X755" s="210"/>
      <c r="Y755" s="210"/>
      <c r="Z755" s="210"/>
      <c r="AA755" s="2334"/>
      <c r="AB755" s="3037" t="e">
        <v>#REF!</v>
      </c>
      <c r="AC755" s="3038" t="e">
        <v>#REF!</v>
      </c>
      <c r="AD755" s="3038" t="e">
        <v>#REF!</v>
      </c>
      <c r="AE755" s="3038"/>
      <c r="AF755" s="3038"/>
      <c r="AG755" s="3038"/>
      <c r="AH755" s="3038"/>
      <c r="AI755" s="3038"/>
      <c r="AJ755" s="3038" t="s">
        <v>25</v>
      </c>
      <c r="AK755" s="3038"/>
      <c r="AL755" s="3038"/>
      <c r="AM755" s="926"/>
      <c r="AN755" s="926"/>
      <c r="AO755" s="926"/>
      <c r="AP755" s="926"/>
      <c r="AQ755" s="926"/>
      <c r="AR755" s="926"/>
      <c r="AS755" s="926"/>
      <c r="AT755" s="926"/>
      <c r="AU755" s="3037"/>
      <c r="AV755" s="926"/>
      <c r="AW755" s="3037"/>
      <c r="AX755" s="926"/>
      <c r="AY755" s="926"/>
      <c r="AZ755" s="926"/>
      <c r="BA755" s="926"/>
      <c r="BB755" s="926"/>
      <c r="BC755" s="926"/>
      <c r="BD755" s="926"/>
      <c r="BE755" s="926"/>
      <c r="BF755" s="926"/>
      <c r="BG755" s="926"/>
      <c r="BH755" s="926" t="s">
        <v>25</v>
      </c>
      <c r="BI755" s="926"/>
      <c r="BJ755" s="926"/>
      <c r="BK755" s="926"/>
      <c r="BL755" s="210"/>
      <c r="BM755" s="210"/>
      <c r="BN755" s="210"/>
      <c r="BO755" s="926"/>
      <c r="BP755" s="926"/>
      <c r="BQ755" s="926"/>
      <c r="BR755" s="926"/>
      <c r="BS755" s="926"/>
      <c r="BT755" s="926" t="s">
        <v>454</v>
      </c>
      <c r="BU755" s="18"/>
      <c r="BV755" s="18"/>
      <c r="BW755" s="18"/>
      <c r="BX755" s="18"/>
      <c r="BY755" s="18"/>
      <c r="BZ755" s="891"/>
      <c r="CA755" s="3063"/>
      <c r="CB755" s="3004"/>
      <c r="CC755" s="3101"/>
      <c r="CD755" s="3004"/>
      <c r="CE755" s="3101"/>
      <c r="CF755" s="639" t="s">
        <v>699</v>
      </c>
      <c r="CG755" s="1191"/>
      <c r="CH755" s="1191"/>
      <c r="CI755" s="1191"/>
      <c r="CJ755" s="1191"/>
      <c r="CK755" s="1191"/>
      <c r="CL755" s="1191"/>
      <c r="CM755" s="1191"/>
      <c r="CN755" s="1191"/>
      <c r="CO755" s="1191"/>
      <c r="CP755" s="1191"/>
      <c r="CQ755" s="1191"/>
      <c r="CR755" s="1708" t="s">
        <v>699</v>
      </c>
      <c r="CS755" s="1191"/>
    </row>
    <row r="756" spans="1:97" ht="30" hidden="1" customHeight="1" x14ac:dyDescent="0.25">
      <c r="A756" s="4726"/>
      <c r="B756" s="4733"/>
      <c r="C756" s="3125" t="s">
        <v>16</v>
      </c>
      <c r="D756" s="3108"/>
      <c r="E756" s="209"/>
      <c r="F756" s="3035"/>
      <c r="G756" s="3035"/>
      <c r="H756" s="3035"/>
      <c r="I756" s="3035"/>
      <c r="J756" s="3035"/>
      <c r="K756" s="209"/>
      <c r="L756" s="209"/>
      <c r="M756" s="210"/>
      <c r="N756" s="210"/>
      <c r="O756" s="2334"/>
      <c r="P756" s="210"/>
      <c r="Q756" s="210"/>
      <c r="R756" s="3036"/>
      <c r="S756" s="210"/>
      <c r="T756" s="210"/>
      <c r="U756" s="210"/>
      <c r="V756" s="210"/>
      <c r="W756" s="210"/>
      <c r="X756" s="210"/>
      <c r="Y756" s="210"/>
      <c r="Z756" s="210"/>
      <c r="AA756" s="2334"/>
      <c r="AB756" s="3037" t="e">
        <v>#REF!</v>
      </c>
      <c r="AC756" s="3038" t="e">
        <v>#REF!</v>
      </c>
      <c r="AD756" s="3038" t="e">
        <v>#REF!</v>
      </c>
      <c r="AE756" s="3038"/>
      <c r="AF756" s="3038"/>
      <c r="AG756" s="3038"/>
      <c r="AH756" s="3038"/>
      <c r="AI756" s="3038"/>
      <c r="AJ756" s="3038" t="s">
        <v>25</v>
      </c>
      <c r="AK756" s="3038"/>
      <c r="AL756" s="3038"/>
      <c r="AM756" s="926"/>
      <c r="AN756" s="926"/>
      <c r="AO756" s="926"/>
      <c r="AP756" s="926"/>
      <c r="AQ756" s="926"/>
      <c r="AR756" s="926"/>
      <c r="AS756" s="926"/>
      <c r="AT756" s="926"/>
      <c r="AU756" s="3037"/>
      <c r="AV756" s="926"/>
      <c r="AW756" s="3037"/>
      <c r="AX756" s="926"/>
      <c r="AY756" s="926"/>
      <c r="AZ756" s="926"/>
      <c r="BA756" s="926"/>
      <c r="BB756" s="926"/>
      <c r="BC756" s="926"/>
      <c r="BD756" s="926"/>
      <c r="BE756" s="926"/>
      <c r="BF756" s="926"/>
      <c r="BG756" s="926"/>
      <c r="BH756" s="926" t="s">
        <v>25</v>
      </c>
      <c r="BI756" s="926"/>
      <c r="BJ756" s="926"/>
      <c r="BK756" s="926"/>
      <c r="BL756" s="210"/>
      <c r="BM756" s="210"/>
      <c r="BN756" s="210"/>
      <c r="BO756" s="926"/>
      <c r="BP756" s="926"/>
      <c r="BQ756" s="926"/>
      <c r="BR756" s="926"/>
      <c r="BS756" s="926"/>
      <c r="BT756" s="926" t="s">
        <v>454</v>
      </c>
      <c r="BU756" s="18"/>
      <c r="BV756" s="18"/>
      <c r="BW756" s="18"/>
      <c r="BX756" s="18"/>
      <c r="BY756" s="18"/>
      <c r="BZ756" s="891"/>
      <c r="CA756" s="3063"/>
      <c r="CB756" s="3004"/>
      <c r="CC756" s="3101"/>
      <c r="CD756" s="3004"/>
      <c r="CE756" s="3101"/>
      <c r="CF756" s="639" t="s">
        <v>699</v>
      </c>
      <c r="CG756" s="1191"/>
      <c r="CH756" s="1191"/>
      <c r="CI756" s="1191"/>
      <c r="CJ756" s="1191"/>
      <c r="CK756" s="1191"/>
      <c r="CL756" s="1191"/>
      <c r="CM756" s="1191"/>
      <c r="CN756" s="1191"/>
      <c r="CO756" s="1191"/>
      <c r="CP756" s="1191"/>
      <c r="CQ756" s="1191"/>
      <c r="CR756" s="1708" t="s">
        <v>699</v>
      </c>
      <c r="CS756" s="1191"/>
    </row>
    <row r="757" spans="1:97" ht="30" hidden="1" customHeight="1" x14ac:dyDescent="0.25">
      <c r="A757" s="4726"/>
      <c r="B757" s="4733"/>
      <c r="C757" s="3125" t="s">
        <v>12</v>
      </c>
      <c r="D757" s="3108"/>
      <c r="E757" s="209"/>
      <c r="F757" s="3035"/>
      <c r="G757" s="3035"/>
      <c r="H757" s="3035"/>
      <c r="I757" s="3035"/>
      <c r="J757" s="3035"/>
      <c r="K757" s="209"/>
      <c r="L757" s="209"/>
      <c r="M757" s="210"/>
      <c r="N757" s="210"/>
      <c r="O757" s="2334"/>
      <c r="P757" s="210"/>
      <c r="Q757" s="210"/>
      <c r="R757" s="3036"/>
      <c r="S757" s="210"/>
      <c r="T757" s="210"/>
      <c r="U757" s="210"/>
      <c r="V757" s="210"/>
      <c r="W757" s="210"/>
      <c r="X757" s="210"/>
      <c r="Y757" s="210"/>
      <c r="Z757" s="210"/>
      <c r="AA757" s="2334"/>
      <c r="AB757" s="3037">
        <v>41345</v>
      </c>
      <c r="AC757" s="3038">
        <v>41365</v>
      </c>
      <c r="AD757" s="3038">
        <v>41400</v>
      </c>
      <c r="AE757" s="3038">
        <v>41065</v>
      </c>
      <c r="AF757" s="3038">
        <v>41453</v>
      </c>
      <c r="AG757" s="3038">
        <v>41484</v>
      </c>
      <c r="AH757" s="3038">
        <v>41515</v>
      </c>
      <c r="AI757" s="3038">
        <v>41182</v>
      </c>
      <c r="AJ757" s="3038" t="s">
        <v>25</v>
      </c>
      <c r="AK757" s="3038">
        <v>41218</v>
      </c>
      <c r="AL757" s="3038">
        <v>41249</v>
      </c>
      <c r="AM757" s="926">
        <v>41284</v>
      </c>
      <c r="AN757" s="926">
        <v>41323</v>
      </c>
      <c r="AO757" s="926">
        <v>41360</v>
      </c>
      <c r="AP757" s="926">
        <v>41392</v>
      </c>
      <c r="AQ757" s="926">
        <v>41422</v>
      </c>
      <c r="AR757" s="926">
        <v>41455</v>
      </c>
      <c r="AS757" s="926">
        <v>41855</v>
      </c>
      <c r="AT757" s="926">
        <v>41525</v>
      </c>
      <c r="AU757" s="3037">
        <v>41918</v>
      </c>
      <c r="AV757" s="926">
        <v>41946</v>
      </c>
      <c r="AW757" s="3037">
        <v>41954</v>
      </c>
      <c r="AX757" s="926">
        <v>41985</v>
      </c>
      <c r="AY757" s="926">
        <v>42016</v>
      </c>
      <c r="AZ757" s="926">
        <v>42060</v>
      </c>
      <c r="BA757" s="926">
        <v>42090</v>
      </c>
      <c r="BB757" s="926">
        <v>42123</v>
      </c>
      <c r="BC757" s="926">
        <v>42159</v>
      </c>
      <c r="BD757" s="926">
        <v>42193</v>
      </c>
      <c r="BE757" s="926">
        <v>42228</v>
      </c>
      <c r="BF757" s="926"/>
      <c r="BG757" s="926"/>
      <c r="BH757" s="926" t="s">
        <v>25</v>
      </c>
      <c r="BI757" s="926"/>
      <c r="BJ757" s="926"/>
      <c r="BK757" s="926"/>
      <c r="BL757" s="210"/>
      <c r="BM757" s="210"/>
      <c r="BN757" s="210"/>
      <c r="BO757" s="926"/>
      <c r="BP757" s="926"/>
      <c r="BQ757" s="926"/>
      <c r="BR757" s="926"/>
      <c r="BS757" s="926"/>
      <c r="BT757" s="926" t="s">
        <v>454</v>
      </c>
      <c r="BU757" s="18"/>
      <c r="BV757" s="18"/>
      <c r="BW757" s="18"/>
      <c r="BX757" s="18"/>
      <c r="BY757" s="18"/>
      <c r="BZ757" s="891"/>
      <c r="CA757" s="3063"/>
      <c r="CB757" s="3004"/>
      <c r="CC757" s="3101"/>
      <c r="CD757" s="3004"/>
      <c r="CE757" s="3101"/>
      <c r="CF757" s="639" t="s">
        <v>699</v>
      </c>
      <c r="CG757" s="1191"/>
      <c r="CH757" s="1191"/>
      <c r="CI757" s="1191"/>
      <c r="CJ757" s="1191"/>
      <c r="CK757" s="1191"/>
      <c r="CL757" s="1191"/>
      <c r="CM757" s="1191"/>
      <c r="CN757" s="1191"/>
      <c r="CO757" s="1191"/>
      <c r="CP757" s="1191"/>
      <c r="CQ757" s="1191"/>
      <c r="CR757" s="1708" t="s">
        <v>699</v>
      </c>
      <c r="CS757" s="1191"/>
    </row>
    <row r="758" spans="1:97" ht="30" hidden="1" customHeight="1" x14ac:dyDescent="0.25">
      <c r="A758" s="4726"/>
      <c r="B758" s="4733"/>
      <c r="C758" s="3125"/>
      <c r="D758" s="3108"/>
      <c r="E758" s="209"/>
      <c r="F758" s="3035"/>
      <c r="G758" s="3035"/>
      <c r="H758" s="3035"/>
      <c r="I758" s="3035"/>
      <c r="J758" s="3035"/>
      <c r="K758" s="209"/>
      <c r="L758" s="209"/>
      <c r="M758" s="210"/>
      <c r="N758" s="210"/>
      <c r="O758" s="2334"/>
      <c r="P758" s="210"/>
      <c r="Q758" s="210"/>
      <c r="R758" s="3036"/>
      <c r="S758" s="210"/>
      <c r="T758" s="210"/>
      <c r="U758" s="210"/>
      <c r="V758" s="210"/>
      <c r="W758" s="210"/>
      <c r="X758" s="210"/>
      <c r="Y758" s="210"/>
      <c r="Z758" s="210"/>
      <c r="AA758" s="2334"/>
      <c r="AB758" s="3037"/>
      <c r="AC758" s="3038"/>
      <c r="AD758" s="3038"/>
      <c r="AE758" s="3038"/>
      <c r="AF758" s="3038"/>
      <c r="AG758" s="3038"/>
      <c r="AH758" s="3038"/>
      <c r="AI758" s="3038"/>
      <c r="AJ758" s="3038" t="s">
        <v>25</v>
      </c>
      <c r="AK758" s="3038"/>
      <c r="AL758" s="3038"/>
      <c r="AM758" s="926"/>
      <c r="AN758" s="926"/>
      <c r="AO758" s="926"/>
      <c r="AP758" s="926"/>
      <c r="AQ758" s="926"/>
      <c r="AR758" s="926"/>
      <c r="AS758" s="926"/>
      <c r="AT758" s="926"/>
      <c r="AU758" s="3037"/>
      <c r="AV758" s="926"/>
      <c r="AW758" s="3037"/>
      <c r="AX758" s="926"/>
      <c r="AY758" s="926"/>
      <c r="AZ758" s="926"/>
      <c r="BA758" s="926"/>
      <c r="BB758" s="926"/>
      <c r="BC758" s="926"/>
      <c r="BD758" s="926"/>
      <c r="BE758" s="926"/>
      <c r="BF758" s="926"/>
      <c r="BG758" s="926"/>
      <c r="BH758" s="926" t="s">
        <v>25</v>
      </c>
      <c r="BI758" s="926"/>
      <c r="BJ758" s="926"/>
      <c r="BK758" s="926"/>
      <c r="BL758" s="210"/>
      <c r="BM758" s="210"/>
      <c r="BN758" s="210"/>
      <c r="BO758" s="926"/>
      <c r="BP758" s="926"/>
      <c r="BQ758" s="926"/>
      <c r="BR758" s="926"/>
      <c r="BS758" s="926"/>
      <c r="BT758" s="926" t="s">
        <v>454</v>
      </c>
      <c r="BU758" s="18"/>
      <c r="BV758" s="18"/>
      <c r="BW758" s="18"/>
      <c r="BX758" s="18"/>
      <c r="BY758" s="18"/>
      <c r="BZ758" s="891"/>
      <c r="CA758" s="3063"/>
      <c r="CB758" s="3004"/>
      <c r="CC758" s="3101"/>
      <c r="CD758" s="3004"/>
      <c r="CE758" s="3101"/>
      <c r="CF758" s="639" t="s">
        <v>699</v>
      </c>
      <c r="CG758" s="1191"/>
      <c r="CH758" s="1191"/>
      <c r="CI758" s="1191"/>
      <c r="CJ758" s="1191"/>
      <c r="CK758" s="1191"/>
      <c r="CL758" s="1191"/>
      <c r="CM758" s="1191"/>
      <c r="CN758" s="1191"/>
      <c r="CO758" s="1191"/>
      <c r="CP758" s="1191"/>
      <c r="CQ758" s="1191"/>
      <c r="CR758" s="1708" t="s">
        <v>699</v>
      </c>
      <c r="CS758" s="1191"/>
    </row>
    <row r="759" spans="1:97" ht="30" hidden="1" customHeight="1" x14ac:dyDescent="0.25">
      <c r="A759" s="4726"/>
      <c r="B759" s="4733"/>
      <c r="C759" s="3125"/>
      <c r="D759" s="3108"/>
      <c r="E759" s="209"/>
      <c r="F759" s="3035"/>
      <c r="G759" s="3035"/>
      <c r="H759" s="3035"/>
      <c r="I759" s="3035"/>
      <c r="J759" s="3035"/>
      <c r="K759" s="209"/>
      <c r="L759" s="209"/>
      <c r="M759" s="210"/>
      <c r="N759" s="210"/>
      <c r="O759" s="2334"/>
      <c r="P759" s="210"/>
      <c r="Q759" s="210"/>
      <c r="R759" s="3036"/>
      <c r="S759" s="210"/>
      <c r="T759" s="210"/>
      <c r="U759" s="210"/>
      <c r="V759" s="210"/>
      <c r="W759" s="210"/>
      <c r="X759" s="210"/>
      <c r="Y759" s="210"/>
      <c r="Z759" s="210"/>
      <c r="AA759" s="2334"/>
      <c r="AB759" s="3037"/>
      <c r="AC759" s="3038"/>
      <c r="AD759" s="3038"/>
      <c r="AE759" s="3038"/>
      <c r="AF759" s="3038"/>
      <c r="AG759" s="3038"/>
      <c r="AH759" s="3038"/>
      <c r="AI759" s="3038"/>
      <c r="AJ759" s="3038"/>
      <c r="AK759" s="3038"/>
      <c r="AL759" s="3038"/>
      <c r="AM759" s="926"/>
      <c r="AN759" s="926"/>
      <c r="AO759" s="926"/>
      <c r="AP759" s="926"/>
      <c r="AQ759" s="926"/>
      <c r="AR759" s="926"/>
      <c r="AS759" s="926"/>
      <c r="AT759" s="926"/>
      <c r="AU759" s="3037"/>
      <c r="AV759" s="926"/>
      <c r="AW759" s="3037"/>
      <c r="AX759" s="926"/>
      <c r="AY759" s="926"/>
      <c r="AZ759" s="926"/>
      <c r="BA759" s="926"/>
      <c r="BB759" s="926"/>
      <c r="BC759" s="926"/>
      <c r="BD759" s="926"/>
      <c r="BE759" s="926"/>
      <c r="BF759" s="926"/>
      <c r="BG759" s="926"/>
      <c r="BH759" s="926"/>
      <c r="BI759" s="926"/>
      <c r="BJ759" s="926"/>
      <c r="BK759" s="926"/>
      <c r="BL759" s="210"/>
      <c r="BM759" s="210"/>
      <c r="BN759" s="210" t="e">
        <v>#REF!</v>
      </c>
      <c r="BO759" s="926" t="e">
        <v>#REF!</v>
      </c>
      <c r="BP759" s="926" t="e">
        <v>#REF!</v>
      </c>
      <c r="BQ759" s="926" t="e">
        <v>#REF!</v>
      </c>
      <c r="BR759" s="926" t="e">
        <v>#REF!</v>
      </c>
      <c r="BS759" s="926" t="e">
        <v>#REF!</v>
      </c>
      <c r="BT759" s="926" t="e">
        <v>#REF!</v>
      </c>
      <c r="BU759" s="18"/>
      <c r="BV759" s="18"/>
      <c r="BW759" s="18"/>
      <c r="BX759" s="18"/>
      <c r="BY759" s="18"/>
      <c r="BZ759" s="891"/>
      <c r="CA759" s="3063"/>
      <c r="CB759" s="3004"/>
      <c r="CC759" s="3101"/>
      <c r="CD759" s="3004"/>
      <c r="CE759" s="3101"/>
      <c r="CF759" s="639" t="s">
        <v>699</v>
      </c>
      <c r="CG759" s="1191"/>
      <c r="CH759" s="1191"/>
      <c r="CI759" s="1191"/>
      <c r="CJ759" s="1191"/>
      <c r="CK759" s="1191"/>
      <c r="CL759" s="1191"/>
      <c r="CM759" s="1191"/>
      <c r="CN759" s="1191"/>
      <c r="CO759" s="1191"/>
      <c r="CP759" s="1191"/>
      <c r="CQ759" s="1191"/>
      <c r="CR759" s="1708" t="s">
        <v>699</v>
      </c>
      <c r="CS759" s="1191"/>
    </row>
    <row r="760" spans="1:97" ht="30" hidden="1" customHeight="1" x14ac:dyDescent="0.25">
      <c r="A760" s="4726"/>
      <c r="B760" s="4733"/>
      <c r="C760" s="3125" t="s">
        <v>536</v>
      </c>
      <c r="D760" s="3108"/>
      <c r="E760" s="209"/>
      <c r="F760" s="3035"/>
      <c r="G760" s="3035"/>
      <c r="H760" s="3035"/>
      <c r="I760" s="3035"/>
      <c r="J760" s="3035"/>
      <c r="K760" s="209"/>
      <c r="L760" s="209"/>
      <c r="M760" s="210"/>
      <c r="N760" s="210"/>
      <c r="O760" s="2334"/>
      <c r="P760" s="210"/>
      <c r="Q760" s="210"/>
      <c r="R760" s="3036"/>
      <c r="S760" s="210"/>
      <c r="T760" s="210"/>
      <c r="U760" s="210"/>
      <c r="V760" s="210"/>
      <c r="W760" s="210"/>
      <c r="X760" s="210"/>
      <c r="Y760" s="210"/>
      <c r="Z760" s="210"/>
      <c r="AA760" s="2334"/>
      <c r="AB760" s="3037"/>
      <c r="AC760" s="3038"/>
      <c r="AD760" s="3038"/>
      <c r="AE760" s="3038"/>
      <c r="AF760" s="3038"/>
      <c r="AG760" s="3038"/>
      <c r="AH760" s="3038"/>
      <c r="AI760" s="3038"/>
      <c r="AJ760" s="3038"/>
      <c r="AK760" s="3038"/>
      <c r="AL760" s="3038"/>
      <c r="AM760" s="926"/>
      <c r="AN760" s="926"/>
      <c r="AO760" s="926"/>
      <c r="AP760" s="926"/>
      <c r="AQ760" s="926"/>
      <c r="AR760" s="926"/>
      <c r="AS760" s="926"/>
      <c r="AT760" s="926"/>
      <c r="AU760" s="3037"/>
      <c r="AV760" s="926"/>
      <c r="AW760" s="3037"/>
      <c r="AX760" s="926"/>
      <c r="AY760" s="926"/>
      <c r="AZ760" s="926"/>
      <c r="BA760" s="926"/>
      <c r="BB760" s="926"/>
      <c r="BC760" s="926"/>
      <c r="BD760" s="926"/>
      <c r="BE760" s="926"/>
      <c r="BF760" s="926"/>
      <c r="BG760" s="926"/>
      <c r="BH760" s="926"/>
      <c r="BI760" s="926"/>
      <c r="BJ760" s="926"/>
      <c r="BK760" s="926"/>
      <c r="BL760" s="210"/>
      <c r="BM760" s="210"/>
      <c r="BN760" s="210"/>
      <c r="BO760" s="926">
        <v>42548</v>
      </c>
      <c r="BP760" s="926">
        <v>42583</v>
      </c>
      <c r="BQ760" s="926">
        <v>42611</v>
      </c>
      <c r="BR760" s="926">
        <v>42639</v>
      </c>
      <c r="BS760" s="926">
        <v>42653</v>
      </c>
      <c r="BT760" s="926" t="s">
        <v>454</v>
      </c>
      <c r="BU760" s="926">
        <v>42695</v>
      </c>
      <c r="BV760" s="926">
        <v>42716</v>
      </c>
      <c r="BW760" s="926">
        <v>42758</v>
      </c>
      <c r="BX760" s="926">
        <v>42793</v>
      </c>
      <c r="BY760" s="926">
        <v>42828</v>
      </c>
      <c r="BZ760" s="3042">
        <v>42863</v>
      </c>
      <c r="CA760" s="3064">
        <f>CA748+3</f>
        <v>42891</v>
      </c>
      <c r="CB760" s="3005">
        <f>CB748+3</f>
        <v>42919</v>
      </c>
      <c r="CC760" s="3102">
        <f>CC748+3</f>
        <v>42947</v>
      </c>
      <c r="CD760" s="3005">
        <f>CD748+3</f>
        <v>42975</v>
      </c>
      <c r="CE760" s="3102">
        <f>CE748+3</f>
        <v>43003</v>
      </c>
      <c r="CF760" s="639" t="s">
        <v>699</v>
      </c>
      <c r="CG760" s="1708">
        <f t="shared" ref="CG760:CS760" si="679">CG748+3</f>
        <v>43045</v>
      </c>
      <c r="CH760" s="1708">
        <f t="shared" si="679"/>
        <v>43080</v>
      </c>
      <c r="CI760" s="1708">
        <f t="shared" si="679"/>
        <v>43115</v>
      </c>
      <c r="CJ760" s="1708">
        <f t="shared" si="679"/>
        <v>43164</v>
      </c>
      <c r="CK760" s="1708">
        <f t="shared" si="679"/>
        <v>43199</v>
      </c>
      <c r="CL760" s="1708">
        <f t="shared" si="679"/>
        <v>43227</v>
      </c>
      <c r="CM760" s="1708">
        <f t="shared" si="679"/>
        <v>43262</v>
      </c>
      <c r="CN760" s="1708">
        <f t="shared" si="679"/>
        <v>43290</v>
      </c>
      <c r="CO760" s="1708">
        <f t="shared" si="679"/>
        <v>43311</v>
      </c>
      <c r="CP760" s="1708">
        <f t="shared" si="679"/>
        <v>43346</v>
      </c>
      <c r="CQ760" s="1708">
        <f t="shared" si="679"/>
        <v>43381</v>
      </c>
      <c r="CR760" s="1708" t="s">
        <v>699</v>
      </c>
      <c r="CS760" s="1708">
        <f t="shared" si="679"/>
        <v>43423</v>
      </c>
    </row>
    <row r="761" spans="1:97" ht="30" hidden="1" customHeight="1" x14ac:dyDescent="0.25">
      <c r="A761" s="4726"/>
      <c r="B761" s="4733"/>
      <c r="C761" s="3125" t="s">
        <v>537</v>
      </c>
      <c r="D761" s="3108"/>
      <c r="E761" s="209"/>
      <c r="F761" s="3035"/>
      <c r="G761" s="3035"/>
      <c r="H761" s="3035"/>
      <c r="I761" s="3035"/>
      <c r="J761" s="3035"/>
      <c r="K761" s="209"/>
      <c r="L761" s="209"/>
      <c r="M761" s="210"/>
      <c r="N761" s="210"/>
      <c r="O761" s="2334"/>
      <c r="P761" s="210"/>
      <c r="Q761" s="210"/>
      <c r="R761" s="3036"/>
      <c r="S761" s="210"/>
      <c r="T761" s="210"/>
      <c r="U761" s="210"/>
      <c r="V761" s="210"/>
      <c r="W761" s="210"/>
      <c r="X761" s="210"/>
      <c r="Y761" s="210"/>
      <c r="Z761" s="210"/>
      <c r="AA761" s="2334"/>
      <c r="AB761" s="3037"/>
      <c r="AC761" s="3038"/>
      <c r="AD761" s="3038"/>
      <c r="AE761" s="3038"/>
      <c r="AF761" s="3038"/>
      <c r="AG761" s="3038"/>
      <c r="AH761" s="3038"/>
      <c r="AI761" s="3038"/>
      <c r="AJ761" s="3038"/>
      <c r="AK761" s="3038"/>
      <c r="AL761" s="3038"/>
      <c r="AM761" s="926"/>
      <c r="AN761" s="926"/>
      <c r="AO761" s="926"/>
      <c r="AP761" s="926"/>
      <c r="AQ761" s="926"/>
      <c r="AR761" s="926"/>
      <c r="AS761" s="926"/>
      <c r="AT761" s="926"/>
      <c r="AU761" s="3037"/>
      <c r="AV761" s="926"/>
      <c r="AW761" s="3037"/>
      <c r="AX761" s="926"/>
      <c r="AY761" s="926"/>
      <c r="AZ761" s="926"/>
      <c r="BA761" s="926"/>
      <c r="BB761" s="926"/>
      <c r="BC761" s="926"/>
      <c r="BD761" s="926"/>
      <c r="BE761" s="926"/>
      <c r="BF761" s="926"/>
      <c r="BG761" s="926"/>
      <c r="BH761" s="926"/>
      <c r="BI761" s="926"/>
      <c r="BJ761" s="926"/>
      <c r="BK761" s="926"/>
      <c r="BL761" s="210"/>
      <c r="BM761" s="210"/>
      <c r="BN761" s="210"/>
      <c r="BO761" s="926">
        <v>42552</v>
      </c>
      <c r="BP761" s="926">
        <v>42587</v>
      </c>
      <c r="BQ761" s="926">
        <v>42615</v>
      </c>
      <c r="BR761" s="926">
        <v>42643</v>
      </c>
      <c r="BS761" s="926">
        <v>42657</v>
      </c>
      <c r="BT761" s="926" t="s">
        <v>454</v>
      </c>
      <c r="BU761" s="926">
        <v>42702</v>
      </c>
      <c r="BV761" s="926">
        <v>42720</v>
      </c>
      <c r="BW761" s="926">
        <v>42762</v>
      </c>
      <c r="BX761" s="926">
        <v>42797</v>
      </c>
      <c r="BY761" s="926">
        <v>42832</v>
      </c>
      <c r="BZ761" s="3042">
        <v>42867</v>
      </c>
      <c r="CA761" s="3064">
        <f>CA760+4</f>
        <v>42895</v>
      </c>
      <c r="CB761" s="3005">
        <f>CB760+4</f>
        <v>42923</v>
      </c>
      <c r="CC761" s="3102">
        <f>CC760+4</f>
        <v>42951</v>
      </c>
      <c r="CD761" s="3005">
        <f>CD760+4</f>
        <v>42979</v>
      </c>
      <c r="CE761" s="3102">
        <f>CE760+4</f>
        <v>43007</v>
      </c>
      <c r="CF761" s="639" t="s">
        <v>699</v>
      </c>
      <c r="CG761" s="1708">
        <f t="shared" ref="CG761:CS761" si="680">CG760+4</f>
        <v>43049</v>
      </c>
      <c r="CH761" s="1708">
        <f t="shared" si="680"/>
        <v>43084</v>
      </c>
      <c r="CI761" s="1708">
        <f t="shared" si="680"/>
        <v>43119</v>
      </c>
      <c r="CJ761" s="1708">
        <f t="shared" si="680"/>
        <v>43168</v>
      </c>
      <c r="CK761" s="1708">
        <f t="shared" si="680"/>
        <v>43203</v>
      </c>
      <c r="CL761" s="1708">
        <f t="shared" si="680"/>
        <v>43231</v>
      </c>
      <c r="CM761" s="1708">
        <f t="shared" si="680"/>
        <v>43266</v>
      </c>
      <c r="CN761" s="1708">
        <f t="shared" si="680"/>
        <v>43294</v>
      </c>
      <c r="CO761" s="1708">
        <f t="shared" si="680"/>
        <v>43315</v>
      </c>
      <c r="CP761" s="1708">
        <f t="shared" si="680"/>
        <v>43350</v>
      </c>
      <c r="CQ761" s="1708">
        <f t="shared" si="680"/>
        <v>43385</v>
      </c>
      <c r="CR761" s="1708" t="s">
        <v>699</v>
      </c>
      <c r="CS761" s="1708">
        <f t="shared" si="680"/>
        <v>43427</v>
      </c>
    </row>
    <row r="762" spans="1:97" ht="30" hidden="1" customHeight="1" x14ac:dyDescent="0.25">
      <c r="A762" s="4726"/>
      <c r="B762" s="4733"/>
      <c r="C762" s="3129" t="s">
        <v>627</v>
      </c>
      <c r="D762" s="3108" t="s">
        <v>641</v>
      </c>
      <c r="E762" s="209"/>
      <c r="F762" s="3035"/>
      <c r="G762" s="3035"/>
      <c r="H762" s="3035"/>
      <c r="I762" s="3035"/>
      <c r="J762" s="3035"/>
      <c r="K762" s="209"/>
      <c r="L762" s="209"/>
      <c r="M762" s="210"/>
      <c r="N762" s="210"/>
      <c r="O762" s="2334"/>
      <c r="P762" s="210"/>
      <c r="Q762" s="210"/>
      <c r="R762" s="3036"/>
      <c r="S762" s="210"/>
      <c r="T762" s="210"/>
      <c r="U762" s="210"/>
      <c r="V762" s="210"/>
      <c r="W762" s="210"/>
      <c r="X762" s="210"/>
      <c r="Y762" s="210"/>
      <c r="Z762" s="210"/>
      <c r="AA762" s="2334"/>
      <c r="AB762" s="3037"/>
      <c r="AC762" s="3038"/>
      <c r="AD762" s="3038"/>
      <c r="AE762" s="3038"/>
      <c r="AF762" s="3038"/>
      <c r="AG762" s="3038"/>
      <c r="AH762" s="3038"/>
      <c r="AI762" s="3038"/>
      <c r="AJ762" s="3038"/>
      <c r="AK762" s="3038"/>
      <c r="AL762" s="3038"/>
      <c r="AM762" s="926"/>
      <c r="AN762" s="926"/>
      <c r="AO762" s="926"/>
      <c r="AP762" s="926"/>
      <c r="AQ762" s="926"/>
      <c r="AR762" s="926"/>
      <c r="AS762" s="926"/>
      <c r="AT762" s="926"/>
      <c r="AU762" s="3037"/>
      <c r="AV762" s="926"/>
      <c r="AW762" s="3037"/>
      <c r="AX762" s="926"/>
      <c r="AY762" s="926"/>
      <c r="AZ762" s="926"/>
      <c r="BA762" s="926"/>
      <c r="BB762" s="926"/>
      <c r="BC762" s="926"/>
      <c r="BD762" s="926"/>
      <c r="BE762" s="926"/>
      <c r="BF762" s="926"/>
      <c r="BG762" s="926"/>
      <c r="BH762" s="926"/>
      <c r="BI762" s="926"/>
      <c r="BJ762" s="926"/>
      <c r="BK762" s="926"/>
      <c r="BL762" s="210"/>
      <c r="BM762" s="210"/>
      <c r="BN762" s="210"/>
      <c r="BO762" s="926"/>
      <c r="BP762" s="926"/>
      <c r="BQ762" s="926"/>
      <c r="BR762" s="926"/>
      <c r="BS762" s="926"/>
      <c r="BT762" s="926"/>
      <c r="BU762" s="926"/>
      <c r="BV762" s="926">
        <v>42717</v>
      </c>
      <c r="BW762" s="926">
        <v>42752</v>
      </c>
      <c r="BX762" s="926">
        <v>42787</v>
      </c>
      <c r="BY762" s="926">
        <v>42822</v>
      </c>
      <c r="BZ762" s="3042">
        <v>42857</v>
      </c>
      <c r="CA762" s="1725">
        <f>CA747+6</f>
        <v>42892</v>
      </c>
      <c r="CB762" s="1723">
        <v>42921</v>
      </c>
      <c r="CC762" s="1724">
        <f>CC747+6</f>
        <v>42948</v>
      </c>
      <c r="CD762" s="1723">
        <f>CD747+6</f>
        <v>42976</v>
      </c>
      <c r="CE762" s="1724">
        <f>CE747+6</f>
        <v>43004</v>
      </c>
      <c r="CF762" s="1614" t="s">
        <v>699</v>
      </c>
      <c r="CG762" s="1723">
        <f t="shared" ref="CG762:CS762" si="681">CG747+6</f>
        <v>43046</v>
      </c>
      <c r="CH762" s="1723">
        <f t="shared" si="681"/>
        <v>43081</v>
      </c>
      <c r="CI762" s="1723">
        <f t="shared" si="681"/>
        <v>43116</v>
      </c>
      <c r="CJ762" s="1723">
        <f t="shared" si="681"/>
        <v>43165</v>
      </c>
      <c r="CK762" s="1723">
        <f t="shared" si="681"/>
        <v>43200</v>
      </c>
      <c r="CL762" s="1723">
        <f t="shared" si="681"/>
        <v>43228</v>
      </c>
      <c r="CM762" s="1723">
        <f t="shared" si="681"/>
        <v>43263</v>
      </c>
      <c r="CN762" s="1723">
        <f t="shared" si="681"/>
        <v>43291</v>
      </c>
      <c r="CO762" s="1723">
        <f t="shared" si="681"/>
        <v>43312</v>
      </c>
      <c r="CP762" s="1723">
        <f t="shared" si="681"/>
        <v>43347</v>
      </c>
      <c r="CQ762" s="1723">
        <f t="shared" si="681"/>
        <v>43382</v>
      </c>
      <c r="CR762" s="1614" t="s">
        <v>699</v>
      </c>
      <c r="CS762" s="1723">
        <f t="shared" si="681"/>
        <v>43424</v>
      </c>
    </row>
    <row r="763" spans="1:97" ht="30" hidden="1" customHeight="1" x14ac:dyDescent="0.25">
      <c r="A763" s="4726"/>
      <c r="B763" s="4733"/>
      <c r="C763" s="3130" t="s">
        <v>456</v>
      </c>
      <c r="D763" s="3108"/>
      <c r="E763" s="209"/>
      <c r="F763" s="3035"/>
      <c r="G763" s="3035"/>
      <c r="H763" s="3035"/>
      <c r="I763" s="3035"/>
      <c r="J763" s="3035"/>
      <c r="K763" s="209"/>
      <c r="L763" s="209"/>
      <c r="M763" s="210"/>
      <c r="N763" s="210"/>
      <c r="O763" s="2334"/>
      <c r="P763" s="210"/>
      <c r="Q763" s="210"/>
      <c r="R763" s="3036"/>
      <c r="S763" s="210"/>
      <c r="T763" s="210"/>
      <c r="U763" s="210"/>
      <c r="V763" s="210"/>
      <c r="W763" s="210"/>
      <c r="X763" s="210"/>
      <c r="Y763" s="210"/>
      <c r="Z763" s="210"/>
      <c r="AA763" s="2334"/>
      <c r="AB763" s="3037"/>
      <c r="AC763" s="3038"/>
      <c r="AD763" s="3038"/>
      <c r="AE763" s="3038"/>
      <c r="AF763" s="3038"/>
      <c r="AG763" s="3038"/>
      <c r="AH763" s="3038"/>
      <c r="AI763" s="3038"/>
      <c r="AJ763" s="3038"/>
      <c r="AK763" s="3038"/>
      <c r="AL763" s="3038"/>
      <c r="AM763" s="926"/>
      <c r="AN763" s="926"/>
      <c r="AO763" s="926"/>
      <c r="AP763" s="926"/>
      <c r="AQ763" s="926"/>
      <c r="AR763" s="926"/>
      <c r="AS763" s="926"/>
      <c r="AT763" s="926"/>
      <c r="AU763" s="3037"/>
      <c r="AV763" s="926">
        <v>41946</v>
      </c>
      <c r="AW763" s="3037">
        <v>41954</v>
      </c>
      <c r="AX763" s="926">
        <v>41985</v>
      </c>
      <c r="AY763" s="926">
        <v>41651</v>
      </c>
      <c r="AZ763" s="926">
        <v>42058</v>
      </c>
      <c r="BA763" s="926">
        <v>42086</v>
      </c>
      <c r="BB763" s="926">
        <v>41756</v>
      </c>
      <c r="BC763" s="926">
        <v>42156</v>
      </c>
      <c r="BD763" s="926">
        <v>42188</v>
      </c>
      <c r="BE763" s="926">
        <v>42223</v>
      </c>
      <c r="BF763" s="926">
        <v>42258</v>
      </c>
      <c r="BG763" s="926">
        <v>42289</v>
      </c>
      <c r="BH763" s="926" t="s">
        <v>25</v>
      </c>
      <c r="BI763" s="926"/>
      <c r="BJ763" s="926"/>
      <c r="BK763" s="926"/>
      <c r="BL763" s="210" t="e">
        <v>#REF!</v>
      </c>
      <c r="BM763" s="210" t="e">
        <v>#REF!</v>
      </c>
      <c r="BN763" s="210" t="e">
        <v>#REF!</v>
      </c>
      <c r="BO763" s="926" t="e">
        <v>#REF!</v>
      </c>
      <c r="BP763" s="926" t="e">
        <v>#REF!</v>
      </c>
      <c r="BQ763" s="926" t="e">
        <v>#REF!</v>
      </c>
      <c r="BR763" s="926" t="e">
        <v>#REF!</v>
      </c>
      <c r="BS763" s="926" t="e">
        <v>#REF!</v>
      </c>
      <c r="BT763" s="926" t="s">
        <v>454</v>
      </c>
      <c r="BU763" s="926" t="e">
        <v>#REF!</v>
      </c>
      <c r="BV763" s="926" t="e">
        <v>#REF!</v>
      </c>
      <c r="BW763" s="926" t="e">
        <v>#REF!</v>
      </c>
      <c r="BX763" s="926" t="e">
        <v>#REF!</v>
      </c>
      <c r="BY763" s="926" t="e">
        <v>#REF!</v>
      </c>
      <c r="BZ763" s="3042" t="e">
        <v>#REF!</v>
      </c>
      <c r="CA763" s="3065">
        <f>CA764-15</f>
        <v>42878</v>
      </c>
      <c r="CB763" s="3006">
        <f>CB764-15</f>
        <v>42907</v>
      </c>
      <c r="CC763" s="3103">
        <f>CC764-14</f>
        <v>42940</v>
      </c>
      <c r="CD763" s="3006">
        <f>CD764-15</f>
        <v>42970</v>
      </c>
      <c r="CE763" s="3103">
        <f>CE764-15</f>
        <v>42997</v>
      </c>
      <c r="CF763" s="65" t="s">
        <v>699</v>
      </c>
      <c r="CG763" s="1097">
        <f t="shared" ref="CG763:CS763" si="682">CG764-15</f>
        <v>43060</v>
      </c>
      <c r="CH763" s="1097">
        <f t="shared" si="682"/>
        <v>43090</v>
      </c>
      <c r="CI763" s="1097">
        <f t="shared" si="682"/>
        <v>43121</v>
      </c>
      <c r="CJ763" s="1097">
        <f t="shared" si="682"/>
        <v>43151</v>
      </c>
      <c r="CK763" s="1097">
        <f t="shared" si="682"/>
        <v>43182</v>
      </c>
      <c r="CL763" s="1097">
        <f t="shared" si="682"/>
        <v>43213</v>
      </c>
      <c r="CM763" s="1097">
        <f t="shared" si="682"/>
        <v>43243</v>
      </c>
      <c r="CN763" s="1097">
        <f t="shared" si="682"/>
        <v>43274</v>
      </c>
      <c r="CO763" s="1097">
        <f t="shared" si="682"/>
        <v>43304</v>
      </c>
      <c r="CP763" s="1097">
        <f t="shared" si="682"/>
        <v>43335</v>
      </c>
      <c r="CQ763" s="1097">
        <f t="shared" si="682"/>
        <v>43366</v>
      </c>
      <c r="CR763" s="65" t="s">
        <v>699</v>
      </c>
      <c r="CS763" s="1097">
        <f t="shared" si="682"/>
        <v>43425</v>
      </c>
    </row>
    <row r="764" spans="1:97" ht="30" hidden="1" customHeight="1" x14ac:dyDescent="0.25">
      <c r="A764" s="4726"/>
      <c r="B764" s="4733"/>
      <c r="C764" s="3130" t="s">
        <v>341</v>
      </c>
      <c r="D764" s="3108"/>
      <c r="E764" s="209"/>
      <c r="F764" s="3035"/>
      <c r="G764" s="3035"/>
      <c r="H764" s="3035"/>
      <c r="I764" s="3035"/>
      <c r="J764" s="3035"/>
      <c r="K764" s="209"/>
      <c r="L764" s="209"/>
      <c r="M764" s="210"/>
      <c r="N764" s="210"/>
      <c r="O764" s="2334"/>
      <c r="P764" s="210"/>
      <c r="Q764" s="210"/>
      <c r="R764" s="3036"/>
      <c r="S764" s="210"/>
      <c r="T764" s="210"/>
      <c r="U764" s="210"/>
      <c r="V764" s="210"/>
      <c r="W764" s="210"/>
      <c r="X764" s="210"/>
      <c r="Y764" s="210"/>
      <c r="Z764" s="210"/>
      <c r="AA764" s="2334"/>
      <c r="AB764" s="3037">
        <v>41345</v>
      </c>
      <c r="AC764" s="3038">
        <v>41365</v>
      </c>
      <c r="AD764" s="3038">
        <v>41400</v>
      </c>
      <c r="AE764" s="3038">
        <v>41065</v>
      </c>
      <c r="AF764" s="3038">
        <v>41453</v>
      </c>
      <c r="AG764" s="3038">
        <v>41484</v>
      </c>
      <c r="AH764" s="3038">
        <v>41515</v>
      </c>
      <c r="AI764" s="3038">
        <v>41182</v>
      </c>
      <c r="AJ764" s="3038" t="s">
        <v>25</v>
      </c>
      <c r="AK764" s="3038">
        <v>41218</v>
      </c>
      <c r="AL764" s="3038">
        <v>41249</v>
      </c>
      <c r="AM764" s="926">
        <v>41284</v>
      </c>
      <c r="AN764" s="926">
        <v>41323</v>
      </c>
      <c r="AO764" s="926">
        <v>41360</v>
      </c>
      <c r="AP764" s="926">
        <v>41392</v>
      </c>
      <c r="AQ764" s="926">
        <v>41422</v>
      </c>
      <c r="AR764" s="926">
        <v>41455</v>
      </c>
      <c r="AS764" s="926">
        <v>41855</v>
      </c>
      <c r="AT764" s="926">
        <v>41525</v>
      </c>
      <c r="AU764" s="3037">
        <v>41918</v>
      </c>
      <c r="AV764" s="926">
        <v>41946</v>
      </c>
      <c r="AW764" s="3037">
        <v>41954</v>
      </c>
      <c r="AX764" s="926">
        <v>41985</v>
      </c>
      <c r="AY764" s="926">
        <v>42016</v>
      </c>
      <c r="AZ764" s="926">
        <v>42060</v>
      </c>
      <c r="BA764" s="926">
        <v>42090</v>
      </c>
      <c r="BB764" s="926">
        <v>42123</v>
      </c>
      <c r="BC764" s="926">
        <v>42159</v>
      </c>
      <c r="BD764" s="926">
        <v>42193</v>
      </c>
      <c r="BE764" s="926">
        <v>42228</v>
      </c>
      <c r="BF764" s="926">
        <v>42263</v>
      </c>
      <c r="BG764" s="926">
        <v>42294</v>
      </c>
      <c r="BH764" s="926" t="s">
        <v>25</v>
      </c>
      <c r="BI764" s="926">
        <v>42334</v>
      </c>
      <c r="BJ764" s="926">
        <v>42365</v>
      </c>
      <c r="BK764" s="926">
        <v>42395</v>
      </c>
      <c r="BL764" s="210">
        <v>42448</v>
      </c>
      <c r="BM764" s="210">
        <v>42482</v>
      </c>
      <c r="BN764" s="210">
        <v>42518</v>
      </c>
      <c r="BO764" s="926">
        <v>42549</v>
      </c>
      <c r="BP764" s="926">
        <v>42572</v>
      </c>
      <c r="BQ764" s="926">
        <v>42597</v>
      </c>
      <c r="BR764" s="926">
        <v>42643</v>
      </c>
      <c r="BS764" s="926">
        <v>42660</v>
      </c>
      <c r="BT764" s="926" t="s">
        <v>454</v>
      </c>
      <c r="BU764" s="926">
        <v>42695</v>
      </c>
      <c r="BV764" s="926">
        <v>42724</v>
      </c>
      <c r="BW764" s="926">
        <v>42759</v>
      </c>
      <c r="BX764" s="926">
        <v>42797</v>
      </c>
      <c r="BY764" s="926">
        <v>42827</v>
      </c>
      <c r="BZ764" s="3042">
        <v>42863</v>
      </c>
      <c r="CA764" s="3066">
        <f>CA770-120</f>
        <v>42893</v>
      </c>
      <c r="CB764" s="3007">
        <f>CB770-120</f>
        <v>42922</v>
      </c>
      <c r="CC764" s="3104">
        <f>CC770-120</f>
        <v>42954</v>
      </c>
      <c r="CD764" s="3007">
        <f>CD770-120</f>
        <v>42985</v>
      </c>
      <c r="CE764" s="3104">
        <f>CE770-120</f>
        <v>43012</v>
      </c>
      <c r="CF764" s="65" t="s">
        <v>699</v>
      </c>
      <c r="CG764" s="247">
        <f t="shared" ref="CG764:CS764" si="683">CG770-120</f>
        <v>43075</v>
      </c>
      <c r="CH764" s="247">
        <f t="shared" si="683"/>
        <v>43105</v>
      </c>
      <c r="CI764" s="247">
        <f t="shared" si="683"/>
        <v>43136</v>
      </c>
      <c r="CJ764" s="247">
        <f t="shared" si="683"/>
        <v>43166</v>
      </c>
      <c r="CK764" s="247">
        <f t="shared" si="683"/>
        <v>43197</v>
      </c>
      <c r="CL764" s="247">
        <f t="shared" si="683"/>
        <v>43228</v>
      </c>
      <c r="CM764" s="247">
        <f t="shared" si="683"/>
        <v>43258</v>
      </c>
      <c r="CN764" s="247">
        <f t="shared" si="683"/>
        <v>43289</v>
      </c>
      <c r="CO764" s="247">
        <f t="shared" si="683"/>
        <v>43319</v>
      </c>
      <c r="CP764" s="247">
        <f t="shared" si="683"/>
        <v>43350</v>
      </c>
      <c r="CQ764" s="247">
        <f t="shared" si="683"/>
        <v>43381</v>
      </c>
      <c r="CR764" s="65" t="s">
        <v>699</v>
      </c>
      <c r="CS764" s="247">
        <f t="shared" si="683"/>
        <v>43440</v>
      </c>
    </row>
    <row r="765" spans="1:97" ht="30" hidden="1" customHeight="1" x14ac:dyDescent="0.25">
      <c r="A765" s="4726"/>
      <c r="B765" s="4733"/>
      <c r="C765" s="3110" t="s">
        <v>46</v>
      </c>
      <c r="D765" s="3108"/>
      <c r="E765" s="209"/>
      <c r="F765" s="3035"/>
      <c r="G765" s="3035"/>
      <c r="H765" s="3035"/>
      <c r="I765" s="3035"/>
      <c r="J765" s="3035"/>
      <c r="K765" s="209"/>
      <c r="L765" s="209"/>
      <c r="M765" s="210"/>
      <c r="N765" s="210"/>
      <c r="O765" s="2334"/>
      <c r="P765" s="210"/>
      <c r="Q765" s="210"/>
      <c r="R765" s="3036"/>
      <c r="S765" s="210"/>
      <c r="T765" s="210"/>
      <c r="U765" s="210"/>
      <c r="V765" s="210"/>
      <c r="W765" s="210"/>
      <c r="X765" s="210"/>
      <c r="Y765" s="210"/>
      <c r="Z765" s="210"/>
      <c r="AA765" s="2334"/>
      <c r="AB765" s="3037">
        <v>41360</v>
      </c>
      <c r="AC765" s="3038">
        <v>41387</v>
      </c>
      <c r="AD765" s="3038">
        <v>41421</v>
      </c>
      <c r="AE765" s="3038">
        <v>41087</v>
      </c>
      <c r="AF765" s="3038">
        <v>41482</v>
      </c>
      <c r="AG765" s="3038">
        <v>41513</v>
      </c>
      <c r="AH765" s="3038">
        <v>41543</v>
      </c>
      <c r="AI765" s="3038">
        <v>41209</v>
      </c>
      <c r="AJ765" s="3038" t="s">
        <v>25</v>
      </c>
      <c r="AK765" s="3038">
        <v>41268</v>
      </c>
      <c r="AL765" s="3038">
        <v>41299</v>
      </c>
      <c r="AM765" s="926">
        <v>41329</v>
      </c>
      <c r="AN765" s="926">
        <v>41360</v>
      </c>
      <c r="AO765" s="926">
        <v>41390</v>
      </c>
      <c r="AP765" s="926">
        <v>41421</v>
      </c>
      <c r="AQ765" s="926">
        <v>41452</v>
      </c>
      <c r="AR765" s="926">
        <v>41482</v>
      </c>
      <c r="AS765" s="926">
        <v>41878</v>
      </c>
      <c r="AT765" s="926">
        <v>41543</v>
      </c>
      <c r="AU765" s="3037">
        <v>41939</v>
      </c>
      <c r="AV765" s="926">
        <v>41966</v>
      </c>
      <c r="AW765" s="3037" t="s">
        <v>128</v>
      </c>
      <c r="AX765" s="926">
        <v>42029</v>
      </c>
      <c r="AY765" s="926">
        <v>42059</v>
      </c>
      <c r="AZ765" s="926">
        <v>42090</v>
      </c>
      <c r="BA765" s="926">
        <v>42120</v>
      </c>
      <c r="BB765" s="926">
        <v>42151</v>
      </c>
      <c r="BC765" s="926">
        <v>42182</v>
      </c>
      <c r="BD765" s="926">
        <v>42212</v>
      </c>
      <c r="BE765" s="926">
        <v>42243</v>
      </c>
      <c r="BF765" s="926">
        <v>42273</v>
      </c>
      <c r="BG765" s="926">
        <v>42304</v>
      </c>
      <c r="BH765" s="926" t="s">
        <v>25</v>
      </c>
      <c r="BI765" s="926">
        <v>41954</v>
      </c>
      <c r="BJ765" s="18"/>
      <c r="BK765" s="18"/>
      <c r="BL765" s="580"/>
      <c r="BM765" s="580"/>
      <c r="BN765" s="580"/>
      <c r="BO765" s="18"/>
      <c r="BP765" s="18"/>
      <c r="BQ765" s="18"/>
      <c r="BR765" s="18"/>
      <c r="BS765" s="18"/>
      <c r="BT765" s="926" t="s">
        <v>454</v>
      </c>
      <c r="BU765" s="18"/>
      <c r="BV765" s="18"/>
      <c r="BW765" s="18"/>
      <c r="BX765" s="18"/>
      <c r="BY765" s="18"/>
      <c r="BZ765" s="891"/>
      <c r="CA765" s="1259"/>
      <c r="CB765" s="3003"/>
      <c r="CC765" s="3100"/>
      <c r="CD765" s="3003"/>
      <c r="CE765" s="3100"/>
      <c r="CF765" s="62" t="s">
        <v>699</v>
      </c>
      <c r="CG765" s="535"/>
      <c r="CH765" s="535"/>
      <c r="CI765" s="535"/>
      <c r="CJ765" s="535"/>
      <c r="CK765" s="535"/>
      <c r="CL765" s="535"/>
      <c r="CM765" s="535"/>
      <c r="CN765" s="535"/>
      <c r="CO765" s="535"/>
      <c r="CP765" s="535"/>
      <c r="CQ765" s="535"/>
      <c r="CR765" s="62" t="s">
        <v>699</v>
      </c>
      <c r="CS765" s="535"/>
    </row>
    <row r="766" spans="1:97" ht="30" hidden="1" customHeight="1" x14ac:dyDescent="0.25">
      <c r="A766" s="4726"/>
      <c r="B766" s="4733"/>
      <c r="C766" s="3110" t="s">
        <v>223</v>
      </c>
      <c r="D766" s="3108"/>
      <c r="E766" s="209"/>
      <c r="F766" s="3035"/>
      <c r="G766" s="3035"/>
      <c r="H766" s="3035"/>
      <c r="I766" s="3035"/>
      <c r="J766" s="3035"/>
      <c r="K766" s="209"/>
      <c r="L766" s="209"/>
      <c r="M766" s="210"/>
      <c r="N766" s="210"/>
      <c r="O766" s="2334"/>
      <c r="P766" s="210"/>
      <c r="Q766" s="210"/>
      <c r="R766" s="3036"/>
      <c r="S766" s="210"/>
      <c r="T766" s="210"/>
      <c r="U766" s="210"/>
      <c r="V766" s="210"/>
      <c r="W766" s="210"/>
      <c r="X766" s="210"/>
      <c r="Y766" s="210"/>
      <c r="Z766" s="210"/>
      <c r="AA766" s="2334"/>
      <c r="AB766" s="3037" t="e">
        <v>#REF!</v>
      </c>
      <c r="AC766" s="3038" t="e">
        <v>#REF!</v>
      </c>
      <c r="AD766" s="3038">
        <v>41411</v>
      </c>
      <c r="AE766" s="3038">
        <v>41081</v>
      </c>
      <c r="AF766" s="3038" t="e">
        <v>#REF!</v>
      </c>
      <c r="AG766" s="3038" t="e">
        <v>#REF!</v>
      </c>
      <c r="AH766" s="3038" t="e">
        <v>#REF!</v>
      </c>
      <c r="AI766" s="3038" t="e">
        <v>#REF!</v>
      </c>
      <c r="AJ766" s="3038" t="s">
        <v>25</v>
      </c>
      <c r="AK766" s="3038">
        <v>41607</v>
      </c>
      <c r="AL766" s="3038" t="e">
        <v>#REF!</v>
      </c>
      <c r="AM766" s="926" t="e">
        <v>#REF!</v>
      </c>
      <c r="AN766" s="926">
        <v>41354</v>
      </c>
      <c r="AO766" s="926">
        <v>41389</v>
      </c>
      <c r="AP766" s="926">
        <v>41417</v>
      </c>
      <c r="AQ766" s="926">
        <v>41817</v>
      </c>
      <c r="AR766" s="926">
        <v>41487</v>
      </c>
      <c r="AS766" s="926">
        <v>41521</v>
      </c>
      <c r="AT766" s="926">
        <v>41563</v>
      </c>
      <c r="AU766" s="3037">
        <v>41584</v>
      </c>
      <c r="AV766" s="926">
        <v>41577</v>
      </c>
      <c r="AW766" s="3037">
        <v>41605</v>
      </c>
      <c r="AX766" s="926">
        <v>42005</v>
      </c>
      <c r="AY766" s="926">
        <v>41310</v>
      </c>
      <c r="AZ766" s="926">
        <v>42082</v>
      </c>
      <c r="BA766" s="926">
        <v>42117</v>
      </c>
      <c r="BB766" s="926">
        <v>42152</v>
      </c>
      <c r="BC766" s="926">
        <v>42187</v>
      </c>
      <c r="BD766" s="926">
        <v>42208</v>
      </c>
      <c r="BE766" s="926">
        <v>42250</v>
      </c>
      <c r="BF766" s="926">
        <v>42292</v>
      </c>
      <c r="BG766" s="926">
        <v>42327</v>
      </c>
      <c r="BH766" s="926" t="s">
        <v>25</v>
      </c>
      <c r="BI766" s="926">
        <v>42362</v>
      </c>
      <c r="BJ766" s="926">
        <v>42389</v>
      </c>
      <c r="BK766" s="926">
        <v>42425</v>
      </c>
      <c r="BL766" s="210">
        <v>42432</v>
      </c>
      <c r="BM766" s="210">
        <v>42495</v>
      </c>
      <c r="BN766" s="210">
        <v>42530</v>
      </c>
      <c r="BO766" s="926">
        <v>42558</v>
      </c>
      <c r="BP766" s="926">
        <v>42593</v>
      </c>
      <c r="BQ766" s="926">
        <v>42621</v>
      </c>
      <c r="BR766" s="926">
        <v>42649</v>
      </c>
      <c r="BS766" s="926">
        <v>42677</v>
      </c>
      <c r="BT766" s="926" t="s">
        <v>454</v>
      </c>
      <c r="BU766" s="926">
        <v>42715</v>
      </c>
      <c r="BV766" s="926">
        <v>42733</v>
      </c>
      <c r="BW766" s="926">
        <v>42775</v>
      </c>
      <c r="BX766" s="926">
        <v>42810</v>
      </c>
      <c r="BY766" s="926">
        <v>42845</v>
      </c>
      <c r="BZ766" s="3042">
        <v>42880</v>
      </c>
      <c r="CA766" s="3067">
        <f>CA761+13</f>
        <v>42908</v>
      </c>
      <c r="CB766" s="3008">
        <f>CB761+13</f>
        <v>42936</v>
      </c>
      <c r="CC766" s="3105">
        <f>CC761+13</f>
        <v>42964</v>
      </c>
      <c r="CD766" s="3008">
        <f>CD761+13</f>
        <v>42992</v>
      </c>
      <c r="CE766" s="3105">
        <f>CE761+13</f>
        <v>43020</v>
      </c>
      <c r="CF766" s="62" t="s">
        <v>699</v>
      </c>
      <c r="CG766" s="759">
        <f>CG761+13</f>
        <v>43062</v>
      </c>
      <c r="CH766" s="69">
        <f t="shared" ref="CH766:CS766" si="684">CH761+13</f>
        <v>43097</v>
      </c>
      <c r="CI766" s="69">
        <f t="shared" si="684"/>
        <v>43132</v>
      </c>
      <c r="CJ766" s="69">
        <f t="shared" si="684"/>
        <v>43181</v>
      </c>
      <c r="CK766" s="69">
        <f t="shared" si="684"/>
        <v>43216</v>
      </c>
      <c r="CL766" s="69">
        <f t="shared" si="684"/>
        <v>43244</v>
      </c>
      <c r="CM766" s="69">
        <f t="shared" si="684"/>
        <v>43279</v>
      </c>
      <c r="CN766" s="69">
        <f t="shared" si="684"/>
        <v>43307</v>
      </c>
      <c r="CO766" s="69">
        <f t="shared" si="684"/>
        <v>43328</v>
      </c>
      <c r="CP766" s="69">
        <f t="shared" si="684"/>
        <v>43363</v>
      </c>
      <c r="CQ766" s="69">
        <f t="shared" si="684"/>
        <v>43398</v>
      </c>
      <c r="CR766" s="62" t="s">
        <v>699</v>
      </c>
      <c r="CS766" s="69">
        <f t="shared" si="684"/>
        <v>43440</v>
      </c>
    </row>
    <row r="767" spans="1:97" ht="30" hidden="1" customHeight="1" x14ac:dyDescent="0.25">
      <c r="A767" s="4726"/>
      <c r="B767" s="4733"/>
      <c r="C767" s="3110" t="s">
        <v>700</v>
      </c>
      <c r="D767" s="3108"/>
      <c r="E767" s="209"/>
      <c r="F767" s="3035"/>
      <c r="G767" s="3035"/>
      <c r="H767" s="3035"/>
      <c r="I767" s="3035"/>
      <c r="J767" s="3035"/>
      <c r="K767" s="209"/>
      <c r="L767" s="209"/>
      <c r="M767" s="210"/>
      <c r="N767" s="210"/>
      <c r="O767" s="2334"/>
      <c r="P767" s="210"/>
      <c r="Q767" s="210"/>
      <c r="R767" s="3036"/>
      <c r="S767" s="210"/>
      <c r="T767" s="210"/>
      <c r="U767" s="210"/>
      <c r="V767" s="210"/>
      <c r="W767" s="210"/>
      <c r="X767" s="210"/>
      <c r="Y767" s="210"/>
      <c r="Z767" s="210"/>
      <c r="AA767" s="2334"/>
      <c r="AB767" s="3037"/>
      <c r="AC767" s="3038"/>
      <c r="AD767" s="3038"/>
      <c r="AE767" s="3038"/>
      <c r="AF767" s="3038"/>
      <c r="AG767" s="3038"/>
      <c r="AH767" s="3038"/>
      <c r="AI767" s="3038"/>
      <c r="AJ767" s="3038"/>
      <c r="AK767" s="3038"/>
      <c r="AL767" s="3038"/>
      <c r="AM767" s="926"/>
      <c r="AN767" s="926"/>
      <c r="AO767" s="926"/>
      <c r="AP767" s="926"/>
      <c r="AQ767" s="926"/>
      <c r="AR767" s="926"/>
      <c r="AS767" s="926"/>
      <c r="AT767" s="926"/>
      <c r="AU767" s="3037"/>
      <c r="AV767" s="926"/>
      <c r="AW767" s="3037"/>
      <c r="AX767" s="926"/>
      <c r="AY767" s="926"/>
      <c r="AZ767" s="926"/>
      <c r="BA767" s="926"/>
      <c r="BB767" s="926"/>
      <c r="BC767" s="926"/>
      <c r="BD767" s="926"/>
      <c r="BE767" s="926"/>
      <c r="BF767" s="926"/>
      <c r="BG767" s="926"/>
      <c r="BH767" s="926"/>
      <c r="BI767" s="926"/>
      <c r="BJ767" s="926"/>
      <c r="BK767" s="926"/>
      <c r="BL767" s="210"/>
      <c r="BM767" s="210"/>
      <c r="BN767" s="210"/>
      <c r="BO767" s="926"/>
      <c r="BP767" s="926"/>
      <c r="BQ767" s="926"/>
      <c r="BR767" s="926"/>
      <c r="BS767" s="926"/>
      <c r="BT767" s="926"/>
      <c r="BU767" s="926"/>
      <c r="BV767" s="926"/>
      <c r="BW767" s="926"/>
      <c r="BX767" s="926"/>
      <c r="BY767" s="926"/>
      <c r="BZ767" s="3042"/>
      <c r="CA767" s="3067">
        <f>CA737+7</f>
        <v>42886</v>
      </c>
      <c r="CB767" s="3008">
        <f>CB737+7</f>
        <v>42914</v>
      </c>
      <c r="CC767" s="3105">
        <f>CC737+7</f>
        <v>42942</v>
      </c>
      <c r="CD767" s="3008">
        <f>CD737+7</f>
        <v>42970</v>
      </c>
      <c r="CE767" s="3105">
        <f>CE737+7</f>
        <v>42998</v>
      </c>
      <c r="CF767" s="62" t="s">
        <v>699</v>
      </c>
      <c r="CG767" s="759">
        <f>CG737+7</f>
        <v>43040</v>
      </c>
      <c r="CH767" s="69">
        <f t="shared" ref="CH767:CS767" si="685">CH737+7</f>
        <v>43075</v>
      </c>
      <c r="CI767" s="69">
        <f t="shared" si="685"/>
        <v>43110</v>
      </c>
      <c r="CJ767" s="69">
        <f t="shared" si="685"/>
        <v>43159</v>
      </c>
      <c r="CK767" s="69">
        <f t="shared" si="685"/>
        <v>43194</v>
      </c>
      <c r="CL767" s="69">
        <f t="shared" si="685"/>
        <v>43222</v>
      </c>
      <c r="CM767" s="69">
        <f t="shared" si="685"/>
        <v>43257</v>
      </c>
      <c r="CN767" s="69">
        <f t="shared" si="685"/>
        <v>43285</v>
      </c>
      <c r="CO767" s="69">
        <f t="shared" si="685"/>
        <v>43306</v>
      </c>
      <c r="CP767" s="69">
        <f t="shared" si="685"/>
        <v>43341</v>
      </c>
      <c r="CQ767" s="69">
        <f t="shared" si="685"/>
        <v>43376</v>
      </c>
      <c r="CR767" s="62" t="s">
        <v>699</v>
      </c>
      <c r="CS767" s="69">
        <f t="shared" si="685"/>
        <v>43418</v>
      </c>
    </row>
    <row r="768" spans="1:97" ht="30" hidden="1" customHeight="1" x14ac:dyDescent="0.25">
      <c r="A768" s="4726"/>
      <c r="B768" s="4733"/>
      <c r="C768" s="3110" t="s">
        <v>701</v>
      </c>
      <c r="D768" s="3108"/>
      <c r="E768" s="209"/>
      <c r="F768" s="3035"/>
      <c r="G768" s="3035"/>
      <c r="H768" s="3035"/>
      <c r="I768" s="3035"/>
      <c r="J768" s="3035"/>
      <c r="K768" s="209"/>
      <c r="L768" s="209"/>
      <c r="M768" s="210"/>
      <c r="N768" s="210"/>
      <c r="O768" s="2334"/>
      <c r="P768" s="210"/>
      <c r="Q768" s="210"/>
      <c r="R768" s="3036"/>
      <c r="S768" s="210"/>
      <c r="T768" s="210"/>
      <c r="U768" s="210"/>
      <c r="V768" s="210"/>
      <c r="W768" s="210"/>
      <c r="X768" s="210"/>
      <c r="Y768" s="210"/>
      <c r="Z768" s="210"/>
      <c r="AA768" s="2334"/>
      <c r="AB768" s="3037"/>
      <c r="AC768" s="3038"/>
      <c r="AD768" s="3038"/>
      <c r="AE768" s="3038"/>
      <c r="AF768" s="3038"/>
      <c r="AG768" s="3038"/>
      <c r="AH768" s="3038"/>
      <c r="AI768" s="3038"/>
      <c r="AJ768" s="3038"/>
      <c r="AK768" s="3038"/>
      <c r="AL768" s="3038"/>
      <c r="AM768" s="926"/>
      <c r="AN768" s="926"/>
      <c r="AO768" s="926"/>
      <c r="AP768" s="926"/>
      <c r="AQ768" s="926"/>
      <c r="AR768" s="926"/>
      <c r="AS768" s="926"/>
      <c r="AT768" s="926"/>
      <c r="AU768" s="3037"/>
      <c r="AV768" s="926"/>
      <c r="AW768" s="3037"/>
      <c r="AX768" s="926"/>
      <c r="AY768" s="926"/>
      <c r="AZ768" s="926"/>
      <c r="BA768" s="926"/>
      <c r="BB768" s="926"/>
      <c r="BC768" s="926"/>
      <c r="BD768" s="926"/>
      <c r="BE768" s="926"/>
      <c r="BF768" s="926"/>
      <c r="BG768" s="926"/>
      <c r="BH768" s="926"/>
      <c r="BI768" s="926"/>
      <c r="BJ768" s="926"/>
      <c r="BK768" s="926"/>
      <c r="BL768" s="210"/>
      <c r="BM768" s="210"/>
      <c r="BN768" s="210"/>
      <c r="BO768" s="926"/>
      <c r="BP768" s="926"/>
      <c r="BQ768" s="926"/>
      <c r="BR768" s="926"/>
      <c r="BS768" s="926"/>
      <c r="BT768" s="926"/>
      <c r="BU768" s="926"/>
      <c r="BV768" s="926"/>
      <c r="BW768" s="926"/>
      <c r="BX768" s="926"/>
      <c r="BY768" s="926"/>
      <c r="BZ768" s="3042"/>
      <c r="CA768" s="3067">
        <f>CA767+56</f>
        <v>42942</v>
      </c>
      <c r="CB768" s="3008">
        <f>CB767+56</f>
        <v>42970</v>
      </c>
      <c r="CC768" s="3105">
        <f>CC767+42</f>
        <v>42984</v>
      </c>
      <c r="CD768" s="3008">
        <f>CD767+42</f>
        <v>43012</v>
      </c>
      <c r="CE768" s="3105">
        <f>CE767+56</f>
        <v>43054</v>
      </c>
      <c r="CF768" s="62" t="s">
        <v>699</v>
      </c>
      <c r="CG768" s="69">
        <f>CG144</f>
        <v>43055</v>
      </c>
      <c r="CH768" s="69">
        <f t="shared" ref="CH768:CS768" si="686">CH767+42</f>
        <v>43117</v>
      </c>
      <c r="CI768" s="69">
        <f t="shared" si="686"/>
        <v>43152</v>
      </c>
      <c r="CJ768" s="69">
        <f t="shared" si="686"/>
        <v>43201</v>
      </c>
      <c r="CK768" s="69">
        <f t="shared" si="686"/>
        <v>43236</v>
      </c>
      <c r="CL768" s="69">
        <f t="shared" si="686"/>
        <v>43264</v>
      </c>
      <c r="CM768" s="69">
        <f t="shared" si="686"/>
        <v>43299</v>
      </c>
      <c r="CN768" s="69">
        <f t="shared" si="686"/>
        <v>43327</v>
      </c>
      <c r="CO768" s="69">
        <f t="shared" si="686"/>
        <v>43348</v>
      </c>
      <c r="CP768" s="69">
        <f t="shared" si="686"/>
        <v>43383</v>
      </c>
      <c r="CQ768" s="69">
        <f t="shared" si="686"/>
        <v>43418</v>
      </c>
      <c r="CR768" s="62" t="s">
        <v>699</v>
      </c>
      <c r="CS768" s="69">
        <f t="shared" si="686"/>
        <v>43460</v>
      </c>
    </row>
    <row r="769" spans="1:97" ht="30" hidden="1" customHeight="1" x14ac:dyDescent="0.25">
      <c r="A769" s="4726"/>
      <c r="B769" s="4733"/>
      <c r="C769" s="3110" t="s">
        <v>702</v>
      </c>
      <c r="D769" s="3108"/>
      <c r="E769" s="209"/>
      <c r="F769" s="3035"/>
      <c r="G769" s="3035"/>
      <c r="H769" s="3035"/>
      <c r="I769" s="3035"/>
      <c r="J769" s="3035"/>
      <c r="K769" s="209"/>
      <c r="L769" s="209"/>
      <c r="M769" s="210"/>
      <c r="N769" s="210"/>
      <c r="O769" s="2334"/>
      <c r="P769" s="210"/>
      <c r="Q769" s="210"/>
      <c r="R769" s="3036"/>
      <c r="S769" s="210"/>
      <c r="T769" s="210"/>
      <c r="U769" s="210"/>
      <c r="V769" s="210"/>
      <c r="W769" s="210"/>
      <c r="X769" s="210"/>
      <c r="Y769" s="210"/>
      <c r="Z769" s="210"/>
      <c r="AA769" s="2334"/>
      <c r="AB769" s="3037"/>
      <c r="AC769" s="3038"/>
      <c r="AD769" s="3038"/>
      <c r="AE769" s="3038"/>
      <c r="AF769" s="3038"/>
      <c r="AG769" s="3038"/>
      <c r="AH769" s="3038"/>
      <c r="AI769" s="3038"/>
      <c r="AJ769" s="3038"/>
      <c r="AK769" s="3038"/>
      <c r="AL769" s="3038"/>
      <c r="AM769" s="926"/>
      <c r="AN769" s="926"/>
      <c r="AO769" s="926"/>
      <c r="AP769" s="926"/>
      <c r="AQ769" s="926"/>
      <c r="AR769" s="926"/>
      <c r="AS769" s="926"/>
      <c r="AT769" s="926"/>
      <c r="AU769" s="3037"/>
      <c r="AV769" s="926"/>
      <c r="AW769" s="3037"/>
      <c r="AX769" s="926"/>
      <c r="AY769" s="926"/>
      <c r="AZ769" s="926"/>
      <c r="BA769" s="926"/>
      <c r="BB769" s="926"/>
      <c r="BC769" s="926"/>
      <c r="BD769" s="926"/>
      <c r="BE769" s="926"/>
      <c r="BF769" s="926"/>
      <c r="BG769" s="926"/>
      <c r="BH769" s="926"/>
      <c r="BI769" s="926"/>
      <c r="BJ769" s="926"/>
      <c r="BK769" s="926"/>
      <c r="BL769" s="210"/>
      <c r="BM769" s="210"/>
      <c r="BN769" s="210"/>
      <c r="BO769" s="926"/>
      <c r="BP769" s="926"/>
      <c r="BQ769" s="926"/>
      <c r="BR769" s="926"/>
      <c r="BS769" s="926"/>
      <c r="BT769" s="926"/>
      <c r="BU769" s="926"/>
      <c r="BV769" s="926"/>
      <c r="BW769" s="926"/>
      <c r="BX769" s="926"/>
      <c r="BY769" s="926"/>
      <c r="BZ769" s="3042"/>
      <c r="CA769" s="3067">
        <v>42958</v>
      </c>
      <c r="CB769" s="3008">
        <v>42993</v>
      </c>
      <c r="CC769" s="3085">
        <v>42993</v>
      </c>
      <c r="CD769" s="2992">
        <v>43028</v>
      </c>
      <c r="CE769" s="3105">
        <v>43066</v>
      </c>
      <c r="CF769" s="3107"/>
      <c r="CG769" s="61">
        <f>CG130</f>
        <v>43066</v>
      </c>
      <c r="CH769" s="61">
        <f t="shared" ref="CH769:CS769" si="687">CH130</f>
        <v>43087</v>
      </c>
      <c r="CI769" s="61">
        <f t="shared" si="687"/>
        <v>43115</v>
      </c>
      <c r="CJ769" s="61">
        <f t="shared" si="687"/>
        <v>43143</v>
      </c>
      <c r="CK769" s="61">
        <f t="shared" si="687"/>
        <v>43192</v>
      </c>
      <c r="CL769" s="61">
        <f t="shared" si="687"/>
        <v>43213</v>
      </c>
      <c r="CM769" s="61">
        <f t="shared" si="687"/>
        <v>43248</v>
      </c>
      <c r="CN769" s="61">
        <f t="shared" si="687"/>
        <v>43290</v>
      </c>
      <c r="CO769" s="61">
        <f t="shared" si="687"/>
        <v>43325</v>
      </c>
      <c r="CP769" s="61">
        <f t="shared" si="687"/>
        <v>43360</v>
      </c>
      <c r="CQ769" s="61" t="str">
        <f t="shared" si="687"/>
        <v>same as 12/30</v>
      </c>
      <c r="CR769" s="3107"/>
      <c r="CS769" s="61">
        <f t="shared" si="687"/>
        <v>43416</v>
      </c>
    </row>
    <row r="770" spans="1:97" ht="30" hidden="1" customHeight="1" x14ac:dyDescent="0.25">
      <c r="A770" s="4726"/>
      <c r="B770" s="4733"/>
      <c r="C770" s="3110" t="s">
        <v>2</v>
      </c>
      <c r="D770" s="3108"/>
      <c r="E770" s="209"/>
      <c r="F770" s="3035"/>
      <c r="G770" s="3035"/>
      <c r="H770" s="3035"/>
      <c r="I770" s="3035"/>
      <c r="J770" s="3035"/>
      <c r="K770" s="209"/>
      <c r="L770" s="209"/>
      <c r="M770" s="210"/>
      <c r="N770" s="210"/>
      <c r="O770" s="2334"/>
      <c r="P770" s="210"/>
      <c r="Q770" s="210"/>
      <c r="R770" s="3036"/>
      <c r="S770" s="210"/>
      <c r="T770" s="210"/>
      <c r="U770" s="210"/>
      <c r="V770" s="210"/>
      <c r="W770" s="210"/>
      <c r="X770" s="210"/>
      <c r="Y770" s="210"/>
      <c r="Z770" s="210"/>
      <c r="AA770" s="2334"/>
      <c r="AB770" s="3037">
        <v>41435</v>
      </c>
      <c r="AC770" s="3038">
        <v>41462</v>
      </c>
      <c r="AD770" s="3038">
        <v>41496</v>
      </c>
      <c r="AE770" s="3038">
        <v>41162</v>
      </c>
      <c r="AF770" s="3038">
        <v>41557</v>
      </c>
      <c r="AG770" s="3038">
        <v>41588</v>
      </c>
      <c r="AH770" s="3038">
        <v>41618</v>
      </c>
      <c r="AI770" s="3038">
        <v>41284</v>
      </c>
      <c r="AJ770" s="3038">
        <v>41284</v>
      </c>
      <c r="AK770" s="3038">
        <v>41343</v>
      </c>
      <c r="AL770" s="3038">
        <v>41374</v>
      </c>
      <c r="AM770" s="926">
        <v>41404</v>
      </c>
      <c r="AN770" s="926">
        <v>41435</v>
      </c>
      <c r="AO770" s="926">
        <v>41465</v>
      </c>
      <c r="AP770" s="926">
        <v>41496</v>
      </c>
      <c r="AQ770" s="926">
        <v>41527</v>
      </c>
      <c r="AR770" s="926">
        <v>41557</v>
      </c>
      <c r="AS770" s="926">
        <v>41953</v>
      </c>
      <c r="AT770" s="926">
        <v>41618</v>
      </c>
      <c r="AU770" s="3037">
        <v>42014</v>
      </c>
      <c r="AV770" s="926">
        <v>42041</v>
      </c>
      <c r="AW770" s="3037">
        <v>42073</v>
      </c>
      <c r="AX770" s="926">
        <v>42104</v>
      </c>
      <c r="AY770" s="926">
        <v>42134</v>
      </c>
      <c r="AZ770" s="926">
        <v>42165</v>
      </c>
      <c r="BA770" s="926">
        <v>42195</v>
      </c>
      <c r="BB770" s="926">
        <v>42226</v>
      </c>
      <c r="BC770" s="926">
        <v>42257</v>
      </c>
      <c r="BD770" s="926">
        <v>42287</v>
      </c>
      <c r="BE770" s="926">
        <v>42318</v>
      </c>
      <c r="BF770" s="926">
        <v>42348</v>
      </c>
      <c r="BG770" s="926">
        <v>42379</v>
      </c>
      <c r="BH770" s="926">
        <v>42029</v>
      </c>
      <c r="BI770" s="926">
        <v>42439</v>
      </c>
      <c r="BJ770" s="926">
        <v>42470</v>
      </c>
      <c r="BK770" s="926">
        <v>42500</v>
      </c>
      <c r="BL770" s="210">
        <v>42546</v>
      </c>
      <c r="BM770" s="210">
        <v>42577</v>
      </c>
      <c r="BN770" s="210">
        <v>42608</v>
      </c>
      <c r="BO770" s="926">
        <v>42638</v>
      </c>
      <c r="BP770" s="926">
        <v>42669</v>
      </c>
      <c r="BQ770" s="926">
        <v>42684</v>
      </c>
      <c r="BR770" s="926">
        <v>42709</v>
      </c>
      <c r="BS770" s="926">
        <v>42740</v>
      </c>
      <c r="BT770" s="926">
        <v>42771</v>
      </c>
      <c r="BU770" s="926">
        <v>42799</v>
      </c>
      <c r="BV770" s="926">
        <v>42830</v>
      </c>
      <c r="BW770" s="926">
        <v>42860</v>
      </c>
      <c r="BX770" s="926">
        <v>42891</v>
      </c>
      <c r="BY770" s="926">
        <v>42921</v>
      </c>
      <c r="BZ770" s="3042">
        <v>42952</v>
      </c>
      <c r="CA770" s="3010">
        <v>43013</v>
      </c>
      <c r="CB770" s="2991">
        <v>43042</v>
      </c>
      <c r="CC770" s="3084">
        <v>43074</v>
      </c>
      <c r="CD770" s="2991">
        <v>43105</v>
      </c>
      <c r="CE770" s="3084">
        <v>43132</v>
      </c>
      <c r="CF770" s="2991">
        <v>43132</v>
      </c>
      <c r="CG770" s="45">
        <v>43195</v>
      </c>
      <c r="CH770" s="45">
        <v>43225</v>
      </c>
      <c r="CI770" s="45">
        <v>43256</v>
      </c>
      <c r="CJ770" s="45">
        <v>43286</v>
      </c>
      <c r="CK770" s="45">
        <v>43317</v>
      </c>
      <c r="CL770" s="45">
        <v>43348</v>
      </c>
      <c r="CM770" s="45">
        <v>43378</v>
      </c>
      <c r="CN770" s="45">
        <v>43409</v>
      </c>
      <c r="CO770" s="45">
        <v>43439</v>
      </c>
      <c r="CP770" s="45">
        <v>43470</v>
      </c>
      <c r="CQ770" s="45">
        <v>43501</v>
      </c>
      <c r="CR770" s="45">
        <v>43132</v>
      </c>
      <c r="CS770" s="45">
        <v>43560</v>
      </c>
    </row>
    <row r="771" spans="1:97" ht="30" hidden="1" customHeight="1" x14ac:dyDescent="0.25">
      <c r="A771" s="4726"/>
      <c r="B771" s="4733"/>
      <c r="C771" s="3110" t="s">
        <v>0</v>
      </c>
      <c r="D771" s="3108"/>
      <c r="E771" s="209"/>
      <c r="F771" s="3035"/>
      <c r="G771" s="3035"/>
      <c r="H771" s="3035"/>
      <c r="I771" s="3035"/>
      <c r="J771" s="3035"/>
      <c r="K771" s="209"/>
      <c r="L771" s="209"/>
      <c r="M771" s="210"/>
      <c r="N771" s="210"/>
      <c r="O771" s="2334"/>
      <c r="P771" s="210"/>
      <c r="Q771" s="210"/>
      <c r="R771" s="3036"/>
      <c r="S771" s="210"/>
      <c r="T771" s="210"/>
      <c r="U771" s="210"/>
      <c r="V771" s="210"/>
      <c r="W771" s="210"/>
      <c r="X771" s="210"/>
      <c r="Y771" s="210"/>
      <c r="Z771" s="210"/>
      <c r="AA771" s="2334"/>
      <c r="AB771" s="3037">
        <v>41440</v>
      </c>
      <c r="AC771" s="3038">
        <v>41470</v>
      </c>
      <c r="AD771" s="3038">
        <v>41501</v>
      </c>
      <c r="AE771" s="3038">
        <v>41532</v>
      </c>
      <c r="AF771" s="3038">
        <v>41562</v>
      </c>
      <c r="AG771" s="3038">
        <v>41593</v>
      </c>
      <c r="AH771" s="3038">
        <v>41623</v>
      </c>
      <c r="AI771" s="3038">
        <v>41289</v>
      </c>
      <c r="AJ771" s="3038">
        <v>41320</v>
      </c>
      <c r="AK771" s="3038">
        <v>41348</v>
      </c>
      <c r="AL771" s="3038">
        <v>41379</v>
      </c>
      <c r="AM771" s="926">
        <v>41409</v>
      </c>
      <c r="AN771" s="926">
        <v>41440</v>
      </c>
      <c r="AO771" s="926">
        <v>41470</v>
      </c>
      <c r="AP771" s="926">
        <v>41501</v>
      </c>
      <c r="AQ771" s="926">
        <v>41532</v>
      </c>
      <c r="AR771" s="926">
        <v>41562</v>
      </c>
      <c r="AS771" s="926">
        <v>41958</v>
      </c>
      <c r="AT771" s="926">
        <v>41988</v>
      </c>
      <c r="AU771" s="3037">
        <v>42019</v>
      </c>
      <c r="AV771" s="926">
        <v>42050</v>
      </c>
      <c r="AW771" s="3037">
        <v>42078</v>
      </c>
      <c r="AX771" s="926">
        <v>42109</v>
      </c>
      <c r="AY771" s="926">
        <v>42139</v>
      </c>
      <c r="AZ771" s="926">
        <v>42170</v>
      </c>
      <c r="BA771" s="926">
        <v>42200</v>
      </c>
      <c r="BB771" s="926">
        <v>42231</v>
      </c>
      <c r="BC771" s="926">
        <v>42262</v>
      </c>
      <c r="BD771" s="926">
        <v>42292</v>
      </c>
      <c r="BE771" s="926">
        <v>42323</v>
      </c>
      <c r="BF771" s="926">
        <v>42353</v>
      </c>
      <c r="BG771" s="926">
        <v>42384</v>
      </c>
      <c r="BH771" s="926">
        <v>42415</v>
      </c>
      <c r="BI771" s="926">
        <v>42444</v>
      </c>
      <c r="BJ771" s="926">
        <v>42475</v>
      </c>
      <c r="BK771" s="926">
        <v>42506</v>
      </c>
      <c r="BL771" s="210">
        <v>42556</v>
      </c>
      <c r="BM771" s="210">
        <v>42587</v>
      </c>
      <c r="BN771" s="210">
        <v>42618</v>
      </c>
      <c r="BO771" s="926">
        <v>42648</v>
      </c>
      <c r="BP771" s="926">
        <v>42679</v>
      </c>
      <c r="BQ771" s="926">
        <v>42689</v>
      </c>
      <c r="BR771" s="926">
        <v>42719</v>
      </c>
      <c r="BS771" s="926">
        <v>42750</v>
      </c>
      <c r="BT771" s="926">
        <v>42781</v>
      </c>
      <c r="BU771" s="926">
        <v>42809</v>
      </c>
      <c r="BV771" s="926">
        <v>42840</v>
      </c>
      <c r="BW771" s="926">
        <v>42870</v>
      </c>
      <c r="BX771" s="926">
        <v>42901</v>
      </c>
      <c r="BY771" s="926">
        <v>42931</v>
      </c>
      <c r="BZ771" s="3042">
        <v>42962</v>
      </c>
      <c r="CA771" s="3009">
        <v>43024</v>
      </c>
      <c r="CB771" s="2992">
        <v>43054</v>
      </c>
      <c r="CC771" s="3085">
        <v>43084</v>
      </c>
      <c r="CD771" s="2992">
        <v>43115</v>
      </c>
      <c r="CE771" s="3085">
        <v>43146</v>
      </c>
      <c r="CF771" s="2992">
        <v>43174</v>
      </c>
      <c r="CG771" s="61">
        <v>43205</v>
      </c>
      <c r="CH771" s="61">
        <v>43235</v>
      </c>
      <c r="CI771" s="61">
        <v>43266</v>
      </c>
      <c r="CJ771" s="61">
        <v>43296</v>
      </c>
      <c r="CK771" s="61">
        <v>43327</v>
      </c>
      <c r="CL771" s="61">
        <v>43358</v>
      </c>
      <c r="CM771" s="61">
        <v>43388</v>
      </c>
      <c r="CN771" s="61">
        <v>43419</v>
      </c>
      <c r="CO771" s="61">
        <v>43449</v>
      </c>
      <c r="CP771" s="61">
        <v>43480</v>
      </c>
      <c r="CQ771" s="61">
        <v>43511</v>
      </c>
      <c r="CR771" s="61">
        <v>43539</v>
      </c>
      <c r="CS771" s="61">
        <v>43570</v>
      </c>
    </row>
    <row r="772" spans="1:97" ht="30" hidden="1" customHeight="1" x14ac:dyDescent="0.25">
      <c r="A772" s="4726"/>
      <c r="B772" s="4733"/>
      <c r="C772" s="3110" t="s">
        <v>11</v>
      </c>
      <c r="D772" s="3108"/>
      <c r="E772" s="3041"/>
      <c r="F772" s="3035"/>
      <c r="G772" s="3035"/>
      <c r="H772" s="3035"/>
      <c r="I772" s="3035"/>
      <c r="J772" s="3035"/>
      <c r="K772" s="209"/>
      <c r="L772" s="209"/>
      <c r="M772" s="580"/>
      <c r="N772" s="580"/>
      <c r="O772" s="2350"/>
      <c r="P772" s="580"/>
      <c r="Q772" s="580"/>
      <c r="R772" s="3040"/>
      <c r="S772" s="580"/>
      <c r="T772" s="580"/>
      <c r="U772" s="580"/>
      <c r="V772" s="580"/>
      <c r="W772" s="580"/>
      <c r="X772" s="580"/>
      <c r="Y772" s="580"/>
      <c r="Z772" s="580"/>
      <c r="AA772" s="2350"/>
      <c r="AB772" s="814"/>
      <c r="AC772" s="830"/>
      <c r="AD772" s="830"/>
      <c r="AE772" s="830"/>
      <c r="AF772" s="830"/>
      <c r="AG772" s="830"/>
      <c r="AH772" s="830"/>
      <c r="AI772" s="830"/>
      <c r="AJ772" s="830"/>
      <c r="AK772" s="830"/>
      <c r="AL772" s="830"/>
      <c r="AM772" s="18"/>
      <c r="AN772" s="18"/>
      <c r="AO772" s="18"/>
      <c r="AP772" s="18"/>
      <c r="AQ772" s="18"/>
      <c r="AR772" s="18"/>
      <c r="AS772" s="18"/>
      <c r="AT772" s="18"/>
      <c r="AU772" s="814"/>
      <c r="AV772" s="18"/>
      <c r="AW772" s="814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580"/>
      <c r="BM772" s="580"/>
      <c r="BN772" s="580"/>
      <c r="BO772" s="18"/>
      <c r="BP772" s="18"/>
      <c r="BQ772" s="18"/>
      <c r="BR772" s="18"/>
      <c r="BS772" s="926"/>
      <c r="BT772" s="926"/>
      <c r="BU772" s="926"/>
      <c r="BV772" s="926"/>
      <c r="BW772" s="926"/>
      <c r="BX772" s="926"/>
      <c r="BY772" s="926"/>
      <c r="BZ772" s="3042"/>
      <c r="CA772" s="807"/>
      <c r="CB772" s="532"/>
      <c r="CC772" s="139"/>
      <c r="CD772" s="532"/>
      <c r="CE772" s="139"/>
      <c r="CF772" s="45"/>
      <c r="CG772" s="532"/>
      <c r="CH772" s="532"/>
      <c r="CI772" s="532"/>
      <c r="CJ772" s="532"/>
      <c r="CK772" s="532"/>
      <c r="CL772" s="532"/>
      <c r="CM772" s="532"/>
      <c r="CN772" s="532"/>
      <c r="CO772" s="532"/>
      <c r="CP772" s="532"/>
      <c r="CQ772" s="532"/>
      <c r="CR772" s="532"/>
      <c r="CS772" s="532"/>
    </row>
    <row r="773" spans="1:97" ht="30" hidden="1" customHeight="1" thickBot="1" x14ac:dyDescent="0.3">
      <c r="A773" s="4726"/>
      <c r="B773" s="4733"/>
      <c r="C773" s="3110" t="s">
        <v>8</v>
      </c>
      <c r="D773" s="3108"/>
      <c r="E773" s="3041"/>
      <c r="F773" s="3035"/>
      <c r="G773" s="3035"/>
      <c r="H773" s="3035"/>
      <c r="I773" s="3035"/>
      <c r="J773" s="3035"/>
      <c r="K773" s="209"/>
      <c r="L773" s="209"/>
      <c r="M773" s="580"/>
      <c r="N773" s="580"/>
      <c r="O773" s="2350"/>
      <c r="P773" s="580"/>
      <c r="Q773" s="580"/>
      <c r="R773" s="3040"/>
      <c r="S773" s="580"/>
      <c r="T773" s="580"/>
      <c r="U773" s="580"/>
      <c r="V773" s="580"/>
      <c r="W773" s="580"/>
      <c r="X773" s="580"/>
      <c r="Y773" s="580"/>
      <c r="Z773" s="580"/>
      <c r="AA773" s="2350"/>
      <c r="AB773" s="814" t="s">
        <v>190</v>
      </c>
      <c r="AC773" s="830" t="s">
        <v>198</v>
      </c>
      <c r="AD773" s="830" t="s">
        <v>199</v>
      </c>
      <c r="AE773" s="830" t="s">
        <v>200</v>
      </c>
      <c r="AF773" s="830" t="s">
        <v>138</v>
      </c>
      <c r="AG773" s="830" t="s">
        <v>137</v>
      </c>
      <c r="AH773" s="830" t="s">
        <v>139</v>
      </c>
      <c r="AI773" s="830" t="s">
        <v>140</v>
      </c>
      <c r="AJ773" s="830" t="s">
        <v>141</v>
      </c>
      <c r="AK773" s="830" t="s">
        <v>249</v>
      </c>
      <c r="AL773" s="830" t="s">
        <v>143</v>
      </c>
      <c r="AM773" s="18" t="s">
        <v>18</v>
      </c>
      <c r="AN773" s="18" t="s">
        <v>190</v>
      </c>
      <c r="AO773" s="18" t="s">
        <v>198</v>
      </c>
      <c r="AP773" s="18" t="s">
        <v>199</v>
      </c>
      <c r="AQ773" s="18" t="s">
        <v>200</v>
      </c>
      <c r="AR773" s="18" t="s">
        <v>138</v>
      </c>
      <c r="AS773" s="18" t="s">
        <v>137</v>
      </c>
      <c r="AT773" s="18" t="s">
        <v>139</v>
      </c>
      <c r="AU773" s="814" t="s">
        <v>140</v>
      </c>
      <c r="AV773" s="18" t="s">
        <v>141</v>
      </c>
      <c r="AW773" s="814" t="s">
        <v>249</v>
      </c>
      <c r="AX773" s="18" t="s">
        <v>143</v>
      </c>
      <c r="AY773" s="18" t="s">
        <v>18</v>
      </c>
      <c r="AZ773" s="18" t="s">
        <v>190</v>
      </c>
      <c r="BA773" s="18" t="s">
        <v>198</v>
      </c>
      <c r="BB773" s="18" t="s">
        <v>199</v>
      </c>
      <c r="BC773" s="18" t="s">
        <v>200</v>
      </c>
      <c r="BD773" s="18" t="s">
        <v>138</v>
      </c>
      <c r="BE773" s="18" t="s">
        <v>137</v>
      </c>
      <c r="BF773" s="18" t="s">
        <v>139</v>
      </c>
      <c r="BG773" s="18" t="s">
        <v>140</v>
      </c>
      <c r="BH773" s="18" t="s">
        <v>141</v>
      </c>
      <c r="BI773" s="18" t="s">
        <v>142</v>
      </c>
      <c r="BJ773" s="18" t="s">
        <v>143</v>
      </c>
      <c r="BK773" s="18" t="s">
        <v>18</v>
      </c>
      <c r="BL773" s="580" t="s">
        <v>190</v>
      </c>
      <c r="BM773" s="580" t="s">
        <v>198</v>
      </c>
      <c r="BN773" s="580" t="s">
        <v>199</v>
      </c>
      <c r="BO773" s="18" t="s">
        <v>200</v>
      </c>
      <c r="BP773" s="18" t="s">
        <v>138</v>
      </c>
      <c r="BQ773" s="18" t="s">
        <v>137</v>
      </c>
      <c r="BR773" s="18" t="s">
        <v>139</v>
      </c>
      <c r="BS773" s="926" t="s">
        <v>140</v>
      </c>
      <c r="BT773" s="926" t="s">
        <v>141</v>
      </c>
      <c r="BU773" s="926" t="s">
        <v>142</v>
      </c>
      <c r="BV773" s="926" t="s">
        <v>143</v>
      </c>
      <c r="BW773" s="926" t="s">
        <v>18</v>
      </c>
      <c r="BX773" s="926" t="s">
        <v>190</v>
      </c>
      <c r="BY773" s="926" t="s">
        <v>198</v>
      </c>
      <c r="BZ773" s="3042" t="s">
        <v>540</v>
      </c>
      <c r="CA773" s="1212" t="s">
        <v>619</v>
      </c>
      <c r="CB773" s="479" t="s">
        <v>621</v>
      </c>
      <c r="CC773" s="661" t="s">
        <v>624</v>
      </c>
      <c r="CD773" s="479" t="s">
        <v>625</v>
      </c>
      <c r="CE773" s="661" t="s">
        <v>141</v>
      </c>
      <c r="CF773" s="479" t="s">
        <v>142</v>
      </c>
      <c r="CG773" s="479" t="s">
        <v>625</v>
      </c>
      <c r="CH773" s="479" t="s">
        <v>625</v>
      </c>
      <c r="CI773" s="479" t="s">
        <v>625</v>
      </c>
      <c r="CJ773" s="479" t="s">
        <v>625</v>
      </c>
      <c r="CK773" s="479" t="s">
        <v>625</v>
      </c>
      <c r="CL773" s="479" t="s">
        <v>625</v>
      </c>
      <c r="CM773" s="479" t="s">
        <v>625</v>
      </c>
      <c r="CN773" s="479" t="s">
        <v>625</v>
      </c>
      <c r="CO773" s="479" t="s">
        <v>625</v>
      </c>
      <c r="CP773" s="479" t="s">
        <v>625</v>
      </c>
      <c r="CQ773" s="479" t="s">
        <v>625</v>
      </c>
      <c r="CR773" s="479" t="s">
        <v>625</v>
      </c>
      <c r="CS773" s="479" t="s">
        <v>625</v>
      </c>
    </row>
    <row r="774" spans="1:97" ht="30" hidden="1" customHeight="1" x14ac:dyDescent="0.25">
      <c r="A774" s="4726"/>
      <c r="B774" s="4733"/>
      <c r="C774" s="3111" t="s">
        <v>44</v>
      </c>
      <c r="D774" s="3109"/>
      <c r="E774" s="209"/>
      <c r="F774" s="3035"/>
      <c r="G774" s="3035"/>
      <c r="H774" s="3035"/>
      <c r="I774" s="3035"/>
      <c r="J774" s="3035"/>
      <c r="K774" s="209"/>
      <c r="L774" s="209"/>
      <c r="M774" s="210"/>
      <c r="N774" s="210"/>
      <c r="O774" s="2334"/>
      <c r="P774" s="210"/>
      <c r="Q774" s="210"/>
      <c r="R774" s="3036"/>
      <c r="S774" s="210"/>
      <c r="T774" s="210"/>
      <c r="U774" s="210"/>
      <c r="V774" s="210"/>
      <c r="W774" s="210"/>
      <c r="X774" s="210"/>
      <c r="Y774" s="210"/>
      <c r="Z774" s="210"/>
      <c r="AA774" s="2334"/>
      <c r="AB774" s="3037"/>
      <c r="AC774" s="3038"/>
      <c r="AD774" s="3038"/>
      <c r="AE774" s="3038"/>
      <c r="AF774" s="3038"/>
      <c r="AG774" s="3038"/>
      <c r="AH774" s="3038"/>
      <c r="AI774" s="3038"/>
      <c r="AJ774" s="3038"/>
      <c r="AK774" s="3038"/>
      <c r="AL774" s="3038"/>
      <c r="AM774" s="926"/>
      <c r="AN774" s="926"/>
      <c r="AO774" s="926"/>
      <c r="AP774" s="926"/>
      <c r="AQ774" s="926"/>
      <c r="AR774" s="926"/>
      <c r="AS774" s="926"/>
      <c r="AT774" s="926"/>
      <c r="AU774" s="3037"/>
      <c r="AV774" s="926"/>
      <c r="AW774" s="3037"/>
      <c r="AX774" s="926"/>
      <c r="AY774" s="926"/>
      <c r="AZ774" s="926"/>
      <c r="BA774" s="926"/>
      <c r="BB774" s="926"/>
      <c r="BC774" s="926"/>
      <c r="BD774" s="926"/>
      <c r="BE774" s="926"/>
      <c r="BF774" s="926"/>
      <c r="BG774" s="926"/>
      <c r="BH774" s="926"/>
      <c r="BI774" s="926"/>
      <c r="BJ774" s="926"/>
      <c r="BK774" s="926"/>
      <c r="BL774" s="210"/>
      <c r="BM774" s="210"/>
      <c r="BN774" s="210"/>
      <c r="BO774" s="926"/>
      <c r="BP774" s="926"/>
      <c r="BQ774" s="926"/>
      <c r="BR774" s="926"/>
      <c r="BS774" s="926"/>
      <c r="BT774" s="926"/>
      <c r="BU774" s="926"/>
      <c r="BV774" s="926"/>
      <c r="BW774" s="926"/>
      <c r="BX774" s="926"/>
      <c r="BY774" s="926"/>
      <c r="BZ774" s="926"/>
      <c r="CA774" s="30"/>
      <c r="CB774" s="30"/>
      <c r="CC774" s="30"/>
      <c r="CD774" s="30"/>
      <c r="CE774" s="30"/>
      <c r="CF774" s="30"/>
    </row>
    <row r="775" spans="1:97" ht="30" hidden="1" customHeight="1" x14ac:dyDescent="0.25">
      <c r="A775" s="4726"/>
      <c r="B775" s="4733"/>
      <c r="C775" s="3110" t="s">
        <v>37</v>
      </c>
      <c r="D775" s="3108"/>
      <c r="E775" s="209"/>
      <c r="F775" s="3035"/>
      <c r="G775" s="3035"/>
      <c r="H775" s="3035"/>
      <c r="I775" s="3035"/>
      <c r="J775" s="3035"/>
      <c r="K775" s="209"/>
      <c r="L775" s="3041"/>
      <c r="M775" s="580"/>
      <c r="N775" s="580"/>
      <c r="O775" s="2350"/>
      <c r="P775" s="580"/>
      <c r="Q775" s="580"/>
      <c r="R775" s="3040"/>
      <c r="S775" s="580"/>
      <c r="T775" s="580"/>
      <c r="U775" s="580"/>
      <c r="V775" s="580"/>
      <c r="W775" s="580"/>
      <c r="X775" s="580"/>
      <c r="Y775" s="580"/>
      <c r="Z775" s="580"/>
      <c r="AA775" s="2350"/>
      <c r="AB775" s="814"/>
      <c r="AC775" s="830"/>
      <c r="AD775" s="830"/>
      <c r="AE775" s="830"/>
      <c r="AF775" s="830"/>
      <c r="AG775" s="830"/>
      <c r="AH775" s="830"/>
      <c r="AI775" s="830"/>
      <c r="AJ775" s="830"/>
      <c r="AK775" s="830"/>
      <c r="AL775" s="830"/>
      <c r="AM775" s="18"/>
      <c r="AN775" s="18"/>
      <c r="AO775" s="18"/>
      <c r="AP775" s="18"/>
      <c r="AQ775" s="18"/>
      <c r="AR775" s="18"/>
      <c r="AS775" s="18"/>
      <c r="AT775" s="18"/>
      <c r="AU775" s="814"/>
      <c r="AV775" s="18"/>
      <c r="AW775" s="814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580"/>
      <c r="BM775" s="580"/>
      <c r="BN775" s="580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"/>
      <c r="CB775" s="1"/>
      <c r="CC775" s="1"/>
      <c r="CD775" s="1"/>
      <c r="CE775" s="1"/>
      <c r="CF775" s="1"/>
    </row>
    <row r="776" spans="1:97" ht="30" hidden="1" customHeight="1" thickBot="1" x14ac:dyDescent="0.3">
      <c r="A776" s="4727"/>
      <c r="B776" s="4734"/>
      <c r="C776" s="3112" t="s">
        <v>30</v>
      </c>
      <c r="D776" s="3108"/>
      <c r="E776" s="209"/>
      <c r="F776" s="3035"/>
      <c r="G776" s="3035"/>
      <c r="H776" s="3035"/>
      <c r="I776" s="3035"/>
      <c r="J776" s="3035"/>
      <c r="K776" s="3041"/>
      <c r="L776" s="209"/>
      <c r="M776" s="580"/>
      <c r="N776" s="580"/>
      <c r="O776" s="2350"/>
      <c r="P776" s="580"/>
      <c r="Q776" s="580"/>
      <c r="R776" s="3040"/>
      <c r="S776" s="580"/>
      <c r="T776" s="580"/>
      <c r="U776" s="580"/>
      <c r="V776" s="580"/>
      <c r="W776" s="580"/>
      <c r="X776" s="580"/>
      <c r="Y776" s="580"/>
      <c r="Z776" s="580"/>
      <c r="AA776" s="2350"/>
      <c r="AB776" s="814" t="s">
        <v>225</v>
      </c>
      <c r="AC776" s="830" t="s">
        <v>208</v>
      </c>
      <c r="AD776" s="830" t="s">
        <v>208</v>
      </c>
      <c r="AE776" s="830" t="s">
        <v>262</v>
      </c>
      <c r="AF776" s="830" t="s">
        <v>247</v>
      </c>
      <c r="AG776" s="830" t="s">
        <v>247</v>
      </c>
      <c r="AH776" s="830" t="s">
        <v>247</v>
      </c>
      <c r="AI776" s="830" t="s">
        <v>248</v>
      </c>
      <c r="AJ776" s="830" t="s">
        <v>248</v>
      </c>
      <c r="AK776" s="830" t="s">
        <v>250</v>
      </c>
      <c r="AL776" s="830" t="s">
        <v>251</v>
      </c>
      <c r="AM776" s="18"/>
      <c r="AN776" s="18" t="s">
        <v>264</v>
      </c>
      <c r="AO776" s="18" t="s">
        <v>268</v>
      </c>
      <c r="AP776" s="18"/>
      <c r="AQ776" s="18"/>
      <c r="AR776" s="18" t="s">
        <v>314</v>
      </c>
      <c r="AS776" s="18"/>
      <c r="AT776" s="18"/>
      <c r="AU776" s="814" t="s">
        <v>312</v>
      </c>
      <c r="AV776" s="18" t="s">
        <v>289</v>
      </c>
      <c r="AW776" s="814"/>
      <c r="AX776" s="18"/>
      <c r="AY776" s="18"/>
      <c r="AZ776" s="18"/>
      <c r="BA776" s="18" t="s">
        <v>333</v>
      </c>
      <c r="BB776" s="18"/>
      <c r="BC776" s="18" t="s">
        <v>335</v>
      </c>
      <c r="BD776" s="18" t="s">
        <v>363</v>
      </c>
      <c r="BE776" s="18"/>
      <c r="BF776" s="18"/>
      <c r="BG776" s="18" t="s">
        <v>371</v>
      </c>
      <c r="BH776" s="18" t="s">
        <v>373</v>
      </c>
      <c r="BI776" s="18" t="s">
        <v>375</v>
      </c>
      <c r="BJ776" s="18" t="s">
        <v>376</v>
      </c>
      <c r="BK776" s="18"/>
      <c r="BL776" s="580" t="s">
        <v>412</v>
      </c>
      <c r="BM776" s="580"/>
      <c r="BN776" s="580"/>
      <c r="BO776" s="18"/>
      <c r="BP776" s="18"/>
      <c r="BQ776" s="18"/>
      <c r="BR776" s="18"/>
      <c r="BS776" s="18" t="s">
        <v>559</v>
      </c>
      <c r="BT776" s="18"/>
      <c r="BU776" s="18" t="s">
        <v>474</v>
      </c>
      <c r="BV776" s="18" t="s">
        <v>567</v>
      </c>
      <c r="BW776" s="18" t="s">
        <v>539</v>
      </c>
      <c r="BX776" s="18"/>
      <c r="BY776" s="18"/>
      <c r="BZ776" s="18"/>
      <c r="CA776" s="719" t="s">
        <v>703</v>
      </c>
      <c r="CB776" s="719" t="s">
        <v>703</v>
      </c>
      <c r="CC776" s="719" t="s">
        <v>704</v>
      </c>
      <c r="CD776" s="719" t="s">
        <v>704</v>
      </c>
      <c r="CE776" s="719" t="s">
        <v>703</v>
      </c>
      <c r="CF776" s="719" t="s">
        <v>705</v>
      </c>
    </row>
    <row r="777" spans="1:97" ht="15" hidden="1" customHeight="1" thickBot="1" x14ac:dyDescent="0.3">
      <c r="A777" s="966"/>
      <c r="B777" s="967"/>
      <c r="C777" s="4"/>
      <c r="D777" s="4"/>
      <c r="E777" s="13"/>
      <c r="F777" s="42"/>
      <c r="G777" s="42"/>
      <c r="H777" s="42"/>
      <c r="I777" s="42"/>
      <c r="J777" s="42"/>
      <c r="K777" s="968"/>
      <c r="L777" s="13"/>
      <c r="M777" s="181"/>
      <c r="N777" s="181"/>
      <c r="O777" s="3351"/>
      <c r="P777" s="181"/>
      <c r="Q777" s="181"/>
      <c r="R777" s="965"/>
      <c r="S777" s="181"/>
      <c r="T777" s="181"/>
      <c r="U777" s="181"/>
      <c r="V777" s="181"/>
      <c r="W777" s="181"/>
      <c r="X777" s="181"/>
      <c r="Y777" s="181"/>
      <c r="Z777" s="181"/>
      <c r="AA777" s="3351"/>
      <c r="AB777" s="2803"/>
      <c r="AC777" s="827"/>
      <c r="AD777" s="827"/>
      <c r="AE777" s="827"/>
      <c r="AF777" s="827"/>
      <c r="AG777" s="827"/>
      <c r="AH777" s="827"/>
      <c r="AI777" s="827"/>
      <c r="AJ777" s="827"/>
      <c r="AK777" s="827"/>
      <c r="AL777" s="827"/>
    </row>
    <row r="778" spans="1:97" ht="30" hidden="1" customHeight="1" x14ac:dyDescent="0.25">
      <c r="A778" s="966"/>
      <c r="B778" s="15"/>
      <c r="C778" s="3011" t="s">
        <v>707</v>
      </c>
      <c r="D778" s="3012"/>
      <c r="E778" s="1106"/>
      <c r="F778" s="3113"/>
      <c r="G778" s="3113"/>
      <c r="H778" s="3113"/>
      <c r="I778" s="3113"/>
      <c r="J778" s="3113"/>
      <c r="K778" s="1106"/>
      <c r="L778" s="3114"/>
      <c r="M778" s="3013"/>
      <c r="N778" s="3013"/>
      <c r="O778" s="178"/>
      <c r="P778" s="3013"/>
      <c r="Q778" s="3013"/>
      <c r="R778" s="3115"/>
      <c r="S778" s="3013"/>
      <c r="T778" s="3013"/>
      <c r="U778" s="3013"/>
      <c r="V778" s="3013"/>
      <c r="W778" s="3013"/>
      <c r="X778" s="3013"/>
      <c r="Y778" s="3013"/>
      <c r="Z778" s="3013"/>
      <c r="AA778" s="178"/>
      <c r="AB778" s="127"/>
      <c r="AC778" s="3116"/>
      <c r="AD778" s="3116"/>
      <c r="AE778" s="3116"/>
      <c r="AF778" s="3116"/>
      <c r="AG778" s="3116"/>
      <c r="AH778" s="3116"/>
      <c r="AI778" s="3116"/>
      <c r="AJ778" s="3116"/>
      <c r="AK778" s="3116"/>
      <c r="AL778" s="3116"/>
      <c r="AM778" s="3117"/>
      <c r="AN778" s="3117"/>
      <c r="AO778" s="3117"/>
      <c r="AP778" s="3117"/>
      <c r="AQ778" s="3117"/>
      <c r="AR778" s="3117"/>
      <c r="AS778" s="3117"/>
      <c r="AT778" s="3117"/>
      <c r="AU778" s="127"/>
      <c r="AV778" s="3117"/>
      <c r="AW778" s="127"/>
      <c r="AX778" s="3117"/>
      <c r="AY778" s="3117"/>
      <c r="AZ778" s="311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3118"/>
      <c r="BM778" s="3118"/>
      <c r="BN778" s="3118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  <c r="BY778" s="77"/>
      <c r="BZ778" s="3117"/>
      <c r="CA778" s="3117"/>
      <c r="CB778" s="3117"/>
      <c r="CC778" s="3117"/>
      <c r="CD778" s="3119"/>
    </row>
    <row r="779" spans="1:97" ht="30" hidden="1" customHeight="1" x14ac:dyDescent="0.25">
      <c r="A779" s="966"/>
      <c r="B779" s="967"/>
      <c r="C779" s="21" t="s">
        <v>708</v>
      </c>
      <c r="D779" s="4"/>
      <c r="E779" s="90"/>
      <c r="F779" s="3014"/>
      <c r="G779" s="3014"/>
      <c r="H779" s="3014"/>
      <c r="I779" s="3014"/>
      <c r="J779" s="3014"/>
      <c r="K779" s="90"/>
      <c r="L779" s="90"/>
      <c r="M779" s="181"/>
      <c r="N779" s="181"/>
      <c r="O779" s="3351"/>
      <c r="P779" s="181"/>
      <c r="Q779" s="181"/>
      <c r="R779" s="965"/>
      <c r="S779" s="181"/>
      <c r="T779" s="181"/>
      <c r="U779" s="181"/>
      <c r="V779" s="181"/>
      <c r="W779" s="181"/>
      <c r="X779" s="181"/>
      <c r="Y779" s="181"/>
      <c r="Z779" s="181"/>
      <c r="AA779" s="3351"/>
      <c r="AB779" s="2803"/>
      <c r="AC779" s="827"/>
      <c r="AD779" s="827"/>
      <c r="AE779" s="827"/>
      <c r="AF779" s="827"/>
      <c r="AG779" s="827"/>
      <c r="AH779" s="827"/>
      <c r="AI779" s="827"/>
      <c r="AJ779" s="827"/>
      <c r="AK779" s="827"/>
      <c r="AL779" s="827"/>
      <c r="AM779" s="1"/>
      <c r="AN779" s="1"/>
      <c r="AO779" s="1"/>
      <c r="AP779" s="1"/>
      <c r="AQ779" s="1"/>
      <c r="AR779" s="1"/>
      <c r="AS779" s="1"/>
      <c r="AT779" s="1"/>
      <c r="AU779" s="2803"/>
      <c r="AV779" s="1"/>
      <c r="AW779" s="2803"/>
      <c r="AX779" s="1"/>
      <c r="AY779" s="1"/>
      <c r="AZ779" s="1"/>
      <c r="BA779" s="1"/>
      <c r="BB779" s="1"/>
      <c r="BC779" s="1"/>
      <c r="BD779" s="1"/>
      <c r="BE779" s="1" t="s">
        <v>1</v>
      </c>
      <c r="BF779" s="1"/>
      <c r="BG779" s="1"/>
      <c r="BH779" s="1"/>
      <c r="BI779" s="1"/>
      <c r="BJ779" s="1"/>
      <c r="BK779" s="1"/>
      <c r="BL779" s="181"/>
      <c r="BM779" s="181"/>
      <c r="BN779" s="18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2548"/>
    </row>
    <row r="780" spans="1:97" ht="30" hidden="1" customHeight="1" x14ac:dyDescent="0.25">
      <c r="A780" s="966"/>
      <c r="B780" s="967"/>
      <c r="C780" s="21" t="s">
        <v>709</v>
      </c>
      <c r="D780" s="4"/>
      <c r="E780" s="90"/>
      <c r="F780" s="3014"/>
      <c r="G780" s="3014"/>
      <c r="H780" s="3014"/>
      <c r="I780" s="3014"/>
      <c r="J780" s="3014"/>
      <c r="K780" s="90"/>
      <c r="L780" s="90"/>
      <c r="M780" s="181"/>
      <c r="N780" s="181"/>
      <c r="O780" s="3351"/>
      <c r="P780" s="181"/>
      <c r="Q780" s="181"/>
      <c r="R780" s="965"/>
      <c r="S780" s="181"/>
      <c r="T780" s="181"/>
      <c r="U780" s="181"/>
      <c r="V780" s="181"/>
      <c r="W780" s="181"/>
      <c r="X780" s="181"/>
      <c r="Y780" s="181"/>
      <c r="Z780" s="181"/>
      <c r="AA780" s="3351"/>
      <c r="AB780" s="2803"/>
      <c r="AC780" s="827"/>
      <c r="AD780" s="827"/>
      <c r="AE780" s="827"/>
      <c r="AF780" s="827"/>
      <c r="AG780" s="827"/>
      <c r="AH780" s="827"/>
      <c r="AI780" s="827"/>
      <c r="AJ780" s="827"/>
      <c r="AK780" s="827"/>
      <c r="AL780" s="827"/>
      <c r="AM780" s="1"/>
      <c r="AN780" s="1"/>
      <c r="AO780" s="1"/>
      <c r="AP780" s="1"/>
      <c r="AQ780" s="1"/>
      <c r="AR780" s="1"/>
      <c r="AS780" s="1"/>
      <c r="AT780" s="1"/>
      <c r="AU780" s="2803"/>
      <c r="AV780" s="1"/>
      <c r="AW780" s="2803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81"/>
      <c r="BM780" s="181"/>
      <c r="BN780" s="18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2548"/>
    </row>
    <row r="781" spans="1:97" ht="30" hidden="1" customHeight="1" x14ac:dyDescent="0.25">
      <c r="A781" s="966"/>
      <c r="B781" s="967"/>
      <c r="C781" s="21" t="s">
        <v>710</v>
      </c>
      <c r="D781" s="4"/>
      <c r="E781" s="90"/>
      <c r="F781" s="3014"/>
      <c r="G781" s="3014"/>
      <c r="H781" s="3014"/>
      <c r="I781" s="3014"/>
      <c r="J781" s="3014"/>
      <c r="K781" s="90"/>
      <c r="L781" s="90"/>
      <c r="M781" s="181"/>
      <c r="N781" s="181"/>
      <c r="O781" s="3351"/>
      <c r="P781" s="181"/>
      <c r="Q781" s="181"/>
      <c r="R781" s="965"/>
      <c r="S781" s="181"/>
      <c r="T781" s="181"/>
      <c r="U781" s="181"/>
      <c r="V781" s="181"/>
      <c r="W781" s="181"/>
      <c r="X781" s="181"/>
      <c r="Y781" s="181"/>
      <c r="Z781" s="181"/>
      <c r="AA781" s="3351"/>
      <c r="AB781" s="2803"/>
      <c r="AC781" s="827"/>
      <c r="AD781" s="827"/>
      <c r="AE781" s="827"/>
      <c r="AF781" s="827"/>
      <c r="AG781" s="827"/>
      <c r="AH781" s="827"/>
      <c r="AI781" s="827"/>
      <c r="AJ781" s="827"/>
      <c r="AK781" s="827"/>
      <c r="AL781" s="827"/>
      <c r="AM781" s="1"/>
      <c r="AN781" s="1"/>
      <c r="AO781" s="1"/>
      <c r="AP781" s="1"/>
      <c r="AQ781" s="1"/>
      <c r="AR781" s="1"/>
      <c r="AS781" s="1"/>
      <c r="AT781" s="1"/>
      <c r="AU781" s="2803"/>
      <c r="AV781" s="1"/>
      <c r="AW781" s="2803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81"/>
      <c r="BM781" s="181"/>
      <c r="BN781" s="18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2548"/>
    </row>
    <row r="782" spans="1:97" ht="30" hidden="1" customHeight="1" x14ac:dyDescent="0.25">
      <c r="A782" s="966"/>
      <c r="B782" s="967"/>
      <c r="C782" s="21" t="s">
        <v>711</v>
      </c>
      <c r="D782" s="4"/>
      <c r="E782" s="90"/>
      <c r="F782" s="3014"/>
      <c r="G782" s="3014"/>
      <c r="H782" s="3014"/>
      <c r="I782" s="3014"/>
      <c r="J782" s="3014"/>
      <c r="K782" s="90"/>
      <c r="L782" s="90"/>
      <c r="M782" s="181"/>
      <c r="N782" s="181"/>
      <c r="O782" s="3351"/>
      <c r="P782" s="181"/>
      <c r="Q782" s="181"/>
      <c r="R782" s="965"/>
      <c r="S782" s="181"/>
      <c r="T782" s="181"/>
      <c r="U782" s="181"/>
      <c r="V782" s="181"/>
      <c r="W782" s="181"/>
      <c r="X782" s="181"/>
      <c r="Y782" s="181"/>
      <c r="Z782" s="181"/>
      <c r="AA782" s="3351"/>
      <c r="AB782" s="2803"/>
      <c r="AC782" s="827"/>
      <c r="AD782" s="827"/>
      <c r="AE782" s="827"/>
      <c r="AF782" s="827"/>
      <c r="AG782" s="827"/>
      <c r="AH782" s="827"/>
      <c r="AI782" s="827"/>
      <c r="AJ782" s="827"/>
      <c r="AK782" s="827"/>
      <c r="AL782" s="827"/>
      <c r="AM782" s="1"/>
      <c r="AN782" s="1"/>
      <c r="AO782" s="1"/>
      <c r="AP782" s="1"/>
      <c r="AQ782" s="1"/>
      <c r="AR782" s="1"/>
      <c r="AS782" s="1"/>
      <c r="AT782" s="1"/>
      <c r="AU782" s="2803"/>
      <c r="AV782" s="1"/>
      <c r="AW782" s="2803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81"/>
      <c r="BM782" s="181"/>
      <c r="BN782" s="18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2548"/>
    </row>
    <row r="783" spans="1:97" ht="30" hidden="1" customHeight="1" thickBot="1" x14ac:dyDescent="0.3">
      <c r="A783" s="966"/>
      <c r="B783" s="967"/>
      <c r="C783" s="22" t="s">
        <v>712</v>
      </c>
      <c r="D783" s="308"/>
      <c r="E783" s="3120"/>
      <c r="F783" s="3121"/>
      <c r="G783" s="3121"/>
      <c r="H783" s="3121"/>
      <c r="I783" s="3121"/>
      <c r="J783" s="3121"/>
      <c r="K783" s="3120"/>
      <c r="L783" s="3120"/>
      <c r="M783" s="267"/>
      <c r="N783" s="267"/>
      <c r="O783" s="3354"/>
      <c r="P783" s="267"/>
      <c r="Q783" s="267"/>
      <c r="R783" s="733"/>
      <c r="S783" s="267"/>
      <c r="T783" s="267"/>
      <c r="U783" s="267"/>
      <c r="V783" s="267"/>
      <c r="W783" s="267"/>
      <c r="X783" s="267"/>
      <c r="Y783" s="267"/>
      <c r="Z783" s="267"/>
      <c r="AA783" s="3354"/>
      <c r="AB783" s="2236"/>
      <c r="AC783" s="3122"/>
      <c r="AD783" s="3122"/>
      <c r="AE783" s="3122"/>
      <c r="AF783" s="3122"/>
      <c r="AG783" s="3122"/>
      <c r="AH783" s="3122"/>
      <c r="AI783" s="3122"/>
      <c r="AJ783" s="3122"/>
      <c r="AK783" s="3122"/>
      <c r="AL783" s="3122"/>
      <c r="AM783" s="130"/>
      <c r="AN783" s="130"/>
      <c r="AO783" s="130"/>
      <c r="AP783" s="130"/>
      <c r="AQ783" s="130"/>
      <c r="AR783" s="130"/>
      <c r="AS783" s="130"/>
      <c r="AT783" s="130"/>
      <c r="AU783" s="2236"/>
      <c r="AV783" s="130"/>
      <c r="AW783" s="2236"/>
      <c r="AX783" s="130"/>
      <c r="AY783" s="130"/>
      <c r="AZ783" s="130"/>
      <c r="BA783" s="130"/>
      <c r="BB783" s="130"/>
      <c r="BC783" s="130"/>
      <c r="BD783" s="130"/>
      <c r="BE783" s="130"/>
      <c r="BF783" s="130"/>
      <c r="BG783" s="130"/>
      <c r="BH783" s="130"/>
      <c r="BI783" s="130"/>
      <c r="BJ783" s="130"/>
      <c r="BK783" s="130"/>
      <c r="BL783" s="267"/>
      <c r="BM783" s="267"/>
      <c r="BN783" s="267"/>
      <c r="BO783" s="130"/>
      <c r="BP783" s="130"/>
      <c r="BQ783" s="130"/>
      <c r="BR783" s="130"/>
      <c r="BS783" s="130"/>
      <c r="BT783" s="130"/>
      <c r="BU783" s="130"/>
      <c r="BV783" s="130"/>
      <c r="BW783" s="130"/>
      <c r="BX783" s="130"/>
      <c r="BY783" s="130"/>
      <c r="BZ783" s="130"/>
      <c r="CA783" s="130"/>
      <c r="CB783" s="130"/>
      <c r="CC783" s="130"/>
      <c r="CD783" s="1159"/>
    </row>
    <row r="784" spans="1:97" ht="30" hidden="1" customHeight="1" x14ac:dyDescent="0.25">
      <c r="A784" s="966"/>
      <c r="B784" s="967"/>
      <c r="C784" s="4"/>
      <c r="D784" s="4"/>
      <c r="E784" s="13"/>
      <c r="F784" s="42"/>
      <c r="G784" s="42"/>
      <c r="H784" s="42"/>
      <c r="I784" s="42"/>
      <c r="J784" s="42"/>
      <c r="K784" s="968"/>
      <c r="L784" s="13"/>
      <c r="M784" s="181"/>
      <c r="N784" s="181"/>
      <c r="O784" s="3351"/>
      <c r="P784" s="181"/>
      <c r="Q784" s="181"/>
      <c r="R784" s="965"/>
      <c r="S784" s="181"/>
      <c r="T784" s="181"/>
      <c r="U784" s="181"/>
      <c r="V784" s="181"/>
      <c r="W784" s="181"/>
      <c r="X784" s="181"/>
      <c r="Y784" s="181"/>
      <c r="Z784" s="181"/>
      <c r="AA784" s="3351"/>
      <c r="AB784" s="2803"/>
      <c r="AC784" s="827"/>
      <c r="AD784" s="827"/>
      <c r="AE784" s="827"/>
      <c r="AF784" s="827"/>
      <c r="AG784" s="827"/>
      <c r="AH784" s="827"/>
      <c r="AI784" s="827"/>
      <c r="AJ784" s="827"/>
      <c r="AK784" s="827"/>
      <c r="AL784" s="827"/>
    </row>
    <row r="785" spans="1:115" ht="30" hidden="1" customHeight="1" x14ac:dyDescent="0.25">
      <c r="A785" s="966"/>
      <c r="B785" s="967"/>
      <c r="C785" s="4"/>
      <c r="D785" s="4"/>
      <c r="E785" s="13"/>
      <c r="F785" s="42"/>
      <c r="G785" s="42"/>
      <c r="H785" s="42"/>
      <c r="I785" s="42"/>
      <c r="J785" s="42"/>
      <c r="K785" s="968"/>
      <c r="L785" s="13"/>
      <c r="M785" s="181"/>
      <c r="N785" s="181"/>
      <c r="O785" s="3351"/>
      <c r="P785" s="181"/>
      <c r="Q785" s="181"/>
      <c r="R785" s="965"/>
      <c r="S785" s="181"/>
      <c r="T785" s="181"/>
      <c r="U785" s="181"/>
      <c r="V785" s="181"/>
      <c r="W785" s="181"/>
      <c r="X785" s="181"/>
      <c r="Y785" s="181"/>
      <c r="Z785" s="181"/>
      <c r="AA785" s="3351"/>
      <c r="AB785" s="2803"/>
      <c r="AC785" s="827"/>
      <c r="AD785" s="827"/>
      <c r="AE785" s="827"/>
      <c r="AF785" s="827"/>
      <c r="AG785" s="827"/>
      <c r="AH785" s="827"/>
      <c r="AI785" s="827"/>
      <c r="AJ785" s="827"/>
      <c r="AK785" s="827"/>
      <c r="AL785" s="827"/>
    </row>
    <row r="786" spans="1:115" ht="30" hidden="1" x14ac:dyDescent="0.25">
      <c r="AS786" s="2803" t="s">
        <v>283</v>
      </c>
      <c r="BS786" s="15" t="s">
        <v>555</v>
      </c>
      <c r="CB786" s="15" t="s">
        <v>655</v>
      </c>
    </row>
    <row r="787" spans="1:115" ht="30" hidden="1" customHeight="1" x14ac:dyDescent="0.25">
      <c r="A787" s="4721" t="s">
        <v>297</v>
      </c>
      <c r="B787" s="4735" t="s">
        <v>299</v>
      </c>
      <c r="C787" s="1689" t="s">
        <v>134</v>
      </c>
      <c r="D787" s="1689" t="s">
        <v>134</v>
      </c>
      <c r="E787" s="1690"/>
      <c r="F787" s="1690"/>
      <c r="G787" s="1690"/>
      <c r="H787" s="1690"/>
      <c r="I787" s="1690"/>
      <c r="J787" s="1690"/>
      <c r="K787" s="1691"/>
      <c r="L787" s="1691"/>
      <c r="M787" s="1691"/>
      <c r="N787" s="2290"/>
      <c r="O787" s="1691">
        <v>41090</v>
      </c>
      <c r="P787" s="1691">
        <v>41120</v>
      </c>
      <c r="Q787" s="1691">
        <v>41151</v>
      </c>
      <c r="R787" s="1691">
        <v>41182</v>
      </c>
      <c r="S787" s="1691">
        <v>406425</v>
      </c>
      <c r="T787" s="1691">
        <v>41243</v>
      </c>
      <c r="U787" s="1692">
        <v>41273</v>
      </c>
      <c r="V787" s="1693">
        <v>41304</v>
      </c>
      <c r="W787" s="1694">
        <v>41333</v>
      </c>
      <c r="X787" s="1693">
        <v>41363</v>
      </c>
      <c r="Y787" s="1694">
        <v>41363</v>
      </c>
      <c r="Z787" s="1693">
        <v>41424</v>
      </c>
      <c r="AA787" s="1697">
        <v>41455</v>
      </c>
      <c r="AB787" s="2118">
        <v>41120</v>
      </c>
      <c r="AC787" s="1697">
        <v>41151</v>
      </c>
      <c r="AD787" s="2118">
        <v>41182</v>
      </c>
      <c r="AE787" s="1697">
        <v>41212</v>
      </c>
      <c r="AF787" s="1767">
        <v>41608</v>
      </c>
      <c r="AG787" s="1697">
        <v>41638</v>
      </c>
      <c r="AH787" s="2118">
        <v>41304</v>
      </c>
      <c r="AI787" s="1697">
        <v>41333</v>
      </c>
      <c r="AJ787" s="1697">
        <v>41363</v>
      </c>
      <c r="AK787" s="1697">
        <v>41394</v>
      </c>
      <c r="AL787" s="1767">
        <v>41424</v>
      </c>
      <c r="AM787" s="1767">
        <v>41820</v>
      </c>
      <c r="AN787" s="1767">
        <v>41850</v>
      </c>
      <c r="AO787" s="1767">
        <v>41881</v>
      </c>
      <c r="AP787" s="1767">
        <v>41912</v>
      </c>
      <c r="AQ787" s="1767">
        <v>41942</v>
      </c>
      <c r="AR787" s="1697">
        <v>41973</v>
      </c>
      <c r="AS787" s="1697">
        <v>42003</v>
      </c>
      <c r="AT787" s="1697">
        <v>42034</v>
      </c>
      <c r="AU787" s="1697">
        <v>42063</v>
      </c>
      <c r="AV787" s="1697">
        <v>41363</v>
      </c>
      <c r="AW787" s="2226">
        <v>41394</v>
      </c>
      <c r="AX787" s="1697">
        <v>42154</v>
      </c>
      <c r="AY787" s="1697">
        <v>42185</v>
      </c>
      <c r="AZ787" s="1697">
        <v>42215</v>
      </c>
      <c r="BA787" s="1697">
        <v>42246</v>
      </c>
      <c r="BB787" s="1697">
        <v>41912</v>
      </c>
      <c r="BC787" s="1697">
        <v>41942</v>
      </c>
      <c r="BD787" s="1697">
        <v>41973</v>
      </c>
      <c r="BE787" s="1697">
        <v>42003</v>
      </c>
      <c r="BF787" s="1697">
        <v>42399</v>
      </c>
      <c r="BG787" s="1694">
        <v>42063</v>
      </c>
      <c r="BH787" s="1697">
        <v>42093</v>
      </c>
      <c r="BI787" s="1694">
        <v>42124</v>
      </c>
      <c r="BJ787" s="1693">
        <v>42154</v>
      </c>
      <c r="BK787" s="1694">
        <v>42185</v>
      </c>
      <c r="BL787" s="1693">
        <v>42581</v>
      </c>
      <c r="BM787" s="1693">
        <v>42612</v>
      </c>
      <c r="BN787" s="1694">
        <v>42643</v>
      </c>
      <c r="BO787" s="1693">
        <v>42673</v>
      </c>
      <c r="BP787" s="1693">
        <v>42704</v>
      </c>
      <c r="BQ787" s="1696">
        <v>42734</v>
      </c>
      <c r="BR787" s="1694">
        <v>42765</v>
      </c>
      <c r="BS787" s="1693">
        <v>42794</v>
      </c>
      <c r="BT787" s="1694">
        <v>42824</v>
      </c>
      <c r="BU787" s="1693">
        <v>42855</v>
      </c>
      <c r="BV787" s="1694">
        <v>42885</v>
      </c>
      <c r="BW787" s="1693">
        <v>42916</v>
      </c>
      <c r="BX787" s="1694">
        <v>42946</v>
      </c>
      <c r="BY787" s="1693">
        <v>42977</v>
      </c>
      <c r="BZ787" s="1694">
        <v>43008</v>
      </c>
      <c r="CA787" s="1693">
        <v>43038</v>
      </c>
      <c r="CB787" s="1693">
        <v>43069</v>
      </c>
      <c r="CC787" s="1694">
        <v>43099</v>
      </c>
      <c r="CD787" s="1693">
        <v>43130</v>
      </c>
      <c r="CE787" s="1696">
        <v>43159</v>
      </c>
      <c r="CF787" s="1696">
        <v>43189</v>
      </c>
      <c r="CG787" s="1693">
        <v>43220</v>
      </c>
    </row>
    <row r="788" spans="1:115" ht="30" hidden="1" customHeight="1" x14ac:dyDescent="0.25">
      <c r="A788" s="4722"/>
      <c r="B788" s="4685"/>
      <c r="C788" s="333" t="s">
        <v>298</v>
      </c>
      <c r="D788" s="9" t="s">
        <v>298</v>
      </c>
      <c r="E788" s="334">
        <v>40754</v>
      </c>
      <c r="F788" s="334">
        <v>40785</v>
      </c>
      <c r="G788" s="334">
        <v>40816</v>
      </c>
      <c r="H788" s="334">
        <v>40846</v>
      </c>
      <c r="I788" s="334">
        <v>40877</v>
      </c>
      <c r="J788" s="334">
        <v>40542</v>
      </c>
      <c r="K788" s="334">
        <v>40938</v>
      </c>
      <c r="L788" s="334">
        <v>40602</v>
      </c>
      <c r="M788" s="334">
        <v>40632</v>
      </c>
      <c r="N788" s="334">
        <v>41029</v>
      </c>
      <c r="O788" s="334">
        <v>41059</v>
      </c>
      <c r="P788" s="334">
        <v>41090</v>
      </c>
      <c r="Q788" s="334">
        <v>41120</v>
      </c>
      <c r="R788" s="334">
        <v>41151</v>
      </c>
      <c r="S788" s="336">
        <v>41182</v>
      </c>
      <c r="T788" s="336">
        <v>406454</v>
      </c>
      <c r="U788" s="337">
        <v>41243</v>
      </c>
      <c r="V788" s="16">
        <v>41273</v>
      </c>
      <c r="W788" s="176">
        <v>41304</v>
      </c>
      <c r="X788" s="16">
        <v>41333</v>
      </c>
      <c r="Y788" s="176">
        <v>40998</v>
      </c>
      <c r="Z788" s="16">
        <v>41394</v>
      </c>
      <c r="AA788" s="270">
        <v>41424</v>
      </c>
      <c r="AB788" s="176">
        <v>41455</v>
      </c>
      <c r="AC788" s="16">
        <v>41485</v>
      </c>
      <c r="AD788" s="176">
        <v>41516</v>
      </c>
      <c r="AE788" s="16">
        <v>41547</v>
      </c>
      <c r="AF788" s="49">
        <v>41577</v>
      </c>
      <c r="AG788" s="16">
        <v>41608</v>
      </c>
      <c r="AH788" s="176">
        <v>41638</v>
      </c>
      <c r="AI788" s="16">
        <v>41304</v>
      </c>
      <c r="AJ788" s="270">
        <v>41333</v>
      </c>
      <c r="AK788" s="270">
        <v>41363</v>
      </c>
      <c r="AL788" s="896">
        <v>41759</v>
      </c>
      <c r="AM788" s="49">
        <v>41789</v>
      </c>
      <c r="AN788" s="49">
        <v>41820</v>
      </c>
      <c r="AO788" s="49">
        <v>41850</v>
      </c>
      <c r="AP788" s="16">
        <v>41881</v>
      </c>
      <c r="AQ788" s="49">
        <v>41912</v>
      </c>
      <c r="AR788" s="16">
        <v>41942</v>
      </c>
      <c r="AS788" s="16">
        <v>41973</v>
      </c>
      <c r="AT788" s="16">
        <v>42003</v>
      </c>
      <c r="AU788" s="270">
        <v>42034</v>
      </c>
      <c r="AV788" s="16">
        <v>42063</v>
      </c>
      <c r="AW788" s="270">
        <v>42093</v>
      </c>
      <c r="AX788" s="16">
        <v>42124</v>
      </c>
      <c r="AY788" s="16">
        <v>42154</v>
      </c>
      <c r="AZ788" s="16">
        <v>42185</v>
      </c>
      <c r="BA788" s="16">
        <v>42215</v>
      </c>
      <c r="BB788" s="16">
        <v>41881</v>
      </c>
      <c r="BC788" s="16">
        <v>41912</v>
      </c>
      <c r="BD788" s="16">
        <v>41942</v>
      </c>
      <c r="BE788" s="16">
        <v>41973</v>
      </c>
      <c r="BF788" s="16">
        <v>42003</v>
      </c>
      <c r="BG788" s="49">
        <v>42034</v>
      </c>
      <c r="BH788" s="16">
        <v>42063</v>
      </c>
      <c r="BI788" s="956">
        <v>42093</v>
      </c>
      <c r="BJ788" s="16">
        <v>42124</v>
      </c>
      <c r="BK788" s="176">
        <v>42154</v>
      </c>
      <c r="BL788" s="16">
        <v>42185</v>
      </c>
      <c r="BM788" s="176">
        <v>42581</v>
      </c>
      <c r="BN788" s="49">
        <v>42612</v>
      </c>
      <c r="BO788" s="16">
        <v>42643</v>
      </c>
      <c r="BP788" s="176">
        <v>42673</v>
      </c>
      <c r="BQ788" s="16">
        <v>42704</v>
      </c>
      <c r="BR788" s="176">
        <v>42734</v>
      </c>
      <c r="BS788" s="16">
        <v>42765</v>
      </c>
      <c r="BT788" s="176">
        <v>42794</v>
      </c>
      <c r="BU788" s="16">
        <v>42824</v>
      </c>
      <c r="BV788" s="176">
        <v>42855</v>
      </c>
      <c r="BW788" s="16">
        <v>42885</v>
      </c>
      <c r="BX788" s="176">
        <v>42916</v>
      </c>
      <c r="BY788" s="16">
        <v>42946</v>
      </c>
      <c r="BZ788" s="176">
        <v>42977</v>
      </c>
      <c r="CA788" s="16">
        <v>43008</v>
      </c>
      <c r="CB788" s="317">
        <v>43038</v>
      </c>
      <c r="CC788" s="16">
        <v>43069</v>
      </c>
      <c r="CD788" s="176">
        <v>43099</v>
      </c>
      <c r="CE788" s="16">
        <v>43130</v>
      </c>
      <c r="CF788" s="33">
        <v>43159</v>
      </c>
      <c r="CG788" s="33">
        <v>43189</v>
      </c>
    </row>
    <row r="789" spans="1:115" ht="30" hidden="1" customHeight="1" x14ac:dyDescent="0.25">
      <c r="A789" s="4722"/>
      <c r="B789" s="4685"/>
      <c r="C789" s="2086" t="s">
        <v>0</v>
      </c>
      <c r="D789" s="2086" t="s">
        <v>0</v>
      </c>
      <c r="E789" s="1214">
        <v>40370</v>
      </c>
      <c r="F789" s="1214">
        <v>40765</v>
      </c>
      <c r="G789" s="1214">
        <v>40798</v>
      </c>
      <c r="H789" s="1214">
        <v>40826</v>
      </c>
      <c r="I789" s="1214">
        <v>40857</v>
      </c>
      <c r="J789" s="1214">
        <v>40522</v>
      </c>
      <c r="K789" s="1215">
        <v>40918</v>
      </c>
      <c r="L789" s="1216" t="s">
        <v>25</v>
      </c>
      <c r="M789" s="1215">
        <v>40978</v>
      </c>
      <c r="N789" s="1215">
        <v>41009</v>
      </c>
      <c r="O789" s="1215">
        <v>41039</v>
      </c>
      <c r="P789" s="1215">
        <v>41070</v>
      </c>
      <c r="Q789" s="1215">
        <v>41100</v>
      </c>
      <c r="R789" s="1215">
        <v>41131</v>
      </c>
      <c r="S789" s="1215">
        <v>41162</v>
      </c>
      <c r="T789" s="1215">
        <v>41192</v>
      </c>
      <c r="U789" s="1199">
        <v>41223</v>
      </c>
      <c r="V789" s="236">
        <v>41253</v>
      </c>
      <c r="W789" s="237">
        <v>41284</v>
      </c>
      <c r="X789" s="236">
        <v>40949</v>
      </c>
      <c r="Y789" s="237">
        <v>41343</v>
      </c>
      <c r="Z789" s="236">
        <v>41009</v>
      </c>
      <c r="AA789" s="868">
        <v>41039</v>
      </c>
      <c r="AB789" s="237">
        <v>41435</v>
      </c>
      <c r="AC789" s="236">
        <v>41465</v>
      </c>
      <c r="AD789" s="237">
        <v>41131</v>
      </c>
      <c r="AE789" s="236">
        <v>41527</v>
      </c>
      <c r="AF789" s="370">
        <v>41557</v>
      </c>
      <c r="AG789" s="236">
        <v>41588</v>
      </c>
      <c r="AH789" s="237">
        <v>41618</v>
      </c>
      <c r="AI789" s="236">
        <v>41284</v>
      </c>
      <c r="AJ789" s="868">
        <v>41315</v>
      </c>
      <c r="AK789" s="868">
        <v>41343</v>
      </c>
      <c r="AL789" s="934">
        <v>41374</v>
      </c>
      <c r="AM789" s="904">
        <v>41769</v>
      </c>
      <c r="AN789" s="904">
        <v>41800</v>
      </c>
      <c r="AO789" s="904">
        <v>41830</v>
      </c>
      <c r="AP789" s="904">
        <v>41861</v>
      </c>
      <c r="AQ789" s="904">
        <v>41892</v>
      </c>
      <c r="AR789" s="899">
        <v>41922</v>
      </c>
      <c r="AS789" s="899">
        <v>41953</v>
      </c>
      <c r="AT789" s="899">
        <v>41983</v>
      </c>
      <c r="AU789" s="368">
        <v>42014</v>
      </c>
      <c r="AV789" s="899">
        <v>42045</v>
      </c>
      <c r="AW789" s="89">
        <v>42073</v>
      </c>
      <c r="AX789" s="899">
        <v>42104</v>
      </c>
      <c r="AY789" s="899">
        <v>42134</v>
      </c>
      <c r="AZ789" s="899">
        <v>42165</v>
      </c>
      <c r="BA789" s="899">
        <v>42195</v>
      </c>
      <c r="BB789" s="899">
        <v>41861</v>
      </c>
      <c r="BC789" s="899">
        <v>41892</v>
      </c>
      <c r="BD789" s="899">
        <v>41922</v>
      </c>
      <c r="BE789" s="899">
        <v>42318</v>
      </c>
      <c r="BF789" s="904">
        <v>42348</v>
      </c>
      <c r="BG789" s="776" t="s">
        <v>106</v>
      </c>
      <c r="BH789" s="899">
        <v>42428</v>
      </c>
      <c r="BI789" s="1203">
        <v>42459</v>
      </c>
      <c r="BJ789" s="899">
        <v>42490</v>
      </c>
      <c r="BK789" s="1203">
        <v>42520</v>
      </c>
      <c r="BL789" s="899">
        <v>42551</v>
      </c>
      <c r="BM789" s="2087"/>
      <c r="BN789" s="1304"/>
      <c r="BO789" s="899">
        <v>42653</v>
      </c>
      <c r="BP789" s="1203">
        <v>42684</v>
      </c>
      <c r="BQ789" s="899">
        <v>42714</v>
      </c>
      <c r="BR789" s="30">
        <v>42745</v>
      </c>
      <c r="BS789" s="899">
        <v>42776</v>
      </c>
      <c r="BT789" s="1203">
        <v>42804</v>
      </c>
      <c r="BU789" s="899">
        <v>42835</v>
      </c>
      <c r="BV789" s="1203">
        <v>42865</v>
      </c>
      <c r="BW789" s="899">
        <v>42896</v>
      </c>
      <c r="BX789" s="1203">
        <v>42926</v>
      </c>
      <c r="BY789" s="899">
        <v>42957</v>
      </c>
      <c r="BZ789" s="1203">
        <v>42988</v>
      </c>
      <c r="CA789" s="904">
        <v>43018</v>
      </c>
      <c r="CB789" s="1433">
        <v>43049</v>
      </c>
      <c r="CC789" s="1203">
        <v>43079</v>
      </c>
      <c r="CD789" s="899">
        <v>43110</v>
      </c>
      <c r="CE789" s="1203">
        <v>43141</v>
      </c>
      <c r="CF789" s="899">
        <v>43169</v>
      </c>
      <c r="CG789" s="899">
        <v>43200</v>
      </c>
    </row>
    <row r="790" spans="1:115" ht="30" hidden="1" customHeight="1" x14ac:dyDescent="0.25">
      <c r="A790" s="4722"/>
      <c r="B790" s="4685"/>
      <c r="C790" s="6" t="s">
        <v>83</v>
      </c>
      <c r="D790" s="6" t="s">
        <v>83</v>
      </c>
      <c r="E790" s="579" t="s">
        <v>53</v>
      </c>
      <c r="F790" s="579" t="s">
        <v>53</v>
      </c>
      <c r="G790" s="579" t="s">
        <v>53</v>
      </c>
      <c r="H790" s="579" t="s">
        <v>53</v>
      </c>
      <c r="I790" s="579" t="s">
        <v>53</v>
      </c>
      <c r="J790" s="579" t="s">
        <v>53</v>
      </c>
      <c r="K790" s="579" t="s">
        <v>53</v>
      </c>
      <c r="L790" s="514" t="s">
        <v>25</v>
      </c>
      <c r="M790" s="579" t="s">
        <v>53</v>
      </c>
      <c r="N790" s="580"/>
      <c r="O790" s="580"/>
      <c r="P790" s="580"/>
      <c r="Q790" s="580"/>
      <c r="R790" s="580"/>
      <c r="S790" s="580"/>
      <c r="T790" s="580"/>
      <c r="U790" s="218">
        <v>41214</v>
      </c>
      <c r="V790" s="221">
        <v>41244</v>
      </c>
      <c r="W790" s="175">
        <f>W791</f>
        <v>41274</v>
      </c>
      <c r="X790" s="45">
        <v>40923</v>
      </c>
      <c r="Y790" s="175">
        <v>41334</v>
      </c>
      <c r="Z790" s="45">
        <f t="shared" ref="Z790:AE790" si="688">Z791</f>
        <v>40999</v>
      </c>
      <c r="AA790" s="14">
        <f t="shared" si="688"/>
        <v>41029</v>
      </c>
      <c r="AB790" s="175">
        <f t="shared" si="688"/>
        <v>41425</v>
      </c>
      <c r="AC790" s="45">
        <f t="shared" si="688"/>
        <v>41455</v>
      </c>
      <c r="AD790" s="175">
        <f t="shared" si="688"/>
        <v>41121</v>
      </c>
      <c r="AE790" s="45">
        <f t="shared" si="688"/>
        <v>41517</v>
      </c>
      <c r="AF790" s="807">
        <v>41547</v>
      </c>
      <c r="AG790" s="45">
        <v>41578</v>
      </c>
      <c r="AH790" s="175">
        <v>41609</v>
      </c>
      <c r="AI790" s="45">
        <v>41275</v>
      </c>
      <c r="AJ790" s="14">
        <v>41289</v>
      </c>
      <c r="AK790" s="14">
        <v>41334</v>
      </c>
      <c r="AL790" s="38">
        <v>41365</v>
      </c>
      <c r="AM790" s="805">
        <v>41760</v>
      </c>
      <c r="AN790" s="805">
        <v>41791</v>
      </c>
      <c r="AO790" s="805">
        <v>41821</v>
      </c>
      <c r="AP790" s="805">
        <v>41852</v>
      </c>
      <c r="AQ790" s="805">
        <v>41883</v>
      </c>
      <c r="AR790" s="221">
        <v>41913</v>
      </c>
      <c r="AS790" s="221">
        <v>41944</v>
      </c>
      <c r="AT790" s="221">
        <v>41974</v>
      </c>
      <c r="AU790" s="225">
        <v>42005</v>
      </c>
      <c r="AV790" s="221">
        <v>42036</v>
      </c>
      <c r="AW790" s="225">
        <v>42064</v>
      </c>
      <c r="AX790" s="221">
        <v>42095</v>
      </c>
      <c r="AY790" s="221">
        <v>42125</v>
      </c>
      <c r="AZ790" s="221">
        <v>42156</v>
      </c>
      <c r="BA790" s="221">
        <v>42186</v>
      </c>
      <c r="BB790" s="221">
        <v>42217</v>
      </c>
      <c r="BC790" s="221">
        <v>42248</v>
      </c>
      <c r="BD790" s="221">
        <v>42278</v>
      </c>
      <c r="BE790" s="221">
        <v>42309</v>
      </c>
      <c r="BF790" s="805">
        <v>42339</v>
      </c>
      <c r="BG790" s="777" t="s">
        <v>106</v>
      </c>
      <c r="BH790" s="538" t="s">
        <v>384</v>
      </c>
      <c r="BI790" s="266"/>
      <c r="BJ790" s="538"/>
      <c r="BK790" s="266"/>
      <c r="BL790" s="186"/>
      <c r="BM790" s="1245"/>
      <c r="BN790" s="1338"/>
      <c r="BO790" s="221">
        <v>42644</v>
      </c>
      <c r="BP790" s="224">
        <v>42675</v>
      </c>
      <c r="BQ790" s="221">
        <v>42705</v>
      </c>
      <c r="BR790" s="224">
        <v>42736</v>
      </c>
      <c r="BS790" s="221">
        <v>42767</v>
      </c>
      <c r="BT790" s="224">
        <v>42795</v>
      </c>
      <c r="BU790" s="221">
        <v>42826</v>
      </c>
      <c r="BV790" s="224">
        <v>42856</v>
      </c>
      <c r="BW790" s="221">
        <v>42887</v>
      </c>
      <c r="BX790" s="224">
        <v>42917</v>
      </c>
      <c r="BY790" s="221">
        <v>42948</v>
      </c>
      <c r="BZ790" s="224">
        <v>42979</v>
      </c>
      <c r="CA790" s="805">
        <v>43009</v>
      </c>
      <c r="CB790" s="221">
        <f t="shared" ref="CB790:CG790" si="689">CB789-10</f>
        <v>43039</v>
      </c>
      <c r="CC790" s="224">
        <f t="shared" si="689"/>
        <v>43069</v>
      </c>
      <c r="CD790" s="221">
        <f t="shared" si="689"/>
        <v>43100</v>
      </c>
      <c r="CE790" s="224">
        <f t="shared" si="689"/>
        <v>43131</v>
      </c>
      <c r="CF790" s="221">
        <f t="shared" si="689"/>
        <v>43159</v>
      </c>
      <c r="CG790" s="221">
        <f t="shared" si="689"/>
        <v>43190</v>
      </c>
    </row>
    <row r="791" spans="1:115" ht="30" hidden="1" customHeight="1" x14ac:dyDescent="0.25">
      <c r="A791" s="4722"/>
      <c r="B791" s="4685"/>
      <c r="C791" s="6" t="s">
        <v>82</v>
      </c>
      <c r="D791" s="6" t="s">
        <v>82</v>
      </c>
      <c r="E791" s="513">
        <v>40359</v>
      </c>
      <c r="F791" s="513">
        <f>F789-10</f>
        <v>40755</v>
      </c>
      <c r="G791" s="513">
        <f>G789-10</f>
        <v>40788</v>
      </c>
      <c r="H791" s="513">
        <f>H789-10</f>
        <v>40816</v>
      </c>
      <c r="I791" s="513">
        <f>I789-10</f>
        <v>40847</v>
      </c>
      <c r="J791" s="513">
        <f>J789-10</f>
        <v>40512</v>
      </c>
      <c r="K791" s="511">
        <v>40907</v>
      </c>
      <c r="L791" s="514" t="s">
        <v>25</v>
      </c>
      <c r="M791" s="511">
        <v>40967</v>
      </c>
      <c r="N791" s="513">
        <f>N789-10</f>
        <v>40999</v>
      </c>
      <c r="O791" s="513">
        <f>O789-10</f>
        <v>41029</v>
      </c>
      <c r="P791" s="513">
        <f>P789-10</f>
        <v>41060</v>
      </c>
      <c r="Q791" s="513">
        <f>Q789-10</f>
        <v>41090</v>
      </c>
      <c r="R791" s="513">
        <f>R789-10</f>
        <v>41121</v>
      </c>
      <c r="S791" s="513">
        <v>41153</v>
      </c>
      <c r="T791" s="513">
        <f>T789-10</f>
        <v>41182</v>
      </c>
      <c r="U791" s="610">
        <f>U789-10</f>
        <v>41213</v>
      </c>
      <c r="V791" s="61">
        <f>V789-10</f>
        <v>41243</v>
      </c>
      <c r="W791" s="94">
        <f>W789-10</f>
        <v>41274</v>
      </c>
      <c r="X791" s="61">
        <f>X789-10</f>
        <v>40939</v>
      </c>
      <c r="Y791" s="94">
        <v>41334</v>
      </c>
      <c r="Z791" s="61">
        <f t="shared" ref="Z791:AE791" si="690">Z789-10</f>
        <v>40999</v>
      </c>
      <c r="AA791" s="62">
        <f t="shared" si="690"/>
        <v>41029</v>
      </c>
      <c r="AB791" s="94">
        <f t="shared" si="690"/>
        <v>41425</v>
      </c>
      <c r="AC791" s="61">
        <f t="shared" si="690"/>
        <v>41455</v>
      </c>
      <c r="AD791" s="94">
        <f t="shared" si="690"/>
        <v>41121</v>
      </c>
      <c r="AE791" s="61">
        <f t="shared" si="690"/>
        <v>41517</v>
      </c>
      <c r="AF791" s="295">
        <f>AF789-10</f>
        <v>41547</v>
      </c>
      <c r="AG791" s="61">
        <f>AG789-10</f>
        <v>41578</v>
      </c>
      <c r="AH791" s="94">
        <f>AH789-10</f>
        <v>41608</v>
      </c>
      <c r="AI791" s="45">
        <v>41275</v>
      </c>
      <c r="AJ791" s="14">
        <v>41289</v>
      </c>
      <c r="AK791" s="14">
        <v>41334</v>
      </c>
      <c r="AL791" s="38">
        <v>41365</v>
      </c>
      <c r="AM791" s="805">
        <f t="shared" ref="AM791:AR791" si="691">AM790</f>
        <v>41760</v>
      </c>
      <c r="AN791" s="805">
        <f t="shared" si="691"/>
        <v>41791</v>
      </c>
      <c r="AO791" s="805">
        <f t="shared" si="691"/>
        <v>41821</v>
      </c>
      <c r="AP791" s="805">
        <f t="shared" si="691"/>
        <v>41852</v>
      </c>
      <c r="AQ791" s="805">
        <f t="shared" si="691"/>
        <v>41883</v>
      </c>
      <c r="AR791" s="221">
        <f t="shared" si="691"/>
        <v>41913</v>
      </c>
      <c r="AS791" s="221">
        <f>AS790</f>
        <v>41944</v>
      </c>
      <c r="AT791" s="221">
        <f>AT790</f>
        <v>41974</v>
      </c>
      <c r="AU791" s="225">
        <f>AU790</f>
        <v>42005</v>
      </c>
      <c r="AV791" s="221">
        <f>AV790</f>
        <v>42036</v>
      </c>
      <c r="AW791" s="945">
        <v>42036</v>
      </c>
      <c r="AX791" s="221">
        <f t="shared" ref="AX791:BD791" si="692">AX790</f>
        <v>42095</v>
      </c>
      <c r="AY791" s="221">
        <f t="shared" si="692"/>
        <v>42125</v>
      </c>
      <c r="AZ791" s="221">
        <f t="shared" si="692"/>
        <v>42156</v>
      </c>
      <c r="BA791" s="221">
        <f t="shared" si="692"/>
        <v>42186</v>
      </c>
      <c r="BB791" s="221">
        <f t="shared" si="692"/>
        <v>42217</v>
      </c>
      <c r="BC791" s="221">
        <f t="shared" si="692"/>
        <v>42248</v>
      </c>
      <c r="BD791" s="221">
        <f t="shared" si="692"/>
        <v>42278</v>
      </c>
      <c r="BE791" s="221"/>
      <c r="BF791" s="221"/>
      <c r="BG791" s="993" t="s">
        <v>106</v>
      </c>
      <c r="BH791" s="895"/>
      <c r="BJ791" s="895"/>
      <c r="BL791" s="182"/>
      <c r="BO791" s="895"/>
      <c r="BP791" s="1"/>
      <c r="BQ791" s="895"/>
      <c r="BR791" s="1"/>
      <c r="BS791" s="895"/>
      <c r="BT791" s="1"/>
      <c r="BU791" s="895"/>
      <c r="BV791" s="1"/>
      <c r="BW791" s="895"/>
      <c r="BX791" s="1"/>
      <c r="BY791" s="895"/>
      <c r="BZ791" s="1"/>
      <c r="CA791" s="901"/>
      <c r="CB791" s="895"/>
      <c r="CD791" s="895"/>
      <c r="CF791" s="895"/>
      <c r="CG791" s="895"/>
    </row>
    <row r="792" spans="1:115" ht="30" hidden="1" customHeight="1" x14ac:dyDescent="0.25">
      <c r="A792" s="4722"/>
      <c r="B792" s="4685"/>
      <c r="C792" s="6" t="s">
        <v>15</v>
      </c>
      <c r="D792" s="6" t="s">
        <v>15</v>
      </c>
      <c r="E792" s="513">
        <v>40292</v>
      </c>
      <c r="F792" s="513">
        <f>F796+5</f>
        <v>40688</v>
      </c>
      <c r="G792" s="513">
        <f>G796+5</f>
        <v>40721</v>
      </c>
      <c r="H792" s="513">
        <f>H796+5</f>
        <v>40749</v>
      </c>
      <c r="I792" s="513">
        <f>I796+3</f>
        <v>40772</v>
      </c>
      <c r="J792" s="513">
        <f>J796+3</f>
        <v>40442</v>
      </c>
      <c r="K792" s="513">
        <f>K796+3</f>
        <v>40837</v>
      </c>
      <c r="L792" s="514" t="s">
        <v>25</v>
      </c>
      <c r="M792" s="513">
        <f t="shared" ref="M792:W792" si="693">M796+3</f>
        <v>40861</v>
      </c>
      <c r="N792" s="513">
        <f t="shared" si="693"/>
        <v>40893</v>
      </c>
      <c r="O792" s="513">
        <f t="shared" si="693"/>
        <v>40959</v>
      </c>
      <c r="P792" s="513">
        <f t="shared" si="693"/>
        <v>40980</v>
      </c>
      <c r="Q792" s="513">
        <f t="shared" si="693"/>
        <v>41010</v>
      </c>
      <c r="R792" s="513">
        <f t="shared" si="693"/>
        <v>41050</v>
      </c>
      <c r="S792" s="513">
        <f t="shared" si="693"/>
        <v>41083</v>
      </c>
      <c r="T792" s="513">
        <f t="shared" si="693"/>
        <v>41116</v>
      </c>
      <c r="U792" s="610">
        <f t="shared" si="693"/>
        <v>41132</v>
      </c>
      <c r="V792" s="61">
        <f t="shared" si="693"/>
        <v>41162</v>
      </c>
      <c r="W792" s="94">
        <f t="shared" si="693"/>
        <v>41202</v>
      </c>
      <c r="X792" s="62" t="s">
        <v>25</v>
      </c>
      <c r="Y792" s="94">
        <f t="shared" ref="Y792:AI792" si="694">Y796+3</f>
        <v>41246</v>
      </c>
      <c r="Z792" s="61">
        <f t="shared" si="694"/>
        <v>40907</v>
      </c>
      <c r="AA792" s="62">
        <f t="shared" si="694"/>
        <v>40927</v>
      </c>
      <c r="AB792" s="94">
        <f t="shared" si="694"/>
        <v>41328</v>
      </c>
      <c r="AC792" s="61">
        <f t="shared" si="694"/>
        <v>41363</v>
      </c>
      <c r="AD792" s="94">
        <f t="shared" si="694"/>
        <v>41029</v>
      </c>
      <c r="AE792" s="61">
        <f t="shared" si="694"/>
        <v>41435</v>
      </c>
      <c r="AF792" s="295">
        <f t="shared" si="694"/>
        <v>41467</v>
      </c>
      <c r="AG792" s="61">
        <f t="shared" si="694"/>
        <v>41498</v>
      </c>
      <c r="AH792" s="94">
        <f t="shared" si="694"/>
        <v>41528</v>
      </c>
      <c r="AI792" s="61">
        <f t="shared" si="694"/>
        <v>41195</v>
      </c>
      <c r="AJ792" s="62" t="s">
        <v>25</v>
      </c>
      <c r="AK792" s="61">
        <f t="shared" ref="AK792:AR792" si="695">AK796+3</f>
        <v>41234</v>
      </c>
      <c r="AL792" s="295">
        <f t="shared" si="695"/>
        <v>41265</v>
      </c>
      <c r="AM792" s="295">
        <f t="shared" si="695"/>
        <v>41660</v>
      </c>
      <c r="AN792" s="295">
        <f t="shared" si="695"/>
        <v>41698</v>
      </c>
      <c r="AO792" s="295">
        <f t="shared" si="695"/>
        <v>41736</v>
      </c>
      <c r="AP792" s="295">
        <f t="shared" si="695"/>
        <v>41771</v>
      </c>
      <c r="AQ792" s="295">
        <f t="shared" si="695"/>
        <v>41799</v>
      </c>
      <c r="AR792" s="61">
        <f t="shared" si="695"/>
        <v>41827</v>
      </c>
      <c r="AS792" s="61">
        <f>AS796+3</f>
        <v>41858</v>
      </c>
      <c r="AT792" s="61">
        <f>AT796+3</f>
        <v>41893</v>
      </c>
      <c r="AU792" s="62">
        <f>AU796+3</f>
        <v>41926</v>
      </c>
      <c r="AV792" s="61">
        <f>AV796+3</f>
        <v>41926</v>
      </c>
      <c r="AW792" s="191">
        <v>41959</v>
      </c>
      <c r="AX792" s="61">
        <f t="shared" ref="AX792:BD792" si="696">AX796+3</f>
        <v>42018</v>
      </c>
      <c r="AY792" s="61">
        <f t="shared" si="696"/>
        <v>42048</v>
      </c>
      <c r="AZ792" s="61">
        <f t="shared" si="696"/>
        <v>42079</v>
      </c>
      <c r="BA792" s="61">
        <f t="shared" si="696"/>
        <v>42109</v>
      </c>
      <c r="BB792" s="61">
        <f t="shared" si="696"/>
        <v>42140</v>
      </c>
      <c r="BC792" s="61">
        <f t="shared" si="696"/>
        <v>42171</v>
      </c>
      <c r="BD792" s="61">
        <f t="shared" si="696"/>
        <v>42201</v>
      </c>
      <c r="BE792" s="61"/>
      <c r="BF792" s="61"/>
      <c r="BG792" s="99" t="s">
        <v>106</v>
      </c>
      <c r="BH792" s="895"/>
      <c r="BJ792" s="895"/>
      <c r="BL792" s="182"/>
      <c r="BO792" s="895"/>
      <c r="BP792" s="1"/>
      <c r="BQ792" s="895"/>
      <c r="BR792" s="1"/>
      <c r="BS792" s="895"/>
      <c r="BT792" s="1"/>
      <c r="BU792" s="895"/>
      <c r="BV792" s="1"/>
      <c r="BW792" s="895"/>
      <c r="BX792" s="1"/>
      <c r="BY792" s="895"/>
      <c r="BZ792" s="1"/>
      <c r="CA792" s="901"/>
      <c r="CB792" s="895"/>
      <c r="CD792" s="895"/>
      <c r="CF792" s="895"/>
      <c r="CG792" s="895"/>
    </row>
    <row r="793" spans="1:115" s="48" customFormat="1" ht="30" hidden="1" customHeight="1" x14ac:dyDescent="0.25">
      <c r="A793" s="4722"/>
      <c r="B793" s="4685"/>
      <c r="C793" s="599" t="s">
        <v>36</v>
      </c>
      <c r="D793" s="599" t="s">
        <v>36</v>
      </c>
      <c r="E793" s="581">
        <v>40324</v>
      </c>
      <c r="F793" s="581">
        <f t="shared" ref="F793:K793" si="697">F796+35</f>
        <v>40718</v>
      </c>
      <c r="G793" s="581">
        <f t="shared" si="697"/>
        <v>40751</v>
      </c>
      <c r="H793" s="581">
        <f t="shared" si="697"/>
        <v>40779</v>
      </c>
      <c r="I793" s="581">
        <f t="shared" si="697"/>
        <v>40804</v>
      </c>
      <c r="J793" s="581">
        <f t="shared" si="697"/>
        <v>40474</v>
      </c>
      <c r="K793" s="581">
        <f t="shared" si="697"/>
        <v>40869</v>
      </c>
      <c r="L793" s="582" t="s">
        <v>25</v>
      </c>
      <c r="M793" s="581">
        <f t="shared" ref="M793:W793" si="698">M796+35</f>
        <v>40893</v>
      </c>
      <c r="N793" s="581">
        <f t="shared" si="698"/>
        <v>40925</v>
      </c>
      <c r="O793" s="581">
        <f t="shared" si="698"/>
        <v>40991</v>
      </c>
      <c r="P793" s="581">
        <f t="shared" si="698"/>
        <v>41012</v>
      </c>
      <c r="Q793" s="581">
        <f t="shared" si="698"/>
        <v>41042</v>
      </c>
      <c r="R793" s="581">
        <f t="shared" si="698"/>
        <v>41082</v>
      </c>
      <c r="S793" s="581">
        <f t="shared" si="698"/>
        <v>41115</v>
      </c>
      <c r="T793" s="581">
        <f t="shared" si="698"/>
        <v>41148</v>
      </c>
      <c r="U793" s="611">
        <f t="shared" si="698"/>
        <v>41164</v>
      </c>
      <c r="V793" s="627">
        <f t="shared" si="698"/>
        <v>41194</v>
      </c>
      <c r="W793" s="632">
        <f t="shared" si="698"/>
        <v>41234</v>
      </c>
      <c r="X793" s="637" t="s">
        <v>25</v>
      </c>
      <c r="Y793" s="632">
        <f t="shared" ref="Y793:AI793" si="699">Y796+35</f>
        <v>41278</v>
      </c>
      <c r="Z793" s="627">
        <f t="shared" si="699"/>
        <v>40939</v>
      </c>
      <c r="AA793" s="637">
        <f t="shared" si="699"/>
        <v>40959</v>
      </c>
      <c r="AB793" s="632">
        <f t="shared" si="699"/>
        <v>41360</v>
      </c>
      <c r="AC793" s="627">
        <f t="shared" si="699"/>
        <v>41395</v>
      </c>
      <c r="AD793" s="632">
        <f t="shared" si="699"/>
        <v>41061</v>
      </c>
      <c r="AE793" s="627">
        <f t="shared" si="699"/>
        <v>41467</v>
      </c>
      <c r="AF793" s="808">
        <f t="shared" si="699"/>
        <v>41499</v>
      </c>
      <c r="AG793" s="627">
        <f t="shared" si="699"/>
        <v>41530</v>
      </c>
      <c r="AH793" s="632">
        <f t="shared" si="699"/>
        <v>41560</v>
      </c>
      <c r="AI793" s="627">
        <f t="shared" si="699"/>
        <v>41227</v>
      </c>
      <c r="AJ793" s="637" t="s">
        <v>25</v>
      </c>
      <c r="AK793" s="627">
        <f t="shared" ref="AK793:AR793" si="700">AK796+35</f>
        <v>41266</v>
      </c>
      <c r="AL793" s="808">
        <f t="shared" si="700"/>
        <v>41297</v>
      </c>
      <c r="AM793" s="808">
        <f t="shared" si="700"/>
        <v>41692</v>
      </c>
      <c r="AN793" s="808">
        <f t="shared" si="700"/>
        <v>41730</v>
      </c>
      <c r="AO793" s="808">
        <f t="shared" si="700"/>
        <v>41768</v>
      </c>
      <c r="AP793" s="808">
        <f t="shared" si="700"/>
        <v>41803</v>
      </c>
      <c r="AQ793" s="808">
        <f t="shared" si="700"/>
        <v>41831</v>
      </c>
      <c r="AR793" s="627">
        <f t="shared" si="700"/>
        <v>41859</v>
      </c>
      <c r="AS793" s="627">
        <f>AS796+35</f>
        <v>41890</v>
      </c>
      <c r="AT793" s="627">
        <f>AT796+35</f>
        <v>41925</v>
      </c>
      <c r="AU793" s="637">
        <f>AU796+35</f>
        <v>41958</v>
      </c>
      <c r="AV793" s="627"/>
      <c r="AW793" s="946">
        <v>41991</v>
      </c>
      <c r="AX793" s="627">
        <f t="shared" ref="AX793:BD793" si="701">AX796+35</f>
        <v>42050</v>
      </c>
      <c r="AY793" s="627">
        <f t="shared" si="701"/>
        <v>42080</v>
      </c>
      <c r="AZ793" s="627">
        <f t="shared" si="701"/>
        <v>42111</v>
      </c>
      <c r="BA793" s="627">
        <f t="shared" si="701"/>
        <v>42141</v>
      </c>
      <c r="BB793" s="627">
        <f t="shared" si="701"/>
        <v>42172</v>
      </c>
      <c r="BC793" s="627">
        <f t="shared" si="701"/>
        <v>42203</v>
      </c>
      <c r="BD793" s="627">
        <f t="shared" si="701"/>
        <v>42233</v>
      </c>
      <c r="BE793" s="627"/>
      <c r="BF793" s="627"/>
      <c r="BG793" s="1160" t="s">
        <v>106</v>
      </c>
      <c r="BH793" s="1208"/>
      <c r="BJ793" s="1208"/>
      <c r="BL793" s="1246"/>
      <c r="BM793" s="1247"/>
      <c r="BN793" s="1247"/>
      <c r="BO793" s="1208"/>
      <c r="BP793" s="2092"/>
      <c r="BQ793" s="1208"/>
      <c r="BR793" s="2092"/>
      <c r="BS793" s="1208"/>
      <c r="BT793" s="2092"/>
      <c r="BU793" s="1208"/>
      <c r="BV793" s="2092"/>
      <c r="BW793" s="1208"/>
      <c r="BX793" s="2092"/>
      <c r="BY793" s="1208"/>
      <c r="BZ793" s="2092"/>
      <c r="CA793" s="2905"/>
      <c r="CB793" s="1208"/>
      <c r="CD793" s="1208"/>
      <c r="CF793" s="1208"/>
      <c r="CG793" s="1208"/>
      <c r="CH793" s="15"/>
      <c r="CI793" s="15"/>
      <c r="CJ793" s="15"/>
      <c r="CK793" s="15"/>
      <c r="CL793" s="15"/>
      <c r="CM793" s="15"/>
      <c r="CN793" s="15"/>
      <c r="CO793" s="15"/>
      <c r="CP793" s="15"/>
      <c r="CQ793" s="2095"/>
      <c r="CR793" s="209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</row>
    <row r="794" spans="1:115" s="48" customFormat="1" ht="30" hidden="1" customHeight="1" x14ac:dyDescent="0.25">
      <c r="A794" s="4722"/>
      <c r="B794" s="4685"/>
      <c r="C794" s="599" t="s">
        <v>64</v>
      </c>
      <c r="D794" s="599" t="s">
        <v>64</v>
      </c>
      <c r="E794" s="581">
        <f t="shared" ref="E794:J794" si="702">E796+14</f>
        <v>40293</v>
      </c>
      <c r="F794" s="581">
        <f t="shared" si="702"/>
        <v>40697</v>
      </c>
      <c r="G794" s="581">
        <f t="shared" si="702"/>
        <v>40730</v>
      </c>
      <c r="H794" s="581">
        <f t="shared" si="702"/>
        <v>40758</v>
      </c>
      <c r="I794" s="581">
        <f t="shared" si="702"/>
        <v>40783</v>
      </c>
      <c r="J794" s="581">
        <f t="shared" si="702"/>
        <v>40453</v>
      </c>
      <c r="K794" s="581">
        <f>K796+14</f>
        <v>40848</v>
      </c>
      <c r="L794" s="582" t="s">
        <v>25</v>
      </c>
      <c r="M794" s="581">
        <f t="shared" ref="M794:W794" si="703">M796+14</f>
        <v>40872</v>
      </c>
      <c r="N794" s="581">
        <f t="shared" si="703"/>
        <v>40904</v>
      </c>
      <c r="O794" s="581">
        <f t="shared" si="703"/>
        <v>40970</v>
      </c>
      <c r="P794" s="581">
        <f t="shared" si="703"/>
        <v>40991</v>
      </c>
      <c r="Q794" s="581">
        <f t="shared" si="703"/>
        <v>41021</v>
      </c>
      <c r="R794" s="581">
        <f t="shared" si="703"/>
        <v>41061</v>
      </c>
      <c r="S794" s="581">
        <f t="shared" si="703"/>
        <v>41094</v>
      </c>
      <c r="T794" s="581">
        <f t="shared" si="703"/>
        <v>41127</v>
      </c>
      <c r="U794" s="611">
        <f t="shared" si="703"/>
        <v>41143</v>
      </c>
      <c r="V794" s="627">
        <f t="shared" si="703"/>
        <v>41173</v>
      </c>
      <c r="W794" s="632">
        <f t="shared" si="703"/>
        <v>41213</v>
      </c>
      <c r="X794" s="637" t="s">
        <v>25</v>
      </c>
      <c r="Y794" s="632">
        <f t="shared" ref="Y794:AI794" si="704">Y796+14</f>
        <v>41257</v>
      </c>
      <c r="Z794" s="627">
        <f t="shared" si="704"/>
        <v>40918</v>
      </c>
      <c r="AA794" s="637">
        <f t="shared" si="704"/>
        <v>40938</v>
      </c>
      <c r="AB794" s="632">
        <f t="shared" si="704"/>
        <v>41339</v>
      </c>
      <c r="AC794" s="627">
        <f t="shared" si="704"/>
        <v>41374</v>
      </c>
      <c r="AD794" s="632">
        <f t="shared" si="704"/>
        <v>41040</v>
      </c>
      <c r="AE794" s="627">
        <f t="shared" si="704"/>
        <v>41446</v>
      </c>
      <c r="AF794" s="808">
        <f t="shared" si="704"/>
        <v>41478</v>
      </c>
      <c r="AG794" s="627">
        <f t="shared" si="704"/>
        <v>41509</v>
      </c>
      <c r="AH794" s="632">
        <f t="shared" si="704"/>
        <v>41539</v>
      </c>
      <c r="AI794" s="627">
        <f t="shared" si="704"/>
        <v>41206</v>
      </c>
      <c r="AJ794" s="637" t="s">
        <v>25</v>
      </c>
      <c r="AK794" s="627">
        <f t="shared" ref="AK794:AR794" si="705">AK796+14</f>
        <v>41245</v>
      </c>
      <c r="AL794" s="808">
        <f t="shared" si="705"/>
        <v>41276</v>
      </c>
      <c r="AM794" s="808">
        <f t="shared" si="705"/>
        <v>41671</v>
      </c>
      <c r="AN794" s="808">
        <f t="shared" si="705"/>
        <v>41709</v>
      </c>
      <c r="AO794" s="808">
        <f t="shared" si="705"/>
        <v>41747</v>
      </c>
      <c r="AP794" s="808">
        <f t="shared" si="705"/>
        <v>41782</v>
      </c>
      <c r="AQ794" s="808">
        <f t="shared" si="705"/>
        <v>41810</v>
      </c>
      <c r="AR794" s="627">
        <f t="shared" si="705"/>
        <v>41838</v>
      </c>
      <c r="AS794" s="627">
        <f>AS796+14</f>
        <v>41869</v>
      </c>
      <c r="AT794" s="627">
        <f>AT796+14</f>
        <v>41904</v>
      </c>
      <c r="AU794" s="637">
        <f>AU796+14</f>
        <v>41937</v>
      </c>
      <c r="AV794" s="627"/>
      <c r="AW794" s="946">
        <v>41970</v>
      </c>
      <c r="AX794" s="627">
        <f t="shared" ref="AX794:BD794" si="706">AX796+14</f>
        <v>42029</v>
      </c>
      <c r="AY794" s="627">
        <f t="shared" si="706"/>
        <v>42059</v>
      </c>
      <c r="AZ794" s="627">
        <f t="shared" si="706"/>
        <v>42090</v>
      </c>
      <c r="BA794" s="627">
        <f t="shared" si="706"/>
        <v>42120</v>
      </c>
      <c r="BB794" s="627">
        <f t="shared" si="706"/>
        <v>42151</v>
      </c>
      <c r="BC794" s="627">
        <f t="shared" si="706"/>
        <v>42182</v>
      </c>
      <c r="BD794" s="627">
        <f t="shared" si="706"/>
        <v>42212</v>
      </c>
      <c r="BE794" s="627"/>
      <c r="BF794" s="627"/>
      <c r="BG794" s="1160" t="s">
        <v>106</v>
      </c>
      <c r="BH794" s="1208"/>
      <c r="BJ794" s="1208"/>
      <c r="BL794" s="1246"/>
      <c r="BM794" s="1247"/>
      <c r="BN794" s="1247"/>
      <c r="BO794" s="1208"/>
      <c r="BP794" s="2092"/>
      <c r="BQ794" s="1208"/>
      <c r="BR794" s="2092"/>
      <c r="BS794" s="1208"/>
      <c r="BT794" s="2092"/>
      <c r="BU794" s="1208"/>
      <c r="BV794" s="2092"/>
      <c r="BW794" s="1208"/>
      <c r="BX794" s="2092"/>
      <c r="BY794" s="1208"/>
      <c r="BZ794" s="2092"/>
      <c r="CA794" s="2905"/>
      <c r="CB794" s="1208"/>
      <c r="CD794" s="1208"/>
      <c r="CF794" s="1208"/>
      <c r="CG794" s="1208"/>
      <c r="CH794" s="15"/>
      <c r="CI794" s="15"/>
      <c r="CJ794" s="15"/>
      <c r="CK794" s="15"/>
      <c r="CL794" s="15"/>
      <c r="CM794" s="15"/>
      <c r="CN794" s="15"/>
      <c r="CO794" s="15"/>
      <c r="CP794" s="15"/>
      <c r="CQ794" s="2095"/>
      <c r="CR794" s="209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</row>
    <row r="795" spans="1:115" s="48" customFormat="1" ht="30" hidden="1" customHeight="1" x14ac:dyDescent="0.25">
      <c r="A795" s="4722"/>
      <c r="B795" s="4685"/>
      <c r="C795" s="599" t="s">
        <v>65</v>
      </c>
      <c r="D795" s="599" t="s">
        <v>65</v>
      </c>
      <c r="E795" s="581">
        <f>E797+14</f>
        <v>40303</v>
      </c>
      <c r="F795" s="583">
        <f t="shared" ref="F795:K795" si="707">F794</f>
        <v>40697</v>
      </c>
      <c r="G795" s="583">
        <f t="shared" si="707"/>
        <v>40730</v>
      </c>
      <c r="H795" s="583">
        <f t="shared" si="707"/>
        <v>40758</v>
      </c>
      <c r="I795" s="583">
        <f t="shared" si="707"/>
        <v>40783</v>
      </c>
      <c r="J795" s="583">
        <f t="shared" si="707"/>
        <v>40453</v>
      </c>
      <c r="K795" s="583">
        <f t="shared" si="707"/>
        <v>40848</v>
      </c>
      <c r="L795" s="584" t="s">
        <v>25</v>
      </c>
      <c r="M795" s="583">
        <f t="shared" ref="M795:W795" si="708">M794</f>
        <v>40872</v>
      </c>
      <c r="N795" s="583">
        <f t="shared" si="708"/>
        <v>40904</v>
      </c>
      <c r="O795" s="583">
        <f t="shared" si="708"/>
        <v>40970</v>
      </c>
      <c r="P795" s="583">
        <f t="shared" si="708"/>
        <v>40991</v>
      </c>
      <c r="Q795" s="583">
        <f t="shared" si="708"/>
        <v>41021</v>
      </c>
      <c r="R795" s="583">
        <f t="shared" si="708"/>
        <v>41061</v>
      </c>
      <c r="S795" s="583">
        <f t="shared" si="708"/>
        <v>41094</v>
      </c>
      <c r="T795" s="583">
        <f t="shared" si="708"/>
        <v>41127</v>
      </c>
      <c r="U795" s="612">
        <f t="shared" si="708"/>
        <v>41143</v>
      </c>
      <c r="V795" s="628">
        <f t="shared" si="708"/>
        <v>41173</v>
      </c>
      <c r="W795" s="633">
        <f t="shared" si="708"/>
        <v>41213</v>
      </c>
      <c r="X795" s="638" t="s">
        <v>25</v>
      </c>
      <c r="Y795" s="633">
        <f t="shared" ref="Y795:AI795" si="709">Y794</f>
        <v>41257</v>
      </c>
      <c r="Z795" s="628">
        <f t="shared" si="709"/>
        <v>40918</v>
      </c>
      <c r="AA795" s="638">
        <f t="shared" si="709"/>
        <v>40938</v>
      </c>
      <c r="AB795" s="633">
        <f t="shared" si="709"/>
        <v>41339</v>
      </c>
      <c r="AC795" s="628">
        <f t="shared" si="709"/>
        <v>41374</v>
      </c>
      <c r="AD795" s="633">
        <f t="shared" si="709"/>
        <v>41040</v>
      </c>
      <c r="AE795" s="628">
        <f t="shared" si="709"/>
        <v>41446</v>
      </c>
      <c r="AF795" s="809">
        <f t="shared" si="709"/>
        <v>41478</v>
      </c>
      <c r="AG795" s="628">
        <f t="shared" si="709"/>
        <v>41509</v>
      </c>
      <c r="AH795" s="633">
        <f t="shared" si="709"/>
        <v>41539</v>
      </c>
      <c r="AI795" s="628">
        <f t="shared" si="709"/>
        <v>41206</v>
      </c>
      <c r="AJ795" s="638" t="s">
        <v>25</v>
      </c>
      <c r="AK795" s="628">
        <f t="shared" ref="AK795:AR795" si="710">AK794</f>
        <v>41245</v>
      </c>
      <c r="AL795" s="809">
        <f t="shared" si="710"/>
        <v>41276</v>
      </c>
      <c r="AM795" s="809">
        <f t="shared" si="710"/>
        <v>41671</v>
      </c>
      <c r="AN795" s="809">
        <f t="shared" si="710"/>
        <v>41709</v>
      </c>
      <c r="AO795" s="809">
        <f t="shared" si="710"/>
        <v>41747</v>
      </c>
      <c r="AP795" s="809">
        <f t="shared" si="710"/>
        <v>41782</v>
      </c>
      <c r="AQ795" s="809">
        <f t="shared" si="710"/>
        <v>41810</v>
      </c>
      <c r="AR795" s="628">
        <f t="shared" si="710"/>
        <v>41838</v>
      </c>
      <c r="AS795" s="628">
        <f>AS794</f>
        <v>41869</v>
      </c>
      <c r="AT795" s="628">
        <f>AT794</f>
        <v>41904</v>
      </c>
      <c r="AU795" s="638">
        <f>AU794</f>
        <v>41937</v>
      </c>
      <c r="AV795" s="628"/>
      <c r="AW795" s="946">
        <v>41970</v>
      </c>
      <c r="AX795" s="628">
        <f t="shared" ref="AX795:BD795" si="711">AX794</f>
        <v>42029</v>
      </c>
      <c r="AY795" s="628">
        <f t="shared" si="711"/>
        <v>42059</v>
      </c>
      <c r="AZ795" s="628">
        <f t="shared" si="711"/>
        <v>42090</v>
      </c>
      <c r="BA795" s="628">
        <f t="shared" si="711"/>
        <v>42120</v>
      </c>
      <c r="BB795" s="628">
        <f t="shared" si="711"/>
        <v>42151</v>
      </c>
      <c r="BC795" s="628">
        <f t="shared" si="711"/>
        <v>42182</v>
      </c>
      <c r="BD795" s="628">
        <f t="shared" si="711"/>
        <v>42212</v>
      </c>
      <c r="BE795" s="628"/>
      <c r="BF795" s="628"/>
      <c r="BG795" s="1161" t="s">
        <v>106</v>
      </c>
      <c r="BH795" s="1208"/>
      <c r="BJ795" s="1208"/>
      <c r="BL795" s="1246"/>
      <c r="BM795" s="1247"/>
      <c r="BN795" s="1247"/>
      <c r="BO795" s="1208"/>
      <c r="BP795" s="2092"/>
      <c r="BQ795" s="1208"/>
      <c r="BR795" s="2092"/>
      <c r="BS795" s="1208"/>
      <c r="BT795" s="2092"/>
      <c r="BU795" s="1208"/>
      <c r="BV795" s="2092"/>
      <c r="BW795" s="1208"/>
      <c r="BX795" s="2092"/>
      <c r="BY795" s="1208"/>
      <c r="BZ795" s="2092"/>
      <c r="CA795" s="2905"/>
      <c r="CB795" s="1208"/>
      <c r="CD795" s="1208"/>
      <c r="CF795" s="1208"/>
      <c r="CG795" s="1208"/>
      <c r="CH795" s="15"/>
      <c r="CI795" s="15"/>
      <c r="CJ795" s="15"/>
      <c r="CK795" s="15"/>
      <c r="CL795" s="15"/>
      <c r="CM795" s="15"/>
      <c r="CN795" s="15"/>
      <c r="CO795" s="15"/>
      <c r="CP795" s="15"/>
      <c r="CQ795" s="2095"/>
      <c r="CR795" s="209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</row>
    <row r="796" spans="1:115" ht="30" hidden="1" customHeight="1" x14ac:dyDescent="0.25">
      <c r="A796" s="4722"/>
      <c r="B796" s="4685"/>
      <c r="C796" s="600" t="s">
        <v>269</v>
      </c>
      <c r="D796" s="600" t="s">
        <v>269</v>
      </c>
      <c r="E796" s="585">
        <v>40279</v>
      </c>
      <c r="F796" s="585">
        <f>F791-72</f>
        <v>40683</v>
      </c>
      <c r="G796" s="585">
        <f>G791-72</f>
        <v>40716</v>
      </c>
      <c r="H796" s="585">
        <f>H791-72</f>
        <v>40744</v>
      </c>
      <c r="I796" s="585">
        <f>I791-78</f>
        <v>40769</v>
      </c>
      <c r="J796" s="585">
        <f>J791-73</f>
        <v>40439</v>
      </c>
      <c r="K796" s="585">
        <f>K791-73</f>
        <v>40834</v>
      </c>
      <c r="L796" s="586" t="s">
        <v>25</v>
      </c>
      <c r="M796" s="585">
        <f>M791-109</f>
        <v>40858</v>
      </c>
      <c r="N796" s="587">
        <f>N791-109</f>
        <v>40890</v>
      </c>
      <c r="O796" s="585">
        <f>O791-73</f>
        <v>40956</v>
      </c>
      <c r="P796" s="585">
        <f>P791-83</f>
        <v>40977</v>
      </c>
      <c r="Q796" s="585">
        <f>Q791-83</f>
        <v>41007</v>
      </c>
      <c r="R796" s="585">
        <f>R791-74</f>
        <v>41047</v>
      </c>
      <c r="S796" s="585">
        <f>S791-73</f>
        <v>41080</v>
      </c>
      <c r="T796" s="585">
        <f>T791-69</f>
        <v>41113</v>
      </c>
      <c r="U796" s="613">
        <f>U790-85</f>
        <v>41129</v>
      </c>
      <c r="V796" s="305">
        <f>V790-85</f>
        <v>41159</v>
      </c>
      <c r="W796" s="172">
        <f>W791-75</f>
        <v>41199</v>
      </c>
      <c r="X796" s="639" t="s">
        <v>25</v>
      </c>
      <c r="Y796" s="172">
        <f>Y791-91</f>
        <v>41243</v>
      </c>
      <c r="Z796" s="75">
        <f>Z791-95</f>
        <v>40904</v>
      </c>
      <c r="AA796" s="639">
        <f>AA791-105</f>
        <v>40924</v>
      </c>
      <c r="AB796" s="172">
        <f>AB791-100</f>
        <v>41325</v>
      </c>
      <c r="AC796" s="305">
        <f>AC791-95</f>
        <v>41360</v>
      </c>
      <c r="AD796" s="645">
        <f>AD791-95</f>
        <v>41026</v>
      </c>
      <c r="AE796" s="75">
        <f>AE791-85</f>
        <v>41432</v>
      </c>
      <c r="AF796" s="810">
        <f>AF791-83</f>
        <v>41464</v>
      </c>
      <c r="AG796" s="75">
        <f>AG791-83</f>
        <v>41495</v>
      </c>
      <c r="AH796" s="172">
        <f>AH791-83</f>
        <v>41525</v>
      </c>
      <c r="AI796" s="75">
        <f>AI791-83</f>
        <v>41192</v>
      </c>
      <c r="AJ796" s="639" t="s">
        <v>25</v>
      </c>
      <c r="AK796" s="75">
        <f>AK791-103</f>
        <v>41231</v>
      </c>
      <c r="AL796" s="810">
        <f>AL791-103</f>
        <v>41262</v>
      </c>
      <c r="AM796" s="810">
        <f>AM791-103</f>
        <v>41657</v>
      </c>
      <c r="AN796" s="810">
        <f>AN791-96</f>
        <v>41695</v>
      </c>
      <c r="AO796" s="810">
        <f>AO791-88</f>
        <v>41733</v>
      </c>
      <c r="AP796" s="810">
        <f>AP791-84</f>
        <v>41768</v>
      </c>
      <c r="AQ796" s="810">
        <f>AQ791-87</f>
        <v>41796</v>
      </c>
      <c r="AR796" s="75">
        <f>AR791-89</f>
        <v>41824</v>
      </c>
      <c r="AS796" s="75">
        <f>AS791-89</f>
        <v>41855</v>
      </c>
      <c r="AT796" s="75">
        <f>AT791-84</f>
        <v>41890</v>
      </c>
      <c r="AU796" s="639">
        <f>AU791-82</f>
        <v>41923</v>
      </c>
      <c r="AV796" s="75">
        <v>41923</v>
      </c>
      <c r="AW796" s="947">
        <v>41956</v>
      </c>
      <c r="AX796" s="75">
        <f t="shared" ref="AX796:BC796" si="712">AX791-80</f>
        <v>42015</v>
      </c>
      <c r="AY796" s="75">
        <f t="shared" si="712"/>
        <v>42045</v>
      </c>
      <c r="AZ796" s="75">
        <f t="shared" si="712"/>
        <v>42076</v>
      </c>
      <c r="BA796" s="75">
        <f t="shared" si="712"/>
        <v>42106</v>
      </c>
      <c r="BB796" s="75">
        <f t="shared" si="712"/>
        <v>42137</v>
      </c>
      <c r="BC796" s="75">
        <f t="shared" si="712"/>
        <v>42168</v>
      </c>
      <c r="BD796" s="75">
        <f>BD116-80</f>
        <v>42198</v>
      </c>
      <c r="BE796" s="75">
        <f>BE116-80</f>
        <v>42229</v>
      </c>
      <c r="BF796" s="75">
        <f>BF116-80</f>
        <v>42259</v>
      </c>
      <c r="BG796" s="1204" t="s">
        <v>106</v>
      </c>
      <c r="BH796" s="75">
        <f t="shared" ref="BH796:CG796" si="713">BH116-80</f>
        <v>41949</v>
      </c>
      <c r="BI796" s="172">
        <f t="shared" si="713"/>
        <v>42314</v>
      </c>
      <c r="BJ796" s="75">
        <f t="shared" si="713"/>
        <v>42381</v>
      </c>
      <c r="BK796" s="172">
        <f t="shared" si="713"/>
        <v>42411</v>
      </c>
      <c r="BL796" s="75">
        <f t="shared" si="713"/>
        <v>42442</v>
      </c>
      <c r="BM796" s="75">
        <f t="shared" si="713"/>
        <v>42472</v>
      </c>
      <c r="BN796" s="810">
        <f t="shared" si="713"/>
        <v>42503</v>
      </c>
      <c r="BO796" s="75">
        <f t="shared" si="713"/>
        <v>42534</v>
      </c>
      <c r="BP796" s="172">
        <f t="shared" si="713"/>
        <v>42564</v>
      </c>
      <c r="BQ796" s="75">
        <f t="shared" si="713"/>
        <v>42595</v>
      </c>
      <c r="BR796" s="172">
        <f t="shared" si="713"/>
        <v>42625</v>
      </c>
      <c r="BS796" s="75">
        <f t="shared" si="713"/>
        <v>42656</v>
      </c>
      <c r="BT796" s="172">
        <f t="shared" si="713"/>
        <v>42670</v>
      </c>
      <c r="BU796" s="75">
        <f t="shared" si="713"/>
        <v>42715</v>
      </c>
      <c r="BV796" s="172">
        <f t="shared" si="713"/>
        <v>42746</v>
      </c>
      <c r="BW796" s="75">
        <f t="shared" si="713"/>
        <v>42776</v>
      </c>
      <c r="BX796" s="172">
        <f t="shared" si="713"/>
        <v>42807</v>
      </c>
      <c r="BY796" s="75">
        <f t="shared" si="713"/>
        <v>42837</v>
      </c>
      <c r="BZ796" s="172">
        <f t="shared" si="713"/>
        <v>42868</v>
      </c>
      <c r="CA796" s="810">
        <f t="shared" si="713"/>
        <v>42899</v>
      </c>
      <c r="CB796" s="75">
        <f t="shared" si="713"/>
        <v>42929</v>
      </c>
      <c r="CC796" s="172">
        <f t="shared" si="713"/>
        <v>42960</v>
      </c>
      <c r="CD796" s="75">
        <f t="shared" si="713"/>
        <v>42990</v>
      </c>
      <c r="CE796" s="172">
        <f t="shared" si="713"/>
        <v>43021</v>
      </c>
      <c r="CF796" s="75">
        <f t="shared" si="713"/>
        <v>43052</v>
      </c>
      <c r="CG796" s="75">
        <f t="shared" si="713"/>
        <v>43080</v>
      </c>
    </row>
    <row r="797" spans="1:115" ht="30" hidden="1" customHeight="1" x14ac:dyDescent="0.25">
      <c r="A797" s="4722"/>
      <c r="B797" s="4685"/>
      <c r="C797" s="600" t="s">
        <v>40</v>
      </c>
      <c r="D797" s="600" t="s">
        <v>40</v>
      </c>
      <c r="E797" s="585">
        <f>E791-70</f>
        <v>40289</v>
      </c>
      <c r="F797" s="585">
        <f>F796</f>
        <v>40683</v>
      </c>
      <c r="G797" s="585">
        <f>G796</f>
        <v>40716</v>
      </c>
      <c r="H797" s="585">
        <f>H796</f>
        <v>40744</v>
      </c>
      <c r="I797" s="585">
        <v>40774</v>
      </c>
      <c r="J797" s="585">
        <f>J796</f>
        <v>40439</v>
      </c>
      <c r="K797" s="585">
        <f>K796</f>
        <v>40834</v>
      </c>
      <c r="L797" s="588" t="s">
        <v>25</v>
      </c>
      <c r="M797" s="585">
        <v>40893</v>
      </c>
      <c r="N797" s="585">
        <f>N791-73</f>
        <v>40926</v>
      </c>
      <c r="O797" s="585">
        <f>O796</f>
        <v>40956</v>
      </c>
      <c r="P797" s="585">
        <f>P791-73</f>
        <v>40987</v>
      </c>
      <c r="Q797" s="585">
        <f>Q791-73</f>
        <v>41017</v>
      </c>
      <c r="R797" s="585">
        <f>R796</f>
        <v>41047</v>
      </c>
      <c r="S797" s="585">
        <f>S796</f>
        <v>41080</v>
      </c>
      <c r="T797" s="585">
        <f>T796</f>
        <v>41113</v>
      </c>
      <c r="U797" s="614">
        <v>40777</v>
      </c>
      <c r="V797" s="75">
        <f>V796</f>
        <v>41159</v>
      </c>
      <c r="W797" s="172">
        <f>W796</f>
        <v>41199</v>
      </c>
      <c r="X797" s="639" t="s">
        <v>25</v>
      </c>
      <c r="Y797" s="172">
        <f>Y796</f>
        <v>41243</v>
      </c>
      <c r="Z797" s="75">
        <f>Z791-75</f>
        <v>40924</v>
      </c>
      <c r="AA797" s="639">
        <v>40944</v>
      </c>
      <c r="AB797" s="172">
        <f t="shared" ref="AB797:AI797" si="714">AB796</f>
        <v>41325</v>
      </c>
      <c r="AC797" s="305">
        <f t="shared" si="714"/>
        <v>41360</v>
      </c>
      <c r="AD797" s="645">
        <f t="shared" si="714"/>
        <v>41026</v>
      </c>
      <c r="AE797" s="75">
        <f t="shared" si="714"/>
        <v>41432</v>
      </c>
      <c r="AF797" s="810">
        <f t="shared" si="714"/>
        <v>41464</v>
      </c>
      <c r="AG797" s="75">
        <f t="shared" si="714"/>
        <v>41495</v>
      </c>
      <c r="AH797" s="172">
        <f t="shared" si="714"/>
        <v>41525</v>
      </c>
      <c r="AI797" s="75">
        <f t="shared" si="714"/>
        <v>41192</v>
      </c>
      <c r="AJ797" s="639" t="s">
        <v>25</v>
      </c>
      <c r="AK797" s="75">
        <f t="shared" ref="AK797:AR797" si="715">AK796</f>
        <v>41231</v>
      </c>
      <c r="AL797" s="810">
        <f t="shared" si="715"/>
        <v>41262</v>
      </c>
      <c r="AM797" s="810">
        <f t="shared" si="715"/>
        <v>41657</v>
      </c>
      <c r="AN797" s="810">
        <f t="shared" si="715"/>
        <v>41695</v>
      </c>
      <c r="AO797" s="810">
        <f t="shared" si="715"/>
        <v>41733</v>
      </c>
      <c r="AP797" s="810">
        <f t="shared" si="715"/>
        <v>41768</v>
      </c>
      <c r="AQ797" s="810">
        <f t="shared" si="715"/>
        <v>41796</v>
      </c>
      <c r="AR797" s="75">
        <f t="shared" si="715"/>
        <v>41824</v>
      </c>
      <c r="AS797" s="75">
        <f>AS796</f>
        <v>41855</v>
      </c>
      <c r="AT797" s="75">
        <f>AT796</f>
        <v>41890</v>
      </c>
      <c r="AU797" s="639">
        <f>AU796</f>
        <v>41923</v>
      </c>
      <c r="AV797" s="75">
        <v>41923</v>
      </c>
      <c r="AW797" s="947">
        <v>41956</v>
      </c>
      <c r="AX797" s="75">
        <f t="shared" ref="AX797:CG797" si="716">AX796</f>
        <v>42015</v>
      </c>
      <c r="AY797" s="75">
        <f t="shared" si="716"/>
        <v>42045</v>
      </c>
      <c r="AZ797" s="75">
        <f t="shared" si="716"/>
        <v>42076</v>
      </c>
      <c r="BA797" s="75">
        <f t="shared" si="716"/>
        <v>42106</v>
      </c>
      <c r="BB797" s="75">
        <f t="shared" si="716"/>
        <v>42137</v>
      </c>
      <c r="BC797" s="75">
        <f t="shared" si="716"/>
        <v>42168</v>
      </c>
      <c r="BD797" s="75">
        <f t="shared" si="716"/>
        <v>42198</v>
      </c>
      <c r="BE797" s="75">
        <f t="shared" si="716"/>
        <v>42229</v>
      </c>
      <c r="BF797" s="75">
        <f t="shared" si="716"/>
        <v>42259</v>
      </c>
      <c r="BG797" s="1204" t="s">
        <v>106</v>
      </c>
      <c r="BH797" s="75">
        <f t="shared" si="716"/>
        <v>41949</v>
      </c>
      <c r="BI797" s="172">
        <f t="shared" si="716"/>
        <v>42314</v>
      </c>
      <c r="BJ797" s="75">
        <f t="shared" si="716"/>
        <v>42381</v>
      </c>
      <c r="BK797" s="172">
        <f t="shared" si="716"/>
        <v>42411</v>
      </c>
      <c r="BL797" s="75">
        <f t="shared" si="716"/>
        <v>42442</v>
      </c>
      <c r="BM797" s="75">
        <f t="shared" si="716"/>
        <v>42472</v>
      </c>
      <c r="BN797" s="810">
        <f t="shared" si="716"/>
        <v>42503</v>
      </c>
      <c r="BO797" s="75">
        <f t="shared" si="716"/>
        <v>42534</v>
      </c>
      <c r="BP797" s="172">
        <f t="shared" si="716"/>
        <v>42564</v>
      </c>
      <c r="BQ797" s="75">
        <f t="shared" si="716"/>
        <v>42595</v>
      </c>
      <c r="BR797" s="172">
        <f t="shared" si="716"/>
        <v>42625</v>
      </c>
      <c r="BS797" s="75">
        <f t="shared" si="716"/>
        <v>42656</v>
      </c>
      <c r="BT797" s="172">
        <f t="shared" si="716"/>
        <v>42670</v>
      </c>
      <c r="BU797" s="75">
        <f t="shared" si="716"/>
        <v>42715</v>
      </c>
      <c r="BV797" s="172">
        <f t="shared" si="716"/>
        <v>42746</v>
      </c>
      <c r="BW797" s="75">
        <f t="shared" si="716"/>
        <v>42776</v>
      </c>
      <c r="BX797" s="172">
        <f t="shared" si="716"/>
        <v>42807</v>
      </c>
      <c r="BY797" s="75">
        <f t="shared" si="716"/>
        <v>42837</v>
      </c>
      <c r="BZ797" s="172">
        <f t="shared" si="716"/>
        <v>42868</v>
      </c>
      <c r="CA797" s="810">
        <f t="shared" si="716"/>
        <v>42899</v>
      </c>
      <c r="CB797" s="75">
        <f t="shared" si="716"/>
        <v>42929</v>
      </c>
      <c r="CC797" s="172">
        <f t="shared" si="716"/>
        <v>42960</v>
      </c>
      <c r="CD797" s="75">
        <f t="shared" si="716"/>
        <v>42990</v>
      </c>
      <c r="CE797" s="172">
        <f t="shared" si="716"/>
        <v>43021</v>
      </c>
      <c r="CF797" s="75">
        <f t="shared" si="716"/>
        <v>43052</v>
      </c>
      <c r="CG797" s="75">
        <f t="shared" si="716"/>
        <v>43080</v>
      </c>
    </row>
    <row r="798" spans="1:115" ht="30" hidden="1" customHeight="1" x14ac:dyDescent="0.25">
      <c r="A798" s="4722"/>
      <c r="B798" s="4685"/>
      <c r="C798" s="389" t="s">
        <v>12</v>
      </c>
      <c r="D798" s="389" t="s">
        <v>12</v>
      </c>
      <c r="E798" s="589">
        <f>E796</f>
        <v>40279</v>
      </c>
      <c r="F798" s="589">
        <f>F796</f>
        <v>40683</v>
      </c>
      <c r="G798" s="589">
        <f>G796</f>
        <v>40716</v>
      </c>
      <c r="H798" s="589">
        <f>H796</f>
        <v>40744</v>
      </c>
      <c r="I798" s="589">
        <v>40774</v>
      </c>
      <c r="J798" s="589">
        <f>J796</f>
        <v>40439</v>
      </c>
      <c r="K798" s="589">
        <f>K796</f>
        <v>40834</v>
      </c>
      <c r="L798" s="590" t="s">
        <v>25</v>
      </c>
      <c r="M798" s="589">
        <f t="shared" ref="M798:W798" si="717">M796</f>
        <v>40858</v>
      </c>
      <c r="N798" s="589">
        <f t="shared" si="717"/>
        <v>40890</v>
      </c>
      <c r="O798" s="589">
        <f t="shared" si="717"/>
        <v>40956</v>
      </c>
      <c r="P798" s="589">
        <f t="shared" si="717"/>
        <v>40977</v>
      </c>
      <c r="Q798" s="589">
        <f t="shared" si="717"/>
        <v>41007</v>
      </c>
      <c r="R798" s="589">
        <f t="shared" si="717"/>
        <v>41047</v>
      </c>
      <c r="S798" s="589">
        <f t="shared" si="717"/>
        <v>41080</v>
      </c>
      <c r="T798" s="589">
        <f t="shared" si="717"/>
        <v>41113</v>
      </c>
      <c r="U798" s="615">
        <f t="shared" si="717"/>
        <v>41129</v>
      </c>
      <c r="V798" s="71">
        <f t="shared" si="717"/>
        <v>41159</v>
      </c>
      <c r="W798" s="174">
        <f t="shared" si="717"/>
        <v>41199</v>
      </c>
      <c r="X798" s="65" t="s">
        <v>25</v>
      </c>
      <c r="Y798" s="174">
        <f t="shared" ref="Y798:AI798" si="718">Y796</f>
        <v>41243</v>
      </c>
      <c r="Z798" s="71">
        <f t="shared" si="718"/>
        <v>40904</v>
      </c>
      <c r="AA798" s="65">
        <f t="shared" si="718"/>
        <v>40924</v>
      </c>
      <c r="AB798" s="174">
        <f t="shared" si="718"/>
        <v>41325</v>
      </c>
      <c r="AC798" s="71">
        <f t="shared" si="718"/>
        <v>41360</v>
      </c>
      <c r="AD798" s="174">
        <f t="shared" si="718"/>
        <v>41026</v>
      </c>
      <c r="AE798" s="71">
        <f t="shared" si="718"/>
        <v>41432</v>
      </c>
      <c r="AF798" s="564">
        <f t="shared" si="718"/>
        <v>41464</v>
      </c>
      <c r="AG798" s="71">
        <f t="shared" si="718"/>
        <v>41495</v>
      </c>
      <c r="AH798" s="174">
        <f t="shared" si="718"/>
        <v>41525</v>
      </c>
      <c r="AI798" s="71">
        <f t="shared" si="718"/>
        <v>41192</v>
      </c>
      <c r="AJ798" s="65" t="s">
        <v>25</v>
      </c>
      <c r="AK798" s="71">
        <f t="shared" ref="AK798:AR798" si="719">AK796</f>
        <v>41231</v>
      </c>
      <c r="AL798" s="564">
        <f t="shared" si="719"/>
        <v>41262</v>
      </c>
      <c r="AM798" s="564">
        <f t="shared" si="719"/>
        <v>41657</v>
      </c>
      <c r="AN798" s="564">
        <f t="shared" si="719"/>
        <v>41695</v>
      </c>
      <c r="AO798" s="564">
        <f t="shared" si="719"/>
        <v>41733</v>
      </c>
      <c r="AP798" s="564">
        <f t="shared" si="719"/>
        <v>41768</v>
      </c>
      <c r="AQ798" s="564">
        <f t="shared" si="719"/>
        <v>41796</v>
      </c>
      <c r="AR798" s="71">
        <f t="shared" si="719"/>
        <v>41824</v>
      </c>
      <c r="AS798" s="71">
        <f>AS796</f>
        <v>41855</v>
      </c>
      <c r="AT798" s="71">
        <f>AT796</f>
        <v>41890</v>
      </c>
      <c r="AU798" s="65">
        <f>AU796</f>
        <v>41923</v>
      </c>
      <c r="AV798" s="71">
        <v>41923</v>
      </c>
      <c r="AW798" s="350">
        <v>41956</v>
      </c>
      <c r="AX798" s="71">
        <f t="shared" ref="AX798:CG798" si="720">AX796</f>
        <v>42015</v>
      </c>
      <c r="AY798" s="71">
        <f t="shared" si="720"/>
        <v>42045</v>
      </c>
      <c r="AZ798" s="71">
        <f t="shared" si="720"/>
        <v>42076</v>
      </c>
      <c r="BA798" s="71">
        <f t="shared" si="720"/>
        <v>42106</v>
      </c>
      <c r="BB798" s="71">
        <f t="shared" si="720"/>
        <v>42137</v>
      </c>
      <c r="BC798" s="71">
        <f t="shared" si="720"/>
        <v>42168</v>
      </c>
      <c r="BD798" s="71">
        <f t="shared" si="720"/>
        <v>42198</v>
      </c>
      <c r="BE798" s="71">
        <f t="shared" si="720"/>
        <v>42229</v>
      </c>
      <c r="BF798" s="71">
        <f t="shared" si="720"/>
        <v>42259</v>
      </c>
      <c r="BG798" s="111" t="s">
        <v>106</v>
      </c>
      <c r="BH798" s="71">
        <f t="shared" si="720"/>
        <v>41949</v>
      </c>
      <c r="BI798" s="174">
        <f t="shared" si="720"/>
        <v>42314</v>
      </c>
      <c r="BJ798" s="71">
        <f t="shared" si="720"/>
        <v>42381</v>
      </c>
      <c r="BK798" s="174">
        <f t="shared" si="720"/>
        <v>42411</v>
      </c>
      <c r="BL798" s="71">
        <f t="shared" si="720"/>
        <v>42442</v>
      </c>
      <c r="BM798" s="71">
        <f t="shared" si="720"/>
        <v>42472</v>
      </c>
      <c r="BN798" s="564">
        <f t="shared" si="720"/>
        <v>42503</v>
      </c>
      <c r="BO798" s="71">
        <f t="shared" si="720"/>
        <v>42534</v>
      </c>
      <c r="BP798" s="174">
        <f t="shared" si="720"/>
        <v>42564</v>
      </c>
      <c r="BQ798" s="71">
        <f t="shared" si="720"/>
        <v>42595</v>
      </c>
      <c r="BR798" s="174">
        <f t="shared" si="720"/>
        <v>42625</v>
      </c>
      <c r="BS798" s="71">
        <f t="shared" si="720"/>
        <v>42656</v>
      </c>
      <c r="BT798" s="174">
        <f t="shared" si="720"/>
        <v>42670</v>
      </c>
      <c r="BU798" s="71">
        <f t="shared" si="720"/>
        <v>42715</v>
      </c>
      <c r="BV798" s="174">
        <f t="shared" si="720"/>
        <v>42746</v>
      </c>
      <c r="BW798" s="71">
        <f t="shared" si="720"/>
        <v>42776</v>
      </c>
      <c r="BX798" s="174">
        <f t="shared" si="720"/>
        <v>42807</v>
      </c>
      <c r="BY798" s="71">
        <f t="shared" si="720"/>
        <v>42837</v>
      </c>
      <c r="BZ798" s="174">
        <f t="shared" si="720"/>
        <v>42868</v>
      </c>
      <c r="CA798" s="564">
        <f t="shared" si="720"/>
        <v>42899</v>
      </c>
      <c r="CB798" s="71">
        <f t="shared" si="720"/>
        <v>42929</v>
      </c>
      <c r="CC798" s="174">
        <f t="shared" si="720"/>
        <v>42960</v>
      </c>
      <c r="CD798" s="71">
        <f t="shared" si="720"/>
        <v>42990</v>
      </c>
      <c r="CE798" s="174">
        <f t="shared" si="720"/>
        <v>43021</v>
      </c>
      <c r="CF798" s="71">
        <f t="shared" si="720"/>
        <v>43052</v>
      </c>
      <c r="CG798" s="71">
        <f t="shared" si="720"/>
        <v>43080</v>
      </c>
    </row>
    <row r="799" spans="1:115" ht="30" hidden="1" customHeight="1" x14ac:dyDescent="0.25">
      <c r="A799" s="4722"/>
      <c r="B799" s="4685"/>
      <c r="C799" s="1814" t="s">
        <v>14</v>
      </c>
      <c r="D799" s="1814" t="s">
        <v>14</v>
      </c>
      <c r="E799" s="591">
        <f t="shared" ref="E799:Y799" si="721">E800</f>
        <v>40272</v>
      </c>
      <c r="F799" s="591">
        <f t="shared" si="721"/>
        <v>40665</v>
      </c>
      <c r="G799" s="591">
        <f t="shared" si="721"/>
        <v>40693</v>
      </c>
      <c r="H799" s="591">
        <f t="shared" si="721"/>
        <v>40721</v>
      </c>
      <c r="I799" s="591">
        <v>40749</v>
      </c>
      <c r="J799" s="591">
        <f t="shared" si="721"/>
        <v>40412</v>
      </c>
      <c r="K799" s="591">
        <f t="shared" si="721"/>
        <v>40805</v>
      </c>
      <c r="L799" s="592" t="s">
        <v>25</v>
      </c>
      <c r="M799" s="591">
        <f t="shared" si="721"/>
        <v>40847</v>
      </c>
      <c r="N799" s="591">
        <f t="shared" si="721"/>
        <v>40882</v>
      </c>
      <c r="O799" s="591">
        <f t="shared" si="721"/>
        <v>40931</v>
      </c>
      <c r="P799" s="591">
        <f t="shared" si="721"/>
        <v>40952</v>
      </c>
      <c r="Q799" s="591">
        <v>40641</v>
      </c>
      <c r="R799" s="591">
        <f t="shared" si="721"/>
        <v>41036</v>
      </c>
      <c r="S799" s="591">
        <f t="shared" si="721"/>
        <v>41064</v>
      </c>
      <c r="T799" s="593">
        <f t="shared" si="721"/>
        <v>40733</v>
      </c>
      <c r="U799" s="616">
        <v>41120</v>
      </c>
      <c r="V799" s="554">
        <f t="shared" si="721"/>
        <v>41141</v>
      </c>
      <c r="W799" s="573">
        <f t="shared" si="721"/>
        <v>41190</v>
      </c>
      <c r="X799" s="112" t="s">
        <v>25</v>
      </c>
      <c r="Y799" s="573">
        <f t="shared" si="721"/>
        <v>41246</v>
      </c>
      <c r="Z799" s="574">
        <v>41266</v>
      </c>
      <c r="AA799" s="112">
        <f t="shared" ref="AA799:AI799" si="722">AA800</f>
        <v>40929</v>
      </c>
      <c r="AB799" s="573">
        <f t="shared" si="722"/>
        <v>40950</v>
      </c>
      <c r="AC799" s="574">
        <f t="shared" si="722"/>
        <v>41357</v>
      </c>
      <c r="AD799" s="573">
        <f t="shared" si="722"/>
        <v>41020</v>
      </c>
      <c r="AE799" s="574">
        <f t="shared" si="722"/>
        <v>41062</v>
      </c>
      <c r="AF799" s="575">
        <f t="shared" si="722"/>
        <v>41449</v>
      </c>
      <c r="AG799" s="574">
        <f t="shared" si="722"/>
        <v>41477</v>
      </c>
      <c r="AH799" s="573">
        <f t="shared" si="722"/>
        <v>41505</v>
      </c>
      <c r="AI799" s="574">
        <f t="shared" si="722"/>
        <v>41532</v>
      </c>
      <c r="AJ799" s="112">
        <v>41547</v>
      </c>
      <c r="AK799" s="574">
        <f t="shared" ref="AK799:CG799" si="723">AK800</f>
        <v>41568</v>
      </c>
      <c r="AL799" s="575">
        <f t="shared" si="723"/>
        <v>41596</v>
      </c>
      <c r="AM799" s="575">
        <f t="shared" si="723"/>
        <v>41280</v>
      </c>
      <c r="AN799" s="576">
        <f t="shared" si="723"/>
        <v>41293</v>
      </c>
      <c r="AO799" s="575">
        <f t="shared" si="723"/>
        <v>41357</v>
      </c>
      <c r="AP799" s="575">
        <f t="shared" si="723"/>
        <v>41750</v>
      </c>
      <c r="AQ799" s="575">
        <f t="shared" si="723"/>
        <v>41785</v>
      </c>
      <c r="AR799" s="574">
        <f t="shared" si="723"/>
        <v>41813</v>
      </c>
      <c r="AS799" s="574">
        <f t="shared" si="723"/>
        <v>41855</v>
      </c>
      <c r="AT799" s="574">
        <f>AT800</f>
        <v>41883</v>
      </c>
      <c r="AU799" s="112" t="s">
        <v>106</v>
      </c>
      <c r="AV799" s="112">
        <v>41918</v>
      </c>
      <c r="AW799" s="640">
        <v>41953</v>
      </c>
      <c r="AX799" s="574">
        <f t="shared" si="723"/>
        <v>42002</v>
      </c>
      <c r="AY799" s="574">
        <f t="shared" si="723"/>
        <v>42016</v>
      </c>
      <c r="AZ799" s="574">
        <f t="shared" si="723"/>
        <v>42051</v>
      </c>
      <c r="BA799" s="574">
        <f t="shared" si="723"/>
        <v>42107</v>
      </c>
      <c r="BB799" s="574">
        <f t="shared" si="723"/>
        <v>42128</v>
      </c>
      <c r="BC799" s="574">
        <f t="shared" si="723"/>
        <v>42163</v>
      </c>
      <c r="BD799" s="574">
        <f t="shared" si="723"/>
        <v>42198</v>
      </c>
      <c r="BE799" s="574">
        <f t="shared" si="723"/>
        <v>42226</v>
      </c>
      <c r="BF799" s="574">
        <f t="shared" si="723"/>
        <v>42261</v>
      </c>
      <c r="BG799" s="1815" t="s">
        <v>106</v>
      </c>
      <c r="BH799" s="574">
        <f t="shared" si="723"/>
        <v>42296</v>
      </c>
      <c r="BI799" s="573">
        <f t="shared" si="723"/>
        <v>42331</v>
      </c>
      <c r="BJ799" s="574">
        <f t="shared" si="723"/>
        <v>42373</v>
      </c>
      <c r="BK799" s="573">
        <f t="shared" si="723"/>
        <v>42387</v>
      </c>
      <c r="BL799" s="574">
        <f t="shared" si="723"/>
        <v>42408</v>
      </c>
      <c r="BM799" s="574">
        <f t="shared" si="723"/>
        <v>42464</v>
      </c>
      <c r="BN799" s="575">
        <f t="shared" si="723"/>
        <v>42485</v>
      </c>
      <c r="BO799" s="574">
        <f t="shared" si="723"/>
        <v>42520</v>
      </c>
      <c r="BP799" s="573">
        <f t="shared" si="723"/>
        <v>42555</v>
      </c>
      <c r="BQ799" s="574">
        <f t="shared" si="723"/>
        <v>42590</v>
      </c>
      <c r="BR799" s="573">
        <f t="shared" si="723"/>
        <v>42632</v>
      </c>
      <c r="BS799" s="574">
        <f t="shared" si="723"/>
        <v>42646</v>
      </c>
      <c r="BT799" s="573">
        <f t="shared" si="723"/>
        <v>42660</v>
      </c>
      <c r="BU799" s="574">
        <f t="shared" si="723"/>
        <v>42688</v>
      </c>
      <c r="BV799" s="573">
        <f t="shared" si="723"/>
        <v>42723</v>
      </c>
      <c r="BW799" s="574">
        <f t="shared" si="723"/>
        <v>42751</v>
      </c>
      <c r="BX799" s="573">
        <f t="shared" si="723"/>
        <v>42786</v>
      </c>
      <c r="BY799" s="574">
        <f t="shared" si="723"/>
        <v>42828</v>
      </c>
      <c r="BZ799" s="573">
        <f t="shared" si="723"/>
        <v>42856</v>
      </c>
      <c r="CA799" s="575">
        <f t="shared" si="723"/>
        <v>42891</v>
      </c>
      <c r="CB799" s="574">
        <f t="shared" si="723"/>
        <v>42926</v>
      </c>
      <c r="CC799" s="573">
        <f t="shared" si="723"/>
        <v>42961</v>
      </c>
      <c r="CD799" s="574">
        <f t="shared" si="723"/>
        <v>43003</v>
      </c>
      <c r="CE799" s="573" t="str">
        <f t="shared" si="723"/>
        <v>same as 12/30</v>
      </c>
      <c r="CF799" s="574">
        <f t="shared" si="723"/>
        <v>42666</v>
      </c>
      <c r="CG799" s="574">
        <f t="shared" si="723"/>
        <v>43066</v>
      </c>
    </row>
    <row r="800" spans="1:115" ht="30" hidden="1" customHeight="1" x14ac:dyDescent="0.25">
      <c r="A800" s="4722"/>
      <c r="B800" s="4685"/>
      <c r="C800" s="8" t="s">
        <v>5</v>
      </c>
      <c r="D800" s="8" t="s">
        <v>5</v>
      </c>
      <c r="E800" s="513">
        <v>40272</v>
      </c>
      <c r="F800" s="513">
        <f>F798-18</f>
        <v>40665</v>
      </c>
      <c r="G800" s="513">
        <f>G798-23</f>
        <v>40693</v>
      </c>
      <c r="H800" s="513">
        <f>H798-23</f>
        <v>40721</v>
      </c>
      <c r="I800" s="513">
        <v>40749</v>
      </c>
      <c r="J800" s="513">
        <f>J798-27</f>
        <v>40412</v>
      </c>
      <c r="K800" s="513">
        <f>K798-29</f>
        <v>40805</v>
      </c>
      <c r="L800" s="514" t="s">
        <v>25</v>
      </c>
      <c r="M800" s="513">
        <v>40847</v>
      </c>
      <c r="N800" s="513">
        <f>N798-8</f>
        <v>40882</v>
      </c>
      <c r="O800" s="513">
        <f>O798-25</f>
        <v>40931</v>
      </c>
      <c r="P800" s="513">
        <f>P798-25</f>
        <v>40952</v>
      </c>
      <c r="Q800" s="513">
        <v>40641</v>
      </c>
      <c r="R800" s="513">
        <f>R798-11</f>
        <v>41036</v>
      </c>
      <c r="S800" s="513">
        <f>S798-16</f>
        <v>41064</v>
      </c>
      <c r="T800" s="515">
        <v>40733</v>
      </c>
      <c r="U800" s="621">
        <v>41120</v>
      </c>
      <c r="V800" s="76">
        <v>41141</v>
      </c>
      <c r="W800" s="94">
        <f>W798-9</f>
        <v>41190</v>
      </c>
      <c r="X800" s="191" t="s">
        <v>25</v>
      </c>
      <c r="Y800" s="521">
        <v>41246</v>
      </c>
      <c r="Z800" s="61">
        <v>41266</v>
      </c>
      <c r="AA800" s="62">
        <f>AA804+3</f>
        <v>40929</v>
      </c>
      <c r="AB800" s="63">
        <f>AB804+4</f>
        <v>40950</v>
      </c>
      <c r="AC800" s="62">
        <f t="shared" ref="AC800:AI800" si="724">AC804+3</f>
        <v>41357</v>
      </c>
      <c r="AD800" s="63">
        <f t="shared" si="724"/>
        <v>41020</v>
      </c>
      <c r="AE800" s="62">
        <f t="shared" si="724"/>
        <v>41062</v>
      </c>
      <c r="AF800" s="105">
        <f t="shared" si="724"/>
        <v>41449</v>
      </c>
      <c r="AG800" s="62">
        <f t="shared" si="724"/>
        <v>41477</v>
      </c>
      <c r="AH800" s="63">
        <f t="shared" si="724"/>
        <v>41505</v>
      </c>
      <c r="AI800" s="62">
        <f t="shared" si="724"/>
        <v>41532</v>
      </c>
      <c r="AJ800" s="62">
        <v>41547</v>
      </c>
      <c r="AK800" s="62">
        <f>AK804+3</f>
        <v>41568</v>
      </c>
      <c r="AL800" s="105">
        <f>AL804+3</f>
        <v>41596</v>
      </c>
      <c r="AM800" s="908">
        <v>41280</v>
      </c>
      <c r="AN800" s="908">
        <v>41293</v>
      </c>
      <c r="AO800" s="908">
        <v>41357</v>
      </c>
      <c r="AP800" s="295">
        <f>AP798-18</f>
        <v>41750</v>
      </c>
      <c r="AQ800" s="295">
        <f>AQ798-11</f>
        <v>41785</v>
      </c>
      <c r="AR800" s="61">
        <f>AR798-11</f>
        <v>41813</v>
      </c>
      <c r="AS800" s="76">
        <f>AS798-0</f>
        <v>41855</v>
      </c>
      <c r="AT800" s="61">
        <v>41883</v>
      </c>
      <c r="AU800" s="62" t="s">
        <v>106</v>
      </c>
      <c r="AV800" s="61">
        <v>41918</v>
      </c>
      <c r="AW800" s="191">
        <v>41953</v>
      </c>
      <c r="AX800" s="61">
        <f>AX798-13</f>
        <v>42002</v>
      </c>
      <c r="AY800" s="61">
        <v>42016</v>
      </c>
      <c r="AZ800" s="61">
        <v>42051</v>
      </c>
      <c r="BA800" s="76">
        <v>42107</v>
      </c>
      <c r="BB800" s="76">
        <v>42128</v>
      </c>
      <c r="BC800" s="76">
        <v>42163</v>
      </c>
      <c r="BD800" s="76">
        <f>BD130</f>
        <v>42198</v>
      </c>
      <c r="BE800" s="76">
        <f>BE130</f>
        <v>42226</v>
      </c>
      <c r="BF800" s="76">
        <f>BF130</f>
        <v>42261</v>
      </c>
      <c r="BG800" s="339" t="s">
        <v>106</v>
      </c>
      <c r="BH800" s="76">
        <f t="shared" ref="BH800:BR800" si="725">BH130</f>
        <v>42296</v>
      </c>
      <c r="BI800" s="521">
        <f t="shared" si="725"/>
        <v>42331</v>
      </c>
      <c r="BJ800" s="76">
        <f t="shared" si="725"/>
        <v>42373</v>
      </c>
      <c r="BK800" s="521">
        <f t="shared" si="725"/>
        <v>42387</v>
      </c>
      <c r="BL800" s="76">
        <f t="shared" si="725"/>
        <v>42408</v>
      </c>
      <c r="BM800" s="76">
        <f t="shared" si="725"/>
        <v>42464</v>
      </c>
      <c r="BN800" s="908">
        <f t="shared" si="725"/>
        <v>42485</v>
      </c>
      <c r="BO800" s="76">
        <f t="shared" si="725"/>
        <v>42520</v>
      </c>
      <c r="BP800" s="521">
        <f t="shared" si="725"/>
        <v>42555</v>
      </c>
      <c r="BQ800" s="76">
        <f t="shared" si="725"/>
        <v>42590</v>
      </c>
      <c r="BR800" s="521">
        <f t="shared" si="725"/>
        <v>42632</v>
      </c>
      <c r="BS800" s="61">
        <f>BS804+3</f>
        <v>42646</v>
      </c>
      <c r="BT800" s="94">
        <f t="shared" ref="BT800:CG800" si="726">BT130</f>
        <v>42660</v>
      </c>
      <c r="BU800" s="61">
        <f t="shared" si="726"/>
        <v>42688</v>
      </c>
      <c r="BV800" s="94">
        <f t="shared" si="726"/>
        <v>42723</v>
      </c>
      <c r="BW800" s="61">
        <f t="shared" si="726"/>
        <v>42751</v>
      </c>
      <c r="BX800" s="94">
        <f t="shared" si="726"/>
        <v>42786</v>
      </c>
      <c r="BY800" s="61">
        <f t="shared" si="726"/>
        <v>42828</v>
      </c>
      <c r="BZ800" s="94">
        <f t="shared" si="726"/>
        <v>42856</v>
      </c>
      <c r="CA800" s="295">
        <f t="shared" si="726"/>
        <v>42891</v>
      </c>
      <c r="CB800" s="61">
        <f t="shared" si="726"/>
        <v>42926</v>
      </c>
      <c r="CC800" s="94">
        <f t="shared" si="726"/>
        <v>42961</v>
      </c>
      <c r="CD800" s="61">
        <f t="shared" si="726"/>
        <v>43003</v>
      </c>
      <c r="CE800" s="94" t="str">
        <f t="shared" si="726"/>
        <v>same as 12/30</v>
      </c>
      <c r="CF800" s="61">
        <f t="shared" si="726"/>
        <v>42666</v>
      </c>
      <c r="CG800" s="61">
        <f t="shared" si="726"/>
        <v>43066</v>
      </c>
    </row>
    <row r="801" spans="1:115" ht="30" hidden="1" customHeight="1" x14ac:dyDescent="0.25">
      <c r="A801" s="4722"/>
      <c r="B801" s="4685"/>
      <c r="C801" s="1814" t="s">
        <v>41</v>
      </c>
      <c r="D801" s="1814" t="s">
        <v>41</v>
      </c>
      <c r="E801" s="591">
        <v>40234</v>
      </c>
      <c r="F801" s="591">
        <f>F796-51</f>
        <v>40632</v>
      </c>
      <c r="G801" s="591">
        <f>G796-51</f>
        <v>40665</v>
      </c>
      <c r="H801" s="591">
        <f>H796-51</f>
        <v>40693</v>
      </c>
      <c r="I801" s="591">
        <v>40723</v>
      </c>
      <c r="J801" s="591">
        <f>J796-51</f>
        <v>40388</v>
      </c>
      <c r="K801" s="591">
        <f>K796-51</f>
        <v>40783</v>
      </c>
      <c r="L801" s="594" t="s">
        <v>25</v>
      </c>
      <c r="M801" s="591">
        <v>40812</v>
      </c>
      <c r="N801" s="593">
        <f>N796-51</f>
        <v>40839</v>
      </c>
      <c r="O801" s="593">
        <f>O796-81</f>
        <v>40875</v>
      </c>
      <c r="P801" s="591">
        <v>40896</v>
      </c>
      <c r="Q801" s="591">
        <v>40601</v>
      </c>
      <c r="R801" s="591">
        <f>R796-51</f>
        <v>40996</v>
      </c>
      <c r="S801" s="591">
        <f>S796-54</f>
        <v>41026</v>
      </c>
      <c r="T801" s="591">
        <f>T796-52</f>
        <v>41061</v>
      </c>
      <c r="U801" s="617">
        <f>U796-51</f>
        <v>41078</v>
      </c>
      <c r="V801" s="574">
        <f>V796-51</f>
        <v>41108</v>
      </c>
      <c r="W801" s="573">
        <f>W796-51</f>
        <v>41148</v>
      </c>
      <c r="X801" s="116" t="s">
        <v>25</v>
      </c>
      <c r="Y801" s="555">
        <f>Y796-51</f>
        <v>41192</v>
      </c>
      <c r="Z801" s="574">
        <f>Z796-51</f>
        <v>40853</v>
      </c>
      <c r="AA801" s="112">
        <f t="shared" ref="AA801:AF801" si="727">AA796-71</f>
        <v>40853</v>
      </c>
      <c r="AB801" s="573">
        <f t="shared" si="727"/>
        <v>41254</v>
      </c>
      <c r="AC801" s="574">
        <f t="shared" si="727"/>
        <v>41289</v>
      </c>
      <c r="AD801" s="573">
        <f t="shared" si="727"/>
        <v>40955</v>
      </c>
      <c r="AE801" s="574">
        <f t="shared" si="727"/>
        <v>41361</v>
      </c>
      <c r="AF801" s="575">
        <f t="shared" si="727"/>
        <v>41393</v>
      </c>
      <c r="AG801" s="574">
        <f>AG796-71</f>
        <v>41424</v>
      </c>
      <c r="AH801" s="573">
        <f>AH796-71</f>
        <v>41454</v>
      </c>
      <c r="AI801" s="574">
        <f>AI796-71</f>
        <v>41121</v>
      </c>
      <c r="AJ801" s="112" t="s">
        <v>25</v>
      </c>
      <c r="AK801" s="574">
        <f>AK796-71</f>
        <v>41160</v>
      </c>
      <c r="AL801" s="575">
        <f>AL796-71</f>
        <v>41191</v>
      </c>
      <c r="AM801" s="925"/>
      <c r="AN801" s="2082"/>
      <c r="AO801" s="2082"/>
      <c r="AP801" s="2082"/>
      <c r="AQ801" s="2082"/>
      <c r="AR801" s="2051"/>
      <c r="AS801" s="2051"/>
      <c r="AT801" s="2051"/>
      <c r="AU801" s="2083" t="s">
        <v>106</v>
      </c>
      <c r="AV801" s="2051"/>
      <c r="AW801" s="1809"/>
      <c r="AX801" s="2051"/>
      <c r="AY801" s="2051"/>
      <c r="AZ801" s="2051"/>
      <c r="BA801" s="2051"/>
      <c r="BB801" s="2051"/>
      <c r="BC801" s="2051"/>
      <c r="BD801" s="2051"/>
      <c r="BE801" s="2051"/>
      <c r="BF801" s="2051"/>
      <c r="BG801" s="2084" t="s">
        <v>106</v>
      </c>
      <c r="BH801" s="2051"/>
      <c r="BI801" s="2068"/>
      <c r="BJ801" s="2051"/>
      <c r="BK801" s="2068"/>
      <c r="BL801" s="2085"/>
      <c r="BM801" s="2085"/>
      <c r="BN801" s="2088"/>
      <c r="BO801" s="2051"/>
      <c r="BP801" s="2068"/>
      <c r="BQ801" s="2051"/>
      <c r="BR801" s="2068"/>
      <c r="BS801" s="2051"/>
      <c r="BT801" s="2068"/>
      <c r="BU801" s="2051"/>
      <c r="BV801" s="2068"/>
      <c r="BW801" s="2051"/>
      <c r="BX801" s="2068"/>
      <c r="BY801" s="2051"/>
      <c r="BZ801" s="2068"/>
      <c r="CA801" s="2082"/>
      <c r="CB801" s="2051"/>
      <c r="CC801" s="2068"/>
      <c r="CD801" s="2051"/>
      <c r="CE801" s="2068"/>
      <c r="CF801" s="2051"/>
      <c r="CG801" s="2051"/>
    </row>
    <row r="802" spans="1:115" ht="30" hidden="1" customHeight="1" x14ac:dyDescent="0.25">
      <c r="A802" s="4722"/>
      <c r="B802" s="4685"/>
      <c r="C802" s="1814" t="s">
        <v>58</v>
      </c>
      <c r="D802" s="1814" t="s">
        <v>58</v>
      </c>
      <c r="E802" s="595" t="s">
        <v>53</v>
      </c>
      <c r="F802" s="595" t="s">
        <v>53</v>
      </c>
      <c r="G802" s="595" t="s">
        <v>53</v>
      </c>
      <c r="H802" s="595" t="s">
        <v>53</v>
      </c>
      <c r="I802" s="595" t="s">
        <v>53</v>
      </c>
      <c r="J802" s="595" t="s">
        <v>53</v>
      </c>
      <c r="K802" s="595" t="s">
        <v>53</v>
      </c>
      <c r="L802" s="594" t="s">
        <v>25</v>
      </c>
      <c r="M802" s="595" t="s">
        <v>53</v>
      </c>
      <c r="N802" s="595" t="s">
        <v>53</v>
      </c>
      <c r="O802" s="595" t="s">
        <v>53</v>
      </c>
      <c r="P802" s="595" t="s">
        <v>53</v>
      </c>
      <c r="Q802" s="595" t="s">
        <v>53</v>
      </c>
      <c r="R802" s="595" t="s">
        <v>53</v>
      </c>
      <c r="S802" s="595" t="s">
        <v>53</v>
      </c>
      <c r="T802" s="595" t="s">
        <v>53</v>
      </c>
      <c r="U802" s="618" t="s">
        <v>53</v>
      </c>
      <c r="V802" s="629" t="s">
        <v>53</v>
      </c>
      <c r="W802" s="634" t="s">
        <v>53</v>
      </c>
      <c r="X802" s="641" t="s">
        <v>53</v>
      </c>
      <c r="Y802" s="634" t="s">
        <v>53</v>
      </c>
      <c r="Z802" s="629" t="s">
        <v>53</v>
      </c>
      <c r="AA802" s="641">
        <f t="shared" ref="AA802:AF802" si="728">AA797-51</f>
        <v>40893</v>
      </c>
      <c r="AB802" s="634">
        <f t="shared" si="728"/>
        <v>41274</v>
      </c>
      <c r="AC802" s="629">
        <f t="shared" si="728"/>
        <v>41309</v>
      </c>
      <c r="AD802" s="634">
        <f t="shared" si="728"/>
        <v>40975</v>
      </c>
      <c r="AE802" s="629">
        <f t="shared" si="728"/>
        <v>41381</v>
      </c>
      <c r="AF802" s="811">
        <f t="shared" si="728"/>
        <v>41413</v>
      </c>
      <c r="AG802" s="629">
        <f>AG797-51</f>
        <v>41444</v>
      </c>
      <c r="AH802" s="634">
        <f>AH797-51</f>
        <v>41474</v>
      </c>
      <c r="AI802" s="629">
        <f>AI797-51</f>
        <v>41141</v>
      </c>
      <c r="AJ802" s="641" t="s">
        <v>25</v>
      </c>
      <c r="AK802" s="629">
        <f>AK797-51</f>
        <v>41180</v>
      </c>
      <c r="AL802" s="811">
        <f>AL797-51</f>
        <v>41211</v>
      </c>
      <c r="AM802" s="925"/>
      <c r="AN802" s="2082"/>
      <c r="AO802" s="2082"/>
      <c r="AP802" s="2082"/>
      <c r="AQ802" s="2082"/>
      <c r="AR802" s="2051"/>
      <c r="AS802" s="2051"/>
      <c r="AT802" s="2051"/>
      <c r="AU802" s="2083" t="s">
        <v>106</v>
      </c>
      <c r="AV802" s="2051"/>
      <c r="AW802" s="1809"/>
      <c r="AX802" s="2051"/>
      <c r="AY802" s="2051"/>
      <c r="AZ802" s="2051"/>
      <c r="BA802" s="2051"/>
      <c r="BB802" s="2051"/>
      <c r="BC802" s="2051"/>
      <c r="BD802" s="2051"/>
      <c r="BE802" s="2051"/>
      <c r="BF802" s="2051"/>
      <c r="BG802" s="2084" t="s">
        <v>106</v>
      </c>
      <c r="BH802" s="2051"/>
      <c r="BI802" s="2068"/>
      <c r="BJ802" s="2051"/>
      <c r="BK802" s="2068"/>
      <c r="BL802" s="2085"/>
      <c r="BM802" s="2085"/>
      <c r="BN802" s="2088"/>
      <c r="BO802" s="2051"/>
      <c r="BP802" s="2068"/>
      <c r="BQ802" s="2051"/>
      <c r="BR802" s="2068"/>
      <c r="BS802" s="2051"/>
      <c r="BT802" s="2068"/>
      <c r="BU802" s="2051"/>
      <c r="BV802" s="2068"/>
      <c r="BW802" s="2051"/>
      <c r="BX802" s="2068"/>
      <c r="BY802" s="2051"/>
      <c r="BZ802" s="2068"/>
      <c r="CA802" s="2082"/>
      <c r="CB802" s="2051"/>
      <c r="CC802" s="2068"/>
      <c r="CD802" s="2051"/>
      <c r="CE802" s="2068"/>
      <c r="CF802" s="2051"/>
      <c r="CG802" s="2051"/>
    </row>
    <row r="803" spans="1:115" ht="30" hidden="1" customHeight="1" x14ac:dyDescent="0.25">
      <c r="A803" s="4722"/>
      <c r="B803" s="4685"/>
      <c r="C803" s="1814" t="s">
        <v>42</v>
      </c>
      <c r="D803" s="1814" t="s">
        <v>42</v>
      </c>
      <c r="E803" s="591">
        <f>E797-51</f>
        <v>40238</v>
      </c>
      <c r="F803" s="591">
        <f>F801</f>
        <v>40632</v>
      </c>
      <c r="G803" s="591">
        <f>G801</f>
        <v>40665</v>
      </c>
      <c r="H803" s="591">
        <f>H801</f>
        <v>40693</v>
      </c>
      <c r="I803" s="591">
        <v>40723</v>
      </c>
      <c r="J803" s="591">
        <f>J801</f>
        <v>40388</v>
      </c>
      <c r="K803" s="591">
        <f>K801</f>
        <v>40783</v>
      </c>
      <c r="L803" s="594" t="s">
        <v>25</v>
      </c>
      <c r="M803" s="591">
        <v>40812</v>
      </c>
      <c r="N803" s="591">
        <f>N797-51</f>
        <v>40875</v>
      </c>
      <c r="O803" s="591">
        <f>O797-51</f>
        <v>40905</v>
      </c>
      <c r="P803" s="591">
        <f>P797-51</f>
        <v>40936</v>
      </c>
      <c r="Q803" s="591">
        <v>40601</v>
      </c>
      <c r="R803" s="591">
        <f t="shared" ref="R803:W803" si="729">R801</f>
        <v>40996</v>
      </c>
      <c r="S803" s="591">
        <f t="shared" si="729"/>
        <v>41026</v>
      </c>
      <c r="T803" s="591">
        <f t="shared" si="729"/>
        <v>41061</v>
      </c>
      <c r="U803" s="617">
        <f t="shared" si="729"/>
        <v>41078</v>
      </c>
      <c r="V803" s="574">
        <f t="shared" si="729"/>
        <v>41108</v>
      </c>
      <c r="W803" s="573">
        <f t="shared" si="729"/>
        <v>41148</v>
      </c>
      <c r="X803" s="112" t="s">
        <v>25</v>
      </c>
      <c r="Y803" s="573">
        <f>Y801</f>
        <v>41192</v>
      </c>
      <c r="Z803" s="574">
        <f>Z797-51</f>
        <v>40873</v>
      </c>
      <c r="AA803" s="640">
        <v>41264</v>
      </c>
      <c r="AB803" s="573">
        <f t="shared" ref="AB803:AI803" si="730">AB797-51</f>
        <v>41274</v>
      </c>
      <c r="AC803" s="574">
        <f t="shared" si="730"/>
        <v>41309</v>
      </c>
      <c r="AD803" s="573">
        <f t="shared" si="730"/>
        <v>40975</v>
      </c>
      <c r="AE803" s="574">
        <f t="shared" si="730"/>
        <v>41381</v>
      </c>
      <c r="AF803" s="575">
        <f t="shared" si="730"/>
        <v>41413</v>
      </c>
      <c r="AG803" s="574">
        <f t="shared" si="730"/>
        <v>41444</v>
      </c>
      <c r="AH803" s="573">
        <f t="shared" si="730"/>
        <v>41474</v>
      </c>
      <c r="AI803" s="574">
        <f t="shared" si="730"/>
        <v>41141</v>
      </c>
      <c r="AJ803" s="112" t="s">
        <v>25</v>
      </c>
      <c r="AK803" s="574">
        <f>AK797-51</f>
        <v>41180</v>
      </c>
      <c r="AL803" s="575">
        <f>AL797-51</f>
        <v>41211</v>
      </c>
      <c r="AM803" s="925"/>
      <c r="AN803" s="2082"/>
      <c r="AO803" s="2082"/>
      <c r="AP803" s="2082"/>
      <c r="AQ803" s="2082"/>
      <c r="AR803" s="2051"/>
      <c r="AS803" s="2051"/>
      <c r="AT803" s="2051"/>
      <c r="AU803" s="2083" t="s">
        <v>106</v>
      </c>
      <c r="AV803" s="2051"/>
      <c r="AW803" s="1809"/>
      <c r="AX803" s="2051"/>
      <c r="AY803" s="2051"/>
      <c r="AZ803" s="2051"/>
      <c r="BA803" s="2051"/>
      <c r="BB803" s="2051"/>
      <c r="BC803" s="2051"/>
      <c r="BD803" s="2051"/>
      <c r="BE803" s="2051"/>
      <c r="BF803" s="2051"/>
      <c r="BG803" s="2084" t="s">
        <v>106</v>
      </c>
      <c r="BH803" s="2051"/>
      <c r="BI803" s="2068"/>
      <c r="BJ803" s="2051"/>
      <c r="BK803" s="2068"/>
      <c r="BL803" s="2085"/>
      <c r="BM803" s="2085"/>
      <c r="BN803" s="2088"/>
      <c r="BO803" s="2051"/>
      <c r="BP803" s="2068"/>
      <c r="BQ803" s="2051"/>
      <c r="BR803" s="2068"/>
      <c r="BS803" s="2051"/>
      <c r="BT803" s="2068"/>
      <c r="BU803" s="2051"/>
      <c r="BV803" s="2068"/>
      <c r="BW803" s="2051"/>
      <c r="BX803" s="2068"/>
      <c r="BY803" s="2051"/>
      <c r="BZ803" s="2068"/>
      <c r="CA803" s="2082"/>
      <c r="CB803" s="2051"/>
      <c r="CC803" s="2068"/>
      <c r="CD803" s="2051"/>
      <c r="CE803" s="2068"/>
      <c r="CF803" s="2051"/>
      <c r="CG803" s="2051"/>
    </row>
    <row r="804" spans="1:115" ht="30" hidden="1" customHeight="1" x14ac:dyDescent="0.25">
      <c r="A804" s="4722"/>
      <c r="B804" s="4685"/>
      <c r="C804" s="602" t="s">
        <v>27</v>
      </c>
      <c r="D804" s="602" t="s">
        <v>27</v>
      </c>
      <c r="E804" s="591">
        <v>40268</v>
      </c>
      <c r="F804" s="591">
        <f>F800-3</f>
        <v>40662</v>
      </c>
      <c r="G804" s="596">
        <v>40324</v>
      </c>
      <c r="H804" s="591">
        <f>H800-3</f>
        <v>40718</v>
      </c>
      <c r="I804" s="591">
        <v>40746</v>
      </c>
      <c r="J804" s="591">
        <f>J800-3</f>
        <v>40409</v>
      </c>
      <c r="K804" s="591">
        <f>K800-3</f>
        <v>40802</v>
      </c>
      <c r="L804" s="592" t="s">
        <v>25</v>
      </c>
      <c r="M804" s="591">
        <v>40844</v>
      </c>
      <c r="N804" s="591">
        <f>N800-3</f>
        <v>40879</v>
      </c>
      <c r="O804" s="593">
        <f>O800-10</f>
        <v>40921</v>
      </c>
      <c r="P804" s="591">
        <f>P800-3</f>
        <v>40949</v>
      </c>
      <c r="Q804" s="591">
        <v>40638</v>
      </c>
      <c r="R804" s="591">
        <f>R800-3</f>
        <v>41033</v>
      </c>
      <c r="S804" s="591">
        <f>S800-3</f>
        <v>41061</v>
      </c>
      <c r="T804" s="593">
        <v>41103</v>
      </c>
      <c r="U804" s="616">
        <v>41117</v>
      </c>
      <c r="V804" s="554">
        <v>41138</v>
      </c>
      <c r="W804" s="573">
        <f>W800-3</f>
        <v>41187</v>
      </c>
      <c r="X804" s="112" t="s">
        <v>25</v>
      </c>
      <c r="Y804" s="573">
        <v>41242</v>
      </c>
      <c r="Z804" s="574">
        <v>41263</v>
      </c>
      <c r="AA804" s="112">
        <v>40926</v>
      </c>
      <c r="AB804" s="635">
        <v>40946</v>
      </c>
      <c r="AC804" s="574">
        <v>41354</v>
      </c>
      <c r="AD804" s="573">
        <v>41017</v>
      </c>
      <c r="AE804" s="554">
        <v>41059</v>
      </c>
      <c r="AF804" s="576">
        <v>41446</v>
      </c>
      <c r="AG804" s="554">
        <v>41474</v>
      </c>
      <c r="AH804" s="635">
        <v>41502</v>
      </c>
      <c r="AI804" s="554">
        <v>41529</v>
      </c>
      <c r="AJ804" s="116">
        <v>41544</v>
      </c>
      <c r="AK804" s="554">
        <v>41565</v>
      </c>
      <c r="AL804" s="576">
        <v>41593</v>
      </c>
      <c r="AM804" s="907">
        <v>41277</v>
      </c>
      <c r="AN804" s="907">
        <v>41291</v>
      </c>
      <c r="AO804" s="907">
        <v>41353</v>
      </c>
      <c r="AP804" s="551">
        <f>AP800-3</f>
        <v>41747</v>
      </c>
      <c r="AQ804" s="907">
        <v>41421</v>
      </c>
      <c r="AR804" s="116">
        <f>AR800-3</f>
        <v>41810</v>
      </c>
      <c r="AS804" s="116">
        <f>AS800-3</f>
        <v>41852</v>
      </c>
      <c r="AT804" s="116">
        <f>AT800-4</f>
        <v>41879</v>
      </c>
      <c r="AU804" s="116" t="s">
        <v>106</v>
      </c>
      <c r="AV804" s="116">
        <v>41915</v>
      </c>
      <c r="AW804" s="640">
        <v>41950</v>
      </c>
      <c r="AX804" s="116">
        <f>AX800-3</f>
        <v>41999</v>
      </c>
      <c r="AY804" s="116">
        <v>42013</v>
      </c>
      <c r="AZ804" s="116">
        <v>42048</v>
      </c>
      <c r="BA804" s="116">
        <f>BA800-3</f>
        <v>42104</v>
      </c>
      <c r="BB804" s="116">
        <f>BB800-3</f>
        <v>42125</v>
      </c>
      <c r="BC804" s="116">
        <f>BC800-3</f>
        <v>42160</v>
      </c>
      <c r="BD804" s="116">
        <f>BD135</f>
        <v>42195</v>
      </c>
      <c r="BE804" s="116">
        <f>BE135</f>
        <v>42223</v>
      </c>
      <c r="BF804" s="116">
        <f>BF135</f>
        <v>42258</v>
      </c>
      <c r="BG804" s="551" t="s">
        <v>106</v>
      </c>
      <c r="BH804" s="116">
        <f t="shared" ref="BH804:BQ804" si="731">BH135</f>
        <v>42293</v>
      </c>
      <c r="BI804" s="113">
        <f t="shared" si="731"/>
        <v>42328</v>
      </c>
      <c r="BJ804" s="116">
        <f t="shared" si="731"/>
        <v>42373</v>
      </c>
      <c r="BK804" s="113">
        <f t="shared" si="731"/>
        <v>42384</v>
      </c>
      <c r="BL804" s="116">
        <f t="shared" si="731"/>
        <v>42405</v>
      </c>
      <c r="BM804" s="116">
        <f t="shared" si="731"/>
        <v>42461</v>
      </c>
      <c r="BN804" s="551">
        <f t="shared" si="731"/>
        <v>42482</v>
      </c>
      <c r="BO804" s="116">
        <f t="shared" si="731"/>
        <v>42517</v>
      </c>
      <c r="BP804" s="113">
        <f t="shared" si="731"/>
        <v>42552</v>
      </c>
      <c r="BQ804" s="116">
        <f t="shared" si="731"/>
        <v>42587</v>
      </c>
      <c r="BR804" s="113">
        <v>42643</v>
      </c>
      <c r="BS804" s="116">
        <v>42643</v>
      </c>
      <c r="BT804" s="113">
        <f t="shared" ref="BT804:CG804" si="732">BT135</f>
        <v>42657</v>
      </c>
      <c r="BU804" s="116">
        <f t="shared" si="732"/>
        <v>42685</v>
      </c>
      <c r="BV804" s="113">
        <f t="shared" si="732"/>
        <v>42720</v>
      </c>
      <c r="BW804" s="116">
        <f t="shared" si="732"/>
        <v>42748</v>
      </c>
      <c r="BX804" s="113">
        <f t="shared" si="732"/>
        <v>42776</v>
      </c>
      <c r="BY804" s="116">
        <f t="shared" si="732"/>
        <v>42825</v>
      </c>
      <c r="BZ804" s="113">
        <f t="shared" si="732"/>
        <v>42853</v>
      </c>
      <c r="CA804" s="551">
        <f t="shared" si="732"/>
        <v>42888</v>
      </c>
      <c r="CB804" s="116">
        <f t="shared" si="732"/>
        <v>42923</v>
      </c>
      <c r="CC804" s="113">
        <f t="shared" si="732"/>
        <v>42958</v>
      </c>
      <c r="CD804" s="116">
        <f t="shared" si="732"/>
        <v>43000</v>
      </c>
      <c r="CE804" s="113" t="str">
        <f t="shared" si="732"/>
        <v>same as 12/30</v>
      </c>
      <c r="CF804" s="116">
        <f t="shared" si="732"/>
        <v>42663</v>
      </c>
      <c r="CG804" s="116">
        <f t="shared" si="732"/>
        <v>43063</v>
      </c>
    </row>
    <row r="805" spans="1:115" ht="45" hidden="1" customHeight="1" x14ac:dyDescent="0.25">
      <c r="A805" s="4722"/>
      <c r="B805" s="4685"/>
      <c r="C805" s="8" t="s">
        <v>13</v>
      </c>
      <c r="D805" s="8" t="s">
        <v>13</v>
      </c>
      <c r="E805" s="514" t="s">
        <v>43</v>
      </c>
      <c r="F805" s="514" t="s">
        <v>43</v>
      </c>
      <c r="G805" s="514" t="s">
        <v>43</v>
      </c>
      <c r="H805" s="514" t="s">
        <v>43</v>
      </c>
      <c r="I805" s="514" t="s">
        <v>43</v>
      </c>
      <c r="J805" s="514" t="s">
        <v>43</v>
      </c>
      <c r="K805" s="514" t="s">
        <v>43</v>
      </c>
      <c r="L805" s="514" t="s">
        <v>25</v>
      </c>
      <c r="M805" s="514" t="s">
        <v>43</v>
      </c>
      <c r="N805" s="514" t="s">
        <v>43</v>
      </c>
      <c r="O805" s="514" t="s">
        <v>43</v>
      </c>
      <c r="P805" s="514" t="s">
        <v>43</v>
      </c>
      <c r="Q805" s="514" t="s">
        <v>43</v>
      </c>
      <c r="R805" s="514" t="s">
        <v>43</v>
      </c>
      <c r="S805" s="514" t="s">
        <v>43</v>
      </c>
      <c r="T805" s="514" t="s">
        <v>43</v>
      </c>
      <c r="U805" s="619" t="s">
        <v>43</v>
      </c>
      <c r="V805" s="62" t="s">
        <v>43</v>
      </c>
      <c r="W805" s="63" t="s">
        <v>43</v>
      </c>
      <c r="X805" s="62" t="s">
        <v>43</v>
      </c>
      <c r="Y805" s="63" t="s">
        <v>43</v>
      </c>
      <c r="Z805" s="62" t="s">
        <v>43</v>
      </c>
      <c r="AA805" s="62" t="s">
        <v>43</v>
      </c>
      <c r="AB805" s="63" t="s">
        <v>43</v>
      </c>
      <c r="AC805" s="62" t="s">
        <v>43</v>
      </c>
      <c r="AD805" s="63" t="s">
        <v>43</v>
      </c>
      <c r="AE805" s="62" t="s">
        <v>43</v>
      </c>
      <c r="AF805" s="105" t="s">
        <v>43</v>
      </c>
      <c r="AG805" s="62" t="s">
        <v>43</v>
      </c>
      <c r="AH805" s="63" t="s">
        <v>43</v>
      </c>
      <c r="AI805" s="62" t="s">
        <v>43</v>
      </c>
      <c r="AJ805" s="62" t="s">
        <v>25</v>
      </c>
      <c r="AK805" s="62" t="s">
        <v>43</v>
      </c>
      <c r="AL805" s="105" t="s">
        <v>43</v>
      </c>
      <c r="AM805" s="900"/>
      <c r="AN805" s="900"/>
      <c r="AO805" s="900"/>
      <c r="AP805" s="900"/>
      <c r="AQ805" s="900"/>
      <c r="AR805" s="538"/>
      <c r="AS805" s="538"/>
      <c r="AT805" s="538"/>
      <c r="AU805" s="475" t="s">
        <v>106</v>
      </c>
      <c r="AV805" s="538"/>
      <c r="AW805" s="948"/>
      <c r="AX805" s="538"/>
      <c r="AY805" s="538"/>
      <c r="AZ805" s="538"/>
      <c r="BA805" s="538"/>
      <c r="BB805" s="538"/>
      <c r="BC805" s="538"/>
      <c r="BD805" s="538"/>
      <c r="BE805" s="538"/>
      <c r="BF805" s="538"/>
      <c r="BG805" s="1205" t="s">
        <v>106</v>
      </c>
      <c r="BH805" s="538"/>
      <c r="BI805" s="266"/>
      <c r="BJ805" s="538"/>
      <c r="BK805" s="266"/>
      <c r="BL805" s="186"/>
      <c r="BM805" s="186"/>
      <c r="BN805" s="259"/>
      <c r="BO805" s="538"/>
      <c r="BP805" s="266"/>
      <c r="BQ805" s="538"/>
      <c r="BR805" s="266"/>
      <c r="BS805" s="538"/>
      <c r="BT805" s="266"/>
      <c r="BU805" s="538"/>
      <c r="BV805" s="266"/>
      <c r="BW805" s="538"/>
      <c r="BX805" s="266"/>
      <c r="BY805" s="538"/>
      <c r="BZ805" s="266"/>
      <c r="CA805" s="900"/>
      <c r="CB805" s="538"/>
      <c r="CC805" s="266"/>
      <c r="CD805" s="538"/>
      <c r="CE805" s="266"/>
      <c r="CF805" s="538"/>
      <c r="CG805" s="538"/>
    </row>
    <row r="806" spans="1:115" ht="30" hidden="1" customHeight="1" x14ac:dyDescent="0.25">
      <c r="A806" s="4722"/>
      <c r="B806" s="4685"/>
      <c r="C806" s="389" t="s">
        <v>12</v>
      </c>
      <c r="D806" s="389" t="s">
        <v>12</v>
      </c>
      <c r="E806" s="589">
        <f>E804</f>
        <v>40268</v>
      </c>
      <c r="F806" s="589">
        <f>F804</f>
        <v>40662</v>
      </c>
      <c r="G806" s="589">
        <f>G804</f>
        <v>40324</v>
      </c>
      <c r="H806" s="589">
        <f>H804</f>
        <v>40718</v>
      </c>
      <c r="I806" s="589">
        <v>40774</v>
      </c>
      <c r="J806" s="589">
        <f>J804</f>
        <v>40409</v>
      </c>
      <c r="K806" s="589">
        <f>K804</f>
        <v>40802</v>
      </c>
      <c r="L806" s="590" t="s">
        <v>25</v>
      </c>
      <c r="M806" s="589">
        <f t="shared" ref="M806:W806" si="733">M804</f>
        <v>40844</v>
      </c>
      <c r="N806" s="589">
        <f t="shared" si="733"/>
        <v>40879</v>
      </c>
      <c r="O806" s="589">
        <f t="shared" si="733"/>
        <v>40921</v>
      </c>
      <c r="P806" s="589">
        <f t="shared" si="733"/>
        <v>40949</v>
      </c>
      <c r="Q806" s="589">
        <f t="shared" si="733"/>
        <v>40638</v>
      </c>
      <c r="R806" s="589">
        <f t="shared" si="733"/>
        <v>41033</v>
      </c>
      <c r="S806" s="589">
        <f t="shared" si="733"/>
        <v>41061</v>
      </c>
      <c r="T806" s="589">
        <f t="shared" si="733"/>
        <v>41103</v>
      </c>
      <c r="U806" s="615">
        <f t="shared" si="733"/>
        <v>41117</v>
      </c>
      <c r="V806" s="71">
        <f t="shared" si="733"/>
        <v>41138</v>
      </c>
      <c r="W806" s="174">
        <f t="shared" si="733"/>
        <v>41187</v>
      </c>
      <c r="X806" s="65" t="s">
        <v>25</v>
      </c>
      <c r="Y806" s="174">
        <f>Y804</f>
        <v>41242</v>
      </c>
      <c r="Z806" s="71">
        <f>Z804</f>
        <v>41263</v>
      </c>
      <c r="AA806" s="65">
        <f>AA804</f>
        <v>40926</v>
      </c>
      <c r="AB806" s="174">
        <f t="shared" ref="AB806:AL806" si="734">AB807</f>
        <v>41320</v>
      </c>
      <c r="AC806" s="71">
        <f t="shared" si="734"/>
        <v>41340</v>
      </c>
      <c r="AD806" s="174">
        <f t="shared" si="734"/>
        <v>41006</v>
      </c>
      <c r="AE806" s="71">
        <f t="shared" si="734"/>
        <v>41411</v>
      </c>
      <c r="AF806" s="564">
        <f t="shared" si="734"/>
        <v>41438</v>
      </c>
      <c r="AG806" s="71">
        <f t="shared" si="734"/>
        <v>41469</v>
      </c>
      <c r="AH806" s="174">
        <f t="shared" si="734"/>
        <v>41500</v>
      </c>
      <c r="AI806" s="71">
        <f t="shared" si="734"/>
        <v>41166</v>
      </c>
      <c r="AJ806" s="65" t="s">
        <v>25</v>
      </c>
      <c r="AK806" s="71">
        <f t="shared" si="734"/>
        <v>41195</v>
      </c>
      <c r="AL806" s="564">
        <f t="shared" si="734"/>
        <v>41226</v>
      </c>
      <c r="AM806" s="900"/>
      <c r="AN806" s="900"/>
      <c r="AO806" s="900"/>
      <c r="AP806" s="900"/>
      <c r="AQ806" s="900"/>
      <c r="AR806" s="538"/>
      <c r="AS806" s="538"/>
      <c r="AT806" s="538"/>
      <c r="AU806" s="475" t="s">
        <v>106</v>
      </c>
      <c r="AV806" s="538"/>
      <c r="AW806" s="948"/>
      <c r="AX806" s="538"/>
      <c r="AY806" s="538"/>
      <c r="AZ806" s="538"/>
      <c r="BA806" s="538"/>
      <c r="BB806" s="538"/>
      <c r="BC806" s="538"/>
      <c r="BD806" s="538"/>
      <c r="BE806" s="538"/>
      <c r="BF806" s="538"/>
      <c r="BG806" s="1205" t="s">
        <v>106</v>
      </c>
      <c r="BH806" s="538"/>
      <c r="BI806" s="266"/>
      <c r="BJ806" s="538"/>
      <c r="BK806" s="266"/>
      <c r="BL806" s="186"/>
      <c r="BM806" s="186"/>
      <c r="BN806" s="259"/>
      <c r="BO806" s="538"/>
      <c r="BP806" s="266"/>
      <c r="BQ806" s="538"/>
      <c r="BR806" s="266"/>
      <c r="BS806" s="538"/>
      <c r="BT806" s="266"/>
      <c r="BU806" s="538"/>
      <c r="BV806" s="266"/>
      <c r="BW806" s="538"/>
      <c r="BX806" s="266"/>
      <c r="BY806" s="538"/>
      <c r="BZ806" s="266"/>
      <c r="CA806" s="900"/>
      <c r="CB806" s="538"/>
      <c r="CC806" s="266"/>
      <c r="CD806" s="538"/>
      <c r="CE806" s="266"/>
      <c r="CF806" s="538"/>
      <c r="CG806" s="538"/>
    </row>
    <row r="807" spans="1:115" ht="30" hidden="1" customHeight="1" x14ac:dyDescent="0.25">
      <c r="A807" s="4722"/>
      <c r="B807" s="4685"/>
      <c r="C807" s="1793" t="s">
        <v>194</v>
      </c>
      <c r="D807" s="1793" t="s">
        <v>194</v>
      </c>
      <c r="E807" s="1794"/>
      <c r="F807" s="1794"/>
      <c r="G807" s="1794"/>
      <c r="H807" s="1794"/>
      <c r="I807" s="1794"/>
      <c r="J807" s="1794"/>
      <c r="K807" s="1794"/>
      <c r="L807" s="1794"/>
      <c r="M807" s="1794"/>
      <c r="N807" s="1794"/>
      <c r="O807" s="1794"/>
      <c r="P807" s="1794"/>
      <c r="Q807" s="1794"/>
      <c r="R807" s="1794"/>
      <c r="S807" s="1794"/>
      <c r="T807" s="1794"/>
      <c r="U807" s="2081"/>
      <c r="V807" s="1776"/>
      <c r="W807" s="1778"/>
      <c r="X807" s="1776" t="s">
        <v>25</v>
      </c>
      <c r="Y807" s="1778">
        <f>Y790-105</f>
        <v>41229</v>
      </c>
      <c r="Z807" s="1778">
        <f>Z790-105</f>
        <v>40894</v>
      </c>
      <c r="AA807" s="1778">
        <f>AA790-125</f>
        <v>40904</v>
      </c>
      <c r="AB807" s="1778">
        <f>AB790-105</f>
        <v>41320</v>
      </c>
      <c r="AC807" s="1777">
        <f>AC790-115</f>
        <v>41340</v>
      </c>
      <c r="AD807" s="1801">
        <f>AD790-115</f>
        <v>41006</v>
      </c>
      <c r="AE807" s="1776">
        <f>AE790-106</f>
        <v>41411</v>
      </c>
      <c r="AF807" s="1799">
        <f>AF790-109</f>
        <v>41438</v>
      </c>
      <c r="AG807" s="1776">
        <f>AG790-109</f>
        <v>41469</v>
      </c>
      <c r="AH807" s="1778">
        <f>AH790-109</f>
        <v>41500</v>
      </c>
      <c r="AI807" s="1776">
        <f>AI790-109</f>
        <v>41166</v>
      </c>
      <c r="AJ807" s="1776">
        <v>41531</v>
      </c>
      <c r="AK807" s="1776">
        <f>AK790-139</f>
        <v>41195</v>
      </c>
      <c r="AL807" s="1799">
        <f>AL790-139</f>
        <v>41226</v>
      </c>
      <c r="AM807" s="1799">
        <v>41621</v>
      </c>
      <c r="AN807" s="1799">
        <f>AN790-139</f>
        <v>41652</v>
      </c>
      <c r="AO807" s="1799">
        <f t="shared" ref="AO807:AT807" si="735">AO790-115</f>
        <v>41706</v>
      </c>
      <c r="AP807" s="1799">
        <f t="shared" si="735"/>
        <v>41737</v>
      </c>
      <c r="AQ807" s="1799">
        <f t="shared" si="735"/>
        <v>41768</v>
      </c>
      <c r="AR807" s="1776">
        <f t="shared" si="735"/>
        <v>41798</v>
      </c>
      <c r="AS807" s="1776">
        <f t="shared" si="735"/>
        <v>41829</v>
      </c>
      <c r="AT807" s="1776">
        <f t="shared" si="735"/>
        <v>41859</v>
      </c>
      <c r="AU807" s="1776" t="s">
        <v>106</v>
      </c>
      <c r="AV807" s="1776">
        <v>41900</v>
      </c>
      <c r="AW807" s="1777">
        <v>41931</v>
      </c>
      <c r="AX807" s="1777">
        <f>AX790-126</f>
        <v>41969</v>
      </c>
      <c r="AY807" s="1777">
        <f>AY790-126</f>
        <v>41999</v>
      </c>
      <c r="AZ807" s="1776">
        <f>AZ790-105</f>
        <v>42051</v>
      </c>
      <c r="BA807" s="1776">
        <f>BA790-105</f>
        <v>42081</v>
      </c>
      <c r="BB807" s="1776">
        <f>BB790-105</f>
        <v>42112</v>
      </c>
      <c r="BC807" s="1776">
        <f>BC790-105</f>
        <v>42143</v>
      </c>
      <c r="BD807" s="1776">
        <f>BD116-119</f>
        <v>42159</v>
      </c>
      <c r="BE807" s="1776">
        <f>BE116-119</f>
        <v>42190</v>
      </c>
      <c r="BF807" s="1776">
        <f>BF116-119</f>
        <v>42220</v>
      </c>
      <c r="BG807" s="1799" t="s">
        <v>106</v>
      </c>
      <c r="BH807" s="1777">
        <f>BH116-119</f>
        <v>41910</v>
      </c>
      <c r="BI807" s="1801">
        <f>BI116-139</f>
        <v>42255</v>
      </c>
      <c r="BJ807" s="1777">
        <f>BJ116-1139</f>
        <v>41322</v>
      </c>
      <c r="BK807" s="1801">
        <f t="shared" ref="BK807:BR807" si="736">BK116-139</f>
        <v>42352</v>
      </c>
      <c r="BL807" s="1777">
        <f t="shared" si="736"/>
        <v>42383</v>
      </c>
      <c r="BM807" s="1777">
        <f t="shared" si="736"/>
        <v>42413</v>
      </c>
      <c r="BN807" s="1800">
        <f t="shared" si="736"/>
        <v>42444</v>
      </c>
      <c r="BO807" s="1777">
        <f t="shared" si="736"/>
        <v>42475</v>
      </c>
      <c r="BP807" s="1801">
        <f t="shared" si="736"/>
        <v>42505</v>
      </c>
      <c r="BQ807" s="1777">
        <f t="shared" si="736"/>
        <v>42536</v>
      </c>
      <c r="BR807" s="1801">
        <f t="shared" si="736"/>
        <v>42566</v>
      </c>
      <c r="BS807" s="1776">
        <f>BS116-110</f>
        <v>42626</v>
      </c>
      <c r="BT807" s="1778">
        <f t="shared" ref="BT807:CG807" si="737">BT116-139</f>
        <v>42611</v>
      </c>
      <c r="BU807" s="1776">
        <f t="shared" si="737"/>
        <v>42656</v>
      </c>
      <c r="BV807" s="1778">
        <f t="shared" si="737"/>
        <v>42687</v>
      </c>
      <c r="BW807" s="1776">
        <f t="shared" si="737"/>
        <v>42717</v>
      </c>
      <c r="BX807" s="1778">
        <f t="shared" si="737"/>
        <v>42748</v>
      </c>
      <c r="BY807" s="1776">
        <f t="shared" si="737"/>
        <v>42778</v>
      </c>
      <c r="BZ807" s="1778">
        <f t="shared" si="737"/>
        <v>42809</v>
      </c>
      <c r="CA807" s="1799">
        <f t="shared" si="737"/>
        <v>42840</v>
      </c>
      <c r="CB807" s="1776">
        <f t="shared" si="737"/>
        <v>42870</v>
      </c>
      <c r="CC807" s="1778">
        <f t="shared" si="737"/>
        <v>42901</v>
      </c>
      <c r="CD807" s="1776">
        <f t="shared" si="737"/>
        <v>42931</v>
      </c>
      <c r="CE807" s="1778">
        <f t="shared" si="737"/>
        <v>42962</v>
      </c>
      <c r="CF807" s="1776">
        <f t="shared" si="737"/>
        <v>42993</v>
      </c>
      <c r="CG807" s="1776">
        <f t="shared" si="737"/>
        <v>43021</v>
      </c>
    </row>
    <row r="808" spans="1:115" ht="30" hidden="1" customHeight="1" x14ac:dyDescent="0.25">
      <c r="A808" s="4722"/>
      <c r="B808" s="4685"/>
      <c r="C808" s="8" t="s">
        <v>31</v>
      </c>
      <c r="D808" s="8" t="s">
        <v>31</v>
      </c>
      <c r="E808" s="513">
        <v>40265</v>
      </c>
      <c r="F808" s="513">
        <f>F804-3</f>
        <v>40659</v>
      </c>
      <c r="G808" s="597">
        <v>40322</v>
      </c>
      <c r="H808" s="513">
        <f>H804-3</f>
        <v>40715</v>
      </c>
      <c r="I808" s="513">
        <v>40743</v>
      </c>
      <c r="J808" s="513">
        <f>J804-3</f>
        <v>40406</v>
      </c>
      <c r="K808" s="513">
        <f>K804-3</f>
        <v>40799</v>
      </c>
      <c r="L808" s="514" t="s">
        <v>25</v>
      </c>
      <c r="M808" s="513">
        <v>40841</v>
      </c>
      <c r="N808" s="513">
        <f t="shared" ref="N808:V808" si="738">N804-3</f>
        <v>40876</v>
      </c>
      <c r="O808" s="513">
        <f t="shared" si="738"/>
        <v>40918</v>
      </c>
      <c r="P808" s="513">
        <f t="shared" si="738"/>
        <v>40946</v>
      </c>
      <c r="Q808" s="513">
        <f t="shared" si="738"/>
        <v>40635</v>
      </c>
      <c r="R808" s="513">
        <f t="shared" si="738"/>
        <v>41030</v>
      </c>
      <c r="S808" s="513">
        <f t="shared" si="738"/>
        <v>41058</v>
      </c>
      <c r="T808" s="513">
        <f t="shared" si="738"/>
        <v>41100</v>
      </c>
      <c r="U808" s="621">
        <f t="shared" si="738"/>
        <v>41114</v>
      </c>
      <c r="V808" s="61">
        <f t="shared" si="738"/>
        <v>41135</v>
      </c>
      <c r="W808" s="94">
        <f>W804-3</f>
        <v>41184</v>
      </c>
      <c r="X808" s="62" t="s">
        <v>25</v>
      </c>
      <c r="Y808" s="94">
        <v>41240</v>
      </c>
      <c r="Z808" s="76">
        <v>41261</v>
      </c>
      <c r="AA808" s="62">
        <f>AA804-3</f>
        <v>40923</v>
      </c>
      <c r="AB808" s="94">
        <f>AB804-3</f>
        <v>40943</v>
      </c>
      <c r="AC808" s="61">
        <f>AC804-3</f>
        <v>41351</v>
      </c>
      <c r="AD808" s="94">
        <v>41015</v>
      </c>
      <c r="AE808" s="61">
        <f>AE804-3</f>
        <v>41056</v>
      </c>
      <c r="AF808" s="295">
        <f>AF804-3</f>
        <v>41443</v>
      </c>
      <c r="AG808" s="61">
        <f>AG804-3</f>
        <v>41471</v>
      </c>
      <c r="AH808" s="94">
        <f>AH804-3</f>
        <v>41499</v>
      </c>
      <c r="AI808" s="76">
        <v>41527</v>
      </c>
      <c r="AJ808" s="62">
        <v>41541</v>
      </c>
      <c r="AK808" s="61">
        <f>AK804-3</f>
        <v>41562</v>
      </c>
      <c r="AL808" s="295">
        <f>AL804-3</f>
        <v>41590</v>
      </c>
      <c r="AM808" s="295">
        <v>41632</v>
      </c>
      <c r="AN808" s="295">
        <f t="shared" ref="AN808:AT808" si="739">AN804-3</f>
        <v>41288</v>
      </c>
      <c r="AO808" s="295">
        <f t="shared" si="739"/>
        <v>41350</v>
      </c>
      <c r="AP808" s="295">
        <f t="shared" si="739"/>
        <v>41744</v>
      </c>
      <c r="AQ808" s="295">
        <f t="shared" si="739"/>
        <v>41418</v>
      </c>
      <c r="AR808" s="61">
        <f t="shared" si="739"/>
        <v>41807</v>
      </c>
      <c r="AS808" s="61">
        <f t="shared" si="739"/>
        <v>41849</v>
      </c>
      <c r="AT808" s="61">
        <f t="shared" si="739"/>
        <v>41876</v>
      </c>
      <c r="AU808" s="62" t="s">
        <v>106</v>
      </c>
      <c r="AV808" s="61">
        <v>41912</v>
      </c>
      <c r="AW808" s="191">
        <v>41947</v>
      </c>
      <c r="AX808" s="61">
        <f t="shared" ref="AX808:CG808" si="740">AX804-3</f>
        <v>41996</v>
      </c>
      <c r="AY808" s="61">
        <f t="shared" si="740"/>
        <v>42010</v>
      </c>
      <c r="AZ808" s="61">
        <f t="shared" si="740"/>
        <v>42045</v>
      </c>
      <c r="BA808" s="61">
        <f t="shared" si="740"/>
        <v>42101</v>
      </c>
      <c r="BB808" s="61">
        <f t="shared" si="740"/>
        <v>42122</v>
      </c>
      <c r="BC808" s="61">
        <f t="shared" si="740"/>
        <v>42157</v>
      </c>
      <c r="BD808" s="61">
        <f t="shared" si="740"/>
        <v>42192</v>
      </c>
      <c r="BE808" s="61">
        <f t="shared" si="740"/>
        <v>42220</v>
      </c>
      <c r="BF808" s="61">
        <f t="shared" si="740"/>
        <v>42255</v>
      </c>
      <c r="BG808" s="105" t="s">
        <v>106</v>
      </c>
      <c r="BH808" s="61">
        <f t="shared" si="740"/>
        <v>42290</v>
      </c>
      <c r="BI808" s="94">
        <f t="shared" si="740"/>
        <v>42325</v>
      </c>
      <c r="BJ808" s="61">
        <f t="shared" si="740"/>
        <v>42370</v>
      </c>
      <c r="BK808" s="94">
        <f t="shared" si="740"/>
        <v>42381</v>
      </c>
      <c r="BL808" s="61">
        <f t="shared" si="740"/>
        <v>42402</v>
      </c>
      <c r="BM808" s="61">
        <f t="shared" si="740"/>
        <v>42458</v>
      </c>
      <c r="BN808" s="295">
        <f t="shared" si="740"/>
        <v>42479</v>
      </c>
      <c r="BO808" s="61">
        <f t="shared" si="740"/>
        <v>42514</v>
      </c>
      <c r="BP808" s="94">
        <f t="shared" si="740"/>
        <v>42549</v>
      </c>
      <c r="BQ808" s="61">
        <f t="shared" si="740"/>
        <v>42584</v>
      </c>
      <c r="BR808" s="94">
        <f t="shared" si="740"/>
        <v>42640</v>
      </c>
      <c r="BS808" s="61">
        <f t="shared" si="740"/>
        <v>42640</v>
      </c>
      <c r="BT808" s="94">
        <f t="shared" si="740"/>
        <v>42654</v>
      </c>
      <c r="BU808" s="61">
        <f t="shared" si="740"/>
        <v>42682</v>
      </c>
      <c r="BV808" s="94">
        <f t="shared" si="740"/>
        <v>42717</v>
      </c>
      <c r="BW808" s="61">
        <f t="shared" si="740"/>
        <v>42745</v>
      </c>
      <c r="BX808" s="94">
        <f t="shared" si="740"/>
        <v>42773</v>
      </c>
      <c r="BY808" s="61">
        <f t="shared" si="740"/>
        <v>42822</v>
      </c>
      <c r="BZ808" s="94">
        <f t="shared" si="740"/>
        <v>42850</v>
      </c>
      <c r="CA808" s="295">
        <f t="shared" si="740"/>
        <v>42885</v>
      </c>
      <c r="CB808" s="61">
        <f t="shared" si="740"/>
        <v>42920</v>
      </c>
      <c r="CC808" s="94">
        <f t="shared" si="740"/>
        <v>42955</v>
      </c>
      <c r="CD808" s="61">
        <f t="shared" si="740"/>
        <v>42997</v>
      </c>
      <c r="CE808" s="94" t="s">
        <v>106</v>
      </c>
      <c r="CF808" s="61">
        <f t="shared" si="740"/>
        <v>42660</v>
      </c>
      <c r="CG808" s="61">
        <f t="shared" si="740"/>
        <v>43060</v>
      </c>
    </row>
    <row r="809" spans="1:115" ht="30" hidden="1" customHeight="1" x14ac:dyDescent="0.25">
      <c r="A809" s="4722"/>
      <c r="B809" s="4685"/>
      <c r="C809" s="8" t="s">
        <v>123</v>
      </c>
      <c r="D809" s="8" t="s">
        <v>123</v>
      </c>
      <c r="E809" s="513"/>
      <c r="F809" s="513"/>
      <c r="G809" s="597"/>
      <c r="H809" s="513"/>
      <c r="I809" s="513">
        <f>I810</f>
        <v>40737</v>
      </c>
      <c r="J809" s="513">
        <f t="shared" ref="J809:O809" si="741">J810</f>
        <v>40400</v>
      </c>
      <c r="K809" s="513">
        <f t="shared" si="741"/>
        <v>40793</v>
      </c>
      <c r="L809" s="514" t="str">
        <f t="shared" si="741"/>
        <v>same as 1/30</v>
      </c>
      <c r="M809" s="513">
        <f t="shared" si="741"/>
        <v>40835</v>
      </c>
      <c r="N809" s="513">
        <f t="shared" si="741"/>
        <v>40870</v>
      </c>
      <c r="O809" s="513">
        <f t="shared" si="741"/>
        <v>40912</v>
      </c>
      <c r="P809" s="513">
        <v>40573</v>
      </c>
      <c r="Q809" s="513"/>
      <c r="R809" s="513"/>
      <c r="S809" s="513"/>
      <c r="T809" s="513"/>
      <c r="U809" s="621"/>
      <c r="V809" s="61"/>
      <c r="W809" s="94"/>
      <c r="X809" s="62" t="s">
        <v>25</v>
      </c>
      <c r="Y809" s="94"/>
      <c r="Z809" s="61">
        <v>41254</v>
      </c>
      <c r="AA809" s="62"/>
      <c r="AB809" s="94"/>
      <c r="AC809" s="61"/>
      <c r="AD809" s="94"/>
      <c r="AE809" s="61"/>
      <c r="AF809" s="295"/>
      <c r="AG809" s="61"/>
      <c r="AH809" s="94"/>
      <c r="AI809" s="61"/>
      <c r="AJ809" s="62" t="s">
        <v>25</v>
      </c>
      <c r="AK809" s="61"/>
      <c r="AL809" s="295"/>
      <c r="AM809" s="295"/>
      <c r="AN809" s="295"/>
      <c r="AO809" s="295"/>
      <c r="AP809" s="295"/>
      <c r="AQ809" s="295"/>
      <c r="AR809" s="61"/>
      <c r="AS809" s="61"/>
      <c r="AT809" s="61"/>
      <c r="AU809" s="62" t="s">
        <v>106</v>
      </c>
      <c r="AV809" s="61"/>
      <c r="AW809" s="191"/>
      <c r="AX809" s="61"/>
      <c r="AY809" s="61"/>
      <c r="AZ809" s="61"/>
      <c r="BA809" s="61"/>
      <c r="BB809" s="61"/>
      <c r="BC809" s="61"/>
      <c r="BD809" s="61"/>
      <c r="BE809" s="61"/>
      <c r="BF809" s="61"/>
      <c r="BG809" s="105" t="s">
        <v>106</v>
      </c>
      <c r="BH809" s="61"/>
      <c r="BI809" s="94"/>
      <c r="BJ809" s="61"/>
      <c r="BK809" s="94"/>
      <c r="BL809" s="61"/>
      <c r="BM809" s="61"/>
      <c r="BN809" s="295"/>
      <c r="BO809" s="61"/>
      <c r="BP809" s="94"/>
      <c r="BQ809" s="61"/>
      <c r="BR809" s="94"/>
      <c r="BS809" s="61"/>
      <c r="BT809" s="94"/>
      <c r="BU809" s="61"/>
      <c r="BV809" s="94"/>
      <c r="BW809" s="61"/>
      <c r="BX809" s="94"/>
      <c r="BY809" s="61"/>
      <c r="BZ809" s="94"/>
      <c r="CA809" s="295"/>
      <c r="CB809" s="61"/>
      <c r="CC809" s="94"/>
      <c r="CD809" s="61"/>
      <c r="CE809" s="94" t="s">
        <v>106</v>
      </c>
      <c r="CF809" s="61"/>
      <c r="CG809" s="61"/>
    </row>
    <row r="810" spans="1:115" ht="30" hidden="1" customHeight="1" x14ac:dyDescent="0.25">
      <c r="A810" s="4722"/>
      <c r="B810" s="4685"/>
      <c r="C810" s="8" t="s">
        <v>124</v>
      </c>
      <c r="D810" s="8" t="s">
        <v>124</v>
      </c>
      <c r="E810" s="513">
        <v>40260</v>
      </c>
      <c r="F810" s="513">
        <f>F808-6</f>
        <v>40653</v>
      </c>
      <c r="G810" s="513">
        <f>G808-6</f>
        <v>40316</v>
      </c>
      <c r="H810" s="513">
        <f>H808-6</f>
        <v>40709</v>
      </c>
      <c r="I810" s="513">
        <v>40737</v>
      </c>
      <c r="J810" s="513">
        <f>J808-6</f>
        <v>40400</v>
      </c>
      <c r="K810" s="513">
        <f>K808-6</f>
        <v>40793</v>
      </c>
      <c r="L810" s="514" t="s">
        <v>25</v>
      </c>
      <c r="M810" s="513">
        <v>40835</v>
      </c>
      <c r="N810" s="513">
        <f>N808-6</f>
        <v>40870</v>
      </c>
      <c r="O810" s="513">
        <f>O808-6</f>
        <v>40912</v>
      </c>
      <c r="P810" s="515">
        <v>40556</v>
      </c>
      <c r="Q810" s="513">
        <f>Q808-6</f>
        <v>40629</v>
      </c>
      <c r="R810" s="513">
        <f>R808-6</f>
        <v>41024</v>
      </c>
      <c r="S810" s="513">
        <f>S808-6</f>
        <v>41052</v>
      </c>
      <c r="T810" s="513">
        <v>41087</v>
      </c>
      <c r="U810" s="621">
        <f>U808-6</f>
        <v>41108</v>
      </c>
      <c r="V810" s="76">
        <f>V808-6</f>
        <v>41129</v>
      </c>
      <c r="W810" s="94">
        <v>41179</v>
      </c>
      <c r="X810" s="191" t="s">
        <v>25</v>
      </c>
      <c r="Y810" s="521">
        <f>Y808-6</f>
        <v>41234</v>
      </c>
      <c r="Z810" s="61">
        <v>41254</v>
      </c>
      <c r="AA810" s="62">
        <f>AA808-6</f>
        <v>40917</v>
      </c>
      <c r="AB810" s="94">
        <f>AB808-4</f>
        <v>40939</v>
      </c>
      <c r="AC810" s="61">
        <v>40982</v>
      </c>
      <c r="AD810" s="94">
        <v>41010</v>
      </c>
      <c r="AE810" s="61">
        <f>AE808-4</f>
        <v>41052</v>
      </c>
      <c r="AF810" s="295">
        <f>AF808-5</f>
        <v>41438</v>
      </c>
      <c r="AG810" s="61">
        <f>AG808-5</f>
        <v>41466</v>
      </c>
      <c r="AH810" s="94">
        <f>AH808-5</f>
        <v>41494</v>
      </c>
      <c r="AI810" s="76">
        <v>41522</v>
      </c>
      <c r="AJ810" s="62">
        <v>41536</v>
      </c>
      <c r="AK810" s="61">
        <f>AK808-5</f>
        <v>41557</v>
      </c>
      <c r="AL810" s="295">
        <f>AL808-5</f>
        <v>41585</v>
      </c>
      <c r="AM810" s="295">
        <v>41627</v>
      </c>
      <c r="AN810" s="295">
        <f>AN813+48</f>
        <v>41648</v>
      </c>
      <c r="AO810" s="908">
        <v>41711</v>
      </c>
      <c r="AP810" s="295">
        <f>AP808-5</f>
        <v>41739</v>
      </c>
      <c r="AQ810" s="295">
        <v>41409</v>
      </c>
      <c r="AR810" s="61">
        <f>AR808-5</f>
        <v>41802</v>
      </c>
      <c r="AS810" s="61">
        <f>AS808-5</f>
        <v>41844</v>
      </c>
      <c r="AT810" s="61">
        <f>AT808-4</f>
        <v>41872</v>
      </c>
      <c r="AU810" s="62" t="s">
        <v>106</v>
      </c>
      <c r="AV810" s="61">
        <v>41907</v>
      </c>
      <c r="AW810" s="191">
        <v>41942</v>
      </c>
      <c r="AX810" s="61">
        <f>AX808-5</f>
        <v>41991</v>
      </c>
      <c r="AY810" s="61">
        <v>42006</v>
      </c>
      <c r="AZ810" s="61">
        <v>42040</v>
      </c>
      <c r="BA810" s="61">
        <f>BA808-5</f>
        <v>42096</v>
      </c>
      <c r="BB810" s="61">
        <f>BB808-5</f>
        <v>42117</v>
      </c>
      <c r="BC810" s="61">
        <f>BC808-5</f>
        <v>42152</v>
      </c>
      <c r="BD810" s="61">
        <f>BD144</f>
        <v>42187</v>
      </c>
      <c r="BE810" s="61">
        <f t="shared" ref="BE810:CG810" si="742">BE808-5</f>
        <v>42215</v>
      </c>
      <c r="BF810" s="61">
        <f t="shared" si="742"/>
        <v>42250</v>
      </c>
      <c r="BG810" s="105" t="s">
        <v>106</v>
      </c>
      <c r="BH810" s="61">
        <f t="shared" si="742"/>
        <v>42285</v>
      </c>
      <c r="BI810" s="94">
        <f t="shared" si="742"/>
        <v>42320</v>
      </c>
      <c r="BJ810" s="61">
        <f t="shared" si="742"/>
        <v>42365</v>
      </c>
      <c r="BK810" s="94">
        <f t="shared" si="742"/>
        <v>42376</v>
      </c>
      <c r="BL810" s="61">
        <f t="shared" si="742"/>
        <v>42397</v>
      </c>
      <c r="BM810" s="61">
        <f t="shared" si="742"/>
        <v>42453</v>
      </c>
      <c r="BN810" s="295">
        <f t="shared" si="742"/>
        <v>42474</v>
      </c>
      <c r="BO810" s="61">
        <f t="shared" si="742"/>
        <v>42509</v>
      </c>
      <c r="BP810" s="94">
        <f t="shared" si="742"/>
        <v>42544</v>
      </c>
      <c r="BQ810" s="61">
        <f t="shared" si="742"/>
        <v>42579</v>
      </c>
      <c r="BR810" s="94">
        <f t="shared" si="742"/>
        <v>42635</v>
      </c>
      <c r="BS810" s="61">
        <f t="shared" si="742"/>
        <v>42635</v>
      </c>
      <c r="BT810" s="94">
        <f t="shared" si="742"/>
        <v>42649</v>
      </c>
      <c r="BU810" s="61">
        <f t="shared" si="742"/>
        <v>42677</v>
      </c>
      <c r="BV810" s="94">
        <f t="shared" si="742"/>
        <v>42712</v>
      </c>
      <c r="BW810" s="61">
        <f t="shared" si="742"/>
        <v>42740</v>
      </c>
      <c r="BX810" s="94">
        <f t="shared" si="742"/>
        <v>42768</v>
      </c>
      <c r="BY810" s="61">
        <f t="shared" si="742"/>
        <v>42817</v>
      </c>
      <c r="BZ810" s="94">
        <f t="shared" si="742"/>
        <v>42845</v>
      </c>
      <c r="CA810" s="295">
        <f t="shared" si="742"/>
        <v>42880</v>
      </c>
      <c r="CB810" s="61">
        <f t="shared" si="742"/>
        <v>42915</v>
      </c>
      <c r="CC810" s="94">
        <f t="shared" si="742"/>
        <v>42950</v>
      </c>
      <c r="CD810" s="61">
        <f t="shared" si="742"/>
        <v>42992</v>
      </c>
      <c r="CE810" s="94" t="s">
        <v>106</v>
      </c>
      <c r="CF810" s="61">
        <f t="shared" si="742"/>
        <v>42655</v>
      </c>
      <c r="CG810" s="61">
        <f t="shared" si="742"/>
        <v>43055</v>
      </c>
    </row>
    <row r="811" spans="1:115" s="48" customFormat="1" ht="30" hidden="1" customHeight="1" x14ac:dyDescent="0.25">
      <c r="A811" s="4722"/>
      <c r="B811" s="4685"/>
      <c r="C811" s="599" t="s">
        <v>63</v>
      </c>
      <c r="D811" s="599" t="s">
        <v>63</v>
      </c>
      <c r="E811" s="583">
        <f t="shared" ref="E811:K811" si="743">E813+17</f>
        <v>40223</v>
      </c>
      <c r="F811" s="583">
        <f t="shared" si="743"/>
        <v>40623</v>
      </c>
      <c r="G811" s="583">
        <f t="shared" si="743"/>
        <v>40272</v>
      </c>
      <c r="H811" s="583">
        <f t="shared" si="743"/>
        <v>40672</v>
      </c>
      <c r="I811" s="583">
        <f t="shared" si="743"/>
        <v>40707</v>
      </c>
      <c r="J811" s="583">
        <f t="shared" si="743"/>
        <v>40370</v>
      </c>
      <c r="K811" s="583">
        <f t="shared" si="743"/>
        <v>40770</v>
      </c>
      <c r="L811" s="584" t="s">
        <v>25</v>
      </c>
      <c r="M811" s="583">
        <f t="shared" ref="M811:W811" si="744">M813+17</f>
        <v>40798</v>
      </c>
      <c r="N811" s="583">
        <f t="shared" si="744"/>
        <v>40840</v>
      </c>
      <c r="O811" s="583">
        <f t="shared" si="744"/>
        <v>40875</v>
      </c>
      <c r="P811" s="583">
        <f t="shared" si="744"/>
        <v>40903</v>
      </c>
      <c r="Q811" s="583">
        <f t="shared" si="744"/>
        <v>40594</v>
      </c>
      <c r="R811" s="583">
        <f t="shared" si="744"/>
        <v>40994</v>
      </c>
      <c r="S811" s="583">
        <f t="shared" si="744"/>
        <v>41015</v>
      </c>
      <c r="T811" s="583">
        <f t="shared" si="744"/>
        <v>41050</v>
      </c>
      <c r="U811" s="622">
        <f t="shared" si="744"/>
        <v>41081</v>
      </c>
      <c r="V811" s="628">
        <f t="shared" si="744"/>
        <v>41099</v>
      </c>
      <c r="W811" s="633">
        <f t="shared" si="744"/>
        <v>41155</v>
      </c>
      <c r="X811" s="638" t="s">
        <v>25</v>
      </c>
      <c r="Y811" s="633">
        <f t="shared" ref="Y811:AH811" si="745">Y813+17</f>
        <v>41183</v>
      </c>
      <c r="Z811" s="628">
        <f t="shared" si="745"/>
        <v>41218</v>
      </c>
      <c r="AA811" s="638">
        <f t="shared" si="745"/>
        <v>40887</v>
      </c>
      <c r="AB811" s="633">
        <f t="shared" si="745"/>
        <v>40915</v>
      </c>
      <c r="AC811" s="628">
        <f t="shared" si="745"/>
        <v>40936</v>
      </c>
      <c r="AD811" s="633">
        <f t="shared" si="745"/>
        <v>40986</v>
      </c>
      <c r="AE811" s="628">
        <f t="shared" si="745"/>
        <v>41021</v>
      </c>
      <c r="AF811" s="809">
        <f t="shared" si="745"/>
        <v>41421</v>
      </c>
      <c r="AG811" s="628">
        <f t="shared" si="745"/>
        <v>41442</v>
      </c>
      <c r="AH811" s="633">
        <f t="shared" si="745"/>
        <v>41470</v>
      </c>
      <c r="AI811" s="628">
        <v>41505</v>
      </c>
      <c r="AJ811" s="638">
        <v>41505</v>
      </c>
      <c r="AK811" s="628">
        <f t="shared" ref="AK811:AR811" si="746">AK813+17</f>
        <v>41533</v>
      </c>
      <c r="AL811" s="809">
        <f t="shared" si="746"/>
        <v>41561</v>
      </c>
      <c r="AM811" s="809">
        <f t="shared" si="746"/>
        <v>41596</v>
      </c>
      <c r="AN811" s="809">
        <f t="shared" si="746"/>
        <v>41617</v>
      </c>
      <c r="AO811" s="809">
        <f t="shared" si="746"/>
        <v>41301</v>
      </c>
      <c r="AP811" s="809">
        <f t="shared" si="746"/>
        <v>41708</v>
      </c>
      <c r="AQ811" s="809">
        <f t="shared" si="746"/>
        <v>41378</v>
      </c>
      <c r="AR811" s="628">
        <f t="shared" si="746"/>
        <v>41771</v>
      </c>
      <c r="AS811" s="628">
        <f>AS813+17</f>
        <v>41813</v>
      </c>
      <c r="AT811" s="628">
        <f>AT813+17</f>
        <v>41848</v>
      </c>
      <c r="AU811" s="638" t="s">
        <v>106</v>
      </c>
      <c r="AV811" s="628">
        <v>41876</v>
      </c>
      <c r="AW811" s="946">
        <v>41911</v>
      </c>
      <c r="AX811" s="628">
        <f t="shared" ref="AX811:CG811" si="747">AX813+17</f>
        <v>41953</v>
      </c>
      <c r="AY811" s="628">
        <f t="shared" si="747"/>
        <v>41981</v>
      </c>
      <c r="AZ811" s="628">
        <f t="shared" si="747"/>
        <v>42009</v>
      </c>
      <c r="BA811" s="628">
        <f t="shared" si="747"/>
        <v>42044</v>
      </c>
      <c r="BB811" s="628">
        <f t="shared" si="747"/>
        <v>42086</v>
      </c>
      <c r="BC811" s="628">
        <f t="shared" si="747"/>
        <v>42121</v>
      </c>
      <c r="BD811" s="628">
        <f t="shared" si="747"/>
        <v>42156</v>
      </c>
      <c r="BE811" s="628">
        <f t="shared" si="747"/>
        <v>42191</v>
      </c>
      <c r="BF811" s="628">
        <f t="shared" si="747"/>
        <v>42226</v>
      </c>
      <c r="BG811" s="1206" t="s">
        <v>106</v>
      </c>
      <c r="BH811" s="628">
        <f t="shared" si="747"/>
        <v>42254</v>
      </c>
      <c r="BI811" s="633">
        <f t="shared" si="747"/>
        <v>42296</v>
      </c>
      <c r="BJ811" s="628">
        <f t="shared" si="747"/>
        <v>42331</v>
      </c>
      <c r="BK811" s="633">
        <f t="shared" si="747"/>
        <v>42352</v>
      </c>
      <c r="BL811" s="628">
        <f t="shared" si="747"/>
        <v>42373</v>
      </c>
      <c r="BM811" s="628">
        <f t="shared" si="747"/>
        <v>42415</v>
      </c>
      <c r="BN811" s="809">
        <f t="shared" si="747"/>
        <v>42450</v>
      </c>
      <c r="BO811" s="628">
        <f t="shared" si="747"/>
        <v>42485</v>
      </c>
      <c r="BP811" s="633">
        <f t="shared" si="747"/>
        <v>42520</v>
      </c>
      <c r="BQ811" s="628">
        <f t="shared" si="747"/>
        <v>42555</v>
      </c>
      <c r="BR811" s="633">
        <f t="shared" si="747"/>
        <v>42604</v>
      </c>
      <c r="BS811" s="628">
        <f t="shared" si="747"/>
        <v>42604</v>
      </c>
      <c r="BT811" s="633">
        <f t="shared" si="747"/>
        <v>42618</v>
      </c>
      <c r="BU811" s="628">
        <f t="shared" si="747"/>
        <v>42646</v>
      </c>
      <c r="BV811" s="633">
        <f t="shared" si="747"/>
        <v>42688</v>
      </c>
      <c r="BW811" s="628">
        <f t="shared" si="747"/>
        <v>42719</v>
      </c>
      <c r="BX811" s="633">
        <f t="shared" si="747"/>
        <v>42737</v>
      </c>
      <c r="BY811" s="628">
        <f t="shared" si="747"/>
        <v>42793</v>
      </c>
      <c r="BZ811" s="633">
        <f t="shared" si="747"/>
        <v>42821</v>
      </c>
      <c r="CA811" s="809">
        <f t="shared" si="747"/>
        <v>42856</v>
      </c>
      <c r="CB811" s="628">
        <f t="shared" si="747"/>
        <v>42891</v>
      </c>
      <c r="CC811" s="633">
        <f t="shared" si="747"/>
        <v>42926</v>
      </c>
      <c r="CD811" s="628">
        <f t="shared" si="747"/>
        <v>42968</v>
      </c>
      <c r="CE811" s="633" t="s">
        <v>106</v>
      </c>
      <c r="CF811" s="628">
        <f t="shared" si="747"/>
        <v>42624</v>
      </c>
      <c r="CG811" s="628">
        <f t="shared" si="747"/>
        <v>43031</v>
      </c>
      <c r="CH811" s="15"/>
      <c r="CI811" s="15"/>
      <c r="CJ811" s="15"/>
      <c r="CK811" s="15"/>
      <c r="CL811" s="15"/>
      <c r="CM811" s="15"/>
      <c r="CN811" s="15"/>
      <c r="CO811" s="15"/>
      <c r="CP811" s="15"/>
      <c r="CQ811" s="2095"/>
      <c r="CR811" s="209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</row>
    <row r="812" spans="1:115" s="48" customFormat="1" ht="30" hidden="1" customHeight="1" x14ac:dyDescent="0.25">
      <c r="A812" s="4722"/>
      <c r="B812" s="4685"/>
      <c r="C812" s="599" t="s">
        <v>62</v>
      </c>
      <c r="D812" s="599" t="s">
        <v>62</v>
      </c>
      <c r="E812" s="583">
        <f t="shared" ref="E812:BP812" si="748">E813+10</f>
        <v>40216</v>
      </c>
      <c r="F812" s="583">
        <f t="shared" si="748"/>
        <v>40616</v>
      </c>
      <c r="G812" s="583">
        <f t="shared" si="748"/>
        <v>40265</v>
      </c>
      <c r="H812" s="583">
        <f t="shared" si="748"/>
        <v>40665</v>
      </c>
      <c r="I812" s="583">
        <v>40700</v>
      </c>
      <c r="J812" s="583">
        <f t="shared" si="748"/>
        <v>40363</v>
      </c>
      <c r="K812" s="583">
        <f t="shared" si="748"/>
        <v>40763</v>
      </c>
      <c r="L812" s="584" t="s">
        <v>25</v>
      </c>
      <c r="M812" s="583">
        <f t="shared" si="748"/>
        <v>40791</v>
      </c>
      <c r="N812" s="583">
        <f t="shared" si="748"/>
        <v>40833</v>
      </c>
      <c r="O812" s="583">
        <f t="shared" si="748"/>
        <v>40868</v>
      </c>
      <c r="P812" s="583">
        <f t="shared" si="748"/>
        <v>40896</v>
      </c>
      <c r="Q812" s="583">
        <f t="shared" si="748"/>
        <v>40587</v>
      </c>
      <c r="R812" s="583">
        <f t="shared" si="748"/>
        <v>40987</v>
      </c>
      <c r="S812" s="583">
        <f t="shared" si="748"/>
        <v>41008</v>
      </c>
      <c r="T812" s="583">
        <f t="shared" si="748"/>
        <v>41043</v>
      </c>
      <c r="U812" s="622">
        <f t="shared" si="748"/>
        <v>41074</v>
      </c>
      <c r="V812" s="628">
        <f t="shared" si="748"/>
        <v>41092</v>
      </c>
      <c r="W812" s="633">
        <f t="shared" si="748"/>
        <v>41148</v>
      </c>
      <c r="X812" s="638" t="s">
        <v>25</v>
      </c>
      <c r="Y812" s="633">
        <f t="shared" si="748"/>
        <v>41176</v>
      </c>
      <c r="Z812" s="628">
        <f t="shared" si="748"/>
        <v>41211</v>
      </c>
      <c r="AA812" s="638">
        <f t="shared" si="748"/>
        <v>40880</v>
      </c>
      <c r="AB812" s="633">
        <f t="shared" si="748"/>
        <v>40908</v>
      </c>
      <c r="AC812" s="628">
        <f t="shared" si="748"/>
        <v>40929</v>
      </c>
      <c r="AD812" s="633">
        <f t="shared" si="748"/>
        <v>40979</v>
      </c>
      <c r="AE812" s="628">
        <f t="shared" si="748"/>
        <v>41014</v>
      </c>
      <c r="AF812" s="809">
        <f t="shared" si="748"/>
        <v>41414</v>
      </c>
      <c r="AG812" s="628">
        <f t="shared" si="748"/>
        <v>41435</v>
      </c>
      <c r="AH812" s="633">
        <f>AH813+10</f>
        <v>41463</v>
      </c>
      <c r="AI812" s="628">
        <v>41496</v>
      </c>
      <c r="AJ812" s="638">
        <v>41496</v>
      </c>
      <c r="AK812" s="628">
        <f t="shared" si="748"/>
        <v>41526</v>
      </c>
      <c r="AL812" s="809">
        <f t="shared" si="748"/>
        <v>41554</v>
      </c>
      <c r="AM812" s="809">
        <f t="shared" si="748"/>
        <v>41589</v>
      </c>
      <c r="AN812" s="809">
        <f t="shared" si="748"/>
        <v>41610</v>
      </c>
      <c r="AO812" s="809">
        <f t="shared" si="748"/>
        <v>41294</v>
      </c>
      <c r="AP812" s="809">
        <f t="shared" si="748"/>
        <v>41701</v>
      </c>
      <c r="AQ812" s="809">
        <f t="shared" si="748"/>
        <v>41371</v>
      </c>
      <c r="AR812" s="628">
        <f t="shared" si="748"/>
        <v>41764</v>
      </c>
      <c r="AS812" s="628">
        <f t="shared" si="748"/>
        <v>41806</v>
      </c>
      <c r="AT812" s="628">
        <f t="shared" si="748"/>
        <v>41841</v>
      </c>
      <c r="AU812" s="638" t="s">
        <v>106</v>
      </c>
      <c r="AV812" s="628">
        <v>41869</v>
      </c>
      <c r="AW812" s="946">
        <v>41904</v>
      </c>
      <c r="AX812" s="628">
        <f t="shared" si="748"/>
        <v>41946</v>
      </c>
      <c r="AY812" s="628">
        <f t="shared" si="748"/>
        <v>41974</v>
      </c>
      <c r="AZ812" s="628">
        <f t="shared" si="748"/>
        <v>42002</v>
      </c>
      <c r="BA812" s="628">
        <f t="shared" si="748"/>
        <v>42037</v>
      </c>
      <c r="BB812" s="628">
        <f t="shared" si="748"/>
        <v>42079</v>
      </c>
      <c r="BC812" s="628">
        <f t="shared" si="748"/>
        <v>42114</v>
      </c>
      <c r="BD812" s="628">
        <f t="shared" si="748"/>
        <v>42149</v>
      </c>
      <c r="BE812" s="628">
        <f t="shared" si="748"/>
        <v>42184</v>
      </c>
      <c r="BF812" s="628">
        <f t="shared" si="748"/>
        <v>42219</v>
      </c>
      <c r="BG812" s="1206" t="s">
        <v>106</v>
      </c>
      <c r="BH812" s="628">
        <f t="shared" si="748"/>
        <v>42247</v>
      </c>
      <c r="BI812" s="633">
        <f t="shared" si="748"/>
        <v>42289</v>
      </c>
      <c r="BJ812" s="628">
        <f t="shared" si="748"/>
        <v>42324</v>
      </c>
      <c r="BK812" s="633">
        <f t="shared" si="748"/>
        <v>42345</v>
      </c>
      <c r="BL812" s="628">
        <f t="shared" si="748"/>
        <v>42366</v>
      </c>
      <c r="BM812" s="628">
        <f t="shared" si="748"/>
        <v>42408</v>
      </c>
      <c r="BN812" s="809">
        <f t="shared" si="748"/>
        <v>42443</v>
      </c>
      <c r="BO812" s="628">
        <f t="shared" si="748"/>
        <v>42478</v>
      </c>
      <c r="BP812" s="633">
        <f t="shared" si="748"/>
        <v>42513</v>
      </c>
      <c r="BQ812" s="628">
        <f>BQ813+10</f>
        <v>42548</v>
      </c>
      <c r="BR812" s="633">
        <f>BR813+10</f>
        <v>42597</v>
      </c>
      <c r="BS812" s="628">
        <f t="shared" ref="BS812:CG812" si="749">BS813+10</f>
        <v>42597</v>
      </c>
      <c r="BT812" s="633">
        <f t="shared" si="749"/>
        <v>42611</v>
      </c>
      <c r="BU812" s="628">
        <f t="shared" si="749"/>
        <v>42639</v>
      </c>
      <c r="BV812" s="633">
        <f t="shared" si="749"/>
        <v>42681</v>
      </c>
      <c r="BW812" s="628">
        <f t="shared" si="749"/>
        <v>42712</v>
      </c>
      <c r="BX812" s="633">
        <f t="shared" si="749"/>
        <v>42730</v>
      </c>
      <c r="BY812" s="628">
        <f t="shared" si="749"/>
        <v>42786</v>
      </c>
      <c r="BZ812" s="633">
        <f t="shared" si="749"/>
        <v>42814</v>
      </c>
      <c r="CA812" s="809">
        <f t="shared" si="749"/>
        <v>42849</v>
      </c>
      <c r="CB812" s="628">
        <f t="shared" si="749"/>
        <v>42884</v>
      </c>
      <c r="CC812" s="633">
        <f t="shared" si="749"/>
        <v>42919</v>
      </c>
      <c r="CD812" s="628">
        <f t="shared" si="749"/>
        <v>42961</v>
      </c>
      <c r="CE812" s="633" t="s">
        <v>106</v>
      </c>
      <c r="CF812" s="628">
        <f t="shared" si="749"/>
        <v>42617</v>
      </c>
      <c r="CG812" s="628">
        <f t="shared" si="749"/>
        <v>43024</v>
      </c>
      <c r="CH812" s="15"/>
      <c r="CI812" s="15"/>
      <c r="CJ812" s="15"/>
      <c r="CK812" s="15"/>
      <c r="CL812" s="15"/>
      <c r="CM812" s="15"/>
      <c r="CN812" s="15"/>
      <c r="CO812" s="15"/>
      <c r="CP812" s="15"/>
      <c r="CQ812" s="2095"/>
      <c r="CR812" s="209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</row>
    <row r="813" spans="1:115" ht="30" hidden="1" customHeight="1" x14ac:dyDescent="0.25">
      <c r="A813" s="4722"/>
      <c r="B813" s="4685"/>
      <c r="C813" s="1787" t="s">
        <v>205</v>
      </c>
      <c r="D813" s="1787" t="s">
        <v>205</v>
      </c>
      <c r="E813" s="587">
        <v>40206</v>
      </c>
      <c r="F813" s="585">
        <f>F810-47</f>
        <v>40606</v>
      </c>
      <c r="G813" s="1802">
        <f>G810-61</f>
        <v>40255</v>
      </c>
      <c r="H813" s="585">
        <f>H810-54</f>
        <v>40655</v>
      </c>
      <c r="I813" s="585">
        <v>40690</v>
      </c>
      <c r="J813" s="585">
        <f>J810-47</f>
        <v>40353</v>
      </c>
      <c r="K813" s="1803">
        <v>40753</v>
      </c>
      <c r="L813" s="588" t="s">
        <v>25</v>
      </c>
      <c r="M813" s="585">
        <f>M810-54</f>
        <v>40781</v>
      </c>
      <c r="N813" s="585">
        <f>N810-47</f>
        <v>40823</v>
      </c>
      <c r="O813" s="585">
        <f>O810-54</f>
        <v>40858</v>
      </c>
      <c r="P813" s="587">
        <v>40886</v>
      </c>
      <c r="Q813" s="587">
        <f>Q810-52</f>
        <v>40577</v>
      </c>
      <c r="R813" s="585">
        <f>R810-47</f>
        <v>40977</v>
      </c>
      <c r="S813" s="587">
        <f>S810-54</f>
        <v>40998</v>
      </c>
      <c r="T813" s="585">
        <f>T810-54</f>
        <v>41033</v>
      </c>
      <c r="U813" s="613">
        <v>41064</v>
      </c>
      <c r="V813" s="305">
        <f>V810-47</f>
        <v>41082</v>
      </c>
      <c r="W813" s="645">
        <v>41138</v>
      </c>
      <c r="X813" s="639" t="s">
        <v>25</v>
      </c>
      <c r="Y813" s="172">
        <v>41166</v>
      </c>
      <c r="Z813" s="75">
        <v>41201</v>
      </c>
      <c r="AA813" s="639">
        <f>AA810-47</f>
        <v>40870</v>
      </c>
      <c r="AB813" s="645">
        <f>AB810-41</f>
        <v>40898</v>
      </c>
      <c r="AC813" s="305">
        <v>40919</v>
      </c>
      <c r="AD813" s="645">
        <v>40969</v>
      </c>
      <c r="AE813" s="305">
        <v>41004</v>
      </c>
      <c r="AF813" s="645">
        <f>AF810-34</f>
        <v>41404</v>
      </c>
      <c r="AG813" s="305">
        <f>AG810-41</f>
        <v>41425</v>
      </c>
      <c r="AH813" s="645">
        <f>AH810-41</f>
        <v>41453</v>
      </c>
      <c r="AI813" s="947">
        <v>41474</v>
      </c>
      <c r="AJ813" s="947">
        <v>41488</v>
      </c>
      <c r="AK813" s="305">
        <f>AK810-41</f>
        <v>41516</v>
      </c>
      <c r="AL813" s="1789">
        <f>AL810-41</f>
        <v>41544</v>
      </c>
      <c r="AM813" s="1204">
        <f>AM810-48</f>
        <v>41579</v>
      </c>
      <c r="AN813" s="1706">
        <v>41600</v>
      </c>
      <c r="AO813" s="1706">
        <v>41284</v>
      </c>
      <c r="AP813" s="1204">
        <f>AP810-48</f>
        <v>41691</v>
      </c>
      <c r="AQ813" s="1204">
        <f>AQ810-48</f>
        <v>41361</v>
      </c>
      <c r="AR813" s="639">
        <f>AR810-48</f>
        <v>41754</v>
      </c>
      <c r="AS813" s="639">
        <f>AS810-48</f>
        <v>41796</v>
      </c>
      <c r="AT813" s="947">
        <v>41831</v>
      </c>
      <c r="AU813" s="639" t="s">
        <v>106</v>
      </c>
      <c r="AV813" s="639">
        <v>41859</v>
      </c>
      <c r="AW813" s="947">
        <v>41884</v>
      </c>
      <c r="AX813" s="639">
        <f>AX810-55</f>
        <v>41936</v>
      </c>
      <c r="AY813" s="947">
        <v>41964</v>
      </c>
      <c r="AZ813" s="639">
        <f>AZ810-48</f>
        <v>41992</v>
      </c>
      <c r="BA813" s="947">
        <v>42027</v>
      </c>
      <c r="BB813" s="947">
        <v>42069</v>
      </c>
      <c r="BC813" s="947">
        <v>42104</v>
      </c>
      <c r="BD813" s="639">
        <f>BD149</f>
        <v>42139</v>
      </c>
      <c r="BE813" s="639">
        <f>BE149</f>
        <v>42174</v>
      </c>
      <c r="BF813" s="639">
        <f>BF149</f>
        <v>42209</v>
      </c>
      <c r="BG813" s="1204" t="s">
        <v>106</v>
      </c>
      <c r="BH813" s="639">
        <f t="shared" ref="BH813:BQ813" si="750">BH149</f>
        <v>42237</v>
      </c>
      <c r="BI813" s="1703">
        <f t="shared" si="750"/>
        <v>42279</v>
      </c>
      <c r="BJ813" s="639">
        <f t="shared" si="750"/>
        <v>42314</v>
      </c>
      <c r="BK813" s="1703">
        <f t="shared" si="750"/>
        <v>42335</v>
      </c>
      <c r="BL813" s="639">
        <f t="shared" si="750"/>
        <v>42356</v>
      </c>
      <c r="BM813" s="639">
        <f t="shared" si="750"/>
        <v>42398</v>
      </c>
      <c r="BN813" s="1204">
        <f t="shared" si="750"/>
        <v>42433</v>
      </c>
      <c r="BO813" s="639">
        <f t="shared" si="750"/>
        <v>42468</v>
      </c>
      <c r="BP813" s="1703">
        <f t="shared" si="750"/>
        <v>42503</v>
      </c>
      <c r="BQ813" s="639">
        <f t="shared" si="750"/>
        <v>42538</v>
      </c>
      <c r="BR813" s="1704">
        <v>42587</v>
      </c>
      <c r="BS813" s="639">
        <f>BS810-48</f>
        <v>42587</v>
      </c>
      <c r="BT813" s="1703">
        <f t="shared" ref="BT813:CD813" si="751">BT149</f>
        <v>42601</v>
      </c>
      <c r="BU813" s="639">
        <f t="shared" si="751"/>
        <v>42629</v>
      </c>
      <c r="BV813" s="1703">
        <f t="shared" si="751"/>
        <v>42671</v>
      </c>
      <c r="BW813" s="639">
        <f t="shared" si="751"/>
        <v>42702</v>
      </c>
      <c r="BX813" s="1703">
        <f t="shared" si="751"/>
        <v>42720</v>
      </c>
      <c r="BY813" s="639">
        <f t="shared" si="751"/>
        <v>42776</v>
      </c>
      <c r="BZ813" s="1703">
        <f t="shared" si="751"/>
        <v>42804</v>
      </c>
      <c r="CA813" s="1204">
        <f t="shared" si="751"/>
        <v>42839</v>
      </c>
      <c r="CB813" s="639">
        <f t="shared" si="751"/>
        <v>42874</v>
      </c>
      <c r="CC813" s="1703">
        <f t="shared" si="751"/>
        <v>42909</v>
      </c>
      <c r="CD813" s="639">
        <f t="shared" si="751"/>
        <v>42951</v>
      </c>
      <c r="CE813" s="1703" t="s">
        <v>106</v>
      </c>
      <c r="CF813" s="639">
        <f>CF149</f>
        <v>42607</v>
      </c>
      <c r="CG813" s="639">
        <f>CG149</f>
        <v>43014</v>
      </c>
    </row>
    <row r="814" spans="1:115" ht="30" hidden="1" customHeight="1" x14ac:dyDescent="0.25">
      <c r="A814" s="4722"/>
      <c r="B814" s="4685"/>
      <c r="C814" s="1787" t="s">
        <v>204</v>
      </c>
      <c r="D814" s="1787" t="s">
        <v>204</v>
      </c>
      <c r="E814" s="585">
        <v>40202</v>
      </c>
      <c r="F814" s="585">
        <f t="shared" ref="F814:K814" si="752">F813-4</f>
        <v>40602</v>
      </c>
      <c r="G814" s="585">
        <f t="shared" si="752"/>
        <v>40251</v>
      </c>
      <c r="H814" s="585">
        <f t="shared" si="752"/>
        <v>40651</v>
      </c>
      <c r="I814" s="585">
        <f t="shared" si="752"/>
        <v>40686</v>
      </c>
      <c r="J814" s="585">
        <f t="shared" si="752"/>
        <v>40349</v>
      </c>
      <c r="K814" s="585">
        <f t="shared" si="752"/>
        <v>40749</v>
      </c>
      <c r="L814" s="588" t="s">
        <v>25</v>
      </c>
      <c r="M814" s="585">
        <f>M813-4</f>
        <v>40777</v>
      </c>
      <c r="N814" s="585">
        <f>N813-4</f>
        <v>40819</v>
      </c>
      <c r="O814" s="585">
        <f>O813-4</f>
        <v>40854</v>
      </c>
      <c r="P814" s="587">
        <v>40882</v>
      </c>
      <c r="Q814" s="585">
        <f>Q813-4</f>
        <v>40573</v>
      </c>
      <c r="R814" s="585">
        <f>R813-4</f>
        <v>40973</v>
      </c>
      <c r="S814" s="585">
        <f>S813-4</f>
        <v>40994</v>
      </c>
      <c r="T814" s="585">
        <f>T813-4</f>
        <v>41029</v>
      </c>
      <c r="U814" s="613">
        <v>41058</v>
      </c>
      <c r="V814" s="305">
        <f>V813-4</f>
        <v>41078</v>
      </c>
      <c r="W814" s="645">
        <v>41127</v>
      </c>
      <c r="X814" s="947" t="s">
        <v>25</v>
      </c>
      <c r="Y814" s="645">
        <v>41162</v>
      </c>
      <c r="Z814" s="75">
        <v>41197</v>
      </c>
      <c r="AA814" s="639">
        <f>AA813-4</f>
        <v>40866</v>
      </c>
      <c r="AB814" s="172">
        <f>AB813-4</f>
        <v>40894</v>
      </c>
      <c r="AC814" s="305">
        <v>40915</v>
      </c>
      <c r="AD814" s="172">
        <f>AD813-5</f>
        <v>40964</v>
      </c>
      <c r="AE814" s="305">
        <f>AE813-4</f>
        <v>41000</v>
      </c>
      <c r="AF814" s="1789">
        <f>AF813-4</f>
        <v>41400</v>
      </c>
      <c r="AG814" s="305">
        <f>AG813-4</f>
        <v>41421</v>
      </c>
      <c r="AH814" s="645">
        <f>AH813-4</f>
        <v>41449</v>
      </c>
      <c r="AI814" s="947">
        <v>41470</v>
      </c>
      <c r="AJ814" s="947">
        <v>41484</v>
      </c>
      <c r="AK814" s="305">
        <f>AK813-4</f>
        <v>41512</v>
      </c>
      <c r="AL814" s="1789">
        <f>AL813-4</f>
        <v>41540</v>
      </c>
      <c r="AM814" s="1204">
        <f>AM813-4</f>
        <v>41575</v>
      </c>
      <c r="AN814" s="1204">
        <v>41596</v>
      </c>
      <c r="AO814" s="1706">
        <v>41280</v>
      </c>
      <c r="AP814" s="1204">
        <f>AP813-4</f>
        <v>41687</v>
      </c>
      <c r="AQ814" s="1204">
        <f>AQ813-4</f>
        <v>41357</v>
      </c>
      <c r="AR814" s="639">
        <f>AR813-4</f>
        <v>41750</v>
      </c>
      <c r="AS814" s="639">
        <f>AS813-4</f>
        <v>41792</v>
      </c>
      <c r="AT814" s="639">
        <v>41820</v>
      </c>
      <c r="AU814" s="639" t="s">
        <v>106</v>
      </c>
      <c r="AV814" s="947">
        <v>41855</v>
      </c>
      <c r="AW814" s="947">
        <v>41876</v>
      </c>
      <c r="AX814" s="639">
        <f>AX813-4</f>
        <v>41932</v>
      </c>
      <c r="AY814" s="639">
        <v>41960</v>
      </c>
      <c r="AZ814" s="639">
        <f>AZ813-4</f>
        <v>41988</v>
      </c>
      <c r="BA814" s="639">
        <f>BA813-4</f>
        <v>42023</v>
      </c>
      <c r="BB814" s="639">
        <f>BB813-4</f>
        <v>42065</v>
      </c>
      <c r="BC814" s="639">
        <f>BC813-4</f>
        <v>42100</v>
      </c>
      <c r="BD814" s="639">
        <f>BD813-4</f>
        <v>42135</v>
      </c>
      <c r="BE814" s="639">
        <f t="shared" ref="BE814:CG814" si="753">BE813-4</f>
        <v>42170</v>
      </c>
      <c r="BF814" s="639">
        <f t="shared" si="753"/>
        <v>42205</v>
      </c>
      <c r="BG814" s="1204" t="s">
        <v>106</v>
      </c>
      <c r="BH814" s="639">
        <f t="shared" si="753"/>
        <v>42233</v>
      </c>
      <c r="BI814" s="1703">
        <f t="shared" si="753"/>
        <v>42275</v>
      </c>
      <c r="BJ814" s="639">
        <f t="shared" si="753"/>
        <v>42310</v>
      </c>
      <c r="BK814" s="1703">
        <f t="shared" si="753"/>
        <v>42331</v>
      </c>
      <c r="BL814" s="639">
        <f t="shared" si="753"/>
        <v>42352</v>
      </c>
      <c r="BM814" s="639">
        <f t="shared" si="753"/>
        <v>42394</v>
      </c>
      <c r="BN814" s="1204">
        <f t="shared" si="753"/>
        <v>42429</v>
      </c>
      <c r="BO814" s="639">
        <f t="shared" si="753"/>
        <v>42464</v>
      </c>
      <c r="BP814" s="1703">
        <f t="shared" si="753"/>
        <v>42499</v>
      </c>
      <c r="BQ814" s="639">
        <f t="shared" si="753"/>
        <v>42534</v>
      </c>
      <c r="BR814" s="1704">
        <f t="shared" si="753"/>
        <v>42583</v>
      </c>
      <c r="BS814" s="639">
        <f t="shared" si="753"/>
        <v>42583</v>
      </c>
      <c r="BT814" s="1703">
        <f t="shared" si="753"/>
        <v>42597</v>
      </c>
      <c r="BU814" s="639">
        <f t="shared" si="753"/>
        <v>42625</v>
      </c>
      <c r="BV814" s="1703">
        <f t="shared" si="753"/>
        <v>42667</v>
      </c>
      <c r="BW814" s="639">
        <f t="shared" si="753"/>
        <v>42698</v>
      </c>
      <c r="BX814" s="1703">
        <f t="shared" si="753"/>
        <v>42716</v>
      </c>
      <c r="BY814" s="639">
        <f t="shared" si="753"/>
        <v>42772</v>
      </c>
      <c r="BZ814" s="1703">
        <f t="shared" si="753"/>
        <v>42800</v>
      </c>
      <c r="CA814" s="1204">
        <f t="shared" si="753"/>
        <v>42835</v>
      </c>
      <c r="CB814" s="639">
        <f t="shared" si="753"/>
        <v>42870</v>
      </c>
      <c r="CC814" s="1703">
        <f t="shared" si="753"/>
        <v>42905</v>
      </c>
      <c r="CD814" s="639">
        <f t="shared" si="753"/>
        <v>42947</v>
      </c>
      <c r="CE814" s="1703" t="s">
        <v>106</v>
      </c>
      <c r="CF814" s="639">
        <f t="shared" si="753"/>
        <v>42603</v>
      </c>
      <c r="CG814" s="639">
        <f t="shared" si="753"/>
        <v>43010</v>
      </c>
    </row>
    <row r="815" spans="1:115" ht="30" hidden="1" customHeight="1" x14ac:dyDescent="0.25">
      <c r="A815" s="4722"/>
      <c r="B815" s="4685"/>
      <c r="C815" s="8" t="s">
        <v>148</v>
      </c>
      <c r="D815" s="8" t="s">
        <v>148</v>
      </c>
      <c r="E815" s="513" t="e">
        <f>#REF!</f>
        <v>#REF!</v>
      </c>
      <c r="F815" s="511">
        <f t="shared" ref="F815:K816" si="754">F813</f>
        <v>40606</v>
      </c>
      <c r="G815" s="511">
        <f t="shared" si="754"/>
        <v>40255</v>
      </c>
      <c r="H815" s="511">
        <f t="shared" si="754"/>
        <v>40655</v>
      </c>
      <c r="I815" s="511">
        <f t="shared" si="754"/>
        <v>40690</v>
      </c>
      <c r="J815" s="511">
        <f t="shared" si="754"/>
        <v>40353</v>
      </c>
      <c r="K815" s="511">
        <f t="shared" si="754"/>
        <v>40753</v>
      </c>
      <c r="L815" s="209" t="s">
        <v>25</v>
      </c>
      <c r="M815" s="511">
        <f t="shared" ref="M815:O816" si="755">M813</f>
        <v>40781</v>
      </c>
      <c r="N815" s="511">
        <f t="shared" si="755"/>
        <v>40823</v>
      </c>
      <c r="O815" s="511">
        <f t="shared" si="755"/>
        <v>40858</v>
      </c>
      <c r="P815" s="512">
        <v>40886</v>
      </c>
      <c r="Q815" s="511">
        <f t="shared" ref="Q815:S816" si="756">Q813</f>
        <v>40577</v>
      </c>
      <c r="R815" s="511">
        <f t="shared" si="756"/>
        <v>40977</v>
      </c>
      <c r="S815" s="511">
        <f t="shared" si="756"/>
        <v>40998</v>
      </c>
      <c r="T815" s="511">
        <f>T817</f>
        <v>41030</v>
      </c>
      <c r="U815" s="609">
        <v>41061</v>
      </c>
      <c r="V815" s="45">
        <f>V824+7</f>
        <v>41082</v>
      </c>
      <c r="W815" s="175">
        <f>W824+7</f>
        <v>41131</v>
      </c>
      <c r="X815" s="14" t="s">
        <v>25</v>
      </c>
      <c r="Y815" s="175">
        <f>Y817</f>
        <v>41163</v>
      </c>
      <c r="Z815" s="45">
        <f>Z824+7</f>
        <v>41201</v>
      </c>
      <c r="AA815" s="14">
        <f>AA817</f>
        <v>41233</v>
      </c>
      <c r="AB815" s="175">
        <f>AB817</f>
        <v>40895</v>
      </c>
      <c r="AC815" s="736">
        <v>40919</v>
      </c>
      <c r="AD815" s="175">
        <f t="shared" ref="AD815:AI815" si="757">AD817</f>
        <v>40961</v>
      </c>
      <c r="AE815" s="45">
        <f t="shared" si="757"/>
        <v>40997</v>
      </c>
      <c r="AF815" s="807">
        <f t="shared" si="757"/>
        <v>41390</v>
      </c>
      <c r="AG815" s="45">
        <f t="shared" si="757"/>
        <v>41418</v>
      </c>
      <c r="AH815" s="175">
        <f t="shared" si="757"/>
        <v>41446</v>
      </c>
      <c r="AI815" s="736">
        <f t="shared" si="757"/>
        <v>41474</v>
      </c>
      <c r="AJ815" s="349">
        <v>41474</v>
      </c>
      <c r="AK815" s="45">
        <f t="shared" ref="AK815:AN816" si="758">AK817</f>
        <v>41509</v>
      </c>
      <c r="AL815" s="807">
        <f t="shared" si="758"/>
        <v>41537</v>
      </c>
      <c r="AM815" s="38">
        <f t="shared" si="758"/>
        <v>41577</v>
      </c>
      <c r="AN815" s="38">
        <f t="shared" si="758"/>
        <v>41605</v>
      </c>
      <c r="AO815" s="38">
        <v>41633</v>
      </c>
      <c r="AP815" s="38">
        <f t="shared" ref="AP815:AT816" si="759">AP817</f>
        <v>41689</v>
      </c>
      <c r="AQ815" s="38">
        <f t="shared" si="759"/>
        <v>41359</v>
      </c>
      <c r="AR815" s="14">
        <f t="shared" si="759"/>
        <v>41752</v>
      </c>
      <c r="AS815" s="14">
        <f t="shared" si="759"/>
        <v>41787</v>
      </c>
      <c r="AT815" s="14">
        <f t="shared" si="759"/>
        <v>41822</v>
      </c>
      <c r="AU815" s="14" t="s">
        <v>106</v>
      </c>
      <c r="AV815" s="14">
        <v>41857</v>
      </c>
      <c r="AW815" s="14">
        <v>41519</v>
      </c>
      <c r="AX815" s="14">
        <f t="shared" ref="AX815:AZ816" si="760">AX817</f>
        <v>41934</v>
      </c>
      <c r="AY815" s="14">
        <f t="shared" si="760"/>
        <v>41962</v>
      </c>
      <c r="AZ815" s="14">
        <f t="shared" si="760"/>
        <v>41624</v>
      </c>
      <c r="BA815" s="349">
        <v>41297</v>
      </c>
      <c r="BB815" s="349">
        <v>41297</v>
      </c>
      <c r="BC815" s="349">
        <v>41297</v>
      </c>
      <c r="BD815" s="349">
        <v>41297</v>
      </c>
      <c r="BE815" s="349">
        <v>41297</v>
      </c>
      <c r="BF815" s="349">
        <v>41297</v>
      </c>
      <c r="BG815" s="1207" t="s">
        <v>106</v>
      </c>
      <c r="BH815" s="349">
        <v>41297</v>
      </c>
      <c r="BI815" s="352">
        <v>41297</v>
      </c>
      <c r="BJ815" s="349">
        <v>41297</v>
      </c>
      <c r="BK815" s="352">
        <v>41297</v>
      </c>
      <c r="BL815" s="349">
        <v>41297</v>
      </c>
      <c r="BM815" s="349">
        <v>41297</v>
      </c>
      <c r="BN815" s="1207">
        <v>41297</v>
      </c>
      <c r="BO815" s="349">
        <v>41297</v>
      </c>
      <c r="BP815" s="352">
        <v>41297</v>
      </c>
      <c r="BQ815" s="349">
        <v>41297</v>
      </c>
      <c r="BR815" s="352">
        <v>41297</v>
      </c>
      <c r="BS815" s="349">
        <v>41297</v>
      </c>
      <c r="BT815" s="352">
        <v>41297</v>
      </c>
      <c r="BU815" s="349">
        <v>41297</v>
      </c>
      <c r="BV815" s="352">
        <v>41297</v>
      </c>
      <c r="BW815" s="349">
        <v>41297</v>
      </c>
      <c r="BX815" s="352">
        <v>41297</v>
      </c>
      <c r="BY815" s="349">
        <v>41297</v>
      </c>
      <c r="BZ815" s="352">
        <v>41297</v>
      </c>
      <c r="CA815" s="1207">
        <v>41297</v>
      </c>
      <c r="CB815" s="349">
        <v>41297</v>
      </c>
      <c r="CC815" s="352">
        <v>41297</v>
      </c>
      <c r="CD815" s="349">
        <v>41297</v>
      </c>
      <c r="CE815" s="352" t="s">
        <v>106</v>
      </c>
      <c r="CF815" s="349">
        <v>41297</v>
      </c>
      <c r="CG815" s="349">
        <v>41297</v>
      </c>
    </row>
    <row r="816" spans="1:115" ht="30" hidden="1" customHeight="1" x14ac:dyDescent="0.25">
      <c r="A816" s="4722"/>
      <c r="B816" s="4685"/>
      <c r="C816" s="8" t="s">
        <v>149</v>
      </c>
      <c r="D816" s="8" t="s">
        <v>149</v>
      </c>
      <c r="E816" s="513" t="e">
        <f>#REF!</f>
        <v>#REF!</v>
      </c>
      <c r="F816" s="511">
        <f t="shared" si="754"/>
        <v>40602</v>
      </c>
      <c r="G816" s="511">
        <f t="shared" si="754"/>
        <v>40251</v>
      </c>
      <c r="H816" s="511">
        <f t="shared" si="754"/>
        <v>40651</v>
      </c>
      <c r="I816" s="511">
        <f t="shared" si="754"/>
        <v>40686</v>
      </c>
      <c r="J816" s="511">
        <f t="shared" si="754"/>
        <v>40349</v>
      </c>
      <c r="K816" s="511">
        <f t="shared" si="754"/>
        <v>40749</v>
      </c>
      <c r="L816" s="209" t="s">
        <v>25</v>
      </c>
      <c r="M816" s="511">
        <f t="shared" si="755"/>
        <v>40777</v>
      </c>
      <c r="N816" s="511">
        <f t="shared" si="755"/>
        <v>40819</v>
      </c>
      <c r="O816" s="511">
        <f t="shared" si="755"/>
        <v>40854</v>
      </c>
      <c r="P816" s="512">
        <v>40886</v>
      </c>
      <c r="Q816" s="511">
        <f t="shared" si="756"/>
        <v>40573</v>
      </c>
      <c r="R816" s="511">
        <f t="shared" si="756"/>
        <v>40973</v>
      </c>
      <c r="S816" s="511">
        <f t="shared" si="756"/>
        <v>40994</v>
      </c>
      <c r="T816" s="511">
        <f>T818</f>
        <v>41026</v>
      </c>
      <c r="U816" s="609">
        <f>U818+5</f>
        <v>41058</v>
      </c>
      <c r="V816" s="45">
        <f>V818+4</f>
        <v>41079</v>
      </c>
      <c r="W816" s="175">
        <f>W818+4</f>
        <v>41128</v>
      </c>
      <c r="X816" s="14"/>
      <c r="Y816" s="175">
        <f>Y818</f>
        <v>41159</v>
      </c>
      <c r="Z816" s="45">
        <f>Z818+4</f>
        <v>41198</v>
      </c>
      <c r="AA816" s="14">
        <f t="shared" ref="AA816:AI816" si="761">AA818</f>
        <v>41229</v>
      </c>
      <c r="AB816" s="175">
        <f t="shared" si="761"/>
        <v>40891</v>
      </c>
      <c r="AC816" s="736">
        <f t="shared" si="761"/>
        <v>40916</v>
      </c>
      <c r="AD816" s="751">
        <f t="shared" si="761"/>
        <v>40958</v>
      </c>
      <c r="AE816" s="246">
        <f t="shared" si="761"/>
        <v>40994</v>
      </c>
      <c r="AF816" s="812">
        <f t="shared" si="761"/>
        <v>41387</v>
      </c>
      <c r="AG816" s="246">
        <f t="shared" si="761"/>
        <v>41415</v>
      </c>
      <c r="AH816" s="751">
        <f t="shared" si="761"/>
        <v>41443</v>
      </c>
      <c r="AI816" s="736">
        <f t="shared" si="761"/>
        <v>41471</v>
      </c>
      <c r="AJ816" s="349">
        <v>41471</v>
      </c>
      <c r="AK816" s="246">
        <f t="shared" si="758"/>
        <v>41506</v>
      </c>
      <c r="AL816" s="812">
        <f t="shared" si="758"/>
        <v>41534</v>
      </c>
      <c r="AM816" s="38">
        <f t="shared" si="758"/>
        <v>41573</v>
      </c>
      <c r="AN816" s="38">
        <f t="shared" si="758"/>
        <v>41601</v>
      </c>
      <c r="AO816" s="38">
        <v>41629</v>
      </c>
      <c r="AP816" s="38">
        <f t="shared" si="759"/>
        <v>41685</v>
      </c>
      <c r="AQ816" s="38">
        <f t="shared" si="759"/>
        <v>41355</v>
      </c>
      <c r="AR816" s="14">
        <f t="shared" si="759"/>
        <v>41748</v>
      </c>
      <c r="AS816" s="14">
        <f t="shared" si="759"/>
        <v>41783</v>
      </c>
      <c r="AT816" s="14">
        <f t="shared" si="759"/>
        <v>41818</v>
      </c>
      <c r="AU816" s="14" t="s">
        <v>106</v>
      </c>
      <c r="AV816" s="14">
        <v>41853</v>
      </c>
      <c r="AW816" s="14">
        <v>41515</v>
      </c>
      <c r="AX816" s="14">
        <f t="shared" si="760"/>
        <v>41930</v>
      </c>
      <c r="AY816" s="14">
        <f t="shared" si="760"/>
        <v>41958</v>
      </c>
      <c r="AZ816" s="14">
        <f t="shared" si="760"/>
        <v>41620</v>
      </c>
      <c r="BA816" s="349">
        <v>41294</v>
      </c>
      <c r="BB816" s="349">
        <v>41294</v>
      </c>
      <c r="BC816" s="349">
        <v>41294</v>
      </c>
      <c r="BD816" s="349">
        <v>41294</v>
      </c>
      <c r="BE816" s="349">
        <v>41294</v>
      </c>
      <c r="BF816" s="349">
        <v>41294</v>
      </c>
      <c r="BG816" s="1207" t="s">
        <v>106</v>
      </c>
      <c r="BH816" s="349">
        <v>41294</v>
      </c>
      <c r="BI816" s="352">
        <v>41294</v>
      </c>
      <c r="BJ816" s="349">
        <v>41294</v>
      </c>
      <c r="BK816" s="352">
        <v>41294</v>
      </c>
      <c r="BL816" s="349">
        <v>41294</v>
      </c>
      <c r="BM816" s="349">
        <v>41294</v>
      </c>
      <c r="BN816" s="1207">
        <v>41294</v>
      </c>
      <c r="BO816" s="349">
        <v>41294</v>
      </c>
      <c r="BP816" s="352">
        <v>41294</v>
      </c>
      <c r="BQ816" s="349">
        <v>41294</v>
      </c>
      <c r="BR816" s="352">
        <v>41294</v>
      </c>
      <c r="BS816" s="349">
        <v>41294</v>
      </c>
      <c r="BT816" s="352">
        <v>41294</v>
      </c>
      <c r="BU816" s="349">
        <v>41294</v>
      </c>
      <c r="BV816" s="352">
        <v>41294</v>
      </c>
      <c r="BW816" s="349">
        <v>41294</v>
      </c>
      <c r="BX816" s="352">
        <v>41294</v>
      </c>
      <c r="BY816" s="349">
        <v>41294</v>
      </c>
      <c r="BZ816" s="352">
        <v>41294</v>
      </c>
      <c r="CA816" s="1207">
        <v>41294</v>
      </c>
      <c r="CB816" s="349">
        <v>41294</v>
      </c>
      <c r="CC816" s="352">
        <v>41294</v>
      </c>
      <c r="CD816" s="349">
        <v>41294</v>
      </c>
      <c r="CE816" s="352" t="s">
        <v>106</v>
      </c>
      <c r="CF816" s="349">
        <v>41294</v>
      </c>
      <c r="CG816" s="349">
        <v>41294</v>
      </c>
    </row>
    <row r="817" spans="1:96" ht="30" hidden="1" customHeight="1" x14ac:dyDescent="0.25">
      <c r="A817" s="4722"/>
      <c r="B817" s="4685"/>
      <c r="C817" s="8" t="s">
        <v>150</v>
      </c>
      <c r="D817" s="8" t="s">
        <v>150</v>
      </c>
      <c r="E817" s="513">
        <v>40206</v>
      </c>
      <c r="F817" s="513">
        <f t="shared" ref="F817:K818" si="762">F813</f>
        <v>40606</v>
      </c>
      <c r="G817" s="513">
        <f t="shared" si="762"/>
        <v>40255</v>
      </c>
      <c r="H817" s="513">
        <f t="shared" si="762"/>
        <v>40655</v>
      </c>
      <c r="I817" s="513">
        <f t="shared" si="762"/>
        <v>40690</v>
      </c>
      <c r="J817" s="513">
        <f t="shared" si="762"/>
        <v>40353</v>
      </c>
      <c r="K817" s="513">
        <f t="shared" si="762"/>
        <v>40753</v>
      </c>
      <c r="L817" s="514" t="s">
        <v>25</v>
      </c>
      <c r="M817" s="513">
        <f t="shared" ref="M817:O818" si="763">M813</f>
        <v>40781</v>
      </c>
      <c r="N817" s="513">
        <f t="shared" si="763"/>
        <v>40823</v>
      </c>
      <c r="O817" s="513">
        <f t="shared" si="763"/>
        <v>40858</v>
      </c>
      <c r="P817" s="515">
        <v>40882</v>
      </c>
      <c r="Q817" s="513">
        <f t="shared" ref="Q817:S818" si="764">Q813</f>
        <v>40577</v>
      </c>
      <c r="R817" s="513">
        <f t="shared" si="764"/>
        <v>40977</v>
      </c>
      <c r="S817" s="513">
        <f t="shared" si="764"/>
        <v>40998</v>
      </c>
      <c r="T817" s="513">
        <f>T818+4</f>
        <v>41030</v>
      </c>
      <c r="U817" s="610">
        <f>U818+5</f>
        <v>41058</v>
      </c>
      <c r="V817" s="61">
        <f>V818+4</f>
        <v>41079</v>
      </c>
      <c r="W817" s="94">
        <f>W818+4</f>
        <v>41128</v>
      </c>
      <c r="X817" s="62" t="s">
        <v>25</v>
      </c>
      <c r="Y817" s="94">
        <f>Y818+4</f>
        <v>41163</v>
      </c>
      <c r="Z817" s="61">
        <f>Z818+4</f>
        <v>41198</v>
      </c>
      <c r="AA817" s="62">
        <f>AA818+4</f>
        <v>41233</v>
      </c>
      <c r="AB817" s="94">
        <f>AB818+4</f>
        <v>40895</v>
      </c>
      <c r="AC817" s="76">
        <v>40919</v>
      </c>
      <c r="AD817" s="94">
        <f t="shared" ref="AD817:AL817" si="765">AD818+3</f>
        <v>40961</v>
      </c>
      <c r="AE817" s="61">
        <f t="shared" si="765"/>
        <v>40997</v>
      </c>
      <c r="AF817" s="295">
        <f t="shared" si="765"/>
        <v>41390</v>
      </c>
      <c r="AG817" s="61">
        <f t="shared" si="765"/>
        <v>41418</v>
      </c>
      <c r="AH817" s="94">
        <f t="shared" si="765"/>
        <v>41446</v>
      </c>
      <c r="AI817" s="76">
        <f t="shared" si="765"/>
        <v>41474</v>
      </c>
      <c r="AJ817" s="191">
        <v>41474</v>
      </c>
      <c r="AK817" s="61">
        <f t="shared" si="765"/>
        <v>41509</v>
      </c>
      <c r="AL817" s="295">
        <f t="shared" si="765"/>
        <v>41537</v>
      </c>
      <c r="AM817" s="105">
        <f>AM818+4</f>
        <v>41577</v>
      </c>
      <c r="AN817" s="105">
        <f>AN818+4</f>
        <v>41605</v>
      </c>
      <c r="AO817" s="105">
        <v>41633</v>
      </c>
      <c r="AP817" s="105">
        <f>AP818+4</f>
        <v>41689</v>
      </c>
      <c r="AQ817" s="105">
        <f>AQ818+4</f>
        <v>41359</v>
      </c>
      <c r="AR817" s="62">
        <f>AR818+4</f>
        <v>41752</v>
      </c>
      <c r="AS817" s="62">
        <f>AS818+4</f>
        <v>41787</v>
      </c>
      <c r="AT817" s="62">
        <f>AT818+4</f>
        <v>41822</v>
      </c>
      <c r="AU817" s="62" t="s">
        <v>106</v>
      </c>
      <c r="AV817" s="62">
        <v>41857</v>
      </c>
      <c r="AW817" s="62">
        <v>41519</v>
      </c>
      <c r="AX817" s="62">
        <f>AX818+4</f>
        <v>41934</v>
      </c>
      <c r="AY817" s="62">
        <f>AY818+4</f>
        <v>41962</v>
      </c>
      <c r="AZ817" s="62">
        <f>AZ818+4</f>
        <v>41624</v>
      </c>
      <c r="BA817" s="191">
        <v>41297</v>
      </c>
      <c r="BB817" s="191">
        <v>41297</v>
      </c>
      <c r="BC817" s="191">
        <v>41297</v>
      </c>
      <c r="BD817" s="191">
        <v>41297</v>
      </c>
      <c r="BE817" s="191">
        <v>41297</v>
      </c>
      <c r="BF817" s="191">
        <v>41297</v>
      </c>
      <c r="BG817" s="339" t="s">
        <v>106</v>
      </c>
      <c r="BH817" s="191">
        <v>41297</v>
      </c>
      <c r="BI817" s="64">
        <v>41297</v>
      </c>
      <c r="BJ817" s="191">
        <v>41297</v>
      </c>
      <c r="BK817" s="64">
        <v>41297</v>
      </c>
      <c r="BL817" s="191">
        <v>41297</v>
      </c>
      <c r="BM817" s="191">
        <v>41297</v>
      </c>
      <c r="BN817" s="339">
        <v>41297</v>
      </c>
      <c r="BO817" s="191">
        <v>41297</v>
      </c>
      <c r="BP817" s="64">
        <v>41297</v>
      </c>
      <c r="BQ817" s="191">
        <v>41297</v>
      </c>
      <c r="BR817" s="64">
        <v>41297</v>
      </c>
      <c r="BS817" s="191">
        <v>41297</v>
      </c>
      <c r="BT817" s="64">
        <v>41297</v>
      </c>
      <c r="BU817" s="191">
        <v>41297</v>
      </c>
      <c r="BV817" s="64">
        <v>41297</v>
      </c>
      <c r="BW817" s="191">
        <v>41297</v>
      </c>
      <c r="BX817" s="64">
        <v>41297</v>
      </c>
      <c r="BY817" s="191">
        <v>41297</v>
      </c>
      <c r="BZ817" s="64">
        <v>41297</v>
      </c>
      <c r="CA817" s="339">
        <v>41297</v>
      </c>
      <c r="CB817" s="191">
        <v>41297</v>
      </c>
      <c r="CC817" s="64">
        <v>41297</v>
      </c>
      <c r="CD817" s="191">
        <v>41297</v>
      </c>
      <c r="CE817" s="64" t="s">
        <v>106</v>
      </c>
      <c r="CF817" s="191">
        <v>41297</v>
      </c>
      <c r="CG817" s="191">
        <v>41297</v>
      </c>
    </row>
    <row r="818" spans="1:96" ht="30" hidden="1" customHeight="1" x14ac:dyDescent="0.25">
      <c r="A818" s="4722"/>
      <c r="B818" s="4685"/>
      <c r="C818" s="8" t="s">
        <v>151</v>
      </c>
      <c r="D818" s="8" t="s">
        <v>151</v>
      </c>
      <c r="E818" s="513">
        <v>40206</v>
      </c>
      <c r="F818" s="513">
        <f t="shared" si="762"/>
        <v>40602</v>
      </c>
      <c r="G818" s="513">
        <f t="shared" si="762"/>
        <v>40251</v>
      </c>
      <c r="H818" s="513">
        <f t="shared" si="762"/>
        <v>40651</v>
      </c>
      <c r="I818" s="513">
        <f t="shared" si="762"/>
        <v>40686</v>
      </c>
      <c r="J818" s="513">
        <f t="shared" si="762"/>
        <v>40349</v>
      </c>
      <c r="K818" s="513">
        <f t="shared" si="762"/>
        <v>40749</v>
      </c>
      <c r="L818" s="514" t="s">
        <v>25</v>
      </c>
      <c r="M818" s="513">
        <f t="shared" si="763"/>
        <v>40777</v>
      </c>
      <c r="N818" s="513">
        <f t="shared" si="763"/>
        <v>40819</v>
      </c>
      <c r="O818" s="513">
        <f t="shared" si="763"/>
        <v>40854</v>
      </c>
      <c r="P818" s="515">
        <v>40882</v>
      </c>
      <c r="Q818" s="513">
        <f t="shared" si="764"/>
        <v>40573</v>
      </c>
      <c r="R818" s="513">
        <f t="shared" si="764"/>
        <v>40973</v>
      </c>
      <c r="S818" s="513">
        <f t="shared" si="764"/>
        <v>40994</v>
      </c>
      <c r="T818" s="513">
        <f>T823+4</f>
        <v>41026</v>
      </c>
      <c r="U818" s="621">
        <f>U824</f>
        <v>41053</v>
      </c>
      <c r="V818" s="76">
        <f>V824</f>
        <v>41075</v>
      </c>
      <c r="W818" s="521">
        <f>W824</f>
        <v>41124</v>
      </c>
      <c r="X818" s="62" t="s">
        <v>25</v>
      </c>
      <c r="Y818" s="94">
        <f>Y823+5</f>
        <v>41159</v>
      </c>
      <c r="Z818" s="76">
        <f>Z824</f>
        <v>41194</v>
      </c>
      <c r="AA818" s="62">
        <f>AA823+5</f>
        <v>41229</v>
      </c>
      <c r="AB818" s="94">
        <f>AB823+4</f>
        <v>40891</v>
      </c>
      <c r="AC818" s="76">
        <v>40916</v>
      </c>
      <c r="AD818" s="94">
        <f>AD823+1</f>
        <v>40958</v>
      </c>
      <c r="AE818" s="61">
        <f>AE823+1</f>
        <v>40994</v>
      </c>
      <c r="AF818" s="295">
        <f>AF823+1</f>
        <v>41387</v>
      </c>
      <c r="AG818" s="61">
        <f>AG823+1</f>
        <v>41415</v>
      </c>
      <c r="AH818" s="94">
        <f>AH823+1</f>
        <v>41443</v>
      </c>
      <c r="AI818" s="76">
        <v>41471</v>
      </c>
      <c r="AJ818" s="191">
        <v>41471</v>
      </c>
      <c r="AK818" s="61">
        <f>AK823+1</f>
        <v>41506</v>
      </c>
      <c r="AL818" s="295">
        <f>AL823+1</f>
        <v>41534</v>
      </c>
      <c r="AM818" s="105">
        <f>AM823+5</f>
        <v>41573</v>
      </c>
      <c r="AN818" s="105">
        <f>AN823+5</f>
        <v>41601</v>
      </c>
      <c r="AO818" s="105">
        <v>41629</v>
      </c>
      <c r="AP818" s="105">
        <f>AP823+5</f>
        <v>41685</v>
      </c>
      <c r="AQ818" s="105">
        <f>AQ823+5</f>
        <v>41355</v>
      </c>
      <c r="AR818" s="62">
        <f>AR823+5</f>
        <v>41748</v>
      </c>
      <c r="AS818" s="62">
        <f>AS823+5</f>
        <v>41783</v>
      </c>
      <c r="AT818" s="62">
        <f>AT823+5</f>
        <v>41818</v>
      </c>
      <c r="AU818" s="62" t="s">
        <v>106</v>
      </c>
      <c r="AV818" s="62">
        <v>41853</v>
      </c>
      <c r="AW818" s="62">
        <v>41515</v>
      </c>
      <c r="AX818" s="62">
        <f>AX823+5</f>
        <v>41930</v>
      </c>
      <c r="AY818" s="62">
        <f>AY823+5</f>
        <v>41958</v>
      </c>
      <c r="AZ818" s="62">
        <v>41620</v>
      </c>
      <c r="BA818" s="191">
        <v>41294</v>
      </c>
      <c r="BB818" s="191">
        <v>41294</v>
      </c>
      <c r="BC818" s="191">
        <v>41294</v>
      </c>
      <c r="BD818" s="191">
        <v>41294</v>
      </c>
      <c r="BE818" s="191">
        <v>41294</v>
      </c>
      <c r="BF818" s="191">
        <v>41294</v>
      </c>
      <c r="BG818" s="339" t="s">
        <v>106</v>
      </c>
      <c r="BH818" s="191">
        <v>41294</v>
      </c>
      <c r="BI818" s="64">
        <v>41294</v>
      </c>
      <c r="BJ818" s="191">
        <v>41294</v>
      </c>
      <c r="BK818" s="64">
        <v>41294</v>
      </c>
      <c r="BL818" s="191">
        <v>41294</v>
      </c>
      <c r="BM818" s="191">
        <v>41294</v>
      </c>
      <c r="BN818" s="339">
        <v>41294</v>
      </c>
      <c r="BO818" s="191">
        <v>41294</v>
      </c>
      <c r="BP818" s="64">
        <v>41294</v>
      </c>
      <c r="BQ818" s="191">
        <v>41294</v>
      </c>
      <c r="BR818" s="64">
        <v>41294</v>
      </c>
      <c r="BS818" s="191">
        <v>41294</v>
      </c>
      <c r="BT818" s="64">
        <v>41294</v>
      </c>
      <c r="BU818" s="191">
        <v>41294</v>
      </c>
      <c r="BV818" s="64">
        <v>41294</v>
      </c>
      <c r="BW818" s="191">
        <v>41294</v>
      </c>
      <c r="BX818" s="64">
        <v>41294</v>
      </c>
      <c r="BY818" s="191">
        <v>41294</v>
      </c>
      <c r="BZ818" s="64">
        <v>41294</v>
      </c>
      <c r="CA818" s="339">
        <v>41294</v>
      </c>
      <c r="CB818" s="191">
        <v>41294</v>
      </c>
      <c r="CC818" s="64">
        <v>41294</v>
      </c>
      <c r="CD818" s="191">
        <v>41294</v>
      </c>
      <c r="CE818" s="64" t="s">
        <v>106</v>
      </c>
      <c r="CF818" s="191">
        <v>41294</v>
      </c>
      <c r="CG818" s="191">
        <v>41294</v>
      </c>
    </row>
    <row r="819" spans="1:96" ht="30" hidden="1" customHeight="1" x14ac:dyDescent="0.25">
      <c r="A819" s="4722"/>
      <c r="B819" s="4685"/>
      <c r="C819" s="6" t="s">
        <v>136</v>
      </c>
      <c r="D819" s="6" t="s">
        <v>136</v>
      </c>
      <c r="E819" s="513"/>
      <c r="F819" s="513"/>
      <c r="G819" s="513"/>
      <c r="H819" s="513"/>
      <c r="I819" s="513"/>
      <c r="J819" s="513"/>
      <c r="K819" s="513"/>
      <c r="L819" s="514"/>
      <c r="M819" s="513"/>
      <c r="N819" s="513"/>
      <c r="O819" s="513" t="e">
        <f>#REF!+2</f>
        <v>#REF!</v>
      </c>
      <c r="P819" s="513" t="e">
        <f>#REF!+2</f>
        <v>#REF!</v>
      </c>
      <c r="Q819" s="513" t="e">
        <f>#REF!+2</f>
        <v>#REF!</v>
      </c>
      <c r="R819" s="513" t="e">
        <f>#REF!+2</f>
        <v>#REF!</v>
      </c>
      <c r="S819" s="513" t="e">
        <f>#REF!+2</f>
        <v>#REF!</v>
      </c>
      <c r="T819" s="513" t="e">
        <f>#REF!+2</f>
        <v>#REF!</v>
      </c>
      <c r="U819" s="621">
        <v>41061</v>
      </c>
      <c r="V819" s="76">
        <v>41089</v>
      </c>
      <c r="W819" s="521" t="e">
        <f>#REF!+2</f>
        <v>#REF!</v>
      </c>
      <c r="X819" s="62" t="s">
        <v>25</v>
      </c>
      <c r="Y819" s="94" t="e">
        <f>#REF!+2</f>
        <v>#REF!</v>
      </c>
      <c r="Z819" s="61" t="e">
        <f>#REF!+2</f>
        <v>#REF!</v>
      </c>
      <c r="AA819" s="62">
        <v>41229</v>
      </c>
      <c r="AB819" s="94">
        <v>41622</v>
      </c>
      <c r="AC819" s="76">
        <v>41285</v>
      </c>
      <c r="AD819" s="202">
        <v>41327</v>
      </c>
      <c r="AE819" s="61">
        <v>41355</v>
      </c>
      <c r="AF819" s="295">
        <v>41390</v>
      </c>
      <c r="AG819" s="61">
        <v>41418</v>
      </c>
      <c r="AH819" s="94">
        <v>41446</v>
      </c>
      <c r="AI819" s="76">
        <v>41425</v>
      </c>
      <c r="AJ819" s="191">
        <v>41474</v>
      </c>
      <c r="AK819" s="61">
        <v>41509</v>
      </c>
      <c r="AL819" s="295">
        <v>41537</v>
      </c>
      <c r="AM819" s="105">
        <f>AM820+2</f>
        <v>41572</v>
      </c>
      <c r="AN819" s="105">
        <f>AN820+2</f>
        <v>41600</v>
      </c>
      <c r="AO819" s="339">
        <v>41631</v>
      </c>
      <c r="AP819" s="105">
        <f>AP820+2</f>
        <v>41684</v>
      </c>
      <c r="AQ819" s="105">
        <f>AQ820+2</f>
        <v>41354</v>
      </c>
      <c r="AR819" s="62">
        <f>AR820+2</f>
        <v>41747</v>
      </c>
      <c r="AS819" s="62">
        <f>AS820+2</f>
        <v>41782</v>
      </c>
      <c r="AT819" s="62">
        <f>AT820+2</f>
        <v>41817</v>
      </c>
      <c r="AU819" s="62" t="s">
        <v>106</v>
      </c>
      <c r="AV819" s="62">
        <v>41852</v>
      </c>
      <c r="AW819" s="62">
        <v>41515</v>
      </c>
      <c r="AX819" s="62">
        <f>AX820+2</f>
        <v>41929</v>
      </c>
      <c r="AY819" s="62">
        <f>AY820+2</f>
        <v>41957</v>
      </c>
      <c r="AZ819" s="62">
        <f>AZ820+2</f>
        <v>41627</v>
      </c>
      <c r="BA819" s="191">
        <v>41297</v>
      </c>
      <c r="BB819" s="191">
        <v>42062</v>
      </c>
      <c r="BC819" s="191">
        <v>42097</v>
      </c>
      <c r="BD819" s="62">
        <f>BD820+2</f>
        <v>42132</v>
      </c>
      <c r="BE819" s="62">
        <f t="shared" ref="BE819:CG819" si="766">BE820+2</f>
        <v>42167</v>
      </c>
      <c r="BF819" s="62">
        <f t="shared" si="766"/>
        <v>42195</v>
      </c>
      <c r="BG819" s="105" t="s">
        <v>106</v>
      </c>
      <c r="BH819" s="62">
        <f t="shared" si="766"/>
        <v>42237</v>
      </c>
      <c r="BI819" s="63">
        <f t="shared" si="766"/>
        <v>42267</v>
      </c>
      <c r="BJ819" s="62">
        <f t="shared" si="766"/>
        <v>42307</v>
      </c>
      <c r="BK819" s="63">
        <f t="shared" si="766"/>
        <v>42328</v>
      </c>
      <c r="BL819" s="62">
        <f t="shared" si="766"/>
        <v>42356</v>
      </c>
      <c r="BM819" s="62">
        <f t="shared" si="766"/>
        <v>42391</v>
      </c>
      <c r="BN819" s="105">
        <f t="shared" si="766"/>
        <v>42426</v>
      </c>
      <c r="BO819" s="62">
        <f t="shared" si="766"/>
        <v>42461</v>
      </c>
      <c r="BP819" s="63">
        <f t="shared" si="766"/>
        <v>42496</v>
      </c>
      <c r="BQ819" s="62">
        <f t="shared" si="766"/>
        <v>42531</v>
      </c>
      <c r="BR819" s="64">
        <f t="shared" si="766"/>
        <v>42566</v>
      </c>
      <c r="BS819" s="62">
        <f t="shared" si="766"/>
        <v>42580</v>
      </c>
      <c r="BT819" s="63">
        <f t="shared" si="766"/>
        <v>42594</v>
      </c>
      <c r="BU819" s="62">
        <f t="shared" si="766"/>
        <v>42622</v>
      </c>
      <c r="BV819" s="63">
        <f t="shared" si="766"/>
        <v>42664</v>
      </c>
      <c r="BW819" s="62">
        <f t="shared" si="766"/>
        <v>42692</v>
      </c>
      <c r="BX819" s="63">
        <f t="shared" si="766"/>
        <v>42720</v>
      </c>
      <c r="BY819" s="62">
        <f t="shared" si="766"/>
        <v>42769</v>
      </c>
      <c r="BZ819" s="63">
        <f t="shared" si="766"/>
        <v>42797</v>
      </c>
      <c r="CA819" s="105">
        <f t="shared" si="766"/>
        <v>42832</v>
      </c>
      <c r="CB819" s="62">
        <f t="shared" si="766"/>
        <v>42867</v>
      </c>
      <c r="CC819" s="63">
        <f t="shared" si="766"/>
        <v>42902</v>
      </c>
      <c r="CD819" s="62">
        <f t="shared" si="766"/>
        <v>42937</v>
      </c>
      <c r="CE819" s="63" t="s">
        <v>106</v>
      </c>
      <c r="CF819" s="62">
        <f t="shared" si="766"/>
        <v>42600</v>
      </c>
      <c r="CG819" s="62">
        <f t="shared" si="766"/>
        <v>43007</v>
      </c>
    </row>
    <row r="820" spans="1:96" ht="30" hidden="1" customHeight="1" x14ac:dyDescent="0.25">
      <c r="A820" s="4722"/>
      <c r="B820" s="4685"/>
      <c r="C820" s="6" t="s">
        <v>265</v>
      </c>
      <c r="D820" s="6" t="s">
        <v>265</v>
      </c>
      <c r="E820" s="513"/>
      <c r="F820" s="513"/>
      <c r="G820" s="513"/>
      <c r="H820" s="513"/>
      <c r="I820" s="513"/>
      <c r="J820" s="513"/>
      <c r="K820" s="513"/>
      <c r="L820" s="514"/>
      <c r="M820" s="513"/>
      <c r="N820" s="513"/>
      <c r="O820" s="513"/>
      <c r="P820" s="513"/>
      <c r="Q820" s="513"/>
      <c r="R820" s="513"/>
      <c r="S820" s="513"/>
      <c r="T820" s="513"/>
      <c r="U820" s="621"/>
      <c r="V820" s="76"/>
      <c r="W820" s="521"/>
      <c r="X820" s="62"/>
      <c r="Y820" s="94"/>
      <c r="Z820" s="61"/>
      <c r="AA820" s="62"/>
      <c r="AB820" s="94"/>
      <c r="AC820" s="76"/>
      <c r="AD820" s="202"/>
      <c r="AE820" s="61"/>
      <c r="AF820" s="295"/>
      <c r="AG820" s="61"/>
      <c r="AH820" s="94"/>
      <c r="AI820" s="76"/>
      <c r="AJ820" s="191"/>
      <c r="AK820" s="61"/>
      <c r="AL820" s="295">
        <f>AL821</f>
        <v>41535</v>
      </c>
      <c r="AM820" s="295">
        <f t="shared" ref="AM820:AY820" si="767">AM821</f>
        <v>41570</v>
      </c>
      <c r="AN820" s="295">
        <f t="shared" si="767"/>
        <v>41598</v>
      </c>
      <c r="AO820" s="908">
        <v>41631</v>
      </c>
      <c r="AP820" s="295">
        <f t="shared" si="767"/>
        <v>41682</v>
      </c>
      <c r="AQ820" s="295">
        <f t="shared" si="767"/>
        <v>41352</v>
      </c>
      <c r="AR820" s="61">
        <f t="shared" si="767"/>
        <v>41745</v>
      </c>
      <c r="AS820" s="61">
        <f t="shared" si="767"/>
        <v>41780</v>
      </c>
      <c r="AT820" s="61">
        <f t="shared" si="767"/>
        <v>41815</v>
      </c>
      <c r="AU820" s="62" t="s">
        <v>106</v>
      </c>
      <c r="AV820" s="61">
        <v>41850</v>
      </c>
      <c r="AW820" s="61">
        <v>41513</v>
      </c>
      <c r="AX820" s="61">
        <f t="shared" si="767"/>
        <v>41927</v>
      </c>
      <c r="AY820" s="61">
        <f t="shared" si="767"/>
        <v>41955</v>
      </c>
      <c r="AZ820" s="61">
        <v>41625</v>
      </c>
      <c r="BA820" s="76">
        <v>41295</v>
      </c>
      <c r="BB820" s="76">
        <v>42060</v>
      </c>
      <c r="BC820" s="76">
        <v>42095</v>
      </c>
      <c r="BD820" s="61">
        <f>BD157</f>
        <v>42130</v>
      </c>
      <c r="BE820" s="61">
        <f>BE157</f>
        <v>42165</v>
      </c>
      <c r="BF820" s="61">
        <f>BF157</f>
        <v>42193</v>
      </c>
      <c r="BG820" s="105" t="s">
        <v>106</v>
      </c>
      <c r="BH820" s="61">
        <f t="shared" ref="BH820:BR820" si="768">BH157</f>
        <v>42235</v>
      </c>
      <c r="BI820" s="94">
        <f t="shared" si="768"/>
        <v>42265</v>
      </c>
      <c r="BJ820" s="61">
        <f t="shared" si="768"/>
        <v>42305</v>
      </c>
      <c r="BK820" s="94">
        <f t="shared" si="768"/>
        <v>42326</v>
      </c>
      <c r="BL820" s="61">
        <f t="shared" si="768"/>
        <v>42354</v>
      </c>
      <c r="BM820" s="61">
        <f t="shared" si="768"/>
        <v>42389</v>
      </c>
      <c r="BN820" s="295">
        <f t="shared" si="768"/>
        <v>42424</v>
      </c>
      <c r="BO820" s="61">
        <f t="shared" si="768"/>
        <v>42459</v>
      </c>
      <c r="BP820" s="94">
        <f t="shared" si="768"/>
        <v>42494</v>
      </c>
      <c r="BQ820" s="61">
        <f t="shared" si="768"/>
        <v>42529</v>
      </c>
      <c r="BR820" s="521">
        <f t="shared" si="768"/>
        <v>42564</v>
      </c>
      <c r="BS820" s="61">
        <f>BS823+2</f>
        <v>42578</v>
      </c>
      <c r="BT820" s="94">
        <f t="shared" ref="BT820:CD820" si="769">BT157</f>
        <v>42592</v>
      </c>
      <c r="BU820" s="61">
        <f t="shared" si="769"/>
        <v>42620</v>
      </c>
      <c r="BV820" s="94">
        <f t="shared" si="769"/>
        <v>42662</v>
      </c>
      <c r="BW820" s="61">
        <f t="shared" si="769"/>
        <v>42690</v>
      </c>
      <c r="BX820" s="94">
        <f t="shared" si="769"/>
        <v>42718</v>
      </c>
      <c r="BY820" s="61">
        <f t="shared" si="769"/>
        <v>42767</v>
      </c>
      <c r="BZ820" s="94">
        <f t="shared" si="769"/>
        <v>42795</v>
      </c>
      <c r="CA820" s="295">
        <f t="shared" si="769"/>
        <v>42830</v>
      </c>
      <c r="CB820" s="61">
        <f t="shared" si="769"/>
        <v>42865</v>
      </c>
      <c r="CC820" s="94">
        <f t="shared" si="769"/>
        <v>42900</v>
      </c>
      <c r="CD820" s="61">
        <f t="shared" si="769"/>
        <v>42935</v>
      </c>
      <c r="CE820" s="94" t="s">
        <v>106</v>
      </c>
      <c r="CF820" s="61">
        <f>CF157</f>
        <v>42598</v>
      </c>
      <c r="CG820" s="61">
        <f>CG157</f>
        <v>43005</v>
      </c>
    </row>
    <row r="821" spans="1:96" ht="30" hidden="1" customHeight="1" x14ac:dyDescent="0.25">
      <c r="A821" s="4722"/>
      <c r="B821" s="4685"/>
      <c r="C821" s="603" t="s">
        <v>133</v>
      </c>
      <c r="D821" s="603" t="s">
        <v>133</v>
      </c>
      <c r="E821" s="513"/>
      <c r="F821" s="513"/>
      <c r="G821" s="513"/>
      <c r="H821" s="513"/>
      <c r="I821" s="513"/>
      <c r="J821" s="513"/>
      <c r="K821" s="513"/>
      <c r="L821" s="514"/>
      <c r="M821" s="513"/>
      <c r="N821" s="513"/>
      <c r="O821" s="598">
        <f>O825+7</f>
        <v>40849</v>
      </c>
      <c r="P821" s="598">
        <f t="shared" ref="P821:W821" si="770">P825+7</f>
        <v>40884</v>
      </c>
      <c r="Q821" s="598">
        <f t="shared" si="770"/>
        <v>40568</v>
      </c>
      <c r="R821" s="598">
        <f t="shared" si="770"/>
        <v>40968</v>
      </c>
      <c r="S821" s="598">
        <f t="shared" si="770"/>
        <v>40989</v>
      </c>
      <c r="T821" s="598">
        <f t="shared" si="770"/>
        <v>41024</v>
      </c>
      <c r="U821" s="623">
        <f t="shared" si="770"/>
        <v>41059</v>
      </c>
      <c r="V821" s="559">
        <f t="shared" si="770"/>
        <v>41081</v>
      </c>
      <c r="W821" s="557">
        <f t="shared" si="770"/>
        <v>41130</v>
      </c>
      <c r="X821" s="119" t="s">
        <v>25</v>
      </c>
      <c r="Y821" s="557">
        <f>Y825+7</f>
        <v>41157</v>
      </c>
      <c r="Z821" s="307">
        <f>Z825+7</f>
        <v>41200</v>
      </c>
      <c r="AA821" s="119">
        <f>AA825+7</f>
        <v>41228</v>
      </c>
      <c r="AB821" s="557">
        <f>AB825+7</f>
        <v>40889</v>
      </c>
      <c r="AC821" s="307">
        <v>40917</v>
      </c>
      <c r="AD821" s="752">
        <v>40959</v>
      </c>
      <c r="AE821" s="307">
        <v>40988</v>
      </c>
      <c r="AF821" s="560">
        <f>AF825+7</f>
        <v>41388</v>
      </c>
      <c r="AG821" s="307">
        <f>AG825+7</f>
        <v>41416</v>
      </c>
      <c r="AH821" s="557">
        <f>AH825+7</f>
        <v>41444</v>
      </c>
      <c r="AI821" s="559">
        <f>AI825+7</f>
        <v>41473</v>
      </c>
      <c r="AJ821" s="195">
        <v>41473</v>
      </c>
      <c r="AK821" s="307">
        <f>AK825+7</f>
        <v>41507</v>
      </c>
      <c r="AL821" s="560">
        <f>AL825+7</f>
        <v>41535</v>
      </c>
      <c r="AM821" s="260">
        <f t="shared" ref="AM821:AR821" si="771">AM825+7</f>
        <v>41570</v>
      </c>
      <c r="AN821" s="260">
        <f t="shared" si="771"/>
        <v>41598</v>
      </c>
      <c r="AO821" s="260">
        <f t="shared" si="771"/>
        <v>41633</v>
      </c>
      <c r="AP821" s="260">
        <f t="shared" si="771"/>
        <v>41682</v>
      </c>
      <c r="AQ821" s="260">
        <f t="shared" si="771"/>
        <v>41352</v>
      </c>
      <c r="AR821" s="119">
        <f t="shared" si="771"/>
        <v>41745</v>
      </c>
      <c r="AS821" s="119">
        <f>AS825+7</f>
        <v>41780</v>
      </c>
      <c r="AT821" s="119">
        <f>AT825+7</f>
        <v>41815</v>
      </c>
      <c r="AU821" s="119" t="s">
        <v>106</v>
      </c>
      <c r="AV821" s="119">
        <v>41850</v>
      </c>
      <c r="AW821" s="195">
        <v>41885</v>
      </c>
      <c r="AX821" s="119">
        <f>AX825+7</f>
        <v>41927</v>
      </c>
      <c r="AY821" s="119">
        <f>AY825+7</f>
        <v>41955</v>
      </c>
      <c r="AZ821" s="119">
        <v>41624</v>
      </c>
      <c r="BA821" s="119">
        <f>BA825+7</f>
        <v>42025</v>
      </c>
      <c r="BB821" s="119">
        <f>BB825+7</f>
        <v>42060</v>
      </c>
      <c r="BC821" s="119">
        <f>BC825+7</f>
        <v>42095</v>
      </c>
      <c r="BD821" s="119">
        <f>BD825+7</f>
        <v>42130</v>
      </c>
      <c r="BE821" s="119">
        <f t="shared" ref="BE821:CG821" si="772">BE825+7</f>
        <v>42165</v>
      </c>
      <c r="BF821" s="119">
        <f t="shared" si="772"/>
        <v>42193</v>
      </c>
      <c r="BG821" s="260" t="s">
        <v>106</v>
      </c>
      <c r="BH821" s="119">
        <f t="shared" si="772"/>
        <v>42235</v>
      </c>
      <c r="BI821" s="257">
        <f t="shared" si="772"/>
        <v>42270</v>
      </c>
      <c r="BJ821" s="119">
        <f t="shared" si="772"/>
        <v>42305</v>
      </c>
      <c r="BK821" s="257">
        <f t="shared" si="772"/>
        <v>42326</v>
      </c>
      <c r="BL821" s="119">
        <f t="shared" si="772"/>
        <v>42354</v>
      </c>
      <c r="BM821" s="119">
        <f t="shared" si="772"/>
        <v>42389</v>
      </c>
      <c r="BN821" s="260">
        <f t="shared" si="772"/>
        <v>42424</v>
      </c>
      <c r="BO821" s="119">
        <f t="shared" si="772"/>
        <v>42459</v>
      </c>
      <c r="BP821" s="257">
        <f t="shared" si="772"/>
        <v>42494</v>
      </c>
      <c r="BQ821" s="119">
        <f t="shared" si="772"/>
        <v>42529</v>
      </c>
      <c r="BR821" s="346">
        <f t="shared" si="772"/>
        <v>42578</v>
      </c>
      <c r="BS821" s="119">
        <f t="shared" si="772"/>
        <v>42578</v>
      </c>
      <c r="BT821" s="257">
        <f t="shared" si="772"/>
        <v>42592</v>
      </c>
      <c r="BU821" s="119">
        <f t="shared" si="772"/>
        <v>42620</v>
      </c>
      <c r="BV821" s="257">
        <f t="shared" si="772"/>
        <v>42662</v>
      </c>
      <c r="BW821" s="119">
        <f t="shared" si="772"/>
        <v>42690</v>
      </c>
      <c r="BX821" s="257">
        <f t="shared" si="772"/>
        <v>42718</v>
      </c>
      <c r="BY821" s="119">
        <f t="shared" si="772"/>
        <v>42767</v>
      </c>
      <c r="BZ821" s="257">
        <f t="shared" si="772"/>
        <v>42795</v>
      </c>
      <c r="CA821" s="260">
        <f t="shared" si="772"/>
        <v>42830</v>
      </c>
      <c r="CB821" s="119">
        <f t="shared" si="772"/>
        <v>42865</v>
      </c>
      <c r="CC821" s="257">
        <f t="shared" si="772"/>
        <v>42900</v>
      </c>
      <c r="CD821" s="119">
        <f t="shared" si="772"/>
        <v>42935</v>
      </c>
      <c r="CE821" s="257" t="s">
        <v>106</v>
      </c>
      <c r="CF821" s="119">
        <f t="shared" si="772"/>
        <v>42598</v>
      </c>
      <c r="CG821" s="119">
        <f t="shared" si="772"/>
        <v>43005</v>
      </c>
    </row>
    <row r="822" spans="1:96" ht="30" hidden="1" customHeight="1" x14ac:dyDescent="0.25">
      <c r="A822" s="4722"/>
      <c r="B822" s="4685"/>
      <c r="C822" s="604" t="s">
        <v>189</v>
      </c>
      <c r="D822" s="604" t="s">
        <v>189</v>
      </c>
      <c r="E822" s="513"/>
      <c r="F822" s="513"/>
      <c r="G822" s="513"/>
      <c r="H822" s="513"/>
      <c r="I822" s="513"/>
      <c r="J822" s="513"/>
      <c r="K822" s="513"/>
      <c r="L822" s="514"/>
      <c r="M822" s="513"/>
      <c r="N822" s="513"/>
      <c r="O822" s="513"/>
      <c r="P822" s="513"/>
      <c r="Q822" s="513"/>
      <c r="R822" s="513"/>
      <c r="S822" s="513">
        <f>S823+2</f>
        <v>40989</v>
      </c>
      <c r="T822" s="513">
        <f>T823+2</f>
        <v>41024</v>
      </c>
      <c r="U822" s="624">
        <f>U814+2</f>
        <v>41060</v>
      </c>
      <c r="V822" s="158">
        <f>V814+2</f>
        <v>41080</v>
      </c>
      <c r="W822" s="202">
        <f>W814+2</f>
        <v>41129</v>
      </c>
      <c r="X822" s="62" t="s">
        <v>25</v>
      </c>
      <c r="Y822" s="94">
        <f>Y823+2</f>
        <v>41156</v>
      </c>
      <c r="Z822" s="158">
        <f>Z814+2</f>
        <v>41199</v>
      </c>
      <c r="AA822" s="62">
        <f>AA823+2</f>
        <v>41226</v>
      </c>
      <c r="AB822" s="94">
        <f>AB823+2</f>
        <v>40889</v>
      </c>
      <c r="AC822" s="76" t="e">
        <f>#REF!</f>
        <v>#REF!</v>
      </c>
      <c r="AD822" s="202">
        <v>40959</v>
      </c>
      <c r="AE822" s="61">
        <f>AE823+2</f>
        <v>40995</v>
      </c>
      <c r="AF822" s="61">
        <f>AF823+2</f>
        <v>41388</v>
      </c>
      <c r="AG822" s="61">
        <f>AG823+2</f>
        <v>41416</v>
      </c>
      <c r="AH822" s="61">
        <f>AH823+2</f>
        <v>41444</v>
      </c>
      <c r="AI822" s="76">
        <v>41472</v>
      </c>
      <c r="AJ822" s="191">
        <v>41472</v>
      </c>
      <c r="AK822" s="61">
        <f>AK823+2</f>
        <v>41507</v>
      </c>
      <c r="AL822" s="295">
        <f>AL823+2</f>
        <v>41535</v>
      </c>
      <c r="AM822" s="295">
        <f>AM823+2</f>
        <v>41570</v>
      </c>
      <c r="AN822" s="295">
        <f>AN823+2</f>
        <v>41598</v>
      </c>
      <c r="AO822" s="295">
        <v>41631</v>
      </c>
      <c r="AP822" s="295">
        <f>AP823+2</f>
        <v>41682</v>
      </c>
      <c r="AQ822" s="295">
        <f>AQ823+2</f>
        <v>41352</v>
      </c>
      <c r="AR822" s="61">
        <f>AR823+2</f>
        <v>41745</v>
      </c>
      <c r="AS822" s="61">
        <f>AS823+2</f>
        <v>41780</v>
      </c>
      <c r="AT822" s="61">
        <f>AT823+2</f>
        <v>41815</v>
      </c>
      <c r="AU822" s="62" t="s">
        <v>106</v>
      </c>
      <c r="AV822" s="61">
        <v>41850</v>
      </c>
      <c r="AW822" s="191">
        <v>41885</v>
      </c>
      <c r="AX822" s="61">
        <f>AX823+2</f>
        <v>41927</v>
      </c>
      <c r="AY822" s="61">
        <f>AY823+2</f>
        <v>41955</v>
      </c>
      <c r="AZ822" s="61">
        <v>41624</v>
      </c>
      <c r="BA822" s="61">
        <v>41293</v>
      </c>
      <c r="BB822" s="61">
        <v>41293</v>
      </c>
      <c r="BC822" s="61">
        <v>41293</v>
      </c>
      <c r="BD822" s="61">
        <v>41293</v>
      </c>
      <c r="BE822" s="61">
        <v>41293</v>
      </c>
      <c r="BF822" s="61">
        <v>41293</v>
      </c>
      <c r="BG822" s="105" t="s">
        <v>106</v>
      </c>
      <c r="BH822" s="61">
        <v>41293</v>
      </c>
      <c r="BI822" s="94">
        <v>41293</v>
      </c>
      <c r="BJ822" s="61">
        <v>41293</v>
      </c>
      <c r="BK822" s="94">
        <v>41293</v>
      </c>
      <c r="BL822" s="61">
        <v>41293</v>
      </c>
      <c r="BM822" s="61">
        <v>41293</v>
      </c>
      <c r="BN822" s="295">
        <v>41293</v>
      </c>
      <c r="BO822" s="61">
        <v>41293</v>
      </c>
      <c r="BP822" s="94">
        <v>41293</v>
      </c>
      <c r="BQ822" s="61">
        <v>41293</v>
      </c>
      <c r="BR822" s="521">
        <v>41293</v>
      </c>
      <c r="BS822" s="61">
        <v>41293</v>
      </c>
      <c r="BT822" s="94">
        <v>41293</v>
      </c>
      <c r="BU822" s="61">
        <v>41293</v>
      </c>
      <c r="BV822" s="94">
        <v>41293</v>
      </c>
      <c r="BW822" s="61">
        <v>41293</v>
      </c>
      <c r="BX822" s="94">
        <v>41293</v>
      </c>
      <c r="BY822" s="61">
        <v>41293</v>
      </c>
      <c r="BZ822" s="94">
        <v>41293</v>
      </c>
      <c r="CA822" s="295">
        <v>41293</v>
      </c>
      <c r="CB822" s="61">
        <v>41293</v>
      </c>
      <c r="CC822" s="94">
        <v>41293</v>
      </c>
      <c r="CD822" s="61">
        <v>41293</v>
      </c>
      <c r="CE822" s="94" t="s">
        <v>106</v>
      </c>
      <c r="CF822" s="61">
        <v>41293</v>
      </c>
      <c r="CG822" s="61">
        <v>41293</v>
      </c>
    </row>
    <row r="823" spans="1:96" ht="30" hidden="1" customHeight="1" x14ac:dyDescent="0.25">
      <c r="A823" s="4722"/>
      <c r="B823" s="4685"/>
      <c r="C823" s="1787" t="s">
        <v>206</v>
      </c>
      <c r="D823" s="1787" t="s">
        <v>206</v>
      </c>
      <c r="E823" s="585">
        <v>40188</v>
      </c>
      <c r="F823" s="585">
        <f t="shared" ref="F823:K823" si="773">F814-7</f>
        <v>40595</v>
      </c>
      <c r="G823" s="585">
        <f t="shared" si="773"/>
        <v>40244</v>
      </c>
      <c r="H823" s="585">
        <f t="shared" si="773"/>
        <v>40644</v>
      </c>
      <c r="I823" s="585">
        <f t="shared" si="773"/>
        <v>40679</v>
      </c>
      <c r="J823" s="585">
        <f t="shared" si="773"/>
        <v>40342</v>
      </c>
      <c r="K823" s="585">
        <f t="shared" si="773"/>
        <v>40742</v>
      </c>
      <c r="L823" s="588" t="s">
        <v>25</v>
      </c>
      <c r="M823" s="585" t="s">
        <v>96</v>
      </c>
      <c r="N823" s="585">
        <f>N814-7</f>
        <v>40812</v>
      </c>
      <c r="O823" s="585">
        <f>O814-7</f>
        <v>40847</v>
      </c>
      <c r="P823" s="587" t="s">
        <v>29</v>
      </c>
      <c r="Q823" s="585">
        <f>Q814-7</f>
        <v>40566</v>
      </c>
      <c r="R823" s="585">
        <f>R814-7</f>
        <v>40966</v>
      </c>
      <c r="S823" s="585">
        <f>S814-7</f>
        <v>40987</v>
      </c>
      <c r="T823" s="585">
        <f>T814-7</f>
        <v>41022</v>
      </c>
      <c r="U823" s="613" t="s">
        <v>29</v>
      </c>
      <c r="V823" s="305" t="s">
        <v>29</v>
      </c>
      <c r="W823" s="645" t="s">
        <v>29</v>
      </c>
      <c r="X823" s="639" t="s">
        <v>25</v>
      </c>
      <c r="Y823" s="172">
        <v>41154</v>
      </c>
      <c r="Z823" s="305" t="s">
        <v>29</v>
      </c>
      <c r="AA823" s="947">
        <v>41224</v>
      </c>
      <c r="AB823" s="172">
        <f>AB814-7</f>
        <v>40887</v>
      </c>
      <c r="AC823" s="305" t="s">
        <v>29</v>
      </c>
      <c r="AD823" s="1788">
        <v>40957</v>
      </c>
      <c r="AE823" s="305">
        <v>40993</v>
      </c>
      <c r="AF823" s="1789">
        <f>AF814-14</f>
        <v>41386</v>
      </c>
      <c r="AG823" s="1788">
        <f>AG814-7</f>
        <v>41414</v>
      </c>
      <c r="AH823" s="1788">
        <f>AH814-7</f>
        <v>41442</v>
      </c>
      <c r="AI823" s="305" t="s">
        <v>261</v>
      </c>
      <c r="AJ823" s="947">
        <v>41477</v>
      </c>
      <c r="AK823" s="1790">
        <f>AK814-7</f>
        <v>41505</v>
      </c>
      <c r="AL823" s="1791">
        <f>AL814-7</f>
        <v>41533</v>
      </c>
      <c r="AM823" s="1791">
        <f>AM814-7</f>
        <v>41568</v>
      </c>
      <c r="AN823" s="1791">
        <v>41596</v>
      </c>
      <c r="AO823" s="1789">
        <f>AO825+5</f>
        <v>41631</v>
      </c>
      <c r="AP823" s="1791">
        <f>AP814-7</f>
        <v>41680</v>
      </c>
      <c r="AQ823" s="1791">
        <f>AQ814-7</f>
        <v>41350</v>
      </c>
      <c r="AR823" s="1790">
        <f>AR814-7</f>
        <v>41743</v>
      </c>
      <c r="AS823" s="1790">
        <v>41778</v>
      </c>
      <c r="AT823" s="1790">
        <f>AT814-7</f>
        <v>41813</v>
      </c>
      <c r="AU823" s="1708" t="s">
        <v>106</v>
      </c>
      <c r="AV823" s="1790">
        <v>41848</v>
      </c>
      <c r="AW823" s="947" t="s">
        <v>29</v>
      </c>
      <c r="AX823" s="1790">
        <f>AX814-7</f>
        <v>41925</v>
      </c>
      <c r="AY823" s="1790">
        <f>AY814-7</f>
        <v>41953</v>
      </c>
      <c r="AZ823" s="305" t="s">
        <v>29</v>
      </c>
      <c r="BA823" s="1790" t="s">
        <v>29</v>
      </c>
      <c r="BB823" s="1790">
        <v>42058</v>
      </c>
      <c r="BC823" s="1790">
        <v>42093</v>
      </c>
      <c r="BD823" s="1790">
        <f>BD161</f>
        <v>42128</v>
      </c>
      <c r="BE823" s="1790">
        <f>BE161</f>
        <v>42163</v>
      </c>
      <c r="BF823" s="1790">
        <f>BF161</f>
        <v>42191</v>
      </c>
      <c r="BG823" s="1707" t="s">
        <v>106</v>
      </c>
      <c r="BH823" s="1790" t="str">
        <f t="shared" ref="BH823:BR823" si="774">BH161</f>
        <v>n/a</v>
      </c>
      <c r="BI823" s="1788">
        <f t="shared" si="774"/>
        <v>42268</v>
      </c>
      <c r="BJ823" s="1790">
        <f t="shared" si="774"/>
        <v>42303</v>
      </c>
      <c r="BK823" s="1788">
        <f t="shared" si="774"/>
        <v>42324</v>
      </c>
      <c r="BL823" s="1790" t="str">
        <f t="shared" si="774"/>
        <v>n/a</v>
      </c>
      <c r="BM823" s="1790">
        <f t="shared" si="774"/>
        <v>42387</v>
      </c>
      <c r="BN823" s="1791">
        <f t="shared" si="774"/>
        <v>42422</v>
      </c>
      <c r="BO823" s="1790">
        <f t="shared" si="774"/>
        <v>42457</v>
      </c>
      <c r="BP823" s="1788">
        <f t="shared" si="774"/>
        <v>42492</v>
      </c>
      <c r="BQ823" s="1790">
        <f t="shared" si="774"/>
        <v>42527</v>
      </c>
      <c r="BR823" s="645">
        <f t="shared" si="774"/>
        <v>42562</v>
      </c>
      <c r="BS823" s="1790">
        <f>BS814-7</f>
        <v>42576</v>
      </c>
      <c r="BT823" s="1788">
        <f t="shared" ref="BT823:CD823" si="775">BT161</f>
        <v>42590</v>
      </c>
      <c r="BU823" s="1790">
        <f t="shared" si="775"/>
        <v>42618</v>
      </c>
      <c r="BV823" s="1788">
        <f t="shared" si="775"/>
        <v>42660</v>
      </c>
      <c r="BW823" s="1790">
        <f t="shared" si="775"/>
        <v>42688</v>
      </c>
      <c r="BX823" s="1788" t="str">
        <f t="shared" si="775"/>
        <v>N/A</v>
      </c>
      <c r="BY823" s="1790">
        <f t="shared" si="775"/>
        <v>42765</v>
      </c>
      <c r="BZ823" s="1788">
        <f t="shared" si="775"/>
        <v>42793</v>
      </c>
      <c r="CA823" s="1791">
        <f t="shared" si="775"/>
        <v>42828</v>
      </c>
      <c r="CB823" s="1790">
        <f t="shared" si="775"/>
        <v>42863</v>
      </c>
      <c r="CC823" s="1788">
        <f t="shared" si="775"/>
        <v>42898</v>
      </c>
      <c r="CD823" s="1790">
        <f t="shared" si="775"/>
        <v>42933</v>
      </c>
      <c r="CE823" s="1788" t="s">
        <v>106</v>
      </c>
      <c r="CF823" s="1790">
        <f>CF161</f>
        <v>42596</v>
      </c>
      <c r="CG823" s="1790">
        <f>CG161</f>
        <v>43003</v>
      </c>
    </row>
    <row r="824" spans="1:96" ht="30" hidden="1" customHeight="1" x14ac:dyDescent="0.25">
      <c r="A824" s="4722"/>
      <c r="B824" s="4685"/>
      <c r="C824" s="6" t="s">
        <v>207</v>
      </c>
      <c r="D824" s="6" t="s">
        <v>207</v>
      </c>
      <c r="E824" s="513">
        <v>40185</v>
      </c>
      <c r="F824" s="513">
        <f>F823-3</f>
        <v>40592</v>
      </c>
      <c r="G824" s="513">
        <f>G823-3</f>
        <v>40241</v>
      </c>
      <c r="H824" s="513">
        <v>40276</v>
      </c>
      <c r="I824" s="513">
        <f>I823-3</f>
        <v>40676</v>
      </c>
      <c r="J824" s="513">
        <f>J823-3</f>
        <v>40339</v>
      </c>
      <c r="K824" s="513">
        <f>K823-3</f>
        <v>40739</v>
      </c>
      <c r="L824" s="514" t="s">
        <v>25</v>
      </c>
      <c r="M824" s="513">
        <v>40774</v>
      </c>
      <c r="N824" s="513">
        <f>N823-3</f>
        <v>40809</v>
      </c>
      <c r="O824" s="513">
        <f>O823-3</f>
        <v>40844</v>
      </c>
      <c r="P824" s="515">
        <v>40879</v>
      </c>
      <c r="Q824" s="513">
        <f>Q823-3</f>
        <v>40563</v>
      </c>
      <c r="R824" s="513">
        <f>R823-3</f>
        <v>40963</v>
      </c>
      <c r="S824" s="513">
        <f>S823-3</f>
        <v>40984</v>
      </c>
      <c r="T824" s="513">
        <f>T823-3</f>
        <v>41019</v>
      </c>
      <c r="U824" s="621">
        <v>41053</v>
      </c>
      <c r="V824" s="76">
        <v>41075</v>
      </c>
      <c r="W824" s="521">
        <v>41124</v>
      </c>
      <c r="X824" s="62" t="s">
        <v>25</v>
      </c>
      <c r="Y824" s="94">
        <v>41151</v>
      </c>
      <c r="Z824" s="61">
        <v>41194</v>
      </c>
      <c r="AA824" s="191">
        <v>41222</v>
      </c>
      <c r="AB824" s="94">
        <f>AB823-3</f>
        <v>40884</v>
      </c>
      <c r="AC824" s="61">
        <v>40912</v>
      </c>
      <c r="AD824" s="202">
        <v>40954</v>
      </c>
      <c r="AE824" s="76">
        <v>40983</v>
      </c>
      <c r="AF824" s="295">
        <f>AF823-3</f>
        <v>41383</v>
      </c>
      <c r="AG824" s="61">
        <f>AG823-3</f>
        <v>41411</v>
      </c>
      <c r="AH824" s="94">
        <f>AH823-3</f>
        <v>41439</v>
      </c>
      <c r="AI824" s="76">
        <v>41467</v>
      </c>
      <c r="AJ824" s="191">
        <v>41467</v>
      </c>
      <c r="AK824" s="61">
        <f>AK823-3</f>
        <v>41502</v>
      </c>
      <c r="AL824" s="295">
        <f>AL823-3</f>
        <v>41530</v>
      </c>
      <c r="AM824" s="295">
        <f>AM823-3</f>
        <v>41565</v>
      </c>
      <c r="AN824" s="295">
        <f>AN823-3</f>
        <v>41593</v>
      </c>
      <c r="AO824" s="295">
        <v>41628</v>
      </c>
      <c r="AP824" s="295">
        <f>AP823-3</f>
        <v>41677</v>
      </c>
      <c r="AQ824" s="295">
        <f>AQ823-3</f>
        <v>41347</v>
      </c>
      <c r="AR824" s="61">
        <f>AR823-3</f>
        <v>41740</v>
      </c>
      <c r="AS824" s="61">
        <f>AS823-3</f>
        <v>41775</v>
      </c>
      <c r="AT824" s="61">
        <f>AT823-3</f>
        <v>41810</v>
      </c>
      <c r="AU824" s="62" t="s">
        <v>106</v>
      </c>
      <c r="AV824" s="61">
        <v>41845</v>
      </c>
      <c r="AW824" s="191">
        <v>41508</v>
      </c>
      <c r="AX824" s="61">
        <f>AX823-3</f>
        <v>41922</v>
      </c>
      <c r="AY824" s="61">
        <f>AY823-3</f>
        <v>41950</v>
      </c>
      <c r="AZ824" s="61">
        <v>41620</v>
      </c>
      <c r="BA824" s="61">
        <v>41290</v>
      </c>
      <c r="BB824" s="61">
        <v>42055</v>
      </c>
      <c r="BC824" s="61">
        <v>42090</v>
      </c>
      <c r="BD824" s="61">
        <v>42125</v>
      </c>
      <c r="BE824" s="61">
        <f>BE825+2</f>
        <v>42160</v>
      </c>
      <c r="BF824" s="61">
        <f>BF825+2</f>
        <v>42188</v>
      </c>
      <c r="BG824" s="105" t="s">
        <v>106</v>
      </c>
      <c r="BH824" s="61">
        <f>BH825+2</f>
        <v>42230</v>
      </c>
      <c r="BI824" s="94">
        <f>BI825+2</f>
        <v>42265</v>
      </c>
      <c r="BJ824" s="61">
        <f>BJ825+2</f>
        <v>42300</v>
      </c>
      <c r="BK824" s="94">
        <f>BK825+2</f>
        <v>42321</v>
      </c>
      <c r="BL824" s="61">
        <f>BL825+2</f>
        <v>42349</v>
      </c>
      <c r="BM824" s="61">
        <f t="shared" ref="BM824:CG824" si="776">BM825+2</f>
        <v>42384</v>
      </c>
      <c r="BN824" s="295">
        <f t="shared" si="776"/>
        <v>42419</v>
      </c>
      <c r="BO824" s="61">
        <f t="shared" si="776"/>
        <v>42454</v>
      </c>
      <c r="BP824" s="94">
        <f t="shared" si="776"/>
        <v>42489</v>
      </c>
      <c r="BQ824" s="61">
        <f t="shared" si="776"/>
        <v>42524</v>
      </c>
      <c r="BR824" s="521">
        <f t="shared" si="776"/>
        <v>42573</v>
      </c>
      <c r="BS824" s="61">
        <v>42573</v>
      </c>
      <c r="BT824" s="94">
        <f t="shared" si="776"/>
        <v>42587</v>
      </c>
      <c r="BU824" s="61">
        <f t="shared" si="776"/>
        <v>42615</v>
      </c>
      <c r="BV824" s="94">
        <f t="shared" si="776"/>
        <v>42657</v>
      </c>
      <c r="BW824" s="61">
        <f t="shared" si="776"/>
        <v>42685</v>
      </c>
      <c r="BX824" s="94">
        <f t="shared" si="776"/>
        <v>42713</v>
      </c>
      <c r="BY824" s="61">
        <f t="shared" si="776"/>
        <v>42762</v>
      </c>
      <c r="BZ824" s="94">
        <f t="shared" si="776"/>
        <v>42790</v>
      </c>
      <c r="CA824" s="295">
        <f t="shared" si="776"/>
        <v>42825</v>
      </c>
      <c r="CB824" s="61">
        <f t="shared" si="776"/>
        <v>42860</v>
      </c>
      <c r="CC824" s="94">
        <f t="shared" si="776"/>
        <v>42895</v>
      </c>
      <c r="CD824" s="61">
        <f t="shared" si="776"/>
        <v>42930</v>
      </c>
      <c r="CE824" s="94" t="s">
        <v>106</v>
      </c>
      <c r="CF824" s="61">
        <f t="shared" si="776"/>
        <v>42593</v>
      </c>
      <c r="CG824" s="61">
        <f t="shared" si="776"/>
        <v>43000</v>
      </c>
    </row>
    <row r="825" spans="1:96" ht="30" hidden="1" customHeight="1" x14ac:dyDescent="0.25">
      <c r="A825" s="4722"/>
      <c r="B825" s="4685"/>
      <c r="C825" s="602" t="s">
        <v>33</v>
      </c>
      <c r="D825" s="602" t="s">
        <v>33</v>
      </c>
      <c r="E825" s="591">
        <v>40183</v>
      </c>
      <c r="F825" s="591">
        <f>F824-2</f>
        <v>40590</v>
      </c>
      <c r="G825" s="591">
        <f>G824-2</f>
        <v>40239</v>
      </c>
      <c r="H825" s="591">
        <v>40275</v>
      </c>
      <c r="I825" s="591">
        <f>I824-2</f>
        <v>40674</v>
      </c>
      <c r="J825" s="591">
        <f>J824-2</f>
        <v>40337</v>
      </c>
      <c r="K825" s="591">
        <f>K824-2</f>
        <v>40737</v>
      </c>
      <c r="L825" s="592" t="s">
        <v>25</v>
      </c>
      <c r="M825" s="591">
        <f>M824-2</f>
        <v>40772</v>
      </c>
      <c r="N825" s="591">
        <f>N824-2</f>
        <v>40807</v>
      </c>
      <c r="O825" s="591">
        <f>O824-2</f>
        <v>40842</v>
      </c>
      <c r="P825" s="593">
        <v>40877</v>
      </c>
      <c r="Q825" s="591">
        <f>Q824-2</f>
        <v>40561</v>
      </c>
      <c r="R825" s="591">
        <f>R824-2</f>
        <v>40961</v>
      </c>
      <c r="S825" s="591">
        <f>S824-2</f>
        <v>40982</v>
      </c>
      <c r="T825" s="591">
        <f>T824-2</f>
        <v>41017</v>
      </c>
      <c r="U825" s="616">
        <v>41052</v>
      </c>
      <c r="V825" s="554">
        <v>41074</v>
      </c>
      <c r="W825" s="635">
        <v>41123</v>
      </c>
      <c r="X825" s="112" t="s">
        <v>25</v>
      </c>
      <c r="Y825" s="573">
        <v>41150</v>
      </c>
      <c r="Z825" s="574">
        <v>41193</v>
      </c>
      <c r="AA825" s="640">
        <v>41221</v>
      </c>
      <c r="AB825" s="573">
        <f>AB824-2</f>
        <v>40882</v>
      </c>
      <c r="AC825" s="574">
        <v>40911</v>
      </c>
      <c r="AD825" s="555">
        <v>40952</v>
      </c>
      <c r="AE825" s="554">
        <v>40981</v>
      </c>
      <c r="AF825" s="576">
        <v>41381</v>
      </c>
      <c r="AG825" s="573">
        <f>AG824-2</f>
        <v>41409</v>
      </c>
      <c r="AH825" s="573">
        <f>AH824-2</f>
        <v>41437</v>
      </c>
      <c r="AI825" s="554">
        <v>41466</v>
      </c>
      <c r="AJ825" s="640">
        <v>41466</v>
      </c>
      <c r="AK825" s="574">
        <f>AK824-2</f>
        <v>41500</v>
      </c>
      <c r="AL825" s="575">
        <f>AL824-2</f>
        <v>41528</v>
      </c>
      <c r="AM825" s="575">
        <f>AM824-2</f>
        <v>41563</v>
      </c>
      <c r="AN825" s="575">
        <f>AN824-2</f>
        <v>41591</v>
      </c>
      <c r="AO825" s="576">
        <v>41626</v>
      </c>
      <c r="AP825" s="575">
        <f>AP824-2</f>
        <v>41675</v>
      </c>
      <c r="AQ825" s="575">
        <f>AQ824-2</f>
        <v>41345</v>
      </c>
      <c r="AR825" s="574">
        <f>AR824-2</f>
        <v>41738</v>
      </c>
      <c r="AS825" s="574">
        <f>AS824-2</f>
        <v>41773</v>
      </c>
      <c r="AT825" s="574">
        <f>AT824-2</f>
        <v>41808</v>
      </c>
      <c r="AU825" s="112" t="s">
        <v>106</v>
      </c>
      <c r="AV825" s="554">
        <v>42201</v>
      </c>
      <c r="AW825" s="640">
        <v>41872</v>
      </c>
      <c r="AX825" s="574">
        <f>AX824-2</f>
        <v>41920</v>
      </c>
      <c r="AY825" s="574">
        <f>AY824-2</f>
        <v>41948</v>
      </c>
      <c r="AZ825" s="574">
        <v>41983</v>
      </c>
      <c r="BA825" s="574">
        <v>42018</v>
      </c>
      <c r="BB825" s="574">
        <v>42053</v>
      </c>
      <c r="BC825" s="574">
        <v>42088</v>
      </c>
      <c r="BD825" s="574">
        <f t="shared" ref="BD825:BQ825" si="777">BD176</f>
        <v>42123</v>
      </c>
      <c r="BE825" s="574">
        <f t="shared" si="777"/>
        <v>42158</v>
      </c>
      <c r="BF825" s="574">
        <f t="shared" si="777"/>
        <v>42186</v>
      </c>
      <c r="BG825" s="575" t="str">
        <f t="shared" si="777"/>
        <v>same as 12/30</v>
      </c>
      <c r="BH825" s="574">
        <f t="shared" si="777"/>
        <v>42228</v>
      </c>
      <c r="BI825" s="573">
        <f t="shared" si="777"/>
        <v>42263</v>
      </c>
      <c r="BJ825" s="574">
        <f t="shared" si="777"/>
        <v>42298</v>
      </c>
      <c r="BK825" s="573">
        <f t="shared" si="777"/>
        <v>42319</v>
      </c>
      <c r="BL825" s="574">
        <f t="shared" si="777"/>
        <v>42347</v>
      </c>
      <c r="BM825" s="574">
        <f t="shared" si="777"/>
        <v>42382</v>
      </c>
      <c r="BN825" s="575">
        <f t="shared" si="777"/>
        <v>42417</v>
      </c>
      <c r="BO825" s="574">
        <f t="shared" si="777"/>
        <v>42452</v>
      </c>
      <c r="BP825" s="573">
        <f t="shared" si="777"/>
        <v>42487</v>
      </c>
      <c r="BQ825" s="574">
        <f t="shared" si="777"/>
        <v>42522</v>
      </c>
      <c r="BR825" s="635">
        <v>42571</v>
      </c>
      <c r="BS825" s="574">
        <f>BS824-2</f>
        <v>42571</v>
      </c>
      <c r="BT825" s="573">
        <f t="shared" ref="BT825:CD825" si="778">BT176</f>
        <v>42585</v>
      </c>
      <c r="BU825" s="574">
        <f t="shared" si="778"/>
        <v>42613</v>
      </c>
      <c r="BV825" s="573">
        <f t="shared" si="778"/>
        <v>42655</v>
      </c>
      <c r="BW825" s="574">
        <f t="shared" si="778"/>
        <v>42683</v>
      </c>
      <c r="BX825" s="573">
        <f t="shared" si="778"/>
        <v>42711</v>
      </c>
      <c r="BY825" s="574">
        <f t="shared" si="778"/>
        <v>42760</v>
      </c>
      <c r="BZ825" s="573">
        <f t="shared" si="778"/>
        <v>42788</v>
      </c>
      <c r="CA825" s="575">
        <f t="shared" si="778"/>
        <v>42823</v>
      </c>
      <c r="CB825" s="574">
        <f t="shared" si="778"/>
        <v>42858</v>
      </c>
      <c r="CC825" s="573">
        <f t="shared" si="778"/>
        <v>42893</v>
      </c>
      <c r="CD825" s="574">
        <f t="shared" si="778"/>
        <v>42928</v>
      </c>
      <c r="CE825" s="573" t="s">
        <v>106</v>
      </c>
      <c r="CF825" s="574">
        <f>CF176</f>
        <v>42591</v>
      </c>
      <c r="CG825" s="574">
        <f>CG176</f>
        <v>42998</v>
      </c>
    </row>
    <row r="826" spans="1:96" ht="30" hidden="1" customHeight="1" x14ac:dyDescent="0.25">
      <c r="A826" s="4722"/>
      <c r="B826" s="4685"/>
      <c r="C826" s="6" t="s">
        <v>6</v>
      </c>
      <c r="D826" s="6" t="s">
        <v>6</v>
      </c>
      <c r="E826" s="516">
        <v>40541</v>
      </c>
      <c r="F826" s="516">
        <v>40192</v>
      </c>
      <c r="G826" s="516">
        <f>G825-14</f>
        <v>40225</v>
      </c>
      <c r="H826" s="516">
        <f>H825-14</f>
        <v>40261</v>
      </c>
      <c r="I826" s="516">
        <f>I825-14</f>
        <v>40660</v>
      </c>
      <c r="J826" s="516">
        <f>J825-14</f>
        <v>40323</v>
      </c>
      <c r="K826" s="516">
        <f>K825-14</f>
        <v>40723</v>
      </c>
      <c r="L826" s="514" t="s">
        <v>25</v>
      </c>
      <c r="M826" s="516">
        <f t="shared" ref="M826:W826" si="779">M825-14</f>
        <v>40758</v>
      </c>
      <c r="N826" s="516">
        <f t="shared" si="779"/>
        <v>40793</v>
      </c>
      <c r="O826" s="516">
        <f t="shared" si="779"/>
        <v>40828</v>
      </c>
      <c r="P826" s="516">
        <f t="shared" si="779"/>
        <v>40863</v>
      </c>
      <c r="Q826" s="516">
        <f t="shared" si="779"/>
        <v>40547</v>
      </c>
      <c r="R826" s="516">
        <f t="shared" si="779"/>
        <v>40947</v>
      </c>
      <c r="S826" s="516">
        <f t="shared" si="779"/>
        <v>40968</v>
      </c>
      <c r="T826" s="516">
        <f t="shared" si="779"/>
        <v>41003</v>
      </c>
      <c r="U826" s="625">
        <f t="shared" si="779"/>
        <v>41038</v>
      </c>
      <c r="V826" s="630">
        <f t="shared" si="779"/>
        <v>41060</v>
      </c>
      <c r="W826" s="95">
        <f t="shared" si="779"/>
        <v>41109</v>
      </c>
      <c r="X826" s="642" t="s">
        <v>25</v>
      </c>
      <c r="Y826" s="95">
        <f t="shared" ref="Y826:AI826" si="780">Y825-14</f>
        <v>41136</v>
      </c>
      <c r="Z826" s="67">
        <f t="shared" si="780"/>
        <v>41179</v>
      </c>
      <c r="AA826" s="642">
        <f t="shared" si="780"/>
        <v>41207</v>
      </c>
      <c r="AB826" s="95">
        <f t="shared" si="780"/>
        <v>40868</v>
      </c>
      <c r="AC826" s="67">
        <f t="shared" si="780"/>
        <v>40897</v>
      </c>
      <c r="AD826" s="754">
        <f t="shared" si="780"/>
        <v>40938</v>
      </c>
      <c r="AE826" s="630">
        <f t="shared" si="780"/>
        <v>40967</v>
      </c>
      <c r="AF826" s="106">
        <f t="shared" si="780"/>
        <v>41367</v>
      </c>
      <c r="AG826" s="67">
        <f t="shared" si="780"/>
        <v>41395</v>
      </c>
      <c r="AH826" s="95">
        <f t="shared" si="780"/>
        <v>41423</v>
      </c>
      <c r="AI826" s="67">
        <f t="shared" si="780"/>
        <v>41452</v>
      </c>
      <c r="AJ826" s="889">
        <v>41452</v>
      </c>
      <c r="AK826" s="67">
        <f t="shared" ref="AK826:AR826" si="781">AK825-14</f>
        <v>41486</v>
      </c>
      <c r="AL826" s="106">
        <f t="shared" si="781"/>
        <v>41514</v>
      </c>
      <c r="AM826" s="106">
        <f t="shared" si="781"/>
        <v>41549</v>
      </c>
      <c r="AN826" s="106">
        <f t="shared" si="781"/>
        <v>41577</v>
      </c>
      <c r="AO826" s="106">
        <f t="shared" si="781"/>
        <v>41612</v>
      </c>
      <c r="AP826" s="106">
        <f t="shared" si="781"/>
        <v>41661</v>
      </c>
      <c r="AQ826" s="106">
        <f t="shared" si="781"/>
        <v>41331</v>
      </c>
      <c r="AR826" s="67">
        <f t="shared" si="781"/>
        <v>41724</v>
      </c>
      <c r="AS826" s="67">
        <f>AS825-14</f>
        <v>41759</v>
      </c>
      <c r="AT826" s="67">
        <f>AT825-14</f>
        <v>41794</v>
      </c>
      <c r="AU826" s="642" t="s">
        <v>106</v>
      </c>
      <c r="AV826" s="67">
        <v>41829</v>
      </c>
      <c r="AW826" s="67">
        <f t="shared" ref="AW826:BC826" si="782">AW825-14</f>
        <v>41858</v>
      </c>
      <c r="AX826" s="67">
        <f t="shared" si="782"/>
        <v>41906</v>
      </c>
      <c r="AY826" s="67">
        <f t="shared" si="782"/>
        <v>41934</v>
      </c>
      <c r="AZ826" s="67">
        <f t="shared" si="782"/>
        <v>41969</v>
      </c>
      <c r="BA826" s="67">
        <f t="shared" si="782"/>
        <v>42004</v>
      </c>
      <c r="BB826" s="67">
        <f t="shared" si="782"/>
        <v>42039</v>
      </c>
      <c r="BC826" s="67">
        <f t="shared" si="782"/>
        <v>42074</v>
      </c>
      <c r="BD826" s="67">
        <f t="shared" ref="BD826:BQ826" si="783">BD164</f>
        <v>42109</v>
      </c>
      <c r="BE826" s="67">
        <f t="shared" si="783"/>
        <v>42144</v>
      </c>
      <c r="BF826" s="67">
        <f t="shared" si="783"/>
        <v>42172</v>
      </c>
      <c r="BG826" s="106" t="str">
        <f t="shared" si="783"/>
        <v>same as 12/30</v>
      </c>
      <c r="BH826" s="67">
        <f t="shared" si="783"/>
        <v>42214</v>
      </c>
      <c r="BI826" s="95">
        <f t="shared" si="783"/>
        <v>42249</v>
      </c>
      <c r="BJ826" s="67">
        <f t="shared" si="783"/>
        <v>42277</v>
      </c>
      <c r="BK826" s="95">
        <f t="shared" si="783"/>
        <v>42305</v>
      </c>
      <c r="BL826" s="67">
        <f t="shared" si="783"/>
        <v>42333</v>
      </c>
      <c r="BM826" s="67">
        <f t="shared" si="783"/>
        <v>42368</v>
      </c>
      <c r="BN826" s="106">
        <f t="shared" si="783"/>
        <v>42403</v>
      </c>
      <c r="BO826" s="67">
        <f t="shared" si="783"/>
        <v>42438</v>
      </c>
      <c r="BP826" s="95">
        <f t="shared" si="783"/>
        <v>42473</v>
      </c>
      <c r="BQ826" s="67">
        <f t="shared" si="783"/>
        <v>42508</v>
      </c>
      <c r="BR826" s="95">
        <v>42557</v>
      </c>
      <c r="BS826" s="67">
        <f>BS825-14</f>
        <v>42557</v>
      </c>
      <c r="BT826" s="95">
        <f t="shared" ref="BT826:CD826" si="784">BT164</f>
        <v>42571</v>
      </c>
      <c r="BU826" s="67">
        <f t="shared" si="784"/>
        <v>42599</v>
      </c>
      <c r="BV826" s="95">
        <f t="shared" si="784"/>
        <v>42641</v>
      </c>
      <c r="BW826" s="67">
        <f t="shared" si="784"/>
        <v>42669</v>
      </c>
      <c r="BX826" s="95">
        <f t="shared" si="784"/>
        <v>42697</v>
      </c>
      <c r="BY826" s="67">
        <f t="shared" si="784"/>
        <v>42746</v>
      </c>
      <c r="BZ826" s="95">
        <f t="shared" si="784"/>
        <v>42774</v>
      </c>
      <c r="CA826" s="106">
        <f t="shared" si="784"/>
        <v>42809</v>
      </c>
      <c r="CB826" s="67">
        <f t="shared" si="784"/>
        <v>42844</v>
      </c>
      <c r="CC826" s="95">
        <f t="shared" si="784"/>
        <v>42879</v>
      </c>
      <c r="CD826" s="67">
        <f t="shared" si="784"/>
        <v>42914</v>
      </c>
      <c r="CE826" s="95" t="s">
        <v>106</v>
      </c>
      <c r="CF826" s="67">
        <f>CF164</f>
        <v>42577</v>
      </c>
      <c r="CG826" s="67">
        <f>CG164</f>
        <v>42984</v>
      </c>
    </row>
    <row r="827" spans="1:96" s="1" customFormat="1" ht="30" hidden="1" customHeight="1" x14ac:dyDescent="0.25">
      <c r="A827" s="4722"/>
      <c r="B827" s="4685"/>
      <c r="C827" s="21" t="s">
        <v>32</v>
      </c>
      <c r="D827" s="21" t="s">
        <v>32</v>
      </c>
      <c r="E827" s="800" t="s">
        <v>1</v>
      </c>
      <c r="F827" s="3357"/>
      <c r="G827" s="3357"/>
      <c r="H827" s="3357"/>
      <c r="I827" s="3357"/>
      <c r="J827" s="3352"/>
      <c r="K827" s="23"/>
      <c r="L827" s="23"/>
      <c r="M827" s="185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3351"/>
      <c r="AC827" s="827"/>
      <c r="AD827" s="827"/>
      <c r="AE827" s="827"/>
      <c r="AF827" s="827"/>
      <c r="AJ827" s="2803"/>
      <c r="AU827" s="2803"/>
      <c r="AW827" s="2803"/>
      <c r="BH827" s="895"/>
      <c r="BJ827" s="895"/>
      <c r="BL827" s="182"/>
      <c r="BM827" s="182"/>
      <c r="BN827" s="340"/>
      <c r="BO827" s="895"/>
      <c r="BQ827" s="895"/>
      <c r="BS827" s="895"/>
      <c r="BU827" s="895"/>
      <c r="BW827" s="895"/>
      <c r="BY827" s="895"/>
      <c r="CA827" s="901"/>
      <c r="CB827" s="895"/>
      <c r="CD827" s="895"/>
      <c r="CE827" s="992" t="s">
        <v>106</v>
      </c>
      <c r="CF827" s="895"/>
      <c r="CG827" s="895"/>
      <c r="CQ827" s="2803"/>
      <c r="CR827" s="2803"/>
    </row>
    <row r="828" spans="1:96" s="1" customFormat="1" ht="30" hidden="1" customHeight="1" x14ac:dyDescent="0.25">
      <c r="A828" s="4722"/>
      <c r="B828" s="4685"/>
      <c r="C828" s="21"/>
      <c r="D828" s="21"/>
      <c r="E828" s="3355"/>
      <c r="F828" s="3356"/>
      <c r="G828" s="3356"/>
      <c r="H828" s="3356"/>
      <c r="I828" s="3356"/>
      <c r="J828" s="3352"/>
      <c r="K828" s="23"/>
      <c r="L828" s="23"/>
      <c r="M828" s="185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3351"/>
      <c r="AC828" s="827"/>
      <c r="AD828" s="827"/>
      <c r="AE828" s="827"/>
      <c r="AF828" s="827"/>
      <c r="AJ828" s="2803"/>
      <c r="AU828" s="2803"/>
      <c r="AW828" s="2803"/>
      <c r="BH828" s="895"/>
      <c r="BJ828" s="895"/>
      <c r="BL828" s="182"/>
      <c r="BM828" s="182"/>
      <c r="BN828" s="340"/>
      <c r="BO828" s="895"/>
      <c r="BQ828" s="895"/>
      <c r="BS828" s="895"/>
      <c r="BU828" s="895"/>
      <c r="BW828" s="895"/>
      <c r="BY828" s="895"/>
      <c r="CA828" s="901"/>
      <c r="CB828" s="895"/>
      <c r="CD828" s="895"/>
      <c r="CE828" s="992" t="s">
        <v>106</v>
      </c>
      <c r="CF828" s="895"/>
      <c r="CG828" s="895"/>
      <c r="CQ828" s="2803"/>
      <c r="CR828" s="2803"/>
    </row>
    <row r="829" spans="1:96" s="1" customFormat="1" ht="60" hidden="1" customHeight="1" x14ac:dyDescent="0.25">
      <c r="A829" s="4722"/>
      <c r="B829" s="4685"/>
      <c r="C829" s="22"/>
      <c r="D829" s="22"/>
      <c r="E829" s="254"/>
      <c r="F829" s="3353"/>
      <c r="G829" s="3353"/>
      <c r="H829" s="3353"/>
      <c r="I829" s="3353"/>
      <c r="J829" s="944"/>
      <c r="K829" s="23"/>
      <c r="L829" s="23"/>
      <c r="M829" s="185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3351"/>
      <c r="AC829" s="827"/>
      <c r="AD829" s="827"/>
      <c r="AE829" s="827"/>
      <c r="AF829" s="827"/>
      <c r="AJ829" s="2803"/>
      <c r="AU829" s="2803"/>
      <c r="AW829" s="2803"/>
      <c r="BH829" s="895"/>
      <c r="BJ829" s="895"/>
      <c r="BL829" s="182"/>
      <c r="BM829" s="182"/>
      <c r="BN829" s="340"/>
      <c r="BO829" s="895"/>
      <c r="BQ829" s="895"/>
      <c r="BS829" s="895"/>
      <c r="BU829" s="895"/>
      <c r="BW829" s="895"/>
      <c r="BY829" s="895"/>
      <c r="CA829" s="901"/>
      <c r="CB829" s="895"/>
      <c r="CD829" s="895"/>
      <c r="CE829" s="992" t="s">
        <v>106</v>
      </c>
      <c r="CF829" s="895"/>
      <c r="CG829" s="895"/>
      <c r="CQ829" s="2803"/>
      <c r="CR829" s="2803"/>
    </row>
    <row r="830" spans="1:96" ht="30" hidden="1" customHeight="1" x14ac:dyDescent="0.25">
      <c r="A830" s="4722"/>
      <c r="B830" s="4685"/>
      <c r="C830" s="312" t="s">
        <v>47</v>
      </c>
      <c r="D830" s="312" t="s">
        <v>47</v>
      </c>
      <c r="E830" s="313">
        <v>40328</v>
      </c>
      <c r="F830" s="314">
        <v>40359</v>
      </c>
      <c r="G830" s="313">
        <v>40389</v>
      </c>
      <c r="H830" s="314">
        <v>40420</v>
      </c>
      <c r="I830" s="313">
        <v>40451</v>
      </c>
      <c r="J830" s="315">
        <v>40481</v>
      </c>
      <c r="K830" s="316">
        <v>40877</v>
      </c>
      <c r="L830" s="317">
        <v>40907</v>
      </c>
      <c r="M830" s="318">
        <v>40573</v>
      </c>
      <c r="AB830" s="15"/>
      <c r="AK830" s="15"/>
      <c r="BH830" s="895"/>
      <c r="BJ830" s="895"/>
      <c r="BL830" s="182"/>
      <c r="BM830" s="182"/>
      <c r="BN830" s="340"/>
      <c r="BO830" s="895"/>
      <c r="BP830" s="1"/>
      <c r="BQ830" s="895"/>
      <c r="BR830" s="1"/>
      <c r="BS830" s="895"/>
      <c r="BT830" s="1"/>
      <c r="BU830" s="895"/>
      <c r="BV830" s="1"/>
      <c r="BW830" s="895"/>
      <c r="BX830" s="1"/>
      <c r="BY830" s="895"/>
      <c r="BZ830" s="1"/>
      <c r="CA830" s="901"/>
      <c r="CB830" s="895"/>
      <c r="CC830" s="1"/>
      <c r="CD830" s="895"/>
      <c r="CE830" s="992" t="s">
        <v>106</v>
      </c>
      <c r="CF830" s="895"/>
      <c r="CG830" s="895"/>
    </row>
    <row r="831" spans="1:96" ht="30" hidden="1" customHeight="1" x14ac:dyDescent="0.25">
      <c r="A831" s="4722"/>
      <c r="B831" s="4685"/>
      <c r="C831" s="333" t="s">
        <v>48</v>
      </c>
      <c r="D831" s="333" t="s">
        <v>48</v>
      </c>
      <c r="E831" s="334">
        <v>40754</v>
      </c>
      <c r="F831" s="334">
        <v>40420</v>
      </c>
      <c r="G831" s="334">
        <v>40451</v>
      </c>
      <c r="H831" s="334">
        <v>40481</v>
      </c>
      <c r="I831" s="334">
        <v>40512</v>
      </c>
      <c r="J831" s="334">
        <v>40542</v>
      </c>
      <c r="K831" s="334">
        <v>40938</v>
      </c>
      <c r="L831" s="335">
        <v>40602</v>
      </c>
      <c r="M831" s="336">
        <v>40632</v>
      </c>
      <c r="N831" s="336">
        <v>41029</v>
      </c>
      <c r="O831" s="336">
        <v>41059</v>
      </c>
      <c r="P831" s="336">
        <v>41090</v>
      </c>
      <c r="Q831" s="336">
        <v>41120</v>
      </c>
      <c r="R831" s="336">
        <v>41151</v>
      </c>
      <c r="S831" s="337">
        <v>41182</v>
      </c>
      <c r="T831" s="16">
        <v>41212</v>
      </c>
      <c r="U831" s="176">
        <v>41243</v>
      </c>
      <c r="V831" s="16">
        <v>41273</v>
      </c>
      <c r="W831" s="176">
        <v>41304</v>
      </c>
      <c r="X831" s="16">
        <v>41333</v>
      </c>
      <c r="Y831" s="16">
        <v>41363</v>
      </c>
      <c r="Z831" s="16">
        <v>41394</v>
      </c>
      <c r="AA831" s="744">
        <v>41424</v>
      </c>
      <c r="AB831" s="33">
        <v>41455</v>
      </c>
      <c r="AC831" s="33">
        <v>41485</v>
      </c>
      <c r="AD831" s="33">
        <v>41516</v>
      </c>
      <c r="AE831" s="33">
        <v>41547</v>
      </c>
      <c r="AF831" s="16">
        <v>41577</v>
      </c>
      <c r="AG831" s="16">
        <v>41608</v>
      </c>
      <c r="AH831" s="16">
        <v>41638</v>
      </c>
      <c r="AI831" s="16">
        <v>41304</v>
      </c>
      <c r="AJ831" s="270">
        <v>41333</v>
      </c>
      <c r="AK831" s="16">
        <v>41363</v>
      </c>
      <c r="AL831" s="49">
        <v>41394</v>
      </c>
      <c r="AM831" s="49">
        <v>41789</v>
      </c>
      <c r="AN831" s="16">
        <v>41820</v>
      </c>
      <c r="AO831" s="176">
        <v>41850</v>
      </c>
      <c r="AP831" s="16">
        <v>41881</v>
      </c>
      <c r="AQ831" s="176">
        <v>41912</v>
      </c>
      <c r="AR831" s="16">
        <v>41942</v>
      </c>
      <c r="AS831" s="16">
        <v>41973</v>
      </c>
      <c r="AT831" s="16">
        <v>42003</v>
      </c>
      <c r="AU831" s="270">
        <v>42034</v>
      </c>
      <c r="AV831" s="16">
        <v>42063</v>
      </c>
      <c r="AW831" s="270">
        <v>42093</v>
      </c>
      <c r="AX831" s="16">
        <v>42124</v>
      </c>
      <c r="AY831" s="16">
        <v>42154</v>
      </c>
      <c r="AZ831" s="16">
        <v>42185</v>
      </c>
      <c r="BA831" s="16">
        <v>42215</v>
      </c>
      <c r="BB831" s="16">
        <v>42215</v>
      </c>
      <c r="BC831" s="16">
        <v>42215</v>
      </c>
      <c r="BD831" s="16">
        <v>42215</v>
      </c>
      <c r="BE831" s="16">
        <v>42215</v>
      </c>
      <c r="BF831" s="16">
        <v>42215</v>
      </c>
      <c r="BG831" s="49">
        <v>42215</v>
      </c>
      <c r="BH831" s="16">
        <v>42215</v>
      </c>
      <c r="BI831" s="176">
        <v>42215</v>
      </c>
      <c r="BJ831" s="16">
        <v>42215</v>
      </c>
      <c r="BK831" s="176">
        <v>42215</v>
      </c>
      <c r="BL831" s="16">
        <v>42215</v>
      </c>
      <c r="BM831" s="16">
        <v>42215</v>
      </c>
      <c r="BN831" s="49">
        <v>42215</v>
      </c>
      <c r="BO831" s="16">
        <v>42215</v>
      </c>
      <c r="BP831" s="176">
        <v>42215</v>
      </c>
      <c r="BQ831" s="16">
        <v>42215</v>
      </c>
      <c r="BR831" s="176">
        <v>42215</v>
      </c>
      <c r="BS831" s="16">
        <v>42215</v>
      </c>
      <c r="BT831" s="176">
        <v>42215</v>
      </c>
      <c r="BU831" s="16">
        <v>42215</v>
      </c>
      <c r="BV831" s="176">
        <v>42215</v>
      </c>
      <c r="BW831" s="16">
        <v>42215</v>
      </c>
      <c r="BX831" s="176">
        <v>42215</v>
      </c>
      <c r="BY831" s="16">
        <v>42215</v>
      </c>
      <c r="BZ831" s="176">
        <v>42215</v>
      </c>
      <c r="CA831" s="49">
        <v>42215</v>
      </c>
      <c r="CB831" s="16">
        <v>42215</v>
      </c>
      <c r="CC831" s="176">
        <v>42215</v>
      </c>
      <c r="CD831" s="16">
        <v>42215</v>
      </c>
      <c r="CE831" s="176" t="s">
        <v>106</v>
      </c>
      <c r="CF831" s="16">
        <v>42215</v>
      </c>
      <c r="CG831" s="16">
        <v>42215</v>
      </c>
    </row>
    <row r="832" spans="1:96" s="26" customFormat="1" ht="30" hidden="1" customHeight="1" x14ac:dyDescent="0.25">
      <c r="A832" s="4722"/>
      <c r="B832" s="4685"/>
      <c r="C832" s="328" t="s">
        <v>33</v>
      </c>
      <c r="D832" s="328" t="s">
        <v>33</v>
      </c>
      <c r="E832" s="329">
        <v>40183</v>
      </c>
      <c r="F832" s="120">
        <f>F825</f>
        <v>40590</v>
      </c>
      <c r="G832" s="329">
        <v>40604</v>
      </c>
      <c r="H832" s="120">
        <f>H825</f>
        <v>40275</v>
      </c>
      <c r="I832" s="330">
        <f>I825</f>
        <v>40674</v>
      </c>
      <c r="J832" s="148">
        <f>J825</f>
        <v>40337</v>
      </c>
      <c r="K832" s="330">
        <f>K825</f>
        <v>40737</v>
      </c>
      <c r="L832" s="331" t="s">
        <v>25</v>
      </c>
      <c r="M832" s="330">
        <f t="shared" ref="M832:V832" si="785">M825</f>
        <v>40772</v>
      </c>
      <c r="N832" s="332">
        <f t="shared" si="785"/>
        <v>40807</v>
      </c>
      <c r="O832" s="330">
        <f t="shared" si="785"/>
        <v>40842</v>
      </c>
      <c r="P832" s="148">
        <f t="shared" si="785"/>
        <v>40877</v>
      </c>
      <c r="Q832" s="330">
        <f t="shared" si="785"/>
        <v>40561</v>
      </c>
      <c r="R832" s="148">
        <f t="shared" si="785"/>
        <v>40961</v>
      </c>
      <c r="S832" s="338">
        <f t="shared" si="785"/>
        <v>40982</v>
      </c>
      <c r="T832" s="330">
        <f t="shared" si="785"/>
        <v>41017</v>
      </c>
      <c r="U832" s="148">
        <f t="shared" si="785"/>
        <v>41052</v>
      </c>
      <c r="V832" s="330">
        <f t="shared" si="785"/>
        <v>41074</v>
      </c>
      <c r="W832" s="148">
        <v>41123</v>
      </c>
      <c r="X832" s="351" t="str">
        <f>X825</f>
        <v>same as 1/30</v>
      </c>
      <c r="Y832" s="355">
        <v>41150</v>
      </c>
      <c r="Z832" s="355">
        <v>41193</v>
      </c>
      <c r="AA832" s="745">
        <v>41221</v>
      </c>
      <c r="AB832" s="330">
        <f>AB825</f>
        <v>40882</v>
      </c>
      <c r="AC832" s="330">
        <v>40911</v>
      </c>
      <c r="AD832" s="330">
        <f t="shared" ref="AD832:AR832" si="786">AD825</f>
        <v>40952</v>
      </c>
      <c r="AE832" s="330">
        <f t="shared" si="786"/>
        <v>40981</v>
      </c>
      <c r="AF832" s="330">
        <f t="shared" si="786"/>
        <v>41381</v>
      </c>
      <c r="AG832" s="330">
        <f t="shared" si="786"/>
        <v>41409</v>
      </c>
      <c r="AH832" s="330">
        <f t="shared" si="786"/>
        <v>41437</v>
      </c>
      <c r="AI832" s="330">
        <f t="shared" si="786"/>
        <v>41466</v>
      </c>
      <c r="AJ832" s="351">
        <f t="shared" si="786"/>
        <v>41466</v>
      </c>
      <c r="AK832" s="330">
        <f t="shared" si="786"/>
        <v>41500</v>
      </c>
      <c r="AL832" s="338">
        <f t="shared" si="786"/>
        <v>41528</v>
      </c>
      <c r="AM832" s="338">
        <f t="shared" si="786"/>
        <v>41563</v>
      </c>
      <c r="AN832" s="330">
        <f t="shared" si="786"/>
        <v>41591</v>
      </c>
      <c r="AO832" s="892">
        <f t="shared" si="786"/>
        <v>41626</v>
      </c>
      <c r="AP832" s="330">
        <f t="shared" si="786"/>
        <v>41675</v>
      </c>
      <c r="AQ832" s="338">
        <f t="shared" si="786"/>
        <v>41345</v>
      </c>
      <c r="AR832" s="330">
        <f t="shared" si="786"/>
        <v>41738</v>
      </c>
      <c r="AS832" s="330">
        <f>AS825</f>
        <v>41773</v>
      </c>
      <c r="AT832" s="330">
        <f>AT825</f>
        <v>41808</v>
      </c>
      <c r="AU832" s="351" t="s">
        <v>106</v>
      </c>
      <c r="AV832" s="330">
        <v>41843</v>
      </c>
      <c r="AW832" s="952">
        <v>41507</v>
      </c>
      <c r="AX832" s="330">
        <f t="shared" ref="AX832:CG832" si="787">AX825</f>
        <v>41920</v>
      </c>
      <c r="AY832" s="330">
        <f t="shared" si="787"/>
        <v>41948</v>
      </c>
      <c r="AZ832" s="330">
        <f t="shared" si="787"/>
        <v>41983</v>
      </c>
      <c r="BA832" s="330">
        <f t="shared" si="787"/>
        <v>42018</v>
      </c>
      <c r="BB832" s="330">
        <f t="shared" si="787"/>
        <v>42053</v>
      </c>
      <c r="BC832" s="330">
        <f t="shared" si="787"/>
        <v>42088</v>
      </c>
      <c r="BD832" s="330">
        <f t="shared" si="787"/>
        <v>42123</v>
      </c>
      <c r="BE832" s="330">
        <f t="shared" si="787"/>
        <v>42158</v>
      </c>
      <c r="BF832" s="330">
        <f t="shared" si="787"/>
        <v>42186</v>
      </c>
      <c r="BG832" s="338" t="str">
        <f t="shared" si="787"/>
        <v>same as 12/30</v>
      </c>
      <c r="BH832" s="330">
        <f t="shared" si="787"/>
        <v>42228</v>
      </c>
      <c r="BI832" s="148">
        <f t="shared" si="787"/>
        <v>42263</v>
      </c>
      <c r="BJ832" s="330">
        <f t="shared" si="787"/>
        <v>42298</v>
      </c>
      <c r="BK832" s="148">
        <f t="shared" si="787"/>
        <v>42319</v>
      </c>
      <c r="BL832" s="330">
        <f t="shared" si="787"/>
        <v>42347</v>
      </c>
      <c r="BM832" s="330">
        <f t="shared" si="787"/>
        <v>42382</v>
      </c>
      <c r="BN832" s="338">
        <f t="shared" si="787"/>
        <v>42417</v>
      </c>
      <c r="BO832" s="330">
        <f t="shared" si="787"/>
        <v>42452</v>
      </c>
      <c r="BP832" s="148">
        <f t="shared" si="787"/>
        <v>42487</v>
      </c>
      <c r="BQ832" s="330">
        <f t="shared" si="787"/>
        <v>42522</v>
      </c>
      <c r="BR832" s="148">
        <f t="shared" si="787"/>
        <v>42571</v>
      </c>
      <c r="BS832" s="330">
        <f t="shared" si="787"/>
        <v>42571</v>
      </c>
      <c r="BT832" s="148">
        <f t="shared" si="787"/>
        <v>42585</v>
      </c>
      <c r="BU832" s="330">
        <f t="shared" si="787"/>
        <v>42613</v>
      </c>
      <c r="BV832" s="148">
        <f t="shared" si="787"/>
        <v>42655</v>
      </c>
      <c r="BW832" s="330">
        <f t="shared" si="787"/>
        <v>42683</v>
      </c>
      <c r="BX832" s="148">
        <f t="shared" si="787"/>
        <v>42711</v>
      </c>
      <c r="BY832" s="330">
        <f t="shared" si="787"/>
        <v>42760</v>
      </c>
      <c r="BZ832" s="148">
        <f t="shared" si="787"/>
        <v>42788</v>
      </c>
      <c r="CA832" s="338">
        <f t="shared" si="787"/>
        <v>42823</v>
      </c>
      <c r="CB832" s="330">
        <f t="shared" si="787"/>
        <v>42858</v>
      </c>
      <c r="CC832" s="148">
        <f t="shared" si="787"/>
        <v>42893</v>
      </c>
      <c r="CD832" s="330">
        <f t="shared" si="787"/>
        <v>42928</v>
      </c>
      <c r="CE832" s="148" t="s">
        <v>106</v>
      </c>
      <c r="CF832" s="330">
        <f t="shared" si="787"/>
        <v>42591</v>
      </c>
      <c r="CG832" s="330">
        <f t="shared" si="787"/>
        <v>42998</v>
      </c>
      <c r="CH832" s="1197"/>
      <c r="CQ832" s="3163"/>
      <c r="CR832" s="3163"/>
    </row>
    <row r="833" spans="1:96" s="18" customFormat="1" ht="30" hidden="1" customHeight="1" x14ac:dyDescent="0.25">
      <c r="A833" s="4722"/>
      <c r="B833" s="4685"/>
      <c r="C833" s="134" t="s">
        <v>17</v>
      </c>
      <c r="D833" s="134" t="s">
        <v>17</v>
      </c>
      <c r="E833" s="89">
        <v>40183</v>
      </c>
      <c r="F833" s="102">
        <f t="shared" ref="F833:K833" si="788">F832</f>
        <v>40590</v>
      </c>
      <c r="G833" s="89">
        <f t="shared" si="788"/>
        <v>40604</v>
      </c>
      <c r="H833" s="102">
        <f t="shared" si="788"/>
        <v>40275</v>
      </c>
      <c r="I833" s="89">
        <f t="shared" si="788"/>
        <v>40674</v>
      </c>
      <c r="J833" s="102">
        <f t="shared" si="788"/>
        <v>40337</v>
      </c>
      <c r="K833" s="89">
        <f t="shared" si="788"/>
        <v>40737</v>
      </c>
      <c r="L833" s="63" t="s">
        <v>25</v>
      </c>
      <c r="M833" s="89">
        <f>M832</f>
        <v>40772</v>
      </c>
      <c r="N833" s="259"/>
      <c r="O833" s="186"/>
      <c r="P833" s="264"/>
      <c r="Q833" s="186"/>
      <c r="R833" s="264"/>
      <c r="S833" s="259"/>
      <c r="T833" s="186"/>
      <c r="U833" s="264"/>
      <c r="V833" s="186"/>
      <c r="W833" s="264"/>
      <c r="X833" s="186"/>
      <c r="Y833" s="186"/>
      <c r="Z833" s="186"/>
      <c r="AA833" s="746"/>
      <c r="AC833" s="831"/>
      <c r="AD833" s="830"/>
      <c r="AE833" s="830"/>
      <c r="AF833" s="830"/>
      <c r="AJ833" s="814"/>
      <c r="AL833" s="891"/>
      <c r="AM833" s="900"/>
      <c r="AN833" s="538"/>
      <c r="AO833" s="890"/>
      <c r="AQ833" s="891"/>
      <c r="AR833" s="538"/>
      <c r="AS833" s="538"/>
      <c r="AT833" s="538"/>
      <c r="AU833" s="475" t="s">
        <v>106</v>
      </c>
      <c r="AV833" s="538"/>
      <c r="AW833" s="948"/>
      <c r="AX833" s="538"/>
      <c r="AY833" s="538"/>
      <c r="AZ833" s="538"/>
      <c r="BA833" s="538"/>
      <c r="BB833" s="538"/>
      <c r="BC833" s="538"/>
      <c r="BD833" s="538"/>
      <c r="BE833" s="538"/>
      <c r="BF833" s="538"/>
      <c r="BG833" s="900"/>
      <c r="BH833" s="538"/>
      <c r="BI833" s="266"/>
      <c r="BJ833" s="538"/>
      <c r="BK833" s="266"/>
      <c r="BL833" s="186"/>
      <c r="BM833" s="186"/>
      <c r="BN833" s="259"/>
      <c r="BO833" s="538"/>
      <c r="BP833" s="266"/>
      <c r="BQ833" s="538"/>
      <c r="BR833" s="266"/>
      <c r="BS833" s="538"/>
      <c r="BT833" s="266"/>
      <c r="BU833" s="538"/>
      <c r="BV833" s="266"/>
      <c r="BW833" s="538"/>
      <c r="BX833" s="266"/>
      <c r="BY833" s="538"/>
      <c r="BZ833" s="266"/>
      <c r="CA833" s="900"/>
      <c r="CB833" s="538"/>
      <c r="CC833" s="266"/>
      <c r="CD833" s="538"/>
      <c r="CE833" s="1634" t="s">
        <v>106</v>
      </c>
      <c r="CF833" s="538"/>
      <c r="CG833" s="538"/>
      <c r="CH833" s="890"/>
      <c r="CQ833" s="814"/>
      <c r="CR833" s="814"/>
    </row>
    <row r="834" spans="1:96" s="47" customFormat="1" ht="30" hidden="1" customHeight="1" x14ac:dyDescent="0.25">
      <c r="A834" s="4722"/>
      <c r="B834" s="4685"/>
      <c r="C834" s="135" t="s">
        <v>49</v>
      </c>
      <c r="D834" s="135" t="s">
        <v>49</v>
      </c>
      <c r="E834" s="62">
        <v>40179</v>
      </c>
      <c r="F834" s="64">
        <v>40199</v>
      </c>
      <c r="G834" s="62">
        <f t="shared" ref="G834:Y834" si="789">G835</f>
        <v>40600</v>
      </c>
      <c r="H834" s="63">
        <f t="shared" si="789"/>
        <v>40270</v>
      </c>
      <c r="I834" s="62">
        <f t="shared" si="789"/>
        <v>40669</v>
      </c>
      <c r="J834" s="63">
        <f t="shared" si="789"/>
        <v>40332</v>
      </c>
      <c r="K834" s="62">
        <f t="shared" si="789"/>
        <v>40732</v>
      </c>
      <c r="L834" s="63" t="s">
        <v>25</v>
      </c>
      <c r="M834" s="62">
        <f t="shared" si="789"/>
        <v>40767</v>
      </c>
      <c r="N834" s="105">
        <f t="shared" si="789"/>
        <v>40802</v>
      </c>
      <c r="O834" s="62">
        <f t="shared" si="789"/>
        <v>40837</v>
      </c>
      <c r="P834" s="63">
        <f t="shared" si="789"/>
        <v>40872</v>
      </c>
      <c r="Q834" s="62">
        <f t="shared" si="789"/>
        <v>40556</v>
      </c>
      <c r="R834" s="63">
        <f t="shared" si="789"/>
        <v>40956</v>
      </c>
      <c r="S834" s="105">
        <f t="shared" si="789"/>
        <v>40977</v>
      </c>
      <c r="T834" s="62">
        <f t="shared" si="789"/>
        <v>41012</v>
      </c>
      <c r="U834" s="63">
        <f t="shared" si="789"/>
        <v>40681</v>
      </c>
      <c r="V834" s="191">
        <f t="shared" si="789"/>
        <v>41068</v>
      </c>
      <c r="W834" s="64">
        <v>41117</v>
      </c>
      <c r="X834" s="62" t="s">
        <v>25</v>
      </c>
      <c r="Y834" s="191">
        <f t="shared" si="789"/>
        <v>41145</v>
      </c>
      <c r="Z834" s="191">
        <f>Z835</f>
        <v>41187</v>
      </c>
      <c r="AA834" s="107">
        <v>41215</v>
      </c>
      <c r="AB834" s="105">
        <f>AB835</f>
        <v>40877</v>
      </c>
      <c r="AC834" s="105">
        <v>41271</v>
      </c>
      <c r="AD834" s="105">
        <v>41302</v>
      </c>
      <c r="AE834" s="105">
        <f>AE835</f>
        <v>40976</v>
      </c>
      <c r="AF834" s="105">
        <f>AF835</f>
        <v>41376</v>
      </c>
      <c r="AG834" s="105">
        <f>AG835</f>
        <v>41404</v>
      </c>
      <c r="AH834" s="105">
        <f>AH835</f>
        <v>41432</v>
      </c>
      <c r="AI834" s="105">
        <f>AI835</f>
        <v>41460</v>
      </c>
      <c r="AJ834" s="105" t="s">
        <v>25</v>
      </c>
      <c r="AK834" s="105">
        <f>AK835</f>
        <v>41495</v>
      </c>
      <c r="AL834" s="105">
        <f>AL835</f>
        <v>41523</v>
      </c>
      <c r="AM834" s="105">
        <f>AM835</f>
        <v>41557</v>
      </c>
      <c r="AN834" s="62">
        <f>AN835</f>
        <v>41585</v>
      </c>
      <c r="AO834" s="63">
        <f>AO835</f>
        <v>41620</v>
      </c>
      <c r="AP834" s="105">
        <v>41289</v>
      </c>
      <c r="AQ834" s="105">
        <f>AQ835</f>
        <v>41339</v>
      </c>
      <c r="AR834" s="62">
        <f>AR835</f>
        <v>41732</v>
      </c>
      <c r="AS834" s="62">
        <f>AS835</f>
        <v>41767</v>
      </c>
      <c r="AT834" s="62">
        <f>AT835</f>
        <v>41802</v>
      </c>
      <c r="AU834" s="62" t="s">
        <v>106</v>
      </c>
      <c r="AV834" s="62">
        <v>41837</v>
      </c>
      <c r="AW834" s="191">
        <v>41500</v>
      </c>
      <c r="AX834" s="62">
        <v>41549</v>
      </c>
      <c r="AY834" s="62">
        <f t="shared" ref="AY834:CG834" si="790">AY835</f>
        <v>41942</v>
      </c>
      <c r="AZ834" s="62">
        <f t="shared" si="790"/>
        <v>41977</v>
      </c>
      <c r="BA834" s="62">
        <f t="shared" si="790"/>
        <v>42012</v>
      </c>
      <c r="BB834" s="62">
        <f t="shared" si="790"/>
        <v>42041</v>
      </c>
      <c r="BC834" s="62">
        <f t="shared" si="790"/>
        <v>42082</v>
      </c>
      <c r="BD834" s="62">
        <f t="shared" si="790"/>
        <v>42117</v>
      </c>
      <c r="BE834" s="62">
        <f t="shared" si="790"/>
        <v>42152</v>
      </c>
      <c r="BF834" s="62">
        <f t="shared" si="790"/>
        <v>42180</v>
      </c>
      <c r="BG834" s="105" t="str">
        <f t="shared" si="790"/>
        <v>same as 12/30</v>
      </c>
      <c r="BH834" s="62">
        <f t="shared" si="790"/>
        <v>42222</v>
      </c>
      <c r="BI834" s="63">
        <f t="shared" si="790"/>
        <v>42257</v>
      </c>
      <c r="BJ834" s="62">
        <f t="shared" si="790"/>
        <v>42292</v>
      </c>
      <c r="BK834" s="63">
        <f t="shared" si="790"/>
        <v>42313</v>
      </c>
      <c r="BL834" s="62">
        <f t="shared" si="790"/>
        <v>42341</v>
      </c>
      <c r="BM834" s="62">
        <f t="shared" si="790"/>
        <v>42376</v>
      </c>
      <c r="BN834" s="105">
        <f t="shared" si="790"/>
        <v>42411</v>
      </c>
      <c r="BO834" s="62">
        <f t="shared" si="790"/>
        <v>42446</v>
      </c>
      <c r="BP834" s="63">
        <f t="shared" si="790"/>
        <v>42481</v>
      </c>
      <c r="BQ834" s="62">
        <f t="shared" si="790"/>
        <v>42516</v>
      </c>
      <c r="BR834" s="63">
        <f t="shared" si="790"/>
        <v>42565</v>
      </c>
      <c r="BS834" s="62">
        <f t="shared" si="790"/>
        <v>42565</v>
      </c>
      <c r="BT834" s="63">
        <f t="shared" si="790"/>
        <v>42579</v>
      </c>
      <c r="BU834" s="62">
        <f t="shared" si="790"/>
        <v>42607</v>
      </c>
      <c r="BV834" s="63">
        <f t="shared" si="790"/>
        <v>42649</v>
      </c>
      <c r="BW834" s="62">
        <f t="shared" si="790"/>
        <v>42677</v>
      </c>
      <c r="BX834" s="63">
        <f t="shared" si="790"/>
        <v>42705</v>
      </c>
      <c r="BY834" s="62">
        <f t="shared" si="790"/>
        <v>42754</v>
      </c>
      <c r="BZ834" s="63">
        <f t="shared" si="790"/>
        <v>42782</v>
      </c>
      <c r="CA834" s="105">
        <f t="shared" si="790"/>
        <v>42817</v>
      </c>
      <c r="CB834" s="62">
        <f t="shared" si="790"/>
        <v>42852</v>
      </c>
      <c r="CC834" s="63">
        <f t="shared" si="790"/>
        <v>42887</v>
      </c>
      <c r="CD834" s="62">
        <f t="shared" si="790"/>
        <v>42922</v>
      </c>
      <c r="CE834" s="63" t="s">
        <v>106</v>
      </c>
      <c r="CF834" s="62">
        <f t="shared" si="790"/>
        <v>42585</v>
      </c>
      <c r="CG834" s="62">
        <f t="shared" si="790"/>
        <v>42992</v>
      </c>
      <c r="CH834" s="2091"/>
      <c r="CQ834" s="3164"/>
      <c r="CR834" s="3164"/>
    </row>
    <row r="835" spans="1:96" s="18" customFormat="1" ht="30" hidden="1" customHeight="1" x14ac:dyDescent="0.25">
      <c r="A835" s="4722"/>
      <c r="B835" s="4685"/>
      <c r="C835" s="136" t="s">
        <v>22</v>
      </c>
      <c r="D835" s="136" t="s">
        <v>22</v>
      </c>
      <c r="E835" s="96">
        <v>40543</v>
      </c>
      <c r="F835" s="97">
        <v>40199</v>
      </c>
      <c r="G835" s="96">
        <v>40600</v>
      </c>
      <c r="H835" s="104">
        <f>H825-5</f>
        <v>40270</v>
      </c>
      <c r="I835" s="98">
        <f>I825-5</f>
        <v>40669</v>
      </c>
      <c r="J835" s="104">
        <f>J825-5</f>
        <v>40332</v>
      </c>
      <c r="K835" s="62">
        <f>K825-5</f>
        <v>40732</v>
      </c>
      <c r="L835" s="63" t="s">
        <v>25</v>
      </c>
      <c r="M835" s="62">
        <f t="shared" ref="M835:R835" si="791">M825-5</f>
        <v>40767</v>
      </c>
      <c r="N835" s="105">
        <f t="shared" si="791"/>
        <v>40802</v>
      </c>
      <c r="O835" s="62">
        <f t="shared" si="791"/>
        <v>40837</v>
      </c>
      <c r="P835" s="63">
        <f t="shared" si="791"/>
        <v>40872</v>
      </c>
      <c r="Q835" s="62">
        <f t="shared" si="791"/>
        <v>40556</v>
      </c>
      <c r="R835" s="63">
        <f t="shared" si="791"/>
        <v>40956</v>
      </c>
      <c r="S835" s="105">
        <f>S825-5</f>
        <v>40977</v>
      </c>
      <c r="T835" s="62">
        <f>T825-5</f>
        <v>41012</v>
      </c>
      <c r="U835" s="63">
        <v>40681</v>
      </c>
      <c r="V835" s="191">
        <v>41068</v>
      </c>
      <c r="W835" s="64">
        <v>41117</v>
      </c>
      <c r="X835" s="62" t="s">
        <v>25</v>
      </c>
      <c r="Y835" s="191">
        <v>41145</v>
      </c>
      <c r="Z835" s="191">
        <v>41187</v>
      </c>
      <c r="AA835" s="107">
        <v>41215</v>
      </c>
      <c r="AB835" s="105">
        <f>AB825-5</f>
        <v>40877</v>
      </c>
      <c r="AC835" s="105">
        <v>41271</v>
      </c>
      <c r="AD835" s="105">
        <v>41305</v>
      </c>
      <c r="AE835" s="105">
        <f>AE825-5</f>
        <v>40976</v>
      </c>
      <c r="AF835" s="105">
        <f>AF825-5</f>
        <v>41376</v>
      </c>
      <c r="AG835" s="105">
        <f>AG825-5</f>
        <v>41404</v>
      </c>
      <c r="AH835" s="105">
        <f>AH825-5</f>
        <v>41432</v>
      </c>
      <c r="AI835" s="105">
        <f>AI825-6</f>
        <v>41460</v>
      </c>
      <c r="AJ835" s="105" t="s">
        <v>25</v>
      </c>
      <c r="AK835" s="105">
        <f>AK825-5</f>
        <v>41495</v>
      </c>
      <c r="AL835" s="105">
        <f>AL825-5</f>
        <v>41523</v>
      </c>
      <c r="AM835" s="105">
        <f t="shared" ref="AM835:AR835" si="792">AM825-6</f>
        <v>41557</v>
      </c>
      <c r="AN835" s="62">
        <f t="shared" si="792"/>
        <v>41585</v>
      </c>
      <c r="AO835" s="63">
        <f t="shared" si="792"/>
        <v>41620</v>
      </c>
      <c r="AP835" s="105">
        <f t="shared" si="792"/>
        <v>41669</v>
      </c>
      <c r="AQ835" s="105">
        <f t="shared" si="792"/>
        <v>41339</v>
      </c>
      <c r="AR835" s="62">
        <f t="shared" si="792"/>
        <v>41732</v>
      </c>
      <c r="AS835" s="62">
        <f>AS825-6</f>
        <v>41767</v>
      </c>
      <c r="AT835" s="62">
        <f>AT825-6</f>
        <v>41802</v>
      </c>
      <c r="AU835" s="62" t="s">
        <v>106</v>
      </c>
      <c r="AV835" s="62">
        <v>41837</v>
      </c>
      <c r="AW835" s="191">
        <v>41500</v>
      </c>
      <c r="AX835" s="62">
        <v>41549</v>
      </c>
      <c r="AY835" s="62">
        <f>AY825-6</f>
        <v>41942</v>
      </c>
      <c r="AZ835" s="62">
        <f>AZ825-6</f>
        <v>41977</v>
      </c>
      <c r="BA835" s="62">
        <f>BA825-6</f>
        <v>42012</v>
      </c>
      <c r="BB835" s="191">
        <f>BB825-12</f>
        <v>42041</v>
      </c>
      <c r="BC835" s="62">
        <f>BC825-6</f>
        <v>42082</v>
      </c>
      <c r="BD835" s="62">
        <f>BD825-6</f>
        <v>42117</v>
      </c>
      <c r="BE835" s="62">
        <f t="shared" ref="BE835:CG835" si="793">BE825-6</f>
        <v>42152</v>
      </c>
      <c r="BF835" s="62">
        <f t="shared" si="793"/>
        <v>42180</v>
      </c>
      <c r="BG835" s="105" t="s">
        <v>106</v>
      </c>
      <c r="BH835" s="62">
        <f t="shared" si="793"/>
        <v>42222</v>
      </c>
      <c r="BI835" s="63">
        <f t="shared" si="793"/>
        <v>42257</v>
      </c>
      <c r="BJ835" s="62">
        <f t="shared" si="793"/>
        <v>42292</v>
      </c>
      <c r="BK835" s="63">
        <f t="shared" si="793"/>
        <v>42313</v>
      </c>
      <c r="BL835" s="62">
        <f t="shared" si="793"/>
        <v>42341</v>
      </c>
      <c r="BM835" s="62">
        <f t="shared" si="793"/>
        <v>42376</v>
      </c>
      <c r="BN835" s="105">
        <f t="shared" si="793"/>
        <v>42411</v>
      </c>
      <c r="BO835" s="62">
        <f t="shared" si="793"/>
        <v>42446</v>
      </c>
      <c r="BP835" s="63">
        <f t="shared" si="793"/>
        <v>42481</v>
      </c>
      <c r="BQ835" s="62">
        <f t="shared" si="793"/>
        <v>42516</v>
      </c>
      <c r="BR835" s="63">
        <f t="shared" si="793"/>
        <v>42565</v>
      </c>
      <c r="BS835" s="62">
        <f t="shared" si="793"/>
        <v>42565</v>
      </c>
      <c r="BT835" s="63">
        <f t="shared" si="793"/>
        <v>42579</v>
      </c>
      <c r="BU835" s="62">
        <f t="shared" si="793"/>
        <v>42607</v>
      </c>
      <c r="BV835" s="63">
        <f t="shared" si="793"/>
        <v>42649</v>
      </c>
      <c r="BW835" s="62">
        <f t="shared" si="793"/>
        <v>42677</v>
      </c>
      <c r="BX835" s="63">
        <f t="shared" si="793"/>
        <v>42705</v>
      </c>
      <c r="BY835" s="62">
        <f t="shared" si="793"/>
        <v>42754</v>
      </c>
      <c r="BZ835" s="63">
        <f t="shared" si="793"/>
        <v>42782</v>
      </c>
      <c r="CA835" s="105">
        <f t="shared" si="793"/>
        <v>42817</v>
      </c>
      <c r="CB835" s="62">
        <f t="shared" si="793"/>
        <v>42852</v>
      </c>
      <c r="CC835" s="63">
        <f t="shared" si="793"/>
        <v>42887</v>
      </c>
      <c r="CD835" s="62">
        <f t="shared" si="793"/>
        <v>42922</v>
      </c>
      <c r="CE835" s="63" t="s">
        <v>106</v>
      </c>
      <c r="CF835" s="62">
        <f t="shared" si="793"/>
        <v>42585</v>
      </c>
      <c r="CG835" s="62">
        <f t="shared" si="793"/>
        <v>42992</v>
      </c>
      <c r="CH835" s="890"/>
      <c r="CQ835" s="814"/>
      <c r="CR835" s="814"/>
    </row>
    <row r="836" spans="1:96" s="18" customFormat="1" ht="30" hidden="1" customHeight="1" x14ac:dyDescent="0.25">
      <c r="A836" s="4722"/>
      <c r="B836" s="4685"/>
      <c r="C836" s="136" t="s">
        <v>156</v>
      </c>
      <c r="D836" s="136" t="s">
        <v>156</v>
      </c>
      <c r="E836" s="357"/>
      <c r="F836" s="358"/>
      <c r="G836" s="357"/>
      <c r="H836" s="99"/>
      <c r="I836" s="100"/>
      <c r="J836" s="99"/>
      <c r="K836" s="62"/>
      <c r="L836" s="63"/>
      <c r="M836" s="62"/>
      <c r="N836" s="105"/>
      <c r="O836" s="62"/>
      <c r="P836" s="63"/>
      <c r="Q836" s="62"/>
      <c r="R836" s="63"/>
      <c r="S836" s="105"/>
      <c r="T836" s="62"/>
      <c r="U836" s="63"/>
      <c r="V836" s="191"/>
      <c r="W836" s="64"/>
      <c r="X836" s="62" t="s">
        <v>25</v>
      </c>
      <c r="Y836" s="191"/>
      <c r="Z836" s="50">
        <v>41180</v>
      </c>
      <c r="AA836" s="107"/>
      <c r="AB836" s="63"/>
      <c r="AC836" s="63"/>
      <c r="AD836" s="63"/>
      <c r="AE836" s="63"/>
      <c r="AF836" s="63"/>
      <c r="AG836" s="63"/>
      <c r="AH836" s="63"/>
      <c r="AI836" s="63"/>
      <c r="AJ836" s="63" t="s">
        <v>25</v>
      </c>
      <c r="AK836" s="63"/>
      <c r="AL836" s="63"/>
      <c r="AM836" s="105"/>
      <c r="AN836" s="62"/>
      <c r="AO836" s="63"/>
      <c r="AP836" s="63"/>
      <c r="AQ836" s="63"/>
      <c r="AR836" s="62"/>
      <c r="AS836" s="62"/>
      <c r="AT836" s="62"/>
      <c r="AU836" s="62" t="s">
        <v>106</v>
      </c>
      <c r="AV836" s="62"/>
      <c r="AW836" s="191"/>
      <c r="AX836" s="62"/>
      <c r="AY836" s="62"/>
      <c r="AZ836" s="62"/>
      <c r="BA836" s="62"/>
      <c r="BB836" s="62"/>
      <c r="BC836" s="62"/>
      <c r="BD836" s="62"/>
      <c r="BE836" s="62"/>
      <c r="BF836" s="62"/>
      <c r="BG836" s="105" t="s">
        <v>106</v>
      </c>
      <c r="BH836" s="62"/>
      <c r="BI836" s="63"/>
      <c r="BJ836" s="62"/>
      <c r="BK836" s="63"/>
      <c r="BL836" s="62"/>
      <c r="BM836" s="62"/>
      <c r="BN836" s="105"/>
      <c r="BO836" s="62"/>
      <c r="BP836" s="63"/>
      <c r="BQ836" s="62"/>
      <c r="BR836" s="63"/>
      <c r="BS836" s="62"/>
      <c r="BT836" s="63"/>
      <c r="BU836" s="62"/>
      <c r="BV836" s="63"/>
      <c r="BW836" s="62"/>
      <c r="BX836" s="63"/>
      <c r="BY836" s="62"/>
      <c r="BZ836" s="63"/>
      <c r="CA836" s="105"/>
      <c r="CB836" s="62"/>
      <c r="CC836" s="63"/>
      <c r="CD836" s="62"/>
      <c r="CE836" s="63" t="s">
        <v>106</v>
      </c>
      <c r="CF836" s="62"/>
      <c r="CG836" s="62"/>
      <c r="CH836" s="890"/>
      <c r="CQ836" s="814"/>
      <c r="CR836" s="814"/>
    </row>
    <row r="837" spans="1:96" s="18" customFormat="1" ht="30" hidden="1" customHeight="1" x14ac:dyDescent="0.25">
      <c r="A837" s="4722"/>
      <c r="B837" s="4685"/>
      <c r="C837" s="136" t="s">
        <v>77</v>
      </c>
      <c r="D837" s="136" t="s">
        <v>77</v>
      </c>
      <c r="E837" s="100">
        <f t="shared" ref="E837:J837" si="794">E835</f>
        <v>40543</v>
      </c>
      <c r="F837" s="99">
        <f t="shared" si="794"/>
        <v>40199</v>
      </c>
      <c r="G837" s="100">
        <f t="shared" si="794"/>
        <v>40600</v>
      </c>
      <c r="H837" s="99">
        <f t="shared" si="794"/>
        <v>40270</v>
      </c>
      <c r="I837" s="100">
        <f t="shared" si="794"/>
        <v>40669</v>
      </c>
      <c r="J837" s="99">
        <f t="shared" si="794"/>
        <v>40332</v>
      </c>
      <c r="K837" s="62">
        <f>K835</f>
        <v>40732</v>
      </c>
      <c r="L837" s="63" t="s">
        <v>25</v>
      </c>
      <c r="M837" s="62">
        <f t="shared" ref="M837:V837" si="795">M835</f>
        <v>40767</v>
      </c>
      <c r="N837" s="105">
        <f t="shared" si="795"/>
        <v>40802</v>
      </c>
      <c r="O837" s="62">
        <f t="shared" si="795"/>
        <v>40837</v>
      </c>
      <c r="P837" s="63">
        <f t="shared" si="795"/>
        <v>40872</v>
      </c>
      <c r="Q837" s="62">
        <f t="shared" si="795"/>
        <v>40556</v>
      </c>
      <c r="R837" s="63">
        <f t="shared" si="795"/>
        <v>40956</v>
      </c>
      <c r="S837" s="105">
        <f t="shared" si="795"/>
        <v>40977</v>
      </c>
      <c r="T837" s="62">
        <f t="shared" si="795"/>
        <v>41012</v>
      </c>
      <c r="U837" s="63">
        <f t="shared" si="795"/>
        <v>40681</v>
      </c>
      <c r="V837" s="191">
        <f t="shared" si="795"/>
        <v>41068</v>
      </c>
      <c r="W837" s="64">
        <v>41117</v>
      </c>
      <c r="X837" s="62" t="s">
        <v>25</v>
      </c>
      <c r="Y837" s="191">
        <f t="shared" ref="Y837:AI837" si="796">Y835</f>
        <v>41145</v>
      </c>
      <c r="Z837" s="191">
        <f t="shared" si="796"/>
        <v>41187</v>
      </c>
      <c r="AA837" s="107">
        <f t="shared" si="796"/>
        <v>41215</v>
      </c>
      <c r="AB837" s="105">
        <f t="shared" si="796"/>
        <v>40877</v>
      </c>
      <c r="AC837" s="105">
        <f t="shared" si="796"/>
        <v>41271</v>
      </c>
      <c r="AD837" s="105">
        <f t="shared" si="796"/>
        <v>41305</v>
      </c>
      <c r="AE837" s="105">
        <f t="shared" si="796"/>
        <v>40976</v>
      </c>
      <c r="AF837" s="105">
        <f t="shared" si="796"/>
        <v>41376</v>
      </c>
      <c r="AG837" s="105">
        <f t="shared" si="796"/>
        <v>41404</v>
      </c>
      <c r="AH837" s="105">
        <f t="shared" si="796"/>
        <v>41432</v>
      </c>
      <c r="AI837" s="105">
        <f t="shared" si="796"/>
        <v>41460</v>
      </c>
      <c r="AJ837" s="105" t="s">
        <v>25</v>
      </c>
      <c r="AK837" s="105">
        <f>AK835</f>
        <v>41495</v>
      </c>
      <c r="AL837" s="105">
        <f>AL835</f>
        <v>41523</v>
      </c>
      <c r="AM837" s="105">
        <f t="shared" ref="AM837:AR837" si="797">AM835</f>
        <v>41557</v>
      </c>
      <c r="AN837" s="62">
        <f t="shared" si="797"/>
        <v>41585</v>
      </c>
      <c r="AO837" s="63">
        <f t="shared" si="797"/>
        <v>41620</v>
      </c>
      <c r="AP837" s="105">
        <f t="shared" si="797"/>
        <v>41669</v>
      </c>
      <c r="AQ837" s="105">
        <f t="shared" si="797"/>
        <v>41339</v>
      </c>
      <c r="AR837" s="62">
        <f t="shared" si="797"/>
        <v>41732</v>
      </c>
      <c r="AS837" s="62">
        <f>AS835</f>
        <v>41767</v>
      </c>
      <c r="AT837" s="62">
        <f>AT835</f>
        <v>41802</v>
      </c>
      <c r="AU837" s="62" t="s">
        <v>106</v>
      </c>
      <c r="AV837" s="62">
        <v>41837</v>
      </c>
      <c r="AW837" s="62">
        <f t="shared" ref="AW837:CG837" si="798">AW835</f>
        <v>41500</v>
      </c>
      <c r="AX837" s="62">
        <f t="shared" si="798"/>
        <v>41549</v>
      </c>
      <c r="AY837" s="62">
        <f t="shared" si="798"/>
        <v>41942</v>
      </c>
      <c r="AZ837" s="62">
        <f t="shared" si="798"/>
        <v>41977</v>
      </c>
      <c r="BA837" s="62">
        <f t="shared" si="798"/>
        <v>42012</v>
      </c>
      <c r="BB837" s="62">
        <f t="shared" si="798"/>
        <v>42041</v>
      </c>
      <c r="BC837" s="62">
        <f t="shared" si="798"/>
        <v>42082</v>
      </c>
      <c r="BD837" s="62">
        <f t="shared" si="798"/>
        <v>42117</v>
      </c>
      <c r="BE837" s="62">
        <f t="shared" si="798"/>
        <v>42152</v>
      </c>
      <c r="BF837" s="62">
        <f t="shared" si="798"/>
        <v>42180</v>
      </c>
      <c r="BG837" s="105" t="s">
        <v>106</v>
      </c>
      <c r="BH837" s="62">
        <f t="shared" si="798"/>
        <v>42222</v>
      </c>
      <c r="BI837" s="63">
        <f t="shared" si="798"/>
        <v>42257</v>
      </c>
      <c r="BJ837" s="62">
        <f t="shared" si="798"/>
        <v>42292</v>
      </c>
      <c r="BK837" s="63">
        <f t="shared" si="798"/>
        <v>42313</v>
      </c>
      <c r="BL837" s="62">
        <f t="shared" si="798"/>
        <v>42341</v>
      </c>
      <c r="BM837" s="62">
        <f t="shared" si="798"/>
        <v>42376</v>
      </c>
      <c r="BN837" s="105">
        <f t="shared" si="798"/>
        <v>42411</v>
      </c>
      <c r="BO837" s="62">
        <f t="shared" si="798"/>
        <v>42446</v>
      </c>
      <c r="BP837" s="63">
        <f t="shared" si="798"/>
        <v>42481</v>
      </c>
      <c r="BQ837" s="62">
        <f t="shared" si="798"/>
        <v>42516</v>
      </c>
      <c r="BR837" s="63">
        <f t="shared" si="798"/>
        <v>42565</v>
      </c>
      <c r="BS837" s="62">
        <f t="shared" si="798"/>
        <v>42565</v>
      </c>
      <c r="BT837" s="63">
        <f t="shared" si="798"/>
        <v>42579</v>
      </c>
      <c r="BU837" s="62">
        <f t="shared" si="798"/>
        <v>42607</v>
      </c>
      <c r="BV837" s="63">
        <f t="shared" si="798"/>
        <v>42649</v>
      </c>
      <c r="BW837" s="62">
        <f t="shared" si="798"/>
        <v>42677</v>
      </c>
      <c r="BX837" s="63">
        <f t="shared" si="798"/>
        <v>42705</v>
      </c>
      <c r="BY837" s="62">
        <f t="shared" si="798"/>
        <v>42754</v>
      </c>
      <c r="BZ837" s="63">
        <f t="shared" si="798"/>
        <v>42782</v>
      </c>
      <c r="CA837" s="105">
        <f t="shared" si="798"/>
        <v>42817</v>
      </c>
      <c r="CB837" s="62">
        <f t="shared" si="798"/>
        <v>42852</v>
      </c>
      <c r="CC837" s="63">
        <f t="shared" si="798"/>
        <v>42887</v>
      </c>
      <c r="CD837" s="62">
        <f t="shared" si="798"/>
        <v>42922</v>
      </c>
      <c r="CE837" s="63" t="s">
        <v>106</v>
      </c>
      <c r="CF837" s="62">
        <f t="shared" si="798"/>
        <v>42585</v>
      </c>
      <c r="CG837" s="62">
        <f t="shared" si="798"/>
        <v>42992</v>
      </c>
      <c r="CH837" s="890"/>
      <c r="CQ837" s="814"/>
      <c r="CR837" s="814"/>
    </row>
    <row r="838" spans="1:96" s="18" customFormat="1" ht="30" hidden="1" customHeight="1" x14ac:dyDescent="0.25">
      <c r="A838" s="4722"/>
      <c r="B838" s="4685"/>
      <c r="C838" s="136" t="s">
        <v>76</v>
      </c>
      <c r="D838" s="136" t="s">
        <v>76</v>
      </c>
      <c r="E838" s="100">
        <f t="shared" ref="E838:J838" si="799">E841+10</f>
        <v>40539</v>
      </c>
      <c r="F838" s="99">
        <f t="shared" si="799"/>
        <v>40553</v>
      </c>
      <c r="G838" s="100">
        <f t="shared" si="799"/>
        <v>40209</v>
      </c>
      <c r="H838" s="99">
        <f t="shared" si="799"/>
        <v>40259</v>
      </c>
      <c r="I838" s="100">
        <f t="shared" si="799"/>
        <v>40658</v>
      </c>
      <c r="J838" s="99">
        <f t="shared" si="799"/>
        <v>40321</v>
      </c>
      <c r="K838" s="62">
        <f>K841+10</f>
        <v>40721</v>
      </c>
      <c r="L838" s="63" t="s">
        <v>25</v>
      </c>
      <c r="M838" s="62">
        <f t="shared" ref="M838:W838" si="800">M841+10</f>
        <v>40756</v>
      </c>
      <c r="N838" s="105">
        <f t="shared" si="800"/>
        <v>40791</v>
      </c>
      <c r="O838" s="62">
        <f t="shared" si="800"/>
        <v>40826</v>
      </c>
      <c r="P838" s="63">
        <f t="shared" si="800"/>
        <v>40861</v>
      </c>
      <c r="Q838" s="62">
        <f t="shared" si="800"/>
        <v>40903</v>
      </c>
      <c r="R838" s="63">
        <f t="shared" si="800"/>
        <v>40945</v>
      </c>
      <c r="S838" s="105">
        <f t="shared" si="800"/>
        <v>40966</v>
      </c>
      <c r="T838" s="62">
        <f t="shared" si="800"/>
        <v>41001</v>
      </c>
      <c r="U838" s="63">
        <f t="shared" si="800"/>
        <v>40663</v>
      </c>
      <c r="V838" s="191">
        <f t="shared" si="800"/>
        <v>41057</v>
      </c>
      <c r="W838" s="64">
        <f t="shared" si="800"/>
        <v>41106</v>
      </c>
      <c r="X838" s="62" t="s">
        <v>25</v>
      </c>
      <c r="Y838" s="191">
        <f>Y841+10</f>
        <v>41134</v>
      </c>
      <c r="Z838" s="62">
        <f>Z841+10</f>
        <v>41172</v>
      </c>
      <c r="AA838" s="107">
        <f>AA841+10</f>
        <v>41204</v>
      </c>
      <c r="AB838" s="105">
        <f>AB841+14</f>
        <v>40870</v>
      </c>
      <c r="AC838" s="105">
        <f>AC841+14</f>
        <v>41264</v>
      </c>
      <c r="AD838" s="105">
        <v>40933</v>
      </c>
      <c r="AE838" s="105">
        <f>AE841+14</f>
        <v>40968</v>
      </c>
      <c r="AF838" s="105">
        <f>AF841+14</f>
        <v>41369</v>
      </c>
      <c r="AG838" s="105">
        <f>AG841+14</f>
        <v>41390</v>
      </c>
      <c r="AH838" s="105">
        <f>AH841+14</f>
        <v>41425</v>
      </c>
      <c r="AI838" s="105">
        <f>AI841+14</f>
        <v>41453</v>
      </c>
      <c r="AJ838" s="105" t="s">
        <v>25</v>
      </c>
      <c r="AK838" s="105">
        <f>AK841+14</f>
        <v>41481</v>
      </c>
      <c r="AL838" s="105">
        <f>AL841+14</f>
        <v>41509</v>
      </c>
      <c r="AM838" s="105">
        <f t="shared" ref="AM838:AR838" si="801">AM841+14</f>
        <v>41544</v>
      </c>
      <c r="AN838" s="62">
        <f t="shared" si="801"/>
        <v>41572</v>
      </c>
      <c r="AO838" s="63">
        <f t="shared" si="801"/>
        <v>41607</v>
      </c>
      <c r="AP838" s="105">
        <f t="shared" si="801"/>
        <v>41642</v>
      </c>
      <c r="AQ838" s="105">
        <f t="shared" si="801"/>
        <v>41333</v>
      </c>
      <c r="AR838" s="62">
        <f t="shared" si="801"/>
        <v>41719</v>
      </c>
      <c r="AS838" s="62">
        <f>AS841+14</f>
        <v>41747</v>
      </c>
      <c r="AT838" s="62">
        <f>AT841+14</f>
        <v>41782</v>
      </c>
      <c r="AU838" s="62" t="s">
        <v>106</v>
      </c>
      <c r="AV838" s="62">
        <v>41824</v>
      </c>
      <c r="AW838" s="62">
        <f t="shared" ref="AW838:CG838" si="802">AW841+14</f>
        <v>41487</v>
      </c>
      <c r="AX838" s="62">
        <f t="shared" si="802"/>
        <v>41529</v>
      </c>
      <c r="AY838" s="62">
        <f t="shared" si="802"/>
        <v>41922</v>
      </c>
      <c r="AZ838" s="62">
        <f t="shared" si="802"/>
        <v>41964</v>
      </c>
      <c r="BA838" s="62">
        <f t="shared" si="802"/>
        <v>41992</v>
      </c>
      <c r="BB838" s="62">
        <f t="shared" si="802"/>
        <v>42021</v>
      </c>
      <c r="BC838" s="62">
        <f t="shared" si="802"/>
        <v>42062</v>
      </c>
      <c r="BD838" s="62">
        <f t="shared" si="802"/>
        <v>42097</v>
      </c>
      <c r="BE838" s="62">
        <f t="shared" si="802"/>
        <v>42132</v>
      </c>
      <c r="BF838" s="62">
        <f t="shared" si="802"/>
        <v>42160</v>
      </c>
      <c r="BG838" s="105" t="s">
        <v>106</v>
      </c>
      <c r="BH838" s="62">
        <f t="shared" si="802"/>
        <v>42202</v>
      </c>
      <c r="BI838" s="63">
        <f t="shared" si="802"/>
        <v>42237</v>
      </c>
      <c r="BJ838" s="62">
        <f t="shared" si="802"/>
        <v>42272</v>
      </c>
      <c r="BK838" s="63">
        <f t="shared" si="802"/>
        <v>42293</v>
      </c>
      <c r="BL838" s="62">
        <f t="shared" si="802"/>
        <v>42314</v>
      </c>
      <c r="BM838" s="62">
        <f t="shared" si="802"/>
        <v>42349</v>
      </c>
      <c r="BN838" s="105">
        <f t="shared" si="802"/>
        <v>42384</v>
      </c>
      <c r="BO838" s="62">
        <f t="shared" si="802"/>
        <v>42419</v>
      </c>
      <c r="BP838" s="63">
        <f t="shared" si="802"/>
        <v>42454</v>
      </c>
      <c r="BQ838" s="62">
        <f t="shared" si="802"/>
        <v>42489</v>
      </c>
      <c r="BR838" s="63">
        <f t="shared" si="802"/>
        <v>42538</v>
      </c>
      <c r="BS838" s="62">
        <f t="shared" si="802"/>
        <v>42538</v>
      </c>
      <c r="BT838" s="63">
        <f t="shared" si="802"/>
        <v>42552</v>
      </c>
      <c r="BU838" s="62">
        <f t="shared" si="802"/>
        <v>42580</v>
      </c>
      <c r="BV838" s="63">
        <f t="shared" si="802"/>
        <v>42622</v>
      </c>
      <c r="BW838" s="62">
        <f t="shared" si="802"/>
        <v>42650</v>
      </c>
      <c r="BX838" s="63">
        <f t="shared" si="802"/>
        <v>42678</v>
      </c>
      <c r="BY838" s="62">
        <f t="shared" si="802"/>
        <v>42727</v>
      </c>
      <c r="BZ838" s="63">
        <f t="shared" si="802"/>
        <v>42755</v>
      </c>
      <c r="CA838" s="105">
        <f t="shared" si="802"/>
        <v>42790</v>
      </c>
      <c r="CB838" s="62">
        <f t="shared" si="802"/>
        <v>42825</v>
      </c>
      <c r="CC838" s="63">
        <f t="shared" si="802"/>
        <v>42860</v>
      </c>
      <c r="CD838" s="62">
        <f t="shared" si="802"/>
        <v>42895</v>
      </c>
      <c r="CE838" s="63" t="s">
        <v>106</v>
      </c>
      <c r="CF838" s="62">
        <f t="shared" si="802"/>
        <v>42558</v>
      </c>
      <c r="CG838" s="62">
        <f t="shared" si="802"/>
        <v>42965</v>
      </c>
      <c r="CH838" s="890"/>
      <c r="CQ838" s="814"/>
      <c r="CR838" s="814"/>
    </row>
    <row r="839" spans="1:96" s="18" customFormat="1" ht="30" hidden="1" customHeight="1" x14ac:dyDescent="0.25">
      <c r="A839" s="4722"/>
      <c r="B839" s="4685"/>
      <c r="C839" s="136" t="s">
        <v>81</v>
      </c>
      <c r="D839" s="136" t="s">
        <v>81</v>
      </c>
      <c r="E839" s="20">
        <f t="shared" ref="E839:Y839" si="803">E840+5</f>
        <v>40541</v>
      </c>
      <c r="F839" s="13">
        <f t="shared" si="803"/>
        <v>40555</v>
      </c>
      <c r="G839" s="20">
        <f t="shared" si="803"/>
        <v>40211</v>
      </c>
      <c r="H839" s="13">
        <f t="shared" si="803"/>
        <v>40261</v>
      </c>
      <c r="I839" s="20">
        <f t="shared" si="803"/>
        <v>40660</v>
      </c>
      <c r="J839" s="13">
        <f t="shared" si="803"/>
        <v>40323</v>
      </c>
      <c r="K839" s="14">
        <f t="shared" si="803"/>
        <v>40723</v>
      </c>
      <c r="L839" s="63" t="s">
        <v>25</v>
      </c>
      <c r="M839" s="14">
        <f t="shared" si="803"/>
        <v>40758</v>
      </c>
      <c r="N839" s="38">
        <f t="shared" si="803"/>
        <v>40793</v>
      </c>
      <c r="O839" s="14">
        <f t="shared" si="803"/>
        <v>40828</v>
      </c>
      <c r="P839" s="255">
        <f t="shared" si="803"/>
        <v>40863</v>
      </c>
      <c r="Q839" s="14">
        <f t="shared" si="803"/>
        <v>40905</v>
      </c>
      <c r="R839" s="255">
        <f t="shared" si="803"/>
        <v>40947</v>
      </c>
      <c r="S839" s="38">
        <f t="shared" si="803"/>
        <v>40968</v>
      </c>
      <c r="T839" s="14">
        <f t="shared" si="803"/>
        <v>41003</v>
      </c>
      <c r="U839" s="255">
        <f t="shared" si="803"/>
        <v>40665</v>
      </c>
      <c r="V839" s="349">
        <f t="shared" si="803"/>
        <v>41059</v>
      </c>
      <c r="W839" s="352">
        <f t="shared" si="803"/>
        <v>41108</v>
      </c>
      <c r="X839" s="62" t="s">
        <v>25</v>
      </c>
      <c r="Y839" s="349">
        <f t="shared" si="803"/>
        <v>41136</v>
      </c>
      <c r="Z839" s="14">
        <f>Z840+5</f>
        <v>41181</v>
      </c>
      <c r="AA839" s="342">
        <f>AA840+5</f>
        <v>41213</v>
      </c>
      <c r="AB839" s="255"/>
      <c r="AC839" s="255"/>
      <c r="AD839" s="255"/>
      <c r="AE839" s="255"/>
      <c r="AF839" s="255"/>
      <c r="AG839" s="255"/>
      <c r="AH839" s="255"/>
      <c r="AI839" s="255"/>
      <c r="AJ839" s="255" t="s">
        <v>25</v>
      </c>
      <c r="AK839" s="255"/>
      <c r="AL839" s="255"/>
      <c r="AM839" s="38"/>
      <c r="AN839" s="14"/>
      <c r="AO839" s="255"/>
      <c r="AP839" s="255"/>
      <c r="AQ839" s="255"/>
      <c r="AR839" s="14"/>
      <c r="AS839" s="14"/>
      <c r="AT839" s="14"/>
      <c r="AU839" s="14" t="s">
        <v>106</v>
      </c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38" t="s">
        <v>106</v>
      </c>
      <c r="BH839" s="14"/>
      <c r="BI839" s="255"/>
      <c r="BJ839" s="14"/>
      <c r="BK839" s="255"/>
      <c r="BL839" s="14"/>
      <c r="BM839" s="14"/>
      <c r="BN839" s="38"/>
      <c r="BO839" s="14"/>
      <c r="BP839" s="255"/>
      <c r="BQ839" s="14"/>
      <c r="BR839" s="255"/>
      <c r="BS839" s="14"/>
      <c r="BT839" s="255"/>
      <c r="BU839" s="14"/>
      <c r="BV839" s="255"/>
      <c r="BW839" s="14"/>
      <c r="BX839" s="255"/>
      <c r="BY839" s="14"/>
      <c r="BZ839" s="255"/>
      <c r="CA839" s="38"/>
      <c r="CB839" s="14"/>
      <c r="CC839" s="255"/>
      <c r="CD839" s="14"/>
      <c r="CE839" s="255" t="s">
        <v>106</v>
      </c>
      <c r="CF839" s="14"/>
      <c r="CG839" s="14"/>
      <c r="CH839" s="890"/>
      <c r="CQ839" s="814"/>
      <c r="CR839" s="814"/>
    </row>
    <row r="840" spans="1:96" s="18" customFormat="1" ht="30" hidden="1" customHeight="1" x14ac:dyDescent="0.25">
      <c r="A840" s="4722"/>
      <c r="B840" s="4685"/>
      <c r="C840" s="136" t="s">
        <v>80</v>
      </c>
      <c r="D840" s="136" t="s">
        <v>80</v>
      </c>
      <c r="E840" s="20">
        <f t="shared" ref="E840:Y840" si="804">E841+7</f>
        <v>40536</v>
      </c>
      <c r="F840" s="13">
        <f t="shared" si="804"/>
        <v>40550</v>
      </c>
      <c r="G840" s="20">
        <f t="shared" si="804"/>
        <v>40206</v>
      </c>
      <c r="H840" s="13">
        <f t="shared" si="804"/>
        <v>40256</v>
      </c>
      <c r="I840" s="20">
        <f t="shared" si="804"/>
        <v>40655</v>
      </c>
      <c r="J840" s="13">
        <f t="shared" si="804"/>
        <v>40318</v>
      </c>
      <c r="K840" s="14">
        <f t="shared" si="804"/>
        <v>40718</v>
      </c>
      <c r="L840" s="63" t="s">
        <v>25</v>
      </c>
      <c r="M840" s="14">
        <f t="shared" si="804"/>
        <v>40753</v>
      </c>
      <c r="N840" s="38">
        <f t="shared" si="804"/>
        <v>40788</v>
      </c>
      <c r="O840" s="14">
        <f t="shared" si="804"/>
        <v>40823</v>
      </c>
      <c r="P840" s="255">
        <f t="shared" si="804"/>
        <v>40858</v>
      </c>
      <c r="Q840" s="14">
        <f t="shared" si="804"/>
        <v>40900</v>
      </c>
      <c r="R840" s="255">
        <f t="shared" si="804"/>
        <v>40942</v>
      </c>
      <c r="S840" s="38">
        <f t="shared" si="804"/>
        <v>40963</v>
      </c>
      <c r="T840" s="14">
        <f t="shared" si="804"/>
        <v>40998</v>
      </c>
      <c r="U840" s="255">
        <f t="shared" si="804"/>
        <v>40660</v>
      </c>
      <c r="V840" s="349">
        <f t="shared" si="804"/>
        <v>41054</v>
      </c>
      <c r="W840" s="352">
        <f t="shared" si="804"/>
        <v>41103</v>
      </c>
      <c r="X840" s="62" t="s">
        <v>25</v>
      </c>
      <c r="Y840" s="349">
        <f t="shared" si="804"/>
        <v>41131</v>
      </c>
      <c r="Z840" s="342">
        <f t="shared" ref="Z840:CG840" si="805">Z841+14</f>
        <v>41176</v>
      </c>
      <c r="AA840" s="342">
        <f t="shared" si="805"/>
        <v>41208</v>
      </c>
      <c r="AB840" s="342">
        <f t="shared" si="805"/>
        <v>40870</v>
      </c>
      <c r="AC840" s="342">
        <f t="shared" si="805"/>
        <v>41264</v>
      </c>
      <c r="AD840" s="342">
        <v>40933</v>
      </c>
      <c r="AE840" s="342">
        <f t="shared" si="805"/>
        <v>40968</v>
      </c>
      <c r="AF840" s="342">
        <f t="shared" si="805"/>
        <v>41369</v>
      </c>
      <c r="AG840" s="342">
        <f t="shared" si="805"/>
        <v>41390</v>
      </c>
      <c r="AH840" s="342">
        <f t="shared" si="805"/>
        <v>41425</v>
      </c>
      <c r="AI840" s="859">
        <f>AI841+14</f>
        <v>41453</v>
      </c>
      <c r="AJ840" s="342" t="s">
        <v>25</v>
      </c>
      <c r="AK840" s="342">
        <f t="shared" si="805"/>
        <v>41481</v>
      </c>
      <c r="AL840" s="255">
        <f t="shared" si="805"/>
        <v>41509</v>
      </c>
      <c r="AM840" s="38">
        <f t="shared" si="805"/>
        <v>41544</v>
      </c>
      <c r="AN840" s="14">
        <f t="shared" si="805"/>
        <v>41572</v>
      </c>
      <c r="AO840" s="342">
        <f t="shared" si="805"/>
        <v>41607</v>
      </c>
      <c r="AP840" s="342">
        <f t="shared" si="805"/>
        <v>41642</v>
      </c>
      <c r="AQ840" s="255">
        <f t="shared" si="805"/>
        <v>41333</v>
      </c>
      <c r="AR840" s="14">
        <f t="shared" si="805"/>
        <v>41719</v>
      </c>
      <c r="AS840" s="14">
        <f t="shared" si="805"/>
        <v>41747</v>
      </c>
      <c r="AT840" s="14">
        <f t="shared" si="805"/>
        <v>41782</v>
      </c>
      <c r="AU840" s="14" t="s">
        <v>106</v>
      </c>
      <c r="AV840" s="14">
        <v>41824</v>
      </c>
      <c r="AW840" s="14">
        <f t="shared" si="805"/>
        <v>41487</v>
      </c>
      <c r="AX840" s="14">
        <f t="shared" si="805"/>
        <v>41529</v>
      </c>
      <c r="AY840" s="14">
        <f t="shared" si="805"/>
        <v>41922</v>
      </c>
      <c r="AZ840" s="14">
        <f t="shared" si="805"/>
        <v>41964</v>
      </c>
      <c r="BA840" s="14">
        <f t="shared" si="805"/>
        <v>41992</v>
      </c>
      <c r="BB840" s="14">
        <f t="shared" si="805"/>
        <v>42021</v>
      </c>
      <c r="BC840" s="14">
        <f t="shared" si="805"/>
        <v>42062</v>
      </c>
      <c r="BD840" s="14">
        <f t="shared" si="805"/>
        <v>42097</v>
      </c>
      <c r="BE840" s="14">
        <f t="shared" si="805"/>
        <v>42132</v>
      </c>
      <c r="BF840" s="14">
        <f t="shared" si="805"/>
        <v>42160</v>
      </c>
      <c r="BG840" s="38" t="s">
        <v>106</v>
      </c>
      <c r="BH840" s="14">
        <f t="shared" si="805"/>
        <v>42202</v>
      </c>
      <c r="BI840" s="255">
        <f t="shared" si="805"/>
        <v>42237</v>
      </c>
      <c r="BJ840" s="14">
        <f t="shared" si="805"/>
        <v>42272</v>
      </c>
      <c r="BK840" s="255">
        <f t="shared" si="805"/>
        <v>42293</v>
      </c>
      <c r="BL840" s="14">
        <f t="shared" si="805"/>
        <v>42314</v>
      </c>
      <c r="BM840" s="14">
        <f t="shared" si="805"/>
        <v>42349</v>
      </c>
      <c r="BN840" s="38">
        <f t="shared" si="805"/>
        <v>42384</v>
      </c>
      <c r="BO840" s="14">
        <f t="shared" si="805"/>
        <v>42419</v>
      </c>
      <c r="BP840" s="255">
        <f t="shared" si="805"/>
        <v>42454</v>
      </c>
      <c r="BQ840" s="14">
        <f t="shared" si="805"/>
        <v>42489</v>
      </c>
      <c r="BR840" s="255">
        <f t="shared" si="805"/>
        <v>42538</v>
      </c>
      <c r="BS840" s="14">
        <f t="shared" si="805"/>
        <v>42538</v>
      </c>
      <c r="BT840" s="255">
        <f t="shared" si="805"/>
        <v>42552</v>
      </c>
      <c r="BU840" s="14">
        <f t="shared" si="805"/>
        <v>42580</v>
      </c>
      <c r="BV840" s="255">
        <f t="shared" si="805"/>
        <v>42622</v>
      </c>
      <c r="BW840" s="14">
        <f t="shared" si="805"/>
        <v>42650</v>
      </c>
      <c r="BX840" s="255">
        <f t="shared" si="805"/>
        <v>42678</v>
      </c>
      <c r="BY840" s="14">
        <f t="shared" si="805"/>
        <v>42727</v>
      </c>
      <c r="BZ840" s="255">
        <f t="shared" si="805"/>
        <v>42755</v>
      </c>
      <c r="CA840" s="38">
        <f t="shared" si="805"/>
        <v>42790</v>
      </c>
      <c r="CB840" s="14">
        <f t="shared" si="805"/>
        <v>42825</v>
      </c>
      <c r="CC840" s="255">
        <f t="shared" si="805"/>
        <v>42860</v>
      </c>
      <c r="CD840" s="14">
        <f t="shared" si="805"/>
        <v>42895</v>
      </c>
      <c r="CE840" s="255" t="s">
        <v>106</v>
      </c>
      <c r="CF840" s="14">
        <f t="shared" si="805"/>
        <v>42558</v>
      </c>
      <c r="CG840" s="14">
        <f t="shared" si="805"/>
        <v>42965</v>
      </c>
      <c r="CH840" s="890"/>
      <c r="CQ840" s="814"/>
      <c r="CR840" s="814"/>
    </row>
    <row r="841" spans="1:96" s="18" customFormat="1" ht="30" hidden="1" customHeight="1" x14ac:dyDescent="0.25">
      <c r="A841" s="4722"/>
      <c r="B841" s="4685"/>
      <c r="C841" s="1699" t="s">
        <v>26</v>
      </c>
      <c r="D841" s="1699" t="s">
        <v>26</v>
      </c>
      <c r="E841" s="1700">
        <v>40529</v>
      </c>
      <c r="F841" s="1701">
        <v>40543</v>
      </c>
      <c r="G841" s="1702">
        <v>40199</v>
      </c>
      <c r="H841" s="1701">
        <f>H835-21</f>
        <v>40249</v>
      </c>
      <c r="I841" s="1700">
        <f>I835-21</f>
        <v>40648</v>
      </c>
      <c r="J841" s="1701">
        <f>J835-21</f>
        <v>40311</v>
      </c>
      <c r="K841" s="639">
        <f>K835-21</f>
        <v>40711</v>
      </c>
      <c r="L841" s="1703" t="s">
        <v>25</v>
      </c>
      <c r="M841" s="639">
        <f>M835-21</f>
        <v>40746</v>
      </c>
      <c r="N841" s="1204">
        <f>N835-21</f>
        <v>40781</v>
      </c>
      <c r="O841" s="639">
        <f>O835-21</f>
        <v>40816</v>
      </c>
      <c r="P841" s="1703">
        <f>P835-21</f>
        <v>40851</v>
      </c>
      <c r="Q841" s="639">
        <v>40893</v>
      </c>
      <c r="R841" s="1703">
        <f>R835-21</f>
        <v>40935</v>
      </c>
      <c r="S841" s="1204">
        <f>S835-21</f>
        <v>40956</v>
      </c>
      <c r="T841" s="639">
        <f>T835-21</f>
        <v>40991</v>
      </c>
      <c r="U841" s="1703">
        <v>40653</v>
      </c>
      <c r="V841" s="947">
        <v>41047</v>
      </c>
      <c r="W841" s="1704">
        <v>41096</v>
      </c>
      <c r="X841" s="639" t="s">
        <v>25</v>
      </c>
      <c r="Y841" s="947">
        <v>41124</v>
      </c>
      <c r="Z841" s="639">
        <v>41162</v>
      </c>
      <c r="AA841" s="1705">
        <v>41194</v>
      </c>
      <c r="AB841" s="1204">
        <f>AB835-21</f>
        <v>40856</v>
      </c>
      <c r="AC841" s="1204">
        <f>AC835-21</f>
        <v>41250</v>
      </c>
      <c r="AD841" s="1706" t="s">
        <v>221</v>
      </c>
      <c r="AE841" s="1204">
        <f>AE835-22</f>
        <v>40954</v>
      </c>
      <c r="AF841" s="1204">
        <f>AF835-21</f>
        <v>41355</v>
      </c>
      <c r="AG841" s="1204">
        <f>AG835-28</f>
        <v>41376</v>
      </c>
      <c r="AH841" s="1707">
        <f>AH835-21</f>
        <v>41411</v>
      </c>
      <c r="AI841" s="1706">
        <f>AI835-21</f>
        <v>41439</v>
      </c>
      <c r="AJ841" s="1707" t="s">
        <v>25</v>
      </c>
      <c r="AK841" s="1707">
        <f>AK835-28</f>
        <v>41467</v>
      </c>
      <c r="AL841" s="1706">
        <f>AL835-28</f>
        <v>41495</v>
      </c>
      <c r="AM841" s="1706">
        <f>AM835-27</f>
        <v>41530</v>
      </c>
      <c r="AN841" s="1708">
        <f>AN835-27</f>
        <v>41558</v>
      </c>
      <c r="AO841" s="1709">
        <f>AO835-27</f>
        <v>41593</v>
      </c>
      <c r="AP841" s="1706">
        <v>41628</v>
      </c>
      <c r="AQ841" s="1204">
        <f>AQ835-20</f>
        <v>41319</v>
      </c>
      <c r="AR841" s="1708">
        <f>AR835-27</f>
        <v>41705</v>
      </c>
      <c r="AS841" s="947">
        <f>AS835-34</f>
        <v>41733</v>
      </c>
      <c r="AT841" s="947">
        <f>AT835-34</f>
        <v>41768</v>
      </c>
      <c r="AU841" s="1708" t="s">
        <v>106</v>
      </c>
      <c r="AV841" s="1708">
        <f>AV835-27</f>
        <v>41810</v>
      </c>
      <c r="AW841" s="1708">
        <f>AW835-27</f>
        <v>41473</v>
      </c>
      <c r="AX841" s="1708">
        <f>AX835-34</f>
        <v>41515</v>
      </c>
      <c r="AY841" s="1708">
        <f>AY835-34</f>
        <v>41908</v>
      </c>
      <c r="AZ841" s="1708">
        <f>AZ835-27</f>
        <v>41950</v>
      </c>
      <c r="BA841" s="1708">
        <f>BA835-34</f>
        <v>41978</v>
      </c>
      <c r="BB841" s="1708">
        <f>BB835-34</f>
        <v>42007</v>
      </c>
      <c r="BC841" s="1708">
        <f>BC835-34</f>
        <v>42048</v>
      </c>
      <c r="BD841" s="1708">
        <f>BD835-34</f>
        <v>42083</v>
      </c>
      <c r="BE841" s="1708">
        <f t="shared" ref="BE841:BK841" si="806">BE835-34</f>
        <v>42118</v>
      </c>
      <c r="BF841" s="1708">
        <f t="shared" si="806"/>
        <v>42146</v>
      </c>
      <c r="BG841" s="1707" t="s">
        <v>106</v>
      </c>
      <c r="BH841" s="1708">
        <f t="shared" si="806"/>
        <v>42188</v>
      </c>
      <c r="BI841" s="1709">
        <f t="shared" si="806"/>
        <v>42223</v>
      </c>
      <c r="BJ841" s="1708">
        <f t="shared" si="806"/>
        <v>42258</v>
      </c>
      <c r="BK841" s="1709">
        <f t="shared" si="806"/>
        <v>42279</v>
      </c>
      <c r="BL841" s="1708">
        <f t="shared" ref="BL841:CG841" si="807">BL835-41</f>
        <v>42300</v>
      </c>
      <c r="BM841" s="1708">
        <f t="shared" si="807"/>
        <v>42335</v>
      </c>
      <c r="BN841" s="1707">
        <f t="shared" si="807"/>
        <v>42370</v>
      </c>
      <c r="BO841" s="1708">
        <f t="shared" si="807"/>
        <v>42405</v>
      </c>
      <c r="BP841" s="1709">
        <f t="shared" si="807"/>
        <v>42440</v>
      </c>
      <c r="BQ841" s="1708">
        <f t="shared" si="807"/>
        <v>42475</v>
      </c>
      <c r="BR841" s="1709">
        <f t="shared" si="807"/>
        <v>42524</v>
      </c>
      <c r="BS841" s="1708">
        <f t="shared" si="807"/>
        <v>42524</v>
      </c>
      <c r="BT841" s="1709">
        <f t="shared" si="807"/>
        <v>42538</v>
      </c>
      <c r="BU841" s="1708">
        <f t="shared" si="807"/>
        <v>42566</v>
      </c>
      <c r="BV841" s="1709">
        <f t="shared" si="807"/>
        <v>42608</v>
      </c>
      <c r="BW841" s="1708">
        <f t="shared" si="807"/>
        <v>42636</v>
      </c>
      <c r="BX841" s="1709">
        <f t="shared" si="807"/>
        <v>42664</v>
      </c>
      <c r="BY841" s="1708">
        <f t="shared" si="807"/>
        <v>42713</v>
      </c>
      <c r="BZ841" s="1709">
        <f t="shared" si="807"/>
        <v>42741</v>
      </c>
      <c r="CA841" s="1707">
        <f t="shared" si="807"/>
        <v>42776</v>
      </c>
      <c r="CB841" s="1708">
        <f t="shared" si="807"/>
        <v>42811</v>
      </c>
      <c r="CC841" s="1709">
        <f t="shared" si="807"/>
        <v>42846</v>
      </c>
      <c r="CD841" s="1708">
        <f t="shared" si="807"/>
        <v>42881</v>
      </c>
      <c r="CE841" s="1709" t="s">
        <v>106</v>
      </c>
      <c r="CF841" s="1708">
        <f t="shared" si="807"/>
        <v>42544</v>
      </c>
      <c r="CG841" s="1708">
        <f t="shared" si="807"/>
        <v>42951</v>
      </c>
      <c r="CH841" s="890"/>
      <c r="CQ841" s="814"/>
      <c r="CR841" s="814"/>
    </row>
    <row r="842" spans="1:96" s="18" customFormat="1" ht="30" hidden="1" customHeight="1" x14ac:dyDescent="0.25">
      <c r="A842" s="4722"/>
      <c r="B842" s="4685"/>
      <c r="C842" s="1699" t="s">
        <v>155</v>
      </c>
      <c r="D842" s="1699" t="s">
        <v>155</v>
      </c>
      <c r="E842" s="1700"/>
      <c r="F842" s="1701"/>
      <c r="G842" s="1702"/>
      <c r="H842" s="1701"/>
      <c r="I842" s="1700"/>
      <c r="J842" s="1701"/>
      <c r="K842" s="639"/>
      <c r="L842" s="1703"/>
      <c r="M842" s="639"/>
      <c r="N842" s="1204"/>
      <c r="O842" s="639"/>
      <c r="P842" s="1703"/>
      <c r="Q842" s="639"/>
      <c r="R842" s="1703"/>
      <c r="S842" s="1204"/>
      <c r="T842" s="639"/>
      <c r="U842" s="1703"/>
      <c r="V842" s="947"/>
      <c r="W842" s="1704"/>
      <c r="X842" s="639" t="s">
        <v>25</v>
      </c>
      <c r="Y842" s="947"/>
      <c r="Z842" s="639">
        <v>41159</v>
      </c>
      <c r="AA842" s="1705"/>
      <c r="AB842" s="1204"/>
      <c r="AC842" s="1204"/>
      <c r="AD842" s="1706"/>
      <c r="AE842" s="1204"/>
      <c r="AF842" s="1204"/>
      <c r="AG842" s="1204"/>
      <c r="AH842" s="1204"/>
      <c r="AI842" s="1204"/>
      <c r="AJ842" s="1204" t="s">
        <v>25</v>
      </c>
      <c r="AK842" s="1204"/>
      <c r="AL842" s="1204"/>
      <c r="AM842" s="1204"/>
      <c r="AN842" s="639"/>
      <c r="AO842" s="1703"/>
      <c r="AP842" s="1204"/>
      <c r="AQ842" s="1204"/>
      <c r="AR842" s="639"/>
      <c r="AS842" s="639"/>
      <c r="AT842" s="639"/>
      <c r="AU842" s="639" t="s">
        <v>106</v>
      </c>
      <c r="AV842" s="639"/>
      <c r="AW842" s="947"/>
      <c r="AX842" s="639"/>
      <c r="AY842" s="947"/>
      <c r="AZ842" s="947"/>
      <c r="BA842" s="947"/>
      <c r="BB842" s="947"/>
      <c r="BC842" s="947"/>
      <c r="BD842" s="947"/>
      <c r="BE842" s="947"/>
      <c r="BF842" s="947"/>
      <c r="BG842" s="1706" t="s">
        <v>106</v>
      </c>
      <c r="BH842" s="947"/>
      <c r="BI842" s="1704"/>
      <c r="BJ842" s="947"/>
      <c r="BK842" s="1704"/>
      <c r="BL842" s="947"/>
      <c r="BM842" s="947"/>
      <c r="BN842" s="1706"/>
      <c r="BO842" s="947"/>
      <c r="BP842" s="1704"/>
      <c r="BQ842" s="947"/>
      <c r="BR842" s="1704"/>
      <c r="BS842" s="947"/>
      <c r="BT842" s="1704"/>
      <c r="BU842" s="947"/>
      <c r="BV842" s="1704"/>
      <c r="BW842" s="947"/>
      <c r="BX842" s="1704"/>
      <c r="BY842" s="947"/>
      <c r="BZ842" s="1704"/>
      <c r="CA842" s="1706"/>
      <c r="CB842" s="947"/>
      <c r="CC842" s="1704"/>
      <c r="CD842" s="947"/>
      <c r="CE842" s="1704" t="s">
        <v>106</v>
      </c>
      <c r="CF842" s="947"/>
      <c r="CG842" s="947"/>
      <c r="CH842" s="890"/>
      <c r="CQ842" s="814"/>
      <c r="CR842" s="814"/>
    </row>
    <row r="843" spans="1:96" s="18" customFormat="1" ht="30" hidden="1" customHeight="1" x14ac:dyDescent="0.25">
      <c r="A843" s="4722"/>
      <c r="B843" s="4685"/>
      <c r="C843" s="139" t="s">
        <v>45</v>
      </c>
      <c r="D843" s="139" t="s">
        <v>45</v>
      </c>
      <c r="E843" s="62">
        <v>40529</v>
      </c>
      <c r="F843" s="63">
        <f>F841</f>
        <v>40543</v>
      </c>
      <c r="G843" s="52">
        <v>40195</v>
      </c>
      <c r="H843" s="63">
        <f>H841</f>
        <v>40249</v>
      </c>
      <c r="I843" s="62">
        <f>I841</f>
        <v>40648</v>
      </c>
      <c r="J843" s="63">
        <f>J841</f>
        <v>40311</v>
      </c>
      <c r="K843" s="62">
        <f>K841</f>
        <v>40711</v>
      </c>
      <c r="L843" s="63" t="s">
        <v>25</v>
      </c>
      <c r="M843" s="62">
        <f>M841</f>
        <v>40746</v>
      </c>
      <c r="N843" s="105">
        <f>N841</f>
        <v>40781</v>
      </c>
      <c r="O843" s="62">
        <f>O841</f>
        <v>40816</v>
      </c>
      <c r="P843" s="63">
        <f>P841</f>
        <v>40851</v>
      </c>
      <c r="Q843" s="62">
        <v>40893</v>
      </c>
      <c r="R843" s="63">
        <f>R841</f>
        <v>40935</v>
      </c>
      <c r="S843" s="105">
        <f>S841</f>
        <v>40956</v>
      </c>
      <c r="T843" s="62">
        <f>T841</f>
        <v>40991</v>
      </c>
      <c r="U843" s="63">
        <f>U841</f>
        <v>40653</v>
      </c>
      <c r="V843" s="191">
        <v>41043</v>
      </c>
      <c r="W843" s="64">
        <v>41085</v>
      </c>
      <c r="X843" s="62" t="s">
        <v>25</v>
      </c>
      <c r="Y843" s="191">
        <v>41120</v>
      </c>
      <c r="Z843" s="62">
        <f>Z841</f>
        <v>41162</v>
      </c>
      <c r="AA843" s="107">
        <v>41190</v>
      </c>
      <c r="AB843" s="105">
        <f t="shared" ref="AB843:AI843" si="808">AB841</f>
        <v>40856</v>
      </c>
      <c r="AC843" s="105">
        <f t="shared" si="808"/>
        <v>41250</v>
      </c>
      <c r="AD843" s="339" t="str">
        <f t="shared" si="808"/>
        <v>1/11 - china 1/18 - non china</v>
      </c>
      <c r="AE843" s="105">
        <f t="shared" si="808"/>
        <v>40954</v>
      </c>
      <c r="AF843" s="105">
        <f t="shared" si="808"/>
        <v>41355</v>
      </c>
      <c r="AG843" s="105">
        <f t="shared" si="808"/>
        <v>41376</v>
      </c>
      <c r="AH843" s="105">
        <f t="shared" si="808"/>
        <v>41411</v>
      </c>
      <c r="AI843" s="105">
        <f t="shared" si="808"/>
        <v>41439</v>
      </c>
      <c r="AJ843" s="105" t="s">
        <v>25</v>
      </c>
      <c r="AK843" s="105">
        <f>AK841</f>
        <v>41467</v>
      </c>
      <c r="AL843" s="105">
        <f>AL841</f>
        <v>41495</v>
      </c>
      <c r="AM843" s="105">
        <f t="shared" ref="AM843:AR843" si="809">AM841</f>
        <v>41530</v>
      </c>
      <c r="AN843" s="62">
        <f t="shared" si="809"/>
        <v>41558</v>
      </c>
      <c r="AO843" s="63">
        <f t="shared" si="809"/>
        <v>41593</v>
      </c>
      <c r="AP843" s="105">
        <f t="shared" si="809"/>
        <v>41628</v>
      </c>
      <c r="AQ843" s="105">
        <f t="shared" si="809"/>
        <v>41319</v>
      </c>
      <c r="AR843" s="62">
        <f t="shared" si="809"/>
        <v>41705</v>
      </c>
      <c r="AS843" s="62">
        <f>AS841</f>
        <v>41733</v>
      </c>
      <c r="AT843" s="62">
        <f>AT841</f>
        <v>41768</v>
      </c>
      <c r="AU843" s="62" t="s">
        <v>106</v>
      </c>
      <c r="AV843" s="62">
        <f t="shared" ref="AV843:BA843" si="810">AV841</f>
        <v>41810</v>
      </c>
      <c r="AW843" s="62">
        <f t="shared" si="810"/>
        <v>41473</v>
      </c>
      <c r="AX843" s="62">
        <f t="shared" si="810"/>
        <v>41515</v>
      </c>
      <c r="AY843" s="62">
        <f t="shared" si="810"/>
        <v>41908</v>
      </c>
      <c r="AZ843" s="62">
        <f t="shared" si="810"/>
        <v>41950</v>
      </c>
      <c r="BA843" s="62">
        <f t="shared" si="810"/>
        <v>41978</v>
      </c>
      <c r="BB843" s="62">
        <f>BB841</f>
        <v>42007</v>
      </c>
      <c r="BC843" s="62">
        <f>BC841</f>
        <v>42048</v>
      </c>
      <c r="BD843" s="62">
        <f>BD841</f>
        <v>42083</v>
      </c>
      <c r="BE843" s="62">
        <f t="shared" ref="BE843:CG843" si="811">BE841</f>
        <v>42118</v>
      </c>
      <c r="BF843" s="62">
        <f t="shared" si="811"/>
        <v>42146</v>
      </c>
      <c r="BG843" s="105" t="s">
        <v>106</v>
      </c>
      <c r="BH843" s="62">
        <f t="shared" si="811"/>
        <v>42188</v>
      </c>
      <c r="BI843" s="63">
        <f t="shared" si="811"/>
        <v>42223</v>
      </c>
      <c r="BJ843" s="62">
        <f t="shared" si="811"/>
        <v>42258</v>
      </c>
      <c r="BK843" s="63">
        <f t="shared" si="811"/>
        <v>42279</v>
      </c>
      <c r="BL843" s="62">
        <f t="shared" si="811"/>
        <v>42300</v>
      </c>
      <c r="BM843" s="62">
        <f t="shared" si="811"/>
        <v>42335</v>
      </c>
      <c r="BN843" s="105">
        <f t="shared" si="811"/>
        <v>42370</v>
      </c>
      <c r="BO843" s="62">
        <f t="shared" si="811"/>
        <v>42405</v>
      </c>
      <c r="BP843" s="63">
        <f t="shared" si="811"/>
        <v>42440</v>
      </c>
      <c r="BQ843" s="62">
        <f t="shared" si="811"/>
        <v>42475</v>
      </c>
      <c r="BR843" s="63">
        <f t="shared" si="811"/>
        <v>42524</v>
      </c>
      <c r="BS843" s="62">
        <f t="shared" si="811"/>
        <v>42524</v>
      </c>
      <c r="BT843" s="63">
        <f t="shared" si="811"/>
        <v>42538</v>
      </c>
      <c r="BU843" s="62">
        <f t="shared" si="811"/>
        <v>42566</v>
      </c>
      <c r="BV843" s="63">
        <f t="shared" si="811"/>
        <v>42608</v>
      </c>
      <c r="BW843" s="62">
        <f t="shared" si="811"/>
        <v>42636</v>
      </c>
      <c r="BX843" s="63">
        <f t="shared" si="811"/>
        <v>42664</v>
      </c>
      <c r="BY843" s="62">
        <f t="shared" si="811"/>
        <v>42713</v>
      </c>
      <c r="BZ843" s="63">
        <f t="shared" si="811"/>
        <v>42741</v>
      </c>
      <c r="CA843" s="105">
        <f t="shared" si="811"/>
        <v>42776</v>
      </c>
      <c r="CB843" s="62">
        <f t="shared" si="811"/>
        <v>42811</v>
      </c>
      <c r="CC843" s="63">
        <f t="shared" si="811"/>
        <v>42846</v>
      </c>
      <c r="CD843" s="62">
        <f t="shared" si="811"/>
        <v>42881</v>
      </c>
      <c r="CE843" s="63" t="s">
        <v>106</v>
      </c>
      <c r="CF843" s="62">
        <f t="shared" si="811"/>
        <v>42544</v>
      </c>
      <c r="CG843" s="62">
        <f t="shared" si="811"/>
        <v>42951</v>
      </c>
      <c r="CH843" s="890"/>
      <c r="CQ843" s="814"/>
      <c r="CR843" s="814"/>
    </row>
    <row r="844" spans="1:96" s="18" customFormat="1" ht="30" hidden="1" customHeight="1" x14ac:dyDescent="0.25">
      <c r="A844" s="4722"/>
      <c r="B844" s="4685"/>
      <c r="C844" s="1699" t="s">
        <v>23</v>
      </c>
      <c r="D844" s="1699" t="s">
        <v>23</v>
      </c>
      <c r="E844" s="639">
        <v>40525</v>
      </c>
      <c r="F844" s="1703">
        <v>40532</v>
      </c>
      <c r="G844" s="1710">
        <v>40195</v>
      </c>
      <c r="H844" s="1703">
        <f>H841-4</f>
        <v>40245</v>
      </c>
      <c r="I844" s="639">
        <f>I841-4</f>
        <v>40644</v>
      </c>
      <c r="J844" s="1703">
        <f>J841-4</f>
        <v>40307</v>
      </c>
      <c r="K844" s="1710">
        <f>K841-11</f>
        <v>40700</v>
      </c>
      <c r="L844" s="1703" t="s">
        <v>25</v>
      </c>
      <c r="M844" s="639">
        <f>M841-4</f>
        <v>40742</v>
      </c>
      <c r="N844" s="1204">
        <f>N841-4</f>
        <v>40777</v>
      </c>
      <c r="O844" s="639">
        <f>O841-4</f>
        <v>40812</v>
      </c>
      <c r="P844" s="1703">
        <f>P841-4</f>
        <v>40847</v>
      </c>
      <c r="Q844" s="639">
        <v>40889</v>
      </c>
      <c r="R844" s="1703">
        <f>R841-4</f>
        <v>40931</v>
      </c>
      <c r="S844" s="1204">
        <f>S841-4</f>
        <v>40952</v>
      </c>
      <c r="T844" s="639">
        <f>T841-4</f>
        <v>40987</v>
      </c>
      <c r="U844" s="1703">
        <f>U841-4</f>
        <v>40649</v>
      </c>
      <c r="V844" s="947">
        <v>41043</v>
      </c>
      <c r="W844" s="1704">
        <v>41085</v>
      </c>
      <c r="X844" s="639" t="s">
        <v>25</v>
      </c>
      <c r="Y844" s="947">
        <v>41120</v>
      </c>
      <c r="Z844" s="639">
        <v>41156</v>
      </c>
      <c r="AA844" s="1705">
        <v>41190</v>
      </c>
      <c r="AB844" s="1204">
        <f>AB841-4</f>
        <v>40852</v>
      </c>
      <c r="AC844" s="1204">
        <f>AC841-4</f>
        <v>41246</v>
      </c>
      <c r="AD844" s="1706" t="s">
        <v>222</v>
      </c>
      <c r="AE844" s="1204">
        <f>AE841-4</f>
        <v>40950</v>
      </c>
      <c r="AF844" s="1204">
        <f>AF841-4</f>
        <v>41351</v>
      </c>
      <c r="AG844" s="1204">
        <f>AG841-4</f>
        <v>41372</v>
      </c>
      <c r="AH844" s="1204">
        <f>AH841-4</f>
        <v>41407</v>
      </c>
      <c r="AI844" s="1706">
        <f>AI841-11</f>
        <v>41428</v>
      </c>
      <c r="AJ844" s="1204" t="s">
        <v>25</v>
      </c>
      <c r="AK844" s="1204">
        <f>AK841-4</f>
        <v>41463</v>
      </c>
      <c r="AL844" s="1204">
        <f>AL841-4</f>
        <v>41491</v>
      </c>
      <c r="AM844" s="1204">
        <f t="shared" ref="AM844:AR844" si="812">AM841-4</f>
        <v>41526</v>
      </c>
      <c r="AN844" s="639">
        <f t="shared" si="812"/>
        <v>41554</v>
      </c>
      <c r="AO844" s="1703">
        <f t="shared" si="812"/>
        <v>41589</v>
      </c>
      <c r="AP844" s="1204">
        <f t="shared" si="812"/>
        <v>41624</v>
      </c>
      <c r="AQ844" s="1204">
        <f t="shared" si="812"/>
        <v>41315</v>
      </c>
      <c r="AR844" s="639">
        <f t="shared" si="812"/>
        <v>41701</v>
      </c>
      <c r="AS844" s="639">
        <f>AS841-4</f>
        <v>41729</v>
      </c>
      <c r="AT844" s="639">
        <f>AT841-4</f>
        <v>41764</v>
      </c>
      <c r="AU844" s="639" t="s">
        <v>106</v>
      </c>
      <c r="AV844" s="639">
        <f>AV841-4</f>
        <v>41806</v>
      </c>
      <c r="AW844" s="639">
        <f>AW841-4</f>
        <v>41469</v>
      </c>
      <c r="AX844" s="639">
        <v>41884</v>
      </c>
      <c r="AY844" s="639">
        <f t="shared" ref="AY844:CG844" si="813">AY841-4</f>
        <v>41904</v>
      </c>
      <c r="AZ844" s="639">
        <f t="shared" si="813"/>
        <v>41946</v>
      </c>
      <c r="BA844" s="639">
        <f t="shared" si="813"/>
        <v>41974</v>
      </c>
      <c r="BB844" s="639">
        <f t="shared" si="813"/>
        <v>42003</v>
      </c>
      <c r="BC844" s="639">
        <f t="shared" si="813"/>
        <v>42044</v>
      </c>
      <c r="BD844" s="639">
        <f t="shared" si="813"/>
        <v>42079</v>
      </c>
      <c r="BE844" s="639">
        <f t="shared" si="813"/>
        <v>42114</v>
      </c>
      <c r="BF844" s="639">
        <f t="shared" si="813"/>
        <v>42142</v>
      </c>
      <c r="BG844" s="1204" t="s">
        <v>106</v>
      </c>
      <c r="BH844" s="639">
        <f t="shared" si="813"/>
        <v>42184</v>
      </c>
      <c r="BI844" s="1703">
        <f t="shared" si="813"/>
        <v>42219</v>
      </c>
      <c r="BJ844" s="639">
        <f t="shared" si="813"/>
        <v>42254</v>
      </c>
      <c r="BK844" s="1703">
        <f t="shared" si="813"/>
        <v>42275</v>
      </c>
      <c r="BL844" s="639">
        <f t="shared" si="813"/>
        <v>42296</v>
      </c>
      <c r="BM844" s="639">
        <f t="shared" si="813"/>
        <v>42331</v>
      </c>
      <c r="BN844" s="1204">
        <f t="shared" si="813"/>
        <v>42366</v>
      </c>
      <c r="BO844" s="639">
        <f t="shared" si="813"/>
        <v>42401</v>
      </c>
      <c r="BP844" s="1703">
        <f t="shared" si="813"/>
        <v>42436</v>
      </c>
      <c r="BQ844" s="639">
        <f t="shared" si="813"/>
        <v>42471</v>
      </c>
      <c r="BR844" s="1703">
        <f t="shared" si="813"/>
        <v>42520</v>
      </c>
      <c r="BS844" s="639">
        <f t="shared" si="813"/>
        <v>42520</v>
      </c>
      <c r="BT844" s="1703">
        <f t="shared" si="813"/>
        <v>42534</v>
      </c>
      <c r="BU844" s="639">
        <f t="shared" si="813"/>
        <v>42562</v>
      </c>
      <c r="BV844" s="1703">
        <f t="shared" si="813"/>
        <v>42604</v>
      </c>
      <c r="BW844" s="639">
        <f t="shared" si="813"/>
        <v>42632</v>
      </c>
      <c r="BX844" s="1703">
        <f t="shared" si="813"/>
        <v>42660</v>
      </c>
      <c r="BY844" s="639">
        <f t="shared" si="813"/>
        <v>42709</v>
      </c>
      <c r="BZ844" s="1703">
        <f t="shared" si="813"/>
        <v>42737</v>
      </c>
      <c r="CA844" s="1204">
        <f t="shared" si="813"/>
        <v>42772</v>
      </c>
      <c r="CB844" s="639">
        <f t="shared" si="813"/>
        <v>42807</v>
      </c>
      <c r="CC844" s="1703">
        <f t="shared" si="813"/>
        <v>42842</v>
      </c>
      <c r="CD844" s="639">
        <f t="shared" si="813"/>
        <v>42877</v>
      </c>
      <c r="CE844" s="1703" t="s">
        <v>106</v>
      </c>
      <c r="CF844" s="639">
        <f t="shared" si="813"/>
        <v>42540</v>
      </c>
      <c r="CG844" s="639">
        <f t="shared" si="813"/>
        <v>42947</v>
      </c>
      <c r="CH844" s="890"/>
      <c r="CQ844" s="814"/>
      <c r="CR844" s="814"/>
    </row>
    <row r="845" spans="1:96" s="18" customFormat="1" ht="30" hidden="1" customHeight="1" x14ac:dyDescent="0.25">
      <c r="A845" s="4722"/>
      <c r="B845" s="4685"/>
      <c r="C845" s="138" t="s">
        <v>61</v>
      </c>
      <c r="D845" s="138" t="s">
        <v>61</v>
      </c>
      <c r="E845" s="65">
        <v>40510</v>
      </c>
      <c r="F845" s="66">
        <v>40533</v>
      </c>
      <c r="G845" s="58">
        <v>40590</v>
      </c>
      <c r="H845" s="66">
        <f>H854+2</f>
        <v>40240</v>
      </c>
      <c r="I845" s="65">
        <f>I854+2</f>
        <v>40639</v>
      </c>
      <c r="J845" s="66">
        <f>J854+2</f>
        <v>40302</v>
      </c>
      <c r="K845" s="65">
        <f>K854+2</f>
        <v>40695</v>
      </c>
      <c r="L845" s="63" t="s">
        <v>25</v>
      </c>
      <c r="M845" s="65" t="e">
        <f t="shared" ref="M845:W845" si="814">M854+2</f>
        <v>#VALUE!</v>
      </c>
      <c r="N845" s="111">
        <f t="shared" si="814"/>
        <v>40772</v>
      </c>
      <c r="O845" s="65">
        <f t="shared" si="814"/>
        <v>40807</v>
      </c>
      <c r="P845" s="66">
        <f t="shared" si="814"/>
        <v>40842</v>
      </c>
      <c r="Q845" s="65" t="e">
        <f t="shared" si="814"/>
        <v>#VALUE!</v>
      </c>
      <c r="R845" s="66">
        <f t="shared" si="814"/>
        <v>40926</v>
      </c>
      <c r="S845" s="111">
        <f t="shared" si="814"/>
        <v>40947</v>
      </c>
      <c r="T845" s="65">
        <f t="shared" si="814"/>
        <v>40982</v>
      </c>
      <c r="U845" s="66" t="e">
        <f t="shared" si="814"/>
        <v>#VALUE!</v>
      </c>
      <c r="V845" s="350" t="e">
        <f t="shared" si="814"/>
        <v>#VALUE!</v>
      </c>
      <c r="W845" s="353" t="e">
        <f t="shared" si="814"/>
        <v>#VALUE!</v>
      </c>
      <c r="X845" s="62" t="s">
        <v>25</v>
      </c>
      <c r="Y845" s="65">
        <f>Y854+2</f>
        <v>41115</v>
      </c>
      <c r="Z845" s="65">
        <f>Z854+2</f>
        <v>41150</v>
      </c>
      <c r="AA845" s="343">
        <f>AA854+2</f>
        <v>41184</v>
      </c>
      <c r="AB845" s="66"/>
      <c r="AC845" s="66"/>
      <c r="AD845" s="353"/>
      <c r="AE845" s="66"/>
      <c r="AF845" s="66"/>
      <c r="AG845" s="66"/>
      <c r="AH845" s="66"/>
      <c r="AI845" s="66"/>
      <c r="AJ845" s="66" t="s">
        <v>25</v>
      </c>
      <c r="AK845" s="66"/>
      <c r="AL845" s="66"/>
      <c r="AM845" s="111"/>
      <c r="AN845" s="65"/>
      <c r="AO845" s="66"/>
      <c r="AP845" s="66"/>
      <c r="AQ845" s="66"/>
      <c r="AR845" s="65"/>
      <c r="AS845" s="65"/>
      <c r="AT845" s="65"/>
      <c r="AU845" s="65" t="s">
        <v>106</v>
      </c>
      <c r="AV845" s="65"/>
      <c r="AW845" s="350"/>
      <c r="AX845" s="65"/>
      <c r="AY845" s="65"/>
      <c r="AZ845" s="65"/>
      <c r="BA845" s="65"/>
      <c r="BB845" s="65"/>
      <c r="BC845" s="65"/>
      <c r="BD845" s="65"/>
      <c r="BE845" s="65"/>
      <c r="BF845" s="65"/>
      <c r="BG845" s="111" t="s">
        <v>106</v>
      </c>
      <c r="BH845" s="65"/>
      <c r="BI845" s="66"/>
      <c r="BJ845" s="65"/>
      <c r="BK845" s="66"/>
      <c r="BL845" s="65"/>
      <c r="BM845" s="65"/>
      <c r="BN845" s="111"/>
      <c r="BO845" s="65"/>
      <c r="BP845" s="66"/>
      <c r="BQ845" s="65"/>
      <c r="BR845" s="66"/>
      <c r="BS845" s="65"/>
      <c r="BT845" s="66"/>
      <c r="BU845" s="65"/>
      <c r="BV845" s="66"/>
      <c r="BW845" s="65"/>
      <c r="BX845" s="66"/>
      <c r="BY845" s="65"/>
      <c r="BZ845" s="66"/>
      <c r="CA845" s="111"/>
      <c r="CB845" s="65"/>
      <c r="CC845" s="66"/>
      <c r="CD845" s="65"/>
      <c r="CE845" s="66" t="s">
        <v>106</v>
      </c>
      <c r="CF845" s="65"/>
      <c r="CG845" s="65"/>
      <c r="CH845" s="890"/>
      <c r="CQ845" s="814"/>
      <c r="CR845" s="814"/>
    </row>
    <row r="846" spans="1:96" s="18" customFormat="1" ht="30" hidden="1" customHeight="1" x14ac:dyDescent="0.25">
      <c r="A846" s="4722"/>
      <c r="B846" s="4685"/>
      <c r="C846" s="139"/>
      <c r="D846" s="139"/>
      <c r="E846" s="62"/>
      <c r="F846" s="63"/>
      <c r="G846" s="50"/>
      <c r="H846" s="63"/>
      <c r="I846" s="62"/>
      <c r="J846" s="63"/>
      <c r="K846" s="62"/>
      <c r="L846" s="63"/>
      <c r="M846" s="62"/>
      <c r="N846" s="105"/>
      <c r="O846" s="62"/>
      <c r="P846" s="63"/>
      <c r="Q846" s="62"/>
      <c r="R846" s="63"/>
      <c r="S846" s="105"/>
      <c r="T846" s="62"/>
      <c r="U846" s="63"/>
      <c r="V846" s="191"/>
      <c r="W846" s="64"/>
      <c r="X846" s="62"/>
      <c r="Y846" s="62"/>
      <c r="Z846" s="62"/>
      <c r="AA846" s="107"/>
      <c r="AB846" s="63"/>
      <c r="AC846" s="63"/>
      <c r="AD846" s="64"/>
      <c r="AE846" s="63"/>
      <c r="AF846" s="63"/>
      <c r="AG846" s="63"/>
      <c r="AH846" s="63"/>
      <c r="AI846" s="63"/>
      <c r="AJ846" s="63"/>
      <c r="AK846" s="63"/>
      <c r="AL846" s="63"/>
      <c r="AM846" s="105"/>
      <c r="AN846" s="62"/>
      <c r="AO846" s="63"/>
      <c r="AP846" s="63"/>
      <c r="AQ846" s="63"/>
      <c r="AR846" s="62"/>
      <c r="AS846" s="62"/>
      <c r="AT846" s="62"/>
      <c r="AU846" s="62" t="s">
        <v>106</v>
      </c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105" t="s">
        <v>106</v>
      </c>
      <c r="BH846" s="62"/>
      <c r="BI846" s="63"/>
      <c r="BJ846" s="62"/>
      <c r="BK846" s="63"/>
      <c r="BL846" s="62"/>
      <c r="BM846" s="62"/>
      <c r="BN846" s="105"/>
      <c r="BO846" s="62"/>
      <c r="BP846" s="63"/>
      <c r="BQ846" s="62"/>
      <c r="BR846" s="63"/>
      <c r="BS846" s="62"/>
      <c r="BT846" s="63"/>
      <c r="BU846" s="62"/>
      <c r="BV846" s="63"/>
      <c r="BW846" s="62"/>
      <c r="BX846" s="63"/>
      <c r="BY846" s="62"/>
      <c r="BZ846" s="63"/>
      <c r="CA846" s="105"/>
      <c r="CB846" s="62"/>
      <c r="CC846" s="63"/>
      <c r="CD846" s="62"/>
      <c r="CE846" s="63" t="s">
        <v>106</v>
      </c>
      <c r="CF846" s="62"/>
      <c r="CG846" s="62"/>
      <c r="CH846" s="890"/>
      <c r="CQ846" s="814"/>
      <c r="CR846" s="814"/>
    </row>
    <row r="847" spans="1:96" s="18" customFormat="1" ht="30" hidden="1" customHeight="1" x14ac:dyDescent="0.25">
      <c r="A847" s="4722"/>
      <c r="B847" s="4685"/>
      <c r="C847" s="139" t="s">
        <v>68</v>
      </c>
      <c r="D847" s="139" t="s">
        <v>68</v>
      </c>
      <c r="E847" s="62">
        <v>40511</v>
      </c>
      <c r="F847" s="63">
        <f>F844</f>
        <v>40532</v>
      </c>
      <c r="G847" s="62" t="s">
        <v>69</v>
      </c>
      <c r="H847" s="63">
        <f>H844</f>
        <v>40245</v>
      </c>
      <c r="I847" s="62">
        <f>I844</f>
        <v>40644</v>
      </c>
      <c r="J847" s="63">
        <f>J844</f>
        <v>40307</v>
      </c>
      <c r="K847" s="62">
        <f>K844</f>
        <v>40700</v>
      </c>
      <c r="L847" s="63" t="s">
        <v>25</v>
      </c>
      <c r="M847" s="62">
        <f>M844</f>
        <v>40742</v>
      </c>
      <c r="N847" s="105">
        <f>N844</f>
        <v>40777</v>
      </c>
      <c r="O847" s="62">
        <f>O844</f>
        <v>40812</v>
      </c>
      <c r="P847" s="63">
        <f>P844</f>
        <v>40847</v>
      </c>
      <c r="Q847" s="62">
        <v>40889</v>
      </c>
      <c r="R847" s="63" t="s">
        <v>29</v>
      </c>
      <c r="S847" s="105" t="s">
        <v>29</v>
      </c>
      <c r="T847" s="62">
        <f>T844</f>
        <v>40987</v>
      </c>
      <c r="U847" s="63">
        <f>U844</f>
        <v>40649</v>
      </c>
      <c r="V847" s="191"/>
      <c r="W847" s="64">
        <f>W844</f>
        <v>41085</v>
      </c>
      <c r="X847" s="62" t="s">
        <v>25</v>
      </c>
      <c r="Y847" s="62">
        <v>41120</v>
      </c>
      <c r="Z847" s="62">
        <f>Z844</f>
        <v>41156</v>
      </c>
      <c r="AA847" s="107">
        <f>AA844</f>
        <v>41190</v>
      </c>
      <c r="AB847" s="107">
        <f>AB844</f>
        <v>40852</v>
      </c>
      <c r="AC847" s="107">
        <f>AC844</f>
        <v>41246</v>
      </c>
      <c r="AD847" s="194">
        <v>40915</v>
      </c>
      <c r="AE847" s="107">
        <f>AE844</f>
        <v>40950</v>
      </c>
      <c r="AF847" s="107">
        <f>AF844</f>
        <v>41351</v>
      </c>
      <c r="AG847" s="107">
        <f>AG844</f>
        <v>41372</v>
      </c>
      <c r="AH847" s="107">
        <f>AH844</f>
        <v>41407</v>
      </c>
      <c r="AI847" s="107">
        <f>AI844</f>
        <v>41428</v>
      </c>
      <c r="AJ847" s="107" t="s">
        <v>25</v>
      </c>
      <c r="AK847" s="107">
        <f>AK844</f>
        <v>41463</v>
      </c>
      <c r="AL847" s="63">
        <f>AL844</f>
        <v>41491</v>
      </c>
      <c r="AM847" s="105">
        <f t="shared" ref="AM847:AR847" si="815">AM844</f>
        <v>41526</v>
      </c>
      <c r="AN847" s="62">
        <f t="shared" si="815"/>
        <v>41554</v>
      </c>
      <c r="AO847" s="107">
        <f t="shared" si="815"/>
        <v>41589</v>
      </c>
      <c r="AP847" s="107">
        <f t="shared" si="815"/>
        <v>41624</v>
      </c>
      <c r="AQ847" s="63">
        <f t="shared" si="815"/>
        <v>41315</v>
      </c>
      <c r="AR847" s="62">
        <f t="shared" si="815"/>
        <v>41701</v>
      </c>
      <c r="AS847" s="62">
        <f>AS844</f>
        <v>41729</v>
      </c>
      <c r="AT847" s="62">
        <f>AT844</f>
        <v>41764</v>
      </c>
      <c r="AU847" s="62" t="s">
        <v>106</v>
      </c>
      <c r="AV847" s="62">
        <v>41806</v>
      </c>
      <c r="AW847" s="62">
        <f t="shared" ref="AW847:CG847" si="816">AW844</f>
        <v>41469</v>
      </c>
      <c r="AX847" s="62">
        <f t="shared" si="816"/>
        <v>41884</v>
      </c>
      <c r="AY847" s="62">
        <f t="shared" si="816"/>
        <v>41904</v>
      </c>
      <c r="AZ847" s="62">
        <f t="shared" si="816"/>
        <v>41946</v>
      </c>
      <c r="BA847" s="62">
        <f t="shared" si="816"/>
        <v>41974</v>
      </c>
      <c r="BB847" s="62">
        <f t="shared" si="816"/>
        <v>42003</v>
      </c>
      <c r="BC847" s="62">
        <f t="shared" si="816"/>
        <v>42044</v>
      </c>
      <c r="BD847" s="62">
        <f t="shared" si="816"/>
        <v>42079</v>
      </c>
      <c r="BE847" s="62">
        <f t="shared" si="816"/>
        <v>42114</v>
      </c>
      <c r="BF847" s="62">
        <f t="shared" si="816"/>
        <v>42142</v>
      </c>
      <c r="BG847" s="105" t="s">
        <v>106</v>
      </c>
      <c r="BH847" s="62">
        <f t="shared" si="816"/>
        <v>42184</v>
      </c>
      <c r="BI847" s="63">
        <f t="shared" si="816"/>
        <v>42219</v>
      </c>
      <c r="BJ847" s="62">
        <f t="shared" si="816"/>
        <v>42254</v>
      </c>
      <c r="BK847" s="63">
        <f t="shared" si="816"/>
        <v>42275</v>
      </c>
      <c r="BL847" s="62">
        <f t="shared" si="816"/>
        <v>42296</v>
      </c>
      <c r="BM847" s="62">
        <f t="shared" si="816"/>
        <v>42331</v>
      </c>
      <c r="BN847" s="105">
        <f t="shared" si="816"/>
        <v>42366</v>
      </c>
      <c r="BO847" s="62">
        <f t="shared" si="816"/>
        <v>42401</v>
      </c>
      <c r="BP847" s="63">
        <f t="shared" si="816"/>
        <v>42436</v>
      </c>
      <c r="BQ847" s="62">
        <f t="shared" si="816"/>
        <v>42471</v>
      </c>
      <c r="BR847" s="63">
        <f t="shared" si="816"/>
        <v>42520</v>
      </c>
      <c r="BS847" s="62">
        <f t="shared" si="816"/>
        <v>42520</v>
      </c>
      <c r="BT847" s="63">
        <f t="shared" si="816"/>
        <v>42534</v>
      </c>
      <c r="BU847" s="62">
        <f t="shared" si="816"/>
        <v>42562</v>
      </c>
      <c r="BV847" s="63">
        <f t="shared" si="816"/>
        <v>42604</v>
      </c>
      <c r="BW847" s="62">
        <f t="shared" si="816"/>
        <v>42632</v>
      </c>
      <c r="BX847" s="63">
        <f t="shared" si="816"/>
        <v>42660</v>
      </c>
      <c r="BY847" s="62">
        <f t="shared" si="816"/>
        <v>42709</v>
      </c>
      <c r="BZ847" s="63">
        <f t="shared" si="816"/>
        <v>42737</v>
      </c>
      <c r="CA847" s="105">
        <f t="shared" si="816"/>
        <v>42772</v>
      </c>
      <c r="CB847" s="62">
        <f t="shared" si="816"/>
        <v>42807</v>
      </c>
      <c r="CC847" s="63">
        <f t="shared" si="816"/>
        <v>42842</v>
      </c>
      <c r="CD847" s="62">
        <f t="shared" si="816"/>
        <v>42877</v>
      </c>
      <c r="CE847" s="63" t="s">
        <v>106</v>
      </c>
      <c r="CF847" s="62">
        <f t="shared" si="816"/>
        <v>42540</v>
      </c>
      <c r="CG847" s="62">
        <f t="shared" si="816"/>
        <v>42947</v>
      </c>
      <c r="CH847" s="890"/>
      <c r="CQ847" s="814"/>
      <c r="CR847" s="814"/>
    </row>
    <row r="848" spans="1:96" s="18" customFormat="1" ht="30" hidden="1" customHeight="1" x14ac:dyDescent="0.25">
      <c r="A848" s="4722"/>
      <c r="B848" s="4685"/>
      <c r="C848" s="258" t="s">
        <v>131</v>
      </c>
      <c r="D848" s="258" t="s">
        <v>131</v>
      </c>
      <c r="E848" s="119"/>
      <c r="F848" s="256"/>
      <c r="G848" s="119"/>
      <c r="H848" s="257"/>
      <c r="I848" s="119"/>
      <c r="J848" s="257"/>
      <c r="K848" s="119"/>
      <c r="L848" s="257"/>
      <c r="M848" s="119"/>
      <c r="N848" s="260"/>
      <c r="O848" s="119">
        <f>O856+7</f>
        <v>40807</v>
      </c>
      <c r="P848" s="257">
        <f t="shared" ref="P848:U848" si="817">P856+7</f>
        <v>40842</v>
      </c>
      <c r="Q848" s="119">
        <f t="shared" si="817"/>
        <v>40891</v>
      </c>
      <c r="R848" s="257">
        <f t="shared" si="817"/>
        <v>40926</v>
      </c>
      <c r="S848" s="260">
        <f t="shared" si="817"/>
        <v>40947</v>
      </c>
      <c r="T848" s="119">
        <f t="shared" si="817"/>
        <v>40982</v>
      </c>
      <c r="U848" s="257">
        <f t="shared" si="817"/>
        <v>40651</v>
      </c>
      <c r="V848" s="195">
        <f>V856+6</f>
        <v>41044</v>
      </c>
      <c r="W848" s="346">
        <v>41086</v>
      </c>
      <c r="X848" s="119" t="s">
        <v>25</v>
      </c>
      <c r="Y848" s="119">
        <f>Y856+6</f>
        <v>41114</v>
      </c>
      <c r="Z848" s="119">
        <f>Z856+6</f>
        <v>41149</v>
      </c>
      <c r="AA848" s="257">
        <f>AA856+6</f>
        <v>41185</v>
      </c>
      <c r="AB848" s="260">
        <f>AB856+7</f>
        <v>40847</v>
      </c>
      <c r="AC848" s="260">
        <f>AC856+7</f>
        <v>41240</v>
      </c>
      <c r="AD848" s="756">
        <v>40910</v>
      </c>
      <c r="AE848" s="260">
        <f>AE856+7</f>
        <v>40945</v>
      </c>
      <c r="AF848" s="260">
        <f>AF856+7</f>
        <v>41346</v>
      </c>
      <c r="AG848" s="260">
        <f>AG856+7</f>
        <v>41366</v>
      </c>
      <c r="AH848" s="260">
        <f>AH856+7</f>
        <v>41402</v>
      </c>
      <c r="AI848" s="260">
        <f>AI856+7</f>
        <v>41423</v>
      </c>
      <c r="AJ848" s="260" t="s">
        <v>25</v>
      </c>
      <c r="AK848" s="260">
        <f>AK856+7</f>
        <v>41458</v>
      </c>
      <c r="AL848" s="260">
        <f>AL856+7</f>
        <v>41486</v>
      </c>
      <c r="AM848" s="260">
        <f t="shared" ref="AM848:AR848" si="818">AM856+7</f>
        <v>41521</v>
      </c>
      <c r="AN848" s="119">
        <f t="shared" si="818"/>
        <v>41549</v>
      </c>
      <c r="AO848" s="257">
        <f t="shared" si="818"/>
        <v>41584</v>
      </c>
      <c r="AP848" s="260">
        <f t="shared" si="818"/>
        <v>41619</v>
      </c>
      <c r="AQ848" s="260">
        <f t="shared" si="818"/>
        <v>41310</v>
      </c>
      <c r="AR848" s="119">
        <f t="shared" si="818"/>
        <v>41696</v>
      </c>
      <c r="AS848" s="119">
        <f>AS856+7</f>
        <v>41724</v>
      </c>
      <c r="AT848" s="119">
        <f>AT856+7</f>
        <v>41759</v>
      </c>
      <c r="AU848" s="119" t="s">
        <v>106</v>
      </c>
      <c r="AV848" s="119">
        <v>41801</v>
      </c>
      <c r="AW848" s="119">
        <f t="shared" ref="AW848:CG848" si="819">AW856+7</f>
        <v>41464</v>
      </c>
      <c r="AX848" s="119">
        <f t="shared" si="819"/>
        <v>41879</v>
      </c>
      <c r="AY848" s="119">
        <f t="shared" si="819"/>
        <v>41899</v>
      </c>
      <c r="AZ848" s="119">
        <f t="shared" si="819"/>
        <v>41941</v>
      </c>
      <c r="BA848" s="119">
        <f t="shared" si="819"/>
        <v>41969</v>
      </c>
      <c r="BB848" s="119">
        <f t="shared" si="819"/>
        <v>41998</v>
      </c>
      <c r="BC848" s="119">
        <f t="shared" si="819"/>
        <v>42039</v>
      </c>
      <c r="BD848" s="119">
        <f t="shared" si="819"/>
        <v>42074</v>
      </c>
      <c r="BE848" s="119">
        <f t="shared" si="819"/>
        <v>42109</v>
      </c>
      <c r="BF848" s="119">
        <f t="shared" si="819"/>
        <v>42137</v>
      </c>
      <c r="BG848" s="260" t="s">
        <v>106</v>
      </c>
      <c r="BH848" s="119">
        <f t="shared" si="819"/>
        <v>42179</v>
      </c>
      <c r="BI848" s="257">
        <f t="shared" si="819"/>
        <v>42214</v>
      </c>
      <c r="BJ848" s="119">
        <f t="shared" si="819"/>
        <v>42249</v>
      </c>
      <c r="BK848" s="257">
        <f t="shared" si="819"/>
        <v>42270</v>
      </c>
      <c r="BL848" s="119">
        <f t="shared" si="819"/>
        <v>42291</v>
      </c>
      <c r="BM848" s="119">
        <f t="shared" si="819"/>
        <v>42326</v>
      </c>
      <c r="BN848" s="260">
        <f t="shared" si="819"/>
        <v>42361</v>
      </c>
      <c r="BO848" s="119">
        <f t="shared" si="819"/>
        <v>42396</v>
      </c>
      <c r="BP848" s="257">
        <f t="shared" si="819"/>
        <v>42431</v>
      </c>
      <c r="BQ848" s="119">
        <f t="shared" si="819"/>
        <v>42466</v>
      </c>
      <c r="BR848" s="257">
        <f t="shared" si="819"/>
        <v>42515</v>
      </c>
      <c r="BS848" s="119">
        <f t="shared" si="819"/>
        <v>42515</v>
      </c>
      <c r="BT848" s="257">
        <f t="shared" si="819"/>
        <v>42529</v>
      </c>
      <c r="BU848" s="119">
        <f t="shared" si="819"/>
        <v>42557</v>
      </c>
      <c r="BV848" s="257">
        <f t="shared" si="819"/>
        <v>42599</v>
      </c>
      <c r="BW848" s="119">
        <f t="shared" si="819"/>
        <v>42627</v>
      </c>
      <c r="BX848" s="257">
        <f t="shared" si="819"/>
        <v>42655</v>
      </c>
      <c r="BY848" s="119">
        <f t="shared" si="819"/>
        <v>42704</v>
      </c>
      <c r="BZ848" s="257">
        <f t="shared" si="819"/>
        <v>42732</v>
      </c>
      <c r="CA848" s="260">
        <f t="shared" si="819"/>
        <v>42767</v>
      </c>
      <c r="CB848" s="119">
        <f t="shared" si="819"/>
        <v>42802</v>
      </c>
      <c r="CC848" s="257">
        <f t="shared" si="819"/>
        <v>42837</v>
      </c>
      <c r="CD848" s="119">
        <f t="shared" si="819"/>
        <v>42872</v>
      </c>
      <c r="CE848" s="257" t="s">
        <v>106</v>
      </c>
      <c r="CF848" s="119">
        <f t="shared" si="819"/>
        <v>42535</v>
      </c>
      <c r="CG848" s="119">
        <f t="shared" si="819"/>
        <v>42942</v>
      </c>
      <c r="CH848" s="890"/>
      <c r="CQ848" s="814"/>
      <c r="CR848" s="814"/>
    </row>
    <row r="849" spans="1:115" ht="30" hidden="1" customHeight="1" x14ac:dyDescent="0.25">
      <c r="A849" s="4722"/>
      <c r="B849" s="4685"/>
      <c r="C849" s="860" t="s">
        <v>148</v>
      </c>
      <c r="D849" s="860" t="s">
        <v>148</v>
      </c>
      <c r="E849" s="271" t="e">
        <f>#REF!</f>
        <v>#REF!</v>
      </c>
      <c r="F849" s="468" t="e">
        <f>#REF!</f>
        <v>#REF!</v>
      </c>
      <c r="G849" s="468" t="e">
        <f>#REF!</f>
        <v>#REF!</v>
      </c>
      <c r="H849" s="468" t="e">
        <f>#REF!</f>
        <v>#REF!</v>
      </c>
      <c r="I849" s="468" t="e">
        <f>#REF!</f>
        <v>#REF!</v>
      </c>
      <c r="J849" s="468" t="e">
        <f>#REF!</f>
        <v>#REF!</v>
      </c>
      <c r="K849" s="277" t="e">
        <f>#REF!</f>
        <v>#REF!</v>
      </c>
      <c r="L849" s="290" t="s">
        <v>25</v>
      </c>
      <c r="M849" s="277" t="e">
        <f>#REF!</f>
        <v>#REF!</v>
      </c>
      <c r="N849" s="277" t="e">
        <f>#REF!</f>
        <v>#REF!</v>
      </c>
      <c r="O849" s="276" t="e">
        <f>#REF!</f>
        <v>#REF!</v>
      </c>
      <c r="P849" s="469">
        <v>40886</v>
      </c>
      <c r="Q849" s="276" t="e">
        <f>#REF!</f>
        <v>#REF!</v>
      </c>
      <c r="R849" s="277" t="e">
        <f>#REF!</f>
        <v>#REF!</v>
      </c>
      <c r="S849" s="277" t="e">
        <f>#REF!</f>
        <v>#REF!</v>
      </c>
      <c r="T849" s="277">
        <f>T851</f>
        <v>40988</v>
      </c>
      <c r="U849" s="469">
        <f>U841</f>
        <v>40653</v>
      </c>
      <c r="V849" s="469">
        <f>V841</f>
        <v>41047</v>
      </c>
      <c r="W849" s="469">
        <f>W841</f>
        <v>41096</v>
      </c>
      <c r="X849" s="27" t="s">
        <v>25</v>
      </c>
      <c r="Y849" s="277">
        <f t="shared" ref="Y849:AC850" si="820">Y851</f>
        <v>41121</v>
      </c>
      <c r="Z849" s="277">
        <f t="shared" si="820"/>
        <v>41156</v>
      </c>
      <c r="AA849" s="27">
        <f t="shared" si="820"/>
        <v>41190</v>
      </c>
      <c r="AB849" s="277">
        <f t="shared" si="820"/>
        <v>40853</v>
      </c>
      <c r="AC849" s="277">
        <f t="shared" si="820"/>
        <v>41247</v>
      </c>
      <c r="AD849" s="469">
        <v>40916</v>
      </c>
      <c r="AE849" s="277">
        <f t="shared" ref="AE849:AI850" si="821">AE851</f>
        <v>40951</v>
      </c>
      <c r="AF849" s="277">
        <f t="shared" si="821"/>
        <v>41352</v>
      </c>
      <c r="AG849" s="277">
        <f t="shared" si="821"/>
        <v>41373</v>
      </c>
      <c r="AH849" s="277">
        <f t="shared" si="821"/>
        <v>41408</v>
      </c>
      <c r="AI849" s="277">
        <f t="shared" si="821"/>
        <v>41429</v>
      </c>
      <c r="AJ849" s="27" t="s">
        <v>25</v>
      </c>
      <c r="AK849" s="277">
        <f>AK851</f>
        <v>41464</v>
      </c>
      <c r="AL849" s="468">
        <f>AL851</f>
        <v>41492</v>
      </c>
      <c r="AM849" s="468">
        <f t="shared" ref="AM849:AT850" si="822">AM851</f>
        <v>41527</v>
      </c>
      <c r="AN849" s="277">
        <f t="shared" si="822"/>
        <v>41555</v>
      </c>
      <c r="AO849" s="275">
        <f t="shared" si="822"/>
        <v>41590</v>
      </c>
      <c r="AP849" s="277">
        <f t="shared" si="822"/>
        <v>41625</v>
      </c>
      <c r="AQ849" s="468">
        <f t="shared" si="822"/>
        <v>41316</v>
      </c>
      <c r="AR849" s="277">
        <f t="shared" si="822"/>
        <v>41702</v>
      </c>
      <c r="AS849" s="277">
        <f t="shared" si="822"/>
        <v>41730</v>
      </c>
      <c r="AT849" s="277">
        <f t="shared" si="822"/>
        <v>41765</v>
      </c>
      <c r="AU849" s="27" t="s">
        <v>106</v>
      </c>
      <c r="AV849" s="277">
        <v>41807</v>
      </c>
      <c r="AW849" s="277">
        <f t="shared" ref="AW849:CG850" si="823">AW851</f>
        <v>41470</v>
      </c>
      <c r="AX849" s="277">
        <f t="shared" si="823"/>
        <v>41885</v>
      </c>
      <c r="AY849" s="277">
        <f t="shared" si="823"/>
        <v>41905</v>
      </c>
      <c r="AZ849" s="277">
        <f t="shared" si="823"/>
        <v>41947</v>
      </c>
      <c r="BA849" s="277">
        <f t="shared" si="823"/>
        <v>41975</v>
      </c>
      <c r="BB849" s="277">
        <f t="shared" si="823"/>
        <v>42004</v>
      </c>
      <c r="BC849" s="277">
        <f t="shared" si="823"/>
        <v>42045</v>
      </c>
      <c r="BD849" s="277">
        <f t="shared" si="823"/>
        <v>42080</v>
      </c>
      <c r="BE849" s="277">
        <f t="shared" si="823"/>
        <v>42115</v>
      </c>
      <c r="BF849" s="277">
        <f t="shared" si="823"/>
        <v>42143</v>
      </c>
      <c r="BG849" s="468" t="s">
        <v>106</v>
      </c>
      <c r="BH849" s="277">
        <f t="shared" si="823"/>
        <v>42185</v>
      </c>
      <c r="BI849" s="276">
        <f t="shared" si="823"/>
        <v>42220</v>
      </c>
      <c r="BJ849" s="277">
        <f t="shared" si="823"/>
        <v>42255</v>
      </c>
      <c r="BK849" s="276">
        <f t="shared" si="823"/>
        <v>42276</v>
      </c>
      <c r="BL849" s="277">
        <f t="shared" si="823"/>
        <v>42297</v>
      </c>
      <c r="BM849" s="277">
        <f t="shared" si="823"/>
        <v>42332</v>
      </c>
      <c r="BN849" s="468">
        <f t="shared" si="823"/>
        <v>42367</v>
      </c>
      <c r="BO849" s="277">
        <f t="shared" si="823"/>
        <v>42402</v>
      </c>
      <c r="BP849" s="276">
        <f t="shared" si="823"/>
        <v>42437</v>
      </c>
      <c r="BQ849" s="277">
        <f t="shared" si="823"/>
        <v>42472</v>
      </c>
      <c r="BR849" s="276">
        <f t="shared" si="823"/>
        <v>42521</v>
      </c>
      <c r="BS849" s="277">
        <f t="shared" si="823"/>
        <v>42521</v>
      </c>
      <c r="BT849" s="276">
        <f t="shared" si="823"/>
        <v>42535</v>
      </c>
      <c r="BU849" s="277">
        <f t="shared" si="823"/>
        <v>42563</v>
      </c>
      <c r="BV849" s="276">
        <f t="shared" si="823"/>
        <v>42605</v>
      </c>
      <c r="BW849" s="277">
        <f t="shared" si="823"/>
        <v>42633</v>
      </c>
      <c r="BX849" s="276">
        <f t="shared" si="823"/>
        <v>42661</v>
      </c>
      <c r="BY849" s="277">
        <f t="shared" si="823"/>
        <v>42710</v>
      </c>
      <c r="BZ849" s="276">
        <f t="shared" si="823"/>
        <v>42738</v>
      </c>
      <c r="CA849" s="468">
        <f t="shared" si="823"/>
        <v>42773</v>
      </c>
      <c r="CB849" s="277">
        <f t="shared" si="823"/>
        <v>42808</v>
      </c>
      <c r="CC849" s="276">
        <f t="shared" si="823"/>
        <v>42843</v>
      </c>
      <c r="CD849" s="277">
        <f t="shared" si="823"/>
        <v>42878</v>
      </c>
      <c r="CE849" s="276" t="s">
        <v>106</v>
      </c>
      <c r="CF849" s="277">
        <f t="shared" si="823"/>
        <v>42541</v>
      </c>
      <c r="CG849" s="277">
        <f t="shared" si="823"/>
        <v>42948</v>
      </c>
    </row>
    <row r="850" spans="1:115" ht="30" hidden="1" customHeight="1" x14ac:dyDescent="0.25">
      <c r="A850" s="4722"/>
      <c r="B850" s="4685"/>
      <c r="C850" s="860" t="s">
        <v>149</v>
      </c>
      <c r="D850" s="860" t="s">
        <v>149</v>
      </c>
      <c r="E850" s="271" t="e">
        <f>#REF!</f>
        <v>#REF!</v>
      </c>
      <c r="F850" s="468" t="e">
        <f>#REF!</f>
        <v>#REF!</v>
      </c>
      <c r="G850" s="468" t="e">
        <f>#REF!</f>
        <v>#REF!</v>
      </c>
      <c r="H850" s="468" t="e">
        <f>#REF!</f>
        <v>#REF!</v>
      </c>
      <c r="I850" s="468" t="e">
        <f>#REF!</f>
        <v>#REF!</v>
      </c>
      <c r="J850" s="468" t="e">
        <f>#REF!</f>
        <v>#REF!</v>
      </c>
      <c r="K850" s="277" t="e">
        <f>#REF!</f>
        <v>#REF!</v>
      </c>
      <c r="L850" s="290" t="s">
        <v>25</v>
      </c>
      <c r="M850" s="277" t="e">
        <f>#REF!</f>
        <v>#REF!</v>
      </c>
      <c r="N850" s="277" t="e">
        <f>#REF!</f>
        <v>#REF!</v>
      </c>
      <c r="O850" s="276" t="e">
        <f>#REF!</f>
        <v>#REF!</v>
      </c>
      <c r="P850" s="469">
        <v>40886</v>
      </c>
      <c r="Q850" s="276" t="e">
        <f>#REF!</f>
        <v>#REF!</v>
      </c>
      <c r="R850" s="277" t="e">
        <f>#REF!</f>
        <v>#REF!</v>
      </c>
      <c r="S850" s="277" t="e">
        <f>#REF!</f>
        <v>#REF!</v>
      </c>
      <c r="T850" s="277">
        <f>T852</f>
        <v>40984</v>
      </c>
      <c r="U850" s="469">
        <f>U851</f>
        <v>40650</v>
      </c>
      <c r="V850" s="469">
        <f>V851</f>
        <v>41044</v>
      </c>
      <c r="W850" s="469">
        <f>W851</f>
        <v>41085</v>
      </c>
      <c r="X850" s="861" t="s">
        <v>25</v>
      </c>
      <c r="Y850" s="277">
        <f t="shared" si="820"/>
        <v>41117</v>
      </c>
      <c r="Z850" s="277">
        <f t="shared" si="820"/>
        <v>41152</v>
      </c>
      <c r="AA850" s="27">
        <f t="shared" si="820"/>
        <v>41186</v>
      </c>
      <c r="AB850" s="277">
        <f t="shared" si="820"/>
        <v>40849</v>
      </c>
      <c r="AC850" s="277">
        <f t="shared" si="820"/>
        <v>41243</v>
      </c>
      <c r="AD850" s="469">
        <v>40912</v>
      </c>
      <c r="AE850" s="277">
        <f t="shared" si="821"/>
        <v>40947</v>
      </c>
      <c r="AF850" s="277">
        <f t="shared" si="821"/>
        <v>41348</v>
      </c>
      <c r="AG850" s="277">
        <f t="shared" si="821"/>
        <v>41369</v>
      </c>
      <c r="AH850" s="277">
        <f t="shared" si="821"/>
        <v>41404</v>
      </c>
      <c r="AI850" s="277">
        <f t="shared" si="821"/>
        <v>41425</v>
      </c>
      <c r="AJ850" s="27" t="s">
        <v>25</v>
      </c>
      <c r="AK850" s="277">
        <f>AK852</f>
        <v>41460</v>
      </c>
      <c r="AL850" s="468">
        <f>AL852</f>
        <v>41488</v>
      </c>
      <c r="AM850" s="468">
        <f t="shared" si="822"/>
        <v>41523</v>
      </c>
      <c r="AN850" s="277">
        <f t="shared" si="822"/>
        <v>41551</v>
      </c>
      <c r="AO850" s="275">
        <f t="shared" si="822"/>
        <v>41586</v>
      </c>
      <c r="AP850" s="277">
        <f t="shared" si="822"/>
        <v>41621</v>
      </c>
      <c r="AQ850" s="468">
        <f t="shared" si="822"/>
        <v>41312</v>
      </c>
      <c r="AR850" s="277">
        <f t="shared" si="822"/>
        <v>41698</v>
      </c>
      <c r="AS850" s="277">
        <f t="shared" si="822"/>
        <v>41726</v>
      </c>
      <c r="AT850" s="277">
        <f t="shared" si="822"/>
        <v>41761</v>
      </c>
      <c r="AU850" s="27" t="s">
        <v>106</v>
      </c>
      <c r="AV850" s="277">
        <v>41803</v>
      </c>
      <c r="AW850" s="277">
        <f t="shared" si="823"/>
        <v>41466</v>
      </c>
      <c r="AX850" s="277">
        <f t="shared" si="823"/>
        <v>41881</v>
      </c>
      <c r="AY850" s="277">
        <f t="shared" si="823"/>
        <v>41901</v>
      </c>
      <c r="AZ850" s="277">
        <f t="shared" si="823"/>
        <v>41943</v>
      </c>
      <c r="BA850" s="277">
        <f t="shared" si="823"/>
        <v>41971</v>
      </c>
      <c r="BB850" s="277">
        <f t="shared" si="823"/>
        <v>42000</v>
      </c>
      <c r="BC850" s="277">
        <f t="shared" si="823"/>
        <v>42041</v>
      </c>
      <c r="BD850" s="277">
        <f t="shared" si="823"/>
        <v>42076</v>
      </c>
      <c r="BE850" s="277">
        <f t="shared" si="823"/>
        <v>42111</v>
      </c>
      <c r="BF850" s="277">
        <f t="shared" si="823"/>
        <v>42139</v>
      </c>
      <c r="BG850" s="468" t="s">
        <v>106</v>
      </c>
      <c r="BH850" s="277">
        <f t="shared" si="823"/>
        <v>42181</v>
      </c>
      <c r="BI850" s="276">
        <f t="shared" si="823"/>
        <v>42216</v>
      </c>
      <c r="BJ850" s="277">
        <f t="shared" si="823"/>
        <v>42251</v>
      </c>
      <c r="BK850" s="276">
        <f t="shared" si="823"/>
        <v>42272</v>
      </c>
      <c r="BL850" s="277">
        <f t="shared" si="823"/>
        <v>42293</v>
      </c>
      <c r="BM850" s="277">
        <f t="shared" si="823"/>
        <v>42328</v>
      </c>
      <c r="BN850" s="468">
        <f t="shared" si="823"/>
        <v>42363</v>
      </c>
      <c r="BO850" s="277">
        <f t="shared" si="823"/>
        <v>42398</v>
      </c>
      <c r="BP850" s="276">
        <f t="shared" si="823"/>
        <v>42433</v>
      </c>
      <c r="BQ850" s="277">
        <f t="shared" si="823"/>
        <v>42468</v>
      </c>
      <c r="BR850" s="276">
        <f t="shared" si="823"/>
        <v>42517</v>
      </c>
      <c r="BS850" s="277">
        <f t="shared" si="823"/>
        <v>42517</v>
      </c>
      <c r="BT850" s="276">
        <f t="shared" si="823"/>
        <v>42531</v>
      </c>
      <c r="BU850" s="277">
        <f t="shared" si="823"/>
        <v>42559</v>
      </c>
      <c r="BV850" s="276">
        <f t="shared" si="823"/>
        <v>42601</v>
      </c>
      <c r="BW850" s="277">
        <f t="shared" si="823"/>
        <v>42629</v>
      </c>
      <c r="BX850" s="276">
        <f t="shared" si="823"/>
        <v>42657</v>
      </c>
      <c r="BY850" s="277">
        <f t="shared" si="823"/>
        <v>42706</v>
      </c>
      <c r="BZ850" s="276">
        <f t="shared" si="823"/>
        <v>42734</v>
      </c>
      <c r="CA850" s="468">
        <f t="shared" si="823"/>
        <v>42769</v>
      </c>
      <c r="CB850" s="277">
        <f t="shared" si="823"/>
        <v>42804</v>
      </c>
      <c r="CC850" s="276">
        <f t="shared" si="823"/>
        <v>42839</v>
      </c>
      <c r="CD850" s="277">
        <f t="shared" si="823"/>
        <v>42874</v>
      </c>
      <c r="CE850" s="276" t="s">
        <v>106</v>
      </c>
      <c r="CF850" s="277">
        <f t="shared" si="823"/>
        <v>42537</v>
      </c>
      <c r="CG850" s="277">
        <f t="shared" si="823"/>
        <v>42944</v>
      </c>
    </row>
    <row r="851" spans="1:115" ht="30" hidden="1" customHeight="1" x14ac:dyDescent="0.25">
      <c r="A851" s="4722"/>
      <c r="B851" s="4685"/>
      <c r="C851" s="860" t="s">
        <v>150</v>
      </c>
      <c r="D851" s="860" t="s">
        <v>150</v>
      </c>
      <c r="E851" s="271">
        <v>40206</v>
      </c>
      <c r="F851" s="271" t="e">
        <f>#REF!</f>
        <v>#REF!</v>
      </c>
      <c r="G851" s="271" t="e">
        <f>#REF!</f>
        <v>#REF!</v>
      </c>
      <c r="H851" s="271" t="e">
        <f>#REF!</f>
        <v>#REF!</v>
      </c>
      <c r="I851" s="271" t="e">
        <f>#REF!</f>
        <v>#REF!</v>
      </c>
      <c r="J851" s="273" t="e">
        <f>#REF!</f>
        <v>#REF!</v>
      </c>
      <c r="K851" s="271" t="e">
        <f>#REF!</f>
        <v>#REF!</v>
      </c>
      <c r="L851" s="279" t="s">
        <v>25</v>
      </c>
      <c r="M851" s="271" t="e">
        <f>#REF!</f>
        <v>#REF!</v>
      </c>
      <c r="N851" s="271" t="e">
        <f>#REF!</f>
        <v>#REF!</v>
      </c>
      <c r="O851" s="272" t="e">
        <f>#REF!</f>
        <v>#REF!</v>
      </c>
      <c r="P851" s="289">
        <v>40882</v>
      </c>
      <c r="Q851" s="272" t="e">
        <f>#REF!</f>
        <v>#REF!</v>
      </c>
      <c r="R851" s="271" t="e">
        <f>#REF!</f>
        <v>#REF!</v>
      </c>
      <c r="S851" s="271" t="e">
        <f>#REF!</f>
        <v>#REF!</v>
      </c>
      <c r="T851" s="271">
        <f>T852+4</f>
        <v>40988</v>
      </c>
      <c r="U851" s="289">
        <f>U852+4</f>
        <v>40650</v>
      </c>
      <c r="V851" s="289">
        <f>V852+4</f>
        <v>41044</v>
      </c>
      <c r="W851" s="289">
        <f>W852+4</f>
        <v>41085</v>
      </c>
      <c r="X851" s="861" t="s">
        <v>25</v>
      </c>
      <c r="Y851" s="271">
        <f t="shared" ref="Y851:CG851" si="824">Y852+4</f>
        <v>41121</v>
      </c>
      <c r="Z851" s="271">
        <f t="shared" si="824"/>
        <v>41156</v>
      </c>
      <c r="AA851" s="861">
        <f t="shared" si="824"/>
        <v>41190</v>
      </c>
      <c r="AB851" s="271">
        <f t="shared" si="824"/>
        <v>40853</v>
      </c>
      <c r="AC851" s="271">
        <f t="shared" si="824"/>
        <v>41247</v>
      </c>
      <c r="AD851" s="289">
        <v>40916</v>
      </c>
      <c r="AE851" s="271">
        <f t="shared" si="824"/>
        <v>40951</v>
      </c>
      <c r="AF851" s="271">
        <f t="shared" si="824"/>
        <v>41352</v>
      </c>
      <c r="AG851" s="271">
        <f t="shared" si="824"/>
        <v>41373</v>
      </c>
      <c r="AH851" s="271">
        <f t="shared" si="824"/>
        <v>41408</v>
      </c>
      <c r="AI851" s="271">
        <f t="shared" si="824"/>
        <v>41429</v>
      </c>
      <c r="AJ851" s="861" t="s">
        <v>25</v>
      </c>
      <c r="AK851" s="271">
        <f t="shared" si="824"/>
        <v>41464</v>
      </c>
      <c r="AL851" s="273">
        <f t="shared" si="824"/>
        <v>41492</v>
      </c>
      <c r="AM851" s="273">
        <f t="shared" si="824"/>
        <v>41527</v>
      </c>
      <c r="AN851" s="271">
        <f t="shared" si="824"/>
        <v>41555</v>
      </c>
      <c r="AO851" s="274">
        <f t="shared" si="824"/>
        <v>41590</v>
      </c>
      <c r="AP851" s="271">
        <f t="shared" si="824"/>
        <v>41625</v>
      </c>
      <c r="AQ851" s="273">
        <f t="shared" si="824"/>
        <v>41316</v>
      </c>
      <c r="AR851" s="271">
        <f t="shared" si="824"/>
        <v>41702</v>
      </c>
      <c r="AS851" s="271">
        <f t="shared" si="824"/>
        <v>41730</v>
      </c>
      <c r="AT851" s="271">
        <f t="shared" si="824"/>
        <v>41765</v>
      </c>
      <c r="AU851" s="861" t="s">
        <v>106</v>
      </c>
      <c r="AV851" s="271">
        <v>41807</v>
      </c>
      <c r="AW851" s="271">
        <f t="shared" si="824"/>
        <v>41470</v>
      </c>
      <c r="AX851" s="271">
        <f t="shared" si="824"/>
        <v>41885</v>
      </c>
      <c r="AY851" s="271">
        <f t="shared" si="824"/>
        <v>41905</v>
      </c>
      <c r="AZ851" s="271">
        <f t="shared" si="824"/>
        <v>41947</v>
      </c>
      <c r="BA851" s="271">
        <f t="shared" si="824"/>
        <v>41975</v>
      </c>
      <c r="BB851" s="271">
        <f t="shared" si="824"/>
        <v>42004</v>
      </c>
      <c r="BC851" s="271">
        <f t="shared" si="824"/>
        <v>42045</v>
      </c>
      <c r="BD851" s="271">
        <f t="shared" si="824"/>
        <v>42080</v>
      </c>
      <c r="BE851" s="271">
        <f t="shared" si="824"/>
        <v>42115</v>
      </c>
      <c r="BF851" s="271">
        <f t="shared" si="824"/>
        <v>42143</v>
      </c>
      <c r="BG851" s="273" t="s">
        <v>106</v>
      </c>
      <c r="BH851" s="271">
        <f t="shared" si="824"/>
        <v>42185</v>
      </c>
      <c r="BI851" s="272">
        <f t="shared" si="824"/>
        <v>42220</v>
      </c>
      <c r="BJ851" s="271">
        <f t="shared" si="824"/>
        <v>42255</v>
      </c>
      <c r="BK851" s="272">
        <f t="shared" si="824"/>
        <v>42276</v>
      </c>
      <c r="BL851" s="271">
        <f t="shared" si="824"/>
        <v>42297</v>
      </c>
      <c r="BM851" s="271">
        <f t="shared" si="824"/>
        <v>42332</v>
      </c>
      <c r="BN851" s="273">
        <f t="shared" si="824"/>
        <v>42367</v>
      </c>
      <c r="BO851" s="271">
        <f t="shared" si="824"/>
        <v>42402</v>
      </c>
      <c r="BP851" s="272">
        <f t="shared" si="824"/>
        <v>42437</v>
      </c>
      <c r="BQ851" s="271">
        <f t="shared" si="824"/>
        <v>42472</v>
      </c>
      <c r="BR851" s="272">
        <f t="shared" si="824"/>
        <v>42521</v>
      </c>
      <c r="BS851" s="271">
        <f t="shared" si="824"/>
        <v>42521</v>
      </c>
      <c r="BT851" s="272">
        <f t="shared" si="824"/>
        <v>42535</v>
      </c>
      <c r="BU851" s="271">
        <f t="shared" si="824"/>
        <v>42563</v>
      </c>
      <c r="BV851" s="272">
        <f t="shared" si="824"/>
        <v>42605</v>
      </c>
      <c r="BW851" s="271">
        <f t="shared" si="824"/>
        <v>42633</v>
      </c>
      <c r="BX851" s="272">
        <f t="shared" si="824"/>
        <v>42661</v>
      </c>
      <c r="BY851" s="271">
        <f t="shared" si="824"/>
        <v>42710</v>
      </c>
      <c r="BZ851" s="272">
        <f t="shared" si="824"/>
        <v>42738</v>
      </c>
      <c r="CA851" s="273">
        <f t="shared" si="824"/>
        <v>42773</v>
      </c>
      <c r="CB851" s="271">
        <f t="shared" si="824"/>
        <v>42808</v>
      </c>
      <c r="CC851" s="272">
        <f t="shared" si="824"/>
        <v>42843</v>
      </c>
      <c r="CD851" s="271">
        <f t="shared" si="824"/>
        <v>42878</v>
      </c>
      <c r="CE851" s="272" t="s">
        <v>106</v>
      </c>
      <c r="CF851" s="271">
        <f t="shared" si="824"/>
        <v>42541</v>
      </c>
      <c r="CG851" s="271">
        <f t="shared" si="824"/>
        <v>42948</v>
      </c>
    </row>
    <row r="852" spans="1:115" ht="30" hidden="1" customHeight="1" x14ac:dyDescent="0.25">
      <c r="A852" s="4722"/>
      <c r="B852" s="4685"/>
      <c r="C852" s="862" t="s">
        <v>151</v>
      </c>
      <c r="D852" s="862" t="s">
        <v>151</v>
      </c>
      <c r="E852" s="283">
        <v>40206</v>
      </c>
      <c r="F852" s="283" t="e">
        <f>#REF!</f>
        <v>#REF!</v>
      </c>
      <c r="G852" s="283" t="e">
        <f>#REF!</f>
        <v>#REF!</v>
      </c>
      <c r="H852" s="283" t="e">
        <f>#REF!</f>
        <v>#REF!</v>
      </c>
      <c r="I852" s="283" t="e">
        <f>#REF!</f>
        <v>#REF!</v>
      </c>
      <c r="J852" s="284" t="e">
        <f>#REF!</f>
        <v>#REF!</v>
      </c>
      <c r="K852" s="283" t="e">
        <f>#REF!</f>
        <v>#REF!</v>
      </c>
      <c r="L852" s="278" t="s">
        <v>25</v>
      </c>
      <c r="M852" s="283" t="e">
        <f>#REF!</f>
        <v>#REF!</v>
      </c>
      <c r="N852" s="283" t="e">
        <f>#REF!</f>
        <v>#REF!</v>
      </c>
      <c r="O852" s="285" t="e">
        <f>#REF!</f>
        <v>#REF!</v>
      </c>
      <c r="P852" s="286">
        <v>40882</v>
      </c>
      <c r="Q852" s="285" t="e">
        <f>#REF!</f>
        <v>#REF!</v>
      </c>
      <c r="R852" s="283" t="e">
        <f>#REF!</f>
        <v>#REF!</v>
      </c>
      <c r="S852" s="283" t="e">
        <f>#REF!</f>
        <v>#REF!</v>
      </c>
      <c r="T852" s="432">
        <f>T854+4</f>
        <v>40984</v>
      </c>
      <c r="U852" s="286">
        <f>U855</f>
        <v>40646</v>
      </c>
      <c r="V852" s="286">
        <f>V855</f>
        <v>41040</v>
      </c>
      <c r="W852" s="286">
        <f>W855</f>
        <v>41081</v>
      </c>
      <c r="X852" s="863" t="s">
        <v>25</v>
      </c>
      <c r="Y852" s="432">
        <f>Y854+4</f>
        <v>41117</v>
      </c>
      <c r="Z852" s="432">
        <f>Z854+4</f>
        <v>41152</v>
      </c>
      <c r="AA852" s="863">
        <f>AA854+4</f>
        <v>41186</v>
      </c>
      <c r="AB852" s="432">
        <f>AB854+4</f>
        <v>40849</v>
      </c>
      <c r="AC852" s="432">
        <f>AC854+4</f>
        <v>41243</v>
      </c>
      <c r="AD852" s="286">
        <v>40912</v>
      </c>
      <c r="AE852" s="432">
        <f>AE854+4</f>
        <v>40947</v>
      </c>
      <c r="AF852" s="432">
        <f>AF854+4</f>
        <v>41348</v>
      </c>
      <c r="AG852" s="432">
        <f>AG854+5</f>
        <v>41369</v>
      </c>
      <c r="AH852" s="432">
        <f>AH854+4</f>
        <v>41404</v>
      </c>
      <c r="AI852" s="432">
        <f>AI854+4</f>
        <v>41425</v>
      </c>
      <c r="AJ852" s="863" t="s">
        <v>25</v>
      </c>
      <c r="AK852" s="432">
        <f>AK854+4</f>
        <v>41460</v>
      </c>
      <c r="AL852" s="431">
        <f>AL854+4</f>
        <v>41488</v>
      </c>
      <c r="AM852" s="431">
        <f t="shared" ref="AM852:AR852" si="825">AM854+4</f>
        <v>41523</v>
      </c>
      <c r="AN852" s="432">
        <f t="shared" si="825"/>
        <v>41551</v>
      </c>
      <c r="AO852" s="893">
        <f t="shared" si="825"/>
        <v>41586</v>
      </c>
      <c r="AP852" s="432">
        <f t="shared" si="825"/>
        <v>41621</v>
      </c>
      <c r="AQ852" s="431">
        <f t="shared" si="825"/>
        <v>41312</v>
      </c>
      <c r="AR852" s="432">
        <f t="shared" si="825"/>
        <v>41698</v>
      </c>
      <c r="AS852" s="432">
        <f>AS854+4</f>
        <v>41726</v>
      </c>
      <c r="AT852" s="432">
        <f>AT854+4</f>
        <v>41761</v>
      </c>
      <c r="AU852" s="863" t="s">
        <v>106</v>
      </c>
      <c r="AV852" s="432">
        <v>41803</v>
      </c>
      <c r="AW852" s="432">
        <f t="shared" ref="AW852:CG852" si="826">AW854+4</f>
        <v>41466</v>
      </c>
      <c r="AX852" s="432">
        <f t="shared" si="826"/>
        <v>41881</v>
      </c>
      <c r="AY852" s="432">
        <f t="shared" si="826"/>
        <v>41901</v>
      </c>
      <c r="AZ852" s="432">
        <f t="shared" si="826"/>
        <v>41943</v>
      </c>
      <c r="BA852" s="432">
        <f t="shared" si="826"/>
        <v>41971</v>
      </c>
      <c r="BB852" s="432">
        <f t="shared" si="826"/>
        <v>42000</v>
      </c>
      <c r="BC852" s="432">
        <f t="shared" si="826"/>
        <v>42041</v>
      </c>
      <c r="BD852" s="432">
        <f t="shared" si="826"/>
        <v>42076</v>
      </c>
      <c r="BE852" s="432">
        <f t="shared" si="826"/>
        <v>42111</v>
      </c>
      <c r="BF852" s="432">
        <f t="shared" si="826"/>
        <v>42139</v>
      </c>
      <c r="BG852" s="431" t="s">
        <v>106</v>
      </c>
      <c r="BH852" s="432">
        <f t="shared" si="826"/>
        <v>42181</v>
      </c>
      <c r="BI852" s="430">
        <f t="shared" si="826"/>
        <v>42216</v>
      </c>
      <c r="BJ852" s="432">
        <f t="shared" si="826"/>
        <v>42251</v>
      </c>
      <c r="BK852" s="430">
        <f t="shared" si="826"/>
        <v>42272</v>
      </c>
      <c r="BL852" s="432">
        <f t="shared" si="826"/>
        <v>42293</v>
      </c>
      <c r="BM852" s="432">
        <f t="shared" si="826"/>
        <v>42328</v>
      </c>
      <c r="BN852" s="431">
        <f t="shared" si="826"/>
        <v>42363</v>
      </c>
      <c r="BO852" s="432">
        <f t="shared" si="826"/>
        <v>42398</v>
      </c>
      <c r="BP852" s="430">
        <f t="shared" si="826"/>
        <v>42433</v>
      </c>
      <c r="BQ852" s="432">
        <f t="shared" si="826"/>
        <v>42468</v>
      </c>
      <c r="BR852" s="430">
        <f t="shared" si="826"/>
        <v>42517</v>
      </c>
      <c r="BS852" s="432">
        <f t="shared" si="826"/>
        <v>42517</v>
      </c>
      <c r="BT852" s="430">
        <f t="shared" si="826"/>
        <v>42531</v>
      </c>
      <c r="BU852" s="432">
        <f t="shared" si="826"/>
        <v>42559</v>
      </c>
      <c r="BV852" s="430">
        <f t="shared" si="826"/>
        <v>42601</v>
      </c>
      <c r="BW852" s="432">
        <f t="shared" si="826"/>
        <v>42629</v>
      </c>
      <c r="BX852" s="430">
        <f t="shared" si="826"/>
        <v>42657</v>
      </c>
      <c r="BY852" s="432">
        <f t="shared" si="826"/>
        <v>42706</v>
      </c>
      <c r="BZ852" s="430">
        <f t="shared" si="826"/>
        <v>42734</v>
      </c>
      <c r="CA852" s="431">
        <f t="shared" si="826"/>
        <v>42769</v>
      </c>
      <c r="CB852" s="432">
        <f t="shared" si="826"/>
        <v>42804</v>
      </c>
      <c r="CC852" s="430">
        <f t="shared" si="826"/>
        <v>42839</v>
      </c>
      <c r="CD852" s="432">
        <f t="shared" si="826"/>
        <v>42874</v>
      </c>
      <c r="CE852" s="430" t="s">
        <v>106</v>
      </c>
      <c r="CF852" s="432">
        <f t="shared" si="826"/>
        <v>42537</v>
      </c>
      <c r="CG852" s="432">
        <f t="shared" si="826"/>
        <v>42944</v>
      </c>
    </row>
    <row r="853" spans="1:115" ht="30" hidden="1" customHeight="1" x14ac:dyDescent="0.25">
      <c r="A853" s="4722"/>
      <c r="B853" s="4685"/>
      <c r="C853" s="421" t="s">
        <v>189</v>
      </c>
      <c r="D853" s="421" t="s">
        <v>189</v>
      </c>
      <c r="E853" s="422"/>
      <c r="F853" s="423"/>
      <c r="G853" s="422"/>
      <c r="H853" s="423"/>
      <c r="I853" s="422"/>
      <c r="J853" s="423"/>
      <c r="K853" s="422"/>
      <c r="L853" s="424"/>
      <c r="M853" s="422"/>
      <c r="N853" s="425"/>
      <c r="O853" s="423"/>
      <c r="P853" s="426"/>
      <c r="Q853" s="423"/>
      <c r="R853" s="423"/>
      <c r="S853" s="425">
        <f>S854+2</f>
        <v>40947</v>
      </c>
      <c r="T853" s="425">
        <f>T854+2</f>
        <v>40982</v>
      </c>
      <c r="U853" s="427">
        <f>U844+2</f>
        <v>40651</v>
      </c>
      <c r="V853" s="427">
        <f>V844+2</f>
        <v>41045</v>
      </c>
      <c r="W853" s="427">
        <f>W844+2</f>
        <v>41087</v>
      </c>
      <c r="X853" s="428" t="s">
        <v>25</v>
      </c>
      <c r="Y853" s="425">
        <f t="shared" ref="Y853:CG853" si="827">Y854+2</f>
        <v>41115</v>
      </c>
      <c r="Z853" s="425">
        <f t="shared" si="827"/>
        <v>41150</v>
      </c>
      <c r="AA853" s="428">
        <f t="shared" si="827"/>
        <v>41184</v>
      </c>
      <c r="AB853" s="425">
        <f t="shared" si="827"/>
        <v>40847</v>
      </c>
      <c r="AC853" s="425">
        <f t="shared" si="827"/>
        <v>41241</v>
      </c>
      <c r="AD853" s="782">
        <v>41264</v>
      </c>
      <c r="AE853" s="425">
        <f t="shared" si="827"/>
        <v>40945</v>
      </c>
      <c r="AF853" s="425">
        <f t="shared" si="827"/>
        <v>41346</v>
      </c>
      <c r="AG853" s="425">
        <f t="shared" si="827"/>
        <v>41366</v>
      </c>
      <c r="AH853" s="425">
        <f t="shared" si="827"/>
        <v>41402</v>
      </c>
      <c r="AI853" s="425">
        <f t="shared" si="827"/>
        <v>41423</v>
      </c>
      <c r="AJ853" s="815" t="s">
        <v>25</v>
      </c>
      <c r="AK853" s="425">
        <f t="shared" si="827"/>
        <v>41458</v>
      </c>
      <c r="AL853" s="425">
        <f t="shared" si="827"/>
        <v>41486</v>
      </c>
      <c r="AM853" s="425">
        <f t="shared" si="827"/>
        <v>41521</v>
      </c>
      <c r="AN853" s="422">
        <f t="shared" si="827"/>
        <v>41549</v>
      </c>
      <c r="AO853" s="423">
        <f t="shared" si="827"/>
        <v>41584</v>
      </c>
      <c r="AP853" s="425">
        <f t="shared" si="827"/>
        <v>41619</v>
      </c>
      <c r="AQ853" s="425">
        <f t="shared" si="827"/>
        <v>41310</v>
      </c>
      <c r="AR853" s="422">
        <f t="shared" si="827"/>
        <v>41696</v>
      </c>
      <c r="AS853" s="422">
        <f t="shared" si="827"/>
        <v>41724</v>
      </c>
      <c r="AT853" s="422">
        <f t="shared" si="827"/>
        <v>41759</v>
      </c>
      <c r="AU853" s="428" t="s">
        <v>106</v>
      </c>
      <c r="AV853" s="422">
        <v>41801</v>
      </c>
      <c r="AW853" s="422">
        <f t="shared" si="827"/>
        <v>41464</v>
      </c>
      <c r="AX853" s="422">
        <f t="shared" si="827"/>
        <v>41879</v>
      </c>
      <c r="AY853" s="422">
        <f t="shared" si="827"/>
        <v>41899</v>
      </c>
      <c r="AZ853" s="422">
        <f t="shared" si="827"/>
        <v>41941</v>
      </c>
      <c r="BA853" s="422">
        <f t="shared" si="827"/>
        <v>41969</v>
      </c>
      <c r="BB853" s="422">
        <f t="shared" si="827"/>
        <v>41998</v>
      </c>
      <c r="BC853" s="422">
        <f t="shared" si="827"/>
        <v>42039</v>
      </c>
      <c r="BD853" s="422">
        <f t="shared" si="827"/>
        <v>42074</v>
      </c>
      <c r="BE853" s="422">
        <f t="shared" si="827"/>
        <v>42109</v>
      </c>
      <c r="BF853" s="422">
        <f t="shared" si="827"/>
        <v>42137</v>
      </c>
      <c r="BG853" s="425" t="s">
        <v>106</v>
      </c>
      <c r="BH853" s="422">
        <f t="shared" si="827"/>
        <v>42179</v>
      </c>
      <c r="BI853" s="423">
        <f t="shared" si="827"/>
        <v>42214</v>
      </c>
      <c r="BJ853" s="422">
        <f t="shared" si="827"/>
        <v>42249</v>
      </c>
      <c r="BK853" s="423">
        <f t="shared" si="827"/>
        <v>42270</v>
      </c>
      <c r="BL853" s="422">
        <f t="shared" si="827"/>
        <v>42291</v>
      </c>
      <c r="BM853" s="422">
        <f t="shared" si="827"/>
        <v>42326</v>
      </c>
      <c r="BN853" s="425">
        <f t="shared" si="827"/>
        <v>42361</v>
      </c>
      <c r="BO853" s="422">
        <f t="shared" si="827"/>
        <v>42396</v>
      </c>
      <c r="BP853" s="423">
        <f t="shared" si="827"/>
        <v>42431</v>
      </c>
      <c r="BQ853" s="422">
        <f t="shared" si="827"/>
        <v>42466</v>
      </c>
      <c r="BR853" s="423">
        <f t="shared" si="827"/>
        <v>42515</v>
      </c>
      <c r="BS853" s="422">
        <f t="shared" si="827"/>
        <v>42515</v>
      </c>
      <c r="BT853" s="423">
        <f t="shared" si="827"/>
        <v>42529</v>
      </c>
      <c r="BU853" s="422">
        <f t="shared" si="827"/>
        <v>42557</v>
      </c>
      <c r="BV853" s="423">
        <f t="shared" si="827"/>
        <v>42599</v>
      </c>
      <c r="BW853" s="422">
        <f t="shared" si="827"/>
        <v>42627</v>
      </c>
      <c r="BX853" s="423">
        <f t="shared" si="827"/>
        <v>42655</v>
      </c>
      <c r="BY853" s="422">
        <f t="shared" si="827"/>
        <v>42704</v>
      </c>
      <c r="BZ853" s="423">
        <f t="shared" si="827"/>
        <v>42732</v>
      </c>
      <c r="CA853" s="425">
        <f t="shared" si="827"/>
        <v>42767</v>
      </c>
      <c r="CB853" s="422">
        <f t="shared" si="827"/>
        <v>42802</v>
      </c>
      <c r="CC853" s="423">
        <f t="shared" si="827"/>
        <v>42837</v>
      </c>
      <c r="CD853" s="422">
        <f t="shared" si="827"/>
        <v>42872</v>
      </c>
      <c r="CE853" s="423" t="s">
        <v>106</v>
      </c>
      <c r="CF853" s="422">
        <f t="shared" si="827"/>
        <v>42535</v>
      </c>
      <c r="CG853" s="422">
        <f t="shared" si="827"/>
        <v>42942</v>
      </c>
    </row>
    <row r="854" spans="1:115" s="18" customFormat="1" ht="30" hidden="1" customHeight="1" x14ac:dyDescent="0.25">
      <c r="A854" s="4722"/>
      <c r="B854" s="4685"/>
      <c r="C854" s="419" t="s">
        <v>60</v>
      </c>
      <c r="D854" s="419" t="s">
        <v>60</v>
      </c>
      <c r="E854" s="89">
        <v>40518</v>
      </c>
      <c r="F854" s="420" t="s">
        <v>73</v>
      </c>
      <c r="G854" s="89" t="s">
        <v>69</v>
      </c>
      <c r="H854" s="102">
        <f>H844-7</f>
        <v>40238</v>
      </c>
      <c r="I854" s="89">
        <f>I844-7</f>
        <v>40637</v>
      </c>
      <c r="J854" s="102">
        <f>J844-7</f>
        <v>40300</v>
      </c>
      <c r="K854" s="89">
        <f>K844-7</f>
        <v>40693</v>
      </c>
      <c r="L854" s="102" t="s">
        <v>25</v>
      </c>
      <c r="M854" s="89" t="s">
        <v>97</v>
      </c>
      <c r="N854" s="269">
        <f>N844-7</f>
        <v>40770</v>
      </c>
      <c r="O854" s="89">
        <f>O844-7</f>
        <v>40805</v>
      </c>
      <c r="P854" s="102">
        <f>P844-7</f>
        <v>40840</v>
      </c>
      <c r="Q854" s="89" t="s">
        <v>29</v>
      </c>
      <c r="R854" s="102">
        <f>R844-7</f>
        <v>40924</v>
      </c>
      <c r="S854" s="269">
        <f>S844-7</f>
        <v>40945</v>
      </c>
      <c r="T854" s="89">
        <f>T844-7</f>
        <v>40980</v>
      </c>
      <c r="U854" s="102" t="s">
        <v>29</v>
      </c>
      <c r="V854" s="190" t="s">
        <v>29</v>
      </c>
      <c r="W854" s="190" t="s">
        <v>29</v>
      </c>
      <c r="X854" s="89" t="s">
        <v>25</v>
      </c>
      <c r="Y854" s="89">
        <v>41113</v>
      </c>
      <c r="Z854" s="190">
        <v>41148</v>
      </c>
      <c r="AA854" s="268">
        <v>41182</v>
      </c>
      <c r="AB854" s="269">
        <f>AB844-7</f>
        <v>40845</v>
      </c>
      <c r="AC854" s="269">
        <f>AC844-7</f>
        <v>41239</v>
      </c>
      <c r="AD854" s="757">
        <v>41266</v>
      </c>
      <c r="AE854" s="269">
        <f>AE844-7</f>
        <v>40943</v>
      </c>
      <c r="AF854" s="269">
        <f>AF844-7</f>
        <v>41344</v>
      </c>
      <c r="AG854" s="269">
        <f>AG844-8</f>
        <v>41364</v>
      </c>
      <c r="AH854" s="269">
        <f>AH844-7</f>
        <v>41400</v>
      </c>
      <c r="AI854" s="269">
        <f>AI844-7</f>
        <v>41421</v>
      </c>
      <c r="AJ854" s="269" t="s">
        <v>25</v>
      </c>
      <c r="AK854" s="269">
        <f>AK844-7</f>
        <v>41456</v>
      </c>
      <c r="AL854" s="269">
        <f>AL844-7</f>
        <v>41484</v>
      </c>
      <c r="AM854" s="269">
        <f t="shared" ref="AM854:AR854" si="828">AM844-7</f>
        <v>41519</v>
      </c>
      <c r="AN854" s="89">
        <f t="shared" si="828"/>
        <v>41547</v>
      </c>
      <c r="AO854" s="102">
        <f t="shared" si="828"/>
        <v>41582</v>
      </c>
      <c r="AP854" s="269">
        <f t="shared" si="828"/>
        <v>41617</v>
      </c>
      <c r="AQ854" s="269">
        <f t="shared" si="828"/>
        <v>41308</v>
      </c>
      <c r="AR854" s="89">
        <f t="shared" si="828"/>
        <v>41694</v>
      </c>
      <c r="AS854" s="89">
        <f>AS844-7</f>
        <v>41722</v>
      </c>
      <c r="AT854" s="89">
        <f>AT844-7</f>
        <v>41757</v>
      </c>
      <c r="AU854" s="89" t="s">
        <v>106</v>
      </c>
      <c r="AV854" s="89">
        <v>41799</v>
      </c>
      <c r="AW854" s="89">
        <f t="shared" ref="AW854:CG854" si="829">AW844-7</f>
        <v>41462</v>
      </c>
      <c r="AX854" s="89">
        <f t="shared" si="829"/>
        <v>41877</v>
      </c>
      <c r="AY854" s="89">
        <f t="shared" si="829"/>
        <v>41897</v>
      </c>
      <c r="AZ854" s="89">
        <f t="shared" si="829"/>
        <v>41939</v>
      </c>
      <c r="BA854" s="89">
        <f t="shared" si="829"/>
        <v>41967</v>
      </c>
      <c r="BB854" s="89">
        <f t="shared" si="829"/>
        <v>41996</v>
      </c>
      <c r="BC854" s="89">
        <f t="shared" si="829"/>
        <v>42037</v>
      </c>
      <c r="BD854" s="89">
        <f t="shared" si="829"/>
        <v>42072</v>
      </c>
      <c r="BE854" s="89">
        <f t="shared" si="829"/>
        <v>42107</v>
      </c>
      <c r="BF854" s="89">
        <f t="shared" si="829"/>
        <v>42135</v>
      </c>
      <c r="BG854" s="269" t="s">
        <v>106</v>
      </c>
      <c r="BH854" s="89">
        <f t="shared" si="829"/>
        <v>42177</v>
      </c>
      <c r="BI854" s="102">
        <f t="shared" si="829"/>
        <v>42212</v>
      </c>
      <c r="BJ854" s="89">
        <f t="shared" si="829"/>
        <v>42247</v>
      </c>
      <c r="BK854" s="102">
        <f t="shared" si="829"/>
        <v>42268</v>
      </c>
      <c r="BL854" s="89">
        <f t="shared" si="829"/>
        <v>42289</v>
      </c>
      <c r="BM854" s="89">
        <f t="shared" si="829"/>
        <v>42324</v>
      </c>
      <c r="BN854" s="269">
        <f t="shared" si="829"/>
        <v>42359</v>
      </c>
      <c r="BO854" s="89">
        <f t="shared" si="829"/>
        <v>42394</v>
      </c>
      <c r="BP854" s="102">
        <f t="shared" si="829"/>
        <v>42429</v>
      </c>
      <c r="BQ854" s="89">
        <f t="shared" si="829"/>
        <v>42464</v>
      </c>
      <c r="BR854" s="102">
        <f t="shared" si="829"/>
        <v>42513</v>
      </c>
      <c r="BS854" s="89">
        <f t="shared" si="829"/>
        <v>42513</v>
      </c>
      <c r="BT854" s="102">
        <f t="shared" si="829"/>
        <v>42527</v>
      </c>
      <c r="BU854" s="89">
        <f t="shared" si="829"/>
        <v>42555</v>
      </c>
      <c r="BV854" s="102">
        <f t="shared" si="829"/>
        <v>42597</v>
      </c>
      <c r="BW854" s="89">
        <f t="shared" si="829"/>
        <v>42625</v>
      </c>
      <c r="BX854" s="102">
        <f t="shared" si="829"/>
        <v>42653</v>
      </c>
      <c r="BY854" s="89">
        <f t="shared" si="829"/>
        <v>42702</v>
      </c>
      <c r="BZ854" s="102">
        <f t="shared" si="829"/>
        <v>42730</v>
      </c>
      <c r="CA854" s="269">
        <f t="shared" si="829"/>
        <v>42765</v>
      </c>
      <c r="CB854" s="89">
        <f t="shared" si="829"/>
        <v>42800</v>
      </c>
      <c r="CC854" s="102">
        <f t="shared" si="829"/>
        <v>42835</v>
      </c>
      <c r="CD854" s="89">
        <f t="shared" si="829"/>
        <v>42870</v>
      </c>
      <c r="CE854" s="102" t="s">
        <v>106</v>
      </c>
      <c r="CF854" s="89">
        <f t="shared" si="829"/>
        <v>42533</v>
      </c>
      <c r="CG854" s="89">
        <f t="shared" si="829"/>
        <v>42940</v>
      </c>
      <c r="CH854" s="890"/>
      <c r="CQ854" s="814"/>
      <c r="CR854" s="814"/>
    </row>
    <row r="855" spans="1:115" s="18" customFormat="1" ht="30" hidden="1" customHeight="1" x14ac:dyDescent="0.25">
      <c r="A855" s="4722"/>
      <c r="B855" s="4685"/>
      <c r="C855" s="137" t="s">
        <v>244</v>
      </c>
      <c r="D855" s="137" t="s">
        <v>244</v>
      </c>
      <c r="E855" s="62">
        <v>40507</v>
      </c>
      <c r="F855" s="68">
        <f>F847-4</f>
        <v>40528</v>
      </c>
      <c r="G855" s="62">
        <f>G856+1</f>
        <v>40554</v>
      </c>
      <c r="H855" s="63">
        <f>H854-4</f>
        <v>40234</v>
      </c>
      <c r="I855" s="62">
        <f>I854-4</f>
        <v>40633</v>
      </c>
      <c r="J855" s="63">
        <f>J854-4</f>
        <v>40296</v>
      </c>
      <c r="K855" s="62">
        <f>K854-4</f>
        <v>40689</v>
      </c>
      <c r="L855" s="63" t="s">
        <v>25</v>
      </c>
      <c r="M855" s="52">
        <v>40731</v>
      </c>
      <c r="N855" s="105">
        <f>N854-4</f>
        <v>40766</v>
      </c>
      <c r="O855" s="62">
        <f>O854-4</f>
        <v>40801</v>
      </c>
      <c r="P855" s="63">
        <f>P854-4</f>
        <v>40836</v>
      </c>
      <c r="Q855" s="62">
        <v>40885</v>
      </c>
      <c r="R855" s="63">
        <f>R854-4</f>
        <v>40920</v>
      </c>
      <c r="S855" s="105">
        <f>S854-4</f>
        <v>40941</v>
      </c>
      <c r="T855" s="62">
        <f>T854-4</f>
        <v>40976</v>
      </c>
      <c r="U855" s="63">
        <v>40646</v>
      </c>
      <c r="V855" s="191">
        <v>41040</v>
      </c>
      <c r="W855" s="63">
        <v>41081</v>
      </c>
      <c r="X855" s="62" t="s">
        <v>25</v>
      </c>
      <c r="Y855" s="62">
        <f>Y854-4</f>
        <v>41109</v>
      </c>
      <c r="Z855" s="191">
        <v>41144</v>
      </c>
      <c r="AA855" s="107">
        <v>41180</v>
      </c>
      <c r="AB855" s="105">
        <f>AB854-4</f>
        <v>40841</v>
      </c>
      <c r="AC855" s="339">
        <v>41239</v>
      </c>
      <c r="AD855" s="339">
        <v>41266</v>
      </c>
      <c r="AE855" s="105">
        <f>AE854-4</f>
        <v>40939</v>
      </c>
      <c r="AF855" s="105">
        <f>AF854-4</f>
        <v>41340</v>
      </c>
      <c r="AG855" s="105">
        <f>AG854-4</f>
        <v>41360</v>
      </c>
      <c r="AH855" s="105">
        <f>AH854-4</f>
        <v>41396</v>
      </c>
      <c r="AI855" s="105">
        <f>AI854-4</f>
        <v>41417</v>
      </c>
      <c r="AJ855" s="105" t="s">
        <v>25</v>
      </c>
      <c r="AK855" s="105">
        <f>AK854-4</f>
        <v>41452</v>
      </c>
      <c r="AL855" s="105">
        <f>AL854-4</f>
        <v>41480</v>
      </c>
      <c r="AM855" s="105">
        <f t="shared" ref="AM855:AR855" si="830">AM854-4</f>
        <v>41515</v>
      </c>
      <c r="AN855" s="62">
        <f t="shared" si="830"/>
        <v>41543</v>
      </c>
      <c r="AO855" s="63">
        <f t="shared" si="830"/>
        <v>41578</v>
      </c>
      <c r="AP855" s="105">
        <f t="shared" si="830"/>
        <v>41613</v>
      </c>
      <c r="AQ855" s="105">
        <f t="shared" si="830"/>
        <v>41304</v>
      </c>
      <c r="AR855" s="62">
        <f t="shared" si="830"/>
        <v>41690</v>
      </c>
      <c r="AS855" s="62">
        <f>AS854-4</f>
        <v>41718</v>
      </c>
      <c r="AT855" s="62">
        <f>AT854-4</f>
        <v>41753</v>
      </c>
      <c r="AU855" s="62" t="s">
        <v>106</v>
      </c>
      <c r="AV855" s="62">
        <v>41795</v>
      </c>
      <c r="AW855" s="62">
        <f t="shared" ref="AW855:CG855" si="831">AW854-4</f>
        <v>41458</v>
      </c>
      <c r="AX855" s="62">
        <f t="shared" si="831"/>
        <v>41873</v>
      </c>
      <c r="AY855" s="62">
        <f t="shared" si="831"/>
        <v>41893</v>
      </c>
      <c r="AZ855" s="62">
        <f t="shared" si="831"/>
        <v>41935</v>
      </c>
      <c r="BA855" s="62">
        <f t="shared" si="831"/>
        <v>41963</v>
      </c>
      <c r="BB855" s="62">
        <f t="shared" si="831"/>
        <v>41992</v>
      </c>
      <c r="BC855" s="62">
        <f t="shared" si="831"/>
        <v>42033</v>
      </c>
      <c r="BD855" s="62">
        <f t="shared" si="831"/>
        <v>42068</v>
      </c>
      <c r="BE855" s="62">
        <f t="shared" si="831"/>
        <v>42103</v>
      </c>
      <c r="BF855" s="62">
        <f t="shared" si="831"/>
        <v>42131</v>
      </c>
      <c r="BG855" s="105" t="s">
        <v>106</v>
      </c>
      <c r="BH855" s="62">
        <f t="shared" si="831"/>
        <v>42173</v>
      </c>
      <c r="BI855" s="63">
        <f t="shared" si="831"/>
        <v>42208</v>
      </c>
      <c r="BJ855" s="62">
        <f t="shared" si="831"/>
        <v>42243</v>
      </c>
      <c r="BK855" s="63">
        <f t="shared" si="831"/>
        <v>42264</v>
      </c>
      <c r="BL855" s="62">
        <f t="shared" si="831"/>
        <v>42285</v>
      </c>
      <c r="BM855" s="62">
        <f t="shared" si="831"/>
        <v>42320</v>
      </c>
      <c r="BN855" s="105">
        <f t="shared" si="831"/>
        <v>42355</v>
      </c>
      <c r="BO855" s="62">
        <f t="shared" si="831"/>
        <v>42390</v>
      </c>
      <c r="BP855" s="63">
        <f t="shared" si="831"/>
        <v>42425</v>
      </c>
      <c r="BQ855" s="62">
        <f t="shared" si="831"/>
        <v>42460</v>
      </c>
      <c r="BR855" s="63">
        <f t="shared" si="831"/>
        <v>42509</v>
      </c>
      <c r="BS855" s="62">
        <f t="shared" si="831"/>
        <v>42509</v>
      </c>
      <c r="BT855" s="63">
        <f t="shared" si="831"/>
        <v>42523</v>
      </c>
      <c r="BU855" s="62">
        <f t="shared" si="831"/>
        <v>42551</v>
      </c>
      <c r="BV855" s="63">
        <f t="shared" si="831"/>
        <v>42593</v>
      </c>
      <c r="BW855" s="62">
        <f t="shared" si="831"/>
        <v>42621</v>
      </c>
      <c r="BX855" s="63">
        <f t="shared" si="831"/>
        <v>42649</v>
      </c>
      <c r="BY855" s="62">
        <f t="shared" si="831"/>
        <v>42698</v>
      </c>
      <c r="BZ855" s="63">
        <f t="shared" si="831"/>
        <v>42726</v>
      </c>
      <c r="CA855" s="105">
        <f t="shared" si="831"/>
        <v>42761</v>
      </c>
      <c r="CB855" s="62">
        <f t="shared" si="831"/>
        <v>42796</v>
      </c>
      <c r="CC855" s="63">
        <f t="shared" si="831"/>
        <v>42831</v>
      </c>
      <c r="CD855" s="62">
        <f t="shared" si="831"/>
        <v>42866</v>
      </c>
      <c r="CE855" s="63" t="s">
        <v>106</v>
      </c>
      <c r="CF855" s="62">
        <f t="shared" si="831"/>
        <v>42529</v>
      </c>
      <c r="CG855" s="62">
        <f t="shared" si="831"/>
        <v>42936</v>
      </c>
      <c r="CH855" s="890"/>
      <c r="CQ855" s="814"/>
      <c r="CR855" s="814"/>
    </row>
    <row r="856" spans="1:115" s="18" customFormat="1" ht="30" hidden="1" customHeight="1" x14ac:dyDescent="0.25">
      <c r="A856" s="4722"/>
      <c r="B856" s="4685"/>
      <c r="C856" s="2079" t="s">
        <v>59</v>
      </c>
      <c r="D856" s="2079" t="s">
        <v>59</v>
      </c>
      <c r="E856" s="1774">
        <v>40504</v>
      </c>
      <c r="F856" s="1775">
        <v>40527</v>
      </c>
      <c r="G856" s="1774">
        <v>40553</v>
      </c>
      <c r="H856" s="1775">
        <f>H855-1</f>
        <v>40233</v>
      </c>
      <c r="I856" s="1774">
        <f>I855-1</f>
        <v>40632</v>
      </c>
      <c r="J856" s="1775">
        <f>J855-1</f>
        <v>40295</v>
      </c>
      <c r="K856" s="1774">
        <f>K855-1</f>
        <v>40688</v>
      </c>
      <c r="L856" s="1775" t="s">
        <v>25</v>
      </c>
      <c r="M856" s="1774">
        <f t="shared" ref="M856:R856" si="832">M855-1</f>
        <v>40730</v>
      </c>
      <c r="N856" s="1898">
        <f t="shared" si="832"/>
        <v>40765</v>
      </c>
      <c r="O856" s="1774">
        <f t="shared" si="832"/>
        <v>40800</v>
      </c>
      <c r="P856" s="1775">
        <f t="shared" si="832"/>
        <v>40835</v>
      </c>
      <c r="Q856" s="1774">
        <f t="shared" si="832"/>
        <v>40884</v>
      </c>
      <c r="R856" s="1775">
        <f t="shared" si="832"/>
        <v>40919</v>
      </c>
      <c r="S856" s="1898">
        <f>S855-1</f>
        <v>40940</v>
      </c>
      <c r="T856" s="1774">
        <f>T855-1</f>
        <v>40975</v>
      </c>
      <c r="U856" s="1775">
        <v>40644</v>
      </c>
      <c r="V856" s="1899">
        <v>41038</v>
      </c>
      <c r="W856" s="1775">
        <f>W855-1</f>
        <v>41080</v>
      </c>
      <c r="X856" s="1774" t="e">
        <f>X855-1</f>
        <v>#VALUE!</v>
      </c>
      <c r="Y856" s="1774">
        <v>41108</v>
      </c>
      <c r="Z856" s="1899">
        <v>41143</v>
      </c>
      <c r="AA856" s="2080">
        <v>41179</v>
      </c>
      <c r="AB856" s="1898">
        <f>AB855-1</f>
        <v>40840</v>
      </c>
      <c r="AC856" s="1918">
        <v>41233</v>
      </c>
      <c r="AD856" s="1918">
        <v>41262</v>
      </c>
      <c r="AE856" s="1898">
        <f>AE855-1</f>
        <v>40938</v>
      </c>
      <c r="AF856" s="1898">
        <f>AF855-1</f>
        <v>41339</v>
      </c>
      <c r="AG856" s="1898">
        <f>AG855-1</f>
        <v>41359</v>
      </c>
      <c r="AH856" s="1898">
        <f>AH855-1</f>
        <v>41395</v>
      </c>
      <c r="AI856" s="1898">
        <f>AI855-1</f>
        <v>41416</v>
      </c>
      <c r="AJ856" s="1898" t="s">
        <v>25</v>
      </c>
      <c r="AK856" s="1898">
        <f t="shared" ref="AK856:AR856" si="833">AK855-1</f>
        <v>41451</v>
      </c>
      <c r="AL856" s="1898">
        <f t="shared" si="833"/>
        <v>41479</v>
      </c>
      <c r="AM856" s="1898">
        <f t="shared" si="833"/>
        <v>41514</v>
      </c>
      <c r="AN856" s="1774">
        <f t="shared" si="833"/>
        <v>41542</v>
      </c>
      <c r="AO856" s="1775">
        <f t="shared" si="833"/>
        <v>41577</v>
      </c>
      <c r="AP856" s="1898">
        <f t="shared" si="833"/>
        <v>41612</v>
      </c>
      <c r="AQ856" s="1898">
        <f t="shared" si="833"/>
        <v>41303</v>
      </c>
      <c r="AR856" s="1774">
        <f t="shared" si="833"/>
        <v>41689</v>
      </c>
      <c r="AS856" s="1774">
        <f>AS855-1</f>
        <v>41717</v>
      </c>
      <c r="AT856" s="1774">
        <f>AT855-1</f>
        <v>41752</v>
      </c>
      <c r="AU856" s="1774" t="s">
        <v>106</v>
      </c>
      <c r="AV856" s="1774">
        <v>41794</v>
      </c>
      <c r="AW856" s="1774">
        <f t="shared" ref="AW856:CG856" si="834">AW855-1</f>
        <v>41457</v>
      </c>
      <c r="AX856" s="1774">
        <f t="shared" si="834"/>
        <v>41872</v>
      </c>
      <c r="AY856" s="1774">
        <f t="shared" si="834"/>
        <v>41892</v>
      </c>
      <c r="AZ856" s="1774">
        <f t="shared" si="834"/>
        <v>41934</v>
      </c>
      <c r="BA856" s="1723">
        <f t="shared" si="834"/>
        <v>41962</v>
      </c>
      <c r="BB856" s="1723">
        <f t="shared" si="834"/>
        <v>41991</v>
      </c>
      <c r="BC856" s="1723">
        <f t="shared" si="834"/>
        <v>42032</v>
      </c>
      <c r="BD856" s="1723">
        <f t="shared" si="834"/>
        <v>42067</v>
      </c>
      <c r="BE856" s="1723">
        <f t="shared" si="834"/>
        <v>42102</v>
      </c>
      <c r="BF856" s="1723">
        <f t="shared" si="834"/>
        <v>42130</v>
      </c>
      <c r="BG856" s="1725" t="s">
        <v>106</v>
      </c>
      <c r="BH856" s="1723">
        <f t="shared" si="834"/>
        <v>42172</v>
      </c>
      <c r="BI856" s="1724">
        <f t="shared" si="834"/>
        <v>42207</v>
      </c>
      <c r="BJ856" s="1723">
        <f t="shared" si="834"/>
        <v>42242</v>
      </c>
      <c r="BK856" s="1724">
        <f t="shared" si="834"/>
        <v>42263</v>
      </c>
      <c r="BL856" s="1723">
        <f t="shared" si="834"/>
        <v>42284</v>
      </c>
      <c r="BM856" s="1723">
        <f t="shared" si="834"/>
        <v>42319</v>
      </c>
      <c r="BN856" s="1725">
        <f t="shared" si="834"/>
        <v>42354</v>
      </c>
      <c r="BO856" s="1723">
        <f t="shared" si="834"/>
        <v>42389</v>
      </c>
      <c r="BP856" s="1724">
        <f t="shared" si="834"/>
        <v>42424</v>
      </c>
      <c r="BQ856" s="1723">
        <f t="shared" si="834"/>
        <v>42459</v>
      </c>
      <c r="BR856" s="1724">
        <f t="shared" si="834"/>
        <v>42508</v>
      </c>
      <c r="BS856" s="1723">
        <f t="shared" si="834"/>
        <v>42508</v>
      </c>
      <c r="BT856" s="1724">
        <f t="shared" si="834"/>
        <v>42522</v>
      </c>
      <c r="BU856" s="1723">
        <f t="shared" si="834"/>
        <v>42550</v>
      </c>
      <c r="BV856" s="1724">
        <f t="shared" si="834"/>
        <v>42592</v>
      </c>
      <c r="BW856" s="1723">
        <f t="shared" si="834"/>
        <v>42620</v>
      </c>
      <c r="BX856" s="1724">
        <f t="shared" si="834"/>
        <v>42648</v>
      </c>
      <c r="BY856" s="1723">
        <f t="shared" si="834"/>
        <v>42697</v>
      </c>
      <c r="BZ856" s="1724">
        <f t="shared" si="834"/>
        <v>42725</v>
      </c>
      <c r="CA856" s="1725">
        <f t="shared" si="834"/>
        <v>42760</v>
      </c>
      <c r="CB856" s="1723">
        <f t="shared" si="834"/>
        <v>42795</v>
      </c>
      <c r="CC856" s="1724">
        <f t="shared" si="834"/>
        <v>42830</v>
      </c>
      <c r="CD856" s="1723">
        <f t="shared" si="834"/>
        <v>42865</v>
      </c>
      <c r="CE856" s="1724" t="s">
        <v>106</v>
      </c>
      <c r="CF856" s="1723">
        <f t="shared" si="834"/>
        <v>42528</v>
      </c>
      <c r="CG856" s="1723">
        <f t="shared" si="834"/>
        <v>42935</v>
      </c>
      <c r="CH856" s="890"/>
      <c r="CQ856" s="814"/>
      <c r="CR856" s="814"/>
    </row>
    <row r="857" spans="1:115" s="508" customFormat="1" ht="30" hidden="1" customHeight="1" x14ac:dyDescent="0.25">
      <c r="A857" s="4722"/>
      <c r="B857" s="4685"/>
      <c r="C857" s="909" t="s">
        <v>51</v>
      </c>
      <c r="D857" s="909" t="s">
        <v>51</v>
      </c>
      <c r="E857" s="151">
        <v>40497</v>
      </c>
      <c r="F857" s="146">
        <f>F856-7</f>
        <v>40520</v>
      </c>
      <c r="G857" s="151">
        <f>G856-7</f>
        <v>40546</v>
      </c>
      <c r="H857" s="146" t="s">
        <v>67</v>
      </c>
      <c r="I857" s="151">
        <f>I856-7</f>
        <v>40625</v>
      </c>
      <c r="J857" s="146">
        <f>J856-7</f>
        <v>40288</v>
      </c>
      <c r="K857" s="151">
        <f>K856-7</f>
        <v>40681</v>
      </c>
      <c r="L857" s="146" t="s">
        <v>25</v>
      </c>
      <c r="M857" s="151">
        <f t="shared" ref="M857:W857" si="835">M856-7</f>
        <v>40723</v>
      </c>
      <c r="N857" s="509">
        <f t="shared" si="835"/>
        <v>40758</v>
      </c>
      <c r="O857" s="151">
        <f t="shared" si="835"/>
        <v>40793</v>
      </c>
      <c r="P857" s="146">
        <f t="shared" si="835"/>
        <v>40828</v>
      </c>
      <c r="Q857" s="151">
        <f t="shared" si="835"/>
        <v>40877</v>
      </c>
      <c r="R857" s="146">
        <f t="shared" si="835"/>
        <v>40912</v>
      </c>
      <c r="S857" s="509">
        <f t="shared" si="835"/>
        <v>40933</v>
      </c>
      <c r="T857" s="151">
        <f t="shared" si="835"/>
        <v>40968</v>
      </c>
      <c r="U857" s="146">
        <f t="shared" si="835"/>
        <v>40637</v>
      </c>
      <c r="V857" s="151">
        <f t="shared" si="835"/>
        <v>41031</v>
      </c>
      <c r="W857" s="146">
        <f t="shared" si="835"/>
        <v>41073</v>
      </c>
      <c r="X857" s="151" t="s">
        <v>25</v>
      </c>
      <c r="Y857" s="151">
        <f t="shared" ref="Y857:AI857" si="836">Y856-7</f>
        <v>41101</v>
      </c>
      <c r="Z857" s="151">
        <f t="shared" si="836"/>
        <v>41136</v>
      </c>
      <c r="AA857" s="894">
        <f t="shared" si="836"/>
        <v>41172</v>
      </c>
      <c r="AB857" s="509">
        <f t="shared" si="836"/>
        <v>40833</v>
      </c>
      <c r="AC857" s="509">
        <f t="shared" si="836"/>
        <v>41226</v>
      </c>
      <c r="AD857" s="509">
        <f t="shared" si="836"/>
        <v>41255</v>
      </c>
      <c r="AE857" s="509">
        <f t="shared" si="836"/>
        <v>40931</v>
      </c>
      <c r="AF857" s="509">
        <f t="shared" si="836"/>
        <v>41332</v>
      </c>
      <c r="AG857" s="509">
        <f t="shared" si="836"/>
        <v>41352</v>
      </c>
      <c r="AH857" s="509">
        <f t="shared" si="836"/>
        <v>41388</v>
      </c>
      <c r="AI857" s="509">
        <f t="shared" si="836"/>
        <v>41409</v>
      </c>
      <c r="AJ857" s="509" t="s">
        <v>25</v>
      </c>
      <c r="AK857" s="509">
        <f>AK856-7</f>
        <v>41444</v>
      </c>
      <c r="AL857" s="509">
        <f>AL856-7</f>
        <v>41472</v>
      </c>
      <c r="AM857" s="509">
        <f t="shared" ref="AM857:AR857" si="837">AM856-7</f>
        <v>41507</v>
      </c>
      <c r="AN857" s="151">
        <f t="shared" si="837"/>
        <v>41535</v>
      </c>
      <c r="AO857" s="146">
        <f t="shared" si="837"/>
        <v>41570</v>
      </c>
      <c r="AP857" s="509">
        <f t="shared" si="837"/>
        <v>41605</v>
      </c>
      <c r="AQ857" s="509">
        <f t="shared" si="837"/>
        <v>41296</v>
      </c>
      <c r="AR857" s="151">
        <f t="shared" si="837"/>
        <v>41682</v>
      </c>
      <c r="AS857" s="151">
        <f>AS856-7</f>
        <v>41710</v>
      </c>
      <c r="AT857" s="151">
        <f>AT856-7</f>
        <v>41745</v>
      </c>
      <c r="AU857" s="151" t="s">
        <v>106</v>
      </c>
      <c r="AV857" s="151">
        <v>41787</v>
      </c>
      <c r="AW857" s="151">
        <f t="shared" ref="AW857:CG857" si="838">AW856-7</f>
        <v>41450</v>
      </c>
      <c r="AX857" s="151">
        <f t="shared" si="838"/>
        <v>41865</v>
      </c>
      <c r="AY857" s="151">
        <f t="shared" si="838"/>
        <v>41885</v>
      </c>
      <c r="AZ857" s="151">
        <f t="shared" si="838"/>
        <v>41927</v>
      </c>
      <c r="BA857" s="151">
        <f t="shared" si="838"/>
        <v>41955</v>
      </c>
      <c r="BB857" s="151">
        <f t="shared" si="838"/>
        <v>41984</v>
      </c>
      <c r="BC857" s="151">
        <f t="shared" si="838"/>
        <v>42025</v>
      </c>
      <c r="BD857" s="151">
        <f t="shared" si="838"/>
        <v>42060</v>
      </c>
      <c r="BE857" s="151">
        <f t="shared" si="838"/>
        <v>42095</v>
      </c>
      <c r="BF857" s="151">
        <f t="shared" si="838"/>
        <v>42123</v>
      </c>
      <c r="BG857" s="509" t="s">
        <v>106</v>
      </c>
      <c r="BH857" s="151">
        <f t="shared" si="838"/>
        <v>42165</v>
      </c>
      <c r="BI857" s="146">
        <f t="shared" si="838"/>
        <v>42200</v>
      </c>
      <c r="BJ857" s="151">
        <f t="shared" si="838"/>
        <v>42235</v>
      </c>
      <c r="BK857" s="146">
        <f t="shared" si="838"/>
        <v>42256</v>
      </c>
      <c r="BL857" s="151">
        <f t="shared" si="838"/>
        <v>42277</v>
      </c>
      <c r="BM857" s="151">
        <f t="shared" si="838"/>
        <v>42312</v>
      </c>
      <c r="BN857" s="509">
        <f t="shared" si="838"/>
        <v>42347</v>
      </c>
      <c r="BO857" s="151">
        <f t="shared" si="838"/>
        <v>42382</v>
      </c>
      <c r="BP857" s="146">
        <f t="shared" si="838"/>
        <v>42417</v>
      </c>
      <c r="BQ857" s="151">
        <f t="shared" si="838"/>
        <v>42452</v>
      </c>
      <c r="BR857" s="146">
        <f t="shared" si="838"/>
        <v>42501</v>
      </c>
      <c r="BS857" s="151">
        <f t="shared" si="838"/>
        <v>42501</v>
      </c>
      <c r="BT857" s="146">
        <f t="shared" si="838"/>
        <v>42515</v>
      </c>
      <c r="BU857" s="151">
        <f t="shared" si="838"/>
        <v>42543</v>
      </c>
      <c r="BV857" s="146">
        <f t="shared" si="838"/>
        <v>42585</v>
      </c>
      <c r="BW857" s="151">
        <f t="shared" si="838"/>
        <v>42613</v>
      </c>
      <c r="BX857" s="146">
        <f t="shared" si="838"/>
        <v>42641</v>
      </c>
      <c r="BY857" s="151">
        <f t="shared" si="838"/>
        <v>42690</v>
      </c>
      <c r="BZ857" s="146">
        <f t="shared" si="838"/>
        <v>42718</v>
      </c>
      <c r="CA857" s="509">
        <f t="shared" si="838"/>
        <v>42753</v>
      </c>
      <c r="CB857" s="151">
        <f t="shared" si="838"/>
        <v>42788</v>
      </c>
      <c r="CC857" s="146">
        <f t="shared" si="838"/>
        <v>42823</v>
      </c>
      <c r="CD857" s="151">
        <f t="shared" si="838"/>
        <v>42858</v>
      </c>
      <c r="CE857" s="146" t="s">
        <v>106</v>
      </c>
      <c r="CF857" s="151">
        <f t="shared" si="838"/>
        <v>42521</v>
      </c>
      <c r="CG857" s="151">
        <f t="shared" si="838"/>
        <v>42928</v>
      </c>
      <c r="CH857" s="890"/>
      <c r="CI857" s="18"/>
      <c r="CJ857" s="18"/>
      <c r="CK857" s="18"/>
      <c r="CL857" s="18"/>
      <c r="CM857" s="18"/>
      <c r="CN857" s="18"/>
      <c r="CO857" s="18"/>
      <c r="CP857" s="18"/>
      <c r="CQ857" s="814"/>
      <c r="CR857" s="814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</row>
    <row r="858" spans="1:115" s="18" customFormat="1" ht="30" hidden="1" customHeight="1" x14ac:dyDescent="0.25">
      <c r="A858" s="4722"/>
      <c r="B858" s="4685"/>
      <c r="C858" s="137" t="s">
        <v>74</v>
      </c>
      <c r="D858" s="137" t="s">
        <v>74</v>
      </c>
      <c r="E858" s="62">
        <v>40498</v>
      </c>
      <c r="F858" s="51">
        <f>F860+4</f>
        <v>40519</v>
      </c>
      <c r="G858" s="62">
        <f>G860+4</f>
        <v>40540</v>
      </c>
      <c r="H858" s="142" t="s">
        <v>67</v>
      </c>
      <c r="I858" s="62">
        <f>I860+4</f>
        <v>40624</v>
      </c>
      <c r="J858" s="51">
        <f>J860+4</f>
        <v>40287</v>
      </c>
      <c r="K858" s="50">
        <f>K860+4</f>
        <v>40680</v>
      </c>
      <c r="L858" s="63" t="s">
        <v>25</v>
      </c>
      <c r="M858" s="50">
        <f t="shared" ref="M858:R858" si="839">M860+4</f>
        <v>40722</v>
      </c>
      <c r="N858" s="105">
        <f t="shared" si="839"/>
        <v>40757</v>
      </c>
      <c r="O858" s="62">
        <f t="shared" si="839"/>
        <v>40792</v>
      </c>
      <c r="P858" s="63">
        <f t="shared" si="839"/>
        <v>40827</v>
      </c>
      <c r="Q858" s="62">
        <f t="shared" si="839"/>
        <v>40876</v>
      </c>
      <c r="R858" s="64">
        <f t="shared" si="839"/>
        <v>40897</v>
      </c>
      <c r="S858" s="339">
        <v>40904</v>
      </c>
      <c r="T858" s="62">
        <f>T860+4</f>
        <v>40961</v>
      </c>
      <c r="U858" s="63">
        <f>U860+4</f>
        <v>40629</v>
      </c>
      <c r="V858" s="62">
        <f>V860+4</f>
        <v>41023</v>
      </c>
      <c r="W858" s="63">
        <f>W860+4</f>
        <v>41065</v>
      </c>
      <c r="X858" s="62" t="s">
        <v>25</v>
      </c>
      <c r="Y858" s="62">
        <f t="shared" ref="Y858:AE858" si="840">Y860+4</f>
        <v>41093</v>
      </c>
      <c r="Z858" s="62">
        <f t="shared" si="840"/>
        <v>41128</v>
      </c>
      <c r="AA858" s="107">
        <f t="shared" si="840"/>
        <v>41163</v>
      </c>
      <c r="AB858" s="62">
        <f t="shared" si="840"/>
        <v>40826</v>
      </c>
      <c r="AC858" s="62">
        <f t="shared" si="840"/>
        <v>41585</v>
      </c>
      <c r="AD858" s="191">
        <f t="shared" si="840"/>
        <v>41253</v>
      </c>
      <c r="AE858" s="62">
        <f t="shared" si="840"/>
        <v>40924</v>
      </c>
      <c r="AF858" s="62">
        <f>AF860+5</f>
        <v>41324</v>
      </c>
      <c r="AG858" s="62">
        <f>AG860+4</f>
        <v>41344</v>
      </c>
      <c r="AH858" s="62">
        <f>AH860+4</f>
        <v>41380</v>
      </c>
      <c r="AI858" s="62">
        <f>AI860+4</f>
        <v>41394</v>
      </c>
      <c r="AJ858" s="62" t="s">
        <v>25</v>
      </c>
      <c r="AK858" s="62">
        <f>AK860+4</f>
        <v>41436</v>
      </c>
      <c r="AL858" s="105">
        <f>AL860+4</f>
        <v>41458</v>
      </c>
      <c r="AM858" s="105">
        <f t="shared" ref="AM858:AR858" si="841">AM860+4</f>
        <v>41492</v>
      </c>
      <c r="AN858" s="62">
        <f t="shared" si="841"/>
        <v>41521</v>
      </c>
      <c r="AO858" s="107">
        <f t="shared" si="841"/>
        <v>41556</v>
      </c>
      <c r="AP858" s="62">
        <f t="shared" si="841"/>
        <v>41591</v>
      </c>
      <c r="AQ858" s="105">
        <f t="shared" si="841"/>
        <v>41302</v>
      </c>
      <c r="AR858" s="62">
        <f t="shared" si="841"/>
        <v>41688</v>
      </c>
      <c r="AS858" s="62">
        <f>AS860+4</f>
        <v>41716</v>
      </c>
      <c r="AT858" s="62">
        <f>AT860+4</f>
        <v>41751</v>
      </c>
      <c r="AU858" s="62" t="s">
        <v>106</v>
      </c>
      <c r="AV858" s="62">
        <v>41773</v>
      </c>
      <c r="AW858" s="62">
        <f t="shared" ref="AW858:CG858" si="842">AW860+4</f>
        <v>41456</v>
      </c>
      <c r="AX858" s="62">
        <f t="shared" si="842"/>
        <v>41871</v>
      </c>
      <c r="AY858" s="62">
        <f t="shared" si="842"/>
        <v>41891</v>
      </c>
      <c r="AZ858" s="62">
        <f t="shared" si="842"/>
        <v>41933</v>
      </c>
      <c r="BA858" s="62">
        <f t="shared" si="842"/>
        <v>41961</v>
      </c>
      <c r="BB858" s="62">
        <f t="shared" si="842"/>
        <v>41990</v>
      </c>
      <c r="BC858" s="62">
        <f t="shared" si="842"/>
        <v>42031</v>
      </c>
      <c r="BD858" s="62">
        <f t="shared" si="842"/>
        <v>42066</v>
      </c>
      <c r="BE858" s="62">
        <f t="shared" si="842"/>
        <v>42101</v>
      </c>
      <c r="BF858" s="62">
        <f t="shared" si="842"/>
        <v>42129</v>
      </c>
      <c r="BG858" s="105" t="s">
        <v>106</v>
      </c>
      <c r="BH858" s="62">
        <f t="shared" si="842"/>
        <v>42171</v>
      </c>
      <c r="BI858" s="63">
        <f t="shared" si="842"/>
        <v>42206</v>
      </c>
      <c r="BJ858" s="62">
        <f t="shared" si="842"/>
        <v>42241</v>
      </c>
      <c r="BK858" s="63">
        <f t="shared" si="842"/>
        <v>42262</v>
      </c>
      <c r="BL858" s="62">
        <f t="shared" si="842"/>
        <v>42283</v>
      </c>
      <c r="BM858" s="62">
        <f t="shared" si="842"/>
        <v>42318</v>
      </c>
      <c r="BN858" s="105">
        <f t="shared" si="842"/>
        <v>42353</v>
      </c>
      <c r="BO858" s="62">
        <f t="shared" si="842"/>
        <v>42388</v>
      </c>
      <c r="BP858" s="63">
        <f t="shared" si="842"/>
        <v>42423</v>
      </c>
      <c r="BQ858" s="62">
        <f t="shared" si="842"/>
        <v>42458</v>
      </c>
      <c r="BR858" s="63">
        <f t="shared" si="842"/>
        <v>42493</v>
      </c>
      <c r="BS858" s="62">
        <f t="shared" si="842"/>
        <v>42493</v>
      </c>
      <c r="BT858" s="63">
        <f t="shared" si="842"/>
        <v>42507</v>
      </c>
      <c r="BU858" s="62">
        <f t="shared" si="842"/>
        <v>42535</v>
      </c>
      <c r="BV858" s="63">
        <f t="shared" si="842"/>
        <v>42577</v>
      </c>
      <c r="BW858" s="62">
        <f t="shared" si="842"/>
        <v>42605</v>
      </c>
      <c r="BX858" s="63">
        <f t="shared" si="842"/>
        <v>42633</v>
      </c>
      <c r="BY858" s="62">
        <f t="shared" si="842"/>
        <v>42682</v>
      </c>
      <c r="BZ858" s="63">
        <f t="shared" si="842"/>
        <v>42710</v>
      </c>
      <c r="CA858" s="105">
        <f t="shared" si="842"/>
        <v>42745</v>
      </c>
      <c r="CB858" s="62">
        <f t="shared" si="842"/>
        <v>42780</v>
      </c>
      <c r="CC858" s="63">
        <f t="shared" si="842"/>
        <v>42815</v>
      </c>
      <c r="CD858" s="62">
        <f t="shared" si="842"/>
        <v>42850</v>
      </c>
      <c r="CE858" s="63" t="s">
        <v>106</v>
      </c>
      <c r="CF858" s="62">
        <f t="shared" si="842"/>
        <v>42513</v>
      </c>
      <c r="CG858" s="62">
        <f t="shared" si="842"/>
        <v>42920</v>
      </c>
      <c r="CH858" s="890"/>
      <c r="CQ858" s="814"/>
      <c r="CR858" s="814"/>
    </row>
    <row r="859" spans="1:115" s="18" customFormat="1" ht="30" hidden="1" customHeight="1" x14ac:dyDescent="0.25">
      <c r="A859" s="4722"/>
      <c r="B859" s="4685"/>
      <c r="C859" s="258" t="s">
        <v>132</v>
      </c>
      <c r="D859" s="258" t="s">
        <v>132</v>
      </c>
      <c r="E859" s="119"/>
      <c r="F859" s="60"/>
      <c r="G859" s="119"/>
      <c r="H859" s="257"/>
      <c r="I859" s="119"/>
      <c r="J859" s="60"/>
      <c r="K859" s="59"/>
      <c r="L859" s="257"/>
      <c r="M859" s="59"/>
      <c r="N859" s="260"/>
      <c r="O859" s="119">
        <f>O861+7</f>
        <v>40793</v>
      </c>
      <c r="P859" s="257">
        <f>P861+7</f>
        <v>40828</v>
      </c>
      <c r="Q859" s="119">
        <f>Q861+7</f>
        <v>40877</v>
      </c>
      <c r="R859" s="257">
        <f>R861+7</f>
        <v>40898</v>
      </c>
      <c r="S859" s="260" t="e">
        <f>S861+7</f>
        <v>#VALUE!</v>
      </c>
      <c r="T859" s="119">
        <f>T861+6</f>
        <v>40961</v>
      </c>
      <c r="U859" s="257">
        <f>U861+6</f>
        <v>40629</v>
      </c>
      <c r="V859" s="119">
        <f>V861+6</f>
        <v>41023</v>
      </c>
      <c r="W859" s="257">
        <f>W861+6</f>
        <v>41065</v>
      </c>
      <c r="X859" s="119" t="s">
        <v>25</v>
      </c>
      <c r="Y859" s="119">
        <f t="shared" ref="Y859:AE859" si="843">Y861+6</f>
        <v>41093</v>
      </c>
      <c r="Z859" s="119">
        <f t="shared" si="843"/>
        <v>41127</v>
      </c>
      <c r="AA859" s="344">
        <f t="shared" si="843"/>
        <v>41163</v>
      </c>
      <c r="AB859" s="119">
        <f t="shared" si="843"/>
        <v>40826</v>
      </c>
      <c r="AC859" s="119">
        <f t="shared" si="843"/>
        <v>41585</v>
      </c>
      <c r="AD859" s="195">
        <f t="shared" si="843"/>
        <v>41253</v>
      </c>
      <c r="AE859" s="119">
        <f t="shared" si="843"/>
        <v>40924</v>
      </c>
      <c r="AF859" s="119">
        <f>AF861+6</f>
        <v>41323</v>
      </c>
      <c r="AG859" s="119">
        <f>AG861+6</f>
        <v>41344</v>
      </c>
      <c r="AH859" s="119">
        <f>AH861+6</f>
        <v>41380</v>
      </c>
      <c r="AI859" s="119">
        <f>AI861+6</f>
        <v>41395</v>
      </c>
      <c r="AJ859" s="119" t="s">
        <v>25</v>
      </c>
      <c r="AK859" s="119">
        <f>AK861+6</f>
        <v>41436</v>
      </c>
      <c r="AL859" s="260">
        <f>AL861+6</f>
        <v>41458</v>
      </c>
      <c r="AM859" s="260">
        <f t="shared" ref="AM859:AR859" si="844">AM861+6</f>
        <v>41493</v>
      </c>
      <c r="AN859" s="119">
        <f t="shared" si="844"/>
        <v>41521</v>
      </c>
      <c r="AO859" s="344">
        <f t="shared" si="844"/>
        <v>41556</v>
      </c>
      <c r="AP859" s="119">
        <f t="shared" si="844"/>
        <v>41591</v>
      </c>
      <c r="AQ859" s="260">
        <f t="shared" si="844"/>
        <v>41302</v>
      </c>
      <c r="AR859" s="119">
        <f t="shared" si="844"/>
        <v>41688</v>
      </c>
      <c r="AS859" s="119">
        <f>AS861+6</f>
        <v>41716</v>
      </c>
      <c r="AT859" s="119">
        <f>AT861+6</f>
        <v>41751</v>
      </c>
      <c r="AU859" s="119" t="s">
        <v>106</v>
      </c>
      <c r="AV859" s="119">
        <v>41773</v>
      </c>
      <c r="AW859" s="119">
        <f t="shared" ref="AW859:CG859" si="845">AW861+6</f>
        <v>41456</v>
      </c>
      <c r="AX859" s="119">
        <f t="shared" si="845"/>
        <v>41871</v>
      </c>
      <c r="AY859" s="119">
        <f t="shared" si="845"/>
        <v>41891</v>
      </c>
      <c r="AZ859" s="119">
        <f t="shared" si="845"/>
        <v>41933</v>
      </c>
      <c r="BA859" s="119">
        <f t="shared" si="845"/>
        <v>41961</v>
      </c>
      <c r="BB859" s="119">
        <f t="shared" si="845"/>
        <v>41990</v>
      </c>
      <c r="BC859" s="119">
        <f t="shared" si="845"/>
        <v>42031</v>
      </c>
      <c r="BD859" s="119">
        <f t="shared" si="845"/>
        <v>42066</v>
      </c>
      <c r="BE859" s="119">
        <f t="shared" si="845"/>
        <v>42101</v>
      </c>
      <c r="BF859" s="119">
        <f t="shared" si="845"/>
        <v>42129</v>
      </c>
      <c r="BG859" s="260" t="s">
        <v>106</v>
      </c>
      <c r="BH859" s="119">
        <f t="shared" si="845"/>
        <v>42171</v>
      </c>
      <c r="BI859" s="257">
        <f t="shared" si="845"/>
        <v>42206</v>
      </c>
      <c r="BJ859" s="119">
        <f t="shared" si="845"/>
        <v>42241</v>
      </c>
      <c r="BK859" s="257">
        <f t="shared" si="845"/>
        <v>42262</v>
      </c>
      <c r="BL859" s="119">
        <f t="shared" si="845"/>
        <v>42283</v>
      </c>
      <c r="BM859" s="119">
        <f t="shared" si="845"/>
        <v>42318</v>
      </c>
      <c r="BN859" s="260">
        <f t="shared" si="845"/>
        <v>42353</v>
      </c>
      <c r="BO859" s="119">
        <f t="shared" si="845"/>
        <v>42388</v>
      </c>
      <c r="BP859" s="257">
        <f t="shared" si="845"/>
        <v>42423</v>
      </c>
      <c r="BQ859" s="119">
        <f t="shared" si="845"/>
        <v>42458</v>
      </c>
      <c r="BR859" s="257">
        <f t="shared" si="845"/>
        <v>42493</v>
      </c>
      <c r="BS859" s="119">
        <f t="shared" si="845"/>
        <v>42493</v>
      </c>
      <c r="BT859" s="257">
        <f t="shared" si="845"/>
        <v>42507</v>
      </c>
      <c r="BU859" s="119">
        <f t="shared" si="845"/>
        <v>42535</v>
      </c>
      <c r="BV859" s="257">
        <f t="shared" si="845"/>
        <v>42577</v>
      </c>
      <c r="BW859" s="119">
        <f t="shared" si="845"/>
        <v>42605</v>
      </c>
      <c r="BX859" s="257">
        <f t="shared" si="845"/>
        <v>42633</v>
      </c>
      <c r="BY859" s="119">
        <f t="shared" si="845"/>
        <v>42682</v>
      </c>
      <c r="BZ859" s="257">
        <f t="shared" si="845"/>
        <v>42710</v>
      </c>
      <c r="CA859" s="260">
        <f t="shared" si="845"/>
        <v>42745</v>
      </c>
      <c r="CB859" s="119">
        <f t="shared" si="845"/>
        <v>42780</v>
      </c>
      <c r="CC859" s="257">
        <f t="shared" si="845"/>
        <v>42815</v>
      </c>
      <c r="CD859" s="119">
        <f t="shared" si="845"/>
        <v>42850</v>
      </c>
      <c r="CE859" s="257" t="s">
        <v>106</v>
      </c>
      <c r="CF859" s="119">
        <f t="shared" si="845"/>
        <v>42513</v>
      </c>
      <c r="CG859" s="119">
        <f t="shared" si="845"/>
        <v>42920</v>
      </c>
      <c r="CH859" s="890"/>
      <c r="CQ859" s="814"/>
      <c r="CR859" s="814"/>
    </row>
    <row r="860" spans="1:115" s="18" customFormat="1" ht="30" hidden="1" customHeight="1" x14ac:dyDescent="0.25">
      <c r="A860" s="4722"/>
      <c r="B860" s="4685"/>
      <c r="C860" s="134" t="s">
        <v>21</v>
      </c>
      <c r="D860" s="134" t="s">
        <v>21</v>
      </c>
      <c r="E860" s="62">
        <v>40494</v>
      </c>
      <c r="F860" s="51">
        <f>F861+2</f>
        <v>40515</v>
      </c>
      <c r="G860" s="62">
        <f>G861+2</f>
        <v>40536</v>
      </c>
      <c r="H860" s="142" t="s">
        <v>67</v>
      </c>
      <c r="I860" s="62">
        <f t="shared" ref="I860:Y860" si="846">I861+2</f>
        <v>40620</v>
      </c>
      <c r="J860" s="51">
        <f t="shared" si="846"/>
        <v>40283</v>
      </c>
      <c r="K860" s="50">
        <f t="shared" si="846"/>
        <v>40676</v>
      </c>
      <c r="L860" s="63" t="s">
        <v>25</v>
      </c>
      <c r="M860" s="50">
        <f t="shared" si="846"/>
        <v>40718</v>
      </c>
      <c r="N860" s="105">
        <f t="shared" si="846"/>
        <v>40753</v>
      </c>
      <c r="O860" s="62">
        <f t="shared" si="846"/>
        <v>40788</v>
      </c>
      <c r="P860" s="63">
        <f t="shared" si="846"/>
        <v>40823</v>
      </c>
      <c r="Q860" s="62">
        <f t="shared" si="846"/>
        <v>40872</v>
      </c>
      <c r="R860" s="64">
        <f t="shared" si="846"/>
        <v>40893</v>
      </c>
      <c r="S860" s="339" t="s">
        <v>54</v>
      </c>
      <c r="T860" s="62">
        <f t="shared" si="846"/>
        <v>40957</v>
      </c>
      <c r="U860" s="63">
        <f t="shared" si="846"/>
        <v>40625</v>
      </c>
      <c r="V860" s="62">
        <f t="shared" si="846"/>
        <v>41019</v>
      </c>
      <c r="W860" s="63">
        <f t="shared" si="846"/>
        <v>41061</v>
      </c>
      <c r="X860" s="62" t="s">
        <v>25</v>
      </c>
      <c r="Y860" s="62">
        <f t="shared" si="846"/>
        <v>41089</v>
      </c>
      <c r="Z860" s="62">
        <f>Z861+3</f>
        <v>41124</v>
      </c>
      <c r="AA860" s="107">
        <f t="shared" ref="AA860:CG860" si="847">AA861+2</f>
        <v>41159</v>
      </c>
      <c r="AB860" s="62">
        <f t="shared" si="847"/>
        <v>40822</v>
      </c>
      <c r="AC860" s="62">
        <f t="shared" si="847"/>
        <v>41581</v>
      </c>
      <c r="AD860" s="191">
        <f t="shared" si="847"/>
        <v>41249</v>
      </c>
      <c r="AE860" s="62">
        <f t="shared" si="847"/>
        <v>40920</v>
      </c>
      <c r="AF860" s="62">
        <f t="shared" si="847"/>
        <v>41319</v>
      </c>
      <c r="AG860" s="62">
        <f t="shared" si="847"/>
        <v>41340</v>
      </c>
      <c r="AH860" s="62">
        <f t="shared" si="847"/>
        <v>41376</v>
      </c>
      <c r="AI860" s="62">
        <f>AI861+1</f>
        <v>41390</v>
      </c>
      <c r="AJ860" s="62" t="s">
        <v>25</v>
      </c>
      <c r="AK860" s="62">
        <f t="shared" si="847"/>
        <v>41432</v>
      </c>
      <c r="AL860" s="105">
        <f t="shared" si="847"/>
        <v>41454</v>
      </c>
      <c r="AM860" s="105">
        <v>41488</v>
      </c>
      <c r="AN860" s="62">
        <f t="shared" si="847"/>
        <v>41517</v>
      </c>
      <c r="AO860" s="107">
        <f t="shared" si="847"/>
        <v>41552</v>
      </c>
      <c r="AP860" s="62">
        <f t="shared" si="847"/>
        <v>41587</v>
      </c>
      <c r="AQ860" s="105">
        <f t="shared" si="847"/>
        <v>41298</v>
      </c>
      <c r="AR860" s="62">
        <f t="shared" si="847"/>
        <v>41684</v>
      </c>
      <c r="AS860" s="62">
        <f t="shared" si="847"/>
        <v>41712</v>
      </c>
      <c r="AT860" s="62">
        <f t="shared" si="847"/>
        <v>41747</v>
      </c>
      <c r="AU860" s="62" t="s">
        <v>106</v>
      </c>
      <c r="AV860" s="62">
        <v>41769</v>
      </c>
      <c r="AW860" s="62">
        <f t="shared" si="847"/>
        <v>41452</v>
      </c>
      <c r="AX860" s="62">
        <f t="shared" si="847"/>
        <v>41867</v>
      </c>
      <c r="AY860" s="62">
        <f t="shared" si="847"/>
        <v>41887</v>
      </c>
      <c r="AZ860" s="62">
        <f t="shared" si="847"/>
        <v>41929</v>
      </c>
      <c r="BA860" s="62">
        <f t="shared" si="847"/>
        <v>41957</v>
      </c>
      <c r="BB860" s="62">
        <f t="shared" si="847"/>
        <v>41986</v>
      </c>
      <c r="BC860" s="62">
        <f t="shared" si="847"/>
        <v>42027</v>
      </c>
      <c r="BD860" s="62">
        <f t="shared" si="847"/>
        <v>42062</v>
      </c>
      <c r="BE860" s="62">
        <f t="shared" si="847"/>
        <v>42097</v>
      </c>
      <c r="BF860" s="62">
        <f t="shared" si="847"/>
        <v>42125</v>
      </c>
      <c r="BG860" s="105" t="s">
        <v>106</v>
      </c>
      <c r="BH860" s="62">
        <f t="shared" si="847"/>
        <v>42167</v>
      </c>
      <c r="BI860" s="63">
        <f t="shared" si="847"/>
        <v>42202</v>
      </c>
      <c r="BJ860" s="62">
        <f t="shared" si="847"/>
        <v>42237</v>
      </c>
      <c r="BK860" s="63">
        <f t="shared" si="847"/>
        <v>42258</v>
      </c>
      <c r="BL860" s="62">
        <f t="shared" si="847"/>
        <v>42279</v>
      </c>
      <c r="BM860" s="62">
        <f t="shared" si="847"/>
        <v>42314</v>
      </c>
      <c r="BN860" s="105">
        <f t="shared" si="847"/>
        <v>42349</v>
      </c>
      <c r="BO860" s="62">
        <f t="shared" si="847"/>
        <v>42384</v>
      </c>
      <c r="BP860" s="63">
        <f t="shared" si="847"/>
        <v>42419</v>
      </c>
      <c r="BQ860" s="62">
        <f t="shared" si="847"/>
        <v>42454</v>
      </c>
      <c r="BR860" s="63">
        <f t="shared" si="847"/>
        <v>42489</v>
      </c>
      <c r="BS860" s="62">
        <f t="shared" si="847"/>
        <v>42489</v>
      </c>
      <c r="BT860" s="63">
        <f t="shared" si="847"/>
        <v>42503</v>
      </c>
      <c r="BU860" s="62">
        <f t="shared" si="847"/>
        <v>42531</v>
      </c>
      <c r="BV860" s="63">
        <f t="shared" si="847"/>
        <v>42573</v>
      </c>
      <c r="BW860" s="62">
        <f t="shared" si="847"/>
        <v>42601</v>
      </c>
      <c r="BX860" s="63">
        <f t="shared" si="847"/>
        <v>42629</v>
      </c>
      <c r="BY860" s="62">
        <f t="shared" si="847"/>
        <v>42678</v>
      </c>
      <c r="BZ860" s="63">
        <f t="shared" si="847"/>
        <v>42706</v>
      </c>
      <c r="CA860" s="105">
        <f t="shared" si="847"/>
        <v>42741</v>
      </c>
      <c r="CB860" s="62">
        <f t="shared" si="847"/>
        <v>42776</v>
      </c>
      <c r="CC860" s="63">
        <f t="shared" si="847"/>
        <v>42811</v>
      </c>
      <c r="CD860" s="62">
        <f t="shared" si="847"/>
        <v>42846</v>
      </c>
      <c r="CE860" s="63" t="s">
        <v>106</v>
      </c>
      <c r="CF860" s="62">
        <f t="shared" si="847"/>
        <v>42509</v>
      </c>
      <c r="CG860" s="62">
        <f t="shared" si="847"/>
        <v>42916</v>
      </c>
      <c r="CH860" s="890"/>
      <c r="CQ860" s="814"/>
      <c r="CR860" s="814"/>
    </row>
    <row r="861" spans="1:115" s="18" customFormat="1" ht="30" hidden="1" customHeight="1" x14ac:dyDescent="0.25">
      <c r="A861" s="4722"/>
      <c r="B861" s="4685"/>
      <c r="C861" s="137" t="s">
        <v>193</v>
      </c>
      <c r="D861" s="137" t="s">
        <v>193</v>
      </c>
      <c r="E861" s="62">
        <v>40492</v>
      </c>
      <c r="F861" s="51">
        <f>F857-7</f>
        <v>40513</v>
      </c>
      <c r="G861" s="52">
        <v>40534</v>
      </c>
      <c r="H861" s="142" t="s">
        <v>67</v>
      </c>
      <c r="I861" s="62">
        <f>I857-7</f>
        <v>40618</v>
      </c>
      <c r="J861" s="51">
        <f>J857-7</f>
        <v>40281</v>
      </c>
      <c r="K861" s="50">
        <f>K857-7</f>
        <v>40674</v>
      </c>
      <c r="L861" s="63" t="s">
        <v>25</v>
      </c>
      <c r="M861" s="50">
        <f>M857-7</f>
        <v>40716</v>
      </c>
      <c r="N861" s="105">
        <f>N857-7</f>
        <v>40751</v>
      </c>
      <c r="O861" s="62">
        <f>O857-7</f>
        <v>40786</v>
      </c>
      <c r="P861" s="63">
        <f>P857-7</f>
        <v>40821</v>
      </c>
      <c r="Q861" s="62">
        <f>Q857-7</f>
        <v>40870</v>
      </c>
      <c r="R861" s="64">
        <v>40891</v>
      </c>
      <c r="S861" s="339" t="s">
        <v>54</v>
      </c>
      <c r="T861" s="62">
        <f>T857-13</f>
        <v>40955</v>
      </c>
      <c r="U861" s="63">
        <f>U857-14</f>
        <v>40623</v>
      </c>
      <c r="V861" s="62">
        <f>V857-14</f>
        <v>41017</v>
      </c>
      <c r="W861" s="63">
        <f>W857-14</f>
        <v>41059</v>
      </c>
      <c r="X861" s="62" t="s">
        <v>25</v>
      </c>
      <c r="Y861" s="62">
        <f>Y857-14</f>
        <v>41087</v>
      </c>
      <c r="Z861" s="191">
        <v>41121</v>
      </c>
      <c r="AA861" s="107">
        <v>41157</v>
      </c>
      <c r="AB861" s="62">
        <f>AB857-13</f>
        <v>40820</v>
      </c>
      <c r="AC861" s="62">
        <v>41579</v>
      </c>
      <c r="AD861" s="191">
        <v>41247</v>
      </c>
      <c r="AE861" s="62">
        <f>AE857-13</f>
        <v>40918</v>
      </c>
      <c r="AF861" s="62">
        <f>AF857-15</f>
        <v>41317</v>
      </c>
      <c r="AG861" s="62">
        <f>AG857-14</f>
        <v>41338</v>
      </c>
      <c r="AH861" s="62">
        <f>AH857-14</f>
        <v>41374</v>
      </c>
      <c r="AI861" s="191">
        <f>AI857-20</f>
        <v>41389</v>
      </c>
      <c r="AJ861" s="62" t="s">
        <v>25</v>
      </c>
      <c r="AK861" s="62">
        <f>AK857-14</f>
        <v>41430</v>
      </c>
      <c r="AL861" s="105">
        <f>AL857-20</f>
        <v>41452</v>
      </c>
      <c r="AM861" s="105">
        <v>41487</v>
      </c>
      <c r="AN861" s="62">
        <f>AN857-20</f>
        <v>41515</v>
      </c>
      <c r="AO861" s="107">
        <f>AO857-20</f>
        <v>41550</v>
      </c>
      <c r="AP861" s="62">
        <f>AP857-20</f>
        <v>41585</v>
      </c>
      <c r="AQ861" s="62">
        <f>AQ856-7</f>
        <v>41296</v>
      </c>
      <c r="AR861" s="62">
        <f>AR856-7</f>
        <v>41682</v>
      </c>
      <c r="AS861" s="62">
        <f>AS856-7</f>
        <v>41710</v>
      </c>
      <c r="AT861" s="62">
        <f>AT856-7</f>
        <v>41745</v>
      </c>
      <c r="AU861" s="62" t="s">
        <v>106</v>
      </c>
      <c r="AV861" s="62">
        <f t="shared" ref="AV861:BA861" si="848">AV856-7</f>
        <v>41787</v>
      </c>
      <c r="AW861" s="62">
        <f t="shared" si="848"/>
        <v>41450</v>
      </c>
      <c r="AX861" s="62">
        <f t="shared" si="848"/>
        <v>41865</v>
      </c>
      <c r="AY861" s="62">
        <f t="shared" si="848"/>
        <v>41885</v>
      </c>
      <c r="AZ861" s="62">
        <f t="shared" si="848"/>
        <v>41927</v>
      </c>
      <c r="BA861" s="62">
        <f t="shared" si="848"/>
        <v>41955</v>
      </c>
      <c r="BB861" s="62">
        <f>BB856-7</f>
        <v>41984</v>
      </c>
      <c r="BC861" s="62">
        <f>BC856-7</f>
        <v>42025</v>
      </c>
      <c r="BD861" s="62">
        <f>BD856-7</f>
        <v>42060</v>
      </c>
      <c r="BE861" s="62">
        <f t="shared" ref="BE861:BL861" si="849">BE856-7</f>
        <v>42095</v>
      </c>
      <c r="BF861" s="62">
        <f t="shared" si="849"/>
        <v>42123</v>
      </c>
      <c r="BG861" s="105" t="s">
        <v>106</v>
      </c>
      <c r="BH861" s="62">
        <f t="shared" si="849"/>
        <v>42165</v>
      </c>
      <c r="BI861" s="63">
        <f t="shared" si="849"/>
        <v>42200</v>
      </c>
      <c r="BJ861" s="62">
        <f t="shared" si="849"/>
        <v>42235</v>
      </c>
      <c r="BK861" s="63">
        <f t="shared" si="849"/>
        <v>42256</v>
      </c>
      <c r="BL861" s="62">
        <f t="shared" si="849"/>
        <v>42277</v>
      </c>
      <c r="BM861" s="62">
        <f>BM856-7</f>
        <v>42312</v>
      </c>
      <c r="BN861" s="105">
        <f>BN856-7</f>
        <v>42347</v>
      </c>
      <c r="BO861" s="62">
        <f>BO856-7</f>
        <v>42382</v>
      </c>
      <c r="BP861" s="63">
        <f>BP856-7</f>
        <v>42417</v>
      </c>
      <c r="BQ861" s="62">
        <f>BQ856-7</f>
        <v>42452</v>
      </c>
      <c r="BR861" s="63">
        <f>BR856-21</f>
        <v>42487</v>
      </c>
      <c r="BS861" s="62">
        <f>BS856-21</f>
        <v>42487</v>
      </c>
      <c r="BT861" s="63">
        <f t="shared" ref="BT861:CG861" si="850">BT856-21</f>
        <v>42501</v>
      </c>
      <c r="BU861" s="62">
        <f t="shared" si="850"/>
        <v>42529</v>
      </c>
      <c r="BV861" s="63">
        <f t="shared" si="850"/>
        <v>42571</v>
      </c>
      <c r="BW861" s="62">
        <f t="shared" si="850"/>
        <v>42599</v>
      </c>
      <c r="BX861" s="63">
        <f t="shared" si="850"/>
        <v>42627</v>
      </c>
      <c r="BY861" s="62">
        <f t="shared" si="850"/>
        <v>42676</v>
      </c>
      <c r="BZ861" s="63">
        <f t="shared" si="850"/>
        <v>42704</v>
      </c>
      <c r="CA861" s="105">
        <f t="shared" si="850"/>
        <v>42739</v>
      </c>
      <c r="CB861" s="62">
        <f t="shared" si="850"/>
        <v>42774</v>
      </c>
      <c r="CC861" s="63">
        <f t="shared" si="850"/>
        <v>42809</v>
      </c>
      <c r="CD861" s="62">
        <f t="shared" si="850"/>
        <v>42844</v>
      </c>
      <c r="CE861" s="63" t="s">
        <v>106</v>
      </c>
      <c r="CF861" s="62">
        <f t="shared" si="850"/>
        <v>42507</v>
      </c>
      <c r="CG861" s="62">
        <f t="shared" si="850"/>
        <v>42914</v>
      </c>
      <c r="CH861" s="890"/>
      <c r="CQ861" s="814"/>
      <c r="CR861" s="814"/>
    </row>
    <row r="862" spans="1:115" s="18" customFormat="1" ht="30" hidden="1" customHeight="1" x14ac:dyDescent="0.25">
      <c r="A862" s="4722"/>
      <c r="B862" s="4685"/>
      <c r="C862" s="134" t="s">
        <v>21</v>
      </c>
      <c r="D862" s="134" t="s">
        <v>21</v>
      </c>
      <c r="E862" s="98">
        <f>E861+2</f>
        <v>40494</v>
      </c>
      <c r="F862" s="132">
        <f>F861+2</f>
        <v>40515</v>
      </c>
      <c r="G862" s="98">
        <f>G861+2</f>
        <v>40536</v>
      </c>
      <c r="H862" s="143" t="s">
        <v>67</v>
      </c>
      <c r="I862" s="98">
        <f>I861+2</f>
        <v>40620</v>
      </c>
      <c r="J862" s="132">
        <f>J861+2</f>
        <v>40283</v>
      </c>
      <c r="K862" s="149">
        <f>K861+2</f>
        <v>40676</v>
      </c>
      <c r="L862" s="104" t="s">
        <v>25</v>
      </c>
      <c r="M862" s="149">
        <f t="shared" ref="M862:R862" si="851">M861+2</f>
        <v>40718</v>
      </c>
      <c r="N862" s="105">
        <f t="shared" si="851"/>
        <v>40753</v>
      </c>
      <c r="O862" s="62">
        <f t="shared" si="851"/>
        <v>40788</v>
      </c>
      <c r="P862" s="63">
        <f t="shared" si="851"/>
        <v>40823</v>
      </c>
      <c r="Q862" s="62">
        <f t="shared" si="851"/>
        <v>40872</v>
      </c>
      <c r="R862" s="63">
        <f t="shared" si="851"/>
        <v>40893</v>
      </c>
      <c r="S862" s="339" t="s">
        <v>54</v>
      </c>
      <c r="T862" s="62">
        <f>T861+2</f>
        <v>40957</v>
      </c>
      <c r="U862" s="63">
        <f>U861+2</f>
        <v>40625</v>
      </c>
      <c r="V862" s="62">
        <f>V861+2</f>
        <v>41019</v>
      </c>
      <c r="W862" s="63">
        <f>W861+2</f>
        <v>41061</v>
      </c>
      <c r="X862" s="62" t="s">
        <v>25</v>
      </c>
      <c r="Y862" s="62">
        <f t="shared" ref="Y862:AE862" si="852">Y861+2</f>
        <v>41089</v>
      </c>
      <c r="Z862" s="62">
        <f t="shared" si="852"/>
        <v>41123</v>
      </c>
      <c r="AA862" s="107">
        <f t="shared" si="852"/>
        <v>41159</v>
      </c>
      <c r="AB862" s="62">
        <f t="shared" si="852"/>
        <v>40822</v>
      </c>
      <c r="AC862" s="62">
        <f t="shared" si="852"/>
        <v>41581</v>
      </c>
      <c r="AD862" s="191">
        <f t="shared" si="852"/>
        <v>41249</v>
      </c>
      <c r="AE862" s="62">
        <f t="shared" si="852"/>
        <v>40920</v>
      </c>
      <c r="AF862" s="62">
        <f>AF861+2</f>
        <v>41319</v>
      </c>
      <c r="AG862" s="62">
        <f>AG861+2</f>
        <v>41340</v>
      </c>
      <c r="AH862" s="62">
        <f>AH861+2</f>
        <v>41376</v>
      </c>
      <c r="AI862" s="62">
        <f>AI861+2</f>
        <v>41391</v>
      </c>
      <c r="AJ862" s="62" t="s">
        <v>25</v>
      </c>
      <c r="AK862" s="62">
        <f>AK861+2</f>
        <v>41432</v>
      </c>
      <c r="AL862" s="105">
        <f>AL861+2</f>
        <v>41454</v>
      </c>
      <c r="AM862" s="105">
        <f t="shared" ref="AM862:AR862" si="853">AM861+2</f>
        <v>41489</v>
      </c>
      <c r="AN862" s="62">
        <f t="shared" si="853"/>
        <v>41517</v>
      </c>
      <c r="AO862" s="107">
        <f t="shared" si="853"/>
        <v>41552</v>
      </c>
      <c r="AP862" s="62">
        <f t="shared" si="853"/>
        <v>41587</v>
      </c>
      <c r="AQ862" s="105">
        <f t="shared" si="853"/>
        <v>41298</v>
      </c>
      <c r="AR862" s="62">
        <f t="shared" si="853"/>
        <v>41684</v>
      </c>
      <c r="AS862" s="62">
        <f>AS861+2</f>
        <v>41712</v>
      </c>
      <c r="AT862" s="62">
        <f>AT861+2</f>
        <v>41747</v>
      </c>
      <c r="AU862" s="62" t="s">
        <v>106</v>
      </c>
      <c r="AV862" s="62">
        <v>41769</v>
      </c>
      <c r="AW862" s="62">
        <f>AW861+2</f>
        <v>41452</v>
      </c>
      <c r="AX862" s="62">
        <f>AX861+2</f>
        <v>41867</v>
      </c>
      <c r="AY862" s="62">
        <f>AY861+2</f>
        <v>41887</v>
      </c>
      <c r="AZ862" s="62">
        <f>AZ861+2</f>
        <v>41929</v>
      </c>
      <c r="BA862" s="62">
        <f>BA861+2</f>
        <v>41957</v>
      </c>
      <c r="BB862" s="62"/>
      <c r="BC862" s="62"/>
      <c r="BD862" s="62"/>
      <c r="BE862" s="62"/>
      <c r="BF862" s="62"/>
      <c r="BG862" s="63"/>
      <c r="BH862" s="538"/>
      <c r="BI862" s="266"/>
      <c r="BJ862" s="538"/>
      <c r="BK862" s="266"/>
      <c r="BL862" s="186"/>
      <c r="BM862" s="1245"/>
      <c r="BN862" s="1338"/>
      <c r="BO862" s="538"/>
      <c r="BP862" s="266"/>
      <c r="BQ862" s="538"/>
      <c r="BR862" s="266"/>
      <c r="BS862" s="538"/>
      <c r="BT862" s="266"/>
      <c r="BU862" s="538"/>
      <c r="BV862" s="266"/>
      <c r="BW862" s="538"/>
      <c r="BX862" s="266"/>
      <c r="BY862" s="538"/>
      <c r="BZ862" s="266"/>
      <c r="CA862" s="900"/>
      <c r="CB862" s="538"/>
      <c r="CC862" s="266"/>
      <c r="CD862" s="538"/>
      <c r="CE862" s="266"/>
      <c r="CF862" s="538"/>
      <c r="CG862" s="538"/>
      <c r="CH862" s="890"/>
      <c r="CQ862" s="814"/>
      <c r="CR862" s="814"/>
    </row>
    <row r="863" spans="1:115" s="18" customFormat="1" ht="30" hidden="1" customHeight="1" x14ac:dyDescent="0.25">
      <c r="A863" s="4722"/>
      <c r="B863" s="4685"/>
      <c r="C863" s="140" t="s">
        <v>92</v>
      </c>
      <c r="D863" s="140" t="s">
        <v>92</v>
      </c>
      <c r="E863" s="89">
        <v>40485</v>
      </c>
      <c r="F863" s="133">
        <f>F861-7</f>
        <v>40506</v>
      </c>
      <c r="G863" s="103">
        <v>40526</v>
      </c>
      <c r="H863" s="144" t="s">
        <v>67</v>
      </c>
      <c r="I863" s="89">
        <f>I861-14</f>
        <v>40604</v>
      </c>
      <c r="J863" s="133">
        <f>J861-7</f>
        <v>40274</v>
      </c>
      <c r="K863" s="150">
        <f>K861-14</f>
        <v>40660</v>
      </c>
      <c r="L863" s="102" t="s">
        <v>25</v>
      </c>
      <c r="M863" s="150">
        <f t="shared" ref="M863:R863" si="854">M861-14</f>
        <v>40702</v>
      </c>
      <c r="N863" s="105">
        <f t="shared" si="854"/>
        <v>40737</v>
      </c>
      <c r="O863" s="62">
        <f t="shared" si="854"/>
        <v>40772</v>
      </c>
      <c r="P863" s="63">
        <f t="shared" si="854"/>
        <v>40807</v>
      </c>
      <c r="Q863" s="62">
        <f t="shared" si="854"/>
        <v>40856</v>
      </c>
      <c r="R863" s="63">
        <f t="shared" si="854"/>
        <v>40877</v>
      </c>
      <c r="S863" s="339" t="s">
        <v>54</v>
      </c>
      <c r="T863" s="62">
        <f>T861-14</f>
        <v>40941</v>
      </c>
      <c r="U863" s="63">
        <f>U861-14</f>
        <v>40609</v>
      </c>
      <c r="V863" s="62">
        <f>V861-14</f>
        <v>41003</v>
      </c>
      <c r="W863" s="63">
        <f>W861-14</f>
        <v>41045</v>
      </c>
      <c r="X863" s="62" t="s">
        <v>25</v>
      </c>
      <c r="Y863" s="62">
        <f>Y861-14</f>
        <v>41073</v>
      </c>
      <c r="Z863" s="62">
        <f>Z861-14</f>
        <v>41107</v>
      </c>
      <c r="AA863" s="107">
        <v>41149</v>
      </c>
      <c r="AB863" s="62">
        <f>AB861-14</f>
        <v>40806</v>
      </c>
      <c r="AC863" s="62">
        <f>AC861-14</f>
        <v>41565</v>
      </c>
      <c r="AD863" s="191">
        <f>AD861-14</f>
        <v>41233</v>
      </c>
      <c r="AE863" s="62">
        <v>41261</v>
      </c>
      <c r="AF863" s="62">
        <f>AF861-14</f>
        <v>41303</v>
      </c>
      <c r="AG863" s="62">
        <f>AG861-14</f>
        <v>41324</v>
      </c>
      <c r="AH863" s="62">
        <f>AH861-14</f>
        <v>41360</v>
      </c>
      <c r="AI863" s="62">
        <f>AI861-14</f>
        <v>41375</v>
      </c>
      <c r="AJ863" s="62" t="s">
        <v>25</v>
      </c>
      <c r="AK863" s="62">
        <f t="shared" ref="AK863:AP863" si="855">AK861-14</f>
        <v>41416</v>
      </c>
      <c r="AL863" s="105">
        <f t="shared" si="855"/>
        <v>41438</v>
      </c>
      <c r="AM863" s="105">
        <f t="shared" si="855"/>
        <v>41473</v>
      </c>
      <c r="AN863" s="62">
        <f t="shared" si="855"/>
        <v>41501</v>
      </c>
      <c r="AO863" s="107">
        <f t="shared" si="855"/>
        <v>41536</v>
      </c>
      <c r="AP863" s="62">
        <f t="shared" si="855"/>
        <v>41571</v>
      </c>
      <c r="AQ863" s="105">
        <v>41604</v>
      </c>
      <c r="AR863" s="62">
        <v>41625</v>
      </c>
      <c r="AS863" s="62">
        <f>AS861-14</f>
        <v>41696</v>
      </c>
      <c r="AT863" s="62">
        <f>AT861-14</f>
        <v>41731</v>
      </c>
      <c r="AU863" s="62" t="s">
        <v>106</v>
      </c>
      <c r="AV863" s="62">
        <v>41753</v>
      </c>
      <c r="AW863" s="62">
        <f>AW861-14</f>
        <v>41436</v>
      </c>
      <c r="AX863" s="62">
        <f>AX861-14</f>
        <v>41851</v>
      </c>
      <c r="AY863" s="62">
        <f>AY861-14</f>
        <v>41871</v>
      </c>
      <c r="AZ863" s="62">
        <f>AZ861-14</f>
        <v>41913</v>
      </c>
      <c r="BA863" s="62">
        <f>BA861-14</f>
        <v>41941</v>
      </c>
      <c r="BB863" s="62"/>
      <c r="BC863" s="62"/>
      <c r="BD863" s="62"/>
      <c r="BE863" s="62"/>
      <c r="BF863" s="62"/>
      <c r="BG863" s="63"/>
      <c r="BH863" s="538"/>
      <c r="BI863" s="266"/>
      <c r="BJ863" s="538"/>
      <c r="BK863" s="266"/>
      <c r="BL863" s="186"/>
      <c r="BM863" s="1245"/>
      <c r="BN863" s="1338"/>
      <c r="BO863" s="538"/>
      <c r="BP863" s="266"/>
      <c r="BQ863" s="538"/>
      <c r="BR863" s="266"/>
      <c r="BS863" s="538"/>
      <c r="BT863" s="266"/>
      <c r="BU863" s="538"/>
      <c r="BV863" s="266"/>
      <c r="BW863" s="538"/>
      <c r="BX863" s="266"/>
      <c r="BY863" s="538"/>
      <c r="BZ863" s="266"/>
      <c r="CA863" s="900"/>
      <c r="CB863" s="538"/>
      <c r="CC863" s="266"/>
      <c r="CD863" s="538"/>
      <c r="CE863" s="266"/>
      <c r="CF863" s="538"/>
      <c r="CG863" s="538"/>
      <c r="CH863" s="890"/>
      <c r="CQ863" s="814"/>
      <c r="CR863" s="814"/>
    </row>
    <row r="864" spans="1:115" s="18" customFormat="1" ht="30" hidden="1" customHeight="1" x14ac:dyDescent="0.25">
      <c r="A864" s="4722"/>
      <c r="B864" s="4685"/>
      <c r="C864" s="152" t="s">
        <v>52</v>
      </c>
      <c r="D864" s="152" t="s">
        <v>52</v>
      </c>
      <c r="E864" s="54">
        <f>E866+7</f>
        <v>40485</v>
      </c>
      <c r="F864" s="55" t="s">
        <v>38</v>
      </c>
      <c r="G864" s="54">
        <f>G866+7</f>
        <v>40526</v>
      </c>
      <c r="H864" s="55" t="s">
        <v>67</v>
      </c>
      <c r="I864" s="54">
        <v>40610</v>
      </c>
      <c r="J864" s="154" t="s">
        <v>24</v>
      </c>
      <c r="K864" s="54">
        <f>K863-7</f>
        <v>40653</v>
      </c>
      <c r="L864" s="155" t="s">
        <v>25</v>
      </c>
      <c r="M864" s="54">
        <v>40700</v>
      </c>
      <c r="N864" s="261" t="s">
        <v>109</v>
      </c>
      <c r="O864" s="54">
        <f>O863-7</f>
        <v>40765</v>
      </c>
      <c r="P864" s="155" t="s">
        <v>55</v>
      </c>
      <c r="Q864" s="54">
        <f>Q863-7</f>
        <v>40849</v>
      </c>
      <c r="R864" s="155" t="s">
        <v>38</v>
      </c>
      <c r="S864" s="261" t="s">
        <v>38</v>
      </c>
      <c r="T864" s="54">
        <f>T863-7</f>
        <v>40934</v>
      </c>
      <c r="U864" s="155" t="s">
        <v>126</v>
      </c>
      <c r="V864" s="54">
        <f>V863-7</f>
        <v>40996</v>
      </c>
      <c r="W864" s="155" t="s">
        <v>106</v>
      </c>
      <c r="X864" s="54" t="s">
        <v>25</v>
      </c>
      <c r="Y864" s="54">
        <f>Y863-7</f>
        <v>41066</v>
      </c>
      <c r="Z864" s="54">
        <f>Z863-7</f>
        <v>41100</v>
      </c>
      <c r="AA864" s="345" t="s">
        <v>129</v>
      </c>
      <c r="AB864" s="54">
        <f t="shared" ref="AB864:AI864" si="856">AB863-7</f>
        <v>40799</v>
      </c>
      <c r="AC864" s="54">
        <f t="shared" si="856"/>
        <v>41558</v>
      </c>
      <c r="AD864" s="192">
        <f t="shared" si="856"/>
        <v>41226</v>
      </c>
      <c r="AE864" s="54">
        <f t="shared" si="856"/>
        <v>41254</v>
      </c>
      <c r="AF864" s="54">
        <f t="shared" si="856"/>
        <v>41296</v>
      </c>
      <c r="AG864" s="54">
        <f t="shared" si="856"/>
        <v>41317</v>
      </c>
      <c r="AH864" s="54">
        <f t="shared" si="856"/>
        <v>41353</v>
      </c>
      <c r="AI864" s="54">
        <f t="shared" si="856"/>
        <v>41368</v>
      </c>
      <c r="AJ864" s="54" t="s">
        <v>25</v>
      </c>
      <c r="AK864" s="54">
        <f t="shared" ref="AK864:AQ864" si="857">AK863-7</f>
        <v>41409</v>
      </c>
      <c r="AL864" s="865">
        <f t="shared" si="857"/>
        <v>41431</v>
      </c>
      <c r="AM864" s="865">
        <f t="shared" si="857"/>
        <v>41466</v>
      </c>
      <c r="AN864" s="54">
        <f t="shared" si="857"/>
        <v>41494</v>
      </c>
      <c r="AO864" s="56">
        <f t="shared" si="857"/>
        <v>41529</v>
      </c>
      <c r="AP864" s="54">
        <f t="shared" si="857"/>
        <v>41564</v>
      </c>
      <c r="AQ864" s="865">
        <f t="shared" si="857"/>
        <v>41597</v>
      </c>
      <c r="AR864" s="54">
        <v>41625</v>
      </c>
      <c r="AS864" s="54">
        <f>AS863-7</f>
        <v>41689</v>
      </c>
      <c r="AT864" s="54">
        <f>AT863-7</f>
        <v>41724</v>
      </c>
      <c r="AU864" s="54" t="s">
        <v>106</v>
      </c>
      <c r="AV864" s="54">
        <v>41746</v>
      </c>
      <c r="AW864" s="54">
        <f>AW863-7</f>
        <v>41429</v>
      </c>
      <c r="AX864" s="54">
        <f>AX863-7</f>
        <v>41844</v>
      </c>
      <c r="AY864" s="54">
        <f>AY863-7</f>
        <v>41864</v>
      </c>
      <c r="AZ864" s="54">
        <f>AZ863-7</f>
        <v>41906</v>
      </c>
      <c r="BA864" s="54">
        <f>BA863-7</f>
        <v>41934</v>
      </c>
      <c r="BB864" s="54"/>
      <c r="BC864" s="54"/>
      <c r="BD864" s="54"/>
      <c r="BE864" s="54"/>
      <c r="BF864" s="54"/>
      <c r="BG864" s="55"/>
      <c r="BH864" s="538"/>
      <c r="BI864" s="266"/>
      <c r="BJ864" s="538"/>
      <c r="BK864" s="266"/>
      <c r="BL864" s="186"/>
      <c r="BM864" s="1245"/>
      <c r="BN864" s="1338"/>
      <c r="BO864" s="538"/>
      <c r="BP864" s="266"/>
      <c r="BQ864" s="538"/>
      <c r="BR864" s="266"/>
      <c r="BS864" s="538"/>
      <c r="BT864" s="266"/>
      <c r="BU864" s="538"/>
      <c r="BV864" s="266"/>
      <c r="BW864" s="538"/>
      <c r="BX864" s="266"/>
      <c r="BY864" s="538"/>
      <c r="BZ864" s="266"/>
      <c r="CA864" s="900"/>
      <c r="CB864" s="538"/>
      <c r="CC864" s="266"/>
      <c r="CD864" s="538"/>
      <c r="CE864" s="266"/>
      <c r="CF864" s="538"/>
      <c r="CG864" s="538"/>
      <c r="CH864" s="890"/>
      <c r="CQ864" s="814"/>
      <c r="CR864" s="814"/>
    </row>
    <row r="865" spans="1:115" s="507" customFormat="1" ht="30" hidden="1" customHeight="1" x14ac:dyDescent="0.25">
      <c r="A865" s="4722"/>
      <c r="B865" s="4685"/>
      <c r="C865" s="500" t="s">
        <v>130</v>
      </c>
      <c r="D865" s="500" t="s">
        <v>130</v>
      </c>
      <c r="E865" s="501"/>
      <c r="F865" s="502"/>
      <c r="G865" s="501"/>
      <c r="H865" s="502"/>
      <c r="I865" s="501"/>
      <c r="J865" s="502"/>
      <c r="K865" s="502"/>
      <c r="L865" s="503"/>
      <c r="M865" s="501"/>
      <c r="N865" s="504"/>
      <c r="O865" s="151"/>
      <c r="P865" s="505"/>
      <c r="Q865" s="151"/>
      <c r="R865" s="505"/>
      <c r="S865" s="504"/>
      <c r="T865" s="151">
        <f>T866+7</f>
        <v>40927</v>
      </c>
      <c r="U865" s="505" t="s">
        <v>126</v>
      </c>
      <c r="V865" s="151">
        <f>V866+7</f>
        <v>41004</v>
      </c>
      <c r="W865" s="506" t="s">
        <v>106</v>
      </c>
      <c r="X865" s="151" t="s">
        <v>25</v>
      </c>
      <c r="Y865" s="151">
        <v>41067</v>
      </c>
      <c r="Z865" s="151">
        <v>41103</v>
      </c>
      <c r="AA865" s="151" t="s">
        <v>109</v>
      </c>
      <c r="AB865" s="151" t="e">
        <f t="shared" ref="AB865:BA865" si="858">AB866+7</f>
        <v>#VALUE!</v>
      </c>
      <c r="AC865" s="151">
        <f t="shared" si="858"/>
        <v>41207</v>
      </c>
      <c r="AD865" s="151" t="e">
        <f t="shared" si="858"/>
        <v>#VALUE!</v>
      </c>
      <c r="AE865" s="151">
        <f t="shared" si="858"/>
        <v>41254</v>
      </c>
      <c r="AF865" s="151" t="e">
        <f t="shared" si="858"/>
        <v>#VALUE!</v>
      </c>
      <c r="AG865" s="151" t="e">
        <f t="shared" si="858"/>
        <v>#VALUE!</v>
      </c>
      <c r="AH865" s="151">
        <f t="shared" si="858"/>
        <v>41368</v>
      </c>
      <c r="AI865" s="151" t="e">
        <f t="shared" si="858"/>
        <v>#VALUE!</v>
      </c>
      <c r="AJ865" s="151" t="s">
        <v>25</v>
      </c>
      <c r="AK865" s="151">
        <f t="shared" si="858"/>
        <v>41409</v>
      </c>
      <c r="AL865" s="509" t="e">
        <f t="shared" si="858"/>
        <v>#VALUE!</v>
      </c>
      <c r="AM865" s="509" t="e">
        <f t="shared" si="858"/>
        <v>#VALUE!</v>
      </c>
      <c r="AN865" s="151">
        <f t="shared" si="858"/>
        <v>41494</v>
      </c>
      <c r="AO865" s="894" t="e">
        <f t="shared" si="858"/>
        <v>#VALUE!</v>
      </c>
      <c r="AP865" s="151" t="e">
        <f t="shared" si="858"/>
        <v>#VALUE!</v>
      </c>
      <c r="AQ865" s="509">
        <f t="shared" si="858"/>
        <v>41596</v>
      </c>
      <c r="AR865" s="151" t="e">
        <f t="shared" si="858"/>
        <v>#VALUE!</v>
      </c>
      <c r="AS865" s="151">
        <f t="shared" si="858"/>
        <v>41689</v>
      </c>
      <c r="AT865" s="151" t="e">
        <f t="shared" si="858"/>
        <v>#VALUE!</v>
      </c>
      <c r="AU865" s="151" t="s">
        <v>106</v>
      </c>
      <c r="AV865" s="151">
        <v>41746</v>
      </c>
      <c r="AW865" s="953" t="e">
        <v>#VALUE!</v>
      </c>
      <c r="AX865" s="151" t="e">
        <f t="shared" si="858"/>
        <v>#VALUE!</v>
      </c>
      <c r="AY865" s="151" t="e">
        <f t="shared" si="858"/>
        <v>#VALUE!</v>
      </c>
      <c r="AZ865" s="151" t="e">
        <f t="shared" si="858"/>
        <v>#VALUE!</v>
      </c>
      <c r="BA865" s="151" t="e">
        <f t="shared" si="858"/>
        <v>#VALUE!</v>
      </c>
      <c r="BB865" s="151"/>
      <c r="BC865" s="151"/>
      <c r="BD865" s="151"/>
      <c r="BE865" s="151"/>
      <c r="BF865" s="151"/>
      <c r="BG865" s="146"/>
      <c r="BH865" s="540"/>
      <c r="BI865" s="1209"/>
      <c r="BJ865" s="540"/>
      <c r="BK865" s="1209"/>
      <c r="BL865" s="1248"/>
      <c r="BM865" s="1249"/>
      <c r="BN865" s="2089"/>
      <c r="BO865" s="540"/>
      <c r="BP865" s="1209"/>
      <c r="BQ865" s="540"/>
      <c r="BR865" s="1209"/>
      <c r="BS865" s="540"/>
      <c r="BT865" s="1209"/>
      <c r="BU865" s="540"/>
      <c r="BV865" s="1209"/>
      <c r="BW865" s="540"/>
      <c r="BX865" s="1209"/>
      <c r="BY865" s="540"/>
      <c r="BZ865" s="1209"/>
      <c r="CA865" s="2906"/>
      <c r="CB865" s="540"/>
      <c r="CC865" s="1209"/>
      <c r="CD865" s="540"/>
      <c r="CE865" s="1209"/>
      <c r="CF865" s="540"/>
      <c r="CG865" s="540"/>
      <c r="CH865" s="2925"/>
      <c r="CI865" s="17"/>
      <c r="CJ865" s="17"/>
      <c r="CK865" s="17"/>
      <c r="CL865" s="17"/>
      <c r="CM865" s="17"/>
      <c r="CN865" s="17"/>
      <c r="CO865" s="17"/>
      <c r="CP865" s="17"/>
      <c r="CQ865" s="3161"/>
      <c r="CR865" s="3161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</row>
    <row r="866" spans="1:115" s="18" customFormat="1" ht="30" hidden="1" customHeight="1" x14ac:dyDescent="0.25">
      <c r="A866" s="4722"/>
      <c r="B866" s="4685"/>
      <c r="C866" s="140" t="s">
        <v>93</v>
      </c>
      <c r="D866" s="140" t="s">
        <v>93</v>
      </c>
      <c r="E866" s="150">
        <f>E863-7</f>
        <v>40478</v>
      </c>
      <c r="F866" s="133" t="s">
        <v>29</v>
      </c>
      <c r="G866" s="150">
        <f>G863-7</f>
        <v>40519</v>
      </c>
      <c r="H866" s="144" t="s">
        <v>29</v>
      </c>
      <c r="I866" s="150" t="s">
        <v>29</v>
      </c>
      <c r="J866" s="133">
        <f>J863-7</f>
        <v>40267</v>
      </c>
      <c r="K866" s="102" t="s">
        <v>106</v>
      </c>
      <c r="L866" s="102" t="s">
        <v>106</v>
      </c>
      <c r="M866" s="150">
        <f>M863-7</f>
        <v>40695</v>
      </c>
      <c r="N866" s="201" t="s">
        <v>29</v>
      </c>
      <c r="O866" s="50">
        <f>O864-14</f>
        <v>40751</v>
      </c>
      <c r="P866" s="51"/>
      <c r="Q866" s="50">
        <f>Q864-14</f>
        <v>40835</v>
      </c>
      <c r="R866" s="51"/>
      <c r="S866" s="259"/>
      <c r="T866" s="50">
        <f>T864-14</f>
        <v>40920</v>
      </c>
      <c r="U866" s="73" t="s">
        <v>126</v>
      </c>
      <c r="V866" s="50">
        <v>40997</v>
      </c>
      <c r="W866" s="157" t="s">
        <v>106</v>
      </c>
      <c r="X866" s="62" t="s">
        <v>25</v>
      </c>
      <c r="Y866" s="191">
        <v>41065</v>
      </c>
      <c r="Z866" s="50">
        <v>41099</v>
      </c>
      <c r="AA866" s="50" t="s">
        <v>109</v>
      </c>
      <c r="AB866" s="50" t="s">
        <v>29</v>
      </c>
      <c r="AC866" s="50">
        <v>41200</v>
      </c>
      <c r="AD866" s="50" t="s">
        <v>38</v>
      </c>
      <c r="AE866" s="511">
        <f>AE863-14</f>
        <v>41247</v>
      </c>
      <c r="AF866" s="50" t="s">
        <v>38</v>
      </c>
      <c r="AG866" s="50" t="s">
        <v>38</v>
      </c>
      <c r="AH866" s="512">
        <v>41361</v>
      </c>
      <c r="AI866" s="50" t="s">
        <v>106</v>
      </c>
      <c r="AJ866" s="50" t="s">
        <v>25</v>
      </c>
      <c r="AK866" s="511">
        <f>AK863-14</f>
        <v>41402</v>
      </c>
      <c r="AL866" s="50" t="s">
        <v>109</v>
      </c>
      <c r="AM866" s="50" t="s">
        <v>109</v>
      </c>
      <c r="AN866" s="511">
        <f>AN863-14</f>
        <v>41487</v>
      </c>
      <c r="AO866" s="50" t="s">
        <v>192</v>
      </c>
      <c r="AP866" s="50" t="s">
        <v>192</v>
      </c>
      <c r="AQ866" s="511">
        <v>41589</v>
      </c>
      <c r="AR866" s="50" t="s">
        <v>67</v>
      </c>
      <c r="AS866" s="511">
        <f>AS863-14</f>
        <v>41682</v>
      </c>
      <c r="AT866" s="50" t="s">
        <v>24</v>
      </c>
      <c r="AU866" s="209" t="s">
        <v>106</v>
      </c>
      <c r="AV866" s="50">
        <v>41739</v>
      </c>
      <c r="AW866" s="191" t="s">
        <v>25</v>
      </c>
      <c r="AX866" s="50" t="s">
        <v>25</v>
      </c>
      <c r="AY866" s="50" t="s">
        <v>25</v>
      </c>
      <c r="AZ866" s="50" t="s">
        <v>25</v>
      </c>
      <c r="BA866" s="50" t="s">
        <v>25</v>
      </c>
      <c r="BB866" s="50"/>
      <c r="BC866" s="50"/>
      <c r="BD866" s="50"/>
      <c r="BE866" s="50"/>
      <c r="BF866" s="50"/>
      <c r="BG866" s="51"/>
      <c r="BH866" s="538"/>
      <c r="BI866" s="266"/>
      <c r="BJ866" s="538"/>
      <c r="BK866" s="266"/>
      <c r="BL866" s="186"/>
      <c r="BM866" s="1245"/>
      <c r="BN866" s="1338"/>
      <c r="BO866" s="538"/>
      <c r="BP866" s="266"/>
      <c r="BQ866" s="538"/>
      <c r="BR866" s="266"/>
      <c r="BS866" s="538"/>
      <c r="BT866" s="266"/>
      <c r="BU866" s="538"/>
      <c r="BV866" s="266"/>
      <c r="BW866" s="538"/>
      <c r="BX866" s="266"/>
      <c r="BY866" s="538"/>
      <c r="BZ866" s="266"/>
      <c r="CA866" s="900"/>
      <c r="CB866" s="538"/>
      <c r="CC866" s="266"/>
      <c r="CD866" s="538"/>
      <c r="CE866" s="266"/>
      <c r="CF866" s="538"/>
      <c r="CG866" s="538"/>
      <c r="CH866" s="890"/>
      <c r="CQ866" s="814"/>
      <c r="CR866" s="814"/>
    </row>
    <row r="867" spans="1:115" s="18" customFormat="1" ht="30" hidden="1" customHeight="1" x14ac:dyDescent="0.25">
      <c r="A867" s="4722"/>
      <c r="B867" s="4685"/>
      <c r="C867" s="141" t="s">
        <v>98</v>
      </c>
      <c r="D867" s="141" t="s">
        <v>98</v>
      </c>
      <c r="E867" s="112"/>
      <c r="F867" s="113"/>
      <c r="G867" s="114"/>
      <c r="H867" s="115"/>
      <c r="I867" s="112"/>
      <c r="J867" s="113"/>
      <c r="K867" s="116"/>
      <c r="L867" s="115" t="s">
        <v>25</v>
      </c>
      <c r="M867" s="116"/>
      <c r="N867" s="259"/>
      <c r="O867" s="186"/>
      <c r="P867" s="264"/>
      <c r="Q867" s="186"/>
      <c r="R867" s="264"/>
      <c r="S867" s="259"/>
      <c r="T867" s="186"/>
      <c r="U867" s="264"/>
      <c r="V867" s="186"/>
      <c r="W867" s="264"/>
      <c r="X867" s="186"/>
      <c r="Y867" s="186"/>
      <c r="Z867" s="186"/>
      <c r="AA867" s="746"/>
      <c r="AC867" s="831"/>
      <c r="AD867" s="830"/>
      <c r="AE867" s="830"/>
      <c r="AF867" s="830"/>
      <c r="AJ867" s="814"/>
      <c r="AL867" s="891"/>
      <c r="AM867" s="900"/>
      <c r="AN867" s="538"/>
      <c r="AO867" s="890"/>
      <c r="AQ867" s="891"/>
      <c r="AR867" s="538"/>
      <c r="AS867" s="538"/>
      <c r="AT867" s="538"/>
      <c r="AU867" s="533"/>
      <c r="AV867" s="538"/>
      <c r="AW867" s="948"/>
      <c r="AX867" s="538"/>
      <c r="AY867" s="538"/>
      <c r="AZ867" s="538"/>
      <c r="BA867" s="538"/>
      <c r="BB867" s="538"/>
      <c r="BC867" s="538"/>
      <c r="BD867" s="538"/>
      <c r="BE867" s="538"/>
      <c r="BF867" s="538"/>
      <c r="BG867" s="266"/>
      <c r="BH867" s="538"/>
      <c r="BI867" s="266"/>
      <c r="BJ867" s="538"/>
      <c r="BK867" s="266"/>
      <c r="BL867" s="186"/>
      <c r="BM867" s="1245"/>
      <c r="BN867" s="1338"/>
      <c r="BO867" s="538"/>
      <c r="BP867" s="266"/>
      <c r="BQ867" s="538"/>
      <c r="BR867" s="266"/>
      <c r="BS867" s="538"/>
      <c r="BT867" s="266"/>
      <c r="BU867" s="538"/>
      <c r="BV867" s="266"/>
      <c r="BW867" s="538"/>
      <c r="BX867" s="266"/>
      <c r="BY867" s="538"/>
      <c r="BZ867" s="266"/>
      <c r="CA867" s="900"/>
      <c r="CB867" s="538"/>
      <c r="CC867" s="266"/>
      <c r="CD867" s="538"/>
      <c r="CE867" s="266"/>
      <c r="CF867" s="538"/>
      <c r="CG867" s="538"/>
      <c r="CH867" s="890"/>
      <c r="CQ867" s="814"/>
      <c r="CR867" s="814"/>
    </row>
    <row r="868" spans="1:115" s="18" customFormat="1" ht="30" hidden="1" customHeight="1" x14ac:dyDescent="0.25">
      <c r="A868" s="4722"/>
      <c r="B868" s="4685"/>
      <c r="C868" s="141"/>
      <c r="D868" s="141"/>
      <c r="E868" s="112"/>
      <c r="F868" s="113"/>
      <c r="G868" s="114"/>
      <c r="H868" s="115"/>
      <c r="I868" s="112"/>
      <c r="J868" s="113"/>
      <c r="K868" s="116"/>
      <c r="L868" s="115" t="s">
        <v>25</v>
      </c>
      <c r="M868" s="116"/>
      <c r="N868" s="259"/>
      <c r="O868" s="186"/>
      <c r="P868" s="264"/>
      <c r="Q868" s="186"/>
      <c r="R868" s="264"/>
      <c r="S868" s="259"/>
      <c r="T868" s="186"/>
      <c r="U868" s="264"/>
      <c r="V868" s="186"/>
      <c r="W868" s="264"/>
      <c r="X868" s="186"/>
      <c r="Y868" s="186"/>
      <c r="Z868" s="186"/>
      <c r="AA868" s="746"/>
      <c r="AC868" s="831"/>
      <c r="AD868" s="830"/>
      <c r="AE868" s="830"/>
      <c r="AF868" s="830"/>
      <c r="AJ868" s="814"/>
      <c r="AL868" s="891"/>
      <c r="AM868" s="900"/>
      <c r="AN868" s="538"/>
      <c r="AO868" s="890"/>
      <c r="AQ868" s="891"/>
      <c r="AR868" s="538"/>
      <c r="AS868" s="538"/>
      <c r="AT868" s="538"/>
      <c r="AU868" s="533"/>
      <c r="AV868" s="538"/>
      <c r="AW868" s="948"/>
      <c r="AX868" s="538"/>
      <c r="AY868" s="538"/>
      <c r="AZ868" s="538"/>
      <c r="BA868" s="538"/>
      <c r="BB868" s="538"/>
      <c r="BC868" s="538"/>
      <c r="BD868" s="538"/>
      <c r="BE868" s="538"/>
      <c r="BF868" s="538"/>
      <c r="BG868" s="266"/>
      <c r="BH868" s="538"/>
      <c r="BI868" s="266"/>
      <c r="BJ868" s="538"/>
      <c r="BK868" s="266"/>
      <c r="BL868" s="186"/>
      <c r="BM868" s="1245"/>
      <c r="BN868" s="1338"/>
      <c r="BO868" s="538"/>
      <c r="BP868" s="266"/>
      <c r="BQ868" s="538"/>
      <c r="BR868" s="266"/>
      <c r="BS868" s="538"/>
      <c r="BT868" s="266"/>
      <c r="BU868" s="538"/>
      <c r="BV868" s="266"/>
      <c r="BW868" s="538"/>
      <c r="BX868" s="266"/>
      <c r="BY868" s="538"/>
      <c r="BZ868" s="266"/>
      <c r="CA868" s="900"/>
      <c r="CB868" s="538"/>
      <c r="CC868" s="266"/>
      <c r="CD868" s="538"/>
      <c r="CE868" s="266"/>
      <c r="CF868" s="538"/>
      <c r="CG868" s="538"/>
      <c r="CH868" s="890"/>
      <c r="CQ868" s="814"/>
      <c r="CR868" s="814"/>
    </row>
    <row r="869" spans="1:115" s="18" customFormat="1" ht="30" hidden="1" customHeight="1" x14ac:dyDescent="0.25">
      <c r="A869" s="4722"/>
      <c r="B869" s="4685"/>
      <c r="C869" s="141"/>
      <c r="D869" s="141"/>
      <c r="E869" s="112"/>
      <c r="F869" s="113"/>
      <c r="G869" s="114"/>
      <c r="H869" s="115"/>
      <c r="I869" s="112"/>
      <c r="J869" s="113"/>
      <c r="K869" s="116"/>
      <c r="L869" s="115" t="s">
        <v>25</v>
      </c>
      <c r="M869" s="116"/>
      <c r="N869" s="259"/>
      <c r="O869" s="186"/>
      <c r="P869" s="264"/>
      <c r="Q869" s="186"/>
      <c r="R869" s="264"/>
      <c r="S869" s="259"/>
      <c r="T869" s="186"/>
      <c r="U869" s="264"/>
      <c r="V869" s="186"/>
      <c r="W869" s="264"/>
      <c r="X869" s="186"/>
      <c r="Y869" s="186"/>
      <c r="Z869" s="186"/>
      <c r="AA869" s="746"/>
      <c r="AC869" s="831"/>
      <c r="AD869" s="830"/>
      <c r="AE869" s="830"/>
      <c r="AF869" s="830"/>
      <c r="AJ869" s="814"/>
      <c r="AL869" s="891"/>
      <c r="AM869" s="900"/>
      <c r="AN869" s="538"/>
      <c r="AO869" s="890"/>
      <c r="AQ869" s="891"/>
      <c r="AR869" s="538"/>
      <c r="AS869" s="538"/>
      <c r="AT869" s="538"/>
      <c r="AU869" s="533"/>
      <c r="AV869" s="538"/>
      <c r="AW869" s="948"/>
      <c r="AX869" s="538"/>
      <c r="AY869" s="538"/>
      <c r="AZ869" s="538"/>
      <c r="BA869" s="538"/>
      <c r="BB869" s="538"/>
      <c r="BC869" s="538"/>
      <c r="BD869" s="538"/>
      <c r="BE869" s="538"/>
      <c r="BF869" s="538"/>
      <c r="BG869" s="266"/>
      <c r="BH869" s="538"/>
      <c r="BI869" s="266"/>
      <c r="BJ869" s="538"/>
      <c r="BK869" s="266"/>
      <c r="BL869" s="186"/>
      <c r="BM869" s="1245"/>
      <c r="BN869" s="1338"/>
      <c r="BO869" s="538"/>
      <c r="BP869" s="266"/>
      <c r="BQ869" s="538"/>
      <c r="BR869" s="266"/>
      <c r="BS869" s="538"/>
      <c r="BT869" s="266"/>
      <c r="BU869" s="538"/>
      <c r="BV869" s="266"/>
      <c r="BW869" s="538"/>
      <c r="BX869" s="266"/>
      <c r="BY869" s="538"/>
      <c r="BZ869" s="266"/>
      <c r="CA869" s="900"/>
      <c r="CB869" s="538"/>
      <c r="CC869" s="266"/>
      <c r="CD869" s="538"/>
      <c r="CE869" s="266"/>
      <c r="CF869" s="538"/>
      <c r="CG869" s="538"/>
      <c r="CH869" s="890"/>
      <c r="CQ869" s="814"/>
      <c r="CR869" s="814"/>
    </row>
    <row r="870" spans="1:115" s="18" customFormat="1" ht="30" hidden="1" customHeight="1" x14ac:dyDescent="0.25">
      <c r="A870" s="4722"/>
      <c r="B870" s="4685"/>
      <c r="C870" s="134" t="s">
        <v>20</v>
      </c>
      <c r="D870" s="134" t="s">
        <v>20</v>
      </c>
      <c r="E870" s="62">
        <v>40480</v>
      </c>
      <c r="F870" s="51">
        <f>F863-5</f>
        <v>40501</v>
      </c>
      <c r="G870" s="62">
        <v>40526</v>
      </c>
      <c r="H870" s="142" t="s">
        <v>67</v>
      </c>
      <c r="I870" s="147">
        <f>I863-5</f>
        <v>40599</v>
      </c>
      <c r="J870" s="146">
        <f>J863-5</f>
        <v>40269</v>
      </c>
      <c r="K870" s="151">
        <f>K863-5</f>
        <v>40655</v>
      </c>
      <c r="L870" s="131" t="s">
        <v>25</v>
      </c>
      <c r="M870" s="151">
        <f>M863-5</f>
        <v>40697</v>
      </c>
      <c r="N870" s="259"/>
      <c r="O870" s="186"/>
      <c r="P870" s="264"/>
      <c r="Q870" s="186"/>
      <c r="R870" s="264"/>
      <c r="S870" s="259"/>
      <c r="T870" s="186"/>
      <c r="U870" s="264"/>
      <c r="V870" s="186"/>
      <c r="W870" s="264"/>
      <c r="X870" s="186"/>
      <c r="Y870" s="186"/>
      <c r="Z870" s="186"/>
      <c r="AA870" s="746"/>
      <c r="AC870" s="831"/>
      <c r="AD870" s="830"/>
      <c r="AE870" s="830"/>
      <c r="AF870" s="830"/>
      <c r="AJ870" s="814"/>
      <c r="AL870" s="891"/>
      <c r="AM870" s="900"/>
      <c r="AN870" s="538"/>
      <c r="AO870" s="890"/>
      <c r="AQ870" s="891"/>
      <c r="AR870" s="538"/>
      <c r="AS870" s="538"/>
      <c r="AT870" s="538"/>
      <c r="AU870" s="533"/>
      <c r="AV870" s="538"/>
      <c r="AW870" s="948"/>
      <c r="AX870" s="538"/>
      <c r="AY870" s="538"/>
      <c r="AZ870" s="538"/>
      <c r="BA870" s="538"/>
      <c r="BB870" s="538"/>
      <c r="BC870" s="538"/>
      <c r="BD870" s="538"/>
      <c r="BE870" s="538"/>
      <c r="BF870" s="538"/>
      <c r="BG870" s="266"/>
      <c r="BH870" s="538"/>
      <c r="BI870" s="266"/>
      <c r="BJ870" s="538"/>
      <c r="BK870" s="266"/>
      <c r="BL870" s="186"/>
      <c r="BM870" s="1245"/>
      <c r="BN870" s="1338"/>
      <c r="BO870" s="538"/>
      <c r="BP870" s="266"/>
      <c r="BQ870" s="538"/>
      <c r="BR870" s="266"/>
      <c r="BS870" s="538"/>
      <c r="BT870" s="266"/>
      <c r="BU870" s="538"/>
      <c r="BV870" s="266"/>
      <c r="BW870" s="538"/>
      <c r="BX870" s="266"/>
      <c r="BY870" s="538"/>
      <c r="BZ870" s="266"/>
      <c r="CA870" s="900"/>
      <c r="CB870" s="538"/>
      <c r="CC870" s="266"/>
      <c r="CD870" s="538"/>
      <c r="CE870" s="266"/>
      <c r="CF870" s="538"/>
      <c r="CG870" s="538"/>
      <c r="CH870" s="890"/>
      <c r="CQ870" s="814"/>
      <c r="CR870" s="814"/>
    </row>
    <row r="871" spans="1:115" s="18" customFormat="1" ht="30" hidden="1" customHeight="1" x14ac:dyDescent="0.25">
      <c r="A871" s="4722"/>
      <c r="B871" s="4685"/>
      <c r="C871" s="134" t="s">
        <v>19</v>
      </c>
      <c r="D871" s="134" t="s">
        <v>19</v>
      </c>
      <c r="E871" s="62">
        <v>40465</v>
      </c>
      <c r="F871" s="51">
        <f>F870-14</f>
        <v>40487</v>
      </c>
      <c r="G871" s="62">
        <v>40511</v>
      </c>
      <c r="H871" s="142" t="s">
        <v>67</v>
      </c>
      <c r="I871" s="147">
        <f>I870-14</f>
        <v>40585</v>
      </c>
      <c r="J871" s="146">
        <f>J870-14</f>
        <v>40255</v>
      </c>
      <c r="K871" s="151">
        <f>K870-14</f>
        <v>40641</v>
      </c>
      <c r="L871" s="131" t="s">
        <v>25</v>
      </c>
      <c r="M871" s="151">
        <f>M870-14</f>
        <v>40683</v>
      </c>
      <c r="N871" s="259"/>
      <c r="O871" s="186"/>
      <c r="P871" s="264"/>
      <c r="Q871" s="186"/>
      <c r="R871" s="264"/>
      <c r="S871" s="259"/>
      <c r="T871" s="186"/>
      <c r="U871" s="264"/>
      <c r="V871" s="186"/>
      <c r="W871" s="264"/>
      <c r="X871" s="186"/>
      <c r="Y871" s="186"/>
      <c r="Z871" s="186"/>
      <c r="AA871" s="746"/>
      <c r="AC871" s="831"/>
      <c r="AD871" s="830"/>
      <c r="AE871" s="830"/>
      <c r="AF871" s="830"/>
      <c r="AJ871" s="814"/>
      <c r="AL871" s="891"/>
      <c r="AM871" s="900"/>
      <c r="AN871" s="538"/>
      <c r="AO871" s="890"/>
      <c r="AQ871" s="891"/>
      <c r="AR871" s="538"/>
      <c r="AS871" s="538"/>
      <c r="AT871" s="538"/>
      <c r="AU871" s="533"/>
      <c r="AV871" s="538"/>
      <c r="AW871" s="948"/>
      <c r="AX871" s="538"/>
      <c r="AY871" s="538"/>
      <c r="AZ871" s="538"/>
      <c r="BA871" s="538"/>
      <c r="BB871" s="538"/>
      <c r="BC871" s="538"/>
      <c r="BD871" s="538"/>
      <c r="BE871" s="538"/>
      <c r="BF871" s="538"/>
      <c r="BG871" s="266"/>
      <c r="BH871" s="538"/>
      <c r="BI871" s="266"/>
      <c r="BJ871" s="538"/>
      <c r="BK871" s="266"/>
      <c r="BL871" s="186"/>
      <c r="BM871" s="1245"/>
      <c r="BN871" s="1338"/>
      <c r="BO871" s="538"/>
      <c r="BP871" s="266"/>
      <c r="BQ871" s="538"/>
      <c r="BR871" s="266"/>
      <c r="BS871" s="538"/>
      <c r="BT871" s="266"/>
      <c r="BU871" s="538"/>
      <c r="BV871" s="266"/>
      <c r="BW871" s="538"/>
      <c r="BX871" s="266"/>
      <c r="BY871" s="538"/>
      <c r="BZ871" s="266"/>
      <c r="CA871" s="900"/>
      <c r="CB871" s="538"/>
      <c r="CC871" s="266"/>
      <c r="CD871" s="538"/>
      <c r="CE871" s="266"/>
      <c r="CF871" s="538"/>
      <c r="CG871" s="538"/>
      <c r="CH871" s="890"/>
      <c r="CQ871" s="814"/>
      <c r="CR871" s="814"/>
    </row>
    <row r="872" spans="1:115" s="18" customFormat="1" ht="30" hidden="1" customHeight="1" x14ac:dyDescent="0.25">
      <c r="A872" s="4722"/>
      <c r="B872" s="4685"/>
      <c r="C872" s="137" t="s">
        <v>35</v>
      </c>
      <c r="D872" s="137" t="s">
        <v>35</v>
      </c>
      <c r="E872" s="62">
        <v>40463</v>
      </c>
      <c r="F872" s="51">
        <f>F871-2</f>
        <v>40485</v>
      </c>
      <c r="G872" s="62">
        <v>40509</v>
      </c>
      <c r="H872" s="142" t="s">
        <v>67</v>
      </c>
      <c r="I872" s="147">
        <f>I871-2</f>
        <v>40583</v>
      </c>
      <c r="J872" s="146">
        <f>J871-2</f>
        <v>40253</v>
      </c>
      <c r="K872" s="151">
        <f>K871-2</f>
        <v>40639</v>
      </c>
      <c r="L872" s="131" t="s">
        <v>25</v>
      </c>
      <c r="M872" s="151">
        <f>M871-2</f>
        <v>40681</v>
      </c>
      <c r="N872" s="259"/>
      <c r="O872" s="186"/>
      <c r="P872" s="264"/>
      <c r="Q872" s="186"/>
      <c r="R872" s="264"/>
      <c r="S872" s="259"/>
      <c r="T872" s="186"/>
      <c r="U872" s="264"/>
      <c r="V872" s="186"/>
      <c r="W872" s="264"/>
      <c r="X872" s="186"/>
      <c r="Y872" s="186"/>
      <c r="Z872" s="186"/>
      <c r="AA872" s="746"/>
      <c r="AC872" s="831"/>
      <c r="AD872" s="830"/>
      <c r="AE872" s="830"/>
      <c r="AF872" s="830"/>
      <c r="AJ872" s="814"/>
      <c r="AL872" s="891"/>
      <c r="AM872" s="900"/>
      <c r="AN872" s="538"/>
      <c r="AO872" s="890"/>
      <c r="AQ872" s="891"/>
      <c r="AR872" s="538"/>
      <c r="AS872" s="538"/>
      <c r="AT872" s="538"/>
      <c r="AU872" s="533"/>
      <c r="AV872" s="538"/>
      <c r="AW872" s="948"/>
      <c r="AX872" s="538"/>
      <c r="AY872" s="538"/>
      <c r="AZ872" s="538"/>
      <c r="BA872" s="538"/>
      <c r="BB872" s="538"/>
      <c r="BC872" s="538"/>
      <c r="BD872" s="538"/>
      <c r="BE872" s="538"/>
      <c r="BF872" s="538"/>
      <c r="BG872" s="266"/>
      <c r="BH872" s="538"/>
      <c r="BI872" s="266"/>
      <c r="BJ872" s="538"/>
      <c r="BK872" s="266"/>
      <c r="BL872" s="186"/>
      <c r="BM872" s="1245"/>
      <c r="BN872" s="1338"/>
      <c r="BO872" s="538"/>
      <c r="BP872" s="266"/>
      <c r="BQ872" s="538"/>
      <c r="BR872" s="266"/>
      <c r="BS872" s="538"/>
      <c r="BT872" s="266"/>
      <c r="BU872" s="538"/>
      <c r="BV872" s="266"/>
      <c r="BW872" s="538"/>
      <c r="BX872" s="266"/>
      <c r="BY872" s="538"/>
      <c r="BZ872" s="266"/>
      <c r="CA872" s="900"/>
      <c r="CB872" s="538"/>
      <c r="CC872" s="266"/>
      <c r="CD872" s="538"/>
      <c r="CE872" s="266"/>
      <c r="CF872" s="538"/>
      <c r="CG872" s="538"/>
      <c r="CH872" s="890"/>
      <c r="CQ872" s="814"/>
      <c r="CR872" s="814"/>
    </row>
    <row r="873" spans="1:115" s="18" customFormat="1" ht="60" hidden="1" customHeight="1" x14ac:dyDescent="0.25">
      <c r="A873" s="4722"/>
      <c r="B873" s="4685"/>
      <c r="C873" s="134"/>
      <c r="D873" s="134"/>
      <c r="E873" s="101"/>
      <c r="F873" s="63"/>
      <c r="G873" s="101"/>
      <c r="H873" s="145"/>
      <c r="I873" s="101"/>
      <c r="J873" s="104"/>
      <c r="K873" s="101"/>
      <c r="L873" s="156"/>
      <c r="M873" s="101"/>
      <c r="N873" s="262"/>
      <c r="O873" s="186"/>
      <c r="P873" s="264"/>
      <c r="Q873" s="186"/>
      <c r="R873" s="266"/>
      <c r="S873" s="259"/>
      <c r="T873" s="186"/>
      <c r="U873" s="264"/>
      <c r="V873" s="186"/>
      <c r="W873" s="264"/>
      <c r="X873" s="186"/>
      <c r="Y873" s="186"/>
      <c r="Z873" s="186"/>
      <c r="AA873" s="746"/>
      <c r="AC873" s="831"/>
      <c r="AD873" s="830"/>
      <c r="AE873" s="830"/>
      <c r="AF873" s="830"/>
      <c r="AJ873" s="814"/>
      <c r="AL873" s="891"/>
      <c r="AM873" s="900"/>
      <c r="AN873" s="538"/>
      <c r="AO873" s="890"/>
      <c r="AQ873" s="891"/>
      <c r="AR873" s="538"/>
      <c r="AS873" s="538"/>
      <c r="AT873" s="538"/>
      <c r="AU873" s="533"/>
      <c r="AV873" s="538"/>
      <c r="AW873" s="948"/>
      <c r="AX873" s="538"/>
      <c r="AY873" s="538"/>
      <c r="AZ873" s="538"/>
      <c r="BA873" s="538"/>
      <c r="BB873" s="538"/>
      <c r="BC873" s="538"/>
      <c r="BD873" s="538"/>
      <c r="BE873" s="538"/>
      <c r="BF873" s="538"/>
      <c r="BG873" s="266"/>
      <c r="BH873" s="538"/>
      <c r="BI873" s="266"/>
      <c r="BJ873" s="538"/>
      <c r="BK873" s="266"/>
      <c r="BL873" s="186"/>
      <c r="BM873" s="1245"/>
      <c r="BN873" s="1338"/>
      <c r="BO873" s="538"/>
      <c r="BP873" s="266"/>
      <c r="BQ873" s="538"/>
      <c r="BR873" s="266"/>
      <c r="BS873" s="538"/>
      <c r="BT873" s="266"/>
      <c r="BU873" s="538"/>
      <c r="BV873" s="266"/>
      <c r="BW873" s="538"/>
      <c r="BX873" s="266"/>
      <c r="BY873" s="538"/>
      <c r="BZ873" s="266"/>
      <c r="CA873" s="900"/>
      <c r="CB873" s="538"/>
      <c r="CC873" s="266"/>
      <c r="CD873" s="538"/>
      <c r="CE873" s="266"/>
      <c r="CF873" s="538"/>
      <c r="CG873" s="538"/>
      <c r="CH873" s="890"/>
      <c r="CQ873" s="814"/>
      <c r="CR873" s="814"/>
    </row>
    <row r="874" spans="1:115" ht="30" hidden="1" customHeight="1" x14ac:dyDescent="0.25">
      <c r="A874" s="4722"/>
      <c r="B874" s="4685"/>
      <c r="C874" s="721" t="s">
        <v>52</v>
      </c>
      <c r="D874" s="721" t="s">
        <v>52</v>
      </c>
      <c r="E874" s="722" t="s">
        <v>55</v>
      </c>
      <c r="F874" s="723">
        <v>40401</v>
      </c>
      <c r="G874" s="724" t="s">
        <v>54</v>
      </c>
      <c r="H874" s="722" t="s">
        <v>54</v>
      </c>
      <c r="I874" s="725" t="e">
        <f>#REF!</f>
        <v>#REF!</v>
      </c>
      <c r="J874" s="726" t="s">
        <v>24</v>
      </c>
      <c r="K874" s="727">
        <v>40583</v>
      </c>
      <c r="L874" s="728" t="s">
        <v>25</v>
      </c>
      <c r="M874" s="729" t="s">
        <v>25</v>
      </c>
      <c r="O874" s="182"/>
      <c r="P874" s="181"/>
      <c r="Q874" s="182"/>
      <c r="R874" s="181"/>
      <c r="S874" s="340"/>
      <c r="T874" s="182"/>
      <c r="U874" s="181"/>
      <c r="V874" s="182"/>
      <c r="W874" s="181"/>
      <c r="X874" s="182"/>
      <c r="Y874" s="182"/>
      <c r="Z874" s="182"/>
      <c r="AA874" s="747"/>
      <c r="AB874" s="15"/>
      <c r="AK874" s="15"/>
      <c r="AM874" s="901"/>
      <c r="AN874" s="895"/>
      <c r="AR874" s="895"/>
      <c r="AS874" s="895"/>
      <c r="AT874" s="895"/>
      <c r="AU874" s="951"/>
      <c r="AV874" s="895"/>
      <c r="AW874" s="954"/>
      <c r="AX874" s="895"/>
      <c r="AY874" s="895"/>
      <c r="AZ874" s="895"/>
      <c r="BA874" s="895"/>
      <c r="BB874" s="895"/>
      <c r="BC874" s="895"/>
      <c r="BD874" s="895"/>
      <c r="BE874" s="895"/>
      <c r="BF874" s="895"/>
      <c r="BG874" s="1"/>
      <c r="BH874" s="895"/>
      <c r="BJ874" s="895"/>
      <c r="BL874" s="182"/>
      <c r="BO874" s="895"/>
      <c r="BP874" s="1"/>
      <c r="BQ874" s="895"/>
      <c r="BR874" s="1"/>
      <c r="BS874" s="895"/>
      <c r="BT874" s="1"/>
      <c r="BU874" s="895"/>
      <c r="BV874" s="1"/>
      <c r="BW874" s="895"/>
      <c r="BX874" s="1"/>
      <c r="BY874" s="895"/>
      <c r="BZ874" s="1"/>
      <c r="CA874" s="901"/>
      <c r="CB874" s="895"/>
      <c r="CC874" s="1"/>
      <c r="CD874" s="895"/>
      <c r="CE874" s="1"/>
      <c r="CF874" s="895"/>
      <c r="CG874" s="895"/>
    </row>
    <row r="875" spans="1:115" ht="30" hidden="1" customHeight="1" x14ac:dyDescent="0.25">
      <c r="A875" s="4722"/>
      <c r="B875" s="4685"/>
      <c r="C875" s="734" t="s">
        <v>134</v>
      </c>
      <c r="D875" s="734" t="s">
        <v>134</v>
      </c>
      <c r="E875" s="319"/>
      <c r="F875" s="320"/>
      <c r="G875" s="321"/>
      <c r="H875" s="320"/>
      <c r="I875" s="322"/>
      <c r="J875" s="320"/>
      <c r="K875" s="323"/>
      <c r="L875" s="323"/>
      <c r="M875" s="324"/>
      <c r="N875" s="735"/>
      <c r="O875" s="325">
        <v>41090</v>
      </c>
      <c r="P875" s="326">
        <v>41120</v>
      </c>
      <c r="Q875" s="325">
        <v>41151</v>
      </c>
      <c r="R875" s="326">
        <v>41182</v>
      </c>
      <c r="S875" s="325">
        <v>406425</v>
      </c>
      <c r="T875" s="326">
        <v>41243</v>
      </c>
      <c r="U875" s="325">
        <v>41273</v>
      </c>
      <c r="V875" s="326">
        <v>41304</v>
      </c>
      <c r="W875" s="325">
        <v>41333</v>
      </c>
      <c r="X875" s="326" t="s">
        <v>128</v>
      </c>
      <c r="Y875" s="326">
        <v>41363</v>
      </c>
      <c r="Z875" s="326">
        <v>41424</v>
      </c>
      <c r="AA875" s="347">
        <v>41455</v>
      </c>
      <c r="AB875" s="325">
        <v>41120</v>
      </c>
      <c r="AC875" s="325">
        <v>41151</v>
      </c>
      <c r="AD875" s="325">
        <v>41182</v>
      </c>
      <c r="AE875" s="324">
        <v>41212</v>
      </c>
      <c r="AF875" s="324">
        <v>41608</v>
      </c>
      <c r="AG875" s="324">
        <v>41638</v>
      </c>
      <c r="AH875" s="324">
        <v>41304</v>
      </c>
      <c r="AI875" s="324">
        <v>41333</v>
      </c>
      <c r="AJ875" s="347">
        <v>41363</v>
      </c>
      <c r="AK875" s="324">
        <v>41394</v>
      </c>
      <c r="AL875" s="325">
        <v>41424</v>
      </c>
      <c r="AM875" s="323">
        <v>41455</v>
      </c>
      <c r="AN875" s="326">
        <v>41485</v>
      </c>
      <c r="AO875" s="324">
        <v>41516</v>
      </c>
      <c r="AP875" s="324">
        <v>41547</v>
      </c>
      <c r="AQ875" s="325">
        <v>41577</v>
      </c>
      <c r="AR875" s="326">
        <v>41608</v>
      </c>
      <c r="AS875" s="326">
        <v>42003</v>
      </c>
      <c r="AT875" s="326">
        <v>42034</v>
      </c>
      <c r="AU875" s="880">
        <v>42063</v>
      </c>
      <c r="AV875" s="326">
        <v>42093</v>
      </c>
      <c r="AW875" s="955">
        <v>42093</v>
      </c>
      <c r="AX875" s="326">
        <v>42093</v>
      </c>
      <c r="AY875" s="326">
        <v>42093</v>
      </c>
      <c r="AZ875" s="326">
        <v>42093</v>
      </c>
      <c r="BA875" s="326">
        <v>42093</v>
      </c>
      <c r="BB875" s="326"/>
      <c r="BC875" s="326"/>
      <c r="BD875" s="326"/>
      <c r="BE875" s="326"/>
      <c r="BF875" s="326"/>
      <c r="BG875" s="1157"/>
      <c r="BH875" s="895"/>
      <c r="BJ875" s="895"/>
      <c r="BL875" s="182"/>
      <c r="BO875" s="895"/>
      <c r="BP875" s="1"/>
      <c r="BQ875" s="895"/>
      <c r="BR875" s="1"/>
      <c r="BS875" s="895"/>
      <c r="BT875" s="1"/>
      <c r="BU875" s="895"/>
      <c r="BV875" s="1"/>
      <c r="BW875" s="895"/>
      <c r="BX875" s="1"/>
      <c r="BY875" s="895"/>
      <c r="BZ875" s="1"/>
      <c r="CA875" s="901"/>
      <c r="CB875" s="895"/>
      <c r="CC875" s="1"/>
      <c r="CD875" s="895"/>
      <c r="CE875" s="1"/>
      <c r="CF875" s="895"/>
      <c r="CG875" s="895"/>
    </row>
    <row r="876" spans="1:115" ht="200.1" hidden="1" customHeight="1" x14ac:dyDescent="0.25">
      <c r="A876" s="4722"/>
      <c r="B876" s="4685"/>
      <c r="C876" s="22" t="s">
        <v>30</v>
      </c>
      <c r="D876" s="22" t="s">
        <v>30</v>
      </c>
      <c r="E876" s="577" t="s">
        <v>50</v>
      </c>
      <c r="F876" s="801"/>
      <c r="G876" s="802" t="s">
        <v>66</v>
      </c>
      <c r="H876" s="802" t="s">
        <v>66</v>
      </c>
      <c r="I876" s="801"/>
      <c r="J876" s="803"/>
      <c r="K876" s="32"/>
      <c r="L876" s="109"/>
      <c r="M876" s="183" t="s">
        <v>89</v>
      </c>
      <c r="N876" s="577" t="s">
        <v>108</v>
      </c>
      <c r="O876" s="464"/>
      <c r="P876" s="577" t="s">
        <v>114</v>
      </c>
      <c r="Q876" s="804" t="s">
        <v>110</v>
      </c>
      <c r="R876" s="109"/>
      <c r="S876" s="32"/>
      <c r="T876" s="159"/>
      <c r="U876" s="32"/>
      <c r="V876" s="159"/>
      <c r="W876" s="32"/>
      <c r="X876" s="578" t="s">
        <v>135</v>
      </c>
      <c r="Y876" s="577" t="s">
        <v>135</v>
      </c>
      <c r="Z876" s="159"/>
      <c r="AA876" s="577"/>
      <c r="AB876" s="750"/>
      <c r="AC876" s="826" t="s">
        <v>208</v>
      </c>
      <c r="AD876" s="828" t="s">
        <v>208</v>
      </c>
      <c r="AE876" s="817"/>
      <c r="AF876" s="826" t="s">
        <v>243</v>
      </c>
      <c r="AG876" s="719" t="s">
        <v>243</v>
      </c>
      <c r="AH876" s="755"/>
      <c r="AI876" s="719" t="s">
        <v>246</v>
      </c>
      <c r="AJ876" s="719" t="s">
        <v>246</v>
      </c>
      <c r="AK876" s="719" t="s">
        <v>252</v>
      </c>
      <c r="AL876" s="198" t="s">
        <v>252</v>
      </c>
      <c r="AM876" s="906"/>
      <c r="AN876" s="906"/>
      <c r="AO876" s="906"/>
      <c r="AP876" s="924" t="s">
        <v>282</v>
      </c>
      <c r="AQ876" s="825" t="s">
        <v>267</v>
      </c>
      <c r="AR876" s="898"/>
      <c r="AS876" s="719" t="s">
        <v>284</v>
      </c>
      <c r="AT876" s="719" t="s">
        <v>295</v>
      </c>
      <c r="AU876" s="719"/>
      <c r="AV876" s="719" t="s">
        <v>288</v>
      </c>
      <c r="AW876" s="950" t="s">
        <v>296</v>
      </c>
      <c r="AX876" s="929" t="s">
        <v>287</v>
      </c>
      <c r="AY876" s="929" t="s">
        <v>294</v>
      </c>
      <c r="AZ876" s="929" t="s">
        <v>293</v>
      </c>
      <c r="BA876" s="929" t="s">
        <v>285</v>
      </c>
      <c r="BB876" s="929"/>
      <c r="BC876" s="929"/>
      <c r="BD876" s="929"/>
      <c r="BE876" s="929"/>
      <c r="BF876" s="929"/>
      <c r="BG876" s="198"/>
      <c r="BH876" s="399"/>
      <c r="BI876" s="750"/>
      <c r="BJ876" s="399"/>
      <c r="BK876" s="750"/>
      <c r="BL876" s="200" t="s">
        <v>385</v>
      </c>
      <c r="BO876" s="411"/>
      <c r="BP876" s="130"/>
      <c r="BQ876" s="411"/>
      <c r="BR876" s="2236" t="s">
        <v>570</v>
      </c>
      <c r="BS876" s="2090" t="s">
        <v>556</v>
      </c>
      <c r="BT876" s="130"/>
      <c r="BU876" s="411"/>
      <c r="BV876" s="130"/>
      <c r="BW876" s="411"/>
      <c r="BX876" s="130"/>
      <c r="BY876" s="411"/>
      <c r="BZ876" s="130"/>
      <c r="CA876" s="2907"/>
      <c r="CB876" s="411"/>
      <c r="CC876" s="130"/>
      <c r="CD876" s="411"/>
      <c r="CE876" s="130"/>
      <c r="CF876" s="411"/>
      <c r="CG876" s="411"/>
    </row>
    <row r="877" spans="1:115" hidden="1" x14ac:dyDescent="0.25"/>
    <row r="878" spans="1:115" hidden="1" x14ac:dyDescent="0.25"/>
    <row r="879" spans="1:115" hidden="1" x14ac:dyDescent="0.25"/>
    <row r="880" spans="1:115" ht="150" hidden="1" customHeight="1" x14ac:dyDescent="0.25">
      <c r="C880" s="4"/>
      <c r="D880" s="4"/>
      <c r="E880" s="92"/>
      <c r="F880" s="82" t="s">
        <v>70</v>
      </c>
      <c r="G880" s="118" t="s">
        <v>87</v>
      </c>
      <c r="H880" s="83"/>
      <c r="I880" s="93"/>
      <c r="J880" s="83"/>
      <c r="K880" s="198" t="s">
        <v>88</v>
      </c>
      <c r="L880" s="199"/>
      <c r="M880" s="200" t="s">
        <v>99</v>
      </c>
      <c r="N880" s="203"/>
      <c r="O880" s="200" t="s">
        <v>112</v>
      </c>
      <c r="P880" s="203"/>
      <c r="Q880" s="204"/>
      <c r="R880" s="205"/>
      <c r="S880" s="203"/>
      <c r="T880" s="311"/>
      <c r="U880" s="204"/>
      <c r="V880" s="203"/>
      <c r="W880" s="204"/>
      <c r="X880" s="203" t="s">
        <v>1</v>
      </c>
      <c r="Y880" s="203" t="s">
        <v>1</v>
      </c>
      <c r="Z880" s="204"/>
      <c r="AA880" s="738"/>
      <c r="AB880" s="888" t="s">
        <v>209</v>
      </c>
      <c r="AC880" s="817"/>
      <c r="AD880" s="817"/>
      <c r="AE880" s="818"/>
      <c r="AF880" s="818"/>
      <c r="AV880" s="2803" t="s">
        <v>328</v>
      </c>
    </row>
    <row r="881" spans="1:100" ht="170.1" hidden="1" customHeight="1" x14ac:dyDescent="0.25">
      <c r="A881" s="3357" t="s">
        <v>713</v>
      </c>
      <c r="B881" s="3357"/>
      <c r="C881" s="4" t="s">
        <v>1</v>
      </c>
      <c r="D881" s="4"/>
      <c r="E881" s="13"/>
      <c r="F881" s="42"/>
      <c r="G881" s="42"/>
      <c r="H881" s="42"/>
      <c r="I881" s="42"/>
      <c r="J881" s="42"/>
      <c r="K881" s="2803"/>
      <c r="L881" s="13"/>
      <c r="M881" s="3351"/>
      <c r="N881" s="180"/>
      <c r="P881" s="180"/>
      <c r="Q881" s="248"/>
      <c r="T881" s="181"/>
      <c r="U881" s="181"/>
      <c r="V881" s="3351"/>
      <c r="W881" s="3351"/>
      <c r="X881" s="181"/>
      <c r="Y881" s="181"/>
      <c r="Z881" s="3351"/>
      <c r="AA881" s="3351"/>
      <c r="AB881" s="3351"/>
      <c r="AC881" s="829"/>
      <c r="AD881" s="829"/>
      <c r="AE881" s="1959"/>
      <c r="AF881" s="829"/>
      <c r="AG881" s="829"/>
      <c r="AH881" s="829"/>
      <c r="AI881" s="829"/>
      <c r="AJ881" s="829"/>
      <c r="AK881" s="829"/>
      <c r="AL881" s="829"/>
      <c r="AM881" s="829"/>
      <c r="AN881" s="829"/>
      <c r="AO881" s="829"/>
      <c r="AP881" s="829"/>
      <c r="AQ881" s="829"/>
      <c r="AR881" s="1960"/>
      <c r="AS881" s="829"/>
      <c r="AT881" s="829"/>
      <c r="AU881" s="829"/>
      <c r="AV881" s="829"/>
      <c r="AW881" s="829"/>
      <c r="AX881" s="829"/>
      <c r="AY881" s="829"/>
      <c r="AZ881" s="829"/>
      <c r="BA881" s="829"/>
      <c r="BB881" s="829"/>
      <c r="BC881" s="829"/>
      <c r="BD881" s="829"/>
      <c r="BE881" s="829"/>
      <c r="BF881" s="829"/>
      <c r="BG881" s="829"/>
      <c r="BH881" s="829"/>
      <c r="BI881" s="829"/>
      <c r="BJ881" s="829"/>
      <c r="BK881" s="829"/>
      <c r="BL881" s="2094"/>
      <c r="BR881" s="15" t="s">
        <v>591</v>
      </c>
    </row>
    <row r="882" spans="1:100" ht="30" hidden="1" customHeight="1" x14ac:dyDescent="0.25">
      <c r="A882" s="11"/>
      <c r="B882" s="12"/>
      <c r="C882" s="4"/>
      <c r="D882" s="4"/>
      <c r="E882" s="90"/>
      <c r="F882" s="90"/>
      <c r="G882" s="90"/>
      <c r="H882" s="90"/>
      <c r="I882" s="90"/>
      <c r="J882" s="90"/>
      <c r="K882" s="13"/>
      <c r="L882" s="13"/>
      <c r="M882" s="189"/>
      <c r="AB882" s="15"/>
      <c r="BI882" s="15" t="s">
        <v>1</v>
      </c>
      <c r="BL882" s="4772" t="s">
        <v>426</v>
      </c>
      <c r="BM882" s="4773"/>
      <c r="BN882" s="4774"/>
      <c r="BO882" s="4777" t="s">
        <v>449</v>
      </c>
      <c r="BP882" s="4779"/>
      <c r="BQ882" s="4781"/>
      <c r="BR882" s="4772" t="s">
        <v>431</v>
      </c>
      <c r="BS882" s="4773"/>
      <c r="BT882" s="4774"/>
      <c r="BU882" s="4777" t="s">
        <v>603</v>
      </c>
      <c r="BV882" s="4809"/>
      <c r="BW882" s="4809"/>
      <c r="BX882" s="4769"/>
      <c r="BY882" s="4777" t="s">
        <v>604</v>
      </c>
      <c r="BZ882" s="4809"/>
      <c r="CA882" s="4809"/>
      <c r="CB882" s="4769"/>
      <c r="CC882" s="4777" t="s">
        <v>605</v>
      </c>
      <c r="CD882" s="4809"/>
      <c r="CE882" s="4810"/>
      <c r="CF882" s="4780"/>
      <c r="CG882" s="4777" t="s">
        <v>603</v>
      </c>
      <c r="CH882" s="4809"/>
      <c r="CI882" s="4809"/>
      <c r="CJ882" s="4769"/>
      <c r="CK882" s="4777" t="s">
        <v>604</v>
      </c>
      <c r="CL882" s="4809"/>
      <c r="CM882" s="4809"/>
      <c r="CN882" s="4769"/>
      <c r="CO882" s="4777" t="s">
        <v>605</v>
      </c>
      <c r="CP882" s="4809"/>
      <c r="CQ882" s="4810"/>
      <c r="CR882" s="4780"/>
      <c r="CS882" s="4777" t="s">
        <v>603</v>
      </c>
      <c r="CT882" s="4809"/>
      <c r="CU882" s="4809"/>
      <c r="CV882" s="4769"/>
    </row>
    <row r="883" spans="1:100" ht="30" hidden="1" customHeight="1" x14ac:dyDescent="0.25">
      <c r="A883" s="11"/>
      <c r="B883" s="12"/>
      <c r="C883" s="4"/>
      <c r="D883" s="4"/>
      <c r="E883" s="90"/>
      <c r="F883" s="90"/>
      <c r="G883" s="90"/>
      <c r="H883" s="90"/>
      <c r="I883" s="90"/>
      <c r="J883" s="90"/>
      <c r="K883" s="13"/>
      <c r="L883" s="13"/>
      <c r="M883" s="189"/>
      <c r="AB883" s="15"/>
      <c r="BL883" s="1489">
        <v>42551</v>
      </c>
      <c r="BM883" s="1490">
        <v>42581</v>
      </c>
      <c r="BN883" s="1492">
        <v>42612</v>
      </c>
      <c r="BO883" s="1489">
        <v>42643</v>
      </c>
      <c r="BP883" s="1490">
        <v>42673</v>
      </c>
      <c r="BQ883" s="1492">
        <v>42704</v>
      </c>
      <c r="BR883" s="2617">
        <v>42734</v>
      </c>
      <c r="BS883" s="2656">
        <v>42765</v>
      </c>
      <c r="BT883" s="2657">
        <v>42794</v>
      </c>
      <c r="BU883" s="2659">
        <v>42824</v>
      </c>
      <c r="BV883" s="2657">
        <v>42855</v>
      </c>
      <c r="BW883" s="2656">
        <v>42885</v>
      </c>
      <c r="BX883" s="2657">
        <v>42916</v>
      </c>
      <c r="BY883" s="2656">
        <v>42946</v>
      </c>
      <c r="BZ883" s="2657">
        <v>42977</v>
      </c>
      <c r="CA883" s="2656">
        <v>43008</v>
      </c>
      <c r="CB883" s="2657">
        <v>43038</v>
      </c>
      <c r="CC883" s="2658">
        <v>43069</v>
      </c>
      <c r="CD883" s="2657">
        <v>42734</v>
      </c>
      <c r="CE883" s="2656">
        <v>42765</v>
      </c>
      <c r="CF883" s="2657">
        <v>42794</v>
      </c>
      <c r="CG883" s="2659">
        <v>43189</v>
      </c>
      <c r="CH883" s="2657">
        <v>43220</v>
      </c>
      <c r="CI883" s="2656">
        <v>43250</v>
      </c>
      <c r="CJ883" s="2657">
        <v>43281</v>
      </c>
      <c r="CK883" s="2656">
        <v>42946</v>
      </c>
      <c r="CL883" s="2657">
        <v>42977</v>
      </c>
      <c r="CM883" s="2656">
        <v>43008</v>
      </c>
      <c r="CN883" s="2657">
        <v>43038</v>
      </c>
      <c r="CO883" s="2658">
        <v>43069</v>
      </c>
      <c r="CP883" s="2657">
        <v>42734</v>
      </c>
      <c r="CQ883" s="2656">
        <v>42765</v>
      </c>
      <c r="CR883" s="2657">
        <v>42794</v>
      </c>
      <c r="CS883" s="2659">
        <v>43554</v>
      </c>
      <c r="CT883" s="2657">
        <v>43585</v>
      </c>
      <c r="CU883" s="2656">
        <v>43615</v>
      </c>
      <c r="CV883" s="2657">
        <v>43646</v>
      </c>
    </row>
    <row r="884" spans="1:100" ht="30" hidden="1" customHeight="1" x14ac:dyDescent="0.25">
      <c r="A884" s="4728" t="s">
        <v>548</v>
      </c>
      <c r="B884" s="4723" t="s">
        <v>547</v>
      </c>
      <c r="C884" s="1277" t="s">
        <v>433</v>
      </c>
      <c r="D884" s="1277"/>
      <c r="E884" s="90"/>
      <c r="F884" s="90"/>
      <c r="G884" s="90"/>
      <c r="H884" s="90"/>
      <c r="I884" s="90"/>
      <c r="J884" s="90"/>
      <c r="K884" s="13"/>
      <c r="L884" s="13"/>
      <c r="M884" s="189"/>
      <c r="AB884" s="15"/>
      <c r="BI884" s="508"/>
      <c r="BJ884" s="508"/>
      <c r="BK884" s="1418"/>
      <c r="BL884" s="1493">
        <v>42551</v>
      </c>
      <c r="BM884" s="1494">
        <v>42581</v>
      </c>
      <c r="BN884" s="1533">
        <v>42612</v>
      </c>
      <c r="BO884" s="1416">
        <v>42643</v>
      </c>
      <c r="BP884" s="1417">
        <v>42673</v>
      </c>
      <c r="BQ884" s="1675">
        <v>42704</v>
      </c>
      <c r="BR884" s="2291">
        <v>42734</v>
      </c>
      <c r="BS884" s="2651">
        <v>42765</v>
      </c>
      <c r="BT884" s="2652">
        <v>42794</v>
      </c>
      <c r="BU884" s="2650">
        <v>42809</v>
      </c>
      <c r="BV884" s="2653">
        <v>42840</v>
      </c>
      <c r="BW884" s="2654">
        <v>42870</v>
      </c>
      <c r="BX884" s="2653">
        <v>42901</v>
      </c>
      <c r="BY884" s="2654">
        <v>42931</v>
      </c>
      <c r="BZ884" s="2653">
        <v>42962</v>
      </c>
      <c r="CA884" s="2654">
        <v>42993</v>
      </c>
      <c r="CB884" s="2653">
        <v>43023</v>
      </c>
      <c r="CC884" s="2291">
        <v>43054</v>
      </c>
      <c r="CD884" s="2908">
        <v>43084</v>
      </c>
      <c r="CE884" s="2655">
        <v>43115</v>
      </c>
      <c r="CF884" s="2655">
        <v>43146</v>
      </c>
      <c r="CG884" s="2650">
        <v>43174</v>
      </c>
      <c r="CH884" s="2653">
        <v>43205</v>
      </c>
      <c r="CI884" s="2654">
        <v>43235</v>
      </c>
      <c r="CJ884" s="2653">
        <v>43266</v>
      </c>
      <c r="CK884" s="2654">
        <v>43296</v>
      </c>
      <c r="CL884" s="2653">
        <v>43327</v>
      </c>
      <c r="CM884" s="2654">
        <v>43358</v>
      </c>
      <c r="CN884" s="2653">
        <v>43388</v>
      </c>
      <c r="CO884" s="2291">
        <v>43419</v>
      </c>
      <c r="CP884" s="2908">
        <v>43449</v>
      </c>
      <c r="CQ884" s="2655">
        <v>43480</v>
      </c>
      <c r="CR884" s="2655">
        <v>43511</v>
      </c>
      <c r="CS884" s="2650">
        <v>43174</v>
      </c>
      <c r="CT884" s="2653">
        <v>43570</v>
      </c>
      <c r="CU884" s="2654">
        <v>43600</v>
      </c>
      <c r="CV884" s="2653">
        <v>43631</v>
      </c>
    </row>
    <row r="885" spans="1:100" ht="30" hidden="1" customHeight="1" x14ac:dyDescent="0.25">
      <c r="A885" s="4729"/>
      <c r="B885" s="4724"/>
      <c r="C885" s="1284" t="s">
        <v>440</v>
      </c>
      <c r="D885" s="1284"/>
      <c r="E885" s="90"/>
      <c r="F885" s="90"/>
      <c r="G885" s="90"/>
      <c r="H885" s="90"/>
      <c r="I885" s="90"/>
      <c r="J885" s="90"/>
      <c r="K885" s="13"/>
      <c r="L885" s="13"/>
      <c r="M885" s="189"/>
      <c r="AB885" s="15"/>
      <c r="BI885" s="508"/>
      <c r="BJ885" s="508"/>
      <c r="BK885" s="1418"/>
      <c r="BL885" s="1495">
        <v>42536</v>
      </c>
      <c r="BM885" s="1496">
        <v>42566</v>
      </c>
      <c r="BN885" s="1534">
        <v>42597</v>
      </c>
      <c r="BO885" s="1314">
        <v>42628</v>
      </c>
      <c r="BP885" s="1342">
        <v>42658</v>
      </c>
      <c r="BQ885" s="1352">
        <v>42689</v>
      </c>
      <c r="BR885" s="2292">
        <v>42719</v>
      </c>
      <c r="BS885" s="2293">
        <v>42750</v>
      </c>
      <c r="BT885" s="2294">
        <v>42750</v>
      </c>
      <c r="BU885" s="2618">
        <v>42799</v>
      </c>
      <c r="BV885" s="2295">
        <v>42830</v>
      </c>
      <c r="BW885" s="2292">
        <v>42860</v>
      </c>
      <c r="BX885" s="2295">
        <v>42891</v>
      </c>
      <c r="BY885" s="2292">
        <v>42921</v>
      </c>
      <c r="BZ885" s="2295">
        <v>42952</v>
      </c>
      <c r="CA885" s="2292">
        <v>42983</v>
      </c>
      <c r="CB885" s="2295">
        <v>43013</v>
      </c>
      <c r="CC885" s="2292">
        <v>43044</v>
      </c>
      <c r="CD885" s="2909">
        <v>43074</v>
      </c>
      <c r="CE885" s="2630">
        <v>43105</v>
      </c>
      <c r="CF885" s="2630">
        <v>43136</v>
      </c>
      <c r="CG885" s="2618">
        <v>43164</v>
      </c>
      <c r="CH885" s="2295">
        <v>43195</v>
      </c>
      <c r="CI885" s="2292">
        <v>43225</v>
      </c>
      <c r="CJ885" s="2295">
        <v>43256</v>
      </c>
      <c r="CK885" s="2292">
        <v>43286</v>
      </c>
      <c r="CL885" s="2295">
        <v>43317</v>
      </c>
      <c r="CM885" s="2292">
        <v>43348</v>
      </c>
      <c r="CN885" s="2295">
        <v>43378</v>
      </c>
      <c r="CO885" s="2292">
        <v>43409</v>
      </c>
      <c r="CP885" s="2909">
        <v>43439</v>
      </c>
      <c r="CQ885" s="2630">
        <v>43470</v>
      </c>
      <c r="CR885" s="2630">
        <v>43501</v>
      </c>
      <c r="CS885" s="2618">
        <v>43164</v>
      </c>
      <c r="CT885" s="2295">
        <v>43560</v>
      </c>
      <c r="CU885" s="2292">
        <v>43590</v>
      </c>
      <c r="CV885" s="2295">
        <v>43621</v>
      </c>
    </row>
    <row r="886" spans="1:100" ht="30" hidden="1" customHeight="1" x14ac:dyDescent="0.25">
      <c r="A886" s="4729"/>
      <c r="B886" s="4724"/>
      <c r="C886" s="1285" t="s">
        <v>434</v>
      </c>
      <c r="D886" s="1285"/>
      <c r="E886" s="90"/>
      <c r="F886" s="90"/>
      <c r="G886" s="90"/>
      <c r="H886" s="90"/>
      <c r="I886" s="90"/>
      <c r="J886" s="90"/>
      <c r="K886" s="13"/>
      <c r="L886" s="13"/>
      <c r="M886" s="189"/>
      <c r="AB886" s="15"/>
      <c r="BI886" s="508"/>
      <c r="BJ886" s="508"/>
      <c r="BK886" s="1418"/>
      <c r="BL886" s="1495">
        <v>42531</v>
      </c>
      <c r="BM886" s="1496">
        <v>42561</v>
      </c>
      <c r="BN886" s="1534">
        <v>42592</v>
      </c>
      <c r="BO886" s="1315">
        <v>42623</v>
      </c>
      <c r="BP886" s="1340">
        <v>42653</v>
      </c>
      <c r="BQ886" s="1350">
        <v>42684</v>
      </c>
      <c r="BR886" s="2296">
        <v>42714</v>
      </c>
      <c r="BS886" s="2297">
        <v>42745</v>
      </c>
      <c r="BT886" s="2298">
        <v>42776</v>
      </c>
      <c r="BU886" s="2619">
        <v>42804</v>
      </c>
      <c r="BV886" s="2300">
        <v>42835</v>
      </c>
      <c r="BW886" s="2299">
        <v>42865</v>
      </c>
      <c r="BX886" s="2300">
        <v>42896</v>
      </c>
      <c r="BY886" s="2299">
        <v>42926</v>
      </c>
      <c r="BZ886" s="2300">
        <v>42957</v>
      </c>
      <c r="CA886" s="2299">
        <v>42988</v>
      </c>
      <c r="CB886" s="2300">
        <v>43018</v>
      </c>
      <c r="CC886" s="2299">
        <v>43049</v>
      </c>
      <c r="CD886" s="2910">
        <v>43079</v>
      </c>
      <c r="CE886" s="2631">
        <v>43110</v>
      </c>
      <c r="CF886" s="2631">
        <v>43141</v>
      </c>
      <c r="CG886" s="2619">
        <v>43169</v>
      </c>
      <c r="CH886" s="2300">
        <v>43200</v>
      </c>
      <c r="CI886" s="2299">
        <v>43230</v>
      </c>
      <c r="CJ886" s="2300">
        <v>43261</v>
      </c>
      <c r="CK886" s="2299">
        <v>43291</v>
      </c>
      <c r="CL886" s="2300">
        <v>43322</v>
      </c>
      <c r="CM886" s="2299">
        <v>43353</v>
      </c>
      <c r="CN886" s="2300">
        <v>43383</v>
      </c>
      <c r="CO886" s="2299">
        <v>43414</v>
      </c>
      <c r="CP886" s="2910">
        <v>43444</v>
      </c>
      <c r="CQ886" s="2631">
        <v>43475</v>
      </c>
      <c r="CR886" s="2631">
        <v>43506</v>
      </c>
      <c r="CS886" s="2619">
        <v>43169</v>
      </c>
      <c r="CT886" s="2300">
        <v>43565</v>
      </c>
      <c r="CU886" s="2299">
        <v>43595</v>
      </c>
      <c r="CV886" s="2300">
        <v>43626</v>
      </c>
    </row>
    <row r="887" spans="1:100" ht="30" hidden="1" customHeight="1" x14ac:dyDescent="0.25">
      <c r="A887" s="4729"/>
      <c r="B887" s="4724"/>
      <c r="C887" s="1326" t="s">
        <v>441</v>
      </c>
      <c r="D887" s="1326"/>
      <c r="E887" s="90"/>
      <c r="F887" s="90"/>
      <c r="G887" s="90"/>
      <c r="H887" s="90"/>
      <c r="I887" s="90"/>
      <c r="J887" s="90"/>
      <c r="K887" s="13"/>
      <c r="L887" s="13"/>
      <c r="M887" s="189"/>
      <c r="AB887" s="15"/>
      <c r="BI887" s="508"/>
      <c r="BJ887" s="508"/>
      <c r="BK887" s="1418"/>
      <c r="BL887" s="1495">
        <v>42522</v>
      </c>
      <c r="BM887" s="1496">
        <v>42552</v>
      </c>
      <c r="BN887" s="1534">
        <v>42583</v>
      </c>
      <c r="BO887" s="1315">
        <v>42614</v>
      </c>
      <c r="BP887" s="1340">
        <v>42644</v>
      </c>
      <c r="BQ887" s="1350">
        <v>42675</v>
      </c>
      <c r="BR887" s="2296">
        <v>42705</v>
      </c>
      <c r="BS887" s="2297">
        <v>42734</v>
      </c>
      <c r="BT887" s="2298">
        <v>42750</v>
      </c>
      <c r="BU887" s="2619">
        <v>42795</v>
      </c>
      <c r="BV887" s="2300">
        <v>42826</v>
      </c>
      <c r="BW887" s="2299">
        <v>42856</v>
      </c>
      <c r="BX887" s="2300">
        <v>42887</v>
      </c>
      <c r="BY887" s="2299">
        <v>42917</v>
      </c>
      <c r="BZ887" s="2300">
        <v>42948</v>
      </c>
      <c r="CA887" s="2299">
        <v>42979</v>
      </c>
      <c r="CB887" s="2300">
        <v>43009</v>
      </c>
      <c r="CC887" s="2299">
        <v>43040</v>
      </c>
      <c r="CD887" s="2910">
        <v>43070</v>
      </c>
      <c r="CE887" s="2631">
        <v>43101</v>
      </c>
      <c r="CF887" s="2631">
        <v>43132</v>
      </c>
      <c r="CG887" s="2619">
        <v>43160</v>
      </c>
      <c r="CH887" s="2300">
        <v>43191</v>
      </c>
      <c r="CI887" s="2299">
        <v>43221</v>
      </c>
      <c r="CJ887" s="2300">
        <v>43252</v>
      </c>
      <c r="CK887" s="2299">
        <v>43282</v>
      </c>
      <c r="CL887" s="2300">
        <v>43313</v>
      </c>
      <c r="CM887" s="2299">
        <v>43344</v>
      </c>
      <c r="CN887" s="2300">
        <v>43374</v>
      </c>
      <c r="CO887" s="2299">
        <v>43405</v>
      </c>
      <c r="CP887" s="2910">
        <v>43435</v>
      </c>
      <c r="CQ887" s="2631">
        <v>43466</v>
      </c>
      <c r="CR887" s="2631">
        <v>43497</v>
      </c>
      <c r="CS887" s="2619">
        <v>43160</v>
      </c>
      <c r="CT887" s="2300">
        <v>43556</v>
      </c>
      <c r="CU887" s="2299">
        <v>43586</v>
      </c>
      <c r="CV887" s="2300">
        <v>43617</v>
      </c>
    </row>
    <row r="888" spans="1:100" ht="30" hidden="1" customHeight="1" x14ac:dyDescent="0.25">
      <c r="A888" s="4729"/>
      <c r="B888" s="4724"/>
      <c r="C888" s="2660" t="s">
        <v>601</v>
      </c>
      <c r="D888" s="2660"/>
      <c r="E888" s="2670"/>
      <c r="F888" s="2670"/>
      <c r="G888" s="2670"/>
      <c r="H888" s="2670"/>
      <c r="I888" s="2670"/>
      <c r="J888" s="2670"/>
      <c r="K888" s="2671"/>
      <c r="L888" s="2671"/>
      <c r="M888" s="2672"/>
      <c r="N888" s="2673"/>
      <c r="O888" s="2673"/>
      <c r="P888" s="2673"/>
      <c r="Q888" s="2673"/>
      <c r="R888" s="2673"/>
      <c r="S888" s="2673"/>
      <c r="T888" s="2673"/>
      <c r="U888" s="2673"/>
      <c r="V888" s="2673"/>
      <c r="W888" s="2673"/>
      <c r="X888" s="2673"/>
      <c r="Y888" s="2673"/>
      <c r="Z888" s="2673"/>
      <c r="AA888" s="2674"/>
      <c r="AB888" s="2675"/>
      <c r="AC888" s="2676"/>
      <c r="AD888" s="2676"/>
      <c r="AE888" s="2676"/>
      <c r="AF888" s="2676"/>
      <c r="AG888" s="2675"/>
      <c r="AH888" s="2675"/>
      <c r="AI888" s="2675"/>
      <c r="AJ888" s="2677"/>
      <c r="AK888" s="2677"/>
      <c r="AL888" s="2675"/>
      <c r="AM888" s="2675"/>
      <c r="AN888" s="2675"/>
      <c r="AO888" s="2675"/>
      <c r="AP888" s="2675"/>
      <c r="AQ888" s="2675"/>
      <c r="AR888" s="2675"/>
      <c r="AS888" s="2675"/>
      <c r="AT888" s="2675"/>
      <c r="AU888" s="2677"/>
      <c r="AV888" s="2675"/>
      <c r="AW888" s="2677"/>
      <c r="AX888" s="2675"/>
      <c r="AY888" s="2675"/>
      <c r="AZ888" s="2675"/>
      <c r="BA888" s="2675"/>
      <c r="BB888" s="2675"/>
      <c r="BC888" s="2675"/>
      <c r="BD888" s="2675"/>
      <c r="BE888" s="2675"/>
      <c r="BF888" s="2675"/>
      <c r="BG888" s="2675"/>
      <c r="BH888" s="2675"/>
      <c r="BI888" s="2678"/>
      <c r="BJ888" s="2678"/>
      <c r="BK888" s="2679"/>
      <c r="BL888" s="2680"/>
      <c r="BM888" s="2681"/>
      <c r="BN888" s="2682"/>
      <c r="BO888" s="2661"/>
      <c r="BP888" s="2662"/>
      <c r="BQ888" s="2663"/>
      <c r="BR888" s="2664"/>
      <c r="BS888" s="2665"/>
      <c r="BT888" s="2666"/>
      <c r="BU888" s="2667">
        <v>42384</v>
      </c>
      <c r="BV888" s="2668" t="s">
        <v>602</v>
      </c>
      <c r="BW888" s="2664">
        <v>42423</v>
      </c>
      <c r="BX888" s="2668"/>
      <c r="BY888" s="2664">
        <v>42439</v>
      </c>
      <c r="BZ888" s="2668"/>
      <c r="CA888" s="2664">
        <v>42523</v>
      </c>
      <c r="CB888" s="2668"/>
      <c r="CC888" s="2664"/>
      <c r="CD888" s="2911"/>
      <c r="CE888" s="2669"/>
      <c r="CF888" s="2669"/>
      <c r="CG888" s="2664"/>
      <c r="CH888" s="2668"/>
      <c r="CI888" s="2664"/>
      <c r="CJ888" s="2668"/>
      <c r="CK888" s="2664">
        <v>42439</v>
      </c>
      <c r="CL888" s="2668"/>
      <c r="CM888" s="2664">
        <v>42523</v>
      </c>
      <c r="CN888" s="2668"/>
      <c r="CO888" s="2664"/>
      <c r="CP888" s="2911"/>
      <c r="CQ888" s="2669"/>
      <c r="CR888" s="2669"/>
      <c r="CS888" s="2664"/>
      <c r="CT888" s="2668"/>
      <c r="CU888" s="2664"/>
      <c r="CV888" s="2668"/>
    </row>
    <row r="889" spans="1:100" ht="30" hidden="1" customHeight="1" x14ac:dyDescent="0.25">
      <c r="A889" s="4729"/>
      <c r="B889" s="4724"/>
      <c r="C889" s="1327" t="s">
        <v>427</v>
      </c>
      <c r="D889" s="1327"/>
      <c r="E889" s="2683"/>
      <c r="F889" s="2683"/>
      <c r="G889" s="2683"/>
      <c r="H889" s="2683"/>
      <c r="I889" s="2683"/>
      <c r="J889" s="2683"/>
      <c r="K889" s="2684"/>
      <c r="L889" s="2684"/>
      <c r="M889" s="2685"/>
      <c r="N889" s="2686"/>
      <c r="O889" s="2686"/>
      <c r="P889" s="2686"/>
      <c r="Q889" s="2686"/>
      <c r="R889" s="2686"/>
      <c r="S889" s="2686"/>
      <c r="T889" s="2686"/>
      <c r="U889" s="2686"/>
      <c r="V889" s="2686"/>
      <c r="W889" s="2686"/>
      <c r="X889" s="2686"/>
      <c r="Y889" s="2686"/>
      <c r="Z889" s="2686"/>
      <c r="AA889" s="2687"/>
      <c r="AB889" s="2688"/>
      <c r="AC889" s="2689"/>
      <c r="AD889" s="2689"/>
      <c r="AE889" s="2689"/>
      <c r="AF889" s="2689"/>
      <c r="AG889" s="2688"/>
      <c r="AH889" s="2688"/>
      <c r="AI889" s="2688"/>
      <c r="AJ889" s="2690"/>
      <c r="AK889" s="2690"/>
      <c r="AL889" s="2688"/>
      <c r="AM889" s="2688"/>
      <c r="AN889" s="2688"/>
      <c r="AO889" s="2688"/>
      <c r="AP889" s="2688"/>
      <c r="AQ889" s="2688"/>
      <c r="AR889" s="2688"/>
      <c r="AS889" s="2688"/>
      <c r="AT889" s="2688"/>
      <c r="AU889" s="2690"/>
      <c r="AV889" s="2688"/>
      <c r="AW889" s="2690"/>
      <c r="AX889" s="2688"/>
      <c r="AY889" s="2688"/>
      <c r="AZ889" s="2688"/>
      <c r="BA889" s="2688"/>
      <c r="BB889" s="2688"/>
      <c r="BC889" s="2688"/>
      <c r="BD889" s="2688"/>
      <c r="BE889" s="2688"/>
      <c r="BF889" s="2688"/>
      <c r="BG889" s="2688"/>
      <c r="BH889" s="2688"/>
      <c r="BI889" s="2691"/>
      <c r="BJ889" s="2691"/>
      <c r="BK889" s="2692"/>
      <c r="BL889" s="1670" t="str">
        <f>BL561</f>
        <v>show with 9/30</v>
      </c>
      <c r="BM889" s="1671">
        <f>BM561</f>
        <v>42453</v>
      </c>
      <c r="BN889" s="2693" t="str">
        <f>BN561</f>
        <v>show with 3/30</v>
      </c>
      <c r="BO889" s="2694">
        <f t="shared" ref="BO889:CV889" si="859">BO135</f>
        <v>42517</v>
      </c>
      <c r="BP889" s="2695">
        <f t="shared" si="859"/>
        <v>42552</v>
      </c>
      <c r="BQ889" s="2696">
        <f t="shared" si="859"/>
        <v>42587</v>
      </c>
      <c r="BR889" s="2697">
        <f t="shared" si="859"/>
        <v>42629</v>
      </c>
      <c r="BS889" s="2698" t="str">
        <f t="shared" si="859"/>
        <v>same as 12/30</v>
      </c>
      <c r="BT889" s="2699">
        <f t="shared" si="859"/>
        <v>42657</v>
      </c>
      <c r="BU889" s="2700">
        <f t="shared" si="859"/>
        <v>42685</v>
      </c>
      <c r="BV889" s="2701">
        <f t="shared" si="859"/>
        <v>42720</v>
      </c>
      <c r="BW889" s="2697">
        <f t="shared" si="859"/>
        <v>42748</v>
      </c>
      <c r="BX889" s="2701">
        <f t="shared" si="859"/>
        <v>42776</v>
      </c>
      <c r="BY889" s="2697">
        <f t="shared" si="859"/>
        <v>42825</v>
      </c>
      <c r="BZ889" s="2701">
        <f t="shared" si="859"/>
        <v>42853</v>
      </c>
      <c r="CA889" s="2697">
        <f t="shared" si="859"/>
        <v>42888</v>
      </c>
      <c r="CB889" s="2701">
        <f t="shared" si="859"/>
        <v>42923</v>
      </c>
      <c r="CC889" s="2697">
        <f t="shared" si="859"/>
        <v>42958</v>
      </c>
      <c r="CD889" s="2912">
        <f t="shared" si="859"/>
        <v>43000</v>
      </c>
      <c r="CE889" s="2702" t="str">
        <f t="shared" si="859"/>
        <v>same as 12/30</v>
      </c>
      <c r="CF889" s="2702">
        <f t="shared" si="859"/>
        <v>42663</v>
      </c>
      <c r="CG889" s="2697">
        <f t="shared" si="859"/>
        <v>43063</v>
      </c>
      <c r="CH889" s="2701">
        <f t="shared" si="859"/>
        <v>43084</v>
      </c>
      <c r="CI889" s="2697">
        <f t="shared" si="859"/>
        <v>43112</v>
      </c>
      <c r="CJ889" s="2701">
        <f t="shared" si="859"/>
        <v>43140</v>
      </c>
      <c r="CK889" s="2697">
        <f t="shared" si="859"/>
        <v>43189</v>
      </c>
      <c r="CL889" s="2701">
        <f t="shared" si="859"/>
        <v>43210</v>
      </c>
      <c r="CM889" s="2697">
        <f t="shared" si="859"/>
        <v>43245</v>
      </c>
      <c r="CN889" s="2701">
        <f t="shared" si="859"/>
        <v>43287</v>
      </c>
      <c r="CO889" s="2697">
        <f t="shared" si="859"/>
        <v>43322</v>
      </c>
      <c r="CP889" s="2912">
        <f t="shared" si="859"/>
        <v>43357</v>
      </c>
      <c r="CQ889" s="2702" t="str">
        <f t="shared" si="859"/>
        <v>same as 12/30</v>
      </c>
      <c r="CR889" s="2702">
        <f t="shared" si="859"/>
        <v>43385</v>
      </c>
      <c r="CS889" s="2697">
        <f t="shared" si="859"/>
        <v>43413</v>
      </c>
      <c r="CT889" s="2701">
        <f t="shared" si="859"/>
        <v>0</v>
      </c>
      <c r="CU889" s="2697">
        <f t="shared" si="859"/>
        <v>0</v>
      </c>
      <c r="CV889" s="2701">
        <f t="shared" si="859"/>
        <v>0</v>
      </c>
    </row>
    <row r="890" spans="1:100" ht="30" hidden="1" customHeight="1" x14ac:dyDescent="0.25">
      <c r="A890" s="4729"/>
      <c r="B890" s="4724"/>
      <c r="C890" s="1285" t="s">
        <v>428</v>
      </c>
      <c r="D890" s="1285"/>
      <c r="E890" s="90"/>
      <c r="F890" s="90"/>
      <c r="G890" s="90"/>
      <c r="H890" s="90"/>
      <c r="I890" s="90"/>
      <c r="J890" s="90"/>
      <c r="K890" s="13"/>
      <c r="L890" s="13"/>
      <c r="M890" s="189"/>
      <c r="AB890" s="15"/>
      <c r="BI890" s="508"/>
      <c r="BJ890" s="508"/>
      <c r="BK890" s="1418"/>
      <c r="BL890" s="1495" t="str">
        <f>BL570</f>
        <v>show with 9/30</v>
      </c>
      <c r="BM890" s="1496">
        <f>BM570</f>
        <v>0</v>
      </c>
      <c r="BN890" s="1534" t="str">
        <f>BN570</f>
        <v>show with 3/30</v>
      </c>
      <c r="BO890" s="1315">
        <f t="shared" ref="BO890:CV890" si="860">BO144</f>
        <v>42509</v>
      </c>
      <c r="BP890" s="1340">
        <f t="shared" si="860"/>
        <v>42544</v>
      </c>
      <c r="BQ890" s="1350">
        <f t="shared" si="860"/>
        <v>42579</v>
      </c>
      <c r="BR890" s="2296">
        <f t="shared" si="860"/>
        <v>42621</v>
      </c>
      <c r="BS890" s="2297" t="str">
        <f t="shared" si="860"/>
        <v>same as 12/30</v>
      </c>
      <c r="BT890" s="2298">
        <f t="shared" si="860"/>
        <v>42649</v>
      </c>
      <c r="BU890" s="2620">
        <f t="shared" si="860"/>
        <v>42677</v>
      </c>
      <c r="BV890" s="2301">
        <f t="shared" si="860"/>
        <v>42712</v>
      </c>
      <c r="BW890" s="2296">
        <f t="shared" si="860"/>
        <v>42740</v>
      </c>
      <c r="BX890" s="2301">
        <f t="shared" si="860"/>
        <v>42768</v>
      </c>
      <c r="BY890" s="2296">
        <f t="shared" si="860"/>
        <v>42817</v>
      </c>
      <c r="BZ890" s="2301">
        <f t="shared" si="860"/>
        <v>42845</v>
      </c>
      <c r="CA890" s="2296">
        <f t="shared" si="860"/>
        <v>42880</v>
      </c>
      <c r="CB890" s="2301">
        <f t="shared" si="860"/>
        <v>42915</v>
      </c>
      <c r="CC890" s="2296">
        <f t="shared" si="860"/>
        <v>42950</v>
      </c>
      <c r="CD890" s="2913">
        <f t="shared" si="860"/>
        <v>42992</v>
      </c>
      <c r="CE890" s="2632" t="str">
        <f t="shared" si="860"/>
        <v>same as 12/30</v>
      </c>
      <c r="CF890" s="2632">
        <f t="shared" si="860"/>
        <v>42655</v>
      </c>
      <c r="CG890" s="2296">
        <f t="shared" si="860"/>
        <v>43055</v>
      </c>
      <c r="CH890" s="2301">
        <f t="shared" si="860"/>
        <v>43076</v>
      </c>
      <c r="CI890" s="2296">
        <f t="shared" si="860"/>
        <v>43104</v>
      </c>
      <c r="CJ890" s="2301">
        <f t="shared" si="860"/>
        <v>43132</v>
      </c>
      <c r="CK890" s="2296">
        <f t="shared" si="860"/>
        <v>43181</v>
      </c>
      <c r="CL890" s="2301">
        <f t="shared" si="860"/>
        <v>43202</v>
      </c>
      <c r="CM890" s="2296">
        <f t="shared" si="860"/>
        <v>43237</v>
      </c>
      <c r="CN890" s="2301">
        <f t="shared" si="860"/>
        <v>43279</v>
      </c>
      <c r="CO890" s="2296">
        <f t="shared" si="860"/>
        <v>43314</v>
      </c>
      <c r="CP890" s="2913">
        <f t="shared" si="860"/>
        <v>43349</v>
      </c>
      <c r="CQ890" s="2632" t="str">
        <f t="shared" si="860"/>
        <v>same as 12/30</v>
      </c>
      <c r="CR890" s="2632">
        <f t="shared" si="860"/>
        <v>43377</v>
      </c>
      <c r="CS890" s="2296">
        <f t="shared" si="860"/>
        <v>43405</v>
      </c>
      <c r="CT890" s="2301">
        <f t="shared" si="860"/>
        <v>0</v>
      </c>
      <c r="CU890" s="2296">
        <f t="shared" si="860"/>
        <v>0</v>
      </c>
      <c r="CV890" s="2301">
        <f t="shared" si="860"/>
        <v>0</v>
      </c>
    </row>
    <row r="891" spans="1:100" ht="1.5" hidden="1" customHeight="1" x14ac:dyDescent="0.25">
      <c r="A891" s="4729"/>
      <c r="B891" s="4724"/>
      <c r="C891" s="2725"/>
      <c r="D891" s="2726"/>
      <c r="E891" s="2727"/>
      <c r="F891" s="2727"/>
      <c r="G891" s="2727"/>
      <c r="H891" s="2727"/>
      <c r="I891" s="2727"/>
      <c r="J891" s="2727"/>
      <c r="K891" s="2728"/>
      <c r="L891" s="2728"/>
      <c r="M891" s="2729"/>
      <c r="N891" s="2730"/>
      <c r="O891" s="2730"/>
      <c r="P891" s="2730"/>
      <c r="Q891" s="2730"/>
      <c r="R891" s="2730"/>
      <c r="S891" s="2730"/>
      <c r="T891" s="2730"/>
      <c r="U891" s="2730"/>
      <c r="V891" s="2730"/>
      <c r="W891" s="2730"/>
      <c r="X891" s="2730"/>
      <c r="Y891" s="2730"/>
      <c r="Z891" s="2730"/>
      <c r="AA891" s="2731"/>
      <c r="AB891" s="487"/>
      <c r="AC891" s="2732"/>
      <c r="AD891" s="2732"/>
      <c r="AE891" s="2732"/>
      <c r="AF891" s="2732"/>
      <c r="AG891" s="487"/>
      <c r="AH891" s="487"/>
      <c r="AI891" s="487"/>
      <c r="AJ891" s="2733"/>
      <c r="AK891" s="2733"/>
      <c r="AL891" s="487"/>
      <c r="AM891" s="487"/>
      <c r="AN891" s="487"/>
      <c r="AO891" s="487"/>
      <c r="AP891" s="487"/>
      <c r="AQ891" s="487"/>
      <c r="AR891" s="487"/>
      <c r="AS891" s="487"/>
      <c r="AT891" s="487"/>
      <c r="AU891" s="2733"/>
      <c r="AV891" s="487"/>
      <c r="AW891" s="2733"/>
      <c r="AX891" s="487"/>
      <c r="AY891" s="487"/>
      <c r="AZ891" s="487"/>
      <c r="BA891" s="487"/>
      <c r="BB891" s="487"/>
      <c r="BC891" s="487"/>
      <c r="BD891" s="487"/>
      <c r="BE891" s="487"/>
      <c r="BF891" s="487"/>
      <c r="BG891" s="487"/>
      <c r="BH891" s="487"/>
      <c r="BI891" s="508"/>
      <c r="BJ891" s="508"/>
      <c r="BK891" s="1418"/>
      <c r="BL891" s="1498"/>
      <c r="BM891" s="1499"/>
      <c r="BN891" s="1535"/>
      <c r="BO891" s="2734"/>
      <c r="BP891" s="1479"/>
      <c r="BQ891" s="1479"/>
      <c r="BR891" s="2735"/>
      <c r="BS891" s="2736"/>
      <c r="BT891" s="2737"/>
      <c r="BU891" s="2738"/>
      <c r="BV891" s="2737"/>
      <c r="BW891" s="2739"/>
      <c r="BX891" s="2740"/>
      <c r="BY891" s="2735"/>
      <c r="BZ891" s="2737"/>
      <c r="CA891" s="2739"/>
      <c r="CB891" s="2740"/>
      <c r="CC891" s="2914"/>
      <c r="CD891" s="2915"/>
      <c r="CE891" s="2741"/>
      <c r="CF891" s="2741"/>
      <c r="CG891" s="2735"/>
      <c r="CH891" s="2926"/>
      <c r="CI891" s="2927"/>
      <c r="CJ891" s="2928"/>
      <c r="CK891" s="2735"/>
      <c r="CL891" s="2737"/>
      <c r="CM891" s="2739"/>
      <c r="CN891" s="2740"/>
      <c r="CO891" s="2914"/>
      <c r="CP891" s="2915"/>
      <c r="CQ891" s="2741"/>
      <c r="CR891" s="2741"/>
      <c r="CS891" s="2735"/>
      <c r="CT891" s="2926"/>
      <c r="CU891" s="2927"/>
      <c r="CV891" s="2928"/>
    </row>
    <row r="892" spans="1:100" ht="30" hidden="1" customHeight="1" x14ac:dyDescent="0.25">
      <c r="A892" s="4729"/>
      <c r="B892" s="4724"/>
      <c r="C892" s="1286" t="s">
        <v>513</v>
      </c>
      <c r="D892" s="1286"/>
      <c r="E892" s="1389"/>
      <c r="F892" s="1389"/>
      <c r="G892" s="1287"/>
      <c r="H892" s="1288"/>
      <c r="I892" s="1289"/>
      <c r="J892" s="1287"/>
      <c r="K892" s="1288"/>
      <c r="L892" s="1289"/>
      <c r="M892" s="1287"/>
      <c r="N892" s="1288"/>
      <c r="O892" s="1289"/>
      <c r="P892" s="1390"/>
      <c r="Q892" s="1390"/>
      <c r="R892" s="1390"/>
      <c r="S892" s="1390"/>
      <c r="T892" s="1390"/>
      <c r="U892" s="1390"/>
      <c r="V892" s="1390"/>
      <c r="W892" s="1390"/>
      <c r="X892" s="1390"/>
      <c r="Y892" s="1390"/>
      <c r="Z892" s="1390"/>
      <c r="AA892" s="968"/>
      <c r="AB892" s="827"/>
      <c r="AC892" s="827"/>
      <c r="AD892" s="827"/>
      <c r="AE892" s="827"/>
      <c r="AF892" s="827"/>
      <c r="AG892" s="827"/>
      <c r="AH892" s="827"/>
      <c r="AI892" s="827"/>
      <c r="AJ892" s="829"/>
      <c r="AK892" s="829"/>
      <c r="AL892" s="827"/>
      <c r="AM892" s="827"/>
      <c r="AN892" s="827"/>
      <c r="AO892" s="827"/>
      <c r="AP892" s="827"/>
      <c r="AQ892" s="827"/>
      <c r="AR892" s="827"/>
      <c r="AS892" s="827"/>
      <c r="AT892" s="827"/>
      <c r="AU892" s="829"/>
      <c r="AV892" s="827"/>
      <c r="AW892" s="829"/>
      <c r="AX892" s="827"/>
      <c r="AY892" s="827"/>
      <c r="AZ892" s="827"/>
      <c r="BA892" s="827"/>
      <c r="BB892" s="827"/>
      <c r="BC892" s="827"/>
      <c r="BD892" s="827"/>
      <c r="BE892" s="827"/>
      <c r="BF892" s="827"/>
      <c r="BG892" s="827"/>
      <c r="BH892" s="827"/>
      <c r="BI892" s="1274"/>
      <c r="BJ892" s="1275"/>
      <c r="BK892" s="1276"/>
      <c r="BL892" s="921" t="e">
        <f>BL882-95</f>
        <v>#VALUE!</v>
      </c>
      <c r="BM892" s="1465">
        <f>BM882-95</f>
        <v>-95</v>
      </c>
      <c r="BN892" s="1476">
        <f>BN882-95</f>
        <v>-95</v>
      </c>
      <c r="BO892" s="1346">
        <f>BO885-98</f>
        <v>42530</v>
      </c>
      <c r="BP892" s="1341">
        <f>BP885-98</f>
        <v>42560</v>
      </c>
      <c r="BQ892" s="1351">
        <f>BQ885-98</f>
        <v>42591</v>
      </c>
      <c r="BR892" s="2302">
        <f>BR885-98</f>
        <v>42621</v>
      </c>
      <c r="BS892" s="2134">
        <f>BS885-100</f>
        <v>42650</v>
      </c>
      <c r="BT892" s="2145" t="s">
        <v>25</v>
      </c>
      <c r="BU892" s="2148">
        <f>BU885-107</f>
        <v>42692</v>
      </c>
      <c r="BV892" s="2643">
        <f>BV885-110</f>
        <v>42720</v>
      </c>
      <c r="BW892" s="2302">
        <f>BW885-98</f>
        <v>42762</v>
      </c>
      <c r="BX892" s="2562">
        <f>BX885-103</f>
        <v>42788</v>
      </c>
      <c r="BY892" s="2302">
        <f>BY885-97</f>
        <v>42824</v>
      </c>
      <c r="BZ892" s="2562">
        <f>BZ885-99</f>
        <v>42853</v>
      </c>
      <c r="CA892" s="2302">
        <f>CA885-95</f>
        <v>42888</v>
      </c>
      <c r="CB892" s="2562">
        <f>CB885-97</f>
        <v>42916</v>
      </c>
      <c r="CC892" s="2302">
        <f>CC885-100</f>
        <v>42944</v>
      </c>
      <c r="CD892" s="2147">
        <f>CD885-100</f>
        <v>42974</v>
      </c>
      <c r="CE892" s="2633">
        <f>CE885-100</f>
        <v>43005</v>
      </c>
      <c r="CF892" s="2633" t="s">
        <v>454</v>
      </c>
      <c r="CG892" s="2302">
        <f>CG885-97</f>
        <v>43067</v>
      </c>
      <c r="CH892" s="2643">
        <f>CH885-118</f>
        <v>43077</v>
      </c>
      <c r="CI892" s="2933">
        <f>CI885-116</f>
        <v>43109</v>
      </c>
      <c r="CJ892" s="2562">
        <f>CJ885-97</f>
        <v>43159</v>
      </c>
      <c r="CK892" s="2302">
        <f>CK885-97</f>
        <v>43189</v>
      </c>
      <c r="CL892" s="2562">
        <f>CL885-99</f>
        <v>43218</v>
      </c>
      <c r="CM892" s="2302">
        <f>CM885-95</f>
        <v>43253</v>
      </c>
      <c r="CN892" s="2562">
        <f>CN885-97</f>
        <v>43281</v>
      </c>
      <c r="CO892" s="2302">
        <f>CO885-100</f>
        <v>43309</v>
      </c>
      <c r="CP892" s="2147">
        <f>CP885-100</f>
        <v>43339</v>
      </c>
      <c r="CQ892" s="2633">
        <f>CQ885-100</f>
        <v>43370</v>
      </c>
      <c r="CR892" s="2633" t="s">
        <v>454</v>
      </c>
      <c r="CS892" s="2302">
        <f>CS885-97</f>
        <v>43067</v>
      </c>
      <c r="CT892" s="2643">
        <f>CT885-118</f>
        <v>43442</v>
      </c>
      <c r="CU892" s="2933">
        <f>CU885-116</f>
        <v>43474</v>
      </c>
      <c r="CV892" s="2562">
        <f>CV885-97</f>
        <v>43524</v>
      </c>
    </row>
    <row r="893" spans="1:100" ht="30" hidden="1" customHeight="1" x14ac:dyDescent="0.25">
      <c r="A893" s="4729"/>
      <c r="B893" s="4724"/>
      <c r="C893" s="1286" t="s">
        <v>443</v>
      </c>
      <c r="D893" s="1286"/>
      <c r="E893" s="1391"/>
      <c r="F893" s="1391"/>
      <c r="G893" s="1290"/>
      <c r="H893" s="1291"/>
      <c r="I893" s="1292"/>
      <c r="J893" s="1290"/>
      <c r="K893" s="1291"/>
      <c r="L893" s="1292"/>
      <c r="M893" s="1290"/>
      <c r="N893" s="1291"/>
      <c r="O893" s="1292"/>
      <c r="P893" s="1392"/>
      <c r="Q893" s="1392"/>
      <c r="R893" s="1392"/>
      <c r="S893" s="1392"/>
      <c r="T893" s="1392"/>
      <c r="U893" s="1392"/>
      <c r="V893" s="1392"/>
      <c r="W893" s="1392"/>
      <c r="X893" s="1392"/>
      <c r="Y893" s="1392"/>
      <c r="Z893" s="1392"/>
      <c r="AA893" s="1393"/>
      <c r="AB893" s="1391"/>
      <c r="AC893" s="1391"/>
      <c r="AD893" s="1391"/>
      <c r="AE893" s="1391"/>
      <c r="AF893" s="1391"/>
      <c r="AG893" s="1391"/>
      <c r="AH893" s="1391"/>
      <c r="AI893" s="1391"/>
      <c r="AJ893" s="1394"/>
      <c r="AK893" s="1394"/>
      <c r="AL893" s="1391"/>
      <c r="AM893" s="1391"/>
      <c r="AN893" s="1391"/>
      <c r="AO893" s="1391"/>
      <c r="AP893" s="1391"/>
      <c r="AQ893" s="1391"/>
      <c r="AR893" s="1391"/>
      <c r="AS893" s="1391"/>
      <c r="AT893" s="1391"/>
      <c r="AU893" s="1394"/>
      <c r="AV893" s="1391"/>
      <c r="AW893" s="1394"/>
      <c r="AX893" s="1391"/>
      <c r="AY893" s="1391"/>
      <c r="AZ893" s="1391"/>
      <c r="BA893" s="1391"/>
      <c r="BB893" s="1391"/>
      <c r="BC893" s="1391"/>
      <c r="BD893" s="1391"/>
      <c r="BE893" s="1391"/>
      <c r="BF893" s="1391"/>
      <c r="BG893" s="1391"/>
      <c r="BH893" s="1391"/>
      <c r="BI893" s="1274"/>
      <c r="BJ893" s="1275"/>
      <c r="BK893" s="1276"/>
      <c r="BL893" s="921" t="e">
        <f t="shared" ref="BL893:CC893" si="861">BL892-9</f>
        <v>#VALUE!</v>
      </c>
      <c r="BM893" s="1465">
        <f t="shared" si="861"/>
        <v>-104</v>
      </c>
      <c r="BN893" s="1476">
        <f t="shared" si="861"/>
        <v>-104</v>
      </c>
      <c r="BO893" s="1346">
        <f t="shared" si="861"/>
        <v>42521</v>
      </c>
      <c r="BP893" s="1341">
        <f t="shared" si="861"/>
        <v>42551</v>
      </c>
      <c r="BQ893" s="1351">
        <f t="shared" si="861"/>
        <v>42582</v>
      </c>
      <c r="BR893" s="2302">
        <f t="shared" si="861"/>
        <v>42612</v>
      </c>
      <c r="BS893" s="2134">
        <f t="shared" si="861"/>
        <v>42641</v>
      </c>
      <c r="BT893" s="2145" t="s">
        <v>25</v>
      </c>
      <c r="BU893" s="2148">
        <f t="shared" si="861"/>
        <v>42683</v>
      </c>
      <c r="BV893" s="2562">
        <f t="shared" si="861"/>
        <v>42711</v>
      </c>
      <c r="BW893" s="2302">
        <f t="shared" si="861"/>
        <v>42753</v>
      </c>
      <c r="BX893" s="2562">
        <f>BX892-9</f>
        <v>42779</v>
      </c>
      <c r="BY893" s="2302">
        <f t="shared" si="861"/>
        <v>42815</v>
      </c>
      <c r="BZ893" s="2562">
        <f t="shared" si="861"/>
        <v>42844</v>
      </c>
      <c r="CA893" s="2302">
        <f t="shared" si="861"/>
        <v>42879</v>
      </c>
      <c r="CB893" s="2562">
        <f t="shared" si="861"/>
        <v>42907</v>
      </c>
      <c r="CC893" s="2302">
        <f t="shared" si="861"/>
        <v>42935</v>
      </c>
      <c r="CD893" s="2147">
        <f>CD892-9</f>
        <v>42965</v>
      </c>
      <c r="CE893" s="2633">
        <f>CE892-9</f>
        <v>42996</v>
      </c>
      <c r="CF893" s="2633" t="s">
        <v>454</v>
      </c>
      <c r="CG893" s="2302">
        <f t="shared" ref="CG893:CQ893" si="862">CG892-9</f>
        <v>43058</v>
      </c>
      <c r="CH893" s="2562">
        <f t="shared" si="862"/>
        <v>43068</v>
      </c>
      <c r="CI893" s="2302">
        <f t="shared" si="862"/>
        <v>43100</v>
      </c>
      <c r="CJ893" s="2562">
        <f t="shared" si="862"/>
        <v>43150</v>
      </c>
      <c r="CK893" s="2302">
        <f t="shared" si="862"/>
        <v>43180</v>
      </c>
      <c r="CL893" s="2562">
        <f t="shared" si="862"/>
        <v>43209</v>
      </c>
      <c r="CM893" s="2302">
        <f t="shared" si="862"/>
        <v>43244</v>
      </c>
      <c r="CN893" s="2562">
        <f t="shared" si="862"/>
        <v>43272</v>
      </c>
      <c r="CO893" s="2302">
        <f t="shared" si="862"/>
        <v>43300</v>
      </c>
      <c r="CP893" s="2147">
        <f t="shared" si="862"/>
        <v>43330</v>
      </c>
      <c r="CQ893" s="2633">
        <f t="shared" si="862"/>
        <v>43361</v>
      </c>
      <c r="CR893" s="2633" t="s">
        <v>454</v>
      </c>
      <c r="CS893" s="2302">
        <f>CS892-9</f>
        <v>43058</v>
      </c>
      <c r="CT893" s="2562">
        <f>CT892-9</f>
        <v>43433</v>
      </c>
      <c r="CU893" s="2302">
        <f>CU892-9</f>
        <v>43465</v>
      </c>
      <c r="CV893" s="2562">
        <f>CV892-9</f>
        <v>43515</v>
      </c>
    </row>
    <row r="894" spans="1:100" ht="30" hidden="1" customHeight="1" x14ac:dyDescent="0.25">
      <c r="A894" s="4729"/>
      <c r="B894" s="4724"/>
      <c r="C894" s="1286" t="s">
        <v>514</v>
      </c>
      <c r="D894" s="1286"/>
      <c r="E894" s="1391"/>
      <c r="F894" s="1391"/>
      <c r="G894" s="1290"/>
      <c r="H894" s="1291"/>
      <c r="I894" s="1292"/>
      <c r="J894" s="1290"/>
      <c r="K894" s="1291"/>
      <c r="L894" s="1292"/>
      <c r="M894" s="1290"/>
      <c r="N894" s="1291"/>
      <c r="O894" s="1292"/>
      <c r="P894" s="1392"/>
      <c r="Q894" s="1392"/>
      <c r="R894" s="1392"/>
      <c r="S894" s="1392"/>
      <c r="T894" s="1392"/>
      <c r="U894" s="1392"/>
      <c r="V894" s="1392"/>
      <c r="W894" s="1392"/>
      <c r="X894" s="1392"/>
      <c r="Y894" s="1392"/>
      <c r="Z894" s="1392"/>
      <c r="AA894" s="1393"/>
      <c r="AB894" s="1391"/>
      <c r="AC894" s="1391"/>
      <c r="AD894" s="1391"/>
      <c r="AE894" s="1391"/>
      <c r="AF894" s="1391"/>
      <c r="AG894" s="1391"/>
      <c r="AH894" s="1391"/>
      <c r="AI894" s="1391"/>
      <c r="AJ894" s="1394"/>
      <c r="AK894" s="1394"/>
      <c r="AL894" s="1391"/>
      <c r="AM894" s="1391"/>
      <c r="AN894" s="1391"/>
      <c r="AO894" s="1391"/>
      <c r="AP894" s="1391"/>
      <c r="AQ894" s="1391"/>
      <c r="AR894" s="1391"/>
      <c r="AS894" s="1391"/>
      <c r="AT894" s="1391"/>
      <c r="AU894" s="1394"/>
      <c r="AV894" s="1391"/>
      <c r="AW894" s="1394"/>
      <c r="AX894" s="1391"/>
      <c r="AY894" s="1391"/>
      <c r="AZ894" s="1391"/>
      <c r="BA894" s="1391"/>
      <c r="BB894" s="1391"/>
      <c r="BC894" s="1391"/>
      <c r="BD894" s="1391"/>
      <c r="BE894" s="1391"/>
      <c r="BF894" s="1391"/>
      <c r="BG894" s="1391"/>
      <c r="BH894" s="1391"/>
      <c r="BI894" s="1274"/>
      <c r="BJ894" s="1275"/>
      <c r="BK894" s="1276"/>
      <c r="BL894" s="921"/>
      <c r="BM894" s="1465"/>
      <c r="BN894" s="1476"/>
      <c r="BO894" s="1346">
        <f>BO895+4</f>
        <v>42516</v>
      </c>
      <c r="BP894" s="1341">
        <f>BP895+4</f>
        <v>42546</v>
      </c>
      <c r="BQ894" s="1351">
        <f>BQ895+4</f>
        <v>42577</v>
      </c>
      <c r="BR894" s="2302">
        <f>BR895+4</f>
        <v>42607</v>
      </c>
      <c r="BS894" s="2134">
        <f>BS895+4</f>
        <v>42636</v>
      </c>
      <c r="BT894" s="2303">
        <f>BS894+7</f>
        <v>42643</v>
      </c>
      <c r="BU894" s="2148">
        <f t="shared" ref="BU894:CQ894" si="863">BU895+4</f>
        <v>42678</v>
      </c>
      <c r="BV894" s="2562">
        <f t="shared" si="863"/>
        <v>42706</v>
      </c>
      <c r="BW894" s="2302">
        <f t="shared" si="863"/>
        <v>42748</v>
      </c>
      <c r="BX894" s="2562">
        <f t="shared" si="863"/>
        <v>42776</v>
      </c>
      <c r="BY894" s="2302">
        <f>BY895+4</f>
        <v>42811</v>
      </c>
      <c r="BZ894" s="2562">
        <f t="shared" si="863"/>
        <v>42839</v>
      </c>
      <c r="CA894" s="2302">
        <f t="shared" si="863"/>
        <v>42874</v>
      </c>
      <c r="CB894" s="2562">
        <f t="shared" si="863"/>
        <v>42902</v>
      </c>
      <c r="CC894" s="2302">
        <f t="shared" si="863"/>
        <v>42930</v>
      </c>
      <c r="CD894" s="2147">
        <f t="shared" si="863"/>
        <v>42960</v>
      </c>
      <c r="CE894" s="2633">
        <f t="shared" si="863"/>
        <v>42991</v>
      </c>
      <c r="CF894" s="2633" t="s">
        <v>454</v>
      </c>
      <c r="CG894" s="2302">
        <f>CG895+4</f>
        <v>43054</v>
      </c>
      <c r="CH894" s="2562">
        <f t="shared" si="863"/>
        <v>43063</v>
      </c>
      <c r="CI894" s="2302">
        <f t="shared" si="863"/>
        <v>43095</v>
      </c>
      <c r="CJ894" s="2562">
        <f t="shared" si="863"/>
        <v>43145</v>
      </c>
      <c r="CK894" s="2302">
        <f>CK895+4</f>
        <v>43176</v>
      </c>
      <c r="CL894" s="2562">
        <f t="shared" si="863"/>
        <v>43204</v>
      </c>
      <c r="CM894" s="2302">
        <f t="shared" si="863"/>
        <v>43239</v>
      </c>
      <c r="CN894" s="2562">
        <f t="shared" si="863"/>
        <v>43267</v>
      </c>
      <c r="CO894" s="2302">
        <f t="shared" si="863"/>
        <v>43295</v>
      </c>
      <c r="CP894" s="2147">
        <f t="shared" si="863"/>
        <v>43325</v>
      </c>
      <c r="CQ894" s="2633">
        <f t="shared" si="863"/>
        <v>43356</v>
      </c>
      <c r="CR894" s="2633" t="s">
        <v>454</v>
      </c>
      <c r="CS894" s="2302">
        <f>CS895+4</f>
        <v>43054</v>
      </c>
      <c r="CT894" s="2562">
        <f>CT895+4</f>
        <v>43428</v>
      </c>
      <c r="CU894" s="2302">
        <f>CU895+4</f>
        <v>43460</v>
      </c>
      <c r="CV894" s="2562">
        <f>CV895+4</f>
        <v>43510</v>
      </c>
    </row>
    <row r="895" spans="1:100" ht="30" hidden="1" customHeight="1" x14ac:dyDescent="0.25">
      <c r="A895" s="4729"/>
      <c r="B895" s="4724"/>
      <c r="C895" s="1295" t="s">
        <v>444</v>
      </c>
      <c r="D895" s="1295"/>
      <c r="E895" s="1376"/>
      <c r="F895" s="1376"/>
      <c r="G895" s="1278"/>
      <c r="H895" s="1279"/>
      <c r="I895" s="1280"/>
      <c r="J895" s="1278"/>
      <c r="K895" s="1279"/>
      <c r="L895" s="1280"/>
      <c r="M895" s="1278"/>
      <c r="N895" s="1279"/>
      <c r="O895" s="1280"/>
      <c r="P895" s="1377"/>
      <c r="Q895" s="1377"/>
      <c r="R895" s="1377"/>
      <c r="S895" s="1377"/>
      <c r="T895" s="1377"/>
      <c r="U895" s="1377"/>
      <c r="V895" s="1377"/>
      <c r="W895" s="1377"/>
      <c r="X895" s="1377"/>
      <c r="Y895" s="1377"/>
      <c r="Z895" s="1377"/>
      <c r="AA895" s="1378"/>
      <c r="AB895" s="1376"/>
      <c r="AC895" s="1379"/>
      <c r="AD895" s="1379"/>
      <c r="AE895" s="1379"/>
      <c r="AF895" s="1379"/>
      <c r="AG895" s="1376"/>
      <c r="AH895" s="1376"/>
      <c r="AI895" s="1376"/>
      <c r="AJ895" s="1380"/>
      <c r="AK895" s="1380"/>
      <c r="AL895" s="1376"/>
      <c r="AM895" s="1376"/>
      <c r="AN895" s="1376"/>
      <c r="AO895" s="1376"/>
      <c r="AP895" s="1376"/>
      <c r="AQ895" s="1376"/>
      <c r="AR895" s="1376"/>
      <c r="AS895" s="1376"/>
      <c r="AT895" s="1376"/>
      <c r="AU895" s="1380"/>
      <c r="AV895" s="1376"/>
      <c r="AW895" s="1380"/>
      <c r="AX895" s="1376"/>
      <c r="AY895" s="1376"/>
      <c r="AZ895" s="1376"/>
      <c r="BA895" s="1376"/>
      <c r="BB895" s="1376"/>
      <c r="BC895" s="1376"/>
      <c r="BD895" s="1376"/>
      <c r="BE895" s="1376"/>
      <c r="BF895" s="1376"/>
      <c r="BG895" s="1376"/>
      <c r="BH895" s="1376"/>
      <c r="BI895" s="1254"/>
      <c r="BJ895" s="1255"/>
      <c r="BK895" s="1256"/>
      <c r="BL895" s="915" t="e">
        <f t="shared" ref="BL895:CQ895" si="864">BL896+5</f>
        <v>#VALUE!</v>
      </c>
      <c r="BM895" s="911">
        <f t="shared" si="864"/>
        <v>-113</v>
      </c>
      <c r="BN895" s="912">
        <f t="shared" si="864"/>
        <v>-106</v>
      </c>
      <c r="BO895" s="1314">
        <f t="shared" si="864"/>
        <v>42512</v>
      </c>
      <c r="BP895" s="1342">
        <f t="shared" si="864"/>
        <v>42542</v>
      </c>
      <c r="BQ895" s="1352">
        <f t="shared" si="864"/>
        <v>42573</v>
      </c>
      <c r="BR895" s="2292">
        <f t="shared" si="864"/>
        <v>42603</v>
      </c>
      <c r="BS895" s="2293">
        <f t="shared" si="864"/>
        <v>42632</v>
      </c>
      <c r="BT895" s="2294" t="s">
        <v>25</v>
      </c>
      <c r="BU895" s="2618">
        <f t="shared" si="864"/>
        <v>42674</v>
      </c>
      <c r="BV895" s="2295">
        <f t="shared" si="864"/>
        <v>42702</v>
      </c>
      <c r="BW895" s="2292">
        <f t="shared" si="864"/>
        <v>42744</v>
      </c>
      <c r="BX895" s="2295">
        <f t="shared" si="864"/>
        <v>42772</v>
      </c>
      <c r="BY895" s="2292">
        <f>BY896+5</f>
        <v>42807</v>
      </c>
      <c r="BZ895" s="2295">
        <f t="shared" si="864"/>
        <v>42835</v>
      </c>
      <c r="CA895" s="2292">
        <f t="shared" si="864"/>
        <v>42870</v>
      </c>
      <c r="CB895" s="2295">
        <f t="shared" si="864"/>
        <v>42898</v>
      </c>
      <c r="CC895" s="2292">
        <f t="shared" si="864"/>
        <v>42926</v>
      </c>
      <c r="CD895" s="2909">
        <f t="shared" si="864"/>
        <v>42956</v>
      </c>
      <c r="CE895" s="2630">
        <f t="shared" si="864"/>
        <v>42987</v>
      </c>
      <c r="CF895" s="2630" t="s">
        <v>454</v>
      </c>
      <c r="CG895" s="2292">
        <f>CG896+5</f>
        <v>43050</v>
      </c>
      <c r="CH895" s="2295">
        <f t="shared" si="864"/>
        <v>43059</v>
      </c>
      <c r="CI895" s="2292">
        <f t="shared" si="864"/>
        <v>43091</v>
      </c>
      <c r="CJ895" s="2295">
        <f t="shared" si="864"/>
        <v>43141</v>
      </c>
      <c r="CK895" s="2292">
        <f>CK896+5</f>
        <v>43172</v>
      </c>
      <c r="CL895" s="2295">
        <f t="shared" si="864"/>
        <v>43200</v>
      </c>
      <c r="CM895" s="2292">
        <f t="shared" si="864"/>
        <v>43235</v>
      </c>
      <c r="CN895" s="2295">
        <f t="shared" si="864"/>
        <v>43263</v>
      </c>
      <c r="CO895" s="2292">
        <f t="shared" si="864"/>
        <v>43291</v>
      </c>
      <c r="CP895" s="2909">
        <f t="shared" si="864"/>
        <v>43321</v>
      </c>
      <c r="CQ895" s="2630">
        <f t="shared" si="864"/>
        <v>43352</v>
      </c>
      <c r="CR895" s="2630" t="s">
        <v>454</v>
      </c>
      <c r="CS895" s="2292">
        <f>CS896+5</f>
        <v>43050</v>
      </c>
      <c r="CT895" s="2295">
        <f>CT896+5</f>
        <v>43424</v>
      </c>
      <c r="CU895" s="2292">
        <f>CU896+5</f>
        <v>43456</v>
      </c>
      <c r="CV895" s="2295">
        <f>CV896+5</f>
        <v>43506</v>
      </c>
    </row>
    <row r="896" spans="1:100" ht="30" hidden="1" customHeight="1" x14ac:dyDescent="0.25">
      <c r="A896" s="4729"/>
      <c r="B896" s="4724"/>
      <c r="C896" s="1286" t="s">
        <v>608</v>
      </c>
      <c r="D896" s="1286" t="s">
        <v>487</v>
      </c>
      <c r="E896" s="1391"/>
      <c r="F896" s="1391"/>
      <c r="G896" s="1290"/>
      <c r="H896" s="1291"/>
      <c r="I896" s="1292"/>
      <c r="J896" s="1290"/>
      <c r="K896" s="1291"/>
      <c r="L896" s="1292"/>
      <c r="M896" s="1290"/>
      <c r="N896" s="1291"/>
      <c r="O896" s="1292"/>
      <c r="P896" s="1392"/>
      <c r="Q896" s="1392"/>
      <c r="R896" s="1392"/>
      <c r="S896" s="1392"/>
      <c r="T896" s="1392"/>
      <c r="U896" s="1392"/>
      <c r="V896" s="1392"/>
      <c r="W896" s="1392"/>
      <c r="X896" s="1392"/>
      <c r="Y896" s="1392"/>
      <c r="Z896" s="1392"/>
      <c r="AA896" s="1393"/>
      <c r="AB896" s="1391"/>
      <c r="AC896" s="1391"/>
      <c r="AD896" s="1391"/>
      <c r="AE896" s="1391"/>
      <c r="AF896" s="1391"/>
      <c r="AG896" s="1391"/>
      <c r="AH896" s="1391"/>
      <c r="AI896" s="1391"/>
      <c r="AJ896" s="1394"/>
      <c r="AK896" s="1394"/>
      <c r="AL896" s="1391"/>
      <c r="AM896" s="1391"/>
      <c r="AN896" s="1391"/>
      <c r="AO896" s="1391"/>
      <c r="AP896" s="1391"/>
      <c r="AQ896" s="1391"/>
      <c r="AR896" s="1391"/>
      <c r="AS896" s="1391"/>
      <c r="AT896" s="1391"/>
      <c r="AU896" s="1394"/>
      <c r="AV896" s="1391"/>
      <c r="AW896" s="1394"/>
      <c r="AX896" s="1391"/>
      <c r="AY896" s="1391"/>
      <c r="AZ896" s="1391"/>
      <c r="BA896" s="1391"/>
      <c r="BB896" s="1391"/>
      <c r="BC896" s="1391"/>
      <c r="BD896" s="1391"/>
      <c r="BE896" s="1391"/>
      <c r="BF896" s="1391"/>
      <c r="BG896" s="1391"/>
      <c r="BH896" s="1391"/>
      <c r="BI896" s="1274"/>
      <c r="BJ896" s="1275"/>
      <c r="BK896" s="1276"/>
      <c r="BL896" s="921" t="e">
        <f>BL893-7</f>
        <v>#VALUE!</v>
      </c>
      <c r="BM896" s="1465">
        <f>BM893-14</f>
        <v>-118</v>
      </c>
      <c r="BN896" s="1476">
        <f>BN893-7</f>
        <v>-111</v>
      </c>
      <c r="BO896" s="1346">
        <f>BO893-14</f>
        <v>42507</v>
      </c>
      <c r="BP896" s="1482">
        <f>BP893-14</f>
        <v>42537</v>
      </c>
      <c r="BQ896" s="1487">
        <f>BQ893-14</f>
        <v>42568</v>
      </c>
      <c r="BR896" s="2302">
        <f>BR893-14</f>
        <v>42598</v>
      </c>
      <c r="BS896" s="2304">
        <f>BS893-14</f>
        <v>42627</v>
      </c>
      <c r="BT896" s="2305" t="s">
        <v>25</v>
      </c>
      <c r="BU896" s="2148">
        <f t="shared" ref="BU896:CC896" si="865">BU893-14</f>
        <v>42669</v>
      </c>
      <c r="BV896" s="2563">
        <f>BV893-14</f>
        <v>42697</v>
      </c>
      <c r="BW896" s="2646">
        <f t="shared" si="865"/>
        <v>42739</v>
      </c>
      <c r="BX896" s="2562">
        <f>BX893-12</f>
        <v>42767</v>
      </c>
      <c r="BY896" s="2646">
        <f>BY893-13</f>
        <v>42802</v>
      </c>
      <c r="BZ896" s="2563">
        <f t="shared" si="865"/>
        <v>42830</v>
      </c>
      <c r="CA896" s="2302">
        <f t="shared" si="865"/>
        <v>42865</v>
      </c>
      <c r="CB896" s="2563">
        <f t="shared" si="865"/>
        <v>42893</v>
      </c>
      <c r="CC896" s="2646">
        <f t="shared" si="865"/>
        <v>42921</v>
      </c>
      <c r="CD896" s="2916">
        <f>CD893-14</f>
        <v>42951</v>
      </c>
      <c r="CE896" s="2634">
        <f>CE893-14</f>
        <v>42982</v>
      </c>
      <c r="CF896" s="2634" t="s">
        <v>454</v>
      </c>
      <c r="CG896" s="2646">
        <f>CG893-13</f>
        <v>43045</v>
      </c>
      <c r="CH896" s="2563">
        <f>CH893-14</f>
        <v>43054</v>
      </c>
      <c r="CI896" s="2302">
        <f>CI893-14</f>
        <v>43086</v>
      </c>
      <c r="CJ896" s="2563">
        <f>CJ893-14</f>
        <v>43136</v>
      </c>
      <c r="CK896" s="2646">
        <f>CK893-13</f>
        <v>43167</v>
      </c>
      <c r="CL896" s="2563">
        <f t="shared" ref="CL896:CQ896" si="866">CL893-14</f>
        <v>43195</v>
      </c>
      <c r="CM896" s="2302">
        <f t="shared" si="866"/>
        <v>43230</v>
      </c>
      <c r="CN896" s="2563">
        <f t="shared" si="866"/>
        <v>43258</v>
      </c>
      <c r="CO896" s="2646">
        <f t="shared" si="866"/>
        <v>43286</v>
      </c>
      <c r="CP896" s="2916">
        <f t="shared" si="866"/>
        <v>43316</v>
      </c>
      <c r="CQ896" s="2634">
        <f t="shared" si="866"/>
        <v>43347</v>
      </c>
      <c r="CR896" s="2634" t="s">
        <v>454</v>
      </c>
      <c r="CS896" s="2646">
        <f>CS893-13</f>
        <v>43045</v>
      </c>
      <c r="CT896" s="2563">
        <f>CT893-14</f>
        <v>43419</v>
      </c>
      <c r="CU896" s="2302">
        <f>CU893-14</f>
        <v>43451</v>
      </c>
      <c r="CV896" s="2563">
        <f>CV893-14</f>
        <v>43501</v>
      </c>
    </row>
    <row r="897" spans="1:100" ht="30" hidden="1" customHeight="1" x14ac:dyDescent="0.25">
      <c r="A897" s="4729"/>
      <c r="B897" s="4724"/>
      <c r="C897" s="1443" t="s">
        <v>457</v>
      </c>
      <c r="D897" s="1443"/>
      <c r="E897" s="1444"/>
      <c r="F897" s="1444"/>
      <c r="G897" s="1445"/>
      <c r="H897" s="1446"/>
      <c r="I897" s="1447"/>
      <c r="J897" s="1445"/>
      <c r="K897" s="1446"/>
      <c r="L897" s="1447"/>
      <c r="M897" s="1445"/>
      <c r="N897" s="1446"/>
      <c r="O897" s="1447"/>
      <c r="P897" s="1448"/>
      <c r="Q897" s="1448"/>
      <c r="R897" s="1448"/>
      <c r="S897" s="1448"/>
      <c r="T897" s="1448"/>
      <c r="U897" s="1448"/>
      <c r="V897" s="1448"/>
      <c r="W897" s="1448"/>
      <c r="X897" s="1448"/>
      <c r="Y897" s="1448"/>
      <c r="Z897" s="1448"/>
      <c r="AA897" s="1449"/>
      <c r="AB897" s="1444"/>
      <c r="AC897" s="1444"/>
      <c r="AD897" s="1444"/>
      <c r="AE897" s="1444"/>
      <c r="AF897" s="1444"/>
      <c r="AG897" s="1444"/>
      <c r="AH897" s="1444"/>
      <c r="AI897" s="1444"/>
      <c r="AJ897" s="1450"/>
      <c r="AK897" s="1450"/>
      <c r="AL897" s="1444"/>
      <c r="AM897" s="1444"/>
      <c r="AN897" s="1444"/>
      <c r="AO897" s="1444"/>
      <c r="AP897" s="1444"/>
      <c r="AQ897" s="1444"/>
      <c r="AR897" s="1444"/>
      <c r="AS897" s="1444"/>
      <c r="AT897" s="1444"/>
      <c r="AU897" s="1450"/>
      <c r="AV897" s="1444"/>
      <c r="AW897" s="1450"/>
      <c r="AX897" s="1444"/>
      <c r="AY897" s="1444"/>
      <c r="AZ897" s="1444"/>
      <c r="BA897" s="1444"/>
      <c r="BB897" s="1444"/>
      <c r="BC897" s="1444"/>
      <c r="BD897" s="1444"/>
      <c r="BE897" s="1444"/>
      <c r="BF897" s="1444"/>
      <c r="BG897" s="1444"/>
      <c r="BH897" s="1444"/>
      <c r="BI897" s="1445"/>
      <c r="BJ897" s="1446"/>
      <c r="BK897" s="1451"/>
      <c r="BL897" s="1466" t="str">
        <f>BL560</f>
        <v>show with 9/30</v>
      </c>
      <c r="BM897" s="1466">
        <f>BM560</f>
        <v>42453</v>
      </c>
      <c r="BN897" s="1477" t="str">
        <f>BN560</f>
        <v>show with 3/30</v>
      </c>
      <c r="BO897" s="1452">
        <f>BO53</f>
        <v>42529</v>
      </c>
      <c r="BP897" s="1453">
        <f>BP53</f>
        <v>42564</v>
      </c>
      <c r="BQ897" s="1488">
        <f>BQ53</f>
        <v>42592</v>
      </c>
      <c r="BR897" s="2306">
        <f>BR53</f>
        <v>42620</v>
      </c>
      <c r="BS897" s="2307">
        <f>BS53</f>
        <v>42641</v>
      </c>
      <c r="BT897" s="2308" t="s">
        <v>25</v>
      </c>
      <c r="BU897" s="2621">
        <f t="shared" ref="BU897:CV897" si="867">BU53</f>
        <v>42676</v>
      </c>
      <c r="BV897" s="2564">
        <f t="shared" si="867"/>
        <v>42704</v>
      </c>
      <c r="BW897" s="2306">
        <f t="shared" si="867"/>
        <v>42739</v>
      </c>
      <c r="BX897" s="2564">
        <f t="shared" si="867"/>
        <v>42774</v>
      </c>
      <c r="BY897" s="2306">
        <f t="shared" si="867"/>
        <v>42809</v>
      </c>
      <c r="BZ897" s="2564">
        <f t="shared" si="867"/>
        <v>42844</v>
      </c>
      <c r="CA897" s="2306">
        <f t="shared" si="867"/>
        <v>42879</v>
      </c>
      <c r="CB897" s="2564">
        <f t="shared" si="867"/>
        <v>42907</v>
      </c>
      <c r="CC897" s="2306">
        <f t="shared" si="867"/>
        <v>42935</v>
      </c>
      <c r="CD897" s="2917">
        <f t="shared" si="867"/>
        <v>42963</v>
      </c>
      <c r="CE897" s="2635">
        <f t="shared" si="867"/>
        <v>42991</v>
      </c>
      <c r="CF897" s="2635" t="str">
        <f t="shared" si="867"/>
        <v>Same as 1/30</v>
      </c>
      <c r="CG897" s="2306">
        <f t="shared" si="867"/>
        <v>43033</v>
      </c>
      <c r="CH897" s="2564">
        <f t="shared" si="867"/>
        <v>43068</v>
      </c>
      <c r="CI897" s="2306">
        <f t="shared" si="867"/>
        <v>43103</v>
      </c>
      <c r="CJ897" s="2564">
        <f t="shared" si="867"/>
        <v>43152</v>
      </c>
      <c r="CK897" s="2306">
        <f t="shared" si="867"/>
        <v>43187</v>
      </c>
      <c r="CL897" s="2564">
        <f t="shared" si="867"/>
        <v>43215</v>
      </c>
      <c r="CM897" s="2306">
        <f t="shared" si="867"/>
        <v>43250</v>
      </c>
      <c r="CN897" s="2564">
        <f t="shared" si="867"/>
        <v>43278</v>
      </c>
      <c r="CO897" s="2306">
        <f t="shared" si="867"/>
        <v>43299</v>
      </c>
      <c r="CP897" s="2917">
        <f t="shared" si="867"/>
        <v>43334</v>
      </c>
      <c r="CQ897" s="2635">
        <f t="shared" si="867"/>
        <v>43369</v>
      </c>
      <c r="CR897" s="2635" t="str">
        <f t="shared" si="867"/>
        <v>Same as 1/30</v>
      </c>
      <c r="CS897" s="2306">
        <f t="shared" si="867"/>
        <v>43411</v>
      </c>
      <c r="CT897" s="2564">
        <f t="shared" si="867"/>
        <v>0</v>
      </c>
      <c r="CU897" s="2306">
        <f t="shared" si="867"/>
        <v>0</v>
      </c>
      <c r="CV897" s="2564">
        <f t="shared" si="867"/>
        <v>0</v>
      </c>
    </row>
    <row r="898" spans="1:100" ht="30" hidden="1" customHeight="1" x14ac:dyDescent="0.25">
      <c r="A898" s="4729"/>
      <c r="B898" s="4724"/>
      <c r="C898" s="1295" t="s">
        <v>484</v>
      </c>
      <c r="D898" s="1295" t="s">
        <v>486</v>
      </c>
      <c r="E898" s="1376"/>
      <c r="F898" s="1376"/>
      <c r="G898" s="1278"/>
      <c r="H898" s="1279"/>
      <c r="I898" s="1280"/>
      <c r="J898" s="1278"/>
      <c r="K898" s="1279"/>
      <c r="L898" s="1280"/>
      <c r="M898" s="1278"/>
      <c r="N898" s="1279"/>
      <c r="O898" s="1280"/>
      <c r="P898" s="1377"/>
      <c r="Q898" s="1377"/>
      <c r="R898" s="1377"/>
      <c r="S898" s="1377"/>
      <c r="T898" s="1377"/>
      <c r="U898" s="1377"/>
      <c r="V898" s="1377"/>
      <c r="W898" s="1377"/>
      <c r="X898" s="1377"/>
      <c r="Y898" s="1377"/>
      <c r="Z898" s="1377"/>
      <c r="AA898" s="1378"/>
      <c r="AB898" s="1376"/>
      <c r="AC898" s="1379"/>
      <c r="AD898" s="1379"/>
      <c r="AE898" s="1379"/>
      <c r="AF898" s="1379"/>
      <c r="AG898" s="1376"/>
      <c r="AH898" s="1376"/>
      <c r="AI898" s="1376"/>
      <c r="AJ898" s="1380"/>
      <c r="AK898" s="1380"/>
      <c r="AL898" s="1376"/>
      <c r="AM898" s="1376"/>
      <c r="AN898" s="1376"/>
      <c r="AO898" s="1376"/>
      <c r="AP898" s="1376"/>
      <c r="AQ898" s="1376"/>
      <c r="AR898" s="1376"/>
      <c r="AS898" s="1376"/>
      <c r="AT898" s="1376"/>
      <c r="AU898" s="1380"/>
      <c r="AV898" s="1376"/>
      <c r="AW898" s="1380"/>
      <c r="AX898" s="1376"/>
      <c r="AY898" s="1376"/>
      <c r="AZ898" s="1376"/>
      <c r="BA898" s="1376"/>
      <c r="BB898" s="1376"/>
      <c r="BC898" s="1376"/>
      <c r="BD898" s="1376"/>
      <c r="BE898" s="1376"/>
      <c r="BF898" s="1376"/>
      <c r="BG898" s="1376"/>
      <c r="BH898" s="1376"/>
      <c r="BI898" s="1254"/>
      <c r="BJ898" s="1255"/>
      <c r="BK898" s="1256"/>
      <c r="BL898" s="915" t="e">
        <f>BL896-6</f>
        <v>#VALUE!</v>
      </c>
      <c r="BM898" s="911">
        <f>BM896-7</f>
        <v>-125</v>
      </c>
      <c r="BN898" s="912">
        <f>BN896-6</f>
        <v>-117</v>
      </c>
      <c r="BO898" s="1314">
        <f>BO896-6</f>
        <v>42501</v>
      </c>
      <c r="BP898" s="1342">
        <f>BP896-6</f>
        <v>42531</v>
      </c>
      <c r="BQ898" s="1352">
        <f>BQ896-6</f>
        <v>42562</v>
      </c>
      <c r="BR898" s="2292">
        <f t="shared" ref="BR898:CC898" si="868">BR896-6</f>
        <v>42592</v>
      </c>
      <c r="BS898" s="2293">
        <f t="shared" si="868"/>
        <v>42621</v>
      </c>
      <c r="BT898" s="2294" t="s">
        <v>25</v>
      </c>
      <c r="BU898" s="2618">
        <f t="shared" si="868"/>
        <v>42663</v>
      </c>
      <c r="BV898" s="2295">
        <f t="shared" si="868"/>
        <v>42691</v>
      </c>
      <c r="BW898" s="2292">
        <f t="shared" si="868"/>
        <v>42733</v>
      </c>
      <c r="BX898" s="2295">
        <f t="shared" si="868"/>
        <v>42761</v>
      </c>
      <c r="BY898" s="2292">
        <f t="shared" si="868"/>
        <v>42796</v>
      </c>
      <c r="BZ898" s="2295">
        <f t="shared" si="868"/>
        <v>42824</v>
      </c>
      <c r="CA898" s="2292">
        <f t="shared" si="868"/>
        <v>42859</v>
      </c>
      <c r="CB898" s="2295">
        <f t="shared" si="868"/>
        <v>42887</v>
      </c>
      <c r="CC898" s="2292">
        <f t="shared" si="868"/>
        <v>42915</v>
      </c>
      <c r="CD898" s="2909">
        <f>CD896-6</f>
        <v>42945</v>
      </c>
      <c r="CE898" s="2630">
        <f>CE896-6</f>
        <v>42976</v>
      </c>
      <c r="CF898" s="2630" t="s">
        <v>454</v>
      </c>
      <c r="CG898" s="2292">
        <f t="shared" ref="CG898:CQ898" si="869">CG896-6</f>
        <v>43039</v>
      </c>
      <c r="CH898" s="2295">
        <f t="shared" si="869"/>
        <v>43048</v>
      </c>
      <c r="CI898" s="2292">
        <f t="shared" si="869"/>
        <v>43080</v>
      </c>
      <c r="CJ898" s="2295">
        <f t="shared" si="869"/>
        <v>43130</v>
      </c>
      <c r="CK898" s="2292">
        <f t="shared" si="869"/>
        <v>43161</v>
      </c>
      <c r="CL898" s="2295">
        <f t="shared" si="869"/>
        <v>43189</v>
      </c>
      <c r="CM898" s="2292">
        <f t="shared" si="869"/>
        <v>43224</v>
      </c>
      <c r="CN898" s="2295">
        <f t="shared" si="869"/>
        <v>43252</v>
      </c>
      <c r="CO898" s="2292">
        <f t="shared" si="869"/>
        <v>43280</v>
      </c>
      <c r="CP898" s="2909">
        <f t="shared" si="869"/>
        <v>43310</v>
      </c>
      <c r="CQ898" s="2630">
        <f t="shared" si="869"/>
        <v>43341</v>
      </c>
      <c r="CR898" s="2630" t="s">
        <v>454</v>
      </c>
      <c r="CS898" s="2292">
        <f>CS896-6</f>
        <v>43039</v>
      </c>
      <c r="CT898" s="2295">
        <f>CT896-6</f>
        <v>43413</v>
      </c>
      <c r="CU898" s="2292">
        <f>CU896-6</f>
        <v>43445</v>
      </c>
      <c r="CV898" s="2295">
        <f>CV896-6</f>
        <v>43495</v>
      </c>
    </row>
    <row r="899" spans="1:100" ht="30" hidden="1" customHeight="1" x14ac:dyDescent="0.25">
      <c r="A899" s="4729"/>
      <c r="B899" s="4724"/>
      <c r="C899" s="1295" t="s">
        <v>488</v>
      </c>
      <c r="D899" s="1295" t="s">
        <v>485</v>
      </c>
      <c r="E899" s="1376"/>
      <c r="F899" s="1376"/>
      <c r="G899" s="1278"/>
      <c r="H899" s="1279"/>
      <c r="I899" s="1280"/>
      <c r="J899" s="1278"/>
      <c r="K899" s="1279"/>
      <c r="L899" s="1280"/>
      <c r="M899" s="1278"/>
      <c r="N899" s="1279"/>
      <c r="O899" s="1280"/>
      <c r="P899" s="1377"/>
      <c r="Q899" s="1377"/>
      <c r="R899" s="1377"/>
      <c r="S899" s="1377"/>
      <c r="T899" s="1377"/>
      <c r="U899" s="1377"/>
      <c r="V899" s="1377"/>
      <c r="W899" s="1377"/>
      <c r="X899" s="1377"/>
      <c r="Y899" s="1377"/>
      <c r="Z899" s="1377"/>
      <c r="AA899" s="1378"/>
      <c r="AB899" s="1376"/>
      <c r="AC899" s="1379"/>
      <c r="AD899" s="1379"/>
      <c r="AE899" s="1379"/>
      <c r="AF899" s="1379"/>
      <c r="AG899" s="1376"/>
      <c r="AH899" s="1376"/>
      <c r="AI899" s="1376"/>
      <c r="AJ899" s="1380"/>
      <c r="AK899" s="1380"/>
      <c r="AL899" s="1376"/>
      <c r="AM899" s="1376"/>
      <c r="AN899" s="1376"/>
      <c r="AO899" s="1376"/>
      <c r="AP899" s="1376"/>
      <c r="AQ899" s="1376"/>
      <c r="AR899" s="1376"/>
      <c r="AS899" s="1376"/>
      <c r="AT899" s="1376"/>
      <c r="AU899" s="1380"/>
      <c r="AV899" s="1376"/>
      <c r="AW899" s="1380"/>
      <c r="AX899" s="1376"/>
      <c r="AY899" s="1376"/>
      <c r="AZ899" s="1376"/>
      <c r="BA899" s="1376"/>
      <c r="BB899" s="1376"/>
      <c r="BC899" s="1376"/>
      <c r="BD899" s="1376"/>
      <c r="BE899" s="1376"/>
      <c r="BF899" s="1376"/>
      <c r="BG899" s="1376"/>
      <c r="BH899" s="1376"/>
      <c r="BI899" s="1254"/>
      <c r="BJ899" s="1255"/>
      <c r="BK899" s="1256"/>
      <c r="BL899" s="915" t="e">
        <f>BL898-20</f>
        <v>#VALUE!</v>
      </c>
      <c r="BM899" s="911">
        <f>BM898-27</f>
        <v>-152</v>
      </c>
      <c r="BN899" s="912">
        <f>BN898-27</f>
        <v>-144</v>
      </c>
      <c r="BO899" s="1485">
        <f>BO898-27</f>
        <v>42474</v>
      </c>
      <c r="BP899" s="1342">
        <f>BP898-20</f>
        <v>42511</v>
      </c>
      <c r="BQ899" s="1352">
        <f>BQ898-20</f>
        <v>42542</v>
      </c>
      <c r="BR899" s="2309">
        <f>BR898-27</f>
        <v>42565</v>
      </c>
      <c r="BS899" s="2293">
        <f>BS898-20</f>
        <v>42601</v>
      </c>
      <c r="BT899" s="2294" t="s">
        <v>25</v>
      </c>
      <c r="BU899" s="2622">
        <f>BU898-27</f>
        <v>42636</v>
      </c>
      <c r="BV899" s="2647">
        <f>BV898-20</f>
        <v>42671</v>
      </c>
      <c r="BW899" s="2292">
        <f>BW898-20</f>
        <v>42713</v>
      </c>
      <c r="BX899" s="2647">
        <f>BX898-27</f>
        <v>42734</v>
      </c>
      <c r="BY899" s="2292">
        <f>BY898-20</f>
        <v>42776</v>
      </c>
      <c r="BZ899" s="2295">
        <f>BZ898-20</f>
        <v>42804</v>
      </c>
      <c r="CA899" s="2309">
        <f>CA898-27</f>
        <v>42832</v>
      </c>
      <c r="CB899" s="2295">
        <f>CB898-20</f>
        <v>42867</v>
      </c>
      <c r="CC899" s="2292">
        <f>CC898-20</f>
        <v>42895</v>
      </c>
      <c r="CD899" s="2909">
        <f>CD898-20</f>
        <v>42925</v>
      </c>
      <c r="CE899" s="2630">
        <f>CE898-20</f>
        <v>42956</v>
      </c>
      <c r="CF899" s="2630" t="s">
        <v>454</v>
      </c>
      <c r="CG899" s="2292">
        <f>CG898-20</f>
        <v>43019</v>
      </c>
      <c r="CH899" s="2295">
        <f>CH898-20</f>
        <v>43028</v>
      </c>
      <c r="CI899" s="2309">
        <f>CI898-27</f>
        <v>43053</v>
      </c>
      <c r="CJ899" s="2295">
        <f>CJ898-20</f>
        <v>43110</v>
      </c>
      <c r="CK899" s="2292">
        <f>CK898-20</f>
        <v>43141</v>
      </c>
      <c r="CL899" s="2295">
        <f>CL898-20</f>
        <v>43169</v>
      </c>
      <c r="CM899" s="2309">
        <f>CM898-27</f>
        <v>43197</v>
      </c>
      <c r="CN899" s="2295">
        <f>CN898-20</f>
        <v>43232</v>
      </c>
      <c r="CO899" s="2292">
        <f>CO898-20</f>
        <v>43260</v>
      </c>
      <c r="CP899" s="2909">
        <f>CP898-20</f>
        <v>43290</v>
      </c>
      <c r="CQ899" s="2630">
        <f>CQ898-20</f>
        <v>43321</v>
      </c>
      <c r="CR899" s="2630" t="s">
        <v>454</v>
      </c>
      <c r="CS899" s="2292">
        <f>CS898-20</f>
        <v>43019</v>
      </c>
      <c r="CT899" s="2295">
        <f>CT898-20</f>
        <v>43393</v>
      </c>
      <c r="CU899" s="2309">
        <f>CU898-27</f>
        <v>43418</v>
      </c>
      <c r="CV899" s="2295">
        <f>CV898-20</f>
        <v>43475</v>
      </c>
    </row>
    <row r="900" spans="1:100" ht="30" hidden="1" customHeight="1" x14ac:dyDescent="0.25">
      <c r="A900" s="4729"/>
      <c r="B900" s="4724"/>
      <c r="C900" s="1295" t="s">
        <v>489</v>
      </c>
      <c r="D900" s="1295" t="s">
        <v>419</v>
      </c>
      <c r="E900" s="1376"/>
      <c r="F900" s="1376"/>
      <c r="G900" s="1278"/>
      <c r="H900" s="1279"/>
      <c r="I900" s="1280"/>
      <c r="J900" s="1278"/>
      <c r="K900" s="1279"/>
      <c r="L900" s="1280"/>
      <c r="M900" s="1278"/>
      <c r="N900" s="1279"/>
      <c r="O900" s="1280"/>
      <c r="P900" s="1377"/>
      <c r="Q900" s="1377"/>
      <c r="R900" s="1377"/>
      <c r="S900" s="1377"/>
      <c r="T900" s="1377"/>
      <c r="U900" s="1377"/>
      <c r="V900" s="1377"/>
      <c r="W900" s="1377"/>
      <c r="X900" s="1377"/>
      <c r="Y900" s="1377"/>
      <c r="Z900" s="1377"/>
      <c r="AA900" s="1378"/>
      <c r="AB900" s="1376"/>
      <c r="AC900" s="1379"/>
      <c r="AD900" s="1379"/>
      <c r="AE900" s="1379"/>
      <c r="AF900" s="1379"/>
      <c r="AG900" s="1376"/>
      <c r="AH900" s="1376"/>
      <c r="AI900" s="1376"/>
      <c r="AJ900" s="1380"/>
      <c r="AK900" s="1380"/>
      <c r="AL900" s="1376"/>
      <c r="AM900" s="1376"/>
      <c r="AN900" s="1376"/>
      <c r="AO900" s="1376"/>
      <c r="AP900" s="1376"/>
      <c r="AQ900" s="1376"/>
      <c r="AR900" s="1376"/>
      <c r="AS900" s="1376"/>
      <c r="AT900" s="1376"/>
      <c r="AU900" s="1380"/>
      <c r="AV900" s="1376"/>
      <c r="AW900" s="1380"/>
      <c r="AX900" s="1376"/>
      <c r="AY900" s="1376"/>
      <c r="AZ900" s="1376"/>
      <c r="BA900" s="1376"/>
      <c r="BB900" s="1376"/>
      <c r="BC900" s="1376"/>
      <c r="BD900" s="1376"/>
      <c r="BE900" s="1376"/>
      <c r="BF900" s="1376"/>
      <c r="BG900" s="1376"/>
      <c r="BH900" s="1376"/>
      <c r="BI900" s="1254"/>
      <c r="BJ900" s="1255"/>
      <c r="BK900" s="1256"/>
      <c r="BL900" s="915" t="e">
        <f t="shared" ref="BL900:BR900" si="870">BL899-4</f>
        <v>#VALUE!</v>
      </c>
      <c r="BM900" s="911">
        <f t="shared" si="870"/>
        <v>-156</v>
      </c>
      <c r="BN900" s="912">
        <f t="shared" si="870"/>
        <v>-148</v>
      </c>
      <c r="BO900" s="1314">
        <f t="shared" si="870"/>
        <v>42470</v>
      </c>
      <c r="BP900" s="1342">
        <f t="shared" si="870"/>
        <v>42507</v>
      </c>
      <c r="BQ900" s="1352">
        <f t="shared" si="870"/>
        <v>42538</v>
      </c>
      <c r="BR900" s="2292">
        <f t="shared" si="870"/>
        <v>42561</v>
      </c>
      <c r="BS900" s="2310">
        <f>BS899-11</f>
        <v>42590</v>
      </c>
      <c r="BT900" s="2294" t="s">
        <v>25</v>
      </c>
      <c r="BU900" s="2618">
        <f t="shared" ref="BU900:CC900" si="871">BU899-4</f>
        <v>42632</v>
      </c>
      <c r="BV900" s="2647">
        <f>BV899-4</f>
        <v>42667</v>
      </c>
      <c r="BW900" s="2292">
        <f t="shared" si="871"/>
        <v>42709</v>
      </c>
      <c r="BX900" s="2295">
        <f t="shared" si="871"/>
        <v>42730</v>
      </c>
      <c r="BY900" s="2292">
        <f t="shared" si="871"/>
        <v>42772</v>
      </c>
      <c r="BZ900" s="2295">
        <f t="shared" si="871"/>
        <v>42800</v>
      </c>
      <c r="CA900" s="2292">
        <f t="shared" si="871"/>
        <v>42828</v>
      </c>
      <c r="CB900" s="2295">
        <f t="shared" si="871"/>
        <v>42863</v>
      </c>
      <c r="CC900" s="2292">
        <f t="shared" si="871"/>
        <v>42891</v>
      </c>
      <c r="CD900" s="2909">
        <f>CD899-4</f>
        <v>42921</v>
      </c>
      <c r="CE900" s="2630">
        <f>CE899-4</f>
        <v>42952</v>
      </c>
      <c r="CF900" s="2630" t="s">
        <v>454</v>
      </c>
      <c r="CG900" s="2292">
        <f t="shared" ref="CG900:CQ900" si="872">CG899-4</f>
        <v>43015</v>
      </c>
      <c r="CH900" s="2295">
        <f t="shared" si="872"/>
        <v>43024</v>
      </c>
      <c r="CI900" s="2292">
        <f t="shared" si="872"/>
        <v>43049</v>
      </c>
      <c r="CJ900" s="2295">
        <f t="shared" si="872"/>
        <v>43106</v>
      </c>
      <c r="CK900" s="2292">
        <f t="shared" si="872"/>
        <v>43137</v>
      </c>
      <c r="CL900" s="2295">
        <f t="shared" si="872"/>
        <v>43165</v>
      </c>
      <c r="CM900" s="2292">
        <f t="shared" si="872"/>
        <v>43193</v>
      </c>
      <c r="CN900" s="2295">
        <f t="shared" si="872"/>
        <v>43228</v>
      </c>
      <c r="CO900" s="2292">
        <f t="shared" si="872"/>
        <v>43256</v>
      </c>
      <c r="CP900" s="2909">
        <f t="shared" si="872"/>
        <v>43286</v>
      </c>
      <c r="CQ900" s="2630">
        <f t="shared" si="872"/>
        <v>43317</v>
      </c>
      <c r="CR900" s="2630" t="s">
        <v>454</v>
      </c>
      <c r="CS900" s="2292">
        <f>CS899-4</f>
        <v>43015</v>
      </c>
      <c r="CT900" s="2295">
        <f>CT899-4</f>
        <v>43389</v>
      </c>
      <c r="CU900" s="2292">
        <f>CU899-4</f>
        <v>43414</v>
      </c>
      <c r="CV900" s="2295">
        <f>CV899-4</f>
        <v>43471</v>
      </c>
    </row>
    <row r="901" spans="1:100" ht="30" hidden="1" customHeight="1" x14ac:dyDescent="0.25">
      <c r="A901" s="4729"/>
      <c r="B901" s="4724"/>
      <c r="C901" s="1295" t="s">
        <v>490</v>
      </c>
      <c r="D901" s="1295" t="s">
        <v>419</v>
      </c>
      <c r="E901" s="1376"/>
      <c r="F901" s="1376"/>
      <c r="G901" s="1278"/>
      <c r="H901" s="1279"/>
      <c r="I901" s="1280"/>
      <c r="J901" s="1278"/>
      <c r="K901" s="1279"/>
      <c r="L901" s="1280"/>
      <c r="M901" s="1278"/>
      <c r="N901" s="1279"/>
      <c r="O901" s="1280"/>
      <c r="P901" s="1377"/>
      <c r="Q901" s="1377"/>
      <c r="R901" s="1377"/>
      <c r="S901" s="1377"/>
      <c r="T901" s="1377"/>
      <c r="U901" s="1377"/>
      <c r="V901" s="1377"/>
      <c r="W901" s="1377"/>
      <c r="X901" s="1377"/>
      <c r="Y901" s="1377"/>
      <c r="Z901" s="1377"/>
      <c r="AA901" s="1378"/>
      <c r="AB901" s="1376"/>
      <c r="AC901" s="1379"/>
      <c r="AD901" s="1379"/>
      <c r="AE901" s="1379"/>
      <c r="AF901" s="1379"/>
      <c r="AG901" s="1376"/>
      <c r="AH901" s="1376"/>
      <c r="AI901" s="1376"/>
      <c r="AJ901" s="1380"/>
      <c r="AK901" s="1380"/>
      <c r="AL901" s="1376"/>
      <c r="AM901" s="1376"/>
      <c r="AN901" s="1376"/>
      <c r="AO901" s="1376"/>
      <c r="AP901" s="1376"/>
      <c r="AQ901" s="1376"/>
      <c r="AR901" s="1376"/>
      <c r="AS901" s="1376"/>
      <c r="AT901" s="1376"/>
      <c r="AU901" s="1380"/>
      <c r="AV901" s="1376"/>
      <c r="AW901" s="1380"/>
      <c r="AX901" s="1376"/>
      <c r="AY901" s="1376"/>
      <c r="AZ901" s="1376"/>
      <c r="BA901" s="1376"/>
      <c r="BB901" s="1376"/>
      <c r="BC901" s="1376"/>
      <c r="BD901" s="1376"/>
      <c r="BE901" s="1376"/>
      <c r="BF901" s="1376"/>
      <c r="BG901" s="1376"/>
      <c r="BH901" s="1376"/>
      <c r="BI901" s="1254"/>
      <c r="BJ901" s="1255"/>
      <c r="BK901" s="1256"/>
      <c r="BL901" s="915" t="e">
        <f t="shared" ref="BL901:CC901" si="873">BL900-7</f>
        <v>#VALUE!</v>
      </c>
      <c r="BM901" s="911">
        <f t="shared" si="873"/>
        <v>-163</v>
      </c>
      <c r="BN901" s="912">
        <f t="shared" si="873"/>
        <v>-155</v>
      </c>
      <c r="BO901" s="1314">
        <f t="shared" si="873"/>
        <v>42463</v>
      </c>
      <c r="BP901" s="1342">
        <f t="shared" si="873"/>
        <v>42500</v>
      </c>
      <c r="BQ901" s="1352">
        <f t="shared" si="873"/>
        <v>42531</v>
      </c>
      <c r="BR901" s="2292">
        <f t="shared" si="873"/>
        <v>42554</v>
      </c>
      <c r="BS901" s="2293">
        <f t="shared" si="873"/>
        <v>42583</v>
      </c>
      <c r="BT901" s="2294" t="s">
        <v>25</v>
      </c>
      <c r="BU901" s="2618">
        <f t="shared" si="873"/>
        <v>42625</v>
      </c>
      <c r="BV901" s="2295">
        <f t="shared" si="873"/>
        <v>42660</v>
      </c>
      <c r="BW901" s="2292">
        <f t="shared" si="873"/>
        <v>42702</v>
      </c>
      <c r="BX901" s="2295">
        <f t="shared" si="873"/>
        <v>42723</v>
      </c>
      <c r="BY901" s="2292">
        <f>BY900-7</f>
        <v>42765</v>
      </c>
      <c r="BZ901" s="2295">
        <f t="shared" si="873"/>
        <v>42793</v>
      </c>
      <c r="CA901" s="2292">
        <f t="shared" si="873"/>
        <v>42821</v>
      </c>
      <c r="CB901" s="2295">
        <f t="shared" si="873"/>
        <v>42856</v>
      </c>
      <c r="CC901" s="2292">
        <f t="shared" si="873"/>
        <v>42884</v>
      </c>
      <c r="CD901" s="2909">
        <f>CD900-7</f>
        <v>42914</v>
      </c>
      <c r="CE901" s="2630">
        <f>CE900-7</f>
        <v>42945</v>
      </c>
      <c r="CF901" s="2630" t="s">
        <v>454</v>
      </c>
      <c r="CG901" s="2292">
        <f t="shared" ref="CG901:CQ901" si="874">CG900-7</f>
        <v>43008</v>
      </c>
      <c r="CH901" s="2295">
        <f t="shared" si="874"/>
        <v>43017</v>
      </c>
      <c r="CI901" s="2292">
        <f t="shared" si="874"/>
        <v>43042</v>
      </c>
      <c r="CJ901" s="2295">
        <f t="shared" si="874"/>
        <v>43099</v>
      </c>
      <c r="CK901" s="2292">
        <f t="shared" si="874"/>
        <v>43130</v>
      </c>
      <c r="CL901" s="2295">
        <f t="shared" si="874"/>
        <v>43158</v>
      </c>
      <c r="CM901" s="2292">
        <f t="shared" si="874"/>
        <v>43186</v>
      </c>
      <c r="CN901" s="2295">
        <f t="shared" si="874"/>
        <v>43221</v>
      </c>
      <c r="CO901" s="2292">
        <f t="shared" si="874"/>
        <v>43249</v>
      </c>
      <c r="CP901" s="2909">
        <f t="shared" si="874"/>
        <v>43279</v>
      </c>
      <c r="CQ901" s="2630">
        <f t="shared" si="874"/>
        <v>43310</v>
      </c>
      <c r="CR901" s="2630" t="s">
        <v>454</v>
      </c>
      <c r="CS901" s="2292">
        <f>CS900-7</f>
        <v>43008</v>
      </c>
      <c r="CT901" s="2295">
        <f>CT900-7</f>
        <v>43382</v>
      </c>
      <c r="CU901" s="2292">
        <f>CU900-7</f>
        <v>43407</v>
      </c>
      <c r="CV901" s="2295">
        <f>CV900-7</f>
        <v>43464</v>
      </c>
    </row>
    <row r="902" spans="1:100" ht="30" hidden="1" customHeight="1" x14ac:dyDescent="0.25">
      <c r="A902" s="4729"/>
      <c r="B902" s="4724"/>
      <c r="C902" s="1286" t="s">
        <v>650</v>
      </c>
      <c r="D902" s="1286" t="s">
        <v>420</v>
      </c>
      <c r="E902" s="1391"/>
      <c r="F902" s="1391"/>
      <c r="G902" s="1290"/>
      <c r="H902" s="1291"/>
      <c r="I902" s="1292"/>
      <c r="J902" s="1290"/>
      <c r="K902" s="1291"/>
      <c r="L902" s="1292"/>
      <c r="M902" s="1290"/>
      <c r="N902" s="1291"/>
      <c r="O902" s="1292"/>
      <c r="P902" s="1392"/>
      <c r="Q902" s="1392"/>
      <c r="R902" s="1392"/>
      <c r="S902" s="1392"/>
      <c r="T902" s="1392"/>
      <c r="U902" s="1392"/>
      <c r="V902" s="1392"/>
      <c r="W902" s="1392"/>
      <c r="X902" s="1392"/>
      <c r="Y902" s="1392"/>
      <c r="Z902" s="1392"/>
      <c r="AA902" s="1393"/>
      <c r="AB902" s="1391"/>
      <c r="AC902" s="1391"/>
      <c r="AD902" s="1391"/>
      <c r="AE902" s="1391"/>
      <c r="AF902" s="1391"/>
      <c r="AG902" s="1391"/>
      <c r="AH902" s="1391"/>
      <c r="AI902" s="1391"/>
      <c r="AJ902" s="1394"/>
      <c r="AK902" s="1394"/>
      <c r="AL902" s="1391"/>
      <c r="AM902" s="1391"/>
      <c r="AN902" s="1391"/>
      <c r="AO902" s="1391"/>
      <c r="AP902" s="1391"/>
      <c r="AQ902" s="1391"/>
      <c r="AR902" s="1391"/>
      <c r="AS902" s="1391"/>
      <c r="AT902" s="1391"/>
      <c r="AU902" s="1394"/>
      <c r="AV902" s="1391"/>
      <c r="AW902" s="1394"/>
      <c r="AX902" s="1391"/>
      <c r="AY902" s="1391"/>
      <c r="AZ902" s="1391"/>
      <c r="BA902" s="1391"/>
      <c r="BB902" s="1391"/>
      <c r="BC902" s="1391"/>
      <c r="BD902" s="1391"/>
      <c r="BE902" s="1391"/>
      <c r="BF902" s="1391"/>
      <c r="BG902" s="1391"/>
      <c r="BH902" s="1391"/>
      <c r="BI902" s="1274"/>
      <c r="BJ902" s="1275"/>
      <c r="BK902" s="1276"/>
      <c r="BL902" s="921" t="e">
        <f t="shared" ref="BL902:BS902" si="875">BL901-5</f>
        <v>#VALUE!</v>
      </c>
      <c r="BM902" s="1465">
        <f t="shared" si="875"/>
        <v>-168</v>
      </c>
      <c r="BN902" s="1476">
        <f t="shared" si="875"/>
        <v>-160</v>
      </c>
      <c r="BO902" s="1346">
        <f t="shared" si="875"/>
        <v>42458</v>
      </c>
      <c r="BP902" s="1341">
        <f t="shared" si="875"/>
        <v>42495</v>
      </c>
      <c r="BQ902" s="1351">
        <f t="shared" si="875"/>
        <v>42526</v>
      </c>
      <c r="BR902" s="2302">
        <f t="shared" si="875"/>
        <v>42549</v>
      </c>
      <c r="BS902" s="2134">
        <f t="shared" si="875"/>
        <v>42578</v>
      </c>
      <c r="BT902" s="2145" t="s">
        <v>25</v>
      </c>
      <c r="BU902" s="2148">
        <f t="shared" ref="BU902:CC902" si="876">BU901-5</f>
        <v>42620</v>
      </c>
      <c r="BV902" s="2562">
        <f t="shared" si="876"/>
        <v>42655</v>
      </c>
      <c r="BW902" s="2302">
        <f t="shared" si="876"/>
        <v>42697</v>
      </c>
      <c r="BX902" s="2562">
        <f t="shared" si="876"/>
        <v>42718</v>
      </c>
      <c r="BY902" s="2302">
        <f>BY901-5</f>
        <v>42760</v>
      </c>
      <c r="BZ902" s="2562">
        <f t="shared" si="876"/>
        <v>42788</v>
      </c>
      <c r="CA902" s="2302">
        <f t="shared" si="876"/>
        <v>42816</v>
      </c>
      <c r="CB902" s="2562">
        <f t="shared" si="876"/>
        <v>42851</v>
      </c>
      <c r="CC902" s="2302">
        <f t="shared" si="876"/>
        <v>42879</v>
      </c>
      <c r="CD902" s="2147">
        <f>CD901-5</f>
        <v>42909</v>
      </c>
      <c r="CE902" s="2633">
        <f>CE901-5</f>
        <v>42940</v>
      </c>
      <c r="CF902" s="2633" t="s">
        <v>454</v>
      </c>
      <c r="CG902" s="2302">
        <f t="shared" ref="CG902:CQ902" si="877">CG901-5</f>
        <v>43003</v>
      </c>
      <c r="CH902" s="2562">
        <f t="shared" si="877"/>
        <v>43012</v>
      </c>
      <c r="CI902" s="2302">
        <f t="shared" si="877"/>
        <v>43037</v>
      </c>
      <c r="CJ902" s="2562">
        <f t="shared" si="877"/>
        <v>43094</v>
      </c>
      <c r="CK902" s="2302">
        <f t="shared" si="877"/>
        <v>43125</v>
      </c>
      <c r="CL902" s="2562">
        <f t="shared" si="877"/>
        <v>43153</v>
      </c>
      <c r="CM902" s="2302">
        <f t="shared" si="877"/>
        <v>43181</v>
      </c>
      <c r="CN902" s="2562">
        <f t="shared" si="877"/>
        <v>43216</v>
      </c>
      <c r="CO902" s="2302">
        <f t="shared" si="877"/>
        <v>43244</v>
      </c>
      <c r="CP902" s="2147">
        <f t="shared" si="877"/>
        <v>43274</v>
      </c>
      <c r="CQ902" s="2633">
        <f t="shared" si="877"/>
        <v>43305</v>
      </c>
      <c r="CR902" s="2633" t="s">
        <v>454</v>
      </c>
      <c r="CS902" s="2302">
        <f>CS901-5</f>
        <v>43003</v>
      </c>
      <c r="CT902" s="2562">
        <f>CT901-5</f>
        <v>43377</v>
      </c>
      <c r="CU902" s="2302">
        <f>CU901-5</f>
        <v>43402</v>
      </c>
      <c r="CV902" s="2562">
        <f>CV901-5</f>
        <v>43459</v>
      </c>
    </row>
    <row r="903" spans="1:100" ht="30" hidden="1" customHeight="1" x14ac:dyDescent="0.25">
      <c r="A903" s="4729"/>
      <c r="B903" s="4724"/>
      <c r="C903" s="1543" t="s">
        <v>466</v>
      </c>
      <c r="D903" s="1543"/>
      <c r="E903" s="1395"/>
      <c r="F903" s="1395"/>
      <c r="G903" s="1300"/>
      <c r="H903" s="1301"/>
      <c r="I903" s="1302"/>
      <c r="J903" s="1300"/>
      <c r="K903" s="1301"/>
      <c r="L903" s="1302"/>
      <c r="M903" s="1300"/>
      <c r="N903" s="1301"/>
      <c r="O903" s="1302"/>
      <c r="P903" s="1396"/>
      <c r="Q903" s="1396"/>
      <c r="R903" s="1396"/>
      <c r="S903" s="1396"/>
      <c r="T903" s="1396"/>
      <c r="U903" s="1396"/>
      <c r="V903" s="1396"/>
      <c r="W903" s="1396"/>
      <c r="X903" s="1396"/>
      <c r="Y903" s="1396"/>
      <c r="Z903" s="1396"/>
      <c r="AA903" s="1397"/>
      <c r="AB903" s="1395"/>
      <c r="AC903" s="1395"/>
      <c r="AD903" s="1395"/>
      <c r="AE903" s="1395"/>
      <c r="AF903" s="1395"/>
      <c r="AG903" s="1395"/>
      <c r="AH903" s="1395"/>
      <c r="AI903" s="1395"/>
      <c r="AJ903" s="1398"/>
      <c r="AK903" s="1398"/>
      <c r="AL903" s="1395"/>
      <c r="AM903" s="1395"/>
      <c r="AN903" s="1395"/>
      <c r="AO903" s="1395"/>
      <c r="AP903" s="1395"/>
      <c r="AQ903" s="1395"/>
      <c r="AR903" s="1395"/>
      <c r="AS903" s="1395"/>
      <c r="AT903" s="1395"/>
      <c r="AU903" s="1398"/>
      <c r="AV903" s="1395"/>
      <c r="AW903" s="1398"/>
      <c r="AX903" s="1395"/>
      <c r="AY903" s="1395"/>
      <c r="AZ903" s="1395"/>
      <c r="BA903" s="1395"/>
      <c r="BB903" s="1395"/>
      <c r="BC903" s="1395"/>
      <c r="BD903" s="1395"/>
      <c r="BE903" s="1395"/>
      <c r="BF903" s="1395"/>
      <c r="BG903" s="1395"/>
      <c r="BH903" s="1395"/>
      <c r="BI903" s="1274"/>
      <c r="BJ903" s="1275"/>
      <c r="BK903" s="1276"/>
      <c r="BL903" s="921"/>
      <c r="BM903" s="1465"/>
      <c r="BN903" s="1476"/>
      <c r="BO903" s="854">
        <f>BO902-14</f>
        <v>42444</v>
      </c>
      <c r="BP903" s="1579">
        <f>BP902-14</f>
        <v>42481</v>
      </c>
      <c r="BQ903" s="1580">
        <f>BQ902-14</f>
        <v>42512</v>
      </c>
      <c r="BR903" s="877">
        <f>BR902-14</f>
        <v>42535</v>
      </c>
      <c r="BS903" s="2121">
        <f>BS902-14</f>
        <v>42564</v>
      </c>
      <c r="BT903" s="842" t="s">
        <v>25</v>
      </c>
      <c r="BU903" s="2724">
        <f>BU902-12</f>
        <v>42608</v>
      </c>
      <c r="BV903" s="855">
        <f t="shared" ref="BV903:CC903" si="878">BV902-14</f>
        <v>42641</v>
      </c>
      <c r="BW903" s="877">
        <f t="shared" si="878"/>
        <v>42683</v>
      </c>
      <c r="BX903" s="855">
        <f t="shared" si="878"/>
        <v>42704</v>
      </c>
      <c r="BY903" s="877">
        <f t="shared" si="878"/>
        <v>42746</v>
      </c>
      <c r="BZ903" s="855">
        <f t="shared" si="878"/>
        <v>42774</v>
      </c>
      <c r="CA903" s="877">
        <f t="shared" si="878"/>
        <v>42802</v>
      </c>
      <c r="CB903" s="855">
        <f t="shared" si="878"/>
        <v>42837</v>
      </c>
      <c r="CC903" s="877">
        <f t="shared" si="878"/>
        <v>42865</v>
      </c>
      <c r="CD903" s="2131">
        <f>CD902-14</f>
        <v>42895</v>
      </c>
      <c r="CE903" s="2636">
        <f>CE902-14</f>
        <v>42926</v>
      </c>
      <c r="CF903" s="2636" t="s">
        <v>454</v>
      </c>
      <c r="CG903" s="877">
        <f t="shared" ref="CG903:CQ903" si="879">CG902-14</f>
        <v>42989</v>
      </c>
      <c r="CH903" s="855">
        <f t="shared" si="879"/>
        <v>42998</v>
      </c>
      <c r="CI903" s="877">
        <f t="shared" si="879"/>
        <v>43023</v>
      </c>
      <c r="CJ903" s="855">
        <f t="shared" si="879"/>
        <v>43080</v>
      </c>
      <c r="CK903" s="877">
        <f t="shared" si="879"/>
        <v>43111</v>
      </c>
      <c r="CL903" s="855">
        <f t="shared" si="879"/>
        <v>43139</v>
      </c>
      <c r="CM903" s="877">
        <f t="shared" si="879"/>
        <v>43167</v>
      </c>
      <c r="CN903" s="855">
        <f t="shared" si="879"/>
        <v>43202</v>
      </c>
      <c r="CO903" s="877">
        <f t="shared" si="879"/>
        <v>43230</v>
      </c>
      <c r="CP903" s="2131">
        <f t="shared" si="879"/>
        <v>43260</v>
      </c>
      <c r="CQ903" s="2636">
        <f t="shared" si="879"/>
        <v>43291</v>
      </c>
      <c r="CR903" s="2636" t="s">
        <v>454</v>
      </c>
      <c r="CS903" s="877">
        <f>CS902-14</f>
        <v>42989</v>
      </c>
      <c r="CT903" s="855">
        <f>CT902-14</f>
        <v>43363</v>
      </c>
      <c r="CU903" s="877">
        <f>CU902-14</f>
        <v>43388</v>
      </c>
      <c r="CV903" s="855">
        <f>CV902-14</f>
        <v>43445</v>
      </c>
    </row>
    <row r="904" spans="1:100" ht="1.5" hidden="1" customHeight="1" x14ac:dyDescent="0.25">
      <c r="A904" s="4729"/>
      <c r="B904" s="4724"/>
      <c r="C904" s="2725"/>
      <c r="D904" s="2726"/>
      <c r="E904" s="2727"/>
      <c r="F904" s="2727"/>
      <c r="G904" s="2727"/>
      <c r="H904" s="2727"/>
      <c r="I904" s="2727"/>
      <c r="J904" s="2727"/>
      <c r="K904" s="2728"/>
      <c r="L904" s="2728"/>
      <c r="M904" s="2729"/>
      <c r="N904" s="2730"/>
      <c r="O904" s="2730"/>
      <c r="P904" s="2730"/>
      <c r="Q904" s="2730"/>
      <c r="R904" s="2730"/>
      <c r="S904" s="2730"/>
      <c r="T904" s="2730"/>
      <c r="U904" s="2730"/>
      <c r="V904" s="2730"/>
      <c r="W904" s="2730"/>
      <c r="X904" s="2730"/>
      <c r="Y904" s="2730"/>
      <c r="Z904" s="2730"/>
      <c r="AA904" s="2731"/>
      <c r="AB904" s="487"/>
      <c r="AC904" s="2732"/>
      <c r="AD904" s="2732"/>
      <c r="AE904" s="2732"/>
      <c r="AF904" s="2732"/>
      <c r="AG904" s="487"/>
      <c r="AH904" s="487"/>
      <c r="AI904" s="487"/>
      <c r="AJ904" s="2733"/>
      <c r="AK904" s="2733"/>
      <c r="AL904" s="487"/>
      <c r="AM904" s="487"/>
      <c r="AN904" s="487"/>
      <c r="AO904" s="487"/>
      <c r="AP904" s="487"/>
      <c r="AQ904" s="487"/>
      <c r="AR904" s="487"/>
      <c r="AS904" s="487"/>
      <c r="AT904" s="487"/>
      <c r="AU904" s="2733"/>
      <c r="AV904" s="487"/>
      <c r="AW904" s="2733"/>
      <c r="AX904" s="487"/>
      <c r="AY904" s="487"/>
      <c r="AZ904" s="487"/>
      <c r="BA904" s="487"/>
      <c r="BB904" s="487"/>
      <c r="BC904" s="487"/>
      <c r="BD904" s="487"/>
      <c r="BE904" s="487"/>
      <c r="BF904" s="487"/>
      <c r="BG904" s="487"/>
      <c r="BH904" s="487"/>
      <c r="BI904" s="508"/>
      <c r="BJ904" s="508"/>
      <c r="BK904" s="1418"/>
      <c r="BL904" s="1498"/>
      <c r="BM904" s="1499"/>
      <c r="BN904" s="1535"/>
      <c r="BO904" s="2734"/>
      <c r="BP904" s="1479"/>
      <c r="BQ904" s="1479"/>
      <c r="BR904" s="2735"/>
      <c r="BS904" s="2736"/>
      <c r="BT904" s="2737"/>
      <c r="BU904" s="2738"/>
      <c r="BV904" s="2737"/>
      <c r="BW904" s="2739"/>
      <c r="BX904" s="2740"/>
      <c r="BY904" s="2735"/>
      <c r="BZ904" s="2737"/>
      <c r="CA904" s="2739"/>
      <c r="CB904" s="2740"/>
      <c r="CC904" s="2914"/>
      <c r="CD904" s="2915"/>
      <c r="CE904" s="2741"/>
      <c r="CF904" s="2741"/>
      <c r="CG904" s="2735"/>
      <c r="CH904" s="2926"/>
      <c r="CI904" s="2927"/>
      <c r="CJ904" s="2928"/>
      <c r="CK904" s="2735"/>
      <c r="CL904" s="2737"/>
      <c r="CM904" s="2739"/>
      <c r="CN904" s="2740"/>
      <c r="CO904" s="2914"/>
      <c r="CP904" s="2915"/>
      <c r="CQ904" s="2741"/>
      <c r="CR904" s="2741"/>
      <c r="CS904" s="2735"/>
      <c r="CT904" s="2926"/>
      <c r="CU904" s="2927"/>
      <c r="CV904" s="2928"/>
    </row>
    <row r="905" spans="1:100" ht="30" hidden="1" customHeight="1" x14ac:dyDescent="0.25">
      <c r="A905" s="4729"/>
      <c r="B905" s="4724"/>
      <c r="C905" s="1299" t="s">
        <v>512</v>
      </c>
      <c r="D905" s="1299"/>
      <c r="E905" s="90"/>
      <c r="F905" s="90"/>
      <c r="G905" s="90"/>
      <c r="H905" s="90"/>
      <c r="I905" s="90"/>
      <c r="J905" s="90"/>
      <c r="K905" s="13"/>
      <c r="L905" s="13"/>
      <c r="M905" s="189"/>
      <c r="AB905" s="15"/>
      <c r="BI905" s="508"/>
      <c r="BJ905" s="508"/>
      <c r="BK905" s="1418"/>
      <c r="BL905" s="1495"/>
      <c r="BM905" s="1496"/>
      <c r="BN905" s="1534"/>
      <c r="BO905" s="1268">
        <f t="shared" ref="BO905:BT905" si="880">BO887-125</f>
        <v>42489</v>
      </c>
      <c r="BP905" s="1414">
        <f t="shared" si="880"/>
        <v>42519</v>
      </c>
      <c r="BQ905" s="1672">
        <f t="shared" si="880"/>
        <v>42550</v>
      </c>
      <c r="BR905" s="2311">
        <f>BR887-125</f>
        <v>42580</v>
      </c>
      <c r="BS905" s="2312">
        <f t="shared" si="880"/>
        <v>42609</v>
      </c>
      <c r="BT905" s="2313">
        <f t="shared" si="880"/>
        <v>42625</v>
      </c>
      <c r="BU905" s="2744">
        <f>BU887-139</f>
        <v>42656</v>
      </c>
      <c r="BV905" s="2745">
        <f>BV887-139</f>
        <v>42687</v>
      </c>
      <c r="BW905" s="2751">
        <f>BW887-139</f>
        <v>42717</v>
      </c>
      <c r="BX905" s="2745">
        <f t="shared" ref="BX905:CC905" si="881">BX887-125</f>
        <v>42762</v>
      </c>
      <c r="BY905" s="2637">
        <f t="shared" si="881"/>
        <v>42792</v>
      </c>
      <c r="BZ905" s="2313">
        <f t="shared" si="881"/>
        <v>42823</v>
      </c>
      <c r="CA905" s="2751">
        <f t="shared" si="881"/>
        <v>42854</v>
      </c>
      <c r="CB905" s="2745">
        <f t="shared" si="881"/>
        <v>42884</v>
      </c>
      <c r="CC905" s="2311">
        <f t="shared" si="881"/>
        <v>42915</v>
      </c>
      <c r="CD905" s="2918">
        <f>CD887-125</f>
        <v>42945</v>
      </c>
      <c r="CE905" s="2637">
        <f>CE887-125</f>
        <v>42976</v>
      </c>
      <c r="CF905" s="2637">
        <f>CF887-139</f>
        <v>42993</v>
      </c>
      <c r="CG905" s="2637">
        <f t="shared" ref="CG905:CQ905" si="882">CG887-125</f>
        <v>43035</v>
      </c>
      <c r="CH905" s="2313">
        <f t="shared" si="882"/>
        <v>43066</v>
      </c>
      <c r="CI905" s="2751">
        <f t="shared" si="882"/>
        <v>43096</v>
      </c>
      <c r="CJ905" s="2745">
        <f t="shared" si="882"/>
        <v>43127</v>
      </c>
      <c r="CK905" s="2637">
        <f t="shared" si="882"/>
        <v>43157</v>
      </c>
      <c r="CL905" s="2313">
        <f t="shared" si="882"/>
        <v>43188</v>
      </c>
      <c r="CM905" s="2751">
        <f t="shared" si="882"/>
        <v>43219</v>
      </c>
      <c r="CN905" s="2745">
        <f t="shared" si="882"/>
        <v>43249</v>
      </c>
      <c r="CO905" s="2311">
        <f t="shared" si="882"/>
        <v>43280</v>
      </c>
      <c r="CP905" s="2918">
        <f t="shared" si="882"/>
        <v>43310</v>
      </c>
      <c r="CQ905" s="2637">
        <f t="shared" si="882"/>
        <v>43341</v>
      </c>
      <c r="CR905" s="2637">
        <f>CR887-139</f>
        <v>43358</v>
      </c>
      <c r="CS905" s="2637">
        <f>CS887-125</f>
        <v>43035</v>
      </c>
      <c r="CT905" s="2313">
        <f>CT887-125</f>
        <v>43431</v>
      </c>
      <c r="CU905" s="2751">
        <f>CU887-125</f>
        <v>43461</v>
      </c>
      <c r="CV905" s="2745">
        <f>CV887-125</f>
        <v>43492</v>
      </c>
    </row>
    <row r="906" spans="1:100" ht="30" hidden="1" customHeight="1" x14ac:dyDescent="0.25">
      <c r="A906" s="4729"/>
      <c r="B906" s="4724"/>
      <c r="C906" s="538" t="s">
        <v>517</v>
      </c>
      <c r="D906" s="532" t="s">
        <v>418</v>
      </c>
      <c r="E906" s="90"/>
      <c r="F906" s="90"/>
      <c r="G906" s="90"/>
      <c r="H906" s="90"/>
      <c r="I906" s="90"/>
      <c r="J906" s="90"/>
      <c r="K906" s="13"/>
      <c r="L906" s="13"/>
      <c r="M906" s="189"/>
      <c r="AB906" s="15"/>
      <c r="BI906" s="508"/>
      <c r="BJ906" s="508"/>
      <c r="BK906" s="1418"/>
      <c r="BL906" s="1495"/>
      <c r="BM906" s="1496"/>
      <c r="BN906" s="1534"/>
      <c r="BO906" s="1673" t="s">
        <v>532</v>
      </c>
      <c r="BP906" s="1674" t="s">
        <v>532</v>
      </c>
      <c r="BQ906" s="1253">
        <f>BQ890-34</f>
        <v>42545</v>
      </c>
      <c r="BR906" s="2315" t="s">
        <v>532</v>
      </c>
      <c r="BS906" s="2316" t="s">
        <v>532</v>
      </c>
      <c r="BT906" s="2742" t="s">
        <v>532</v>
      </c>
      <c r="BU906" s="2623" t="s">
        <v>532</v>
      </c>
      <c r="BV906" s="2319" t="s">
        <v>532</v>
      </c>
      <c r="BW906" s="960">
        <f>BW890-34</f>
        <v>42706</v>
      </c>
      <c r="BX906" s="2319" t="s">
        <v>532</v>
      </c>
      <c r="BY906" s="2639" t="s">
        <v>532</v>
      </c>
      <c r="BZ906" s="777">
        <f>BZ890-34</f>
        <v>42811</v>
      </c>
      <c r="CA906" s="2315" t="s">
        <v>532</v>
      </c>
      <c r="CB906" s="2319" t="s">
        <v>532</v>
      </c>
      <c r="CC906" s="960">
        <f>CC890-34</f>
        <v>42916</v>
      </c>
      <c r="CD906" s="472">
        <f>CD890-34</f>
        <v>42958</v>
      </c>
      <c r="CE906" s="2638" t="s">
        <v>106</v>
      </c>
      <c r="CF906" s="2638">
        <f>CF890-34</f>
        <v>42621</v>
      </c>
      <c r="CG906" s="2639" t="s">
        <v>532</v>
      </c>
      <c r="CH906" s="777">
        <f>CH890-34</f>
        <v>43042</v>
      </c>
      <c r="CI906" s="2315" t="s">
        <v>532</v>
      </c>
      <c r="CJ906" s="2319" t="s">
        <v>532</v>
      </c>
      <c r="CK906" s="2639" t="s">
        <v>532</v>
      </c>
      <c r="CL906" s="777">
        <f>CL890-34</f>
        <v>43168</v>
      </c>
      <c r="CM906" s="2315" t="s">
        <v>532</v>
      </c>
      <c r="CN906" s="2319" t="s">
        <v>532</v>
      </c>
      <c r="CO906" s="960">
        <f>CO890-34</f>
        <v>43280</v>
      </c>
      <c r="CP906" s="472">
        <f>CP890-34</f>
        <v>43315</v>
      </c>
      <c r="CQ906" s="2638" t="s">
        <v>106</v>
      </c>
      <c r="CR906" s="2638">
        <f>CR890-34</f>
        <v>43343</v>
      </c>
      <c r="CS906" s="2639" t="s">
        <v>532</v>
      </c>
      <c r="CT906" s="777">
        <f>CT890-34</f>
        <v>-34</v>
      </c>
      <c r="CU906" s="2315" t="s">
        <v>532</v>
      </c>
      <c r="CV906" s="2319" t="s">
        <v>532</v>
      </c>
    </row>
    <row r="907" spans="1:100" ht="30" hidden="1" customHeight="1" x14ac:dyDescent="0.25">
      <c r="A907" s="4729"/>
      <c r="B907" s="4724"/>
      <c r="C907" s="538" t="s">
        <v>448</v>
      </c>
      <c r="D907" s="532"/>
      <c r="E907" s="90"/>
      <c r="F907" s="90"/>
      <c r="G907" s="90"/>
      <c r="H907" s="90"/>
      <c r="I907" s="90"/>
      <c r="J907" s="90"/>
      <c r="K907" s="13"/>
      <c r="L907" s="13"/>
      <c r="M907" s="189"/>
      <c r="AB907" s="15"/>
      <c r="BI907" s="508"/>
      <c r="BJ907" s="508"/>
      <c r="BK907" s="1418"/>
      <c r="BL907" s="1495"/>
      <c r="BM907" s="1496"/>
      <c r="BN907" s="1534"/>
      <c r="BO907" s="1673" t="s">
        <v>532</v>
      </c>
      <c r="BP907" s="1674" t="s">
        <v>532</v>
      </c>
      <c r="BQ907" s="1253">
        <f>BQ906-4</f>
        <v>42541</v>
      </c>
      <c r="BR907" s="2315" t="s">
        <v>532</v>
      </c>
      <c r="BS907" s="2316" t="s">
        <v>532</v>
      </c>
      <c r="BT907" s="2742" t="s">
        <v>532</v>
      </c>
      <c r="BU907" s="2623" t="s">
        <v>532</v>
      </c>
      <c r="BV907" s="2319" t="s">
        <v>532</v>
      </c>
      <c r="BW907" s="960">
        <f>BW906-4</f>
        <v>42702</v>
      </c>
      <c r="BX907" s="2319" t="s">
        <v>532</v>
      </c>
      <c r="BY907" s="2639" t="s">
        <v>532</v>
      </c>
      <c r="BZ907" s="777">
        <f>BZ906-4</f>
        <v>42807</v>
      </c>
      <c r="CA907" s="2315" t="s">
        <v>532</v>
      </c>
      <c r="CB907" s="2319" t="s">
        <v>532</v>
      </c>
      <c r="CC907" s="960">
        <f>CC906-4</f>
        <v>42912</v>
      </c>
      <c r="CD907" s="472">
        <f>CD906-11</f>
        <v>42947</v>
      </c>
      <c r="CE907" s="2638" t="s">
        <v>106</v>
      </c>
      <c r="CF907" s="2638">
        <f>CF906-4</f>
        <v>42617</v>
      </c>
      <c r="CG907" s="2639" t="s">
        <v>532</v>
      </c>
      <c r="CH907" s="777">
        <f>CH906-4</f>
        <v>43038</v>
      </c>
      <c r="CI907" s="2315" t="s">
        <v>532</v>
      </c>
      <c r="CJ907" s="2319" t="s">
        <v>532</v>
      </c>
      <c r="CK907" s="2639" t="s">
        <v>532</v>
      </c>
      <c r="CL907" s="777">
        <f>CL906-4</f>
        <v>43164</v>
      </c>
      <c r="CM907" s="2315" t="s">
        <v>532</v>
      </c>
      <c r="CN907" s="2319" t="s">
        <v>532</v>
      </c>
      <c r="CO907" s="960">
        <f>CO906-4</f>
        <v>43276</v>
      </c>
      <c r="CP907" s="472">
        <f>CP906-11</f>
        <v>43304</v>
      </c>
      <c r="CQ907" s="2638" t="s">
        <v>106</v>
      </c>
      <c r="CR907" s="2638">
        <f>CR906-4</f>
        <v>43339</v>
      </c>
      <c r="CS907" s="2639" t="s">
        <v>532</v>
      </c>
      <c r="CT907" s="777">
        <f>CT906-4</f>
        <v>-38</v>
      </c>
      <c r="CU907" s="2315" t="s">
        <v>532</v>
      </c>
      <c r="CV907" s="2319" t="s">
        <v>532</v>
      </c>
    </row>
    <row r="908" spans="1:100" ht="30" hidden="1" customHeight="1" x14ac:dyDescent="0.25">
      <c r="A908" s="4729"/>
      <c r="B908" s="4724"/>
      <c r="C908" s="538" t="s">
        <v>530</v>
      </c>
      <c r="D908" s="538" t="s">
        <v>418</v>
      </c>
      <c r="E908" s="90"/>
      <c r="F908" s="90"/>
      <c r="G908" s="90"/>
      <c r="H908" s="90"/>
      <c r="I908" s="90"/>
      <c r="J908" s="90"/>
      <c r="K908" s="13"/>
      <c r="L908" s="13"/>
      <c r="M908" s="189"/>
      <c r="AB908" s="15"/>
      <c r="BI908" s="508"/>
      <c r="BJ908" s="508"/>
      <c r="BK908" s="1418"/>
      <c r="BL908" s="1495" t="e">
        <f>BL910+7</f>
        <v>#VALUE!</v>
      </c>
      <c r="BM908" s="1496">
        <f>BM910+7</f>
        <v>-34</v>
      </c>
      <c r="BN908" s="1534" t="s">
        <v>450</v>
      </c>
      <c r="BO908" s="1673" t="s">
        <v>532</v>
      </c>
      <c r="BP908" s="1239">
        <f>BP890-34</f>
        <v>42510</v>
      </c>
      <c r="BQ908" s="1956" t="s">
        <v>532</v>
      </c>
      <c r="BR908" s="2315" t="s">
        <v>532</v>
      </c>
      <c r="BS908" s="2318">
        <f>BR910+7</f>
        <v>42580</v>
      </c>
      <c r="BT908" s="2742" t="s">
        <v>532</v>
      </c>
      <c r="BU908" s="2623" t="s">
        <v>532</v>
      </c>
      <c r="BV908" s="2644">
        <f>BV890-34</f>
        <v>42678</v>
      </c>
      <c r="BW908" s="2315" t="s">
        <v>532</v>
      </c>
      <c r="BX908" s="2319" t="s">
        <v>532</v>
      </c>
      <c r="BY908" s="2749">
        <f>BY890-34</f>
        <v>42783</v>
      </c>
      <c r="BZ908" s="2742" t="s">
        <v>532</v>
      </c>
      <c r="CA908" s="2315" t="s">
        <v>532</v>
      </c>
      <c r="CB908" s="2644">
        <f>CB890-34</f>
        <v>42881</v>
      </c>
      <c r="CC908" s="2315" t="s">
        <v>532</v>
      </c>
      <c r="CD908" s="2919" t="s">
        <v>532</v>
      </c>
      <c r="CE908" s="2639" t="s">
        <v>532</v>
      </c>
      <c r="CF908" s="2639" t="s">
        <v>532</v>
      </c>
      <c r="CG908" s="2749">
        <f>CG890-34</f>
        <v>43021</v>
      </c>
      <c r="CH908" s="2742" t="s">
        <v>532</v>
      </c>
      <c r="CI908" s="2315" t="s">
        <v>532</v>
      </c>
      <c r="CJ908" s="2644">
        <f>CJ890-34</f>
        <v>43098</v>
      </c>
      <c r="CK908" s="2749">
        <f>CK890-34</f>
        <v>43147</v>
      </c>
      <c r="CL908" s="2742" t="s">
        <v>532</v>
      </c>
      <c r="CM908" s="2315" t="s">
        <v>532</v>
      </c>
      <c r="CN908" s="2644">
        <f>CN890-34</f>
        <v>43245</v>
      </c>
      <c r="CO908" s="2315" t="s">
        <v>532</v>
      </c>
      <c r="CP908" s="2919" t="s">
        <v>532</v>
      </c>
      <c r="CQ908" s="2639" t="s">
        <v>532</v>
      </c>
      <c r="CR908" s="2639" t="s">
        <v>532</v>
      </c>
      <c r="CS908" s="2749">
        <f>CS890-34</f>
        <v>43371</v>
      </c>
      <c r="CT908" s="2742" t="s">
        <v>532</v>
      </c>
      <c r="CU908" s="2315" t="s">
        <v>532</v>
      </c>
      <c r="CV908" s="2644">
        <f>CV890-34</f>
        <v>-34</v>
      </c>
    </row>
    <row r="909" spans="1:100" ht="30" hidden="1" customHeight="1" x14ac:dyDescent="0.25">
      <c r="A909" s="4729"/>
      <c r="B909" s="4724"/>
      <c r="C909" s="538" t="s">
        <v>531</v>
      </c>
      <c r="D909" s="538"/>
      <c r="E909" s="90"/>
      <c r="F909" s="90"/>
      <c r="G909" s="90"/>
      <c r="H909" s="90"/>
      <c r="I909" s="90"/>
      <c r="J909" s="90"/>
      <c r="K909" s="13"/>
      <c r="L909" s="13"/>
      <c r="M909" s="189"/>
      <c r="AB909" s="15"/>
      <c r="BI909" s="508"/>
      <c r="BJ909" s="508"/>
      <c r="BK909" s="1418"/>
      <c r="BL909" s="1495" t="e">
        <f>BL908-4</f>
        <v>#VALUE!</v>
      </c>
      <c r="BM909" s="1496">
        <f>BM908-4</f>
        <v>-38</v>
      </c>
      <c r="BN909" s="1534" t="s">
        <v>450</v>
      </c>
      <c r="BO909" s="1673" t="s">
        <v>532</v>
      </c>
      <c r="BP909" s="1239">
        <f>BP908-4</f>
        <v>42506</v>
      </c>
      <c r="BQ909" s="1956" t="s">
        <v>532</v>
      </c>
      <c r="BR909" s="2315" t="s">
        <v>532</v>
      </c>
      <c r="BS909" s="2318">
        <f>BS908-4</f>
        <v>42576</v>
      </c>
      <c r="BT909" s="2742" t="s">
        <v>532</v>
      </c>
      <c r="BU909" s="2623" t="s">
        <v>532</v>
      </c>
      <c r="BV909" s="2644">
        <f>BV908-4</f>
        <v>42674</v>
      </c>
      <c r="BW909" s="2315" t="s">
        <v>532</v>
      </c>
      <c r="BX909" s="2319" t="s">
        <v>532</v>
      </c>
      <c r="BY909" s="2749">
        <f>BY908-4</f>
        <v>42779</v>
      </c>
      <c r="BZ909" s="2742" t="s">
        <v>532</v>
      </c>
      <c r="CA909" s="2315" t="s">
        <v>532</v>
      </c>
      <c r="CB909" s="2644">
        <f>CB908-4</f>
        <v>42877</v>
      </c>
      <c r="CC909" s="2315" t="s">
        <v>532</v>
      </c>
      <c r="CD909" s="2919" t="s">
        <v>532</v>
      </c>
      <c r="CE909" s="2639" t="s">
        <v>532</v>
      </c>
      <c r="CF909" s="2639" t="s">
        <v>532</v>
      </c>
      <c r="CG909" s="2749">
        <f>CG908-4</f>
        <v>43017</v>
      </c>
      <c r="CH909" s="2742" t="s">
        <v>532</v>
      </c>
      <c r="CI909" s="2315" t="s">
        <v>532</v>
      </c>
      <c r="CJ909" s="2644">
        <f>CJ908-4</f>
        <v>43094</v>
      </c>
      <c r="CK909" s="2749">
        <f>CK908-4</f>
        <v>43143</v>
      </c>
      <c r="CL909" s="2742" t="s">
        <v>532</v>
      </c>
      <c r="CM909" s="2315" t="s">
        <v>532</v>
      </c>
      <c r="CN909" s="2644">
        <f>CN908-4</f>
        <v>43241</v>
      </c>
      <c r="CO909" s="2315" t="s">
        <v>532</v>
      </c>
      <c r="CP909" s="2919" t="s">
        <v>532</v>
      </c>
      <c r="CQ909" s="2639" t="s">
        <v>532</v>
      </c>
      <c r="CR909" s="2639" t="s">
        <v>532</v>
      </c>
      <c r="CS909" s="2749">
        <f>CS908-4</f>
        <v>43367</v>
      </c>
      <c r="CT909" s="2742" t="s">
        <v>532</v>
      </c>
      <c r="CU909" s="2315" t="s">
        <v>532</v>
      </c>
      <c r="CV909" s="2644">
        <f>CV908-4</f>
        <v>-38</v>
      </c>
    </row>
    <row r="910" spans="1:100" ht="30" hidden="1" customHeight="1" x14ac:dyDescent="0.25">
      <c r="A910" s="4729"/>
      <c r="B910" s="4724"/>
      <c r="C910" s="538" t="s">
        <v>518</v>
      </c>
      <c r="D910" s="538" t="s">
        <v>418</v>
      </c>
      <c r="E910" s="90"/>
      <c r="F910" s="90"/>
      <c r="G910" s="90"/>
      <c r="H910" s="90"/>
      <c r="I910" s="90"/>
      <c r="J910" s="90"/>
      <c r="K910" s="13"/>
      <c r="L910" s="13"/>
      <c r="M910" s="189"/>
      <c r="AB910" s="15"/>
      <c r="BI910" s="508"/>
      <c r="BJ910" s="508"/>
      <c r="BK910" s="1418"/>
      <c r="BL910" s="1495" t="e">
        <f>BL890-34</f>
        <v>#VALUE!</v>
      </c>
      <c r="BM910" s="1497">
        <f>BM890-41</f>
        <v>-41</v>
      </c>
      <c r="BN910" s="1534" t="s">
        <v>450</v>
      </c>
      <c r="BO910" s="1502">
        <f>BO890-41</f>
        <v>42468</v>
      </c>
      <c r="BP910" s="1674" t="s">
        <v>532</v>
      </c>
      <c r="BQ910" s="1956" t="s">
        <v>532</v>
      </c>
      <c r="BR910" s="2321">
        <f>BR890-48</f>
        <v>42573</v>
      </c>
      <c r="BS910" s="2316" t="s">
        <v>532</v>
      </c>
      <c r="BT910" s="2742" t="s">
        <v>532</v>
      </c>
      <c r="BU910" s="2624">
        <f>BU890-48</f>
        <v>42629</v>
      </c>
      <c r="BV910" s="2319" t="s">
        <v>532</v>
      </c>
      <c r="BW910" s="2315" t="s">
        <v>532</v>
      </c>
      <c r="BX910" s="2644">
        <f>BX890-41</f>
        <v>42727</v>
      </c>
      <c r="BY910" s="2639" t="s">
        <v>532</v>
      </c>
      <c r="BZ910" s="2742" t="s">
        <v>532</v>
      </c>
      <c r="CA910" s="2321">
        <f>CA890-41</f>
        <v>42839</v>
      </c>
      <c r="CB910" s="2319" t="s">
        <v>532</v>
      </c>
      <c r="CC910" s="2315" t="s">
        <v>532</v>
      </c>
      <c r="CD910" s="2919" t="s">
        <v>532</v>
      </c>
      <c r="CE910" s="2639" t="s">
        <v>532</v>
      </c>
      <c r="CF910" s="2639" t="s">
        <v>532</v>
      </c>
      <c r="CG910" s="2639" t="s">
        <v>532</v>
      </c>
      <c r="CH910" s="2742" t="s">
        <v>532</v>
      </c>
      <c r="CI910" s="2321">
        <f>CI890-41</f>
        <v>43063</v>
      </c>
      <c r="CJ910" s="2319" t="s">
        <v>532</v>
      </c>
      <c r="CK910" s="2639" t="s">
        <v>532</v>
      </c>
      <c r="CL910" s="2742" t="s">
        <v>532</v>
      </c>
      <c r="CM910" s="2321">
        <f>CM890-41</f>
        <v>43196</v>
      </c>
      <c r="CN910" s="2319" t="s">
        <v>532</v>
      </c>
      <c r="CO910" s="2315" t="s">
        <v>532</v>
      </c>
      <c r="CP910" s="2919" t="s">
        <v>532</v>
      </c>
      <c r="CQ910" s="2639" t="s">
        <v>532</v>
      </c>
      <c r="CR910" s="2639" t="s">
        <v>532</v>
      </c>
      <c r="CS910" s="2639" t="s">
        <v>532</v>
      </c>
      <c r="CT910" s="2742" t="s">
        <v>532</v>
      </c>
      <c r="CU910" s="2321">
        <f>CU890-41</f>
        <v>-41</v>
      </c>
      <c r="CV910" s="2319" t="s">
        <v>532</v>
      </c>
    </row>
    <row r="911" spans="1:100" ht="30" hidden="1" customHeight="1" x14ac:dyDescent="0.25">
      <c r="A911" s="4729"/>
      <c r="B911" s="4724"/>
      <c r="C911" s="538" t="s">
        <v>447</v>
      </c>
      <c r="D911" s="538"/>
      <c r="E911" s="90"/>
      <c r="F911" s="90"/>
      <c r="G911" s="90"/>
      <c r="H911" s="90"/>
      <c r="I911" s="90"/>
      <c r="J911" s="90"/>
      <c r="K911" s="13"/>
      <c r="L911" s="13"/>
      <c r="M911" s="189"/>
      <c r="AB911" s="15"/>
      <c r="BI911" s="508"/>
      <c r="BJ911" s="508"/>
      <c r="BK911" s="1418"/>
      <c r="BL911" s="1495" t="e">
        <f>BL910-4</f>
        <v>#VALUE!</v>
      </c>
      <c r="BM911" s="1496">
        <f>BM910-4</f>
        <v>-45</v>
      </c>
      <c r="BN911" s="1534" t="s">
        <v>450</v>
      </c>
      <c r="BO911" s="1502">
        <f>BO910-4</f>
        <v>42464</v>
      </c>
      <c r="BP911" s="1674" t="s">
        <v>532</v>
      </c>
      <c r="BQ911" s="1956" t="s">
        <v>532</v>
      </c>
      <c r="BR911" s="2321">
        <f>BR910-4</f>
        <v>42569</v>
      </c>
      <c r="BS911" s="2316" t="s">
        <v>532</v>
      </c>
      <c r="BT911" s="2742" t="s">
        <v>532</v>
      </c>
      <c r="BU911" s="2624">
        <f>BU910-4</f>
        <v>42625</v>
      </c>
      <c r="BV911" s="2319" t="s">
        <v>532</v>
      </c>
      <c r="BW911" s="2315" t="s">
        <v>532</v>
      </c>
      <c r="BX911" s="2644">
        <f>BX910-4</f>
        <v>42723</v>
      </c>
      <c r="BY911" s="2639" t="s">
        <v>532</v>
      </c>
      <c r="BZ911" s="2742" t="s">
        <v>532</v>
      </c>
      <c r="CA911" s="2321">
        <f>CA910-4</f>
        <v>42835</v>
      </c>
      <c r="CB911" s="2319" t="s">
        <v>532</v>
      </c>
      <c r="CC911" s="2315" t="s">
        <v>532</v>
      </c>
      <c r="CD911" s="2919" t="s">
        <v>532</v>
      </c>
      <c r="CE911" s="2639" t="s">
        <v>532</v>
      </c>
      <c r="CF911" s="2639" t="s">
        <v>532</v>
      </c>
      <c r="CG911" s="2639" t="s">
        <v>532</v>
      </c>
      <c r="CH911" s="2742" t="s">
        <v>532</v>
      </c>
      <c r="CI911" s="2321">
        <f>CI910-4</f>
        <v>43059</v>
      </c>
      <c r="CJ911" s="2319" t="s">
        <v>532</v>
      </c>
      <c r="CK911" s="2639" t="s">
        <v>532</v>
      </c>
      <c r="CL911" s="2742" t="s">
        <v>532</v>
      </c>
      <c r="CM911" s="2321">
        <f>CM910-4</f>
        <v>43192</v>
      </c>
      <c r="CN911" s="2319" t="s">
        <v>532</v>
      </c>
      <c r="CO911" s="2315" t="s">
        <v>532</v>
      </c>
      <c r="CP911" s="2919" t="s">
        <v>532</v>
      </c>
      <c r="CQ911" s="2639" t="s">
        <v>532</v>
      </c>
      <c r="CR911" s="2639" t="s">
        <v>532</v>
      </c>
      <c r="CS911" s="2639" t="s">
        <v>532</v>
      </c>
      <c r="CT911" s="2742" t="s">
        <v>532</v>
      </c>
      <c r="CU911" s="2321">
        <f>CU910-4</f>
        <v>-45</v>
      </c>
      <c r="CV911" s="2319" t="s">
        <v>532</v>
      </c>
    </row>
    <row r="912" spans="1:100" ht="30" hidden="1" customHeight="1" x14ac:dyDescent="0.25">
      <c r="A912" s="4729"/>
      <c r="B912" s="4724"/>
      <c r="C912" s="1316" t="s">
        <v>519</v>
      </c>
      <c r="D912" s="1316" t="s">
        <v>422</v>
      </c>
      <c r="E912" s="90"/>
      <c r="F912" s="90"/>
      <c r="G912" s="90"/>
      <c r="H912" s="90"/>
      <c r="I912" s="90"/>
      <c r="J912" s="90"/>
      <c r="K912" s="13"/>
      <c r="L912" s="13"/>
      <c r="M912" s="189"/>
      <c r="AB912" s="15"/>
      <c r="BI912" s="508"/>
      <c r="BJ912" s="508"/>
      <c r="BK912" s="1418"/>
      <c r="BL912" s="1498">
        <f>BL917+2</f>
        <v>42424</v>
      </c>
      <c r="BM912" s="1499">
        <f>BM917+2</f>
        <v>23</v>
      </c>
      <c r="BN912" s="1535" t="s">
        <v>450</v>
      </c>
      <c r="BO912" s="1503">
        <f>BO917+2</f>
        <v>42439</v>
      </c>
      <c r="BP912" s="1941">
        <f>BO912</f>
        <v>42439</v>
      </c>
      <c r="BQ912" s="1679">
        <v>42580</v>
      </c>
      <c r="BR912" s="2322">
        <f>BR917+2</f>
        <v>42530</v>
      </c>
      <c r="BS912" s="2323">
        <f>BR912</f>
        <v>42530</v>
      </c>
      <c r="BT912" s="2743">
        <v>42580</v>
      </c>
      <c r="BU912" s="2625">
        <f>BU917+2</f>
        <v>42608</v>
      </c>
      <c r="BV912" s="2645">
        <f>BU912</f>
        <v>42608</v>
      </c>
      <c r="BW912" s="2322">
        <v>42580</v>
      </c>
      <c r="BX912" s="2324" t="e">
        <f>BX917+2</f>
        <v>#VALUE!</v>
      </c>
      <c r="BY912" s="2750" t="e">
        <f>BX912</f>
        <v>#VALUE!</v>
      </c>
      <c r="BZ912" s="2743">
        <v>42580</v>
      </c>
      <c r="CA912" s="2322">
        <f>CA917+2</f>
        <v>42797</v>
      </c>
      <c r="CB912" s="2645">
        <f>CA912</f>
        <v>42797</v>
      </c>
      <c r="CC912" s="2322">
        <v>42580</v>
      </c>
      <c r="CD912" s="2920">
        <v>42580</v>
      </c>
      <c r="CE912" s="2640">
        <v>42580</v>
      </c>
      <c r="CF912" s="2640">
        <v>42580</v>
      </c>
      <c r="CG912" s="2750">
        <f>CF912</f>
        <v>42580</v>
      </c>
      <c r="CH912" s="2930">
        <v>42580</v>
      </c>
      <c r="CI912" s="2344">
        <f>CI917+2</f>
        <v>43018</v>
      </c>
      <c r="CJ912" s="2929">
        <f>CI912</f>
        <v>43018</v>
      </c>
      <c r="CK912" s="2750">
        <f>CJ912</f>
        <v>43018</v>
      </c>
      <c r="CL912" s="2743">
        <v>42580</v>
      </c>
      <c r="CM912" s="2322">
        <f>CM917+2</f>
        <v>43162</v>
      </c>
      <c r="CN912" s="2645">
        <f>CM912</f>
        <v>43162</v>
      </c>
      <c r="CO912" s="2322">
        <v>42580</v>
      </c>
      <c r="CP912" s="2920">
        <v>42580</v>
      </c>
      <c r="CQ912" s="2640">
        <v>42580</v>
      </c>
      <c r="CR912" s="2640">
        <v>42580</v>
      </c>
      <c r="CS912" s="2750">
        <f>CR912</f>
        <v>42580</v>
      </c>
      <c r="CT912" s="2930">
        <v>42580</v>
      </c>
      <c r="CU912" s="2344">
        <f>CU917+2</f>
        <v>43383</v>
      </c>
      <c r="CV912" s="2929">
        <f>CU912</f>
        <v>43383</v>
      </c>
    </row>
    <row r="913" spans="1:100" ht="30" hidden="1" customHeight="1" x14ac:dyDescent="0.25">
      <c r="A913" s="4729"/>
      <c r="B913" s="4724"/>
      <c r="C913" s="532" t="s">
        <v>648</v>
      </c>
      <c r="D913" s="532"/>
      <c r="E913" s="90"/>
      <c r="F913" s="90"/>
      <c r="G913" s="90"/>
      <c r="H913" s="90"/>
      <c r="I913" s="90"/>
      <c r="J913" s="90"/>
      <c r="K913" s="13"/>
      <c r="L913" s="13"/>
      <c r="M913" s="189"/>
      <c r="AB913" s="15"/>
      <c r="BI913" s="18"/>
      <c r="BJ913" s="18"/>
      <c r="BK913" s="891"/>
      <c r="BL913" s="1961"/>
      <c r="BM913" s="1962"/>
      <c r="BN913" s="1963"/>
      <c r="BO913" s="1961"/>
      <c r="BP913" s="512"/>
      <c r="BQ913" s="1963"/>
      <c r="BR913" s="2895">
        <f>BR914</f>
        <v>0</v>
      </c>
      <c r="BS913" s="2896">
        <f>BS914</f>
        <v>42562</v>
      </c>
      <c r="BT913" s="2897" t="str">
        <f>BT914</f>
        <v>---</v>
      </c>
      <c r="BU913" s="2624">
        <f>BU914</f>
        <v>42618</v>
      </c>
      <c r="BV913" s="2746">
        <f t="shared" ref="BV913:CV913" si="883">BV914</f>
        <v>42667</v>
      </c>
      <c r="BW913" s="2321">
        <f t="shared" si="883"/>
        <v>42681</v>
      </c>
      <c r="BX913" s="2644">
        <f t="shared" si="883"/>
        <v>42716</v>
      </c>
      <c r="BY913" s="2641">
        <f t="shared" si="883"/>
        <v>42744</v>
      </c>
      <c r="BZ913" s="2897">
        <f t="shared" si="883"/>
        <v>42800</v>
      </c>
      <c r="CA913" s="2321">
        <f t="shared" si="883"/>
        <v>42800</v>
      </c>
      <c r="CB913" s="2746">
        <f t="shared" si="883"/>
        <v>42870</v>
      </c>
      <c r="CC913" s="2321">
        <f t="shared" si="883"/>
        <v>42905</v>
      </c>
      <c r="CD913" s="2921">
        <f t="shared" si="883"/>
        <v>42940</v>
      </c>
      <c r="CE913" s="2749" t="s">
        <v>106</v>
      </c>
      <c r="CF913" s="2749">
        <f t="shared" si="883"/>
        <v>42610</v>
      </c>
      <c r="CG913" s="2641">
        <f t="shared" si="883"/>
        <v>42987</v>
      </c>
      <c r="CH913" s="2897">
        <f t="shared" si="883"/>
        <v>43031</v>
      </c>
      <c r="CI913" s="2321">
        <f t="shared" si="883"/>
        <v>43021</v>
      </c>
      <c r="CJ913" s="2746">
        <f t="shared" si="883"/>
        <v>43087</v>
      </c>
      <c r="CK913" s="2641">
        <f t="shared" si="883"/>
        <v>43109</v>
      </c>
      <c r="CL913" s="2897">
        <f t="shared" si="883"/>
        <v>43157</v>
      </c>
      <c r="CM913" s="2321">
        <f t="shared" si="883"/>
        <v>43165</v>
      </c>
      <c r="CN913" s="2746">
        <f t="shared" si="883"/>
        <v>43234</v>
      </c>
      <c r="CO913" s="2321">
        <f t="shared" si="883"/>
        <v>43269</v>
      </c>
      <c r="CP913" s="2921">
        <f t="shared" si="883"/>
        <v>43297</v>
      </c>
      <c r="CQ913" s="2749" t="s">
        <v>106</v>
      </c>
      <c r="CR913" s="2749">
        <f t="shared" si="883"/>
        <v>43332</v>
      </c>
      <c r="CS913" s="2641">
        <f t="shared" si="883"/>
        <v>42987</v>
      </c>
      <c r="CT913" s="2897">
        <f t="shared" si="883"/>
        <v>-45</v>
      </c>
      <c r="CU913" s="2321">
        <f t="shared" si="883"/>
        <v>43386</v>
      </c>
      <c r="CV913" s="2746">
        <f t="shared" si="883"/>
        <v>-45</v>
      </c>
    </row>
    <row r="914" spans="1:100" ht="30" hidden="1" customHeight="1" x14ac:dyDescent="0.25">
      <c r="A914" s="4729"/>
      <c r="B914" s="4724"/>
      <c r="C914" s="538" t="s">
        <v>490</v>
      </c>
      <c r="D914" s="538" t="s">
        <v>419</v>
      </c>
      <c r="E914" s="90"/>
      <c r="F914" s="90"/>
      <c r="G914" s="90"/>
      <c r="H914" s="90"/>
      <c r="I914" s="90"/>
      <c r="J914" s="90"/>
      <c r="K914" s="13"/>
      <c r="L914" s="13"/>
      <c r="M914" s="189"/>
      <c r="AB914" s="15"/>
      <c r="BI914" s="508"/>
      <c r="BJ914" s="508"/>
      <c r="BK914" s="1418"/>
      <c r="BL914" s="1495">
        <f>BL585</f>
        <v>42424</v>
      </c>
      <c r="BM914" s="1496">
        <f>BM585</f>
        <v>0</v>
      </c>
      <c r="BN914" s="1534" t="s">
        <v>450</v>
      </c>
      <c r="BO914" s="1502">
        <f>BO911-7</f>
        <v>42457</v>
      </c>
      <c r="BP914" s="1585">
        <f>BP909-7</f>
        <v>42499</v>
      </c>
      <c r="BQ914" s="2717">
        <f>BQ907-7</f>
        <v>42534</v>
      </c>
      <c r="BR914" s="2320"/>
      <c r="BS914" s="2318">
        <f>BS909-14</f>
        <v>42562</v>
      </c>
      <c r="BT914" s="2742" t="s">
        <v>532</v>
      </c>
      <c r="BU914" s="2321">
        <f>BU911-7</f>
        <v>42618</v>
      </c>
      <c r="BV914" s="2746">
        <f>BV909-7</f>
        <v>42667</v>
      </c>
      <c r="BW914" s="958">
        <f>BW902-16</f>
        <v>42681</v>
      </c>
      <c r="BX914" s="2644">
        <f>BX911-7</f>
        <v>42716</v>
      </c>
      <c r="BY914" s="2641">
        <f>BY902-16</f>
        <v>42744</v>
      </c>
      <c r="BZ914" s="2754">
        <f>BZ907-7</f>
        <v>42800</v>
      </c>
      <c r="CA914" s="958">
        <f>CA902-16</f>
        <v>42800</v>
      </c>
      <c r="CB914" s="2746">
        <f>CB909-7</f>
        <v>42870</v>
      </c>
      <c r="CC914" s="958">
        <f>CC907-7</f>
        <v>42905</v>
      </c>
      <c r="CD914" s="367">
        <f>CD907-7</f>
        <v>42940</v>
      </c>
      <c r="CE914" s="2641" t="s">
        <v>106</v>
      </c>
      <c r="CF914" s="2641">
        <f>CF907-7</f>
        <v>42610</v>
      </c>
      <c r="CG914" s="2641">
        <f>CG902-16</f>
        <v>42987</v>
      </c>
      <c r="CH914" s="2754">
        <f>CH907-7</f>
        <v>43031</v>
      </c>
      <c r="CI914" s="958">
        <f>CI902-16</f>
        <v>43021</v>
      </c>
      <c r="CJ914" s="2746">
        <f>CJ909-7</f>
        <v>43087</v>
      </c>
      <c r="CK914" s="2641">
        <f>CK902-16</f>
        <v>43109</v>
      </c>
      <c r="CL914" s="2754">
        <f>CL907-7</f>
        <v>43157</v>
      </c>
      <c r="CM914" s="958">
        <f>CM902-16</f>
        <v>43165</v>
      </c>
      <c r="CN914" s="2746">
        <f>CN909-7</f>
        <v>43234</v>
      </c>
      <c r="CO914" s="958">
        <f>CO907-7</f>
        <v>43269</v>
      </c>
      <c r="CP914" s="367">
        <f>CP907-7</f>
        <v>43297</v>
      </c>
      <c r="CQ914" s="2641" t="s">
        <v>106</v>
      </c>
      <c r="CR914" s="2641">
        <f>CR907-7</f>
        <v>43332</v>
      </c>
      <c r="CS914" s="2641">
        <f>CS902-16</f>
        <v>42987</v>
      </c>
      <c r="CT914" s="2754">
        <f>CT907-7</f>
        <v>-45</v>
      </c>
      <c r="CU914" s="958">
        <f>CU902-16</f>
        <v>43386</v>
      </c>
      <c r="CV914" s="2746">
        <f>CV909-7</f>
        <v>-45</v>
      </c>
    </row>
    <row r="915" spans="1:100" ht="30" hidden="1" customHeight="1" x14ac:dyDescent="0.25">
      <c r="A915" s="4729"/>
      <c r="B915" s="4724"/>
      <c r="C915" s="538" t="s">
        <v>607</v>
      </c>
      <c r="D915" s="538"/>
      <c r="E915" s="90"/>
      <c r="F915" s="90"/>
      <c r="G915" s="90"/>
      <c r="H915" s="90"/>
      <c r="I915" s="90"/>
      <c r="J915" s="90"/>
      <c r="K915" s="13"/>
      <c r="L915" s="13"/>
      <c r="M915" s="189"/>
      <c r="AB915" s="15"/>
      <c r="BI915" s="508"/>
      <c r="BJ915" s="508"/>
      <c r="BK915" s="1418"/>
      <c r="BL915" s="1495"/>
      <c r="BM915" s="1496"/>
      <c r="BN915" s="1534"/>
      <c r="BO915" s="1502"/>
      <c r="BP915" s="1585"/>
      <c r="BQ915" s="2717"/>
      <c r="BR915" s="2320">
        <f>BR917+2</f>
        <v>42530</v>
      </c>
      <c r="BS915" s="2318">
        <f>BS917+2</f>
        <v>42559</v>
      </c>
      <c r="BT915" s="2742" t="s">
        <v>454</v>
      </c>
      <c r="BU915" s="2747">
        <f>BU917+2</f>
        <v>42608</v>
      </c>
      <c r="BV915" s="2748" t="s">
        <v>545</v>
      </c>
      <c r="BW915" s="2752">
        <f>BW917+2</f>
        <v>42678</v>
      </c>
      <c r="BX915" s="2753" t="s">
        <v>450</v>
      </c>
      <c r="BY915" s="2641">
        <f>BY917+2</f>
        <v>42741</v>
      </c>
      <c r="BZ915" s="2754" t="s">
        <v>546</v>
      </c>
      <c r="CA915" s="2747">
        <f>CA917+2</f>
        <v>42797</v>
      </c>
      <c r="CB915" s="2755" t="s">
        <v>451</v>
      </c>
      <c r="CC915" s="2752">
        <f>CC917+2</f>
        <v>42902</v>
      </c>
      <c r="CD915" s="2922">
        <f>CD917+2</f>
        <v>42937</v>
      </c>
      <c r="CE915" s="2641" t="s">
        <v>106</v>
      </c>
      <c r="CF915" s="2641">
        <f>CF917+2</f>
        <v>42607</v>
      </c>
      <c r="CG915" s="2641">
        <f>CG917+2</f>
        <v>42984</v>
      </c>
      <c r="CH915" s="2754" t="s">
        <v>546</v>
      </c>
      <c r="CI915" s="2747">
        <f>CI917+2</f>
        <v>43018</v>
      </c>
      <c r="CJ915" s="2755" t="s">
        <v>451</v>
      </c>
      <c r="CK915" s="2641">
        <f>CK917+2</f>
        <v>43106</v>
      </c>
      <c r="CL915" s="2754" t="s">
        <v>546</v>
      </c>
      <c r="CM915" s="2747">
        <f>CM917+2</f>
        <v>43162</v>
      </c>
      <c r="CN915" s="2755" t="s">
        <v>451</v>
      </c>
      <c r="CO915" s="2752">
        <f>CO917+2</f>
        <v>43266</v>
      </c>
      <c r="CP915" s="2922">
        <f>CP917+2</f>
        <v>43294</v>
      </c>
      <c r="CQ915" s="2641" t="s">
        <v>106</v>
      </c>
      <c r="CR915" s="2641">
        <f>CR917+2</f>
        <v>43329</v>
      </c>
      <c r="CS915" s="2641">
        <f>CS917+2</f>
        <v>42984</v>
      </c>
      <c r="CT915" s="2754" t="s">
        <v>546</v>
      </c>
      <c r="CU915" s="2747">
        <f>CU917+2</f>
        <v>43383</v>
      </c>
      <c r="CV915" s="2755" t="s">
        <v>451</v>
      </c>
    </row>
    <row r="916" spans="1:100" ht="1.5" hidden="1" customHeight="1" x14ac:dyDescent="0.25">
      <c r="A916" s="4729"/>
      <c r="B916" s="4724"/>
      <c r="C916" s="2725"/>
      <c r="D916" s="3300"/>
      <c r="E916" s="2727"/>
      <c r="F916" s="2727"/>
      <c r="G916" s="2727"/>
      <c r="H916" s="2727"/>
      <c r="I916" s="2727"/>
      <c r="J916" s="2727"/>
      <c r="K916" s="2728"/>
      <c r="L916" s="2728"/>
      <c r="M916" s="2729"/>
      <c r="N916" s="2730"/>
      <c r="O916" s="2730"/>
      <c r="P916" s="2730"/>
      <c r="Q916" s="2730"/>
      <c r="R916" s="2730"/>
      <c r="S916" s="2730"/>
      <c r="T916" s="2730"/>
      <c r="U916" s="2730"/>
      <c r="V916" s="2730"/>
      <c r="W916" s="2730"/>
      <c r="X916" s="2730"/>
      <c r="Y916" s="2730"/>
      <c r="Z916" s="2730"/>
      <c r="AA916" s="2731"/>
      <c r="AB916" s="487"/>
      <c r="AC916" s="2732"/>
      <c r="AD916" s="2732"/>
      <c r="AE916" s="2732"/>
      <c r="AF916" s="2732"/>
      <c r="AG916" s="487"/>
      <c r="AH916" s="487"/>
      <c r="AI916" s="487"/>
      <c r="AJ916" s="2733"/>
      <c r="AK916" s="2733"/>
      <c r="AL916" s="487"/>
      <c r="AM916" s="487"/>
      <c r="AN916" s="487"/>
      <c r="AO916" s="487"/>
      <c r="AP916" s="487"/>
      <c r="AQ916" s="487"/>
      <c r="AR916" s="487"/>
      <c r="AS916" s="487"/>
      <c r="AT916" s="487"/>
      <c r="AU916" s="2733"/>
      <c r="AV916" s="487"/>
      <c r="AW916" s="2733"/>
      <c r="AX916" s="487"/>
      <c r="AY916" s="487"/>
      <c r="AZ916" s="487"/>
      <c r="BA916" s="487"/>
      <c r="BB916" s="487"/>
      <c r="BC916" s="487"/>
      <c r="BD916" s="487"/>
      <c r="BE916" s="487"/>
      <c r="BF916" s="487"/>
      <c r="BG916" s="487"/>
      <c r="BH916" s="487"/>
      <c r="BI916" s="3301"/>
      <c r="BJ916" s="3301"/>
      <c r="BK916" s="3302"/>
      <c r="BL916" s="1540"/>
      <c r="BM916" s="1541"/>
      <c r="BN916" s="1542"/>
      <c r="BO916" s="3303"/>
      <c r="BP916" s="3304"/>
      <c r="BQ916" s="3304"/>
      <c r="BR916" s="2735"/>
      <c r="BS916" s="2736"/>
      <c r="BT916" s="2737"/>
      <c r="BU916" s="2738"/>
      <c r="BV916" s="2737"/>
      <c r="BW916" s="2739"/>
      <c r="BX916" s="2740"/>
      <c r="BY916" s="2735"/>
      <c r="BZ916" s="2737"/>
      <c r="CA916" s="2739"/>
      <c r="CB916" s="2740"/>
      <c r="CC916" s="2739"/>
      <c r="CD916" s="2739"/>
      <c r="CE916" s="2739"/>
      <c r="CF916" s="2739"/>
      <c r="CG916" s="2735"/>
      <c r="CH916" s="2926"/>
      <c r="CI916" s="2927"/>
      <c r="CJ916" s="2928"/>
      <c r="CK916" s="2735"/>
      <c r="CL916" s="2737"/>
      <c r="CM916" s="2739"/>
      <c r="CN916" s="2740"/>
      <c r="CO916" s="2739"/>
      <c r="CP916" s="2739"/>
      <c r="CQ916" s="2739"/>
      <c r="CR916" s="2739"/>
      <c r="CS916" s="2735"/>
      <c r="CT916" s="2926"/>
      <c r="CU916" s="2927"/>
      <c r="CV916" s="2928"/>
    </row>
    <row r="917" spans="1:100" ht="30" hidden="1" customHeight="1" x14ac:dyDescent="0.25">
      <c r="A917" s="4729"/>
      <c r="B917" s="4724"/>
      <c r="C917" s="1299" t="s">
        <v>520</v>
      </c>
      <c r="D917" s="3313" t="s">
        <v>422</v>
      </c>
      <c r="E917" s="3314"/>
      <c r="F917" s="3314"/>
      <c r="G917" s="3314"/>
      <c r="H917" s="3314"/>
      <c r="I917" s="3314"/>
      <c r="J917" s="3314"/>
      <c r="K917" s="1106"/>
      <c r="L917" s="1106"/>
      <c r="M917" s="3315"/>
      <c r="N917" s="3013"/>
      <c r="O917" s="3013"/>
      <c r="P917" s="3013"/>
      <c r="Q917" s="3013"/>
      <c r="R917" s="3013"/>
      <c r="S917" s="3013"/>
      <c r="T917" s="3013"/>
      <c r="U917" s="3013"/>
      <c r="V917" s="3013"/>
      <c r="W917" s="3013"/>
      <c r="X917" s="3013"/>
      <c r="Y917" s="3013"/>
      <c r="Z917" s="3013"/>
      <c r="AA917" s="178"/>
      <c r="AB917" s="3117"/>
      <c r="AC917" s="3116"/>
      <c r="AD917" s="3116"/>
      <c r="AE917" s="3116"/>
      <c r="AF917" s="3116"/>
      <c r="AG917" s="3117"/>
      <c r="AH917" s="3117"/>
      <c r="AI917" s="3117"/>
      <c r="AJ917" s="127"/>
      <c r="AK917" s="127"/>
      <c r="AL917" s="3117"/>
      <c r="AM917" s="3117"/>
      <c r="AN917" s="3117"/>
      <c r="AO917" s="3117"/>
      <c r="AP917" s="3117"/>
      <c r="AQ917" s="3117"/>
      <c r="AR917" s="3117"/>
      <c r="AS917" s="3117"/>
      <c r="AT917" s="3117"/>
      <c r="AU917" s="127"/>
      <c r="AV917" s="3117"/>
      <c r="AW917" s="127"/>
      <c r="AX917" s="3117"/>
      <c r="AY917" s="3117"/>
      <c r="AZ917" s="3117"/>
      <c r="BA917" s="3117"/>
      <c r="BB917" s="3117"/>
      <c r="BC917" s="3117"/>
      <c r="BD917" s="3117"/>
      <c r="BE917" s="3117"/>
      <c r="BF917" s="3117"/>
      <c r="BG917" s="3117"/>
      <c r="BH917" s="3117"/>
      <c r="BI917" s="3316"/>
      <c r="BJ917" s="3316"/>
      <c r="BK917" s="3317"/>
      <c r="BL917" s="3318">
        <f>BL919+21</f>
        <v>42422</v>
      </c>
      <c r="BM917" s="3319">
        <f>BM919+21</f>
        <v>21</v>
      </c>
      <c r="BN917" s="3320" t="s">
        <v>450</v>
      </c>
      <c r="BO917" s="3321">
        <f>BO902-21</f>
        <v>42437</v>
      </c>
      <c r="BP917" s="2497" t="s">
        <v>451</v>
      </c>
      <c r="BQ917" s="3322" t="s">
        <v>451</v>
      </c>
      <c r="BR917" s="2703">
        <f>BR902-21</f>
        <v>42528</v>
      </c>
      <c r="BS917" s="2711">
        <v>42557</v>
      </c>
      <c r="BT917" s="2707" t="s">
        <v>454</v>
      </c>
      <c r="BU917" s="2706">
        <f>BU902-14</f>
        <v>42606</v>
      </c>
      <c r="BV917" s="2705" t="s">
        <v>545</v>
      </c>
      <c r="BW917" s="2703">
        <f>BW914-5</f>
        <v>42676</v>
      </c>
      <c r="BX917" s="2707" t="s">
        <v>450</v>
      </c>
      <c r="BY917" s="2703">
        <f>BY914-5</f>
        <v>42739</v>
      </c>
      <c r="BZ917" s="2707" t="s">
        <v>546</v>
      </c>
      <c r="CA917" s="2703">
        <f>CA914-5</f>
        <v>42795</v>
      </c>
      <c r="CB917" s="2705" t="s">
        <v>451</v>
      </c>
      <c r="CC917" s="2703">
        <f>CC914-5</f>
        <v>42900</v>
      </c>
      <c r="CD917" s="2703">
        <f>CD914-5</f>
        <v>42935</v>
      </c>
      <c r="CE917" s="2703" t="s">
        <v>106</v>
      </c>
      <c r="CF917" s="2703">
        <f>CF914-5</f>
        <v>42605</v>
      </c>
      <c r="CG917" s="2703">
        <f>CG914-5</f>
        <v>42982</v>
      </c>
      <c r="CH917" s="2705" t="s">
        <v>545</v>
      </c>
      <c r="CI917" s="2703">
        <f>CI914-5</f>
        <v>43016</v>
      </c>
      <c r="CJ917" s="2705" t="s">
        <v>545</v>
      </c>
      <c r="CK917" s="2703">
        <f>CK914-5</f>
        <v>43104</v>
      </c>
      <c r="CL917" s="2707" t="s">
        <v>546</v>
      </c>
      <c r="CM917" s="2703">
        <f>CM914-5</f>
        <v>43160</v>
      </c>
      <c r="CN917" s="2705" t="s">
        <v>451</v>
      </c>
      <c r="CO917" s="2703">
        <f>CO914-5</f>
        <v>43264</v>
      </c>
      <c r="CP917" s="2703">
        <f>CP914-5</f>
        <v>43292</v>
      </c>
      <c r="CQ917" s="2703" t="s">
        <v>106</v>
      </c>
      <c r="CR917" s="3323">
        <f>CR914-5</f>
        <v>43327</v>
      </c>
      <c r="CS917" s="2703">
        <f>CS914-5</f>
        <v>42982</v>
      </c>
      <c r="CT917" s="2705" t="s">
        <v>545</v>
      </c>
      <c r="CU917" s="2703">
        <f>CU914-5</f>
        <v>43381</v>
      </c>
      <c r="CV917" s="2705" t="s">
        <v>545</v>
      </c>
    </row>
    <row r="918" spans="1:100" ht="30" hidden="1" customHeight="1" x14ac:dyDescent="0.25">
      <c r="A918" s="4729"/>
      <c r="B918" s="4724"/>
      <c r="C918" s="1455" t="s">
        <v>459</v>
      </c>
      <c r="D918" s="1455"/>
      <c r="E918" s="1520"/>
      <c r="F918" s="1520"/>
      <c r="G918" s="1520"/>
      <c r="H918" s="1520"/>
      <c r="I918" s="1520"/>
      <c r="J918" s="1520"/>
      <c r="K918" s="1521"/>
      <c r="L918" s="1521"/>
      <c r="M918" s="3324"/>
      <c r="N918" s="3325"/>
      <c r="O918" s="3325"/>
      <c r="P918" s="3325"/>
      <c r="Q918" s="3325"/>
      <c r="R918" s="3325"/>
      <c r="S918" s="3325"/>
      <c r="T918" s="3325"/>
      <c r="U918" s="3325"/>
      <c r="V918" s="3325"/>
      <c r="W918" s="3325"/>
      <c r="X918" s="3325"/>
      <c r="Y918" s="3325"/>
      <c r="Z918" s="3325"/>
      <c r="AA918" s="3326"/>
      <c r="AB918" s="3327"/>
      <c r="AC918" s="3327"/>
      <c r="AD918" s="3327"/>
      <c r="AE918" s="3327"/>
      <c r="AF918" s="3327"/>
      <c r="AG918" s="3327"/>
      <c r="AH918" s="3327"/>
      <c r="AI918" s="3327"/>
      <c r="AJ918" s="3328"/>
      <c r="AK918" s="3328"/>
      <c r="AL918" s="3327"/>
      <c r="AM918" s="3327"/>
      <c r="AN918" s="3327"/>
      <c r="AO918" s="3327"/>
      <c r="AP918" s="3327"/>
      <c r="AQ918" s="3327"/>
      <c r="AR918" s="3327"/>
      <c r="AS918" s="3327"/>
      <c r="AT918" s="3327"/>
      <c r="AU918" s="3328"/>
      <c r="AV918" s="3327"/>
      <c r="AW918" s="3328"/>
      <c r="AX918" s="3327"/>
      <c r="AY918" s="3327"/>
      <c r="AZ918" s="3327"/>
      <c r="BA918" s="3327"/>
      <c r="BB918" s="3327"/>
      <c r="BC918" s="3327"/>
      <c r="BD918" s="3327"/>
      <c r="BE918" s="3327"/>
      <c r="BF918" s="3327"/>
      <c r="BG918" s="3327"/>
      <c r="BH918" s="3327"/>
      <c r="BI918" s="1527"/>
      <c r="BJ918" s="1527"/>
      <c r="BK918" s="1528"/>
      <c r="BL918" s="1529"/>
      <c r="BM918" s="1530"/>
      <c r="BN918" s="1536"/>
      <c r="BO918" s="1531">
        <f t="shared" ref="BO918:BW918" si="884">BO53</f>
        <v>42529</v>
      </c>
      <c r="BP918" s="1532">
        <f t="shared" si="884"/>
        <v>42564</v>
      </c>
      <c r="BQ918" s="1676">
        <f t="shared" si="884"/>
        <v>42592</v>
      </c>
      <c r="BR918" s="2329">
        <f t="shared" si="884"/>
        <v>42620</v>
      </c>
      <c r="BS918" s="2330">
        <f t="shared" si="884"/>
        <v>42641</v>
      </c>
      <c r="BT918" s="2331" t="str">
        <f t="shared" si="884"/>
        <v>Same as 1/30</v>
      </c>
      <c r="BU918" s="2626">
        <f t="shared" si="884"/>
        <v>42676</v>
      </c>
      <c r="BV918" s="2331">
        <f t="shared" si="884"/>
        <v>42704</v>
      </c>
      <c r="BW918" s="2329">
        <f t="shared" si="884"/>
        <v>42739</v>
      </c>
      <c r="BX918" s="2331" t="s">
        <v>450</v>
      </c>
      <c r="BY918" s="2329">
        <f t="shared" ref="BY918:CD918" si="885">BY53</f>
        <v>42809</v>
      </c>
      <c r="BZ918" s="2331">
        <f t="shared" si="885"/>
        <v>42844</v>
      </c>
      <c r="CA918" s="2329">
        <f t="shared" si="885"/>
        <v>42879</v>
      </c>
      <c r="CB918" s="2331">
        <f t="shared" si="885"/>
        <v>42907</v>
      </c>
      <c r="CC918" s="2642">
        <f t="shared" si="885"/>
        <v>42935</v>
      </c>
      <c r="CD918" s="2642">
        <f t="shared" si="885"/>
        <v>42963</v>
      </c>
      <c r="CE918" s="2642" t="s">
        <v>106</v>
      </c>
      <c r="CF918" s="2642" t="str">
        <f>CF53</f>
        <v>Same as 1/30</v>
      </c>
      <c r="CG918" s="2329">
        <f>CG53</f>
        <v>43033</v>
      </c>
      <c r="CH918" s="2331">
        <f>CH53</f>
        <v>43068</v>
      </c>
      <c r="CI918" s="2329">
        <f>CI53</f>
        <v>43103</v>
      </c>
      <c r="CJ918" s="2331">
        <f>CJ53</f>
        <v>43152</v>
      </c>
      <c r="CK918" s="2329">
        <f t="shared" ref="CK918:CP918" si="886">CK53</f>
        <v>43187</v>
      </c>
      <c r="CL918" s="2331">
        <f t="shared" si="886"/>
        <v>43215</v>
      </c>
      <c r="CM918" s="2329">
        <f t="shared" si="886"/>
        <v>43250</v>
      </c>
      <c r="CN918" s="2331">
        <f t="shared" si="886"/>
        <v>43278</v>
      </c>
      <c r="CO918" s="2642">
        <f t="shared" si="886"/>
        <v>43299</v>
      </c>
      <c r="CP918" s="2642">
        <f t="shared" si="886"/>
        <v>43334</v>
      </c>
      <c r="CQ918" s="2642" t="s">
        <v>106</v>
      </c>
      <c r="CR918" s="3329" t="str">
        <f>CR53</f>
        <v>Same as 1/30</v>
      </c>
      <c r="CS918" s="2329">
        <f>CS53</f>
        <v>43411</v>
      </c>
      <c r="CT918" s="2331">
        <f>CT53</f>
        <v>0</v>
      </c>
      <c r="CU918" s="2329">
        <f>CU53</f>
        <v>0</v>
      </c>
      <c r="CV918" s="2331">
        <f>CV53</f>
        <v>0</v>
      </c>
    </row>
    <row r="919" spans="1:100" ht="30" hidden="1" customHeight="1" x14ac:dyDescent="0.25">
      <c r="A919" s="4729"/>
      <c r="B919" s="4724"/>
      <c r="C919" s="1455" t="s">
        <v>445</v>
      </c>
      <c r="D919" s="1455"/>
      <c r="E919" s="1508"/>
      <c r="F919" s="1508"/>
      <c r="G919" s="1508"/>
      <c r="H919" s="1508"/>
      <c r="I919" s="1508"/>
      <c r="J919" s="1508"/>
      <c r="K919" s="1509"/>
      <c r="L919" s="1509"/>
      <c r="M919" s="3330"/>
      <c r="N919" s="3331"/>
      <c r="O919" s="3331"/>
      <c r="P919" s="3331"/>
      <c r="Q919" s="3331"/>
      <c r="R919" s="3331"/>
      <c r="S919" s="3331"/>
      <c r="T919" s="3331"/>
      <c r="U919" s="3331"/>
      <c r="V919" s="3331"/>
      <c r="W919" s="3331"/>
      <c r="X919" s="3331"/>
      <c r="Y919" s="3331"/>
      <c r="Z919" s="3331"/>
      <c r="AA919" s="3332"/>
      <c r="AB919" s="3333"/>
      <c r="AC919" s="3334"/>
      <c r="AD919" s="3334"/>
      <c r="AE919" s="3334"/>
      <c r="AF919" s="3334"/>
      <c r="AG919" s="3333"/>
      <c r="AH919" s="3333"/>
      <c r="AI919" s="3333"/>
      <c r="AJ919" s="3335"/>
      <c r="AK919" s="3335"/>
      <c r="AL919" s="3333"/>
      <c r="AM919" s="3333"/>
      <c r="AN919" s="3333"/>
      <c r="AO919" s="3333"/>
      <c r="AP919" s="3333"/>
      <c r="AQ919" s="3333"/>
      <c r="AR919" s="3333"/>
      <c r="AS919" s="3333"/>
      <c r="AT919" s="3333"/>
      <c r="AU919" s="3335"/>
      <c r="AV919" s="3333"/>
      <c r="AW919" s="3335"/>
      <c r="AX919" s="3333"/>
      <c r="AY919" s="3333"/>
      <c r="AZ919" s="3333"/>
      <c r="BA919" s="3333"/>
      <c r="BB919" s="3333"/>
      <c r="BC919" s="3333"/>
      <c r="BD919" s="3333"/>
      <c r="BE919" s="3333"/>
      <c r="BF919" s="3333"/>
      <c r="BG919" s="3333"/>
      <c r="BH919" s="3333"/>
      <c r="BI919" s="1516"/>
      <c r="BJ919" s="1516"/>
      <c r="BK919" s="1517"/>
      <c r="BL919" s="1518">
        <f>BL587</f>
        <v>42401</v>
      </c>
      <c r="BM919" s="1519">
        <f>BM587</f>
        <v>0</v>
      </c>
      <c r="BN919" s="1537" t="s">
        <v>450</v>
      </c>
      <c r="BO919" s="1531">
        <f t="shared" ref="BO919:BW919" si="887">BO163</f>
        <v>42452</v>
      </c>
      <c r="BP919" s="1532">
        <f t="shared" si="887"/>
        <v>42487</v>
      </c>
      <c r="BQ919" s="1676">
        <f t="shared" si="887"/>
        <v>42522</v>
      </c>
      <c r="BR919" s="2329">
        <f t="shared" si="887"/>
        <v>42557</v>
      </c>
      <c r="BS919" s="2330" t="str">
        <f t="shared" si="887"/>
        <v>same as 12/30</v>
      </c>
      <c r="BT919" s="2331">
        <f t="shared" si="887"/>
        <v>42585</v>
      </c>
      <c r="BU919" s="2626">
        <f t="shared" si="887"/>
        <v>42613</v>
      </c>
      <c r="BV919" s="2331">
        <f t="shared" si="887"/>
        <v>42655</v>
      </c>
      <c r="BW919" s="2329">
        <f t="shared" si="887"/>
        <v>42683</v>
      </c>
      <c r="BX919" s="2331" t="s">
        <v>450</v>
      </c>
      <c r="BY919" s="2329">
        <f t="shared" ref="BY919:CD919" si="888">BY163</f>
        <v>42760</v>
      </c>
      <c r="BZ919" s="2331">
        <f t="shared" si="888"/>
        <v>42788</v>
      </c>
      <c r="CA919" s="2329">
        <f t="shared" si="888"/>
        <v>42823</v>
      </c>
      <c r="CB919" s="2331">
        <f t="shared" si="888"/>
        <v>42858</v>
      </c>
      <c r="CC919" s="2642">
        <f t="shared" si="888"/>
        <v>42893</v>
      </c>
      <c r="CD919" s="2642">
        <f t="shared" si="888"/>
        <v>42928</v>
      </c>
      <c r="CE919" s="2642" t="s">
        <v>106</v>
      </c>
      <c r="CF919" s="2642">
        <f>CF163</f>
        <v>42591</v>
      </c>
      <c r="CG919" s="2329">
        <f>CG163</f>
        <v>42998</v>
      </c>
      <c r="CH919" s="2331">
        <f>CH163</f>
        <v>43026</v>
      </c>
      <c r="CI919" s="2329">
        <f>CI163</f>
        <v>43054</v>
      </c>
      <c r="CJ919" s="2331">
        <f>CJ163</f>
        <v>43082</v>
      </c>
      <c r="CK919" s="2329">
        <f t="shared" ref="CK919:CP919" si="889">CK163</f>
        <v>43124</v>
      </c>
      <c r="CL919" s="2331">
        <f t="shared" si="889"/>
        <v>43145</v>
      </c>
      <c r="CM919" s="2329">
        <f t="shared" si="889"/>
        <v>43180</v>
      </c>
      <c r="CN919" s="2331">
        <f t="shared" si="889"/>
        <v>43222</v>
      </c>
      <c r="CO919" s="2642">
        <f t="shared" si="889"/>
        <v>43257</v>
      </c>
      <c r="CP919" s="2642">
        <f t="shared" si="889"/>
        <v>43292</v>
      </c>
      <c r="CQ919" s="2642" t="s">
        <v>106</v>
      </c>
      <c r="CR919" s="3329">
        <f>CR163</f>
        <v>43327</v>
      </c>
      <c r="CS919" s="2329">
        <f>CS163</f>
        <v>43355</v>
      </c>
      <c r="CT919" s="2331">
        <f>CT163</f>
        <v>0</v>
      </c>
      <c r="CU919" s="2329">
        <f>CU163</f>
        <v>0</v>
      </c>
      <c r="CV919" s="2331">
        <f>CV163</f>
        <v>0</v>
      </c>
    </row>
    <row r="920" spans="1:100" ht="30" hidden="1" customHeight="1" x14ac:dyDescent="0.25">
      <c r="A920" s="4729"/>
      <c r="B920" s="4724"/>
      <c r="C920" s="1267" t="s">
        <v>496</v>
      </c>
      <c r="D920" s="1267" t="s">
        <v>486</v>
      </c>
      <c r="E920" s="90"/>
      <c r="F920" s="90"/>
      <c r="G920" s="90"/>
      <c r="H920" s="90"/>
      <c r="I920" s="90"/>
      <c r="J920" s="90"/>
      <c r="K920" s="13"/>
      <c r="L920" s="13"/>
      <c r="M920" s="185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  <c r="AA920" s="3351"/>
      <c r="AB920" s="1"/>
      <c r="AC920" s="827"/>
      <c r="AD920" s="827"/>
      <c r="AE920" s="827"/>
      <c r="AF920" s="827"/>
      <c r="AG920" s="1"/>
      <c r="AH920" s="1"/>
      <c r="AI920" s="1"/>
      <c r="AJ920" s="2803"/>
      <c r="AK920" s="2803"/>
      <c r="AL920" s="1"/>
      <c r="AM920" s="1"/>
      <c r="AN920" s="1"/>
      <c r="AO920" s="1"/>
      <c r="AP920" s="1"/>
      <c r="AQ920" s="1"/>
      <c r="AR920" s="1"/>
      <c r="AS920" s="1"/>
      <c r="AT920" s="1"/>
      <c r="AU920" s="2803"/>
      <c r="AV920" s="1"/>
      <c r="AW920" s="2803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508"/>
      <c r="BJ920" s="508"/>
      <c r="BK920" s="1418"/>
      <c r="BL920" s="1495">
        <f>BL917-6</f>
        <v>42416</v>
      </c>
      <c r="BM920" s="1496">
        <f>BM917-6</f>
        <v>15</v>
      </c>
      <c r="BN920" s="1534" t="s">
        <v>450</v>
      </c>
      <c r="BO920" s="1505">
        <f>BO917-6</f>
        <v>42431</v>
      </c>
      <c r="BP920" s="1414" t="s">
        <v>451</v>
      </c>
      <c r="BQ920" s="1672" t="s">
        <v>451</v>
      </c>
      <c r="BR920" s="2311" t="s">
        <v>454</v>
      </c>
      <c r="BS920" s="2332">
        <f>BS917-6</f>
        <v>42551</v>
      </c>
      <c r="BT920" s="2314" t="s">
        <v>454</v>
      </c>
      <c r="BU920" s="2627">
        <f>BU917-6</f>
        <v>42600</v>
      </c>
      <c r="BV920" s="2314" t="s">
        <v>545</v>
      </c>
      <c r="BW920" s="2333">
        <f>BW917-6</f>
        <v>42670</v>
      </c>
      <c r="BX920" s="2648" t="s">
        <v>450</v>
      </c>
      <c r="BY920" s="2333">
        <f>BY917-6</f>
        <v>42733</v>
      </c>
      <c r="BZ920" s="2314" t="s">
        <v>546</v>
      </c>
      <c r="CA920" s="2333">
        <f>CA917-6</f>
        <v>42789</v>
      </c>
      <c r="CB920" s="2314" t="s">
        <v>451</v>
      </c>
      <c r="CC920" s="2333">
        <f>CC917-6</f>
        <v>42894</v>
      </c>
      <c r="CD920" s="2333">
        <f>CD917-6</f>
        <v>42929</v>
      </c>
      <c r="CE920" s="2333" t="s">
        <v>106</v>
      </c>
      <c r="CF920" s="2333">
        <f>CF917-6</f>
        <v>42599</v>
      </c>
      <c r="CG920" s="2333">
        <f>CG917-6</f>
        <v>42976</v>
      </c>
      <c r="CH920" s="2314" t="s">
        <v>545</v>
      </c>
      <c r="CI920" s="2333">
        <f>CI917-6</f>
        <v>43010</v>
      </c>
      <c r="CJ920" s="2314" t="s">
        <v>545</v>
      </c>
      <c r="CK920" s="2333">
        <f>CK917-6</f>
        <v>43098</v>
      </c>
      <c r="CL920" s="2314" t="s">
        <v>546</v>
      </c>
      <c r="CM920" s="2333">
        <f>CM917-6</f>
        <v>43154</v>
      </c>
      <c r="CN920" s="2314" t="s">
        <v>451</v>
      </c>
      <c r="CO920" s="2333">
        <f>CO917-6</f>
        <v>43258</v>
      </c>
      <c r="CP920" s="2333">
        <f>CP917-6</f>
        <v>43286</v>
      </c>
      <c r="CQ920" s="2333" t="s">
        <v>106</v>
      </c>
      <c r="CR920" s="3336">
        <f>CR917-6</f>
        <v>43321</v>
      </c>
      <c r="CS920" s="2333">
        <f>CS917-6</f>
        <v>42976</v>
      </c>
      <c r="CT920" s="2314" t="s">
        <v>545</v>
      </c>
      <c r="CU920" s="2333">
        <f>CU917-6</f>
        <v>43375</v>
      </c>
      <c r="CV920" s="2314" t="s">
        <v>545</v>
      </c>
    </row>
    <row r="921" spans="1:100" ht="30" hidden="1" customHeight="1" x14ac:dyDescent="0.25">
      <c r="A921" s="4729"/>
      <c r="B921" s="4724"/>
      <c r="C921" s="1264" t="s">
        <v>521</v>
      </c>
      <c r="D921" s="1264" t="s">
        <v>485</v>
      </c>
      <c r="E921" s="90"/>
      <c r="F921" s="90"/>
      <c r="G921" s="90"/>
      <c r="H921" s="90"/>
      <c r="I921" s="90"/>
      <c r="J921" s="90"/>
      <c r="K921" s="13"/>
      <c r="L921" s="13"/>
      <c r="M921" s="185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  <c r="AA921" s="3351"/>
      <c r="AB921" s="1"/>
      <c r="AC921" s="827"/>
      <c r="AD921" s="827"/>
      <c r="AE921" s="827"/>
      <c r="AF921" s="827"/>
      <c r="AG921" s="1"/>
      <c r="AH921" s="1"/>
      <c r="AI921" s="1"/>
      <c r="AJ921" s="2803"/>
      <c r="AK921" s="2803"/>
      <c r="AL921" s="1"/>
      <c r="AM921" s="1"/>
      <c r="AN921" s="1"/>
      <c r="AO921" s="1"/>
      <c r="AP921" s="1"/>
      <c r="AQ921" s="1"/>
      <c r="AR921" s="1"/>
      <c r="AS921" s="1"/>
      <c r="AT921" s="1"/>
      <c r="AU921" s="2803"/>
      <c r="AV921" s="1"/>
      <c r="AW921" s="2803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508"/>
      <c r="BJ921" s="508"/>
      <c r="BK921" s="1418"/>
      <c r="BL921" s="1495">
        <f>BL920-27</f>
        <v>42389</v>
      </c>
      <c r="BM921" s="1496">
        <f>BM920-27</f>
        <v>-12</v>
      </c>
      <c r="BN921" s="1534" t="s">
        <v>450</v>
      </c>
      <c r="BO921" s="1502">
        <f>BO920-27</f>
        <v>42404</v>
      </c>
      <c r="BP921" s="210" t="s">
        <v>451</v>
      </c>
      <c r="BQ921" s="218" t="s">
        <v>451</v>
      </c>
      <c r="BR921" s="960" t="s">
        <v>454</v>
      </c>
      <c r="BS921" s="2320">
        <f>BS920-27</f>
        <v>42524</v>
      </c>
      <c r="BT921" s="2317" t="s">
        <v>454</v>
      </c>
      <c r="BU921" s="2624">
        <f>BU920-27</f>
        <v>42573</v>
      </c>
      <c r="BV921" s="2317" t="s">
        <v>545</v>
      </c>
      <c r="BW921" s="2321">
        <f>BW920-27</f>
        <v>42643</v>
      </c>
      <c r="BX921" s="2644" t="s">
        <v>450</v>
      </c>
      <c r="BY921" s="2321">
        <f>BY920-27</f>
        <v>42706</v>
      </c>
      <c r="BZ921" s="2317" t="s">
        <v>546</v>
      </c>
      <c r="CA921" s="2321">
        <f>CA920-27</f>
        <v>42762</v>
      </c>
      <c r="CB921" s="2317" t="s">
        <v>451</v>
      </c>
      <c r="CC921" s="2321">
        <f>CC920-27</f>
        <v>42867</v>
      </c>
      <c r="CD921" s="2321">
        <f>CD920-27</f>
        <v>42902</v>
      </c>
      <c r="CE921" s="2321" t="s">
        <v>106</v>
      </c>
      <c r="CF921" s="2321">
        <f>CF920-27</f>
        <v>42572</v>
      </c>
      <c r="CG921" s="2321">
        <f>CG920-27</f>
        <v>42949</v>
      </c>
      <c r="CH921" s="2317" t="s">
        <v>545</v>
      </c>
      <c r="CI921" s="2321">
        <f>CI920-27</f>
        <v>42983</v>
      </c>
      <c r="CJ921" s="2317" t="s">
        <v>545</v>
      </c>
      <c r="CK921" s="2321">
        <f>CK920-27</f>
        <v>43071</v>
      </c>
      <c r="CL921" s="2317" t="s">
        <v>546</v>
      </c>
      <c r="CM921" s="3346">
        <f>CM920-41</f>
        <v>43113</v>
      </c>
      <c r="CN921" s="2317" t="s">
        <v>451</v>
      </c>
      <c r="CO921" s="2321">
        <f>CO920-27</f>
        <v>43231</v>
      </c>
      <c r="CP921" s="2321">
        <f>CP920-27</f>
        <v>43259</v>
      </c>
      <c r="CQ921" s="2321" t="s">
        <v>106</v>
      </c>
      <c r="CR921" s="971">
        <f>CR920-27</f>
        <v>43294</v>
      </c>
      <c r="CS921" s="2321">
        <f>CS920-27</f>
        <v>42949</v>
      </c>
      <c r="CT921" s="2317" t="s">
        <v>545</v>
      </c>
      <c r="CU921" s="2321">
        <f>CU920-27</f>
        <v>43348</v>
      </c>
      <c r="CV921" s="2317" t="s">
        <v>545</v>
      </c>
    </row>
    <row r="922" spans="1:100" ht="30" hidden="1" customHeight="1" x14ac:dyDescent="0.25">
      <c r="A922" s="4729"/>
      <c r="B922" s="4724"/>
      <c r="C922" s="1267" t="s">
        <v>522</v>
      </c>
      <c r="D922" s="1267" t="s">
        <v>419</v>
      </c>
      <c r="E922" s="90"/>
      <c r="F922" s="90"/>
      <c r="G922" s="90"/>
      <c r="H922" s="90"/>
      <c r="I922" s="90"/>
      <c r="J922" s="90"/>
      <c r="K922" s="13"/>
      <c r="L922" s="13"/>
      <c r="M922" s="185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  <c r="AA922" s="3351"/>
      <c r="AB922" s="1"/>
      <c r="AC922" s="827"/>
      <c r="AD922" s="827"/>
      <c r="AE922" s="827"/>
      <c r="AF922" s="827"/>
      <c r="AG922" s="1"/>
      <c r="AH922" s="1"/>
      <c r="AI922" s="1"/>
      <c r="AJ922" s="2803"/>
      <c r="AK922" s="2803"/>
      <c r="AL922" s="1"/>
      <c r="AM922" s="1"/>
      <c r="AN922" s="1"/>
      <c r="AO922" s="1"/>
      <c r="AP922" s="1"/>
      <c r="AQ922" s="1"/>
      <c r="AR922" s="1"/>
      <c r="AS922" s="1"/>
      <c r="AT922" s="1"/>
      <c r="AU922" s="2803"/>
      <c r="AV922" s="1"/>
      <c r="AW922" s="2803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508"/>
      <c r="BJ922" s="508"/>
      <c r="BK922" s="1418"/>
      <c r="BL922" s="1495">
        <f>BL919-6</f>
        <v>42395</v>
      </c>
      <c r="BM922" s="1496">
        <f>BM919-6</f>
        <v>-6</v>
      </c>
      <c r="BN922" s="1534" t="s">
        <v>450</v>
      </c>
      <c r="BO922" s="1505">
        <f>BO917-16</f>
        <v>42421</v>
      </c>
      <c r="BP922" s="1414" t="s">
        <v>451</v>
      </c>
      <c r="BQ922" s="1672" t="s">
        <v>451</v>
      </c>
      <c r="BR922" s="2311" t="s">
        <v>454</v>
      </c>
      <c r="BS922" s="2332">
        <f>BS917-16</f>
        <v>42541</v>
      </c>
      <c r="BT922" s="2314" t="s">
        <v>454</v>
      </c>
      <c r="BU922" s="2627">
        <f>BU917-16</f>
        <v>42590</v>
      </c>
      <c r="BV922" s="2314" t="s">
        <v>545</v>
      </c>
      <c r="BW922" s="2333">
        <f>BW917-16</f>
        <v>42660</v>
      </c>
      <c r="BX922" s="2648" t="s">
        <v>450</v>
      </c>
      <c r="BY922" s="2333">
        <f>BY917-16</f>
        <v>42723</v>
      </c>
      <c r="BZ922" s="2314" t="s">
        <v>546</v>
      </c>
      <c r="CA922" s="2333">
        <f>CA917-16</f>
        <v>42779</v>
      </c>
      <c r="CB922" s="2314" t="s">
        <v>451</v>
      </c>
      <c r="CC922" s="2333">
        <f>CC917-16</f>
        <v>42884</v>
      </c>
      <c r="CD922" s="2333">
        <f>CD917-16</f>
        <v>42919</v>
      </c>
      <c r="CE922" s="2333" t="s">
        <v>106</v>
      </c>
      <c r="CF922" s="2333">
        <f>CF917-16</f>
        <v>42589</v>
      </c>
      <c r="CG922" s="2333">
        <f>CG917-16</f>
        <v>42966</v>
      </c>
      <c r="CH922" s="2314" t="s">
        <v>545</v>
      </c>
      <c r="CI922" s="2333">
        <f>CI917-16</f>
        <v>43000</v>
      </c>
      <c r="CJ922" s="2314" t="s">
        <v>545</v>
      </c>
      <c r="CK922" s="2333">
        <f>CK917-16</f>
        <v>43088</v>
      </c>
      <c r="CL922" s="2314" t="s">
        <v>546</v>
      </c>
      <c r="CM922" s="2333">
        <f>CM917-16</f>
        <v>43144</v>
      </c>
      <c r="CN922" s="2314" t="s">
        <v>451</v>
      </c>
      <c r="CO922" s="2333">
        <f>CO917-16</f>
        <v>43248</v>
      </c>
      <c r="CP922" s="2333">
        <f>CP917-16</f>
        <v>43276</v>
      </c>
      <c r="CQ922" s="2333" t="s">
        <v>106</v>
      </c>
      <c r="CR922" s="3336">
        <f>CR917-16</f>
        <v>43311</v>
      </c>
      <c r="CS922" s="2333">
        <f>CS917-16</f>
        <v>42966</v>
      </c>
      <c r="CT922" s="2314" t="s">
        <v>545</v>
      </c>
      <c r="CU922" s="2333">
        <f>CU917-16</f>
        <v>43365</v>
      </c>
      <c r="CV922" s="2314" t="s">
        <v>545</v>
      </c>
    </row>
    <row r="923" spans="1:100" ht="30" hidden="1" customHeight="1" x14ac:dyDescent="0.25">
      <c r="A923" s="4729"/>
      <c r="B923" s="4724"/>
      <c r="C923" s="1264" t="s">
        <v>523</v>
      </c>
      <c r="D923" s="1264" t="s">
        <v>419</v>
      </c>
      <c r="E923" s="90"/>
      <c r="F923" s="90"/>
      <c r="G923" s="90"/>
      <c r="H923" s="90"/>
      <c r="I923" s="90"/>
      <c r="J923" s="90"/>
      <c r="K923" s="13"/>
      <c r="L923" s="13"/>
      <c r="M923" s="185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  <c r="AA923" s="3351"/>
      <c r="AB923" s="1"/>
      <c r="AC923" s="827"/>
      <c r="AD923" s="827"/>
      <c r="AE923" s="827"/>
      <c r="AF923" s="827"/>
      <c r="AG923" s="1"/>
      <c r="AH923" s="1"/>
      <c r="AI923" s="1"/>
      <c r="AJ923" s="2803"/>
      <c r="AK923" s="2803"/>
      <c r="AL923" s="1"/>
      <c r="AM923" s="1"/>
      <c r="AN923" s="1"/>
      <c r="AO923" s="1"/>
      <c r="AP923" s="1"/>
      <c r="AQ923" s="1"/>
      <c r="AR923" s="1"/>
      <c r="AS923" s="1"/>
      <c r="AT923" s="1"/>
      <c r="AU923" s="2803"/>
      <c r="AV923" s="1"/>
      <c r="AW923" s="2803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508"/>
      <c r="BJ923" s="508"/>
      <c r="BK923" s="1418"/>
      <c r="BL923" s="1495">
        <f>BL921-11</f>
        <v>42378</v>
      </c>
      <c r="BM923" s="1496">
        <f>BM921-11</f>
        <v>-23</v>
      </c>
      <c r="BN923" s="1534" t="s">
        <v>450</v>
      </c>
      <c r="BO923" s="1502">
        <f>BO921-11</f>
        <v>42393</v>
      </c>
      <c r="BP923" s="210" t="s">
        <v>451</v>
      </c>
      <c r="BQ923" s="218" t="s">
        <v>451</v>
      </c>
      <c r="BR923" s="960" t="s">
        <v>454</v>
      </c>
      <c r="BS923" s="2320">
        <f>BS921-11</f>
        <v>42513</v>
      </c>
      <c r="BT923" s="2317" t="s">
        <v>454</v>
      </c>
      <c r="BU923" s="2624">
        <f>BU921-11</f>
        <v>42562</v>
      </c>
      <c r="BV923" s="2317" t="s">
        <v>545</v>
      </c>
      <c r="BW923" s="2321">
        <f>BW921-11</f>
        <v>42632</v>
      </c>
      <c r="BX923" s="2644" t="s">
        <v>450</v>
      </c>
      <c r="BY923" s="2321">
        <f>BY921-11</f>
        <v>42695</v>
      </c>
      <c r="BZ923" s="2317" t="s">
        <v>546</v>
      </c>
      <c r="CA923" s="2321">
        <f>CA921-11</f>
        <v>42751</v>
      </c>
      <c r="CB923" s="2317" t="s">
        <v>451</v>
      </c>
      <c r="CC923" s="2321">
        <f>CC921-11</f>
        <v>42856</v>
      </c>
      <c r="CD923" s="2321">
        <f>CD921-11</f>
        <v>42891</v>
      </c>
      <c r="CE923" s="2321" t="s">
        <v>106</v>
      </c>
      <c r="CF923" s="2321">
        <f>CF921-11</f>
        <v>42561</v>
      </c>
      <c r="CG923" s="2321">
        <f>CG921-11</f>
        <v>42938</v>
      </c>
      <c r="CH923" s="2317" t="s">
        <v>545</v>
      </c>
      <c r="CI923" s="2321">
        <f>CI921-11</f>
        <v>42972</v>
      </c>
      <c r="CJ923" s="2317" t="s">
        <v>545</v>
      </c>
      <c r="CK923" s="2321">
        <f>CK921-11</f>
        <v>43060</v>
      </c>
      <c r="CL923" s="2317" t="s">
        <v>546</v>
      </c>
      <c r="CM923" s="2321">
        <f>CM921-11</f>
        <v>43102</v>
      </c>
      <c r="CN923" s="2317" t="s">
        <v>451</v>
      </c>
      <c r="CO923" s="2321">
        <f>CO921-11</f>
        <v>43220</v>
      </c>
      <c r="CP923" s="2321">
        <f>CP921-11</f>
        <v>43248</v>
      </c>
      <c r="CQ923" s="2321" t="s">
        <v>106</v>
      </c>
      <c r="CR923" s="971">
        <f>CR921-11</f>
        <v>43283</v>
      </c>
      <c r="CS923" s="2321">
        <f>CS921-11</f>
        <v>42938</v>
      </c>
      <c r="CT923" s="2317" t="s">
        <v>545</v>
      </c>
      <c r="CU923" s="2321">
        <f>CU921-11</f>
        <v>43337</v>
      </c>
      <c r="CV923" s="2317" t="s">
        <v>545</v>
      </c>
    </row>
    <row r="924" spans="1:100" ht="30" hidden="1" customHeight="1" x14ac:dyDescent="0.25">
      <c r="A924" s="4729"/>
      <c r="B924" s="4724"/>
      <c r="C924" s="1285" t="s">
        <v>524</v>
      </c>
      <c r="D924" s="1285" t="s">
        <v>422</v>
      </c>
      <c r="E924" s="90"/>
      <c r="F924" s="90"/>
      <c r="G924" s="90"/>
      <c r="H924" s="90"/>
      <c r="I924" s="90"/>
      <c r="J924" s="90"/>
      <c r="K924" s="13"/>
      <c r="L924" s="13"/>
      <c r="M924" s="185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  <c r="AA924" s="3351"/>
      <c r="AB924" s="1"/>
      <c r="AC924" s="827"/>
      <c r="AD924" s="827"/>
      <c r="AE924" s="827"/>
      <c r="AF924" s="827"/>
      <c r="AG924" s="1"/>
      <c r="AH924" s="1"/>
      <c r="AI924" s="1"/>
      <c r="AJ924" s="2803"/>
      <c r="AK924" s="2803"/>
      <c r="AL924" s="1"/>
      <c r="AM924" s="1"/>
      <c r="AN924" s="1"/>
      <c r="AO924" s="1"/>
      <c r="AP924" s="1"/>
      <c r="AQ924" s="1"/>
      <c r="AR924" s="1"/>
      <c r="AS924" s="1"/>
      <c r="AT924" s="1"/>
      <c r="AU924" s="2803"/>
      <c r="AV924" s="1"/>
      <c r="AW924" s="2803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508"/>
      <c r="BJ924" s="508"/>
      <c r="BK924" s="1418"/>
      <c r="BL924" s="1495">
        <f>BL926+2</f>
        <v>42373</v>
      </c>
      <c r="BM924" s="1496">
        <f>BM926+2</f>
        <v>-28</v>
      </c>
      <c r="BN924" s="1534" t="s">
        <v>450</v>
      </c>
      <c r="BO924" s="1670">
        <f>BO926+2</f>
        <v>42388</v>
      </c>
      <c r="BP924" s="1340" t="s">
        <v>451</v>
      </c>
      <c r="BQ924" s="1350" t="s">
        <v>451</v>
      </c>
      <c r="BR924" s="2296" t="s">
        <v>454</v>
      </c>
      <c r="BS924" s="2335">
        <f>BS926+2</f>
        <v>42508</v>
      </c>
      <c r="BT924" s="2301" t="s">
        <v>454</v>
      </c>
      <c r="BU924" s="2628">
        <f>BU926+2</f>
        <v>42557</v>
      </c>
      <c r="BV924" s="2301" t="s">
        <v>545</v>
      </c>
      <c r="BW924" s="2336">
        <f>BW926+2</f>
        <v>42627</v>
      </c>
      <c r="BX924" s="2649" t="s">
        <v>450</v>
      </c>
      <c r="BY924" s="2336">
        <f>BY926+2</f>
        <v>42690</v>
      </c>
      <c r="BZ924" s="2301" t="s">
        <v>546</v>
      </c>
      <c r="CA924" s="2336">
        <f>CA926+2</f>
        <v>42746</v>
      </c>
      <c r="CB924" s="2301" t="s">
        <v>451</v>
      </c>
      <c r="CC924" s="2336">
        <f>CC926+2</f>
        <v>42851</v>
      </c>
      <c r="CD924" s="2336">
        <f>CD926+2</f>
        <v>42886</v>
      </c>
      <c r="CE924" s="2336" t="s">
        <v>106</v>
      </c>
      <c r="CF924" s="2336">
        <f>CF926+2</f>
        <v>42556</v>
      </c>
      <c r="CG924" s="2336">
        <f>CG926+2</f>
        <v>42933</v>
      </c>
      <c r="CH924" s="2301" t="s">
        <v>545</v>
      </c>
      <c r="CI924" s="2336">
        <f>CI926+2</f>
        <v>42967</v>
      </c>
      <c r="CJ924" s="2301" t="s">
        <v>545</v>
      </c>
      <c r="CK924" s="2336">
        <f>CK926+2</f>
        <v>43055</v>
      </c>
      <c r="CL924" s="2301" t="s">
        <v>546</v>
      </c>
      <c r="CM924" s="2336">
        <f>CM926+2</f>
        <v>43097</v>
      </c>
      <c r="CN924" s="2301" t="s">
        <v>451</v>
      </c>
      <c r="CO924" s="2336">
        <f>CO926+2</f>
        <v>43215</v>
      </c>
      <c r="CP924" s="2336">
        <f>CP926+2</f>
        <v>43243</v>
      </c>
      <c r="CQ924" s="2336" t="s">
        <v>106</v>
      </c>
      <c r="CR924" s="3337">
        <f>CR926+2</f>
        <v>43278</v>
      </c>
      <c r="CS924" s="2336">
        <f>CS926+2</f>
        <v>42933</v>
      </c>
      <c r="CT924" s="2301" t="s">
        <v>545</v>
      </c>
      <c r="CU924" s="2336">
        <f>CU926+2</f>
        <v>43332</v>
      </c>
      <c r="CV924" s="2301" t="s">
        <v>545</v>
      </c>
    </row>
    <row r="925" spans="1:100" ht="30" hidden="1" customHeight="1" x14ac:dyDescent="0.25">
      <c r="A925" s="4729"/>
      <c r="B925" s="4724"/>
      <c r="C925" s="538" t="s">
        <v>610</v>
      </c>
      <c r="D925" s="538"/>
      <c r="E925" s="90"/>
      <c r="F925" s="90"/>
      <c r="G925" s="90"/>
      <c r="H925" s="90"/>
      <c r="I925" s="90"/>
      <c r="J925" s="90"/>
      <c r="K925" s="13"/>
      <c r="L925" s="13"/>
      <c r="M925" s="185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  <c r="AA925" s="3351"/>
      <c r="AB925" s="1"/>
      <c r="AC925" s="827"/>
      <c r="AD925" s="827"/>
      <c r="AE925" s="827"/>
      <c r="AF925" s="827"/>
      <c r="AG925" s="1"/>
      <c r="AH925" s="1"/>
      <c r="AI925" s="1"/>
      <c r="AJ925" s="2803"/>
      <c r="AK925" s="2803"/>
      <c r="AL925" s="1"/>
      <c r="AM925" s="1"/>
      <c r="AN925" s="1"/>
      <c r="AO925" s="1"/>
      <c r="AP925" s="1"/>
      <c r="AQ925" s="1"/>
      <c r="AR925" s="1"/>
      <c r="AS925" s="1"/>
      <c r="AT925" s="1"/>
      <c r="AU925" s="2803"/>
      <c r="AV925" s="1"/>
      <c r="AW925" s="2803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8"/>
      <c r="BJ925" s="18"/>
      <c r="BK925" s="891"/>
      <c r="BL925" s="1502"/>
      <c r="BM925" s="1239"/>
      <c r="BN925" s="1953"/>
      <c r="BO925" s="1502"/>
      <c r="BP925" s="210"/>
      <c r="BQ925" s="218"/>
      <c r="BR925" s="960"/>
      <c r="BS925" s="2320"/>
      <c r="BT925" s="2317"/>
      <c r="BU925" s="2624">
        <f>BU926+1</f>
        <v>42556</v>
      </c>
      <c r="BV925" s="2317" t="s">
        <v>545</v>
      </c>
      <c r="BW925" s="2321">
        <f>BW926+1</f>
        <v>42626</v>
      </c>
      <c r="BX925" s="2644" t="s">
        <v>450</v>
      </c>
      <c r="BY925" s="2321">
        <f>BY926+1</f>
        <v>42689</v>
      </c>
      <c r="BZ925" s="2317" t="s">
        <v>546</v>
      </c>
      <c r="CA925" s="2321">
        <f>CA926+1</f>
        <v>42745</v>
      </c>
      <c r="CB925" s="2317" t="s">
        <v>451</v>
      </c>
      <c r="CC925" s="2321">
        <f>CC926+1</f>
        <v>42850</v>
      </c>
      <c r="CD925" s="2321">
        <f>CD926+1</f>
        <v>42885</v>
      </c>
      <c r="CE925" s="2321" t="s">
        <v>106</v>
      </c>
      <c r="CF925" s="2321">
        <f>CF926+1</f>
        <v>42555</v>
      </c>
      <c r="CG925" s="2321">
        <f>CG926+1</f>
        <v>42932</v>
      </c>
      <c r="CH925" s="2317" t="s">
        <v>545</v>
      </c>
      <c r="CI925" s="2321">
        <f>CI926+1</f>
        <v>42966</v>
      </c>
      <c r="CJ925" s="2317" t="s">
        <v>545</v>
      </c>
      <c r="CK925" s="2321">
        <f>CK926+1</f>
        <v>43054</v>
      </c>
      <c r="CL925" s="2317" t="s">
        <v>546</v>
      </c>
      <c r="CM925" s="2321">
        <f>CM926+1</f>
        <v>43096</v>
      </c>
      <c r="CN925" s="2317" t="s">
        <v>451</v>
      </c>
      <c r="CO925" s="2321">
        <f>CO926+1</f>
        <v>43214</v>
      </c>
      <c r="CP925" s="2321">
        <f>CP926+1</f>
        <v>43242</v>
      </c>
      <c r="CQ925" s="2321" t="s">
        <v>106</v>
      </c>
      <c r="CR925" s="971">
        <f>CR926+1</f>
        <v>43277</v>
      </c>
      <c r="CS925" s="2321">
        <f>CS926+1</f>
        <v>42932</v>
      </c>
      <c r="CT925" s="2317" t="s">
        <v>545</v>
      </c>
      <c r="CU925" s="2321">
        <f>CU926+1</f>
        <v>43331</v>
      </c>
      <c r="CV925" s="2317" t="s">
        <v>545</v>
      </c>
    </row>
    <row r="926" spans="1:100" ht="30" hidden="1" customHeight="1" x14ac:dyDescent="0.25">
      <c r="A926" s="4729"/>
      <c r="B926" s="4724"/>
      <c r="C926" s="1264" t="s">
        <v>498</v>
      </c>
      <c r="D926" s="1264" t="s">
        <v>419</v>
      </c>
      <c r="E926" s="90"/>
      <c r="F926" s="90"/>
      <c r="G926" s="90"/>
      <c r="H926" s="90"/>
      <c r="I926" s="90"/>
      <c r="J926" s="90"/>
      <c r="K926" s="13"/>
      <c r="L926" s="13"/>
      <c r="M926" s="185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  <c r="AA926" s="3351"/>
      <c r="AB926" s="1"/>
      <c r="AC926" s="827"/>
      <c r="AD926" s="827"/>
      <c r="AE926" s="827"/>
      <c r="AF926" s="827"/>
      <c r="AG926" s="1"/>
      <c r="AH926" s="1"/>
      <c r="AI926" s="1"/>
      <c r="AJ926" s="2803"/>
      <c r="AK926" s="2803"/>
      <c r="AL926" s="1"/>
      <c r="AM926" s="1"/>
      <c r="AN926" s="1"/>
      <c r="AO926" s="1"/>
      <c r="AP926" s="1"/>
      <c r="AQ926" s="1"/>
      <c r="AR926" s="1"/>
      <c r="AS926" s="1"/>
      <c r="AT926" s="1"/>
      <c r="AU926" s="2803"/>
      <c r="AV926" s="1"/>
      <c r="AW926" s="2803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508"/>
      <c r="BJ926" s="508"/>
      <c r="BK926" s="1418"/>
      <c r="BL926" s="1495">
        <f>BL923-7</f>
        <v>42371</v>
      </c>
      <c r="BM926" s="1496">
        <f>BM923-7</f>
        <v>-30</v>
      </c>
      <c r="BN926" s="1534" t="s">
        <v>450</v>
      </c>
      <c r="BO926" s="1502">
        <f>BO923-7</f>
        <v>42386</v>
      </c>
      <c r="BP926" s="210" t="s">
        <v>451</v>
      </c>
      <c r="BQ926" s="218" t="s">
        <v>451</v>
      </c>
      <c r="BR926" s="784" t="s">
        <v>454</v>
      </c>
      <c r="BS926" s="2320">
        <f>BS923-7</f>
        <v>42506</v>
      </c>
      <c r="BT926" s="2317" t="s">
        <v>454</v>
      </c>
      <c r="BU926" s="2624">
        <f>BU923-7</f>
        <v>42555</v>
      </c>
      <c r="BV926" s="2317" t="s">
        <v>545</v>
      </c>
      <c r="BW926" s="2321">
        <f>BW923-7</f>
        <v>42625</v>
      </c>
      <c r="BX926" s="2644" t="s">
        <v>450</v>
      </c>
      <c r="BY926" s="2321">
        <f>BY923-7</f>
        <v>42688</v>
      </c>
      <c r="BZ926" s="2317" t="s">
        <v>546</v>
      </c>
      <c r="CA926" s="2321">
        <f>CA923-7</f>
        <v>42744</v>
      </c>
      <c r="CB926" s="2317" t="s">
        <v>451</v>
      </c>
      <c r="CC926" s="2321">
        <f>CC923-7</f>
        <v>42849</v>
      </c>
      <c r="CD926" s="2321">
        <f>CD923-7</f>
        <v>42884</v>
      </c>
      <c r="CE926" s="2321" t="s">
        <v>106</v>
      </c>
      <c r="CF926" s="2321">
        <f>CF923-7</f>
        <v>42554</v>
      </c>
      <c r="CG926" s="2321">
        <f>CG923-7</f>
        <v>42931</v>
      </c>
      <c r="CH926" s="2317" t="s">
        <v>545</v>
      </c>
      <c r="CI926" s="2321">
        <f>CI923-7</f>
        <v>42965</v>
      </c>
      <c r="CJ926" s="2317" t="s">
        <v>545</v>
      </c>
      <c r="CK926" s="2321">
        <f>CK923-7</f>
        <v>43053</v>
      </c>
      <c r="CL926" s="2317" t="s">
        <v>546</v>
      </c>
      <c r="CM926" s="2321">
        <f>CM923-7</f>
        <v>43095</v>
      </c>
      <c r="CN926" s="2317" t="s">
        <v>451</v>
      </c>
      <c r="CO926" s="2321">
        <f>CO923-7</f>
        <v>43213</v>
      </c>
      <c r="CP926" s="2321">
        <f>CP923-7</f>
        <v>43241</v>
      </c>
      <c r="CQ926" s="2321" t="s">
        <v>106</v>
      </c>
      <c r="CR926" s="971">
        <f>CR923-7</f>
        <v>43276</v>
      </c>
      <c r="CS926" s="2321">
        <f>CS923-7</f>
        <v>42931</v>
      </c>
      <c r="CT926" s="2317" t="s">
        <v>545</v>
      </c>
      <c r="CU926" s="2321">
        <f>CU923-7</f>
        <v>43330</v>
      </c>
      <c r="CV926" s="2317" t="s">
        <v>545</v>
      </c>
    </row>
    <row r="927" spans="1:100" ht="30" hidden="1" customHeight="1" x14ac:dyDescent="0.25">
      <c r="A927" s="4729"/>
      <c r="B927" s="4724"/>
      <c r="C927" s="1900" t="s">
        <v>609</v>
      </c>
      <c r="D927" s="1295"/>
      <c r="E927" s="2718"/>
      <c r="F927" s="2718"/>
      <c r="G927" s="2718"/>
      <c r="H927" s="2718"/>
      <c r="I927" s="2718"/>
      <c r="J927" s="2718"/>
      <c r="K927" s="2719"/>
      <c r="L927" s="2719"/>
      <c r="M927" s="3338"/>
      <c r="N927" s="1377"/>
      <c r="O927" s="1377"/>
      <c r="P927" s="1377"/>
      <c r="Q927" s="1377"/>
      <c r="R927" s="1377"/>
      <c r="S927" s="1377"/>
      <c r="T927" s="1377"/>
      <c r="U927" s="1377"/>
      <c r="V927" s="1377"/>
      <c r="W927" s="1377"/>
      <c r="X927" s="1377"/>
      <c r="Y927" s="1377"/>
      <c r="Z927" s="1377"/>
      <c r="AA927" s="1378"/>
      <c r="AB927" s="1376"/>
      <c r="AC927" s="1379"/>
      <c r="AD927" s="1379"/>
      <c r="AE927" s="1379"/>
      <c r="AF927" s="1379"/>
      <c r="AG927" s="1376"/>
      <c r="AH927" s="1376"/>
      <c r="AI927" s="1376"/>
      <c r="AJ927" s="1380"/>
      <c r="AK927" s="1380"/>
      <c r="AL927" s="1376"/>
      <c r="AM927" s="1376"/>
      <c r="AN927" s="1376"/>
      <c r="AO927" s="1376"/>
      <c r="AP927" s="1376"/>
      <c r="AQ927" s="1376"/>
      <c r="AR927" s="1376"/>
      <c r="AS927" s="1376"/>
      <c r="AT927" s="1376"/>
      <c r="AU927" s="1380"/>
      <c r="AV927" s="1376"/>
      <c r="AW927" s="1380"/>
      <c r="AX927" s="1376"/>
      <c r="AY927" s="1376"/>
      <c r="AZ927" s="1376"/>
      <c r="BA927" s="1376"/>
      <c r="BB927" s="1376"/>
      <c r="BC927" s="1376"/>
      <c r="BD927" s="1376"/>
      <c r="BE927" s="1376"/>
      <c r="BF927" s="1376"/>
      <c r="BG927" s="1376"/>
      <c r="BH927" s="1376"/>
      <c r="BI927" s="2720"/>
      <c r="BJ927" s="2720"/>
      <c r="BK927" s="2721"/>
      <c r="BL927" s="1485"/>
      <c r="BM927" s="1737"/>
      <c r="BN927" s="2722"/>
      <c r="BO927" s="1485"/>
      <c r="BP927" s="1342"/>
      <c r="BQ927" s="1352"/>
      <c r="BR927" s="2292" t="str">
        <f>BR928</f>
        <v>Same as 1/30</v>
      </c>
      <c r="BS927" s="2723">
        <f t="shared" ref="BS927:CV927" si="890">BS928</f>
        <v>42507</v>
      </c>
      <c r="BT927" s="2295" t="str">
        <f t="shared" si="890"/>
        <v>Same as 1/30</v>
      </c>
      <c r="BU927" s="2622">
        <f t="shared" si="890"/>
        <v>42550</v>
      </c>
      <c r="BV927" s="2295" t="str">
        <f t="shared" si="890"/>
        <v>Same as 3/30</v>
      </c>
      <c r="BW927" s="2309">
        <f t="shared" si="890"/>
        <v>42620</v>
      </c>
      <c r="BX927" s="2647" t="str">
        <f t="shared" si="890"/>
        <v>Same as 6/30</v>
      </c>
      <c r="BY927" s="2309">
        <f t="shared" si="890"/>
        <v>42683</v>
      </c>
      <c r="BZ927" s="2295" t="str">
        <f t="shared" si="890"/>
        <v>Same as 7/30</v>
      </c>
      <c r="CA927" s="2309">
        <f t="shared" si="890"/>
        <v>42739</v>
      </c>
      <c r="CB927" s="2295" t="str">
        <f t="shared" si="890"/>
        <v>Same as 9/30</v>
      </c>
      <c r="CC927" s="2309">
        <f t="shared" si="890"/>
        <v>42844</v>
      </c>
      <c r="CD927" s="2309">
        <f t="shared" si="890"/>
        <v>42879</v>
      </c>
      <c r="CE927" s="2309" t="s">
        <v>106</v>
      </c>
      <c r="CF927" s="2309">
        <f t="shared" si="890"/>
        <v>42549</v>
      </c>
      <c r="CG927" s="2309">
        <f t="shared" si="890"/>
        <v>42926</v>
      </c>
      <c r="CH927" s="2295" t="str">
        <f t="shared" si="890"/>
        <v>Same as 3/30</v>
      </c>
      <c r="CI927" s="2309">
        <f t="shared" si="890"/>
        <v>42960</v>
      </c>
      <c r="CJ927" s="2295" t="str">
        <f t="shared" si="890"/>
        <v>Same as 3/30</v>
      </c>
      <c r="CK927" s="2309">
        <f t="shared" si="890"/>
        <v>43048</v>
      </c>
      <c r="CL927" s="2295" t="str">
        <f t="shared" si="890"/>
        <v>Same as 7/30</v>
      </c>
      <c r="CM927" s="2309">
        <f t="shared" si="890"/>
        <v>43090</v>
      </c>
      <c r="CN927" s="2295" t="str">
        <f t="shared" si="890"/>
        <v>Same as 9/30</v>
      </c>
      <c r="CO927" s="2309">
        <f t="shared" si="890"/>
        <v>43208</v>
      </c>
      <c r="CP927" s="2309">
        <f t="shared" si="890"/>
        <v>43236</v>
      </c>
      <c r="CQ927" s="2309" t="s">
        <v>106</v>
      </c>
      <c r="CR927" s="3339">
        <f t="shared" si="890"/>
        <v>43271</v>
      </c>
      <c r="CS927" s="2309">
        <f t="shared" si="890"/>
        <v>42926</v>
      </c>
      <c r="CT927" s="2295" t="str">
        <f t="shared" si="890"/>
        <v>Same as 3/30</v>
      </c>
      <c r="CU927" s="2309">
        <f t="shared" si="890"/>
        <v>43325</v>
      </c>
      <c r="CV927" s="2295" t="str">
        <f t="shared" si="890"/>
        <v>Same as 3/30</v>
      </c>
    </row>
    <row r="928" spans="1:100" ht="30" hidden="1" customHeight="1" x14ac:dyDescent="0.25">
      <c r="A928" s="4729"/>
      <c r="B928" s="4724"/>
      <c r="C928" s="1299" t="s">
        <v>649</v>
      </c>
      <c r="D928" s="1299" t="s">
        <v>422</v>
      </c>
      <c r="E928" s="90"/>
      <c r="F928" s="90"/>
      <c r="G928" s="90"/>
      <c r="H928" s="90"/>
      <c r="I928" s="90"/>
      <c r="J928" s="90"/>
      <c r="K928" s="13"/>
      <c r="L928" s="13"/>
      <c r="M928" s="185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  <c r="AA928" s="3351"/>
      <c r="AB928" s="1"/>
      <c r="AC928" s="827"/>
      <c r="AD928" s="827"/>
      <c r="AE928" s="827"/>
      <c r="AF928" s="827"/>
      <c r="AG928" s="1"/>
      <c r="AH928" s="1"/>
      <c r="AI928" s="1"/>
      <c r="AJ928" s="2803"/>
      <c r="AK928" s="2803"/>
      <c r="AL928" s="1"/>
      <c r="AM928" s="1"/>
      <c r="AN928" s="1"/>
      <c r="AO928" s="1"/>
      <c r="AP928" s="1"/>
      <c r="AQ928" s="1"/>
      <c r="AR928" s="1"/>
      <c r="AS928" s="1"/>
      <c r="AT928" s="1"/>
      <c r="AU928" s="2803"/>
      <c r="AV928" s="1"/>
      <c r="AW928" s="2803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508"/>
      <c r="BJ928" s="508"/>
      <c r="BK928" s="1418"/>
      <c r="BL928" s="1498">
        <f>BL926-5</f>
        <v>42366</v>
      </c>
      <c r="BM928" s="1499">
        <f>BM926-5</f>
        <v>-35</v>
      </c>
      <c r="BN928" s="1535" t="s">
        <v>450</v>
      </c>
      <c r="BO928" s="1504">
        <f>BO926-5</f>
        <v>42381</v>
      </c>
      <c r="BP928" s="1272" t="s">
        <v>451</v>
      </c>
      <c r="BQ928" s="1353" t="s">
        <v>451</v>
      </c>
      <c r="BR928" s="2337" t="s">
        <v>454</v>
      </c>
      <c r="BS928" s="2326">
        <v>42507</v>
      </c>
      <c r="BT928" s="2338" t="s">
        <v>454</v>
      </c>
      <c r="BU928" s="2629">
        <f>BU926-5</f>
        <v>42550</v>
      </c>
      <c r="BV928" s="2338" t="s">
        <v>545</v>
      </c>
      <c r="BW928" s="2325">
        <f>BW926-5</f>
        <v>42620</v>
      </c>
      <c r="BX928" s="2338" t="s">
        <v>450</v>
      </c>
      <c r="BY928" s="2325">
        <f>BY926-5</f>
        <v>42683</v>
      </c>
      <c r="BZ928" s="2338" t="s">
        <v>546</v>
      </c>
      <c r="CA928" s="2325">
        <f>CA926-5</f>
        <v>42739</v>
      </c>
      <c r="CB928" s="2338" t="s">
        <v>451</v>
      </c>
      <c r="CC928" s="2325">
        <f>CC926-5</f>
        <v>42844</v>
      </c>
      <c r="CD928" s="2325">
        <f>CD926-5</f>
        <v>42879</v>
      </c>
      <c r="CE928" s="2325" t="s">
        <v>106</v>
      </c>
      <c r="CF928" s="2325">
        <f>CF926-5</f>
        <v>42549</v>
      </c>
      <c r="CG928" s="2325">
        <f>CG926-5</f>
        <v>42926</v>
      </c>
      <c r="CH928" s="2338" t="s">
        <v>545</v>
      </c>
      <c r="CI928" s="2325">
        <f>CI926-5</f>
        <v>42960</v>
      </c>
      <c r="CJ928" s="2338" t="s">
        <v>545</v>
      </c>
      <c r="CK928" s="2325">
        <f>CK926-5</f>
        <v>43048</v>
      </c>
      <c r="CL928" s="2338" t="s">
        <v>546</v>
      </c>
      <c r="CM928" s="2325">
        <f>CM926-5</f>
        <v>43090</v>
      </c>
      <c r="CN928" s="2338" t="s">
        <v>451</v>
      </c>
      <c r="CO928" s="2325">
        <f>CO926-5</f>
        <v>43208</v>
      </c>
      <c r="CP928" s="2325">
        <f>CP926-5</f>
        <v>43236</v>
      </c>
      <c r="CQ928" s="2325" t="s">
        <v>106</v>
      </c>
      <c r="CR928" s="2109">
        <f>CR926-5</f>
        <v>43271</v>
      </c>
      <c r="CS928" s="2325">
        <f>CS926-5</f>
        <v>42926</v>
      </c>
      <c r="CT928" s="2338" t="s">
        <v>545</v>
      </c>
      <c r="CU928" s="2325">
        <f>CU926-5</f>
        <v>43325</v>
      </c>
      <c r="CV928" s="2338" t="s">
        <v>545</v>
      </c>
    </row>
    <row r="929" spans="1:100" ht="30" hidden="1" customHeight="1" x14ac:dyDescent="0.25">
      <c r="A929" s="4729"/>
      <c r="B929" s="4724"/>
      <c r="C929" s="1455" t="s">
        <v>534</v>
      </c>
      <c r="D929" s="1572"/>
      <c r="E929" s="3120"/>
      <c r="F929" s="3120"/>
      <c r="G929" s="3120"/>
      <c r="H929" s="3120"/>
      <c r="I929" s="3120"/>
      <c r="J929" s="3120"/>
      <c r="K929" s="3340"/>
      <c r="L929" s="3340"/>
      <c r="M929" s="3341"/>
      <c r="N929" s="267"/>
      <c r="O929" s="267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  <c r="AA929" s="3354"/>
      <c r="AB929" s="130"/>
      <c r="AC929" s="3122"/>
      <c r="AD929" s="3122"/>
      <c r="AE929" s="3122"/>
      <c r="AF929" s="3122"/>
      <c r="AG929" s="130"/>
      <c r="AH929" s="130"/>
      <c r="AI929" s="130"/>
      <c r="AJ929" s="2236"/>
      <c r="AK929" s="2236"/>
      <c r="AL929" s="130"/>
      <c r="AM929" s="130"/>
      <c r="AN929" s="130"/>
      <c r="AO929" s="130"/>
      <c r="AP929" s="130"/>
      <c r="AQ929" s="130"/>
      <c r="AR929" s="130"/>
      <c r="AS929" s="130"/>
      <c r="AT929" s="130"/>
      <c r="AU929" s="2236"/>
      <c r="AV929" s="130"/>
      <c r="AW929" s="2236"/>
      <c r="AX929" s="130"/>
      <c r="AY929" s="130"/>
      <c r="AZ929" s="130"/>
      <c r="BA929" s="130"/>
      <c r="BB929" s="130"/>
      <c r="BC929" s="130"/>
      <c r="BD929" s="130"/>
      <c r="BE929" s="130"/>
      <c r="BF929" s="130"/>
      <c r="BG929" s="130"/>
      <c r="BH929" s="130"/>
      <c r="BI929" s="3342"/>
      <c r="BJ929" s="3342"/>
      <c r="BK929" s="1261"/>
      <c r="BL929" s="1500"/>
      <c r="BM929" s="1501"/>
      <c r="BN929" s="1538"/>
      <c r="BO929" s="3343">
        <f t="shared" ref="BO929:CD929" si="891">BO204</f>
        <v>42411</v>
      </c>
      <c r="BP929" s="3343">
        <f t="shared" si="891"/>
        <v>42444</v>
      </c>
      <c r="BQ929" s="3343">
        <f t="shared" si="891"/>
        <v>42479</v>
      </c>
      <c r="BR929" s="2710">
        <f t="shared" si="891"/>
        <v>42507</v>
      </c>
      <c r="BS929" s="2715" t="str">
        <f t="shared" si="891"/>
        <v>Same as 12/30</v>
      </c>
      <c r="BT929" s="2709">
        <f t="shared" si="891"/>
        <v>42542</v>
      </c>
      <c r="BU929" s="2708">
        <f t="shared" si="891"/>
        <v>42570</v>
      </c>
      <c r="BV929" s="2709">
        <f t="shared" si="891"/>
        <v>42612</v>
      </c>
      <c r="BW929" s="2710">
        <f t="shared" si="891"/>
        <v>42640</v>
      </c>
      <c r="BX929" s="2709">
        <f t="shared" si="891"/>
        <v>42668</v>
      </c>
      <c r="BY929" s="2710">
        <f t="shared" si="891"/>
        <v>42710</v>
      </c>
      <c r="BZ929" s="2709">
        <f t="shared" si="891"/>
        <v>42724</v>
      </c>
      <c r="CA929" s="2710">
        <f t="shared" si="891"/>
        <v>42780</v>
      </c>
      <c r="CB929" s="2709">
        <f t="shared" si="891"/>
        <v>42815</v>
      </c>
      <c r="CC929" s="3344">
        <f t="shared" si="891"/>
        <v>42850</v>
      </c>
      <c r="CD929" s="3344">
        <f t="shared" si="891"/>
        <v>42878</v>
      </c>
      <c r="CE929" s="3344" t="s">
        <v>106</v>
      </c>
      <c r="CF929" s="3344">
        <f>CF204</f>
        <v>42549</v>
      </c>
      <c r="CG929" s="2710">
        <f>CG204</f>
        <v>42955</v>
      </c>
      <c r="CH929" s="2709">
        <f>CH204</f>
        <v>42976</v>
      </c>
      <c r="CI929" s="2710">
        <f>CI204</f>
        <v>43004</v>
      </c>
      <c r="CJ929" s="2709">
        <f>CJ204</f>
        <v>43039</v>
      </c>
      <c r="CK929" s="2710">
        <f t="shared" ref="CK929:CP929" si="892">CK204</f>
        <v>43081</v>
      </c>
      <c r="CL929" s="2709">
        <f t="shared" si="892"/>
        <v>43102</v>
      </c>
      <c r="CM929" s="2710">
        <f t="shared" si="892"/>
        <v>43137</v>
      </c>
      <c r="CN929" s="2709">
        <f t="shared" si="892"/>
        <v>43179</v>
      </c>
      <c r="CO929" s="3344">
        <f t="shared" si="892"/>
        <v>43214</v>
      </c>
      <c r="CP929" s="3344">
        <f t="shared" si="892"/>
        <v>43242</v>
      </c>
      <c r="CQ929" s="3344" t="s">
        <v>106</v>
      </c>
      <c r="CR929" s="3345">
        <f>CR204</f>
        <v>43284</v>
      </c>
      <c r="CS929" s="2710">
        <f>CS204</f>
        <v>43312</v>
      </c>
      <c r="CT929" s="2709">
        <f>CT204</f>
        <v>0</v>
      </c>
      <c r="CU929" s="2710">
        <f>CU204</f>
        <v>0</v>
      </c>
      <c r="CV929" s="2709">
        <f>CV204</f>
        <v>0</v>
      </c>
    </row>
    <row r="930" spans="1:100" ht="1.5" hidden="1" customHeight="1" x14ac:dyDescent="0.25">
      <c r="A930" s="4729"/>
      <c r="B930" s="4724"/>
      <c r="C930" s="2725"/>
      <c r="D930" s="3305"/>
      <c r="E930" s="2727"/>
      <c r="F930" s="2727"/>
      <c r="G930" s="2727"/>
      <c r="H930" s="2727"/>
      <c r="I930" s="2727"/>
      <c r="J930" s="2727"/>
      <c r="K930" s="2728"/>
      <c r="L930" s="2728"/>
      <c r="M930" s="2729"/>
      <c r="N930" s="2730"/>
      <c r="O930" s="2730"/>
      <c r="P930" s="2730"/>
      <c r="Q930" s="2730"/>
      <c r="R930" s="2730"/>
      <c r="S930" s="2730"/>
      <c r="T930" s="2730"/>
      <c r="U930" s="2730"/>
      <c r="V930" s="2730"/>
      <c r="W930" s="2730"/>
      <c r="X930" s="2730"/>
      <c r="Y930" s="2730"/>
      <c r="Z930" s="2730"/>
      <c r="AA930" s="2731"/>
      <c r="AB930" s="487"/>
      <c r="AC930" s="2732"/>
      <c r="AD930" s="2732"/>
      <c r="AE930" s="2732"/>
      <c r="AF930" s="2732"/>
      <c r="AG930" s="487"/>
      <c r="AH930" s="487"/>
      <c r="AI930" s="487"/>
      <c r="AJ930" s="2733"/>
      <c r="AK930" s="2733"/>
      <c r="AL930" s="487"/>
      <c r="AM930" s="487"/>
      <c r="AN930" s="487"/>
      <c r="AO930" s="487"/>
      <c r="AP930" s="487"/>
      <c r="AQ930" s="487"/>
      <c r="AR930" s="487"/>
      <c r="AS930" s="487"/>
      <c r="AT930" s="487"/>
      <c r="AU930" s="2733"/>
      <c r="AV930" s="487"/>
      <c r="AW930" s="2733"/>
      <c r="AX930" s="487"/>
      <c r="AY930" s="487"/>
      <c r="AZ930" s="487"/>
      <c r="BA930" s="487"/>
      <c r="BB930" s="487"/>
      <c r="BC930" s="487"/>
      <c r="BD930" s="487"/>
      <c r="BE930" s="487"/>
      <c r="BF930" s="487"/>
      <c r="BG930" s="487"/>
      <c r="BH930" s="487"/>
      <c r="BI930" s="3306"/>
      <c r="BJ930" s="3306"/>
      <c r="BK930" s="3307"/>
      <c r="BL930" s="3308"/>
      <c r="BM930" s="3309"/>
      <c r="BN930" s="3310"/>
      <c r="BO930" s="3311"/>
      <c r="BP930" s="3312"/>
      <c r="BQ930" s="3312"/>
      <c r="BR930" s="2735"/>
      <c r="BS930" s="2736"/>
      <c r="BT930" s="2737"/>
      <c r="BU930" s="2738"/>
      <c r="BV930" s="2737"/>
      <c r="BW930" s="2739"/>
      <c r="BX930" s="2740"/>
      <c r="BY930" s="2735"/>
      <c r="BZ930" s="2737"/>
      <c r="CA930" s="2739"/>
      <c r="CB930" s="2740"/>
      <c r="CC930" s="2741"/>
      <c r="CD930" s="2741"/>
      <c r="CE930" s="2741"/>
      <c r="CF930" s="2741"/>
      <c r="CG930" s="2735"/>
      <c r="CH930" s="2926"/>
      <c r="CI930" s="2927"/>
      <c r="CJ930" s="2928"/>
      <c r="CK930" s="2735"/>
      <c r="CL930" s="2737"/>
      <c r="CM930" s="2739"/>
      <c r="CN930" s="2740"/>
      <c r="CO930" s="2741"/>
      <c r="CP930" s="2741"/>
      <c r="CQ930" s="2741"/>
      <c r="CR930" s="2741"/>
      <c r="CS930" s="2735"/>
      <c r="CT930" s="2926"/>
      <c r="CU930" s="2927"/>
      <c r="CV930" s="2928"/>
    </row>
    <row r="931" spans="1:100" ht="30" hidden="1" customHeight="1" x14ac:dyDescent="0.25">
      <c r="A931" s="4729"/>
      <c r="B931" s="4724"/>
      <c r="C931" s="1299" t="s">
        <v>470</v>
      </c>
      <c r="D931" s="1299"/>
      <c r="E931" s="90"/>
      <c r="F931" s="90"/>
      <c r="G931" s="90"/>
      <c r="H931" s="90"/>
      <c r="I931" s="90"/>
      <c r="J931" s="90"/>
      <c r="K931" s="13"/>
      <c r="L931" s="13"/>
      <c r="M931" s="189"/>
      <c r="AB931" s="15"/>
      <c r="BI931" s="508"/>
      <c r="BJ931" s="508"/>
      <c r="BK931" s="1418"/>
      <c r="BL931" s="1498"/>
      <c r="BM931" s="1499"/>
      <c r="BN931" s="1535"/>
      <c r="BO931" s="1504">
        <f>BO928-7</f>
        <v>42374</v>
      </c>
      <c r="BP931" s="1272" t="s">
        <v>451</v>
      </c>
      <c r="BQ931" s="1353" t="s">
        <v>451</v>
      </c>
      <c r="BR931" s="2712" t="s">
        <v>454</v>
      </c>
      <c r="BS931" s="2713">
        <f>BS928-1</f>
        <v>42506</v>
      </c>
      <c r="BT931" s="2714" t="s">
        <v>454</v>
      </c>
      <c r="BU931" s="2703">
        <f>BU928-7</f>
        <v>42543</v>
      </c>
      <c r="BV931" s="2704" t="s">
        <v>545</v>
      </c>
      <c r="BW931" s="2704" t="s">
        <v>545</v>
      </c>
      <c r="BX931" s="2705" t="s">
        <v>545</v>
      </c>
      <c r="BY931" s="2703">
        <f>BY928-7</f>
        <v>42676</v>
      </c>
      <c r="BZ931" s="2704" t="s">
        <v>546</v>
      </c>
      <c r="CA931" s="2704" t="s">
        <v>546</v>
      </c>
      <c r="CB931" s="2705" t="s">
        <v>546</v>
      </c>
      <c r="CC931" s="2703">
        <f>CC928-7</f>
        <v>42837</v>
      </c>
      <c r="CD931" s="2704" t="s">
        <v>659</v>
      </c>
      <c r="CE931" s="2704" t="s">
        <v>659</v>
      </c>
      <c r="CF931" s="2704" t="s">
        <v>659</v>
      </c>
      <c r="CG931" s="2703">
        <f>CG928-7</f>
        <v>42919</v>
      </c>
      <c r="CH931" s="2704" t="s">
        <v>545</v>
      </c>
      <c r="CI931" s="2704" t="s">
        <v>545</v>
      </c>
      <c r="CJ931" s="2705" t="s">
        <v>545</v>
      </c>
      <c r="CK931" s="2703">
        <f>CK928-7</f>
        <v>43041</v>
      </c>
      <c r="CL931" s="2704" t="s">
        <v>546</v>
      </c>
      <c r="CM931" s="2704" t="s">
        <v>546</v>
      </c>
      <c r="CN931" s="2705" t="s">
        <v>546</v>
      </c>
      <c r="CO931" s="2703">
        <f>CO928-7</f>
        <v>43201</v>
      </c>
      <c r="CP931" s="2704" t="s">
        <v>659</v>
      </c>
      <c r="CQ931" s="2704" t="s">
        <v>659</v>
      </c>
      <c r="CR931" s="2704" t="s">
        <v>659</v>
      </c>
      <c r="CS931" s="2703">
        <f>CS928-7</f>
        <v>42919</v>
      </c>
      <c r="CT931" s="2704" t="s">
        <v>545</v>
      </c>
      <c r="CU931" s="2704" t="s">
        <v>545</v>
      </c>
      <c r="CV931" s="2705" t="s">
        <v>545</v>
      </c>
    </row>
    <row r="932" spans="1:100" ht="30" hidden="1" customHeight="1" x14ac:dyDescent="0.25">
      <c r="A932" s="4729"/>
      <c r="B932" s="4724"/>
      <c r="C932" s="1264" t="s">
        <v>503</v>
      </c>
      <c r="D932" s="1264" t="s">
        <v>421</v>
      </c>
      <c r="E932" s="90"/>
      <c r="F932" s="90"/>
      <c r="G932" s="90"/>
      <c r="H932" s="90"/>
      <c r="I932" s="90"/>
      <c r="J932" s="90"/>
      <c r="K932" s="13"/>
      <c r="L932" s="13"/>
      <c r="M932" s="189"/>
      <c r="AB932" s="15"/>
      <c r="BI932" s="508"/>
      <c r="BJ932" s="508"/>
      <c r="BK932" s="1418"/>
      <c r="BL932" s="1495">
        <f>BL928-6</f>
        <v>42360</v>
      </c>
      <c r="BM932" s="1496">
        <f>BM928-6</f>
        <v>-41</v>
      </c>
      <c r="BN932" s="1534" t="s">
        <v>450</v>
      </c>
      <c r="BO932" s="1502">
        <f>BO928-6</f>
        <v>42375</v>
      </c>
      <c r="BP932" s="210" t="s">
        <v>451</v>
      </c>
      <c r="BQ932" s="218" t="s">
        <v>451</v>
      </c>
      <c r="BR932" s="960" t="s">
        <v>454</v>
      </c>
      <c r="BS932" s="2559">
        <f>BS928-6</f>
        <v>42501</v>
      </c>
      <c r="BT932" s="777" t="s">
        <v>454</v>
      </c>
      <c r="BU932" s="2321">
        <f>BU928-6</f>
        <v>42544</v>
      </c>
      <c r="BV932" s="2334" t="s">
        <v>545</v>
      </c>
      <c r="BW932" s="2334" t="s">
        <v>545</v>
      </c>
      <c r="BX932" s="2317" t="s">
        <v>545</v>
      </c>
      <c r="BY932" s="2321">
        <f>BY931-6</f>
        <v>42670</v>
      </c>
      <c r="BZ932" s="2334" t="s">
        <v>546</v>
      </c>
      <c r="CA932" s="2334" t="s">
        <v>546</v>
      </c>
      <c r="CB932" s="2317" t="s">
        <v>546</v>
      </c>
      <c r="CC932" s="2321">
        <f>CC931-6</f>
        <v>42831</v>
      </c>
      <c r="CD932" s="2321" t="s">
        <v>659</v>
      </c>
      <c r="CE932" s="2321" t="s">
        <v>659</v>
      </c>
      <c r="CF932" s="2321" t="s">
        <v>659</v>
      </c>
      <c r="CG932" s="2321">
        <f>CG931-6</f>
        <v>42913</v>
      </c>
      <c r="CH932" s="2334" t="s">
        <v>545</v>
      </c>
      <c r="CI932" s="2334" t="s">
        <v>545</v>
      </c>
      <c r="CJ932" s="2317" t="s">
        <v>545</v>
      </c>
      <c r="CK932" s="2321">
        <f>CK931-6</f>
        <v>43035</v>
      </c>
      <c r="CL932" s="2334" t="s">
        <v>546</v>
      </c>
      <c r="CM932" s="2334" t="s">
        <v>546</v>
      </c>
      <c r="CN932" s="2317" t="s">
        <v>546</v>
      </c>
      <c r="CO932" s="2321">
        <f>CO931-6</f>
        <v>43195</v>
      </c>
      <c r="CP932" s="2321" t="s">
        <v>659</v>
      </c>
      <c r="CQ932" s="2321" t="s">
        <v>659</v>
      </c>
      <c r="CR932" s="2321" t="s">
        <v>659</v>
      </c>
      <c r="CS932" s="2321">
        <f>CS931-6</f>
        <v>42913</v>
      </c>
      <c r="CT932" s="2334" t="s">
        <v>545</v>
      </c>
      <c r="CU932" s="2334" t="s">
        <v>545</v>
      </c>
      <c r="CV932" s="2317" t="s">
        <v>545</v>
      </c>
    </row>
    <row r="933" spans="1:100" ht="30" hidden="1" customHeight="1" x14ac:dyDescent="0.25">
      <c r="A933" s="4729"/>
      <c r="B933" s="4724"/>
      <c r="C933" s="1543" t="s">
        <v>533</v>
      </c>
      <c r="D933" s="1543"/>
      <c r="E933" s="90"/>
      <c r="F933" s="90"/>
      <c r="G933" s="90"/>
      <c r="H933" s="90"/>
      <c r="I933" s="90"/>
      <c r="J933" s="90"/>
      <c r="K933" s="13"/>
      <c r="L933" s="13"/>
      <c r="M933" s="189"/>
      <c r="AB933" s="15"/>
      <c r="BI933" s="508"/>
      <c r="BJ933" s="508"/>
      <c r="BK933" s="1418"/>
      <c r="BL933" s="1495"/>
      <c r="BM933" s="1496"/>
      <c r="BN933" s="1534"/>
      <c r="BO933" s="1547">
        <f>BO934+2</f>
        <v>42369</v>
      </c>
      <c r="BP933" s="1548" t="s">
        <v>451</v>
      </c>
      <c r="BQ933" s="1677" t="s">
        <v>451</v>
      </c>
      <c r="BR933" s="2339" t="s">
        <v>454</v>
      </c>
      <c r="BS933" s="2559">
        <f>BS934+2</f>
        <v>42495</v>
      </c>
      <c r="BT933" s="2340" t="s">
        <v>454</v>
      </c>
      <c r="BU933" s="2341">
        <f>BU934+2</f>
        <v>42538</v>
      </c>
      <c r="BV933" s="2342" t="s">
        <v>545</v>
      </c>
      <c r="BW933" s="2342" t="s">
        <v>545</v>
      </c>
      <c r="BX933" s="2343" t="s">
        <v>545</v>
      </c>
      <c r="BY933" s="2341">
        <f>BY934+2</f>
        <v>42671</v>
      </c>
      <c r="BZ933" s="2342" t="s">
        <v>546</v>
      </c>
      <c r="CA933" s="2342" t="s">
        <v>546</v>
      </c>
      <c r="CB933" s="2343" t="s">
        <v>546</v>
      </c>
      <c r="CC933" s="2341">
        <f>CC934+2</f>
        <v>42832</v>
      </c>
      <c r="CD933" s="2341" t="s">
        <v>659</v>
      </c>
      <c r="CE933" s="2341" t="s">
        <v>659</v>
      </c>
      <c r="CF933" s="2341" t="s">
        <v>659</v>
      </c>
      <c r="CG933" s="2341">
        <f>CG934+2</f>
        <v>42914</v>
      </c>
      <c r="CH933" s="2342" t="s">
        <v>545</v>
      </c>
      <c r="CI933" s="2342" t="s">
        <v>545</v>
      </c>
      <c r="CJ933" s="2343" t="s">
        <v>545</v>
      </c>
      <c r="CK933" s="2341">
        <f>CK934+2</f>
        <v>43036</v>
      </c>
      <c r="CL933" s="2342" t="s">
        <v>546</v>
      </c>
      <c r="CM933" s="2342" t="s">
        <v>546</v>
      </c>
      <c r="CN933" s="2343" t="s">
        <v>546</v>
      </c>
      <c r="CO933" s="2341">
        <f>CO934+2</f>
        <v>43196</v>
      </c>
      <c r="CP933" s="2341" t="s">
        <v>659</v>
      </c>
      <c r="CQ933" s="2341" t="s">
        <v>659</v>
      </c>
      <c r="CR933" s="2341" t="s">
        <v>659</v>
      </c>
      <c r="CS933" s="2341">
        <f>CS934+2</f>
        <v>42914</v>
      </c>
      <c r="CT933" s="2342" t="s">
        <v>545</v>
      </c>
      <c r="CU933" s="2342" t="s">
        <v>545</v>
      </c>
      <c r="CV933" s="2343" t="s">
        <v>545</v>
      </c>
    </row>
    <row r="934" spans="1:100" ht="30" hidden="1" customHeight="1" x14ac:dyDescent="0.25">
      <c r="A934" s="4729"/>
      <c r="B934" s="4724"/>
      <c r="C934" s="1299" t="s">
        <v>526</v>
      </c>
      <c r="D934" s="1299" t="s">
        <v>422</v>
      </c>
      <c r="E934" s="90"/>
      <c r="F934" s="90"/>
      <c r="G934" s="90"/>
      <c r="H934" s="90"/>
      <c r="I934" s="90"/>
      <c r="J934" s="90"/>
      <c r="K934" s="13"/>
      <c r="L934" s="13"/>
      <c r="M934" s="189"/>
      <c r="AB934" s="15"/>
      <c r="BI934" s="508"/>
      <c r="BJ934" s="508"/>
      <c r="BK934" s="1418"/>
      <c r="BL934" s="1498">
        <f>BL928-14</f>
        <v>42352</v>
      </c>
      <c r="BM934" s="1499">
        <f>BM928-14</f>
        <v>-49</v>
      </c>
      <c r="BN934" s="1535" t="s">
        <v>450</v>
      </c>
      <c r="BO934" s="1504">
        <f>BO928-14</f>
        <v>42367</v>
      </c>
      <c r="BP934" s="1272" t="s">
        <v>451</v>
      </c>
      <c r="BQ934" s="1353" t="s">
        <v>451</v>
      </c>
      <c r="BR934" s="2337" t="s">
        <v>454</v>
      </c>
      <c r="BS934" s="2558">
        <f>BS928-14</f>
        <v>42493</v>
      </c>
      <c r="BT934" s="2328" t="s">
        <v>454</v>
      </c>
      <c r="BU934" s="2325">
        <f>BU928-14</f>
        <v>42536</v>
      </c>
      <c r="BV934" s="2327" t="s">
        <v>545</v>
      </c>
      <c r="BW934" s="2327" t="s">
        <v>545</v>
      </c>
      <c r="BX934" s="2338" t="s">
        <v>545</v>
      </c>
      <c r="BY934" s="2325">
        <f>BY928-14</f>
        <v>42669</v>
      </c>
      <c r="BZ934" s="2327" t="s">
        <v>546</v>
      </c>
      <c r="CA934" s="2327" t="s">
        <v>546</v>
      </c>
      <c r="CB934" s="2338" t="s">
        <v>546</v>
      </c>
      <c r="CC934" s="2325">
        <f>CC928-14</f>
        <v>42830</v>
      </c>
      <c r="CD934" s="2325" t="s">
        <v>659</v>
      </c>
      <c r="CE934" s="2325" t="s">
        <v>659</v>
      </c>
      <c r="CF934" s="2325" t="s">
        <v>659</v>
      </c>
      <c r="CG934" s="2325">
        <f>CG928-14</f>
        <v>42912</v>
      </c>
      <c r="CH934" s="2327" t="s">
        <v>545</v>
      </c>
      <c r="CI934" s="2327" t="s">
        <v>545</v>
      </c>
      <c r="CJ934" s="2338" t="s">
        <v>545</v>
      </c>
      <c r="CK934" s="2325">
        <f>CK928-14</f>
        <v>43034</v>
      </c>
      <c r="CL934" s="2327" t="s">
        <v>546</v>
      </c>
      <c r="CM934" s="2327" t="s">
        <v>546</v>
      </c>
      <c r="CN934" s="2338" t="s">
        <v>546</v>
      </c>
      <c r="CO934" s="2325">
        <f>CO928-14</f>
        <v>43194</v>
      </c>
      <c r="CP934" s="2325" t="s">
        <v>659</v>
      </c>
      <c r="CQ934" s="2325" t="s">
        <v>659</v>
      </c>
      <c r="CR934" s="2325" t="s">
        <v>659</v>
      </c>
      <c r="CS934" s="2325">
        <f>CS928-14</f>
        <v>42912</v>
      </c>
      <c r="CT934" s="2327" t="s">
        <v>545</v>
      </c>
      <c r="CU934" s="2327" t="s">
        <v>545</v>
      </c>
      <c r="CV934" s="2338" t="s">
        <v>545</v>
      </c>
    </row>
    <row r="935" spans="1:100" ht="30" hidden="1" customHeight="1" x14ac:dyDescent="0.25">
      <c r="A935" s="4729"/>
      <c r="B935" s="4724"/>
      <c r="C935" s="532" t="s">
        <v>552</v>
      </c>
      <c r="D935" s="532"/>
      <c r="E935" s="90"/>
      <c r="F935" s="90"/>
      <c r="G935" s="90"/>
      <c r="H935" s="90"/>
      <c r="I935" s="90"/>
      <c r="J935" s="90"/>
      <c r="K935" s="13"/>
      <c r="L935" s="13"/>
      <c r="M935" s="189"/>
      <c r="AB935" s="15"/>
      <c r="BI935" s="18"/>
      <c r="BJ935" s="18"/>
      <c r="BK935" s="891"/>
      <c r="BL935" s="1961"/>
      <c r="BM935" s="1962"/>
      <c r="BN935" s="1963"/>
      <c r="BO935" s="1961">
        <f>BO932-27</f>
        <v>42348</v>
      </c>
      <c r="BP935" s="511" t="str">
        <f t="shared" ref="BP935:BX935" si="893">BP936</f>
        <v>Same as 9/30</v>
      </c>
      <c r="BQ935" s="609" t="str">
        <f t="shared" si="893"/>
        <v>Same as 9/30</v>
      </c>
      <c r="BR935" s="873" t="str">
        <f t="shared" si="893"/>
        <v>Same as 1/30</v>
      </c>
      <c r="BS935" s="2560">
        <f>BS932-27</f>
        <v>42474</v>
      </c>
      <c r="BT935" s="835" t="str">
        <f t="shared" si="893"/>
        <v>Same as 1/30</v>
      </c>
      <c r="BU935" s="2344">
        <f>BU932-27</f>
        <v>42517</v>
      </c>
      <c r="BV935" s="209" t="str">
        <f t="shared" si="893"/>
        <v>Same as 3/30</v>
      </c>
      <c r="BW935" s="209" t="str">
        <f t="shared" si="893"/>
        <v>Same as 3/30</v>
      </c>
      <c r="BX935" s="847" t="str">
        <f t="shared" si="893"/>
        <v>Same as 3/30</v>
      </c>
      <c r="BY935" s="2344">
        <f>BY932-27</f>
        <v>42643</v>
      </c>
      <c r="BZ935" s="209" t="s">
        <v>546</v>
      </c>
      <c r="CA935" s="209" t="s">
        <v>546</v>
      </c>
      <c r="CB935" s="847" t="s">
        <v>546</v>
      </c>
      <c r="CC935" s="2344">
        <f>CC932-27</f>
        <v>42804</v>
      </c>
      <c r="CD935" s="2344" t="s">
        <v>659</v>
      </c>
      <c r="CE935" s="2344" t="s">
        <v>659</v>
      </c>
      <c r="CF935" s="2344" t="s">
        <v>659</v>
      </c>
      <c r="CG935" s="2344">
        <f>CG932-27</f>
        <v>42886</v>
      </c>
      <c r="CH935" s="209" t="str">
        <f>CH936</f>
        <v>Same as 3/30</v>
      </c>
      <c r="CI935" s="209" t="str">
        <f>CI936</f>
        <v>Same as 3/30</v>
      </c>
      <c r="CJ935" s="847" t="str">
        <f>CJ936</f>
        <v>Same as 3/30</v>
      </c>
      <c r="CK935" s="2344">
        <f>CK932-27</f>
        <v>43008</v>
      </c>
      <c r="CL935" s="209" t="s">
        <v>546</v>
      </c>
      <c r="CM935" s="209" t="s">
        <v>546</v>
      </c>
      <c r="CN935" s="847" t="s">
        <v>546</v>
      </c>
      <c r="CO935" s="2344">
        <f>CO932-27</f>
        <v>43168</v>
      </c>
      <c r="CP935" s="2344" t="s">
        <v>659</v>
      </c>
      <c r="CQ935" s="2344" t="s">
        <v>659</v>
      </c>
      <c r="CR935" s="2344" t="s">
        <v>659</v>
      </c>
      <c r="CS935" s="2344">
        <f>CS932-27</f>
        <v>42886</v>
      </c>
      <c r="CT935" s="209" t="str">
        <f>CT936</f>
        <v>Same as 3/30</v>
      </c>
      <c r="CU935" s="209" t="str">
        <f>CU936</f>
        <v>Same as 3/30</v>
      </c>
      <c r="CV935" s="847" t="str">
        <f>CV936</f>
        <v>Same as 3/30</v>
      </c>
    </row>
    <row r="936" spans="1:100" ht="30" hidden="1" customHeight="1" x14ac:dyDescent="0.25">
      <c r="A936" s="4729"/>
      <c r="B936" s="4724"/>
      <c r="C936" s="1264" t="s">
        <v>527</v>
      </c>
      <c r="D936" s="1264" t="s">
        <v>418</v>
      </c>
      <c r="E936" s="90"/>
      <c r="F936" s="90"/>
      <c r="G936" s="90"/>
      <c r="H936" s="90"/>
      <c r="I936" s="90"/>
      <c r="J936" s="90"/>
      <c r="K936" s="13"/>
      <c r="L936" s="13"/>
      <c r="M936" s="189"/>
      <c r="AB936" s="15"/>
      <c r="BI936" s="508"/>
      <c r="BJ936" s="508"/>
      <c r="BK936" s="1418"/>
      <c r="BL936" s="1495">
        <f>BL932-20</f>
        <v>42340</v>
      </c>
      <c r="BM936" s="1496">
        <f>BM932-20</f>
        <v>-61</v>
      </c>
      <c r="BN936" s="1534" t="s">
        <v>450</v>
      </c>
      <c r="BO936" s="1502">
        <f>BO932-20</f>
        <v>42355</v>
      </c>
      <c r="BP936" s="210" t="s">
        <v>451</v>
      </c>
      <c r="BQ936" s="218" t="s">
        <v>451</v>
      </c>
      <c r="BR936" s="960" t="s">
        <v>454</v>
      </c>
      <c r="BS936" s="2559">
        <f>BS932-20</f>
        <v>42481</v>
      </c>
      <c r="BT936" s="777" t="s">
        <v>454</v>
      </c>
      <c r="BU936" s="2321">
        <f>BU932-20</f>
        <v>42524</v>
      </c>
      <c r="BV936" s="2334" t="s">
        <v>545</v>
      </c>
      <c r="BW936" s="2334" t="s">
        <v>545</v>
      </c>
      <c r="BX936" s="2317" t="s">
        <v>545</v>
      </c>
      <c r="BY936" s="2321">
        <f>BY932-20</f>
        <v>42650</v>
      </c>
      <c r="BZ936" s="2334" t="s">
        <v>546</v>
      </c>
      <c r="CA936" s="2334" t="s">
        <v>546</v>
      </c>
      <c r="CB936" s="2317" t="s">
        <v>546</v>
      </c>
      <c r="CC936" s="2321">
        <f>CC932-20</f>
        <v>42811</v>
      </c>
      <c r="CD936" s="2321" t="s">
        <v>659</v>
      </c>
      <c r="CE936" s="2321" t="s">
        <v>659</v>
      </c>
      <c r="CF936" s="2321" t="s">
        <v>659</v>
      </c>
      <c r="CG936" s="2321">
        <f>CG932-20</f>
        <v>42893</v>
      </c>
      <c r="CH936" s="2334" t="s">
        <v>545</v>
      </c>
      <c r="CI936" s="2334" t="s">
        <v>545</v>
      </c>
      <c r="CJ936" s="2317" t="s">
        <v>545</v>
      </c>
      <c r="CK936" s="2321">
        <f>CK932-20</f>
        <v>43015</v>
      </c>
      <c r="CL936" s="2334" t="s">
        <v>546</v>
      </c>
      <c r="CM936" s="2334" t="s">
        <v>546</v>
      </c>
      <c r="CN936" s="2317" t="s">
        <v>546</v>
      </c>
      <c r="CO936" s="2321">
        <f>CO932-20</f>
        <v>43175</v>
      </c>
      <c r="CP936" s="2321" t="s">
        <v>659</v>
      </c>
      <c r="CQ936" s="2321" t="s">
        <v>659</v>
      </c>
      <c r="CR936" s="2321" t="s">
        <v>659</v>
      </c>
      <c r="CS936" s="2321">
        <f>CS932-20</f>
        <v>42893</v>
      </c>
      <c r="CT936" s="2334" t="s">
        <v>545</v>
      </c>
      <c r="CU936" s="2334" t="s">
        <v>545</v>
      </c>
      <c r="CV936" s="2317" t="s">
        <v>545</v>
      </c>
    </row>
    <row r="937" spans="1:100" ht="30" hidden="1" customHeight="1" x14ac:dyDescent="0.25">
      <c r="A937" s="4729"/>
      <c r="B937" s="4724"/>
      <c r="C937" s="1299" t="s">
        <v>528</v>
      </c>
      <c r="D937" s="1299" t="s">
        <v>420</v>
      </c>
      <c r="E937" s="90"/>
      <c r="F937" s="90"/>
      <c r="G937" s="90"/>
      <c r="H937" s="90"/>
      <c r="I937" s="90"/>
      <c r="J937" s="90"/>
      <c r="K937" s="13"/>
      <c r="L937" s="13"/>
      <c r="M937" s="189"/>
      <c r="AB937" s="15"/>
      <c r="BI937" s="508"/>
      <c r="BJ937" s="508"/>
      <c r="BK937" s="1418"/>
      <c r="BL937" s="1498">
        <f>BL936-3</f>
        <v>42337</v>
      </c>
      <c r="BM937" s="1499">
        <f>BM936-3</f>
        <v>-64</v>
      </c>
      <c r="BN937" s="1535" t="s">
        <v>450</v>
      </c>
      <c r="BO937" s="1504">
        <f>BO936-3</f>
        <v>42352</v>
      </c>
      <c r="BP937" s="1272" t="s">
        <v>451</v>
      </c>
      <c r="BQ937" s="1353" t="s">
        <v>451</v>
      </c>
      <c r="BR937" s="2337" t="s">
        <v>454</v>
      </c>
      <c r="BS937" s="2558">
        <f>BS936-3</f>
        <v>42478</v>
      </c>
      <c r="BT937" s="2328" t="s">
        <v>454</v>
      </c>
      <c r="BU937" s="2325">
        <f>BU936-3</f>
        <v>42521</v>
      </c>
      <c r="BV937" s="2327" t="s">
        <v>545</v>
      </c>
      <c r="BW937" s="2327" t="s">
        <v>545</v>
      </c>
      <c r="BX937" s="2338" t="s">
        <v>545</v>
      </c>
      <c r="BY937" s="2325">
        <f>BY936-3</f>
        <v>42647</v>
      </c>
      <c r="BZ937" s="2327" t="s">
        <v>546</v>
      </c>
      <c r="CA937" s="2327" t="s">
        <v>546</v>
      </c>
      <c r="CB937" s="2338" t="s">
        <v>546</v>
      </c>
      <c r="CC937" s="2325">
        <f>CC936-3</f>
        <v>42808</v>
      </c>
      <c r="CD937" s="2325" t="s">
        <v>659</v>
      </c>
      <c r="CE937" s="2325" t="s">
        <v>659</v>
      </c>
      <c r="CF937" s="2325" t="s">
        <v>659</v>
      </c>
      <c r="CG937" s="2325">
        <f>CG936-3</f>
        <v>42890</v>
      </c>
      <c r="CH937" s="2327" t="s">
        <v>545</v>
      </c>
      <c r="CI937" s="2327" t="s">
        <v>545</v>
      </c>
      <c r="CJ937" s="2338" t="s">
        <v>545</v>
      </c>
      <c r="CK937" s="2325">
        <f>CK936-3</f>
        <v>43012</v>
      </c>
      <c r="CL937" s="2327" t="s">
        <v>546</v>
      </c>
      <c r="CM937" s="2327" t="s">
        <v>546</v>
      </c>
      <c r="CN937" s="2338" t="s">
        <v>546</v>
      </c>
      <c r="CO937" s="2325">
        <f>CO936-3</f>
        <v>43172</v>
      </c>
      <c r="CP937" s="2325" t="s">
        <v>659</v>
      </c>
      <c r="CQ937" s="2325" t="s">
        <v>659</v>
      </c>
      <c r="CR937" s="2325" t="s">
        <v>659</v>
      </c>
      <c r="CS937" s="2325">
        <f>CS936-3</f>
        <v>42890</v>
      </c>
      <c r="CT937" s="2327" t="s">
        <v>545</v>
      </c>
      <c r="CU937" s="2327" t="s">
        <v>545</v>
      </c>
      <c r="CV937" s="2338" t="s">
        <v>545</v>
      </c>
    </row>
    <row r="938" spans="1:100" ht="30" hidden="1" customHeight="1" x14ac:dyDescent="0.25">
      <c r="A938" s="4729"/>
      <c r="B938" s="4724"/>
      <c r="C938" s="1264" t="s">
        <v>529</v>
      </c>
      <c r="D938" s="1264" t="s">
        <v>511</v>
      </c>
      <c r="E938" s="90"/>
      <c r="F938" s="90"/>
      <c r="G938" s="90"/>
      <c r="H938" s="90"/>
      <c r="I938" s="90"/>
      <c r="J938" s="90"/>
      <c r="K938" s="13"/>
      <c r="L938" s="13"/>
      <c r="M938" s="189"/>
      <c r="AB938" s="15"/>
      <c r="BI938" s="508"/>
      <c r="BJ938" s="508"/>
      <c r="BK938" s="1418"/>
      <c r="BL938" s="1495">
        <f>BL939+2</f>
        <v>42312</v>
      </c>
      <c r="BM938" s="1496">
        <f>BM939+2</f>
        <v>-89</v>
      </c>
      <c r="BN938" s="1534" t="s">
        <v>450</v>
      </c>
      <c r="BO938" s="1502">
        <f>BO939+2</f>
        <v>42357</v>
      </c>
      <c r="BP938" s="210" t="s">
        <v>451</v>
      </c>
      <c r="BQ938" s="218" t="s">
        <v>451</v>
      </c>
      <c r="BR938" s="960" t="s">
        <v>454</v>
      </c>
      <c r="BS938" s="2559">
        <f>BS939+2</f>
        <v>42460</v>
      </c>
      <c r="BT938" s="777" t="s">
        <v>454</v>
      </c>
      <c r="BU938" s="2321">
        <f>BU939+2</f>
        <v>42489</v>
      </c>
      <c r="BV938" s="2334" t="s">
        <v>545</v>
      </c>
      <c r="BW938" s="2334" t="s">
        <v>545</v>
      </c>
      <c r="BX938" s="2317" t="s">
        <v>545</v>
      </c>
      <c r="BY938" s="2321">
        <f>BY939+2</f>
        <v>42622</v>
      </c>
      <c r="BZ938" s="2334" t="s">
        <v>546</v>
      </c>
      <c r="CA938" s="2334" t="s">
        <v>546</v>
      </c>
      <c r="CB938" s="2317" t="s">
        <v>546</v>
      </c>
      <c r="CC938" s="2321">
        <f>CC939+2</f>
        <v>42790</v>
      </c>
      <c r="CD938" s="2321" t="s">
        <v>659</v>
      </c>
      <c r="CE938" s="2321" t="s">
        <v>659</v>
      </c>
      <c r="CF938" s="2321" t="s">
        <v>659</v>
      </c>
      <c r="CG938" s="2321">
        <f>CG939+2</f>
        <v>42865</v>
      </c>
      <c r="CH938" s="2334" t="s">
        <v>545</v>
      </c>
      <c r="CI938" s="2334" t="s">
        <v>545</v>
      </c>
      <c r="CJ938" s="2317" t="s">
        <v>545</v>
      </c>
      <c r="CK938" s="2321">
        <f>CK939+2</f>
        <v>42987</v>
      </c>
      <c r="CL938" s="2334" t="s">
        <v>546</v>
      </c>
      <c r="CM938" s="2334" t="s">
        <v>546</v>
      </c>
      <c r="CN938" s="2317" t="s">
        <v>546</v>
      </c>
      <c r="CO938" s="2321">
        <f>CO939+2</f>
        <v>43154</v>
      </c>
      <c r="CP938" s="2321" t="s">
        <v>659</v>
      </c>
      <c r="CQ938" s="2321" t="s">
        <v>659</v>
      </c>
      <c r="CR938" s="2321" t="s">
        <v>659</v>
      </c>
      <c r="CS938" s="2321">
        <f>CS939+2</f>
        <v>42865</v>
      </c>
      <c r="CT938" s="2334" t="s">
        <v>545</v>
      </c>
      <c r="CU938" s="2334" t="s">
        <v>545</v>
      </c>
      <c r="CV938" s="2317" t="s">
        <v>545</v>
      </c>
    </row>
    <row r="939" spans="1:100" ht="30" hidden="1" customHeight="1" x14ac:dyDescent="0.25">
      <c r="A939" s="4729"/>
      <c r="B939" s="4724"/>
      <c r="C939" s="1299" t="s">
        <v>508</v>
      </c>
      <c r="D939" s="1299" t="s">
        <v>422</v>
      </c>
      <c r="E939" s="90"/>
      <c r="F939" s="90"/>
      <c r="G939" s="90"/>
      <c r="H939" s="90"/>
      <c r="I939" s="90"/>
      <c r="J939" s="90"/>
      <c r="K939" s="13"/>
      <c r="L939" s="13"/>
      <c r="M939" s="189"/>
      <c r="AB939" s="15"/>
      <c r="BI939" s="508"/>
      <c r="BJ939" s="508"/>
      <c r="BK939" s="1418"/>
      <c r="BL939" s="1498">
        <f>BL941+7</f>
        <v>42310</v>
      </c>
      <c r="BM939" s="1499">
        <f>BM941+7</f>
        <v>-91</v>
      </c>
      <c r="BN939" s="1535" t="s">
        <v>450</v>
      </c>
      <c r="BO939" s="1504">
        <f>BO940+7</f>
        <v>42355</v>
      </c>
      <c r="BP939" s="1272" t="s">
        <v>451</v>
      </c>
      <c r="BQ939" s="1353" t="s">
        <v>451</v>
      </c>
      <c r="BR939" s="2337" t="s">
        <v>454</v>
      </c>
      <c r="BS939" s="2558">
        <f>BS940+7</f>
        <v>42458</v>
      </c>
      <c r="BT939" s="2328" t="s">
        <v>454</v>
      </c>
      <c r="BU939" s="2325">
        <f>BU940+7</f>
        <v>42487</v>
      </c>
      <c r="BV939" s="2327" t="s">
        <v>545</v>
      </c>
      <c r="BW939" s="2327" t="s">
        <v>545</v>
      </c>
      <c r="BX939" s="2338" t="s">
        <v>545</v>
      </c>
      <c r="BY939" s="2325">
        <f>BY940+7</f>
        <v>42620</v>
      </c>
      <c r="BZ939" s="2327" t="s">
        <v>546</v>
      </c>
      <c r="CA939" s="2327" t="s">
        <v>546</v>
      </c>
      <c r="CB939" s="2338" t="s">
        <v>546</v>
      </c>
      <c r="CC939" s="2325">
        <f>CC940+7</f>
        <v>42788</v>
      </c>
      <c r="CD939" s="2325" t="s">
        <v>659</v>
      </c>
      <c r="CE939" s="2325" t="s">
        <v>659</v>
      </c>
      <c r="CF939" s="2325" t="s">
        <v>659</v>
      </c>
      <c r="CG939" s="2325">
        <f>CG940+7</f>
        <v>42863</v>
      </c>
      <c r="CH939" s="2327" t="s">
        <v>545</v>
      </c>
      <c r="CI939" s="2327" t="s">
        <v>545</v>
      </c>
      <c r="CJ939" s="2338" t="s">
        <v>545</v>
      </c>
      <c r="CK939" s="2325">
        <f>CK940+7</f>
        <v>42985</v>
      </c>
      <c r="CL939" s="2327" t="s">
        <v>546</v>
      </c>
      <c r="CM939" s="2327" t="s">
        <v>546</v>
      </c>
      <c r="CN939" s="2338" t="s">
        <v>546</v>
      </c>
      <c r="CO939" s="2325">
        <f>CO940+7</f>
        <v>43152</v>
      </c>
      <c r="CP939" s="2325" t="s">
        <v>659</v>
      </c>
      <c r="CQ939" s="2325" t="s">
        <v>659</v>
      </c>
      <c r="CR939" s="2325" t="s">
        <v>659</v>
      </c>
      <c r="CS939" s="2325">
        <f>CS940+7</f>
        <v>42863</v>
      </c>
      <c r="CT939" s="2327" t="s">
        <v>545</v>
      </c>
      <c r="CU939" s="2327" t="s">
        <v>545</v>
      </c>
      <c r="CV939" s="2338" t="s">
        <v>545</v>
      </c>
    </row>
    <row r="940" spans="1:100" ht="30" hidden="1" customHeight="1" x14ac:dyDescent="0.25">
      <c r="A940" s="4729"/>
      <c r="B940" s="4724"/>
      <c r="C940" s="1299" t="s">
        <v>509</v>
      </c>
      <c r="D940" s="1299" t="s">
        <v>422</v>
      </c>
      <c r="E940" s="90"/>
      <c r="F940" s="90"/>
      <c r="G940" s="90"/>
      <c r="H940" s="90"/>
      <c r="I940" s="90"/>
      <c r="J940" s="90"/>
      <c r="K940" s="13"/>
      <c r="L940" s="13"/>
      <c r="M940" s="189"/>
      <c r="AB940" s="15"/>
      <c r="BI940" s="508"/>
      <c r="BJ940" s="508"/>
      <c r="BK940" s="1418"/>
      <c r="BL940" s="1540"/>
      <c r="BM940" s="1541"/>
      <c r="BN940" s="1542"/>
      <c r="BO940" s="1504">
        <f>BO929-63</f>
        <v>42348</v>
      </c>
      <c r="BP940" s="1272" t="s">
        <v>451</v>
      </c>
      <c r="BQ940" s="1353" t="s">
        <v>451</v>
      </c>
      <c r="BR940" s="2337" t="s">
        <v>454</v>
      </c>
      <c r="BS940" s="2558">
        <f>BS928-56</f>
        <v>42451</v>
      </c>
      <c r="BT940" s="2328" t="s">
        <v>454</v>
      </c>
      <c r="BU940" s="2325">
        <f>BU931-63</f>
        <v>42480</v>
      </c>
      <c r="BV940" s="2327" t="s">
        <v>545</v>
      </c>
      <c r="BW940" s="2327" t="s">
        <v>545</v>
      </c>
      <c r="BX940" s="2338" t="s">
        <v>545</v>
      </c>
      <c r="BY940" s="2325">
        <f>BY931-63</f>
        <v>42613</v>
      </c>
      <c r="BZ940" s="2327" t="s">
        <v>546</v>
      </c>
      <c r="CA940" s="2327" t="s">
        <v>546</v>
      </c>
      <c r="CB940" s="2338" t="s">
        <v>546</v>
      </c>
      <c r="CC940" s="2923">
        <f>CC931-56</f>
        <v>42781</v>
      </c>
      <c r="CD940" s="2325" t="s">
        <v>659</v>
      </c>
      <c r="CE940" s="2325" t="s">
        <v>659</v>
      </c>
      <c r="CF940" s="2325" t="s">
        <v>659</v>
      </c>
      <c r="CG940" s="2325">
        <f>CG931-63</f>
        <v>42856</v>
      </c>
      <c r="CH940" s="2327" t="s">
        <v>545</v>
      </c>
      <c r="CI940" s="2327" t="s">
        <v>545</v>
      </c>
      <c r="CJ940" s="2338" t="s">
        <v>545</v>
      </c>
      <c r="CK940" s="2325">
        <f>CK931-63</f>
        <v>42978</v>
      </c>
      <c r="CL940" s="2327" t="s">
        <v>546</v>
      </c>
      <c r="CM940" s="2327" t="s">
        <v>546</v>
      </c>
      <c r="CN940" s="2338" t="s">
        <v>546</v>
      </c>
      <c r="CO940" s="2923">
        <f>CO931-56</f>
        <v>43145</v>
      </c>
      <c r="CP940" s="2325" t="s">
        <v>659</v>
      </c>
      <c r="CQ940" s="2325" t="s">
        <v>659</v>
      </c>
      <c r="CR940" s="2325" t="s">
        <v>659</v>
      </c>
      <c r="CS940" s="2325">
        <f>CS931-63</f>
        <v>42856</v>
      </c>
      <c r="CT940" s="2327" t="s">
        <v>545</v>
      </c>
      <c r="CU940" s="2327" t="s">
        <v>545</v>
      </c>
      <c r="CV940" s="2338" t="s">
        <v>545</v>
      </c>
    </row>
    <row r="941" spans="1:100" ht="30" hidden="1" customHeight="1" x14ac:dyDescent="0.25">
      <c r="A941" s="4729"/>
      <c r="B941" s="4724"/>
      <c r="C941" s="1543" t="s">
        <v>461</v>
      </c>
      <c r="D941" s="1543"/>
      <c r="E941" s="90"/>
      <c r="F941" s="90"/>
      <c r="G941" s="90"/>
      <c r="H941" s="90"/>
      <c r="I941" s="90"/>
      <c r="J941" s="90"/>
      <c r="K941" s="13"/>
      <c r="L941" s="13"/>
      <c r="M941" s="189"/>
      <c r="AB941" s="15"/>
      <c r="BI941" s="1419"/>
      <c r="BJ941" s="1419"/>
      <c r="BK941" s="1420"/>
      <c r="BL941" s="1500">
        <f>BL928-63</f>
        <v>42303</v>
      </c>
      <c r="BM941" s="1501">
        <f>BM928-63</f>
        <v>-98</v>
      </c>
      <c r="BN941" s="1538" t="s">
        <v>450</v>
      </c>
      <c r="BO941" s="1544">
        <f>BO940-7</f>
        <v>42341</v>
      </c>
      <c r="BP941" s="1545" t="s">
        <v>451</v>
      </c>
      <c r="BQ941" s="1678" t="s">
        <v>451</v>
      </c>
      <c r="BR941" s="878" t="s">
        <v>454</v>
      </c>
      <c r="BS941" s="2561">
        <f>BS940-7</f>
        <v>42444</v>
      </c>
      <c r="BT941" s="843" t="s">
        <v>454</v>
      </c>
      <c r="BU941" s="2345">
        <f>BU940-7</f>
        <v>42473</v>
      </c>
      <c r="BV941" s="2178" t="s">
        <v>545</v>
      </c>
      <c r="BW941" s="2178" t="s">
        <v>545</v>
      </c>
      <c r="BX941" s="857" t="s">
        <v>545</v>
      </c>
      <c r="BY941" s="2345">
        <f>BY940-7</f>
        <v>42606</v>
      </c>
      <c r="BZ941" s="2178" t="s">
        <v>546</v>
      </c>
      <c r="CA941" s="2178" t="s">
        <v>546</v>
      </c>
      <c r="CB941" s="857" t="s">
        <v>546</v>
      </c>
      <c r="CC941" s="2345">
        <f>CC940-7</f>
        <v>42774</v>
      </c>
      <c r="CD941" s="2345" t="s">
        <v>659</v>
      </c>
      <c r="CE941" s="2345" t="s">
        <v>659</v>
      </c>
      <c r="CF941" s="2345" t="s">
        <v>659</v>
      </c>
      <c r="CG941" s="2345">
        <f>CG940-7</f>
        <v>42849</v>
      </c>
      <c r="CH941" s="2178" t="s">
        <v>545</v>
      </c>
      <c r="CI941" s="2178" t="s">
        <v>545</v>
      </c>
      <c r="CJ941" s="857" t="s">
        <v>545</v>
      </c>
      <c r="CK941" s="2345">
        <f>CK940-7</f>
        <v>42971</v>
      </c>
      <c r="CL941" s="2178" t="s">
        <v>546</v>
      </c>
      <c r="CM941" s="2178" t="s">
        <v>546</v>
      </c>
      <c r="CN941" s="857" t="s">
        <v>546</v>
      </c>
      <c r="CO941" s="2345">
        <f>CO940-7</f>
        <v>43138</v>
      </c>
      <c r="CP941" s="2345" t="s">
        <v>659</v>
      </c>
      <c r="CQ941" s="2345" t="s">
        <v>659</v>
      </c>
      <c r="CR941" s="2345" t="s">
        <v>659</v>
      </c>
      <c r="CS941" s="2345">
        <f>CS940-7</f>
        <v>42849</v>
      </c>
      <c r="CT941" s="2178" t="s">
        <v>545</v>
      </c>
      <c r="CU941" s="2178" t="s">
        <v>545</v>
      </c>
      <c r="CV941" s="857" t="s">
        <v>545</v>
      </c>
    </row>
    <row r="942" spans="1:100" hidden="1" x14ac:dyDescent="0.25"/>
    <row r="943" spans="1:100" hidden="1" x14ac:dyDescent="0.25">
      <c r="C943" s="4682" t="s">
        <v>651</v>
      </c>
    </row>
    <row r="944" spans="1:100" hidden="1" x14ac:dyDescent="0.25">
      <c r="C944" s="4682"/>
    </row>
    <row r="945" spans="1:115" hidden="1" x14ac:dyDescent="0.25"/>
    <row r="946" spans="1:115" hidden="1" x14ac:dyDescent="0.25"/>
    <row r="947" spans="1:115" ht="15.75" hidden="1" thickBot="1" x14ac:dyDescent="0.3">
      <c r="CL947" s="15" t="s">
        <v>760</v>
      </c>
    </row>
    <row r="948" spans="1:115" s="19" customFormat="1" ht="30" hidden="1" customHeight="1" thickBot="1" x14ac:dyDescent="0.3">
      <c r="A948" s="4674" t="s">
        <v>345</v>
      </c>
      <c r="B948" s="4747" t="s">
        <v>350</v>
      </c>
      <c r="C948" s="1964" t="s">
        <v>353</v>
      </c>
      <c r="D948" s="1964" t="s">
        <v>353</v>
      </c>
      <c r="E948" s="1965">
        <v>40754</v>
      </c>
      <c r="F948" s="1966">
        <v>40420</v>
      </c>
      <c r="G948" s="1966">
        <v>40451</v>
      </c>
      <c r="H948" s="1966">
        <v>40481</v>
      </c>
      <c r="I948" s="1966">
        <v>40512</v>
      </c>
      <c r="J948" s="1966">
        <v>40542</v>
      </c>
      <c r="K948" s="1966">
        <v>40938</v>
      </c>
      <c r="L948" s="1966">
        <v>40602</v>
      </c>
      <c r="M948" s="1967">
        <v>40632</v>
      </c>
      <c r="N948" s="1968">
        <v>41029</v>
      </c>
      <c r="O948" s="1693">
        <v>41059</v>
      </c>
      <c r="P948" s="1693">
        <v>41090</v>
      </c>
      <c r="Q948" s="1694">
        <v>41120</v>
      </c>
      <c r="R948" s="1698">
        <v>41151</v>
      </c>
      <c r="S948" s="1693">
        <v>41182</v>
      </c>
      <c r="T948" s="1696">
        <v>406454</v>
      </c>
      <c r="U948" s="1693">
        <v>41243</v>
      </c>
      <c r="V948" s="1696">
        <v>41273</v>
      </c>
      <c r="W948" s="1698">
        <v>41304</v>
      </c>
      <c r="X948" s="1693">
        <v>41333</v>
      </c>
      <c r="Y948" s="1694">
        <v>40998</v>
      </c>
      <c r="Z948" s="1969">
        <v>41394</v>
      </c>
      <c r="AA948" s="1970">
        <v>41424</v>
      </c>
      <c r="AB948" s="1969">
        <v>41090</v>
      </c>
      <c r="AC948" s="1692">
        <v>41485</v>
      </c>
      <c r="AD948" s="1969">
        <v>41516</v>
      </c>
      <c r="AE948" s="1971">
        <v>41547</v>
      </c>
      <c r="AF948" s="1693">
        <v>41577</v>
      </c>
      <c r="AG948" s="1693">
        <v>41608</v>
      </c>
      <c r="AH948" s="1693">
        <v>41638</v>
      </c>
      <c r="AI948" s="1693">
        <v>41304</v>
      </c>
      <c r="AJ948" s="1697">
        <v>41333</v>
      </c>
      <c r="AK948" s="1693">
        <v>41363</v>
      </c>
      <c r="AL948" s="1693">
        <v>41394</v>
      </c>
      <c r="AM948" s="1698">
        <v>41789</v>
      </c>
      <c r="AN948" s="1693">
        <v>41820</v>
      </c>
      <c r="AO948" s="1694">
        <v>41850</v>
      </c>
      <c r="AP948" s="1694">
        <v>41881</v>
      </c>
      <c r="AQ948" s="1694">
        <v>41912</v>
      </c>
      <c r="AR948" s="1693">
        <v>41942</v>
      </c>
      <c r="AS948" s="1694">
        <v>41973</v>
      </c>
      <c r="AT948" s="1693">
        <v>42003</v>
      </c>
      <c r="AU948" s="1697">
        <v>42034</v>
      </c>
      <c r="AV948" s="1694">
        <v>42063</v>
      </c>
      <c r="AW948" s="1697">
        <v>42093</v>
      </c>
      <c r="AX948" s="1694">
        <v>42124</v>
      </c>
      <c r="AY948" s="1693">
        <v>42154</v>
      </c>
      <c r="AZ948" s="1694">
        <v>42185</v>
      </c>
      <c r="BA948" s="1693">
        <v>42215</v>
      </c>
      <c r="BB948" s="1694">
        <v>41881</v>
      </c>
      <c r="BC948" s="1693">
        <v>41912</v>
      </c>
      <c r="BD948" s="1694">
        <v>41942</v>
      </c>
      <c r="BE948" s="1693">
        <v>41973</v>
      </c>
      <c r="BF948" s="1694">
        <v>42003</v>
      </c>
      <c r="BG948" s="1693">
        <v>42034</v>
      </c>
      <c r="BH948" s="1972">
        <v>42063</v>
      </c>
      <c r="BI948" s="1966">
        <v>42093</v>
      </c>
      <c r="BJ948" s="1691">
        <v>42124</v>
      </c>
      <c r="BK948" s="1691">
        <v>42154</v>
      </c>
      <c r="BL948" s="1971">
        <v>42185</v>
      </c>
      <c r="BM948" s="1698">
        <v>42581</v>
      </c>
      <c r="BN948" s="1693">
        <v>42612</v>
      </c>
      <c r="BO948" s="1769">
        <v>42643</v>
      </c>
      <c r="BP948" s="1693">
        <v>42673</v>
      </c>
      <c r="BQ948" s="1693">
        <v>42704</v>
      </c>
      <c r="BR948" s="1696">
        <v>42734</v>
      </c>
      <c r="BS948" s="1760">
        <v>42765</v>
      </c>
      <c r="BT948" s="1760">
        <v>42794</v>
      </c>
      <c r="BU948" s="1768">
        <v>42824</v>
      </c>
      <c r="BV948" s="1760">
        <v>42855</v>
      </c>
      <c r="BW948" s="1973">
        <v>42885</v>
      </c>
      <c r="BX948" s="1693">
        <v>42916</v>
      </c>
      <c r="BY948" s="1693">
        <v>42946</v>
      </c>
      <c r="BZ948" s="1693">
        <v>42977</v>
      </c>
      <c r="CA948" s="1693">
        <v>43008</v>
      </c>
      <c r="CB948" s="1698">
        <v>43038</v>
      </c>
      <c r="CC948" s="1693">
        <v>43069</v>
      </c>
      <c r="CD948" s="1694">
        <v>43099</v>
      </c>
      <c r="CE948" s="1693">
        <v>43130</v>
      </c>
      <c r="CF948" s="1696">
        <v>42794</v>
      </c>
      <c r="CG948" s="1696">
        <v>43189</v>
      </c>
      <c r="CH948" s="1760">
        <v>42855</v>
      </c>
      <c r="CI948" s="1973">
        <v>42885</v>
      </c>
      <c r="CJ948" s="1693">
        <v>42916</v>
      </c>
      <c r="CK948" s="1693">
        <v>42946</v>
      </c>
      <c r="CL948" s="1693">
        <v>42977</v>
      </c>
      <c r="CM948" s="1693">
        <v>43008</v>
      </c>
      <c r="CN948" s="1698">
        <v>43038</v>
      </c>
      <c r="CO948" s="1693">
        <v>43069</v>
      </c>
      <c r="CP948" s="1694">
        <v>43099</v>
      </c>
      <c r="CQ948" s="1697">
        <v>43130</v>
      </c>
      <c r="CR948" s="1695">
        <v>42794</v>
      </c>
      <c r="CS948" s="1693">
        <v>43189</v>
      </c>
      <c r="CT948" s="1693">
        <v>43220</v>
      </c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</row>
    <row r="949" spans="1:115" s="19" customFormat="1" ht="30" hidden="1" customHeight="1" thickBot="1" x14ac:dyDescent="0.3">
      <c r="A949" s="4744"/>
      <c r="B949" s="4677"/>
      <c r="C949" s="1974" t="s">
        <v>395</v>
      </c>
      <c r="D949" s="1974" t="s">
        <v>395</v>
      </c>
      <c r="E949" s="1975"/>
      <c r="F949" s="1976"/>
      <c r="G949" s="1976"/>
      <c r="H949" s="1976"/>
      <c r="I949" s="1976"/>
      <c r="J949" s="1976"/>
      <c r="K949" s="1976"/>
      <c r="L949" s="1976"/>
      <c r="M949" s="1977"/>
      <c r="N949" s="1978"/>
      <c r="O949" s="1824"/>
      <c r="P949" s="1824"/>
      <c r="Q949" s="1979"/>
      <c r="R949" s="1825"/>
      <c r="S949" s="1820"/>
      <c r="T949" s="1821"/>
      <c r="U949" s="1820"/>
      <c r="V949" s="1821"/>
      <c r="W949" s="1980"/>
      <c r="X949" s="1820"/>
      <c r="Y949" s="1979"/>
      <c r="Z949" s="1981"/>
      <c r="AA949" s="1982"/>
      <c r="AB949" s="1981"/>
      <c r="AC949" s="1983"/>
      <c r="AD949" s="1981"/>
      <c r="AE949" s="1984"/>
      <c r="AF949" s="1980"/>
      <c r="AG949" s="1821"/>
      <c r="AH949" s="1980"/>
      <c r="AI949" s="1980"/>
      <c r="AJ949" s="1985"/>
      <c r="AK949" s="1980"/>
      <c r="AL949" s="1980"/>
      <c r="AM949" s="1980"/>
      <c r="AN949" s="1980"/>
      <c r="AO949" s="1979"/>
      <c r="AP949" s="1979"/>
      <c r="AQ949" s="1979"/>
      <c r="AR949" s="1979"/>
      <c r="AS949" s="1979"/>
      <c r="AT949" s="1979"/>
      <c r="AU949" s="1986"/>
      <c r="AV949" s="1979"/>
      <c r="AW949" s="1987"/>
      <c r="AX949" s="1979"/>
      <c r="AY949" s="1693"/>
      <c r="AZ949" s="1694"/>
      <c r="BA949" s="1693">
        <v>41820</v>
      </c>
      <c r="BB949" s="1694"/>
      <c r="BC949" s="1693"/>
      <c r="BD949" s="1694"/>
      <c r="BE949" s="1693"/>
      <c r="BF949" s="1694"/>
      <c r="BG949" s="1693">
        <v>42368</v>
      </c>
      <c r="BH949" s="1988">
        <v>42034</v>
      </c>
      <c r="BI949" s="1989"/>
      <c r="BJ949" s="1692"/>
      <c r="BK949" s="1988">
        <v>42124</v>
      </c>
      <c r="BL949" s="3359"/>
      <c r="BM949" s="1988">
        <v>42551</v>
      </c>
      <c r="BN949" s="3358"/>
      <c r="BO949" s="1988">
        <v>42612</v>
      </c>
      <c r="BP949" s="1990"/>
      <c r="BQ949" s="1991"/>
      <c r="BR949" s="1992"/>
      <c r="BS949" s="2078">
        <v>42734</v>
      </c>
      <c r="BT949" s="2078"/>
      <c r="BU949" s="1988"/>
      <c r="BV949" s="1990"/>
      <c r="BW949" s="1990"/>
      <c r="BX949" s="1990"/>
      <c r="BY949" s="2093">
        <v>42916</v>
      </c>
      <c r="BZ949" s="4808">
        <v>42946</v>
      </c>
      <c r="CA949" s="4765"/>
      <c r="CB949" s="4766"/>
      <c r="CC949" s="1693"/>
      <c r="CD949" s="1693"/>
      <c r="CE949" s="4808">
        <v>43099</v>
      </c>
      <c r="CF949" s="4765"/>
      <c r="CG949" s="4766"/>
      <c r="CH949" s="1990"/>
      <c r="CI949" s="1990"/>
      <c r="CJ949" s="1990"/>
      <c r="CK949" s="2093"/>
      <c r="CL949" s="4808">
        <v>42946</v>
      </c>
      <c r="CM949" s="4813"/>
      <c r="CN949" s="4814"/>
      <c r="CO949" s="3348"/>
      <c r="CP949" s="3349"/>
      <c r="CQ949" s="4808">
        <v>43099</v>
      </c>
      <c r="CR949" s="4765"/>
      <c r="CS949" s="4766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</row>
    <row r="950" spans="1:115" s="19" customFormat="1" ht="30" hidden="1" customHeight="1" thickBot="1" x14ac:dyDescent="0.3">
      <c r="A950" s="4744"/>
      <c r="B950" s="4677"/>
      <c r="C950" s="538" t="s">
        <v>348</v>
      </c>
      <c r="D950" s="538" t="s">
        <v>348</v>
      </c>
      <c r="E950" s="403"/>
      <c r="F950" s="382"/>
      <c r="G950" s="382"/>
      <c r="H950" s="382"/>
      <c r="I950" s="382"/>
      <c r="J950" s="382"/>
      <c r="K950" s="382"/>
      <c r="L950" s="382"/>
      <c r="M950" s="383"/>
      <c r="N950" s="384"/>
      <c r="O950" s="244"/>
      <c r="P950" s="244"/>
      <c r="Q950" s="400"/>
      <c r="R950" s="385"/>
      <c r="S950" s="401"/>
      <c r="T950" s="402"/>
      <c r="U950" s="401"/>
      <c r="V950" s="402"/>
      <c r="W950" s="408"/>
      <c r="X950" s="401"/>
      <c r="Y950" s="400"/>
      <c r="Z950" s="795"/>
      <c r="AA950" s="1104"/>
      <c r="AB950" s="795"/>
      <c r="AC950" s="798"/>
      <c r="AD950" s="795"/>
      <c r="AE950" s="796"/>
      <c r="AF950" s="408"/>
      <c r="AG950" s="402"/>
      <c r="AH950" s="408"/>
      <c r="AI950" s="408"/>
      <c r="AJ950" s="1105"/>
      <c r="AK950" s="408"/>
      <c r="AL950" s="408"/>
      <c r="AM950" s="408"/>
      <c r="AN950" s="408"/>
      <c r="AO950" s="400"/>
      <c r="AP950" s="400"/>
      <c r="AQ950" s="400"/>
      <c r="AR950" s="400"/>
      <c r="AS950" s="400"/>
      <c r="AT950" s="400"/>
      <c r="AU950" s="1106"/>
      <c r="AV950" s="807">
        <v>41695</v>
      </c>
      <c r="AW950" s="14"/>
      <c r="AX950" s="175"/>
      <c r="AY950" s="236"/>
      <c r="AZ950" s="237"/>
      <c r="BA950" s="236">
        <v>42210</v>
      </c>
      <c r="BB950" s="237"/>
      <c r="BC950" s="236"/>
      <c r="BD950" s="237"/>
      <c r="BE950" s="236"/>
      <c r="BF950" s="237"/>
      <c r="BG950" s="236"/>
      <c r="BH950" s="899">
        <v>42050</v>
      </c>
      <c r="BI950" s="1193"/>
      <c r="BJ950" s="370"/>
      <c r="BK950" s="899">
        <v>42505</v>
      </c>
      <c r="BL950" s="1250"/>
      <c r="BM950" s="899">
        <v>42566</v>
      </c>
      <c r="BN950" s="1251"/>
      <c r="BO950" s="899">
        <v>42628</v>
      </c>
      <c r="BP950" s="1213"/>
      <c r="BQ950" s="1163"/>
      <c r="BR950" s="1635"/>
      <c r="BS950" s="904">
        <v>42719</v>
      </c>
      <c r="BT950" s="904"/>
      <c r="BU950" s="899"/>
      <c r="BV950" s="1213"/>
      <c r="BW950" s="1213"/>
      <c r="BX950" s="1213"/>
      <c r="BY950" s="899">
        <v>42901</v>
      </c>
      <c r="BZ950" s="899">
        <v>42977</v>
      </c>
      <c r="CA950" s="899">
        <v>42993</v>
      </c>
      <c r="CB950" s="899">
        <v>43023</v>
      </c>
      <c r="CC950" s="899"/>
      <c r="CD950" s="904"/>
      <c r="CE950" s="1433">
        <v>43130</v>
      </c>
      <c r="CF950" s="1433">
        <v>43146</v>
      </c>
      <c r="CG950" s="1433">
        <v>43174</v>
      </c>
      <c r="CH950" s="1213"/>
      <c r="CI950" s="1213"/>
      <c r="CJ950" s="1213"/>
      <c r="CK950" s="899"/>
      <c r="CL950" s="899">
        <v>43327</v>
      </c>
      <c r="CM950" s="899">
        <v>43358</v>
      </c>
      <c r="CN950" s="904">
        <v>43388</v>
      </c>
      <c r="CO950" s="1070"/>
      <c r="CP950" s="3350"/>
      <c r="CQ950" s="3347">
        <v>43495</v>
      </c>
      <c r="CR950" s="1433">
        <v>43511</v>
      </c>
      <c r="CS950" s="1433">
        <v>43539</v>
      </c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</row>
    <row r="951" spans="1:115" s="19" customFormat="1" ht="30" hidden="1" customHeight="1" x14ac:dyDescent="0.25">
      <c r="A951" s="4744"/>
      <c r="B951" s="4677"/>
      <c r="C951" s="538" t="s">
        <v>349</v>
      </c>
      <c r="D951" s="538" t="s">
        <v>349</v>
      </c>
      <c r="E951" s="403"/>
      <c r="F951" s="382"/>
      <c r="G951" s="382"/>
      <c r="H951" s="382"/>
      <c r="I951" s="382"/>
      <c r="J951" s="382"/>
      <c r="K951" s="382"/>
      <c r="L951" s="382"/>
      <c r="M951" s="383"/>
      <c r="N951" s="384"/>
      <c r="O951" s="244"/>
      <c r="P951" s="244"/>
      <c r="Q951" s="400"/>
      <c r="R951" s="385"/>
      <c r="S951" s="401"/>
      <c r="T951" s="402"/>
      <c r="U951" s="401"/>
      <c r="V951" s="402"/>
      <c r="W951" s="408"/>
      <c r="X951" s="401"/>
      <c r="Y951" s="400"/>
      <c r="Z951" s="795"/>
      <c r="AA951" s="1104"/>
      <c r="AB951" s="795"/>
      <c r="AC951" s="798"/>
      <c r="AD951" s="795"/>
      <c r="AE951" s="796"/>
      <c r="AF951" s="408"/>
      <c r="AG951" s="402"/>
      <c r="AH951" s="408"/>
      <c r="AI951" s="408"/>
      <c r="AJ951" s="1105"/>
      <c r="AK951" s="408"/>
      <c r="AL951" s="408"/>
      <c r="AM951" s="408"/>
      <c r="AN951" s="408"/>
      <c r="AO951" s="400"/>
      <c r="AP951" s="400"/>
      <c r="AQ951" s="400"/>
      <c r="AR951" s="400"/>
      <c r="AS951" s="400"/>
      <c r="AT951" s="400"/>
      <c r="AU951" s="1106"/>
      <c r="AV951" s="807">
        <v>41682</v>
      </c>
      <c r="AW951" s="14"/>
      <c r="AX951" s="175"/>
      <c r="AY951" s="45"/>
      <c r="AZ951" s="175"/>
      <c r="BA951" s="45">
        <v>41830</v>
      </c>
      <c r="BB951" s="175"/>
      <c r="BC951" s="45"/>
      <c r="BD951" s="175"/>
      <c r="BE951" s="45"/>
      <c r="BF951" s="175"/>
      <c r="BG951" s="45"/>
      <c r="BH951" s="221">
        <v>42045</v>
      </c>
      <c r="BI951" s="1194"/>
      <c r="BJ951" s="807"/>
      <c r="BK951" s="221">
        <v>42500</v>
      </c>
      <c r="BL951" s="1252"/>
      <c r="BM951" s="221">
        <v>42561</v>
      </c>
      <c r="BN951" s="264"/>
      <c r="BO951" s="221">
        <v>42623</v>
      </c>
      <c r="BP951" s="1211"/>
      <c r="BQ951" s="1164"/>
      <c r="BR951" s="891"/>
      <c r="BS951" s="805">
        <v>42709</v>
      </c>
      <c r="BT951" s="805"/>
      <c r="BU951" s="221"/>
      <c r="BV951" s="1211"/>
      <c r="BW951" s="1211"/>
      <c r="BX951" s="1211"/>
      <c r="BY951" s="221">
        <v>42891</v>
      </c>
      <c r="BZ951" s="221">
        <v>42967</v>
      </c>
      <c r="CA951" s="221">
        <v>42983</v>
      </c>
      <c r="CB951" s="221">
        <v>43013</v>
      </c>
      <c r="CC951" s="221"/>
      <c r="CD951" s="805"/>
      <c r="CE951" s="221">
        <v>43115</v>
      </c>
      <c r="CF951" s="221">
        <v>43136</v>
      </c>
      <c r="CG951" s="221">
        <v>43164</v>
      </c>
      <c r="CH951" s="1211"/>
      <c r="CI951" s="1211"/>
      <c r="CJ951" s="1211"/>
      <c r="CK951" s="221"/>
      <c r="CL951" s="221">
        <v>43317</v>
      </c>
      <c r="CM951" s="221">
        <v>43348</v>
      </c>
      <c r="CN951" s="805">
        <v>43378</v>
      </c>
      <c r="CO951" s="538"/>
      <c r="CP951" s="1211"/>
      <c r="CQ951" s="239">
        <v>43480</v>
      </c>
      <c r="CR951" s="221">
        <v>43501</v>
      </c>
      <c r="CS951" s="221">
        <v>43529</v>
      </c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</row>
    <row r="952" spans="1:115" ht="30" hidden="1" customHeight="1" x14ac:dyDescent="0.25">
      <c r="A952" s="4745"/>
      <c r="B952" s="4811"/>
      <c r="C952" s="1993" t="s">
        <v>347</v>
      </c>
      <c r="D952" s="1993" t="s">
        <v>347</v>
      </c>
      <c r="E952" s="1994"/>
      <c r="F952" s="1995"/>
      <c r="G952" s="1995"/>
      <c r="H952" s="1995"/>
      <c r="I952" s="1995"/>
      <c r="J952" s="1995"/>
      <c r="K952" s="1995"/>
      <c r="L952" s="1995"/>
      <c r="M952" s="1996"/>
      <c r="N952" s="1997"/>
      <c r="O952" s="1998"/>
      <c r="P952" s="1998"/>
      <c r="Q952" s="1999"/>
      <c r="R952" s="2000"/>
      <c r="S952" s="2001"/>
      <c r="T952" s="2002"/>
      <c r="U952" s="2003"/>
      <c r="V952" s="2004"/>
      <c r="W952" s="2005"/>
      <c r="X952" s="2004"/>
      <c r="Y952" s="2006"/>
      <c r="Z952" s="2007"/>
      <c r="AA952" s="2008"/>
      <c r="AB952" s="2007"/>
      <c r="AC952" s="2009"/>
      <c r="AD952" s="2010"/>
      <c r="AE952" s="2011"/>
      <c r="AF952" s="2007"/>
      <c r="AG952" s="2012"/>
      <c r="AH952" s="2010"/>
      <c r="AI952" s="2007"/>
      <c r="AJ952" s="2012"/>
      <c r="AK952" s="2010"/>
      <c r="AL952" s="2012"/>
      <c r="AM952" s="2007"/>
      <c r="AN952" s="2012"/>
      <c r="AO952" s="2010"/>
      <c r="AP952" s="2012"/>
      <c r="AQ952" s="2013"/>
      <c r="AR952" s="2014"/>
      <c r="AS952" s="2013"/>
      <c r="AT952" s="2014"/>
      <c r="AU952" s="1872"/>
      <c r="AV952" s="2015"/>
      <c r="AW952" s="1721"/>
      <c r="AX952" s="1872"/>
      <c r="AY952" s="2013"/>
      <c r="AZ952" s="1872"/>
      <c r="BA952" s="2016">
        <f>BA951-120</f>
        <v>41710</v>
      </c>
      <c r="BB952" s="2017"/>
      <c r="BC952" s="2016"/>
      <c r="BD952" s="2017"/>
      <c r="BE952" s="2016"/>
      <c r="BF952" s="2017"/>
      <c r="BG952" s="2016"/>
      <c r="BH952" s="2016">
        <f>BH951-113</f>
        <v>41932</v>
      </c>
      <c r="BI952" s="2018"/>
      <c r="BJ952" s="2019"/>
      <c r="BK952" s="2020">
        <f>BK951-123</f>
        <v>42377</v>
      </c>
      <c r="BL952" s="2021"/>
      <c r="BM952" s="2016">
        <f>BM951-113</f>
        <v>42448</v>
      </c>
      <c r="BN952" s="2022"/>
      <c r="BO952" s="2016">
        <f>BO951-113</f>
        <v>42510</v>
      </c>
      <c r="BP952" s="2023"/>
      <c r="BQ952" s="2024"/>
      <c r="BR952" s="2025"/>
      <c r="BS952" s="2019">
        <f>BS951-113</f>
        <v>42596</v>
      </c>
      <c r="BT952" s="2019"/>
      <c r="BU952" s="2016"/>
      <c r="BV952" s="2023"/>
      <c r="BW952" s="2023"/>
      <c r="BX952" s="2023"/>
      <c r="BY952" s="2016">
        <f>BY951-113</f>
        <v>42778</v>
      </c>
      <c r="BZ952" s="2016">
        <f>BZ951-128</f>
        <v>42839</v>
      </c>
      <c r="CA952" s="2016">
        <f>CA953</f>
        <v>42846</v>
      </c>
      <c r="CB952" s="2016">
        <f>CB953</f>
        <v>42853</v>
      </c>
      <c r="CC952" s="2016"/>
      <c r="CD952" s="2019"/>
      <c r="CE952" s="2016">
        <f>CE951-128</f>
        <v>42987</v>
      </c>
      <c r="CF952" s="2016">
        <f>CF953</f>
        <v>42994</v>
      </c>
      <c r="CG952" s="2016">
        <f>CG953</f>
        <v>43001</v>
      </c>
      <c r="CH952" s="2023"/>
      <c r="CI952" s="2023"/>
      <c r="CJ952" s="2023"/>
      <c r="CK952" s="2016"/>
      <c r="CL952" s="2016">
        <f>CL951-128</f>
        <v>43189</v>
      </c>
      <c r="CM952" s="2016">
        <f>CM953</f>
        <v>43196</v>
      </c>
      <c r="CN952" s="2019">
        <f>CN953</f>
        <v>43203</v>
      </c>
      <c r="CO952" s="1993"/>
      <c r="CP952" s="2023"/>
      <c r="CQ952" s="2155">
        <f>CQ951-128</f>
        <v>43352</v>
      </c>
      <c r="CR952" s="2016">
        <f>CR953</f>
        <v>43359</v>
      </c>
      <c r="CS952" s="2016">
        <f>CS953</f>
        <v>43366</v>
      </c>
    </row>
    <row r="953" spans="1:115" ht="30" hidden="1" customHeight="1" x14ac:dyDescent="0.25">
      <c r="A953" s="4745"/>
      <c r="B953" s="4811"/>
      <c r="C953" s="1993" t="s">
        <v>346</v>
      </c>
      <c r="D953" s="1993" t="s">
        <v>346</v>
      </c>
      <c r="E953" s="1994"/>
      <c r="F953" s="1995"/>
      <c r="G953" s="1995"/>
      <c r="H953" s="1995"/>
      <c r="I953" s="1995"/>
      <c r="J953" s="1995"/>
      <c r="K953" s="1995"/>
      <c r="L953" s="1995"/>
      <c r="M953" s="1996"/>
      <c r="N953" s="1997"/>
      <c r="O953" s="1998"/>
      <c r="P953" s="1998"/>
      <c r="Q953" s="1999"/>
      <c r="R953" s="2000"/>
      <c r="S953" s="2001"/>
      <c r="T953" s="2002"/>
      <c r="U953" s="2003"/>
      <c r="V953" s="2004"/>
      <c r="W953" s="2005"/>
      <c r="X953" s="2004"/>
      <c r="Y953" s="2006"/>
      <c r="Z953" s="2007"/>
      <c r="AA953" s="2008"/>
      <c r="AB953" s="2007"/>
      <c r="AC953" s="2009"/>
      <c r="AD953" s="2010"/>
      <c r="AE953" s="2011"/>
      <c r="AF953" s="2007"/>
      <c r="AG953" s="2012"/>
      <c r="AH953" s="2010"/>
      <c r="AI953" s="2007"/>
      <c r="AJ953" s="2012"/>
      <c r="AK953" s="2010"/>
      <c r="AL953" s="2012"/>
      <c r="AM953" s="2007"/>
      <c r="AN953" s="2012"/>
      <c r="AO953" s="2010"/>
      <c r="AP953" s="2012"/>
      <c r="AQ953" s="2013"/>
      <c r="AR953" s="2014"/>
      <c r="AS953" s="2013"/>
      <c r="AT953" s="2014"/>
      <c r="AU953" s="1872"/>
      <c r="AV953" s="2015">
        <v>41927</v>
      </c>
      <c r="AW953" s="1721"/>
      <c r="AX953" s="1872"/>
      <c r="AY953" s="2013"/>
      <c r="AZ953" s="1872"/>
      <c r="BA953" s="2016">
        <f>BA952</f>
        <v>41710</v>
      </c>
      <c r="BB953" s="2017"/>
      <c r="BC953" s="2016"/>
      <c r="BD953" s="2017"/>
      <c r="BE953" s="2016"/>
      <c r="BF953" s="2017"/>
      <c r="BG953" s="2016"/>
      <c r="BH953" s="2016">
        <f>BH952</f>
        <v>41932</v>
      </c>
      <c r="BI953" s="2018"/>
      <c r="BJ953" s="2019"/>
      <c r="BK953" s="2020">
        <f>BK952</f>
        <v>42377</v>
      </c>
      <c r="BL953" s="2021"/>
      <c r="BM953" s="2016">
        <f>BM952</f>
        <v>42448</v>
      </c>
      <c r="BN953" s="2022"/>
      <c r="BO953" s="2016">
        <f>BO952</f>
        <v>42510</v>
      </c>
      <c r="BP953" s="2023"/>
      <c r="BQ953" s="2024"/>
      <c r="BR953" s="2025"/>
      <c r="BS953" s="2019">
        <f>BS952</f>
        <v>42596</v>
      </c>
      <c r="BT953" s="2019"/>
      <c r="BU953" s="2016"/>
      <c r="BV953" s="2023"/>
      <c r="BW953" s="2023"/>
      <c r="BX953" s="2023"/>
      <c r="BY953" s="2016">
        <f>BY952</f>
        <v>42778</v>
      </c>
      <c r="BZ953" s="2016">
        <f>BZ952</f>
        <v>42839</v>
      </c>
      <c r="CA953" s="2016">
        <f>CA954+7</f>
        <v>42846</v>
      </c>
      <c r="CB953" s="2016">
        <f>CB954+7</f>
        <v>42853</v>
      </c>
      <c r="CC953" s="2016"/>
      <c r="CD953" s="2019"/>
      <c r="CE953" s="2016">
        <f>CE952</f>
        <v>42987</v>
      </c>
      <c r="CF953" s="2016">
        <f>CF954+7</f>
        <v>42994</v>
      </c>
      <c r="CG953" s="2016">
        <f>CG954+7</f>
        <v>43001</v>
      </c>
      <c r="CH953" s="2023"/>
      <c r="CI953" s="2023"/>
      <c r="CJ953" s="2023"/>
      <c r="CK953" s="2016"/>
      <c r="CL953" s="2016">
        <f>CL952</f>
        <v>43189</v>
      </c>
      <c r="CM953" s="2016">
        <f>CM954+7</f>
        <v>43196</v>
      </c>
      <c r="CN953" s="2019">
        <f>CN954+7</f>
        <v>43203</v>
      </c>
      <c r="CO953" s="1993"/>
      <c r="CP953" s="2023"/>
      <c r="CQ953" s="2155">
        <f>CQ952</f>
        <v>43352</v>
      </c>
      <c r="CR953" s="2016">
        <f>CR954+7</f>
        <v>43359</v>
      </c>
      <c r="CS953" s="2016">
        <f>CS954+7</f>
        <v>43366</v>
      </c>
    </row>
    <row r="954" spans="1:115" ht="30" hidden="1" customHeight="1" thickBot="1" x14ac:dyDescent="0.3">
      <c r="A954" s="4745"/>
      <c r="B954" s="4811"/>
      <c r="C954" s="538" t="s">
        <v>351</v>
      </c>
      <c r="D954" s="538" t="s">
        <v>351</v>
      </c>
      <c r="E954" s="1129"/>
      <c r="F954" s="238"/>
      <c r="G954" s="238"/>
      <c r="H954" s="238"/>
      <c r="I954" s="238"/>
      <c r="J954" s="238"/>
      <c r="K954" s="233"/>
      <c r="L954" s="233"/>
      <c r="M954" s="234"/>
      <c r="N954" s="235"/>
      <c r="O954" s="236"/>
      <c r="P954" s="236"/>
      <c r="Q954" s="292"/>
      <c r="R954" s="293"/>
      <c r="S954" s="365"/>
      <c r="T954" s="407"/>
      <c r="U954" s="404"/>
      <c r="V954" s="368"/>
      <c r="W954" s="412"/>
      <c r="X954" s="368"/>
      <c r="Y954" s="783"/>
      <c r="Z954" s="775"/>
      <c r="AA954" s="776"/>
      <c r="AB954" s="775"/>
      <c r="AC954" s="833"/>
      <c r="AD954" s="844"/>
      <c r="AE954" s="845"/>
      <c r="AF954" s="775"/>
      <c r="AG954" s="938"/>
      <c r="AH954" s="844"/>
      <c r="AI954" s="775"/>
      <c r="AJ954" s="879"/>
      <c r="AK954" s="844"/>
      <c r="AL954" s="879"/>
      <c r="AM954" s="775"/>
      <c r="AN954" s="879"/>
      <c r="AO954" s="844"/>
      <c r="AP954" s="879"/>
      <c r="AQ954" s="980"/>
      <c r="AR954" s="981"/>
      <c r="AS954" s="980"/>
      <c r="AT954" s="981"/>
      <c r="AU954" s="938"/>
      <c r="AV954" s="38"/>
      <c r="AW954" s="14"/>
      <c r="AX954" s="255"/>
      <c r="AY954" s="414"/>
      <c r="AZ954" s="255"/>
      <c r="BA954" s="221">
        <f>BA953-7</f>
        <v>41703</v>
      </c>
      <c r="BB954" s="266"/>
      <c r="BC954" s="221"/>
      <c r="BD954" s="266"/>
      <c r="BE954" s="221"/>
      <c r="BF954" s="266"/>
      <c r="BG954" s="221"/>
      <c r="BH954" s="221">
        <f>BH953-5</f>
        <v>41927</v>
      </c>
      <c r="BI954" s="1194"/>
      <c r="BJ954" s="805"/>
      <c r="BK954" s="221">
        <f>BK953-5</f>
        <v>42372</v>
      </c>
      <c r="BL954" s="1252"/>
      <c r="BM954" s="221">
        <f>BM953-5</f>
        <v>42443</v>
      </c>
      <c r="BN954" s="264"/>
      <c r="BO954" s="221">
        <f>BO953-5</f>
        <v>42505</v>
      </c>
      <c r="BP954" s="1211"/>
      <c r="BQ954" s="1164"/>
      <c r="BR954" s="891"/>
      <c r="BS954" s="805">
        <f>BS953-5</f>
        <v>42591</v>
      </c>
      <c r="BT954" s="805"/>
      <c r="BU954" s="221"/>
      <c r="BV954" s="1211"/>
      <c r="BW954" s="1211"/>
      <c r="BX954" s="1211"/>
      <c r="BY954" s="221">
        <f>BY953-5</f>
        <v>42773</v>
      </c>
      <c r="BZ954" s="221">
        <f>BZ953-7</f>
        <v>42832</v>
      </c>
      <c r="CA954" s="221">
        <f>CA955+14</f>
        <v>42839</v>
      </c>
      <c r="CB954" s="221">
        <f>CB955+14</f>
        <v>42846</v>
      </c>
      <c r="CC954" s="221"/>
      <c r="CD954" s="805"/>
      <c r="CE954" s="221">
        <f>CE953-7</f>
        <v>42980</v>
      </c>
      <c r="CF954" s="221">
        <f>CF955+14</f>
        <v>42987</v>
      </c>
      <c r="CG954" s="221">
        <f>CG955+14</f>
        <v>42994</v>
      </c>
      <c r="CH954" s="1211"/>
      <c r="CI954" s="1211"/>
      <c r="CJ954" s="1211"/>
      <c r="CK954" s="221"/>
      <c r="CL954" s="221">
        <f>CL953-7</f>
        <v>43182</v>
      </c>
      <c r="CM954" s="221">
        <f>CM955+14</f>
        <v>43189</v>
      </c>
      <c r="CN954" s="805">
        <f>CN955+14</f>
        <v>43196</v>
      </c>
      <c r="CO954" s="538"/>
      <c r="CP954" s="1211"/>
      <c r="CQ954" s="239">
        <f>CQ953-7</f>
        <v>43345</v>
      </c>
      <c r="CR954" s="221">
        <f>CR955+14</f>
        <v>43352</v>
      </c>
      <c r="CS954" s="221">
        <f>CS955+14</f>
        <v>43359</v>
      </c>
    </row>
    <row r="955" spans="1:115" ht="30" hidden="1" customHeight="1" x14ac:dyDescent="0.25">
      <c r="A955" s="4745"/>
      <c r="B955" s="4811"/>
      <c r="C955" s="538" t="s">
        <v>4</v>
      </c>
      <c r="D955" s="538" t="s">
        <v>4</v>
      </c>
      <c r="E955" s="1130"/>
      <c r="F955" s="381"/>
      <c r="G955" s="381"/>
      <c r="H955" s="381"/>
      <c r="I955" s="381"/>
      <c r="J955" s="381"/>
      <c r="K955" s="382"/>
      <c r="L955" s="382"/>
      <c r="M955" s="383"/>
      <c r="N955" s="384"/>
      <c r="O955" s="244"/>
      <c r="P955" s="244"/>
      <c r="Q955" s="244" t="e">
        <f>#REF!+7</f>
        <v>#REF!</v>
      </c>
      <c r="R955" s="385" t="e">
        <f>#REF!+7</f>
        <v>#REF!</v>
      </c>
      <c r="S955" s="387" t="e">
        <f>#REF!+7</f>
        <v>#REF!</v>
      </c>
      <c r="T955" s="1082" t="s">
        <v>175</v>
      </c>
      <c r="U955" s="387" t="e">
        <f>#REF!+7</f>
        <v>#REF!</v>
      </c>
      <c r="V955" s="372" t="s">
        <v>177</v>
      </c>
      <c r="W955" s="409" t="e">
        <f>#REF!+7</f>
        <v>#REF!</v>
      </c>
      <c r="X955" s="372" t="s">
        <v>178</v>
      </c>
      <c r="Y955" s="1083" t="s">
        <v>178</v>
      </c>
      <c r="Z955" s="767">
        <f>Z552</f>
        <v>0</v>
      </c>
      <c r="AA955" s="1084" t="s">
        <v>166</v>
      </c>
      <c r="AB955" s="767">
        <f>AB552</f>
        <v>0</v>
      </c>
      <c r="AC955" s="1085" t="s">
        <v>167</v>
      </c>
      <c r="AD955" s="1086">
        <f>AD552</f>
        <v>0</v>
      </c>
      <c r="AE955" s="1087" t="s">
        <v>212</v>
      </c>
      <c r="AF955" s="767">
        <f>AF552</f>
        <v>0</v>
      </c>
      <c r="AG955" s="1087" t="s">
        <v>256</v>
      </c>
      <c r="AH955" s="1086">
        <f>AH552</f>
        <v>0</v>
      </c>
      <c r="AI955" s="767">
        <f>AI552</f>
        <v>0</v>
      </c>
      <c r="AJ955" s="1088" t="s">
        <v>178</v>
      </c>
      <c r="AK955" s="1086">
        <f>AK552</f>
        <v>0</v>
      </c>
      <c r="AL955" s="1088" t="s">
        <v>257</v>
      </c>
      <c r="AM955" s="767">
        <f>AM552</f>
        <v>0</v>
      </c>
      <c r="AN955" s="1088" t="s">
        <v>213</v>
      </c>
      <c r="AO955" s="1086">
        <f>AO552</f>
        <v>0</v>
      </c>
      <c r="AP955" s="1088" t="s">
        <v>216</v>
      </c>
      <c r="AQ955" s="1089"/>
      <c r="AR955" s="1090"/>
      <c r="AS955" s="1089"/>
      <c r="AT955" s="1090"/>
      <c r="AU955" s="302">
        <f>AU529</f>
        <v>41896</v>
      </c>
      <c r="AV955" s="38"/>
      <c r="AW955" s="14"/>
      <c r="AX955" s="255"/>
      <c r="AY955" s="414"/>
      <c r="AZ955" s="255"/>
      <c r="BA955" s="221">
        <f>BA954-13</f>
        <v>41690</v>
      </c>
      <c r="BB955" s="266"/>
      <c r="BC955" s="221"/>
      <c r="BD955" s="266"/>
      <c r="BE955" s="221"/>
      <c r="BF955" s="266"/>
      <c r="BG955" s="221"/>
      <c r="BH955" s="221">
        <f>BH954-13</f>
        <v>41914</v>
      </c>
      <c r="BI955" s="1194"/>
      <c r="BJ955" s="805"/>
      <c r="BK955" s="221">
        <f>BK954-14</f>
        <v>42358</v>
      </c>
      <c r="BL955" s="1252"/>
      <c r="BM955" s="221">
        <f>BM954-14</f>
        <v>42429</v>
      </c>
      <c r="BN955" s="264"/>
      <c r="BO955" s="221">
        <f>BO954-14</f>
        <v>42491</v>
      </c>
      <c r="BP955" s="1211"/>
      <c r="BQ955" s="1164"/>
      <c r="BR955" s="891"/>
      <c r="BS955" s="805">
        <f>BS954-14</f>
        <v>42577</v>
      </c>
      <c r="BT955" s="805"/>
      <c r="BU955" s="221"/>
      <c r="BV955" s="1211"/>
      <c r="BW955" s="1211"/>
      <c r="BX955" s="1211"/>
      <c r="BY955" s="221">
        <f>BY954-14</f>
        <v>42759</v>
      </c>
      <c r="BZ955" s="221">
        <f>BZ954-14</f>
        <v>42818</v>
      </c>
      <c r="CA955" s="221">
        <f>CA956+4</f>
        <v>42825</v>
      </c>
      <c r="CB955" s="221">
        <f>CB956+4</f>
        <v>42832</v>
      </c>
      <c r="CC955" s="221"/>
      <c r="CD955" s="805"/>
      <c r="CE955" s="221">
        <f>CE954-14</f>
        <v>42966</v>
      </c>
      <c r="CF955" s="221">
        <f>CF956+4</f>
        <v>42973</v>
      </c>
      <c r="CG955" s="221">
        <f>CG956+4</f>
        <v>42980</v>
      </c>
      <c r="CH955" s="1211"/>
      <c r="CI955" s="1211"/>
      <c r="CJ955" s="1211"/>
      <c r="CK955" s="221"/>
      <c r="CL955" s="221">
        <f>CL954-14</f>
        <v>43168</v>
      </c>
      <c r="CM955" s="221">
        <f>CM956+4</f>
        <v>43175</v>
      </c>
      <c r="CN955" s="805">
        <f>CN956+4</f>
        <v>43182</v>
      </c>
      <c r="CO955" s="538"/>
      <c r="CP955" s="1211"/>
      <c r="CQ955" s="239">
        <f>CQ954-14</f>
        <v>43331</v>
      </c>
      <c r="CR955" s="221">
        <f>CR956+4</f>
        <v>43338</v>
      </c>
      <c r="CS955" s="221">
        <f>CS956+4</f>
        <v>43345</v>
      </c>
      <c r="CU955" s="15" t="s">
        <v>1</v>
      </c>
    </row>
    <row r="956" spans="1:115" ht="30" hidden="1" customHeight="1" x14ac:dyDescent="0.25">
      <c r="A956" s="4745"/>
      <c r="B956" s="4811"/>
      <c r="C956" s="538" t="s">
        <v>354</v>
      </c>
      <c r="D956" s="538" t="s">
        <v>354</v>
      </c>
      <c r="E956" s="1129"/>
      <c r="F956" s="238"/>
      <c r="G956" s="238"/>
      <c r="H956" s="238"/>
      <c r="I956" s="238"/>
      <c r="J956" s="238"/>
      <c r="K956" s="233"/>
      <c r="L956" s="233"/>
      <c r="M956" s="234"/>
      <c r="N956" s="235"/>
      <c r="O956" s="236"/>
      <c r="P956" s="236"/>
      <c r="Q956" s="292">
        <v>40928</v>
      </c>
      <c r="R956" s="293">
        <v>40963</v>
      </c>
      <c r="S956" s="365" t="e">
        <f>S955-4</f>
        <v>#REF!</v>
      </c>
      <c r="T956" s="407" t="s">
        <v>175</v>
      </c>
      <c r="U956" s="365" t="e">
        <f>U955-4</f>
        <v>#REF!</v>
      </c>
      <c r="V956" s="225" t="s">
        <v>177</v>
      </c>
      <c r="W956" s="404" t="e">
        <f>W955-4</f>
        <v>#REF!</v>
      </c>
      <c r="X956" s="225" t="s">
        <v>178</v>
      </c>
      <c r="Y956" s="784" t="s">
        <v>178</v>
      </c>
      <c r="Z956" s="768">
        <f>Z550</f>
        <v>0</v>
      </c>
      <c r="AA956" s="777" t="s">
        <v>166</v>
      </c>
      <c r="AB956" s="768">
        <f>AB550</f>
        <v>0</v>
      </c>
      <c r="AC956" s="835" t="s">
        <v>167</v>
      </c>
      <c r="AD956" s="846">
        <f>AD550</f>
        <v>0</v>
      </c>
      <c r="AE956" s="847" t="s">
        <v>212</v>
      </c>
      <c r="AF956" s="768">
        <f>AF550</f>
        <v>0</v>
      </c>
      <c r="AG956" s="873" t="s">
        <v>256</v>
      </c>
      <c r="AH956" s="846">
        <f>AH550</f>
        <v>0</v>
      </c>
      <c r="AI956" s="768" t="str">
        <f>AI550</f>
        <v xml:space="preserve"> </v>
      </c>
      <c r="AJ956" s="873" t="s">
        <v>178</v>
      </c>
      <c r="AK956" s="846">
        <f>AK550</f>
        <v>0</v>
      </c>
      <c r="AL956" s="873" t="s">
        <v>257</v>
      </c>
      <c r="AM956" s="768">
        <f>AM550</f>
        <v>0</v>
      </c>
      <c r="AN956" s="873" t="s">
        <v>213</v>
      </c>
      <c r="AO956" s="846">
        <f>AO550</f>
        <v>0</v>
      </c>
      <c r="AP956" s="873" t="s">
        <v>216</v>
      </c>
      <c r="AQ956" s="982"/>
      <c r="AR956" s="983"/>
      <c r="AS956" s="982"/>
      <c r="AT956" s="983"/>
      <c r="AU956" s="255">
        <f>AU527</f>
        <v>41907</v>
      </c>
      <c r="AV956" s="38"/>
      <c r="AW956" s="14"/>
      <c r="AX956" s="255"/>
      <c r="AY956" s="414"/>
      <c r="AZ956" s="255"/>
      <c r="BA956" s="221">
        <f>BA955-4</f>
        <v>41686</v>
      </c>
      <c r="BB956" s="266"/>
      <c r="BC956" s="221"/>
      <c r="BD956" s="266"/>
      <c r="BE956" s="221"/>
      <c r="BF956" s="266"/>
      <c r="BG956" s="221"/>
      <c r="BH956" s="221">
        <f>BH955-4</f>
        <v>41910</v>
      </c>
      <c r="BI956" s="1194"/>
      <c r="BJ956" s="805"/>
      <c r="BK956" s="221">
        <f>BK955-4</f>
        <v>42354</v>
      </c>
      <c r="BL956" s="1252"/>
      <c r="BM956" s="221">
        <f>BM955-4</f>
        <v>42425</v>
      </c>
      <c r="BN956" s="264"/>
      <c r="BO956" s="221">
        <f>BO955-4</f>
        <v>42487</v>
      </c>
      <c r="BP956" s="1211"/>
      <c r="BQ956" s="1164"/>
      <c r="BR956" s="891"/>
      <c r="BS956" s="805">
        <f>BS955-4</f>
        <v>42573</v>
      </c>
      <c r="BT956" s="805"/>
      <c r="BU956" s="221"/>
      <c r="BV956" s="1211"/>
      <c r="BW956" s="1211"/>
      <c r="BX956" s="1211"/>
      <c r="BY956" s="221">
        <f>BY955-4</f>
        <v>42755</v>
      </c>
      <c r="BZ956" s="221">
        <f>BZ955-4</f>
        <v>42814</v>
      </c>
      <c r="CA956" s="221">
        <f>BZ956+7</f>
        <v>42821</v>
      </c>
      <c r="CB956" s="221">
        <f>CA956+7</f>
        <v>42828</v>
      </c>
      <c r="CC956" s="221"/>
      <c r="CD956" s="805"/>
      <c r="CE956" s="221">
        <f>CE955-4</f>
        <v>42962</v>
      </c>
      <c r="CF956" s="221">
        <f>CE956+7</f>
        <v>42969</v>
      </c>
      <c r="CG956" s="221">
        <f>CF956+7</f>
        <v>42976</v>
      </c>
      <c r="CH956" s="1211"/>
      <c r="CI956" s="1211"/>
      <c r="CJ956" s="1211"/>
      <c r="CK956" s="221"/>
      <c r="CL956" s="221">
        <f>CL955-4</f>
        <v>43164</v>
      </c>
      <c r="CM956" s="221">
        <f>CL956+7</f>
        <v>43171</v>
      </c>
      <c r="CN956" s="805">
        <f>CM956+7</f>
        <v>43178</v>
      </c>
      <c r="CO956" s="538"/>
      <c r="CP956" s="1211"/>
      <c r="CQ956" s="239">
        <f>CQ955-4</f>
        <v>43327</v>
      </c>
      <c r="CR956" s="221">
        <f>CQ956+7</f>
        <v>43334</v>
      </c>
      <c r="CS956" s="221">
        <f>CR956+7</f>
        <v>43341</v>
      </c>
    </row>
    <row r="957" spans="1:115" ht="30" hidden="1" customHeight="1" x14ac:dyDescent="0.25">
      <c r="A957" s="4745"/>
      <c r="B957" s="4811"/>
      <c r="C957" s="2051" t="s">
        <v>121</v>
      </c>
      <c r="D957" s="2051" t="s">
        <v>121</v>
      </c>
      <c r="E957" s="2052"/>
      <c r="F957" s="2053"/>
      <c r="G957" s="2053"/>
      <c r="H957" s="2053"/>
      <c r="I957" s="2053"/>
      <c r="J957" s="2053"/>
      <c r="K957" s="2053"/>
      <c r="L957" s="2053"/>
      <c r="M957" s="2054"/>
      <c r="N957" s="2055"/>
      <c r="O957" s="2056"/>
      <c r="P957" s="2056"/>
      <c r="Q957" s="2056">
        <f>Q794</f>
        <v>41021</v>
      </c>
      <c r="R957" s="2057">
        <f>R794</f>
        <v>41061</v>
      </c>
      <c r="S957" s="2058">
        <f>S958+2</f>
        <v>41068</v>
      </c>
      <c r="T957" s="2059" t="s">
        <v>175</v>
      </c>
      <c r="U957" s="2060">
        <f>U958+2</f>
        <v>41131</v>
      </c>
      <c r="V957" s="2061" t="s">
        <v>177</v>
      </c>
      <c r="W957" s="2062">
        <f>W958+2</f>
        <v>41208</v>
      </c>
      <c r="X957" s="2061" t="s">
        <v>178</v>
      </c>
      <c r="Y957" s="2063" t="s">
        <v>178</v>
      </c>
      <c r="Z957" s="2064" t="e">
        <f>Z958+2</f>
        <v>#VALUE!</v>
      </c>
      <c r="AA957" s="2065" t="s">
        <v>166</v>
      </c>
      <c r="AB957" s="2064" t="e">
        <f>AB958+2</f>
        <v>#VALUE!</v>
      </c>
      <c r="AC957" s="2039" t="s">
        <v>167</v>
      </c>
      <c r="AD957" s="2040" t="e">
        <f>AD958+2</f>
        <v>#VALUE!</v>
      </c>
      <c r="AE957" s="2041" t="s">
        <v>212</v>
      </c>
      <c r="AF957" s="2064" t="e">
        <f>AF958+2</f>
        <v>#VALUE!</v>
      </c>
      <c r="AG957" s="2042" t="s">
        <v>256</v>
      </c>
      <c r="AH957" s="2040" t="e">
        <f>AH958+2</f>
        <v>#VALUE!</v>
      </c>
      <c r="AI957" s="2064" t="e">
        <f>AI958+2</f>
        <v>#VALUE!</v>
      </c>
      <c r="AJ957" s="2042" t="s">
        <v>178</v>
      </c>
      <c r="AK957" s="2040" t="e">
        <f>AK958+2</f>
        <v>#VALUE!</v>
      </c>
      <c r="AL957" s="2042" t="s">
        <v>257</v>
      </c>
      <c r="AM957" s="2064">
        <v>41277</v>
      </c>
      <c r="AN957" s="2042" t="s">
        <v>213</v>
      </c>
      <c r="AO957" s="2040" t="e">
        <f>AO958+2</f>
        <v>#VALUE!</v>
      </c>
      <c r="AP957" s="2042" t="s">
        <v>216</v>
      </c>
      <c r="AQ957" s="2066"/>
      <c r="AR957" s="2026"/>
      <c r="AS957" s="2066"/>
      <c r="AT957" s="2026"/>
      <c r="AU957" s="552">
        <f>AU331</f>
        <v>0</v>
      </c>
      <c r="AV957" s="2043"/>
      <c r="AW957" s="1756"/>
      <c r="AX957" s="552"/>
      <c r="AY957" s="2066"/>
      <c r="AZ957" s="552"/>
      <c r="BA957" s="2067">
        <f>BA956-3</f>
        <v>41683</v>
      </c>
      <c r="BB957" s="2068"/>
      <c r="BC957" s="2067"/>
      <c r="BD957" s="2068"/>
      <c r="BE957" s="2067"/>
      <c r="BF957" s="2068"/>
      <c r="BG957" s="2067"/>
      <c r="BH957" s="2067">
        <f>BH958+1</f>
        <v>42257</v>
      </c>
      <c r="BI957" s="2069"/>
      <c r="BJ957" s="2070"/>
      <c r="BK957" s="2067">
        <f>BK958+1</f>
        <v>42355</v>
      </c>
      <c r="BL957" s="2071"/>
      <c r="BM957" s="2067">
        <f>BM958+1</f>
        <v>42425</v>
      </c>
      <c r="BN957" s="2072"/>
      <c r="BO957" s="2067">
        <f>BO958+1</f>
        <v>42495</v>
      </c>
      <c r="BP957" s="2073"/>
      <c r="BQ957" s="2074"/>
      <c r="BR957" s="2075"/>
      <c r="BS957" s="2070">
        <f>BS958+1</f>
        <v>42621</v>
      </c>
      <c r="BT957" s="2070"/>
      <c r="BU957" s="2067"/>
      <c r="BV957" s="2073"/>
      <c r="BW957" s="2073"/>
      <c r="BX957" s="2073"/>
      <c r="BY957" s="2067">
        <f>BY958+1</f>
        <v>42775</v>
      </c>
      <c r="BZ957" s="2067">
        <f>BZ956-4</f>
        <v>42810</v>
      </c>
      <c r="CA957" s="2067"/>
      <c r="CB957" s="2067"/>
      <c r="CC957" s="2067"/>
      <c r="CD957" s="2070"/>
      <c r="CE957" s="2067">
        <f>CE956-4</f>
        <v>42958</v>
      </c>
      <c r="CF957" s="2410"/>
      <c r="CG957" s="2067"/>
      <c r="CH957" s="2073"/>
      <c r="CI957" s="2073"/>
      <c r="CJ957" s="2073"/>
      <c r="CK957" s="2067"/>
      <c r="CL957" s="2067">
        <f>CL956-4</f>
        <v>43160</v>
      </c>
      <c r="CM957" s="2067"/>
      <c r="CN957" s="2070"/>
      <c r="CO957" s="2051"/>
      <c r="CP957" s="2073"/>
      <c r="CQ957" s="2410">
        <f>CQ956-4</f>
        <v>43323</v>
      </c>
      <c r="CR957" s="2410"/>
      <c r="CS957" s="2067"/>
    </row>
    <row r="958" spans="1:115" s="206" customFormat="1" ht="30" hidden="1" customHeight="1" x14ac:dyDescent="0.25">
      <c r="A958" s="4745"/>
      <c r="B958" s="4811"/>
      <c r="C958" s="1807" t="s">
        <v>352</v>
      </c>
      <c r="D958" s="1807" t="s">
        <v>352</v>
      </c>
      <c r="E958" s="2026">
        <v>40183</v>
      </c>
      <c r="F958" s="2027">
        <v>40590</v>
      </c>
      <c r="G958" s="2027">
        <v>40604</v>
      </c>
      <c r="H958" s="2027">
        <v>40275</v>
      </c>
      <c r="I958" s="2027">
        <v>40674</v>
      </c>
      <c r="J958" s="2027">
        <v>40337</v>
      </c>
      <c r="K958" s="2027">
        <v>40737</v>
      </c>
      <c r="L958" s="2027" t="s">
        <v>25</v>
      </c>
      <c r="M958" s="2028">
        <v>40772</v>
      </c>
      <c r="N958" s="2029">
        <v>40807</v>
      </c>
      <c r="O958" s="2030">
        <v>40842</v>
      </c>
      <c r="P958" s="2030" t="s">
        <v>107</v>
      </c>
      <c r="Q958" s="2030">
        <v>40926</v>
      </c>
      <c r="R958" s="2031">
        <v>40961</v>
      </c>
      <c r="S958" s="2032">
        <v>41066</v>
      </c>
      <c r="T958" s="2033" t="s">
        <v>175</v>
      </c>
      <c r="U958" s="2034">
        <v>41129</v>
      </c>
      <c r="V958" s="2035" t="s">
        <v>177</v>
      </c>
      <c r="W958" s="1904">
        <v>41206</v>
      </c>
      <c r="X958" s="2035" t="s">
        <v>178</v>
      </c>
      <c r="Y958" s="2036" t="s">
        <v>178</v>
      </c>
      <c r="Z958" s="2037" t="str">
        <f>Z539</f>
        <v>bodies 5/30 - 6/30</v>
      </c>
      <c r="AA958" s="2038" t="s">
        <v>166</v>
      </c>
      <c r="AB958" s="2037" t="str">
        <f>AB539</f>
        <v>NO TRVL</v>
      </c>
      <c r="AC958" s="2039" t="s">
        <v>211</v>
      </c>
      <c r="AD958" s="2040" t="str">
        <f>AD539</f>
        <v>bodies 9/30 - 10/30</v>
      </c>
      <c r="AE958" s="2041" t="s">
        <v>212</v>
      </c>
      <c r="AF958" s="2037" t="str">
        <f>AF539</f>
        <v>NO TRVL</v>
      </c>
      <c r="AG958" s="2042" t="s">
        <v>256</v>
      </c>
      <c r="AH958" s="2040" t="str">
        <f>AH539</f>
        <v>bodies 1/30 - 2/28-3/30</v>
      </c>
      <c r="AI958" s="2037" t="str">
        <f>AI539</f>
        <v>fabrics 4/30 -5/30-6/30-7/28 -8/30</v>
      </c>
      <c r="AJ958" s="2042" t="s">
        <v>178</v>
      </c>
      <c r="AK958" s="2040" t="str">
        <f>AK539</f>
        <v>NO TRVL</v>
      </c>
      <c r="AL958" s="2042" t="s">
        <v>257</v>
      </c>
      <c r="AM958" s="2037" t="str">
        <f>AM539</f>
        <v>bodies 6/30 - 7/30</v>
      </c>
      <c r="AN958" s="2042" t="s">
        <v>213</v>
      </c>
      <c r="AO958" s="2040" t="str">
        <f>AO539</f>
        <v>NO TRVL</v>
      </c>
      <c r="AP958" s="2042" t="s">
        <v>216</v>
      </c>
      <c r="AQ958" s="2032"/>
      <c r="AR958" s="2026"/>
      <c r="AS958" s="2032"/>
      <c r="AT958" s="2026"/>
      <c r="AU958" s="552" t="e">
        <f>AU253</f>
        <v>#VALUE!</v>
      </c>
      <c r="AV958" s="2043"/>
      <c r="AW958" s="1756"/>
      <c r="AX958" s="552"/>
      <c r="AY958" s="2032"/>
      <c r="AZ958" s="552"/>
      <c r="BA958" s="2044">
        <f>BA957-2</f>
        <v>41681</v>
      </c>
      <c r="BB958" s="1812"/>
      <c r="BC958" s="2044"/>
      <c r="BD958" s="1812"/>
      <c r="BE958" s="2044"/>
      <c r="BF958" s="1812"/>
      <c r="BG958" s="2044"/>
      <c r="BH958" s="2044">
        <f>BF53</f>
        <v>42256</v>
      </c>
      <c r="BI958" s="2045"/>
      <c r="BJ958" s="2046"/>
      <c r="BK958" s="2044">
        <f>BJ53</f>
        <v>42354</v>
      </c>
      <c r="BL958" s="2047"/>
      <c r="BM958" s="2044">
        <f>BL53</f>
        <v>42424</v>
      </c>
      <c r="BN958" s="2048"/>
      <c r="BO958" s="2044">
        <f>BN53</f>
        <v>42494</v>
      </c>
      <c r="BP958" s="1813"/>
      <c r="BQ958" s="2049"/>
      <c r="BR958" s="2050"/>
      <c r="BS958" s="2046">
        <f>BR53</f>
        <v>42620</v>
      </c>
      <c r="BT958" s="2046"/>
      <c r="BU958" s="2044"/>
      <c r="BV958" s="1813"/>
      <c r="BW958" s="1813"/>
      <c r="BX958" s="1813"/>
      <c r="BY958" s="2044">
        <f>BX53</f>
        <v>42774</v>
      </c>
      <c r="BZ958" s="2044">
        <f>BZ957-1</f>
        <v>42809</v>
      </c>
      <c r="CA958" s="2044"/>
      <c r="CB958" s="2044"/>
      <c r="CC958" s="2044"/>
      <c r="CD958" s="2046"/>
      <c r="CE958" s="2044">
        <f>CE957-1</f>
        <v>42957</v>
      </c>
      <c r="CF958" s="2843"/>
      <c r="CG958" s="2044"/>
      <c r="CH958" s="1813"/>
      <c r="CI958" s="1813"/>
      <c r="CJ958" s="1813"/>
      <c r="CK958" s="2044"/>
      <c r="CL958" s="2044">
        <f>CL957-1</f>
        <v>43159</v>
      </c>
      <c r="CM958" s="2044"/>
      <c r="CN958" s="2046"/>
      <c r="CO958" s="1807"/>
      <c r="CP958" s="1813"/>
      <c r="CQ958" s="2843">
        <f>CQ957-1</f>
        <v>43322</v>
      </c>
      <c r="CR958" s="2843"/>
      <c r="CS958" s="2044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</row>
    <row r="959" spans="1:115" s="206" customFormat="1" ht="30" hidden="1" customHeight="1" x14ac:dyDescent="0.25">
      <c r="A959" s="4745"/>
      <c r="B959" s="4811"/>
      <c r="C959" s="2844" t="s">
        <v>629</v>
      </c>
      <c r="D959" s="2844"/>
      <c r="E959" s="2845"/>
      <c r="F959" s="2846"/>
      <c r="G959" s="2846"/>
      <c r="H959" s="2846"/>
      <c r="I959" s="2846"/>
      <c r="J959" s="2846"/>
      <c r="K959" s="2846"/>
      <c r="L959" s="2846"/>
      <c r="M959" s="2847"/>
      <c r="N959" s="2848"/>
      <c r="O959" s="2849"/>
      <c r="P959" s="2849"/>
      <c r="Q959" s="2849"/>
      <c r="R959" s="2850"/>
      <c r="S959" s="2851"/>
      <c r="T959" s="2852"/>
      <c r="U959" s="2853"/>
      <c r="V959" s="2854"/>
      <c r="W959" s="2855"/>
      <c r="X959" s="2854"/>
      <c r="Y959" s="2856"/>
      <c r="Z959" s="2857"/>
      <c r="AA959" s="2858"/>
      <c r="AB959" s="2857"/>
      <c r="AC959" s="2859"/>
      <c r="AD959" s="2860"/>
      <c r="AE959" s="2861"/>
      <c r="AF959" s="2857"/>
      <c r="AG959" s="2862"/>
      <c r="AH959" s="2860"/>
      <c r="AI959" s="2857"/>
      <c r="AJ959" s="2862"/>
      <c r="AK959" s="2860"/>
      <c r="AL959" s="2862"/>
      <c r="AM959" s="2857"/>
      <c r="AN959" s="2862"/>
      <c r="AO959" s="2860"/>
      <c r="AP959" s="2862"/>
      <c r="AQ959" s="2863"/>
      <c r="AR959" s="2845"/>
      <c r="AS959" s="2863"/>
      <c r="AT959" s="2845"/>
      <c r="AU959" s="2864"/>
      <c r="AV959" s="2865"/>
      <c r="AW959" s="2866"/>
      <c r="AX959" s="2864"/>
      <c r="AY959" s="2863"/>
      <c r="AZ959" s="2864"/>
      <c r="BA959" s="2863"/>
      <c r="BB959" s="2867"/>
      <c r="BC959" s="2863"/>
      <c r="BD959" s="2867"/>
      <c r="BE959" s="2863"/>
      <c r="BF959" s="2867"/>
      <c r="BG959" s="2863"/>
      <c r="BH959" s="2863"/>
      <c r="BI959" s="2868"/>
      <c r="BJ959" s="2869"/>
      <c r="BK959" s="2863"/>
      <c r="BL959" s="2870"/>
      <c r="BM959" s="2863"/>
      <c r="BN959" s="2871"/>
      <c r="BO959" s="2863"/>
      <c r="BP959" s="2872"/>
      <c r="BQ959" s="2873"/>
      <c r="BR959" s="2874"/>
      <c r="BS959" s="2869">
        <f>BR53</f>
        <v>42620</v>
      </c>
      <c r="BT959" s="2869"/>
      <c r="BU959" s="2863"/>
      <c r="BV959" s="2872"/>
      <c r="BW959" s="2872"/>
      <c r="BX959" s="2872"/>
      <c r="BY959" s="2869">
        <f>BX53</f>
        <v>42774</v>
      </c>
      <c r="BZ959" s="2869">
        <f>BY53</f>
        <v>42809</v>
      </c>
      <c r="CA959" s="2863"/>
      <c r="CB959" s="2863"/>
      <c r="CC959" s="2863"/>
      <c r="CD959" s="2869"/>
      <c r="CE959" s="2869">
        <f>CD53</f>
        <v>42963</v>
      </c>
      <c r="CF959" s="2851"/>
      <c r="CG959" s="2863"/>
      <c r="CH959" s="2872"/>
      <c r="CI959" s="2872"/>
      <c r="CJ959" s="2872"/>
      <c r="CK959" s="2869"/>
      <c r="CL959" s="2869">
        <f>CK53</f>
        <v>43187</v>
      </c>
      <c r="CM959" s="2863"/>
      <c r="CN959" s="2869"/>
      <c r="CO959" s="538"/>
      <c r="CP959" s="1211"/>
      <c r="CQ959" s="2853">
        <f>CP53</f>
        <v>43334</v>
      </c>
      <c r="CR959" s="2851"/>
      <c r="CS959" s="2863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</row>
    <row r="960" spans="1:115" s="206" customFormat="1" ht="30" hidden="1" customHeight="1" x14ac:dyDescent="0.25">
      <c r="A960" s="4745"/>
      <c r="B960" s="4811"/>
      <c r="C960" s="541" t="s">
        <v>355</v>
      </c>
      <c r="D960" s="541" t="s">
        <v>355</v>
      </c>
      <c r="E960" s="1125"/>
      <c r="F960" s="1108"/>
      <c r="G960" s="1108"/>
      <c r="H960" s="1108"/>
      <c r="I960" s="1108"/>
      <c r="J960" s="1108"/>
      <c r="K960" s="1108"/>
      <c r="L960" s="1108"/>
      <c r="M960" s="1109"/>
      <c r="N960" s="1110"/>
      <c r="O960" s="1111"/>
      <c r="P960" s="1111"/>
      <c r="Q960" s="1111"/>
      <c r="R960" s="1112"/>
      <c r="S960" s="1113"/>
      <c r="T960" s="1114"/>
      <c r="U960" s="1115"/>
      <c r="V960" s="1116"/>
      <c r="W960" s="764"/>
      <c r="X960" s="1116"/>
      <c r="Y960" s="1117"/>
      <c r="Z960" s="1118"/>
      <c r="AA960" s="1119"/>
      <c r="AB960" s="1118"/>
      <c r="AC960" s="1120"/>
      <c r="AD960" s="1121"/>
      <c r="AE960" s="1122"/>
      <c r="AF960" s="1118"/>
      <c r="AG960" s="1123"/>
      <c r="AH960" s="1121"/>
      <c r="AI960" s="1118"/>
      <c r="AJ960" s="1123"/>
      <c r="AK960" s="1121"/>
      <c r="AL960" s="1123"/>
      <c r="AM960" s="1118"/>
      <c r="AN960" s="1123"/>
      <c r="AO960" s="1121"/>
      <c r="AP960" s="1123"/>
      <c r="AQ960" s="1124"/>
      <c r="AR960" s="1125"/>
      <c r="AS960" s="1124"/>
      <c r="AT960" s="1125"/>
      <c r="AU960" s="1126"/>
      <c r="AV960" s="1131"/>
      <c r="AW960" s="1127"/>
      <c r="AX960" s="1126"/>
      <c r="AY960" s="1124"/>
      <c r="AZ960" s="1126"/>
      <c r="BA960" s="1128">
        <f>BA958-7</f>
        <v>41674</v>
      </c>
      <c r="BB960" s="134"/>
      <c r="BC960" s="1128"/>
      <c r="BD960" s="134"/>
      <c r="BE960" s="1128"/>
      <c r="BF960" s="266"/>
      <c r="BG960" s="221"/>
      <c r="BH960" s="221">
        <f>BH958-9</f>
        <v>42247</v>
      </c>
      <c r="BI960" s="1194"/>
      <c r="BJ960" s="805"/>
      <c r="BK960" s="221">
        <f>BK958-9</f>
        <v>42345</v>
      </c>
      <c r="BL960" s="1252"/>
      <c r="BM960" s="221">
        <f>BM958-9</f>
        <v>42415</v>
      </c>
      <c r="BN960" s="264"/>
      <c r="BO960" s="221">
        <f>BO958-9</f>
        <v>42485</v>
      </c>
      <c r="BP960" s="1211"/>
      <c r="BQ960" s="1164"/>
      <c r="BR960" s="891"/>
      <c r="BS960" s="805">
        <f>BS958-9</f>
        <v>42611</v>
      </c>
      <c r="BT960" s="805"/>
      <c r="BU960" s="221"/>
      <c r="BV960" s="1211"/>
      <c r="BW960" s="1211"/>
      <c r="BX960" s="1211"/>
      <c r="BY960" s="221">
        <f>BY958-9</f>
        <v>42765</v>
      </c>
      <c r="BZ960" s="221">
        <f>BZ958-9</f>
        <v>42800</v>
      </c>
      <c r="CA960" s="221"/>
      <c r="CB960" s="221"/>
      <c r="CC960" s="221"/>
      <c r="CD960" s="805"/>
      <c r="CE960" s="221">
        <f>CE958-9</f>
        <v>42948</v>
      </c>
      <c r="CF960" s="239"/>
      <c r="CG960" s="221"/>
      <c r="CH960" s="1211"/>
      <c r="CI960" s="1211"/>
      <c r="CJ960" s="1211"/>
      <c r="CK960" s="221"/>
      <c r="CL960" s="221">
        <f>CL958-9</f>
        <v>43150</v>
      </c>
      <c r="CM960" s="221"/>
      <c r="CN960" s="805"/>
      <c r="CO960" s="538"/>
      <c r="CP960" s="1211"/>
      <c r="CQ960" s="239">
        <f>CQ958-9</f>
        <v>43313</v>
      </c>
      <c r="CR960" s="239"/>
      <c r="CS960" s="221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</row>
    <row r="961" spans="1:97" ht="30" hidden="1" customHeight="1" x14ac:dyDescent="0.25">
      <c r="A961" s="4745"/>
      <c r="B961" s="4811"/>
      <c r="C961" s="541" t="s">
        <v>553</v>
      </c>
      <c r="D961" s="541" t="s">
        <v>356</v>
      </c>
      <c r="E961" s="1107">
        <v>40543</v>
      </c>
      <c r="F961" s="211">
        <v>40199</v>
      </c>
      <c r="G961" s="211">
        <v>40600</v>
      </c>
      <c r="H961" s="211">
        <v>40270</v>
      </c>
      <c r="I961" s="211">
        <v>40669</v>
      </c>
      <c r="J961" s="211">
        <v>40332</v>
      </c>
      <c r="K961" s="209">
        <v>40732</v>
      </c>
      <c r="L961" s="209" t="s">
        <v>25</v>
      </c>
      <c r="M961" s="210">
        <v>40767</v>
      </c>
      <c r="N961" s="218">
        <v>40802</v>
      </c>
      <c r="O961" s="221">
        <v>40837</v>
      </c>
      <c r="P961" s="221" t="s">
        <v>107</v>
      </c>
      <c r="Q961" s="221">
        <v>40921</v>
      </c>
      <c r="R961" s="224">
        <v>40956</v>
      </c>
      <c r="S961" s="239" t="e">
        <f>#REF!</f>
        <v>#REF!</v>
      </c>
      <c r="T961" s="407" t="s">
        <v>175</v>
      </c>
      <c r="U961" s="239" t="e">
        <f>#REF!</f>
        <v>#REF!</v>
      </c>
      <c r="V961" s="225" t="s">
        <v>177</v>
      </c>
      <c r="W961" s="224" t="e">
        <f>#REF!</f>
        <v>#REF!</v>
      </c>
      <c r="X961" s="225" t="s">
        <v>178</v>
      </c>
      <c r="Y961" s="784" t="s">
        <v>178</v>
      </c>
      <c r="Z961" s="770" t="e">
        <f>#REF!</f>
        <v>#REF!</v>
      </c>
      <c r="AA961" s="777" t="s">
        <v>166</v>
      </c>
      <c r="AB961" s="770" t="e">
        <f>#REF!</f>
        <v>#REF!</v>
      </c>
      <c r="AC961" s="835" t="s">
        <v>167</v>
      </c>
      <c r="AD961" s="846" t="e">
        <f>#REF!</f>
        <v>#REF!</v>
      </c>
      <c r="AE961" s="847" t="s">
        <v>212</v>
      </c>
      <c r="AF961" s="770" t="e">
        <f>#REF!</f>
        <v>#REF!</v>
      </c>
      <c r="AG961" s="873" t="s">
        <v>256</v>
      </c>
      <c r="AH961" s="846" t="e">
        <f>#REF!</f>
        <v>#REF!</v>
      </c>
      <c r="AI961" s="770" t="e">
        <f>#REF!</f>
        <v>#REF!</v>
      </c>
      <c r="AJ961" s="873" t="s">
        <v>178</v>
      </c>
      <c r="AK961" s="846" t="e">
        <f>#REF!</f>
        <v>#REF!</v>
      </c>
      <c r="AL961" s="873" t="s">
        <v>257</v>
      </c>
      <c r="AM961" s="770" t="e">
        <f>#REF!</f>
        <v>#REF!</v>
      </c>
      <c r="AN961" s="873" t="s">
        <v>213</v>
      </c>
      <c r="AO961" s="846" t="e">
        <f>#REF!</f>
        <v>#REF!</v>
      </c>
      <c r="AP961" s="873" t="s">
        <v>216</v>
      </c>
      <c r="AQ961" s="984"/>
      <c r="AR961" s="983"/>
      <c r="AS961" s="984"/>
      <c r="AT961" s="983"/>
      <c r="AU961" s="255" t="e">
        <f>AU958-6</f>
        <v>#VALUE!</v>
      </c>
      <c r="AV961" s="38">
        <v>41892</v>
      </c>
      <c r="AW961" s="14"/>
      <c r="AX961" s="255"/>
      <c r="AY961" s="221"/>
      <c r="AZ961" s="255"/>
      <c r="BA961" s="221">
        <f>BA960-5</f>
        <v>41669</v>
      </c>
      <c r="BB961" s="266"/>
      <c r="BC961" s="221"/>
      <c r="BD961" s="266"/>
      <c r="BE961" s="221"/>
      <c r="BF961" s="266"/>
      <c r="BG961" s="221"/>
      <c r="BH961" s="221">
        <f>BH960-5</f>
        <v>42242</v>
      </c>
      <c r="BI961" s="1194"/>
      <c r="BJ961" s="805"/>
      <c r="BK961" s="221">
        <f>BK960-5</f>
        <v>42340</v>
      </c>
      <c r="BL961" s="1252"/>
      <c r="BM961" s="221">
        <f>BM960-5</f>
        <v>42410</v>
      </c>
      <c r="BN961" s="264"/>
      <c r="BO961" s="221">
        <f>BO960-5</f>
        <v>42480</v>
      </c>
      <c r="BP961" s="1211"/>
      <c r="BQ961" s="1164"/>
      <c r="BR961" s="891"/>
      <c r="BS961" s="805">
        <f>BS960-5</f>
        <v>42606</v>
      </c>
      <c r="BT961" s="805"/>
      <c r="BU961" s="221"/>
      <c r="BV961" s="1211"/>
      <c r="BW961" s="1211"/>
      <c r="BX961" s="1211"/>
      <c r="BY961" s="221">
        <f>BY960-5</f>
        <v>42760</v>
      </c>
      <c r="BZ961" s="221">
        <f>BZ960-5</f>
        <v>42795</v>
      </c>
      <c r="CA961" s="221"/>
      <c r="CB961" s="221"/>
      <c r="CC961" s="221"/>
      <c r="CD961" s="805"/>
      <c r="CE961" s="221">
        <f>CE960-5</f>
        <v>42943</v>
      </c>
      <c r="CF961" s="239"/>
      <c r="CG961" s="221"/>
      <c r="CH961" s="1211"/>
      <c r="CI961" s="1211"/>
      <c r="CJ961" s="1211"/>
      <c r="CK961" s="221"/>
      <c r="CL961" s="221">
        <f>CL960-5</f>
        <v>43145</v>
      </c>
      <c r="CM961" s="221" t="s">
        <v>1</v>
      </c>
      <c r="CN961" s="805"/>
      <c r="CO961" s="538"/>
      <c r="CP961" s="1211"/>
      <c r="CQ961" s="239">
        <f>CQ960-5</f>
        <v>43308</v>
      </c>
      <c r="CR961" s="239"/>
      <c r="CS961" s="221"/>
    </row>
    <row r="962" spans="1:97" ht="30" hidden="1" customHeight="1" thickBot="1" x14ac:dyDescent="0.3">
      <c r="A962" s="4746"/>
      <c r="B962" s="4812"/>
      <c r="C962" s="3270" t="s">
        <v>554</v>
      </c>
      <c r="D962" s="3270" t="s">
        <v>322</v>
      </c>
      <c r="E962" s="3271"/>
      <c r="F962" s="3272"/>
      <c r="G962" s="3272"/>
      <c r="H962" s="3272"/>
      <c r="I962" s="3272"/>
      <c r="J962" s="3272"/>
      <c r="K962" s="3272"/>
      <c r="L962" s="3272"/>
      <c r="M962" s="3273"/>
      <c r="N962" s="3274"/>
      <c r="O962" s="3269" t="e">
        <f>#REF!-7</f>
        <v>#REF!</v>
      </c>
      <c r="P962" s="3269" t="s">
        <v>107</v>
      </c>
      <c r="Q962" s="3269" t="e">
        <f>#REF!-7</f>
        <v>#REF!</v>
      </c>
      <c r="R962" s="3275" t="e">
        <f>#REF!-7</f>
        <v>#REF!</v>
      </c>
      <c r="S962" s="3276" t="e">
        <f>#REF!-7</f>
        <v>#REF!</v>
      </c>
      <c r="T962" s="3277" t="s">
        <v>176</v>
      </c>
      <c r="U962" s="3276" t="e">
        <f>#REF!-7</f>
        <v>#REF!</v>
      </c>
      <c r="V962" s="3278" t="s">
        <v>177</v>
      </c>
      <c r="W962" s="3275" t="e">
        <f>#REF!-7</f>
        <v>#REF!</v>
      </c>
      <c r="X962" s="3278" t="s">
        <v>178</v>
      </c>
      <c r="Y962" s="3279" t="s">
        <v>178</v>
      </c>
      <c r="Z962" s="3280" t="e">
        <f>#REF!-7</f>
        <v>#REF!</v>
      </c>
      <c r="AA962" s="3281" t="s">
        <v>166</v>
      </c>
      <c r="AB962" s="3280" t="e">
        <f>#REF!-7</f>
        <v>#REF!</v>
      </c>
      <c r="AC962" s="3282" t="s">
        <v>167</v>
      </c>
      <c r="AD962" s="3283" t="e">
        <f>#REF!-7</f>
        <v>#REF!</v>
      </c>
      <c r="AE962" s="3284" t="s">
        <v>212</v>
      </c>
      <c r="AF962" s="3280" t="e">
        <f>#REF!-7</f>
        <v>#REF!</v>
      </c>
      <c r="AG962" s="3285" t="s">
        <v>256</v>
      </c>
      <c r="AH962" s="3283" t="e">
        <f>#REF!-7</f>
        <v>#REF!</v>
      </c>
      <c r="AI962" s="3280" t="e">
        <f>#REF!-7</f>
        <v>#REF!</v>
      </c>
      <c r="AJ962" s="3285" t="s">
        <v>178</v>
      </c>
      <c r="AK962" s="3283" t="e">
        <f>#REF!-7</f>
        <v>#REF!</v>
      </c>
      <c r="AL962" s="3285" t="s">
        <v>257</v>
      </c>
      <c r="AM962" s="3280" t="e">
        <f>#REF!-7</f>
        <v>#REF!</v>
      </c>
      <c r="AN962" s="3285" t="s">
        <v>213</v>
      </c>
      <c r="AO962" s="3286" t="e">
        <f>#REF!-7</f>
        <v>#REF!</v>
      </c>
      <c r="AP962" s="3285" t="s">
        <v>216</v>
      </c>
      <c r="AQ962" s="3269"/>
      <c r="AR962" s="3271"/>
      <c r="AS962" s="3269"/>
      <c r="AT962" s="3271"/>
      <c r="AU962" s="3287" t="e">
        <f>AU961-24</f>
        <v>#VALUE!</v>
      </c>
      <c r="AV962" s="3288">
        <v>41865</v>
      </c>
      <c r="AW962" s="3289"/>
      <c r="AX962" s="3287"/>
      <c r="AY962" s="3269"/>
      <c r="AZ962" s="3287"/>
      <c r="BA962" s="3269">
        <f>BA961-25</f>
        <v>41644</v>
      </c>
      <c r="BB962" s="3290"/>
      <c r="BC962" s="3269"/>
      <c r="BD962" s="3290"/>
      <c r="BE962" s="3269"/>
      <c r="BF962" s="3290"/>
      <c r="BG962" s="3269"/>
      <c r="BH962" s="3269">
        <f>BH961-37</f>
        <v>42205</v>
      </c>
      <c r="BI962" s="3291"/>
      <c r="BJ962" s="3292"/>
      <c r="BK962" s="3269">
        <f>BK961-37</f>
        <v>42303</v>
      </c>
      <c r="BL962" s="3293"/>
      <c r="BM962" s="3269">
        <f>BM961-37</f>
        <v>42373</v>
      </c>
      <c r="BN962" s="3294"/>
      <c r="BO962" s="3269">
        <f>BO961-37</f>
        <v>42443</v>
      </c>
      <c r="BP962" s="2934"/>
      <c r="BQ962" s="3295"/>
      <c r="BR962" s="3296"/>
      <c r="BS962" s="3292">
        <f>BS961-37</f>
        <v>42569</v>
      </c>
      <c r="BT962" s="3292"/>
      <c r="BU962" s="3269"/>
      <c r="BV962" s="2934"/>
      <c r="BW962" s="2934"/>
      <c r="BX962" s="2934"/>
      <c r="BY962" s="3269">
        <f>BY961-37</f>
        <v>42723</v>
      </c>
      <c r="BZ962" s="3269">
        <f>BZ961-37</f>
        <v>42758</v>
      </c>
      <c r="CA962" s="3269"/>
      <c r="CB962" s="3269"/>
      <c r="CC962" s="3269"/>
      <c r="CD962" s="3292"/>
      <c r="CE962" s="3269">
        <f>CE961-37</f>
        <v>42906</v>
      </c>
      <c r="CF962" s="3276"/>
      <c r="CG962" s="3269"/>
      <c r="CH962" s="2934"/>
      <c r="CI962" s="2934"/>
      <c r="CJ962" s="2934"/>
      <c r="CK962" s="3269"/>
      <c r="CL962" s="3269">
        <f>CL961-37</f>
        <v>43108</v>
      </c>
      <c r="CM962" s="3269"/>
      <c r="CN962" s="3292"/>
      <c r="CO962" s="2076"/>
      <c r="CP962" s="2077"/>
      <c r="CQ962" s="3276">
        <f>CQ961-37</f>
        <v>43271</v>
      </c>
      <c r="CR962" s="3276"/>
      <c r="CS962" s="3269"/>
    </row>
    <row r="963" spans="1:97" hidden="1" x14ac:dyDescent="0.25">
      <c r="A963" s="36"/>
      <c r="B963" s="36"/>
    </row>
    <row r="964" spans="1:97" hidden="1" x14ac:dyDescent="0.25">
      <c r="A964" s="36"/>
      <c r="B964" s="36"/>
      <c r="C964" s="927"/>
      <c r="D964" s="927"/>
      <c r="BU964" s="15" t="s">
        <v>557</v>
      </c>
      <c r="CC964" s="15" t="s">
        <v>1</v>
      </c>
    </row>
    <row r="965" spans="1:97" hidden="1" x14ac:dyDescent="0.25">
      <c r="A965" s="36"/>
      <c r="B965" s="36"/>
      <c r="C965" s="927"/>
      <c r="D965" s="927"/>
      <c r="CA965" s="15">
        <f>CA951-CA952</f>
        <v>137</v>
      </c>
      <c r="CB965" s="15">
        <f>CB951-CB952</f>
        <v>160</v>
      </c>
    </row>
    <row r="966" spans="1:97" x14ac:dyDescent="0.25">
      <c r="A966" s="36"/>
      <c r="B966" s="36"/>
      <c r="C966" s="927"/>
      <c r="D966" s="927"/>
      <c r="BE966" s="15" t="s">
        <v>1</v>
      </c>
    </row>
  </sheetData>
  <mergeCells count="126">
    <mergeCell ref="CQ949:CS949"/>
    <mergeCell ref="CO882:CR882"/>
    <mergeCell ref="CS882:CV882"/>
    <mergeCell ref="A884:A941"/>
    <mergeCell ref="B884:B941"/>
    <mergeCell ref="C943:C944"/>
    <mergeCell ref="A948:A962"/>
    <mergeCell ref="B948:B962"/>
    <mergeCell ref="BZ949:CB949"/>
    <mergeCell ref="CE949:CG949"/>
    <mergeCell ref="CL949:CN949"/>
    <mergeCell ref="BR882:BT882"/>
    <mergeCell ref="BU882:BX882"/>
    <mergeCell ref="BY882:CB882"/>
    <mergeCell ref="CC882:CF882"/>
    <mergeCell ref="CG882:CJ882"/>
    <mergeCell ref="CK882:CN882"/>
    <mergeCell ref="A707:A776"/>
    <mergeCell ref="B707:B776"/>
    <mergeCell ref="A787:A876"/>
    <mergeCell ref="B787:B876"/>
    <mergeCell ref="BL882:BN882"/>
    <mergeCell ref="BO882:BQ882"/>
    <mergeCell ref="CG665:CI665"/>
    <mergeCell ref="CJ665:CL665"/>
    <mergeCell ref="CM665:CO665"/>
    <mergeCell ref="CP665:CR665"/>
    <mergeCell ref="CS665:CU665"/>
    <mergeCell ref="A667:A703"/>
    <mergeCell ref="B667:B703"/>
    <mergeCell ref="BO665:BQ665"/>
    <mergeCell ref="BR665:BT665"/>
    <mergeCell ref="BU665:BW665"/>
    <mergeCell ref="BX665:BZ665"/>
    <mergeCell ref="CA665:CC665"/>
    <mergeCell ref="CD665:CF665"/>
    <mergeCell ref="AU618:AV618"/>
    <mergeCell ref="A619:A633"/>
    <mergeCell ref="B619:B633"/>
    <mergeCell ref="A636:A662"/>
    <mergeCell ref="B636:B662"/>
    <mergeCell ref="BL665:BN665"/>
    <mergeCell ref="BO573:BP573"/>
    <mergeCell ref="A580:A593"/>
    <mergeCell ref="B580:B593"/>
    <mergeCell ref="AU595:AV595"/>
    <mergeCell ref="A596:A616"/>
    <mergeCell ref="B596:B616"/>
    <mergeCell ref="AU573:AV573"/>
    <mergeCell ref="AW573:AX573"/>
    <mergeCell ref="AY573:AZ573"/>
    <mergeCell ref="BC573:BD573"/>
    <mergeCell ref="BG573:BH573"/>
    <mergeCell ref="BK573:BL573"/>
    <mergeCell ref="AI573:AJ573"/>
    <mergeCell ref="AK573:AL573"/>
    <mergeCell ref="AM573:AN573"/>
    <mergeCell ref="AO573:AP573"/>
    <mergeCell ref="AQ573:AR573"/>
    <mergeCell ref="AS573:AT573"/>
    <mergeCell ref="A554:A574"/>
    <mergeCell ref="B554:B574"/>
    <mergeCell ref="Z573:AA573"/>
    <mergeCell ref="AB573:AC573"/>
    <mergeCell ref="AD573:AE573"/>
    <mergeCell ref="AF573:AG573"/>
    <mergeCell ref="BM499:BT502"/>
    <mergeCell ref="AU518:AV518"/>
    <mergeCell ref="A519:A540"/>
    <mergeCell ref="B519:B540"/>
    <mergeCell ref="AB539:AC539"/>
    <mergeCell ref="AI539:AJ539"/>
    <mergeCell ref="BX459:BZ459"/>
    <mergeCell ref="CA459:CC459"/>
    <mergeCell ref="CD459:CF459"/>
    <mergeCell ref="CG459:CI459"/>
    <mergeCell ref="A461:A496"/>
    <mergeCell ref="B461:B496"/>
    <mergeCell ref="A397:A449"/>
    <mergeCell ref="B397:B447"/>
    <mergeCell ref="BL459:BN459"/>
    <mergeCell ref="BO459:BQ459"/>
    <mergeCell ref="BR459:BT459"/>
    <mergeCell ref="BU459:BW459"/>
    <mergeCell ref="BR395:BT395"/>
    <mergeCell ref="BU395:BW395"/>
    <mergeCell ref="BX395:BZ395"/>
    <mergeCell ref="CA395:CC395"/>
    <mergeCell ref="CD395:CF395"/>
    <mergeCell ref="CG395:CI395"/>
    <mergeCell ref="G395:I395"/>
    <mergeCell ref="J395:L395"/>
    <mergeCell ref="M395:O395"/>
    <mergeCell ref="BI395:BK395"/>
    <mergeCell ref="BL395:BN395"/>
    <mergeCell ref="BO395:BQ395"/>
    <mergeCell ref="D260:H260"/>
    <mergeCell ref="BS260:BW260"/>
    <mergeCell ref="G333:I333"/>
    <mergeCell ref="J333:L333"/>
    <mergeCell ref="M333:O333"/>
    <mergeCell ref="BI333:BK333"/>
    <mergeCell ref="BL333:BN333"/>
    <mergeCell ref="CG333:CI333"/>
    <mergeCell ref="A337:A392"/>
    <mergeCell ref="B337:B390"/>
    <mergeCell ref="BR359:BT359"/>
    <mergeCell ref="BU359:BW359"/>
    <mergeCell ref="BX359:BZ359"/>
    <mergeCell ref="CA359:CB359"/>
    <mergeCell ref="CC359:CF359"/>
    <mergeCell ref="BO333:BQ333"/>
    <mergeCell ref="BR333:BT333"/>
    <mergeCell ref="BU333:BW333"/>
    <mergeCell ref="BX333:BZ333"/>
    <mergeCell ref="CA333:CC333"/>
    <mergeCell ref="CD333:CF333"/>
    <mergeCell ref="A19:A101"/>
    <mergeCell ref="B19:B100"/>
    <mergeCell ref="A104:A111"/>
    <mergeCell ref="B104:B111"/>
    <mergeCell ref="A114:A167"/>
    <mergeCell ref="B114:B167"/>
    <mergeCell ref="A174:A241"/>
    <mergeCell ref="B174:B241"/>
    <mergeCell ref="B260:B266"/>
  </mergeCells>
  <pageMargins left="0.7" right="0.7" top="0.75" bottom="0.75" header="0.3" footer="0.3"/>
  <pageSetup scale="98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823C2-8E0C-47FA-8F59-FC9D00EC4BF0}">
  <dimension ref="A2:FD1061"/>
  <sheetViews>
    <sheetView view="pageBreakPreview" topLeftCell="A83" zoomScale="70" zoomScaleNormal="70" zoomScaleSheetLayoutView="70" workbookViewId="0">
      <pane xSplit="3" topLeftCell="DI1" activePane="topRight" state="frozen"/>
      <selection pane="topRight" activeCell="DM84" sqref="DM84"/>
    </sheetView>
  </sheetViews>
  <sheetFormatPr defaultColWidth="15.7109375" defaultRowHeight="15" x14ac:dyDescent="0.25"/>
  <cols>
    <col min="1" max="2" width="7.7109375" style="4264" customWidth="1"/>
    <col min="3" max="3" width="60.7109375" style="4264" customWidth="1"/>
    <col min="4" max="4" width="12.7109375" style="4264" hidden="1" customWidth="1"/>
    <col min="5" max="5" width="12.7109375" style="5" hidden="1" customWidth="1"/>
    <col min="6" max="10" width="12.7109375" style="40" hidden="1" customWidth="1"/>
    <col min="11" max="12" width="12.7109375" style="5" hidden="1" customWidth="1"/>
    <col min="13" max="25" width="12.7109375" style="177" hidden="1" customWidth="1"/>
    <col min="26" max="26" width="15.7109375" style="177" hidden="1" customWidth="1"/>
    <col min="27" max="27" width="15.7109375" style="180" hidden="1" customWidth="1"/>
    <col min="28" max="28" width="12.7109375" style="177" hidden="1" customWidth="1"/>
    <col min="29" max="29" width="12.7109375" style="816" hidden="1" customWidth="1"/>
    <col min="30" max="30" width="15.7109375" style="816" hidden="1" customWidth="1"/>
    <col min="31" max="32" width="12.7109375" style="816" hidden="1" customWidth="1"/>
    <col min="33" max="35" width="12.7109375" style="15" hidden="1" customWidth="1"/>
    <col min="36" max="37" width="11.7109375" style="2095" hidden="1" customWidth="1"/>
    <col min="38" max="42" width="12.7109375" style="15" hidden="1" customWidth="1"/>
    <col min="43" max="43" width="15.7109375" style="15" hidden="1" customWidth="1"/>
    <col min="44" max="46" width="12.7109375" style="15" hidden="1" customWidth="1"/>
    <col min="47" max="47" width="12.7109375" style="2095" hidden="1" customWidth="1"/>
    <col min="48" max="48" width="12.7109375" style="15" hidden="1" customWidth="1"/>
    <col min="49" max="49" width="10.7109375" style="2095" hidden="1" customWidth="1"/>
    <col min="50" max="59" width="12.7109375" style="15" hidden="1" customWidth="1"/>
    <col min="60" max="63" width="15.7109375" style="15" hidden="1" customWidth="1"/>
    <col min="64" max="66" width="15.7109375" style="177" hidden="1" customWidth="1"/>
    <col min="67" max="69" width="15.7109375" style="15" hidden="1" customWidth="1"/>
    <col min="70" max="70" width="12.7109375" style="15" hidden="1" customWidth="1"/>
    <col min="71" max="78" width="15.7109375" style="15" hidden="1" customWidth="1"/>
    <col min="79" max="94" width="12.7109375" style="15" hidden="1" customWidth="1"/>
    <col min="95" max="96" width="12.7109375" style="2095" hidden="1" customWidth="1"/>
    <col min="97" max="100" width="15.140625" style="15" hidden="1" customWidth="1"/>
    <col min="101" max="102" width="15.140625" style="3749" customWidth="1"/>
    <col min="103" max="103" width="15.7109375" style="3749" customWidth="1"/>
    <col min="104" max="115" width="15.7109375" style="3749"/>
    <col min="116" max="116" width="15.7109375" style="15"/>
    <col min="117" max="117" width="30.140625" style="2095" customWidth="1"/>
    <col min="118" max="16384" width="15.7109375" style="15"/>
  </cols>
  <sheetData>
    <row r="2" spans="3:117" x14ac:dyDescent="0.25">
      <c r="C2" s="4264" t="s">
        <v>842</v>
      </c>
    </row>
    <row r="4" spans="3:117" x14ac:dyDescent="0.25">
      <c r="CZ4" s="3855"/>
      <c r="DL4" s="19" t="s">
        <v>748</v>
      </c>
      <c r="DM4" s="2095" t="s">
        <v>845</v>
      </c>
    </row>
    <row r="5" spans="3:117" x14ac:dyDescent="0.25">
      <c r="DL5" s="19"/>
    </row>
    <row r="6" spans="3:117" x14ac:dyDescent="0.25">
      <c r="C6" s="4264" t="s">
        <v>100</v>
      </c>
      <c r="D6" s="4264" t="s">
        <v>100</v>
      </c>
      <c r="F6" s="40">
        <f t="shared" ref="F6:K6" si="0">F56-F29</f>
        <v>0</v>
      </c>
      <c r="G6" s="40">
        <f t="shared" si="0"/>
        <v>0</v>
      </c>
      <c r="H6" s="40">
        <f t="shared" si="0"/>
        <v>0</v>
      </c>
      <c r="I6" s="40">
        <f t="shared" si="0"/>
        <v>0</v>
      </c>
      <c r="J6" s="40">
        <f t="shared" si="0"/>
        <v>0</v>
      </c>
      <c r="K6" s="40">
        <f t="shared" si="0"/>
        <v>0</v>
      </c>
      <c r="L6" s="40"/>
      <c r="M6" s="34">
        <f>M56-M29</f>
        <v>0</v>
      </c>
      <c r="CG6" s="15" t="e">
        <f t="shared" ref="CG6:CQ6" si="1">CG98-CG29</f>
        <v>#REF!</v>
      </c>
      <c r="CH6" s="15" t="e">
        <f t="shared" si="1"/>
        <v>#REF!</v>
      </c>
      <c r="CI6" s="15" t="e">
        <f t="shared" si="1"/>
        <v>#REF!</v>
      </c>
      <c r="CJ6" s="15" t="e">
        <f t="shared" si="1"/>
        <v>#REF!</v>
      </c>
      <c r="CK6" s="15" t="e">
        <f t="shared" si="1"/>
        <v>#REF!</v>
      </c>
      <c r="CL6" s="15" t="e">
        <f t="shared" si="1"/>
        <v>#REF!</v>
      </c>
      <c r="CM6" s="15" t="e">
        <f t="shared" si="1"/>
        <v>#REF!</v>
      </c>
      <c r="CN6" s="15" t="e">
        <f t="shared" si="1"/>
        <v>#REF!</v>
      </c>
      <c r="CO6" s="15" t="e">
        <f t="shared" si="1"/>
        <v>#REF!</v>
      </c>
      <c r="CP6" s="15" t="e">
        <f t="shared" si="1"/>
        <v>#REF!</v>
      </c>
      <c r="CQ6" s="15" t="e">
        <f t="shared" si="1"/>
        <v>#REF!</v>
      </c>
      <c r="CR6" s="15"/>
      <c r="CS6" s="15" t="e">
        <f t="shared" ref="CS6:DC6" si="2">CS98-CS29</f>
        <v>#REF!</v>
      </c>
      <c r="CT6" s="15" t="e">
        <f t="shared" si="2"/>
        <v>#REF!</v>
      </c>
      <c r="CU6" s="15">
        <f t="shared" si="2"/>
        <v>169</v>
      </c>
      <c r="CV6" s="15">
        <f t="shared" si="2"/>
        <v>164</v>
      </c>
      <c r="CW6" s="3749">
        <f t="shared" si="2"/>
        <v>153</v>
      </c>
      <c r="CX6" s="3749">
        <f t="shared" si="2"/>
        <v>163</v>
      </c>
      <c r="CY6" s="3749">
        <f t="shared" si="2"/>
        <v>152</v>
      </c>
      <c r="CZ6" s="3749">
        <f t="shared" si="2"/>
        <v>161</v>
      </c>
      <c r="DA6" s="3749">
        <f t="shared" si="2"/>
        <v>157</v>
      </c>
      <c r="DB6" s="3749">
        <f t="shared" si="2"/>
        <v>152</v>
      </c>
      <c r="DC6" s="3749">
        <f t="shared" si="2"/>
        <v>155</v>
      </c>
      <c r="DE6" s="3749">
        <f>DE98-DE29</f>
        <v>173</v>
      </c>
      <c r="DF6" s="3749">
        <f>DF98-DF29</f>
        <v>183</v>
      </c>
      <c r="DL6" s="3210">
        <v>161.45454545454547</v>
      </c>
      <c r="DM6" s="4322">
        <f>AVERAGE(CX6,CY6,CZ6,DA6,DB6,DC6,DE6,DF6,DG6,DJ6,DK6)</f>
        <v>162</v>
      </c>
    </row>
    <row r="7" spans="3:117" x14ac:dyDescent="0.25">
      <c r="C7" s="4264" t="s">
        <v>739</v>
      </c>
      <c r="D7" s="4264" t="s">
        <v>102</v>
      </c>
      <c r="F7" s="40">
        <f t="shared" ref="F7:K7" si="3">F98-F29</f>
        <v>0</v>
      </c>
      <c r="G7" s="40">
        <f t="shared" si="3"/>
        <v>0</v>
      </c>
      <c r="H7" s="40">
        <f t="shared" si="3"/>
        <v>0</v>
      </c>
      <c r="I7" s="40">
        <f t="shared" si="3"/>
        <v>0</v>
      </c>
      <c r="J7" s="40">
        <f t="shared" si="3"/>
        <v>0</v>
      </c>
      <c r="K7" s="40">
        <f t="shared" si="3"/>
        <v>0</v>
      </c>
      <c r="L7" s="40"/>
      <c r="M7" s="34">
        <f>M98-M29</f>
        <v>0</v>
      </c>
      <c r="CG7" s="29" t="e">
        <f t="shared" ref="CG7:CQ7" si="4">CG6/7</f>
        <v>#REF!</v>
      </c>
      <c r="CH7" s="29" t="e">
        <f t="shared" si="4"/>
        <v>#REF!</v>
      </c>
      <c r="CI7" s="29" t="e">
        <f t="shared" si="4"/>
        <v>#REF!</v>
      </c>
      <c r="CJ7" s="29" t="e">
        <f t="shared" si="4"/>
        <v>#REF!</v>
      </c>
      <c r="CK7" s="29" t="e">
        <f t="shared" si="4"/>
        <v>#REF!</v>
      </c>
      <c r="CL7" s="29" t="e">
        <f t="shared" si="4"/>
        <v>#REF!</v>
      </c>
      <c r="CM7" s="29" t="e">
        <f t="shared" si="4"/>
        <v>#REF!</v>
      </c>
      <c r="CN7" s="29" t="e">
        <f t="shared" si="4"/>
        <v>#REF!</v>
      </c>
      <c r="CO7" s="29" t="e">
        <f t="shared" si="4"/>
        <v>#REF!</v>
      </c>
      <c r="CP7" s="29" t="e">
        <f t="shared" si="4"/>
        <v>#REF!</v>
      </c>
      <c r="CQ7" s="29" t="e">
        <f t="shared" si="4"/>
        <v>#REF!</v>
      </c>
      <c r="CR7" s="29"/>
      <c r="CS7" s="29" t="e">
        <f t="shared" ref="CS7:DF7" si="5">CS6/7</f>
        <v>#REF!</v>
      </c>
      <c r="CT7" s="29" t="e">
        <f t="shared" si="5"/>
        <v>#REF!</v>
      </c>
      <c r="CU7" s="29">
        <f t="shared" si="5"/>
        <v>24.142857142857142</v>
      </c>
      <c r="CV7" s="29">
        <f t="shared" si="5"/>
        <v>23.428571428571427</v>
      </c>
      <c r="CW7" s="3750">
        <f t="shared" si="5"/>
        <v>21.857142857142858</v>
      </c>
      <c r="CX7" s="3750">
        <f t="shared" si="5"/>
        <v>23.285714285714285</v>
      </c>
      <c r="CY7" s="3750">
        <f t="shared" si="5"/>
        <v>21.714285714285715</v>
      </c>
      <c r="CZ7" s="3750">
        <f t="shared" si="5"/>
        <v>23</v>
      </c>
      <c r="DA7" s="3750">
        <f t="shared" si="5"/>
        <v>22.428571428571427</v>
      </c>
      <c r="DB7" s="3750">
        <f t="shared" si="5"/>
        <v>21.714285714285715</v>
      </c>
      <c r="DC7" s="3750">
        <f t="shared" si="5"/>
        <v>22.142857142857142</v>
      </c>
      <c r="DD7" s="3750"/>
      <c r="DE7" s="3750">
        <f t="shared" si="5"/>
        <v>24.714285714285715</v>
      </c>
      <c r="DF7" s="3750">
        <f t="shared" si="5"/>
        <v>26.142857142857142</v>
      </c>
      <c r="DG7" s="3750"/>
      <c r="DH7" s="3750"/>
      <c r="DI7" s="3750"/>
      <c r="DJ7" s="3750"/>
      <c r="DK7" s="3750"/>
      <c r="DL7" s="3210">
        <v>23.064935064935067</v>
      </c>
      <c r="DM7" s="4322">
        <f>DM6/7</f>
        <v>23.142857142857142</v>
      </c>
    </row>
    <row r="8" spans="3:117" x14ac:dyDescent="0.25">
      <c r="C8" s="4264" t="s">
        <v>744</v>
      </c>
      <c r="D8" s="4264" t="s">
        <v>103</v>
      </c>
      <c r="F8" s="171">
        <f t="shared" ref="F8:K8" si="6">F7/30</f>
        <v>0</v>
      </c>
      <c r="G8" s="171">
        <f t="shared" si="6"/>
        <v>0</v>
      </c>
      <c r="H8" s="171">
        <f t="shared" si="6"/>
        <v>0</v>
      </c>
      <c r="I8" s="171">
        <f t="shared" si="6"/>
        <v>0</v>
      </c>
      <c r="J8" s="171">
        <f t="shared" si="6"/>
        <v>0</v>
      </c>
      <c r="K8" s="171">
        <f t="shared" si="6"/>
        <v>0</v>
      </c>
      <c r="L8" s="171"/>
      <c r="M8" s="35">
        <f>M7/30</f>
        <v>0</v>
      </c>
      <c r="CG8" s="15" t="e">
        <f t="shared" ref="CG8:CQ8" si="7">CG98-CG44</f>
        <v>#REF!</v>
      </c>
      <c r="CH8" s="15" t="e">
        <f t="shared" si="7"/>
        <v>#REF!</v>
      </c>
      <c r="CI8" s="15" t="e">
        <f t="shared" si="7"/>
        <v>#REF!</v>
      </c>
      <c r="CJ8" s="15" t="e">
        <f t="shared" si="7"/>
        <v>#REF!</v>
      </c>
      <c r="CK8" s="15" t="e">
        <f t="shared" si="7"/>
        <v>#REF!</v>
      </c>
      <c r="CL8" s="15" t="e">
        <f t="shared" si="7"/>
        <v>#REF!</v>
      </c>
      <c r="CM8" s="15" t="e">
        <f t="shared" si="7"/>
        <v>#REF!</v>
      </c>
      <c r="CN8" s="15" t="e">
        <f t="shared" si="7"/>
        <v>#REF!</v>
      </c>
      <c r="CO8" s="15" t="e">
        <f t="shared" si="7"/>
        <v>#REF!</v>
      </c>
      <c r="CP8" s="15" t="e">
        <f t="shared" si="7"/>
        <v>#REF!</v>
      </c>
      <c r="CQ8" s="15" t="e">
        <f t="shared" si="7"/>
        <v>#REF!</v>
      </c>
      <c r="CR8" s="117"/>
      <c r="CS8" s="15" t="e">
        <f t="shared" ref="CS8:DC8" si="8">CS98-CS44</f>
        <v>#REF!</v>
      </c>
      <c r="CT8" s="15" t="e">
        <f t="shared" si="8"/>
        <v>#REF!</v>
      </c>
      <c r="CU8" s="15">
        <f t="shared" si="8"/>
        <v>159</v>
      </c>
      <c r="CV8" s="15">
        <f t="shared" si="8"/>
        <v>148</v>
      </c>
      <c r="CW8" s="3749">
        <f t="shared" si="8"/>
        <v>136</v>
      </c>
      <c r="CX8" s="3749">
        <f t="shared" si="8"/>
        <v>146</v>
      </c>
      <c r="CY8" s="3749">
        <f t="shared" si="8"/>
        <v>135</v>
      </c>
      <c r="CZ8" s="3749">
        <f t="shared" si="8"/>
        <v>144</v>
      </c>
      <c r="DA8" s="3749">
        <f t="shared" si="8"/>
        <v>140</v>
      </c>
      <c r="DB8" s="3749">
        <f t="shared" si="8"/>
        <v>142</v>
      </c>
      <c r="DC8" s="3749">
        <f t="shared" si="8"/>
        <v>131</v>
      </c>
      <c r="DE8" s="3749">
        <f>DE98-DE44</f>
        <v>163</v>
      </c>
      <c r="DF8" s="3749">
        <f>DF98-DF44</f>
        <v>166</v>
      </c>
      <c r="DL8" s="3210">
        <v>144.81818181818181</v>
      </c>
      <c r="DM8" s="4322">
        <f>AVERAGE(CX8,CY8,CZ8,DA8,DB8,DC8,DE8,DF8,DG8,DJ8,DK8)</f>
        <v>145.875</v>
      </c>
    </row>
    <row r="9" spans="3:117" x14ac:dyDescent="0.25">
      <c r="C9" s="4264" t="s">
        <v>745</v>
      </c>
      <c r="D9" s="4264" t="s">
        <v>101</v>
      </c>
      <c r="F9" s="40" t="e">
        <f>F56-#REF!</f>
        <v>#REF!</v>
      </c>
      <c r="G9" s="40" t="e">
        <f>G56-#REF!</f>
        <v>#REF!</v>
      </c>
      <c r="H9" s="40" t="e">
        <f>H56-#REF!</f>
        <v>#REF!</v>
      </c>
      <c r="I9" s="40" t="e">
        <f>I56-#REF!</f>
        <v>#REF!</v>
      </c>
      <c r="J9" s="40" t="e">
        <f>J56-#REF!</f>
        <v>#REF!</v>
      </c>
      <c r="K9" s="40" t="e">
        <f>K56-#REF!</f>
        <v>#REF!</v>
      </c>
      <c r="L9" s="40"/>
      <c r="M9" s="34" t="e">
        <f>M56-#REF!</f>
        <v>#REF!</v>
      </c>
      <c r="CG9" s="29" t="e">
        <f>CG8/7</f>
        <v>#REF!</v>
      </c>
      <c r="CH9" s="29" t="e">
        <f t="shared" ref="CH9:CS9" si="9">CH8/7</f>
        <v>#REF!</v>
      </c>
      <c r="CI9" s="29" t="e">
        <f t="shared" si="9"/>
        <v>#REF!</v>
      </c>
      <c r="CJ9" s="29" t="e">
        <f t="shared" si="9"/>
        <v>#REF!</v>
      </c>
      <c r="CK9" s="29" t="e">
        <f t="shared" si="9"/>
        <v>#REF!</v>
      </c>
      <c r="CL9" s="29" t="e">
        <f t="shared" si="9"/>
        <v>#REF!</v>
      </c>
      <c r="CM9" s="29" t="e">
        <f t="shared" si="9"/>
        <v>#REF!</v>
      </c>
      <c r="CN9" s="29" t="e">
        <f t="shared" si="9"/>
        <v>#REF!</v>
      </c>
      <c r="CO9" s="29" t="e">
        <f t="shared" si="9"/>
        <v>#REF!</v>
      </c>
      <c r="CP9" s="29" t="e">
        <f t="shared" si="9"/>
        <v>#REF!</v>
      </c>
      <c r="CQ9" s="29" t="e">
        <f t="shared" si="9"/>
        <v>#REF!</v>
      </c>
      <c r="CR9" s="29"/>
      <c r="CS9" s="29" t="e">
        <f t="shared" si="9"/>
        <v>#REF!</v>
      </c>
      <c r="CT9" s="29" t="e">
        <f>CT8/7</f>
        <v>#REF!</v>
      </c>
      <c r="CU9" s="29">
        <f>CU8/7</f>
        <v>22.714285714285715</v>
      </c>
      <c r="CV9" s="29">
        <f>CV8/7</f>
        <v>21.142857142857142</v>
      </c>
      <c r="CW9" s="3750">
        <f>CW8/7</f>
        <v>19.428571428571427</v>
      </c>
      <c r="CX9" s="3750">
        <f>CX8/7</f>
        <v>20.857142857142858</v>
      </c>
      <c r="CY9" s="3750">
        <f t="shared" ref="CY9:DF9" si="10">CY8/7</f>
        <v>19.285714285714285</v>
      </c>
      <c r="CZ9" s="3750">
        <f t="shared" si="10"/>
        <v>20.571428571428573</v>
      </c>
      <c r="DA9" s="3750">
        <f t="shared" si="10"/>
        <v>20</v>
      </c>
      <c r="DB9" s="3750">
        <f t="shared" si="10"/>
        <v>20.285714285714285</v>
      </c>
      <c r="DC9" s="3750">
        <f t="shared" si="10"/>
        <v>18.714285714285715</v>
      </c>
      <c r="DD9" s="3750"/>
      <c r="DE9" s="3750">
        <f t="shared" si="10"/>
        <v>23.285714285714285</v>
      </c>
      <c r="DF9" s="3750">
        <f t="shared" si="10"/>
        <v>23.714285714285715</v>
      </c>
      <c r="DG9" s="3750"/>
      <c r="DH9" s="3750"/>
      <c r="DI9" s="3750"/>
      <c r="DJ9" s="3750"/>
      <c r="DK9" s="3750"/>
      <c r="DL9" s="3210">
        <v>20.688311688311689</v>
      </c>
      <c r="DM9" s="4322">
        <f>DM8/7</f>
        <v>20.839285714285715</v>
      </c>
    </row>
    <row r="10" spans="3:117" x14ac:dyDescent="0.25">
      <c r="C10" s="4264" t="s">
        <v>746</v>
      </c>
      <c r="D10" s="4264" t="s">
        <v>104</v>
      </c>
      <c r="F10" s="40" t="e">
        <f>F98-#REF!</f>
        <v>#REF!</v>
      </c>
      <c r="G10" s="40" t="e">
        <f>G98-#REF!</f>
        <v>#REF!</v>
      </c>
      <c r="H10" s="40" t="e">
        <f>H98-#REF!</f>
        <v>#REF!</v>
      </c>
      <c r="I10" s="40" t="e">
        <f>I98-#REF!</f>
        <v>#REF!</v>
      </c>
      <c r="J10" s="40" t="e">
        <f>J98-#REF!</f>
        <v>#REF!</v>
      </c>
      <c r="K10" s="40" t="e">
        <f>K98-#REF!</f>
        <v>#REF!</v>
      </c>
      <c r="L10" s="40"/>
      <c r="M10" s="34" t="e">
        <f>M98-#REF!</f>
        <v>#REF!</v>
      </c>
      <c r="CG10" s="15" t="e">
        <f t="shared" ref="CG10:CQ10" si="11">CG98-CG86</f>
        <v>#REF!</v>
      </c>
      <c r="CH10" s="15" t="e">
        <f t="shared" si="11"/>
        <v>#REF!</v>
      </c>
      <c r="CI10" s="15" t="e">
        <f t="shared" si="11"/>
        <v>#REF!</v>
      </c>
      <c r="CJ10" s="15" t="e">
        <f t="shared" si="11"/>
        <v>#REF!</v>
      </c>
      <c r="CK10" s="15" t="e">
        <f t="shared" si="11"/>
        <v>#REF!</v>
      </c>
      <c r="CL10" s="15" t="e">
        <f t="shared" si="11"/>
        <v>#REF!</v>
      </c>
      <c r="CM10" s="15" t="e">
        <f t="shared" si="11"/>
        <v>#REF!</v>
      </c>
      <c r="CN10" s="15" t="e">
        <f t="shared" si="11"/>
        <v>#REF!</v>
      </c>
      <c r="CO10" s="15" t="e">
        <f t="shared" si="11"/>
        <v>#REF!</v>
      </c>
      <c r="CP10" s="15" t="e">
        <f t="shared" si="11"/>
        <v>#REF!</v>
      </c>
      <c r="CQ10" s="15" t="e">
        <f t="shared" si="11"/>
        <v>#REF!</v>
      </c>
      <c r="CR10" s="15"/>
      <c r="CS10" s="15" t="e">
        <f t="shared" ref="CS10:DC10" si="12">CS98-CS86</f>
        <v>#REF!</v>
      </c>
      <c r="CT10" s="15" t="e">
        <f t="shared" si="12"/>
        <v>#REF!</v>
      </c>
      <c r="CU10" s="15">
        <f t="shared" si="12"/>
        <v>110</v>
      </c>
      <c r="CV10" s="15">
        <f t="shared" si="12"/>
        <v>99</v>
      </c>
      <c r="CW10" s="3749">
        <f t="shared" si="12"/>
        <v>94</v>
      </c>
      <c r="CX10" s="3749">
        <f t="shared" si="12"/>
        <v>97</v>
      </c>
      <c r="CY10" s="3749">
        <f t="shared" si="12"/>
        <v>93</v>
      </c>
      <c r="CZ10" s="3749">
        <f t="shared" si="12"/>
        <v>95</v>
      </c>
      <c r="DA10" s="3749">
        <f t="shared" si="12"/>
        <v>91</v>
      </c>
      <c r="DB10" s="3749">
        <f t="shared" si="12"/>
        <v>93</v>
      </c>
      <c r="DC10" s="3749">
        <f t="shared" si="12"/>
        <v>82</v>
      </c>
      <c r="DE10" s="3749">
        <f>DE98-DE86</f>
        <v>114</v>
      </c>
      <c r="DF10" s="3749">
        <f>DF98-DF86</f>
        <v>117</v>
      </c>
      <c r="DL10" s="3210">
        <v>106.90909090909091</v>
      </c>
      <c r="DM10" s="4322">
        <f>AVERAGE(CX10,CY10,CZ10,DA10,DB10,DC10,DE10,DF10,DG10,DJ10,DK10)</f>
        <v>97.75</v>
      </c>
    </row>
    <row r="11" spans="3:117" x14ac:dyDescent="0.25">
      <c r="C11" s="4264" t="s">
        <v>747</v>
      </c>
      <c r="D11" s="4264" t="s">
        <v>105</v>
      </c>
      <c r="E11" s="7"/>
      <c r="F11" s="171" t="e">
        <f>F10/30</f>
        <v>#REF!</v>
      </c>
      <c r="G11" s="171" t="e">
        <f t="shared" ref="G11:M11" si="13">G10/30</f>
        <v>#REF!</v>
      </c>
      <c r="H11" s="171" t="e">
        <f t="shared" si="13"/>
        <v>#REF!</v>
      </c>
      <c r="I11" s="171" t="e">
        <f t="shared" si="13"/>
        <v>#REF!</v>
      </c>
      <c r="J11" s="171" t="e">
        <f t="shared" si="13"/>
        <v>#REF!</v>
      </c>
      <c r="K11" s="171" t="e">
        <f t="shared" si="13"/>
        <v>#REF!</v>
      </c>
      <c r="L11" s="171"/>
      <c r="M11" s="35" t="e">
        <f t="shared" si="13"/>
        <v>#REF!</v>
      </c>
      <c r="CG11" s="29" t="e">
        <f>CG10/7</f>
        <v>#REF!</v>
      </c>
      <c r="CH11" s="29" t="e">
        <f t="shared" ref="CH11:CS11" si="14">CH10/7</f>
        <v>#REF!</v>
      </c>
      <c r="CI11" s="29" t="e">
        <f t="shared" si="14"/>
        <v>#REF!</v>
      </c>
      <c r="CJ11" s="29" t="e">
        <f t="shared" si="14"/>
        <v>#REF!</v>
      </c>
      <c r="CK11" s="29" t="e">
        <f t="shared" si="14"/>
        <v>#REF!</v>
      </c>
      <c r="CL11" s="29" t="e">
        <f t="shared" si="14"/>
        <v>#REF!</v>
      </c>
      <c r="CM11" s="29" t="e">
        <f t="shared" si="14"/>
        <v>#REF!</v>
      </c>
      <c r="CN11" s="29" t="e">
        <f t="shared" si="14"/>
        <v>#REF!</v>
      </c>
      <c r="CO11" s="29" t="e">
        <f t="shared" si="14"/>
        <v>#REF!</v>
      </c>
      <c r="CP11" s="29" t="e">
        <f t="shared" si="14"/>
        <v>#REF!</v>
      </c>
      <c r="CQ11" s="29" t="e">
        <f t="shared" si="14"/>
        <v>#REF!</v>
      </c>
      <c r="CR11" s="29"/>
      <c r="CS11" s="29" t="e">
        <f t="shared" si="14"/>
        <v>#REF!</v>
      </c>
      <c r="CT11" s="29" t="e">
        <f>CT10/7</f>
        <v>#REF!</v>
      </c>
      <c r="CU11" s="29">
        <f>CU10/7</f>
        <v>15.714285714285714</v>
      </c>
      <c r="CV11" s="29">
        <f>CV10/7</f>
        <v>14.142857142857142</v>
      </c>
      <c r="CW11" s="3750">
        <f>CW10/7</f>
        <v>13.428571428571429</v>
      </c>
      <c r="CX11" s="3750">
        <f>CX10/7</f>
        <v>13.857142857142858</v>
      </c>
      <c r="CY11" s="3750">
        <f t="shared" ref="CY11:DF11" si="15">CY10/7</f>
        <v>13.285714285714286</v>
      </c>
      <c r="CZ11" s="3750">
        <f t="shared" si="15"/>
        <v>13.571428571428571</v>
      </c>
      <c r="DA11" s="3750">
        <f t="shared" si="15"/>
        <v>13</v>
      </c>
      <c r="DB11" s="3750">
        <f t="shared" si="15"/>
        <v>13.285714285714286</v>
      </c>
      <c r="DC11" s="3750">
        <f t="shared" si="15"/>
        <v>11.714285714285714</v>
      </c>
      <c r="DD11" s="3750"/>
      <c r="DE11" s="3750">
        <f t="shared" si="15"/>
        <v>16.285714285714285</v>
      </c>
      <c r="DF11" s="3750">
        <f t="shared" si="15"/>
        <v>16.714285714285715</v>
      </c>
      <c r="DG11" s="3750"/>
      <c r="DH11" s="3750"/>
      <c r="DI11" s="3750"/>
      <c r="DJ11" s="3750"/>
      <c r="DK11" s="3750"/>
      <c r="DL11" s="3210">
        <v>15.272727272727272</v>
      </c>
      <c r="DM11" s="4322">
        <f>DM10/7</f>
        <v>13.964285714285714</v>
      </c>
    </row>
    <row r="12" spans="3:117" x14ac:dyDescent="0.25">
      <c r="C12" s="4264" t="s">
        <v>740</v>
      </c>
      <c r="CG12" s="15" t="e">
        <f t="shared" ref="CG12:CQ12" si="16">CG98-CG56</f>
        <v>#REF!</v>
      </c>
      <c r="CH12" s="15" t="e">
        <f t="shared" si="16"/>
        <v>#REF!</v>
      </c>
      <c r="CI12" s="15" t="e">
        <f t="shared" si="16"/>
        <v>#REF!</v>
      </c>
      <c r="CJ12" s="15" t="e">
        <f t="shared" si="16"/>
        <v>#REF!</v>
      </c>
      <c r="CK12" s="15" t="e">
        <f t="shared" si="16"/>
        <v>#REF!</v>
      </c>
      <c r="CL12" s="15" t="e">
        <f t="shared" si="16"/>
        <v>#REF!</v>
      </c>
      <c r="CM12" s="15" t="e">
        <f t="shared" si="16"/>
        <v>#REF!</v>
      </c>
      <c r="CN12" s="15" t="e">
        <f t="shared" si="16"/>
        <v>#REF!</v>
      </c>
      <c r="CO12" s="15" t="e">
        <f t="shared" si="16"/>
        <v>#REF!</v>
      </c>
      <c r="CP12" s="15" t="e">
        <f t="shared" si="16"/>
        <v>#REF!</v>
      </c>
      <c r="CQ12" s="15" t="e">
        <f t="shared" si="16"/>
        <v>#REF!</v>
      </c>
      <c r="CR12" s="15"/>
      <c r="CS12" s="15" t="e">
        <f t="shared" ref="CS12:DC12" si="17">CS98-CS56</f>
        <v>#REF!</v>
      </c>
      <c r="CT12" s="15" t="e">
        <f t="shared" si="17"/>
        <v>#REF!</v>
      </c>
      <c r="CU12" s="15">
        <f t="shared" si="17"/>
        <v>126</v>
      </c>
      <c r="CV12" s="15">
        <f t="shared" si="17"/>
        <v>115</v>
      </c>
      <c r="CW12" s="3749">
        <f t="shared" si="17"/>
        <v>110</v>
      </c>
      <c r="CX12" s="3749">
        <f t="shared" si="17"/>
        <v>113</v>
      </c>
      <c r="CY12" s="3749">
        <f t="shared" si="17"/>
        <v>109</v>
      </c>
      <c r="CZ12" s="3749">
        <f t="shared" si="17"/>
        <v>111</v>
      </c>
      <c r="DA12" s="3749">
        <f t="shared" si="17"/>
        <v>107</v>
      </c>
      <c r="DB12" s="3749">
        <f t="shared" si="17"/>
        <v>109</v>
      </c>
      <c r="DC12" s="3749">
        <f t="shared" si="17"/>
        <v>105</v>
      </c>
      <c r="DE12" s="3749">
        <f>DE98-DE56</f>
        <v>137</v>
      </c>
      <c r="DF12" s="3749">
        <f>DF98-DF56</f>
        <v>133</v>
      </c>
      <c r="DL12" s="3210">
        <v>118.45454545454545</v>
      </c>
      <c r="DM12" s="4322">
        <f>AVERAGE(CX12,CY12,CZ12,DA12,DB12,DC12,DE12,DF12,DG12,DJ12,DK12)</f>
        <v>115.5</v>
      </c>
    </row>
    <row r="13" spans="3:117" x14ac:dyDescent="0.25">
      <c r="C13" s="4264" t="s">
        <v>741</v>
      </c>
      <c r="CG13" s="29" t="e">
        <f>CG12/7</f>
        <v>#REF!</v>
      </c>
      <c r="CH13" s="29" t="e">
        <f t="shared" ref="CH13:CS13" si="18">CH12/7</f>
        <v>#REF!</v>
      </c>
      <c r="CI13" s="29" t="e">
        <f t="shared" si="18"/>
        <v>#REF!</v>
      </c>
      <c r="CJ13" s="29" t="e">
        <f t="shared" si="18"/>
        <v>#REF!</v>
      </c>
      <c r="CK13" s="29" t="e">
        <f t="shared" si="18"/>
        <v>#REF!</v>
      </c>
      <c r="CL13" s="29" t="e">
        <f t="shared" si="18"/>
        <v>#REF!</v>
      </c>
      <c r="CM13" s="29" t="e">
        <f t="shared" si="18"/>
        <v>#REF!</v>
      </c>
      <c r="CN13" s="29" t="e">
        <f t="shared" si="18"/>
        <v>#REF!</v>
      </c>
      <c r="CO13" s="29" t="e">
        <f t="shared" si="18"/>
        <v>#REF!</v>
      </c>
      <c r="CP13" s="29" t="e">
        <f t="shared" si="18"/>
        <v>#REF!</v>
      </c>
      <c r="CQ13" s="29" t="e">
        <f t="shared" si="18"/>
        <v>#REF!</v>
      </c>
      <c r="CR13" s="29"/>
      <c r="CS13" s="29" t="e">
        <f t="shared" si="18"/>
        <v>#REF!</v>
      </c>
      <c r="CT13" s="29" t="e">
        <f>CT12/7</f>
        <v>#REF!</v>
      </c>
      <c r="CU13" s="29">
        <f>CU12/7</f>
        <v>18</v>
      </c>
      <c r="CV13" s="29">
        <f>CV12/7</f>
        <v>16.428571428571427</v>
      </c>
      <c r="CW13" s="3750">
        <f>CW12/7</f>
        <v>15.714285714285714</v>
      </c>
      <c r="CX13" s="3750">
        <f>CX12/7</f>
        <v>16.142857142857142</v>
      </c>
      <c r="CY13" s="3750">
        <f t="shared" ref="CY13:DF13" si="19">CY12/7</f>
        <v>15.571428571428571</v>
      </c>
      <c r="CZ13" s="3750">
        <f t="shared" si="19"/>
        <v>15.857142857142858</v>
      </c>
      <c r="DA13" s="3750">
        <f t="shared" si="19"/>
        <v>15.285714285714286</v>
      </c>
      <c r="DB13" s="3750">
        <f t="shared" si="19"/>
        <v>15.571428571428571</v>
      </c>
      <c r="DC13" s="3750">
        <f t="shared" si="19"/>
        <v>15</v>
      </c>
      <c r="DD13" s="3750"/>
      <c r="DE13" s="3750">
        <f t="shared" si="19"/>
        <v>19.571428571428573</v>
      </c>
      <c r="DF13" s="3750">
        <f t="shared" si="19"/>
        <v>19</v>
      </c>
      <c r="DG13" s="3750"/>
      <c r="DH13" s="3750"/>
      <c r="DI13" s="3750"/>
      <c r="DJ13" s="3750"/>
      <c r="DK13" s="3750"/>
      <c r="DL13" s="3210">
        <v>16.922077922077921</v>
      </c>
      <c r="DM13" s="4322">
        <f>DM12/7</f>
        <v>16.5</v>
      </c>
    </row>
    <row r="14" spans="3:117" x14ac:dyDescent="0.25">
      <c r="C14" s="4264" t="s">
        <v>743</v>
      </c>
      <c r="K14" s="29"/>
      <c r="CG14" s="15" t="e">
        <f t="shared" ref="CG14:CQ14" si="20">CG98-CG66</f>
        <v>#REF!</v>
      </c>
      <c r="CH14" s="15" t="e">
        <f t="shared" si="20"/>
        <v>#REF!</v>
      </c>
      <c r="CI14" s="15" t="e">
        <f t="shared" si="20"/>
        <v>#REF!</v>
      </c>
      <c r="CJ14" s="15" t="e">
        <f t="shared" si="20"/>
        <v>#REF!</v>
      </c>
      <c r="CK14" s="15" t="e">
        <f t="shared" si="20"/>
        <v>#REF!</v>
      </c>
      <c r="CL14" s="15" t="e">
        <f t="shared" si="20"/>
        <v>#REF!</v>
      </c>
      <c r="CM14" s="15" t="e">
        <f t="shared" si="20"/>
        <v>#REF!</v>
      </c>
      <c r="CN14" s="15" t="e">
        <f t="shared" si="20"/>
        <v>#REF!</v>
      </c>
      <c r="CO14" s="15" t="e">
        <f t="shared" si="20"/>
        <v>#REF!</v>
      </c>
      <c r="CP14" s="15" t="e">
        <f t="shared" si="20"/>
        <v>#REF!</v>
      </c>
      <c r="CQ14" s="15" t="e">
        <f t="shared" si="20"/>
        <v>#REF!</v>
      </c>
      <c r="CR14" s="15"/>
      <c r="CS14" s="15" t="e">
        <f t="shared" ref="CS14:DC14" si="21">CS98-CS66</f>
        <v>#REF!</v>
      </c>
      <c r="CT14" s="15" t="e">
        <f t="shared" si="21"/>
        <v>#REF!</v>
      </c>
      <c r="CU14" s="15">
        <f t="shared" si="21"/>
        <v>124</v>
      </c>
      <c r="CV14" s="15">
        <f t="shared" si="21"/>
        <v>113</v>
      </c>
      <c r="CW14" s="3749">
        <f t="shared" si="21"/>
        <v>108</v>
      </c>
      <c r="CX14" s="3749">
        <f t="shared" si="21"/>
        <v>111</v>
      </c>
      <c r="CY14" s="3749">
        <f t="shared" si="21"/>
        <v>107</v>
      </c>
      <c r="CZ14" s="3749">
        <f t="shared" si="21"/>
        <v>109</v>
      </c>
      <c r="DA14" s="3749">
        <f t="shared" si="21"/>
        <v>105</v>
      </c>
      <c r="DB14" s="3749">
        <f t="shared" si="21"/>
        <v>107</v>
      </c>
      <c r="DC14" s="3749">
        <f t="shared" si="21"/>
        <v>103</v>
      </c>
      <c r="DE14" s="3749">
        <f>DE98-DE66</f>
        <v>135</v>
      </c>
      <c r="DF14" s="3749">
        <f>DF98-DF66</f>
        <v>131</v>
      </c>
      <c r="DL14" s="3210">
        <v>116.45454545454545</v>
      </c>
      <c r="DM14" s="4322">
        <f>AVERAGE(CX14,CY14,CZ14,DA14,DB14,DC14,DE14,DF14,DG14,DJ14,DK14)</f>
        <v>113.5</v>
      </c>
    </row>
    <row r="15" spans="3:117" x14ac:dyDescent="0.25">
      <c r="C15" s="4264" t="s">
        <v>742</v>
      </c>
      <c r="D15" s="4264" t="s">
        <v>1</v>
      </c>
      <c r="E15" s="29"/>
      <c r="K15" s="29"/>
      <c r="CG15" s="29" t="e">
        <f>CG14/7</f>
        <v>#REF!</v>
      </c>
      <c r="CH15" s="29" t="e">
        <f t="shared" ref="CH15:CS15" si="22">CH14/7</f>
        <v>#REF!</v>
      </c>
      <c r="CI15" s="29" t="e">
        <f t="shared" si="22"/>
        <v>#REF!</v>
      </c>
      <c r="CJ15" s="29" t="e">
        <f t="shared" si="22"/>
        <v>#REF!</v>
      </c>
      <c r="CK15" s="29" t="e">
        <f t="shared" si="22"/>
        <v>#REF!</v>
      </c>
      <c r="CL15" s="29" t="e">
        <f t="shared" si="22"/>
        <v>#REF!</v>
      </c>
      <c r="CM15" s="29" t="e">
        <f t="shared" si="22"/>
        <v>#REF!</v>
      </c>
      <c r="CN15" s="29" t="e">
        <f t="shared" si="22"/>
        <v>#REF!</v>
      </c>
      <c r="CO15" s="29" t="e">
        <f t="shared" si="22"/>
        <v>#REF!</v>
      </c>
      <c r="CP15" s="29" t="e">
        <f t="shared" si="22"/>
        <v>#REF!</v>
      </c>
      <c r="CQ15" s="29" t="e">
        <f t="shared" si="22"/>
        <v>#REF!</v>
      </c>
      <c r="CR15" s="29"/>
      <c r="CS15" s="29" t="e">
        <f t="shared" si="22"/>
        <v>#REF!</v>
      </c>
      <c r="CT15" s="29" t="e">
        <f>CT14/7</f>
        <v>#REF!</v>
      </c>
      <c r="CU15" s="29">
        <f>CU14/7</f>
        <v>17.714285714285715</v>
      </c>
      <c r="CV15" s="29">
        <f>CV14/7</f>
        <v>16.142857142857142</v>
      </c>
      <c r="CW15" s="3750">
        <f>CW14/7</f>
        <v>15.428571428571429</v>
      </c>
      <c r="CX15" s="3750">
        <f>CX14/7</f>
        <v>15.857142857142858</v>
      </c>
      <c r="CY15" s="3750">
        <f t="shared" ref="CY15:DF15" si="23">CY14/7</f>
        <v>15.285714285714286</v>
      </c>
      <c r="CZ15" s="3750">
        <f t="shared" si="23"/>
        <v>15.571428571428571</v>
      </c>
      <c r="DA15" s="3750">
        <f t="shared" si="23"/>
        <v>15</v>
      </c>
      <c r="DB15" s="3750">
        <f t="shared" si="23"/>
        <v>15.285714285714286</v>
      </c>
      <c r="DC15" s="3750">
        <f t="shared" si="23"/>
        <v>14.714285714285714</v>
      </c>
      <c r="DD15" s="3750"/>
      <c r="DE15" s="3750">
        <f t="shared" si="23"/>
        <v>19.285714285714285</v>
      </c>
      <c r="DF15" s="3750">
        <f t="shared" si="23"/>
        <v>18.714285714285715</v>
      </c>
      <c r="DG15" s="3750"/>
      <c r="DH15" s="3750"/>
      <c r="DI15" s="3750"/>
      <c r="DJ15" s="3750"/>
      <c r="DK15" s="3750"/>
      <c r="DL15" s="3210">
        <v>16.636363636363637</v>
      </c>
      <c r="DM15" s="4322">
        <f>DM14/7</f>
        <v>16.214285714285715</v>
      </c>
    </row>
    <row r="16" spans="3:117" ht="15.75" thickBot="1" x14ac:dyDescent="0.3">
      <c r="C16" s="4264" t="s">
        <v>771</v>
      </c>
      <c r="E16" s="29"/>
      <c r="CG16" s="15">
        <f>CG98-CG94</f>
        <v>118</v>
      </c>
      <c r="CH16" s="15">
        <f t="shared" ref="CH16:CS16" si="24">CH98-CH94</f>
        <v>114</v>
      </c>
      <c r="CI16" s="15">
        <f t="shared" si="24"/>
        <v>109</v>
      </c>
      <c r="CJ16" s="15">
        <f t="shared" si="24"/>
        <v>91</v>
      </c>
      <c r="CK16" s="15">
        <f t="shared" si="24"/>
        <v>86</v>
      </c>
      <c r="CL16" s="15">
        <f t="shared" si="24"/>
        <v>89</v>
      </c>
      <c r="CM16" s="15">
        <f t="shared" si="24"/>
        <v>85</v>
      </c>
      <c r="CN16" s="15">
        <f t="shared" si="24"/>
        <v>87</v>
      </c>
      <c r="CO16" s="15">
        <f t="shared" si="24"/>
        <v>97</v>
      </c>
      <c r="CP16" s="15">
        <f t="shared" si="24"/>
        <v>92</v>
      </c>
      <c r="CQ16" s="15">
        <f t="shared" si="24"/>
        <v>88</v>
      </c>
      <c r="CR16" s="15"/>
      <c r="CS16" s="15">
        <f t="shared" si="24"/>
        <v>112</v>
      </c>
      <c r="CT16" s="15">
        <f>CT98-CT94</f>
        <v>115</v>
      </c>
      <c r="CU16" s="15">
        <f>CU98-CU94</f>
        <v>103</v>
      </c>
      <c r="CV16" s="15">
        <f>CV98-CV94</f>
        <v>92</v>
      </c>
      <c r="CW16" s="3749">
        <f>CW98-CW94</f>
        <v>87</v>
      </c>
      <c r="CX16" s="3749">
        <f>CX98-CX94</f>
        <v>90</v>
      </c>
      <c r="CY16" s="3749">
        <f t="shared" ref="CY16:DF16" si="25">CY98-CY94</f>
        <v>86</v>
      </c>
      <c r="CZ16" s="3749">
        <f t="shared" si="25"/>
        <v>88</v>
      </c>
      <c r="DA16" s="3749">
        <f t="shared" si="25"/>
        <v>84</v>
      </c>
      <c r="DB16" s="3749">
        <f t="shared" si="25"/>
        <v>86</v>
      </c>
      <c r="DC16" s="3749">
        <f t="shared" si="25"/>
        <v>82</v>
      </c>
      <c r="DE16" s="3749">
        <f t="shared" si="25"/>
        <v>114</v>
      </c>
      <c r="DF16" s="3749">
        <f t="shared" si="25"/>
        <v>110</v>
      </c>
      <c r="DL16" s="3210">
        <v>95.454545454545453</v>
      </c>
      <c r="DM16" s="4322">
        <f>AVERAGE(CX16,CY16,CZ16,DA16,DB16,DC16,DE16,DF16,DG16,DJ16,DK16)</f>
        <v>92.5</v>
      </c>
    </row>
    <row r="17" spans="1:122" ht="15.75" customHeight="1" x14ac:dyDescent="0.25">
      <c r="C17" s="4264" t="s">
        <v>770</v>
      </c>
      <c r="D17" s="37"/>
      <c r="E17" s="77"/>
      <c r="F17" s="78"/>
      <c r="G17" s="78"/>
      <c r="H17" s="78"/>
      <c r="I17" s="78"/>
      <c r="J17" s="79"/>
      <c r="CG17" s="29">
        <f>CG16/7</f>
        <v>16.857142857142858</v>
      </c>
      <c r="CH17" s="29">
        <f t="shared" ref="CH17:CS17" si="26">CH16/7</f>
        <v>16.285714285714285</v>
      </c>
      <c r="CI17" s="29">
        <f t="shared" si="26"/>
        <v>15.571428571428571</v>
      </c>
      <c r="CJ17" s="29">
        <f t="shared" si="26"/>
        <v>13</v>
      </c>
      <c r="CK17" s="29">
        <f t="shared" si="26"/>
        <v>12.285714285714286</v>
      </c>
      <c r="CL17" s="29">
        <f t="shared" si="26"/>
        <v>12.714285714285714</v>
      </c>
      <c r="CM17" s="29">
        <f t="shared" si="26"/>
        <v>12.142857142857142</v>
      </c>
      <c r="CN17" s="29">
        <f t="shared" si="26"/>
        <v>12.428571428571429</v>
      </c>
      <c r="CO17" s="29">
        <f t="shared" si="26"/>
        <v>13.857142857142858</v>
      </c>
      <c r="CP17" s="29">
        <f t="shared" si="26"/>
        <v>13.142857142857142</v>
      </c>
      <c r="CQ17" s="29">
        <f t="shared" si="26"/>
        <v>12.571428571428571</v>
      </c>
      <c r="CR17" s="29"/>
      <c r="CS17" s="29">
        <f t="shared" si="26"/>
        <v>16</v>
      </c>
      <c r="CT17" s="29">
        <f>CT16/7</f>
        <v>16.428571428571427</v>
      </c>
      <c r="CU17" s="29">
        <f>CU16/7</f>
        <v>14.714285714285714</v>
      </c>
      <c r="CV17" s="29">
        <f>CV16/7</f>
        <v>13.142857142857142</v>
      </c>
      <c r="CW17" s="3750">
        <f>CW16/7</f>
        <v>12.428571428571429</v>
      </c>
      <c r="CX17" s="3750">
        <f>CX16/7</f>
        <v>12.857142857142858</v>
      </c>
      <c r="CY17" s="3750">
        <f t="shared" ref="CY17:DF17" si="27">CY16/7</f>
        <v>12.285714285714286</v>
      </c>
      <c r="CZ17" s="3750">
        <f t="shared" si="27"/>
        <v>12.571428571428571</v>
      </c>
      <c r="DA17" s="3750">
        <f t="shared" si="27"/>
        <v>12</v>
      </c>
      <c r="DB17" s="3750">
        <f t="shared" si="27"/>
        <v>12.285714285714286</v>
      </c>
      <c r="DC17" s="3750">
        <f t="shared" si="27"/>
        <v>11.714285714285714</v>
      </c>
      <c r="DD17" s="3750"/>
      <c r="DE17" s="3750">
        <f t="shared" si="27"/>
        <v>16.285714285714285</v>
      </c>
      <c r="DF17" s="3750">
        <f t="shared" si="27"/>
        <v>15.714285714285714</v>
      </c>
      <c r="DG17" s="3750"/>
      <c r="DH17" s="3750"/>
      <c r="DI17" s="3750"/>
      <c r="DJ17" s="3750"/>
      <c r="DK17" s="3750"/>
      <c r="DL17" s="3210">
        <v>13.636363636363637</v>
      </c>
      <c r="DM17" s="4322">
        <f>DM16/7</f>
        <v>13.214285714285714</v>
      </c>
    </row>
    <row r="18" spans="1:122" ht="15.75" customHeight="1" thickBot="1" x14ac:dyDescent="0.3">
      <c r="C18" s="80"/>
      <c r="D18" s="80"/>
      <c r="E18" s="91"/>
      <c r="F18" s="44"/>
      <c r="G18" s="44"/>
      <c r="H18" s="44"/>
      <c r="I18" s="44"/>
      <c r="J18" s="81"/>
    </row>
    <row r="19" spans="1:122" ht="15" customHeight="1" thickBot="1" x14ac:dyDescent="0.3">
      <c r="A19" s="4674" t="s">
        <v>558</v>
      </c>
      <c r="B19" s="4747"/>
      <c r="C19" s="3568"/>
      <c r="D19" s="720"/>
      <c r="E19" s="92"/>
      <c r="F19" s="82"/>
      <c r="G19" s="118"/>
      <c r="H19" s="83"/>
      <c r="I19" s="93"/>
      <c r="J19" s="83"/>
      <c r="K19" s="198"/>
      <c r="L19" s="199"/>
      <c r="M19" s="200"/>
      <c r="N19" s="203"/>
      <c r="O19" s="200"/>
      <c r="P19" s="203"/>
      <c r="Q19" s="204"/>
      <c r="R19" s="205"/>
      <c r="S19" s="203"/>
      <c r="T19" s="311"/>
      <c r="U19" s="204"/>
      <c r="V19" s="203"/>
      <c r="W19" s="204"/>
      <c r="X19" s="203"/>
      <c r="Y19" s="203"/>
      <c r="Z19" s="204"/>
      <c r="AA19" s="738"/>
      <c r="AB19" s="888" t="s">
        <v>209</v>
      </c>
      <c r="AC19" s="817"/>
      <c r="AD19" s="817"/>
      <c r="AE19" s="818"/>
      <c r="AF19" s="818"/>
      <c r="AR19" s="2803" t="s">
        <v>286</v>
      </c>
      <c r="BB19" s="1"/>
      <c r="BD19" s="1" t="s">
        <v>367</v>
      </c>
      <c r="BG19" s="15">
        <v>2016</v>
      </c>
      <c r="BL19" s="177" t="s">
        <v>411</v>
      </c>
      <c r="BP19" s="15" t="s">
        <v>1</v>
      </c>
      <c r="BR19" s="2113" t="s">
        <v>477</v>
      </c>
      <c r="BS19" s="15">
        <v>2017</v>
      </c>
      <c r="CB19" s="15" t="s">
        <v>661</v>
      </c>
      <c r="CH19" s="15" t="s">
        <v>737</v>
      </c>
      <c r="CK19" s="3209"/>
      <c r="CQ19" s="2095">
        <v>2019</v>
      </c>
      <c r="CS19" s="19" t="s">
        <v>857</v>
      </c>
      <c r="CX19" s="3751" t="s">
        <v>864</v>
      </c>
      <c r="DD19" s="3749" t="s">
        <v>1</v>
      </c>
      <c r="DE19" s="3751" t="s">
        <v>922</v>
      </c>
    </row>
    <row r="20" spans="1:122" ht="30" customHeight="1" thickBot="1" x14ac:dyDescent="0.3">
      <c r="A20" s="4675"/>
      <c r="B20" s="4678"/>
      <c r="C20" s="3569" t="s">
        <v>3</v>
      </c>
      <c r="D20" s="1816"/>
      <c r="E20" s="1817"/>
      <c r="F20" s="1818"/>
      <c r="G20" s="1819"/>
      <c r="H20" s="1818"/>
      <c r="I20" s="1819"/>
      <c r="J20" s="1819"/>
      <c r="K20" s="1818"/>
      <c r="L20" s="1820"/>
      <c r="M20" s="1821"/>
      <c r="N20" s="1822"/>
      <c r="O20" s="1822"/>
      <c r="P20" s="1822"/>
      <c r="Q20" s="1822"/>
      <c r="R20" s="1822"/>
      <c r="S20" s="1822"/>
      <c r="T20" s="1822"/>
      <c r="U20" s="1822"/>
      <c r="V20" s="1823"/>
      <c r="W20" s="1824"/>
      <c r="X20" s="1825"/>
      <c r="Y20" s="1824"/>
      <c r="Z20" s="1825"/>
      <c r="AA20" s="1826"/>
      <c r="AB20" s="1825">
        <v>41455</v>
      </c>
      <c r="AC20" s="1824">
        <v>41485</v>
      </c>
      <c r="AD20" s="1758">
        <v>41516</v>
      </c>
      <c r="AE20" s="1758">
        <v>41547</v>
      </c>
      <c r="AF20" s="1758">
        <v>41577</v>
      </c>
      <c r="AG20" s="1758">
        <v>41608</v>
      </c>
      <c r="AH20" s="1758">
        <v>41638</v>
      </c>
      <c r="AI20" s="1758">
        <v>41304</v>
      </c>
      <c r="AJ20" s="1758">
        <v>41333</v>
      </c>
      <c r="AK20" s="1758">
        <v>41363</v>
      </c>
      <c r="AL20" s="1758">
        <v>41394</v>
      </c>
      <c r="AM20" s="4267">
        <v>41789</v>
      </c>
      <c r="AN20" s="4267">
        <v>41820</v>
      </c>
      <c r="AO20" s="4267">
        <v>41850</v>
      </c>
      <c r="AP20" s="1693">
        <v>41881</v>
      </c>
      <c r="AQ20" s="4267">
        <v>41912</v>
      </c>
      <c r="AR20" s="1693">
        <v>41942</v>
      </c>
      <c r="AS20" s="1693">
        <v>41973</v>
      </c>
      <c r="AT20" s="1693">
        <v>42003</v>
      </c>
      <c r="AU20" s="1697">
        <v>42034</v>
      </c>
      <c r="AV20" s="1693">
        <v>42063</v>
      </c>
      <c r="AW20" s="1697">
        <v>42093</v>
      </c>
      <c r="AX20" s="1693">
        <v>42124</v>
      </c>
      <c r="AY20" s="1693">
        <v>42154</v>
      </c>
      <c r="AZ20" s="1693">
        <v>42185</v>
      </c>
      <c r="BA20" s="1693">
        <v>42215</v>
      </c>
      <c r="BB20" s="1693">
        <v>41881</v>
      </c>
      <c r="BC20" s="1693">
        <v>41912</v>
      </c>
      <c r="BD20" s="1693">
        <v>41942</v>
      </c>
      <c r="BE20" s="1693">
        <v>41973</v>
      </c>
      <c r="BF20" s="1693">
        <v>42003</v>
      </c>
      <c r="BG20" s="1693">
        <v>42399</v>
      </c>
      <c r="BH20" s="4267">
        <v>42428</v>
      </c>
      <c r="BI20" s="1693">
        <v>42459</v>
      </c>
      <c r="BJ20" s="1693">
        <v>42490</v>
      </c>
      <c r="BK20" s="1696">
        <v>42520</v>
      </c>
      <c r="BL20" s="1696">
        <v>42551</v>
      </c>
      <c r="BM20" s="4267">
        <v>42581</v>
      </c>
      <c r="BN20" s="1693">
        <v>42612</v>
      </c>
      <c r="BO20" s="1694">
        <v>42643</v>
      </c>
      <c r="BP20" s="1693">
        <v>42673</v>
      </c>
      <c r="BQ20" s="4267">
        <v>42704</v>
      </c>
      <c r="BR20" s="1693">
        <v>42734</v>
      </c>
      <c r="BS20" s="1696">
        <v>42765</v>
      </c>
      <c r="BT20" s="1694">
        <v>42794</v>
      </c>
      <c r="BU20" s="4267">
        <v>42824</v>
      </c>
      <c r="BV20" s="1693">
        <v>42855</v>
      </c>
      <c r="BW20" s="1696">
        <v>42885</v>
      </c>
      <c r="BX20" s="1693">
        <v>42916</v>
      </c>
      <c r="BY20" s="1693">
        <v>42946</v>
      </c>
      <c r="BZ20" s="1693">
        <v>42977</v>
      </c>
      <c r="CA20" s="1693">
        <v>43008</v>
      </c>
      <c r="CB20" s="1693">
        <v>43038</v>
      </c>
      <c r="CC20" s="1693">
        <v>43069</v>
      </c>
      <c r="CD20" s="1693">
        <v>43099</v>
      </c>
      <c r="CE20" s="1696">
        <v>43130</v>
      </c>
      <c r="CF20" s="1694">
        <v>43159</v>
      </c>
      <c r="CG20" s="1693">
        <v>43189</v>
      </c>
      <c r="CH20" s="1693">
        <v>43220</v>
      </c>
      <c r="CI20" s="1693">
        <v>43250</v>
      </c>
      <c r="CJ20" s="1693">
        <v>43281</v>
      </c>
      <c r="CK20" s="1693">
        <v>43311</v>
      </c>
      <c r="CL20" s="1693">
        <v>43342</v>
      </c>
      <c r="CM20" s="1768">
        <v>43008</v>
      </c>
      <c r="CN20" s="4267">
        <v>43038</v>
      </c>
      <c r="CO20" s="1693">
        <v>43069</v>
      </c>
      <c r="CP20" s="1694">
        <v>43099</v>
      </c>
      <c r="CQ20" s="1697">
        <v>43130</v>
      </c>
      <c r="CR20" s="1695">
        <v>42794</v>
      </c>
      <c r="CS20" s="1693">
        <v>43189</v>
      </c>
      <c r="CT20" s="1693">
        <v>43220</v>
      </c>
      <c r="CU20" s="1693">
        <v>43250</v>
      </c>
      <c r="CV20" s="1693">
        <v>43281</v>
      </c>
      <c r="CW20" s="3856">
        <v>43311</v>
      </c>
      <c r="CX20" s="3856">
        <v>43342</v>
      </c>
      <c r="CY20" s="3856">
        <v>43008</v>
      </c>
      <c r="CZ20" s="4270">
        <v>43038</v>
      </c>
      <c r="DA20" s="3856">
        <v>43069</v>
      </c>
      <c r="DB20" s="3857">
        <v>43099</v>
      </c>
      <c r="DC20" s="3858">
        <v>43860</v>
      </c>
      <c r="DD20" s="3859">
        <v>43889</v>
      </c>
      <c r="DE20" s="3856">
        <v>43920</v>
      </c>
      <c r="DF20" s="3856">
        <v>43951</v>
      </c>
      <c r="DG20" s="3856">
        <v>43981</v>
      </c>
      <c r="DH20" s="3856">
        <v>44012</v>
      </c>
      <c r="DI20" s="3856">
        <v>44042</v>
      </c>
      <c r="DJ20" s="3856">
        <v>44073</v>
      </c>
      <c r="DK20" s="3856">
        <v>44104</v>
      </c>
    </row>
    <row r="21" spans="1:122" s="39" customFormat="1" ht="30" hidden="1" customHeight="1" thickBot="1" x14ac:dyDescent="0.3">
      <c r="A21" s="4675"/>
      <c r="B21" s="4678"/>
      <c r="C21" s="3570" t="s">
        <v>92</v>
      </c>
      <c r="D21" s="543"/>
      <c r="E21" s="545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7"/>
      <c r="S21" s="548"/>
      <c r="T21" s="549"/>
      <c r="U21" s="550"/>
      <c r="V21" s="664"/>
      <c r="W21" s="665"/>
      <c r="X21" s="666"/>
      <c r="Y21" s="665"/>
      <c r="Z21" s="714"/>
      <c r="AA21" s="715"/>
      <c r="AB21" s="664">
        <f t="shared" ref="AB21:AL21" si="28">AB276</f>
        <v>41172</v>
      </c>
      <c r="AC21" s="819">
        <f t="shared" si="28"/>
        <v>41565</v>
      </c>
      <c r="AD21" s="819">
        <f t="shared" si="28"/>
        <v>41233</v>
      </c>
      <c r="AE21" s="819">
        <f t="shared" si="28"/>
        <v>41261</v>
      </c>
      <c r="AF21" s="819">
        <f t="shared" si="28"/>
        <v>41303</v>
      </c>
      <c r="AG21" s="819">
        <f t="shared" si="28"/>
        <v>41324</v>
      </c>
      <c r="AH21" s="819">
        <f t="shared" si="28"/>
        <v>41360</v>
      </c>
      <c r="AI21" s="819">
        <f t="shared" si="28"/>
        <v>41375</v>
      </c>
      <c r="AJ21" s="819" t="str">
        <f t="shared" si="28"/>
        <v>same as 1/30</v>
      </c>
      <c r="AK21" s="819">
        <f t="shared" si="28"/>
        <v>41416</v>
      </c>
      <c r="AL21" s="819">
        <f t="shared" si="28"/>
        <v>41438</v>
      </c>
      <c r="AU21" s="930"/>
      <c r="AW21" s="930"/>
      <c r="BI21" s="1144"/>
      <c r="BJ21" s="1144"/>
      <c r="BR21" s="1144"/>
      <c r="CG21" s="1144"/>
      <c r="CQ21" s="930"/>
      <c r="CR21" s="930"/>
      <c r="CW21" s="3752"/>
      <c r="CX21" s="3752"/>
      <c r="CY21" s="3752"/>
      <c r="CZ21" s="3752"/>
      <c r="DA21" s="3752"/>
      <c r="DB21" s="3752"/>
      <c r="DC21" s="3752"/>
      <c r="DD21" s="3752"/>
      <c r="DE21" s="3752"/>
      <c r="DF21" s="3752"/>
      <c r="DG21" s="3752"/>
      <c r="DH21" s="3752"/>
      <c r="DI21" s="3752"/>
      <c r="DJ21" s="3752"/>
      <c r="DK21" s="3752"/>
      <c r="DM21" s="930"/>
    </row>
    <row r="22" spans="1:122" s="2095" customFormat="1" ht="30" customHeight="1" thickBot="1" x14ac:dyDescent="0.3">
      <c r="A22" s="4675"/>
      <c r="B22" s="4678"/>
      <c r="C22" s="1169" t="s">
        <v>480</v>
      </c>
      <c r="D22" s="1169"/>
      <c r="E22" s="522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90"/>
      <c r="S22" s="14"/>
      <c r="T22" s="301"/>
      <c r="U22" s="302"/>
      <c r="V22" s="667"/>
      <c r="W22" s="450"/>
      <c r="X22" s="184"/>
      <c r="Y22" s="450"/>
      <c r="Z22" s="449"/>
      <c r="AA22" s="450"/>
      <c r="AB22" s="449">
        <f t="shared" ref="AB22:AI22" si="29">AB29-14</f>
        <v>41267</v>
      </c>
      <c r="AC22" s="14">
        <f t="shared" si="29"/>
        <v>41288</v>
      </c>
      <c r="AD22" s="14">
        <f t="shared" si="29"/>
        <v>41330</v>
      </c>
      <c r="AE22" s="14">
        <f t="shared" si="29"/>
        <v>41352</v>
      </c>
      <c r="AF22" s="14">
        <f t="shared" si="29"/>
        <v>41387</v>
      </c>
      <c r="AG22" s="14">
        <f t="shared" si="29"/>
        <v>41415</v>
      </c>
      <c r="AH22" s="14">
        <f t="shared" si="29"/>
        <v>41450</v>
      </c>
      <c r="AI22" s="14">
        <f t="shared" si="29"/>
        <v>41471</v>
      </c>
      <c r="AJ22" s="14" t="s">
        <v>25</v>
      </c>
      <c r="AK22" s="14">
        <f>AK29-14</f>
        <v>41507</v>
      </c>
      <c r="AL22" s="14">
        <f>AL29-14</f>
        <v>41176</v>
      </c>
      <c r="AM22" s="14">
        <f>AM29-14</f>
        <v>41211</v>
      </c>
      <c r="AN22" s="14">
        <f>AN29-14</f>
        <v>41248</v>
      </c>
      <c r="AO22" s="14">
        <v>41628</v>
      </c>
      <c r="AP22" s="14">
        <f>AP29-14</f>
        <v>41316</v>
      </c>
      <c r="AQ22" s="14">
        <f>AQ29-14</f>
        <v>41344</v>
      </c>
      <c r="AR22" s="14">
        <v>41379</v>
      </c>
      <c r="AS22" s="14">
        <f>AS29-14</f>
        <v>41779</v>
      </c>
      <c r="AT22" s="14">
        <f t="shared" ref="AT22:BF22" si="30">AT29-14</f>
        <v>41821</v>
      </c>
      <c r="AU22" s="14">
        <f t="shared" si="30"/>
        <v>41470</v>
      </c>
      <c r="AV22" s="50" t="s">
        <v>25</v>
      </c>
      <c r="AW22" s="14">
        <v>41877</v>
      </c>
      <c r="AX22" s="14">
        <f t="shared" si="30"/>
        <v>41561</v>
      </c>
      <c r="AY22" s="14">
        <f t="shared" si="30"/>
        <v>41589</v>
      </c>
      <c r="AZ22" s="14">
        <f t="shared" si="30"/>
        <v>41613</v>
      </c>
      <c r="BA22" s="14">
        <f t="shared" si="30"/>
        <v>42017</v>
      </c>
      <c r="BB22" s="14">
        <f t="shared" si="30"/>
        <v>42052</v>
      </c>
      <c r="BC22" s="14">
        <f t="shared" si="30"/>
        <v>42087</v>
      </c>
      <c r="BD22" s="14">
        <f t="shared" si="30"/>
        <v>42115</v>
      </c>
      <c r="BE22" s="14">
        <f t="shared" si="30"/>
        <v>42164</v>
      </c>
      <c r="BF22" s="38">
        <f t="shared" si="30"/>
        <v>42199</v>
      </c>
      <c r="BG22" s="806">
        <f>BG29-14</f>
        <v>42227</v>
      </c>
      <c r="BH22" s="302" t="s">
        <v>25</v>
      </c>
      <c r="BI22" s="1148" t="s">
        <v>128</v>
      </c>
      <c r="BJ22" s="38">
        <f t="shared" ref="BJ22:BQ22" si="31">BJ29-14</f>
        <v>42297</v>
      </c>
      <c r="BK22" s="38">
        <f t="shared" si="31"/>
        <v>42318</v>
      </c>
      <c r="BL22" s="1645">
        <f>BL29-28</f>
        <v>42353</v>
      </c>
      <c r="BM22" s="1645">
        <f t="shared" si="31"/>
        <v>42402</v>
      </c>
      <c r="BN22" s="1645">
        <f t="shared" si="31"/>
        <v>42437</v>
      </c>
      <c r="BO22" s="1645">
        <f t="shared" si="31"/>
        <v>42472</v>
      </c>
      <c r="BP22" s="1645">
        <f t="shared" si="31"/>
        <v>42507</v>
      </c>
      <c r="BQ22" s="1645">
        <f t="shared" si="31"/>
        <v>42535</v>
      </c>
      <c r="BR22" s="1646">
        <f>BR26-7</f>
        <v>42522</v>
      </c>
      <c r="BS22" s="1646">
        <f>BS26-7</f>
        <v>42536</v>
      </c>
      <c r="BT22" s="1647" t="s">
        <v>454</v>
      </c>
      <c r="BU22" s="1646">
        <f t="shared" ref="BU22:CA22" si="32">BU26-7</f>
        <v>42571</v>
      </c>
      <c r="BV22" s="1646">
        <f t="shared" si="32"/>
        <v>42606</v>
      </c>
      <c r="BW22" s="1646">
        <f t="shared" si="32"/>
        <v>42641</v>
      </c>
      <c r="BX22" s="1646">
        <f t="shared" si="32"/>
        <v>42662</v>
      </c>
      <c r="BY22" s="1646">
        <f t="shared" si="32"/>
        <v>42711</v>
      </c>
      <c r="BZ22" s="1646">
        <f t="shared" si="32"/>
        <v>42746</v>
      </c>
      <c r="CA22" s="1646">
        <f t="shared" si="32"/>
        <v>42781</v>
      </c>
      <c r="CB22" s="1646">
        <f>CB26-7</f>
        <v>42809</v>
      </c>
      <c r="CC22" s="1645">
        <f>CC26-7</f>
        <v>42837</v>
      </c>
      <c r="CD22" s="2840">
        <f>CD26-7</f>
        <v>42865</v>
      </c>
      <c r="CE22" s="2840">
        <f>CE26-7</f>
        <v>42886</v>
      </c>
      <c r="CF22" s="1647" t="s">
        <v>454</v>
      </c>
      <c r="CG22" s="2840" t="e">
        <f>CG26-7</f>
        <v>#REF!</v>
      </c>
      <c r="CH22" s="2840" t="e">
        <f t="shared" ref="CH22:DB22" si="33">CH26-7</f>
        <v>#REF!</v>
      </c>
      <c r="CI22" s="2840" t="e">
        <f t="shared" si="33"/>
        <v>#REF!</v>
      </c>
      <c r="CJ22" s="2840" t="e">
        <f t="shared" si="33"/>
        <v>#REF!</v>
      </c>
      <c r="CK22" s="2840" t="e">
        <f t="shared" si="33"/>
        <v>#REF!</v>
      </c>
      <c r="CL22" s="2840" t="e">
        <f t="shared" si="33"/>
        <v>#REF!</v>
      </c>
      <c r="CM22" s="2840" t="e">
        <f t="shared" si="33"/>
        <v>#REF!</v>
      </c>
      <c r="CN22" s="2840" t="e">
        <f t="shared" si="33"/>
        <v>#REF!</v>
      </c>
      <c r="CO22" s="2840" t="e">
        <f t="shared" si="33"/>
        <v>#REF!</v>
      </c>
      <c r="CP22" s="2840" t="e">
        <f t="shared" si="33"/>
        <v>#REF!</v>
      </c>
      <c r="CQ22" s="2840" t="e">
        <f t="shared" si="33"/>
        <v>#REF!</v>
      </c>
      <c r="CR22" s="2840" t="s">
        <v>454</v>
      </c>
      <c r="CS22" s="2840" t="e">
        <f t="shared" si="33"/>
        <v>#REF!</v>
      </c>
      <c r="CT22" s="2840" t="e">
        <f t="shared" si="33"/>
        <v>#REF!</v>
      </c>
      <c r="CU22" s="2840">
        <f t="shared" si="33"/>
        <v>43376</v>
      </c>
      <c r="CV22" s="2840">
        <f t="shared" si="33"/>
        <v>43411</v>
      </c>
      <c r="CW22" s="3860">
        <f t="shared" si="33"/>
        <v>43453</v>
      </c>
      <c r="CX22" s="3860">
        <f t="shared" si="33"/>
        <v>43474</v>
      </c>
      <c r="CY22" s="3860">
        <f t="shared" si="33"/>
        <v>43516</v>
      </c>
      <c r="CZ22" s="3860">
        <f t="shared" si="33"/>
        <v>43537</v>
      </c>
      <c r="DA22" s="3860">
        <f t="shared" si="33"/>
        <v>43572</v>
      </c>
      <c r="DB22" s="3860">
        <f t="shared" si="33"/>
        <v>43242</v>
      </c>
      <c r="DC22" s="3860">
        <f>DC26-7</f>
        <v>43635</v>
      </c>
      <c r="DD22" s="3861" t="s">
        <v>454</v>
      </c>
      <c r="DE22" s="3860">
        <f t="shared" ref="DE22:DK22" si="34">DE26-7</f>
        <v>43677</v>
      </c>
      <c r="DF22" s="3860">
        <f t="shared" si="34"/>
        <v>43698</v>
      </c>
      <c r="DG22" s="3860">
        <f t="shared" si="34"/>
        <v>43740</v>
      </c>
      <c r="DH22" s="3860">
        <f t="shared" si="34"/>
        <v>43777</v>
      </c>
      <c r="DI22" s="3860">
        <f t="shared" si="34"/>
        <v>43817</v>
      </c>
      <c r="DJ22" s="3860">
        <f t="shared" si="34"/>
        <v>43852</v>
      </c>
      <c r="DK22" s="3860">
        <f t="shared" si="34"/>
        <v>43873</v>
      </c>
    </row>
    <row r="23" spans="1:122" s="442" customFormat="1" ht="30" hidden="1" customHeight="1" thickBot="1" x14ac:dyDescent="0.3">
      <c r="A23" s="4675"/>
      <c r="B23" s="4678"/>
      <c r="C23" s="3571" t="s">
        <v>111</v>
      </c>
      <c r="D23" s="534"/>
      <c r="E23" s="523"/>
      <c r="F23" s="436"/>
      <c r="G23" s="435"/>
      <c r="H23" s="436"/>
      <c r="I23" s="435"/>
      <c r="J23" s="435"/>
      <c r="K23" s="435"/>
      <c r="L23" s="437"/>
      <c r="M23" s="435"/>
      <c r="N23" s="435"/>
      <c r="O23" s="435"/>
      <c r="P23" s="435"/>
      <c r="Q23" s="435"/>
      <c r="R23" s="498"/>
      <c r="S23" s="438"/>
      <c r="T23" s="439"/>
      <c r="U23" s="440"/>
      <c r="V23" s="510"/>
      <c r="W23" s="441"/>
      <c r="X23" s="440"/>
      <c r="Y23" s="441"/>
      <c r="Z23" s="440"/>
      <c r="AA23" s="441"/>
      <c r="AB23" s="440"/>
      <c r="AC23" s="820"/>
      <c r="AD23" s="820"/>
      <c r="AE23" s="820"/>
      <c r="AF23" s="820"/>
      <c r="AG23" s="820"/>
      <c r="AH23" s="820"/>
      <c r="AI23" s="820"/>
      <c r="AJ23" s="820" t="s">
        <v>25</v>
      </c>
      <c r="AK23" s="820"/>
      <c r="AL23" s="820"/>
      <c r="AM23" s="820"/>
      <c r="AN23" s="820"/>
      <c r="AO23" s="820"/>
      <c r="AP23" s="820"/>
      <c r="AQ23" s="820"/>
      <c r="AR23" s="820"/>
      <c r="AS23" s="820"/>
      <c r="AT23" s="820"/>
      <c r="AU23" s="820"/>
      <c r="AV23" s="820"/>
      <c r="AW23" s="820"/>
      <c r="AX23" s="820"/>
      <c r="AY23" s="820"/>
      <c r="AZ23" s="820"/>
      <c r="BA23" s="820"/>
      <c r="BB23" s="820"/>
      <c r="BC23" s="820"/>
      <c r="BD23" s="820"/>
      <c r="BE23" s="820"/>
      <c r="BF23" s="1137"/>
      <c r="BG23" s="820"/>
      <c r="BH23" s="1145"/>
      <c r="BI23" s="820"/>
      <c r="BJ23" s="1137"/>
      <c r="BL23" s="1235"/>
      <c r="BM23" s="1235"/>
      <c r="BN23" s="1235"/>
      <c r="BR23" s="1439"/>
      <c r="BS23" s="1440"/>
      <c r="BT23" s="1621"/>
      <c r="BU23" s="1623"/>
      <c r="BV23" s="1623"/>
      <c r="BW23" s="1632"/>
      <c r="BX23" s="1632"/>
      <c r="BY23" s="1632"/>
      <c r="BZ23" s="1632"/>
      <c r="CA23" s="1632"/>
      <c r="CB23" s="1632"/>
      <c r="CC23" s="2836"/>
      <c r="CD23" s="534"/>
      <c r="CE23" s="534"/>
      <c r="CF23" s="1621"/>
      <c r="CG23" s="534"/>
      <c r="CH23" s="534"/>
      <c r="CI23" s="534"/>
      <c r="CJ23" s="534"/>
      <c r="CK23" s="534"/>
      <c r="CL23" s="534"/>
      <c r="CM23" s="534"/>
      <c r="CN23" s="534"/>
      <c r="CO23" s="534"/>
      <c r="CP23" s="534"/>
      <c r="CQ23" s="438"/>
      <c r="CR23" s="438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1623" t="s">
        <v>454</v>
      </c>
      <c r="DE23" s="534"/>
      <c r="DF23" s="534"/>
      <c r="DG23" s="534"/>
      <c r="DH23" s="534"/>
      <c r="DI23" s="534"/>
      <c r="DJ23" s="534"/>
      <c r="DK23" s="534"/>
      <c r="DL23" s="1048"/>
      <c r="DM23" s="4323"/>
      <c r="DN23" s="1048"/>
      <c r="DO23" s="1048"/>
      <c r="DP23" s="1048"/>
      <c r="DQ23" s="1048"/>
      <c r="DR23" s="1048"/>
    </row>
    <row r="24" spans="1:122" s="442" customFormat="1" ht="30" hidden="1" customHeight="1" thickBot="1" x14ac:dyDescent="0.3">
      <c r="A24" s="4675"/>
      <c r="B24" s="4678"/>
      <c r="C24" s="3572" t="s">
        <v>144</v>
      </c>
      <c r="D24" s="535"/>
      <c r="E24" s="523"/>
      <c r="F24" s="436"/>
      <c r="G24" s="435"/>
      <c r="H24" s="436"/>
      <c r="I24" s="435"/>
      <c r="J24" s="435"/>
      <c r="K24" s="436"/>
      <c r="L24" s="443"/>
      <c r="M24" s="444"/>
      <c r="N24" s="444"/>
      <c r="O24" s="444"/>
      <c r="P24" s="444"/>
      <c r="Q24" s="444"/>
      <c r="R24" s="445"/>
      <c r="S24" s="441"/>
      <c r="T24" s="439"/>
      <c r="U24" s="510"/>
      <c r="V24" s="510"/>
      <c r="W24" s="446"/>
      <c r="X24" s="440"/>
      <c r="Y24" s="441"/>
      <c r="Z24" s="440"/>
      <c r="AA24" s="441"/>
      <c r="AB24" s="440"/>
      <c r="AC24" s="820"/>
      <c r="AD24" s="820"/>
      <c r="AE24" s="820"/>
      <c r="AF24" s="820"/>
      <c r="AG24" s="820"/>
      <c r="AH24" s="820"/>
      <c r="AI24" s="820"/>
      <c r="AJ24" s="820" t="s">
        <v>25</v>
      </c>
      <c r="AK24" s="820"/>
      <c r="AL24" s="820"/>
      <c r="AM24" s="820"/>
      <c r="AN24" s="820"/>
      <c r="AO24" s="820"/>
      <c r="AP24" s="820"/>
      <c r="AQ24" s="820"/>
      <c r="AR24" s="820"/>
      <c r="AS24" s="820"/>
      <c r="AT24" s="820"/>
      <c r="AU24" s="820"/>
      <c r="AV24" s="820"/>
      <c r="AW24" s="820"/>
      <c r="AX24" s="820"/>
      <c r="AY24" s="820"/>
      <c r="AZ24" s="820"/>
      <c r="BA24" s="820"/>
      <c r="BB24" s="820"/>
      <c r="BC24" s="820"/>
      <c r="BD24" s="820"/>
      <c r="BE24" s="820"/>
      <c r="BF24" s="1137"/>
      <c r="BG24" s="820"/>
      <c r="BH24" s="1145"/>
      <c r="BI24" s="820"/>
      <c r="BJ24" s="1137"/>
      <c r="BL24" s="1235"/>
      <c r="BM24" s="1235"/>
      <c r="BN24" s="1235"/>
      <c r="BR24" s="1439"/>
      <c r="BS24" s="1440"/>
      <c r="BT24" s="1621"/>
      <c r="BU24" s="1623"/>
      <c r="BV24" s="1623"/>
      <c r="BW24" s="534"/>
      <c r="BX24" s="534"/>
      <c r="BY24" s="534"/>
      <c r="BZ24" s="534"/>
      <c r="CA24" s="534"/>
      <c r="CB24" s="534"/>
      <c r="CC24" s="1623"/>
      <c r="CD24" s="534"/>
      <c r="CE24" s="534"/>
      <c r="CF24" s="1621"/>
      <c r="CG24" s="534"/>
      <c r="CH24" s="534"/>
      <c r="CI24" s="534"/>
      <c r="CJ24" s="534"/>
      <c r="CK24" s="534"/>
      <c r="CL24" s="534"/>
      <c r="CM24" s="534"/>
      <c r="CN24" s="534"/>
      <c r="CO24" s="534"/>
      <c r="CP24" s="534"/>
      <c r="CQ24" s="438"/>
      <c r="CR24" s="438"/>
      <c r="CS24" s="534"/>
      <c r="CT24" s="534"/>
      <c r="CU24" s="534"/>
      <c r="CV24" s="534"/>
      <c r="CW24" s="534"/>
      <c r="CX24" s="534"/>
      <c r="CY24" s="534"/>
      <c r="CZ24" s="534"/>
      <c r="DA24" s="534"/>
      <c r="DB24" s="534"/>
      <c r="DC24" s="534"/>
      <c r="DD24" s="1623" t="s">
        <v>454</v>
      </c>
      <c r="DE24" s="534"/>
      <c r="DF24" s="534"/>
      <c r="DG24" s="534"/>
      <c r="DH24" s="534"/>
      <c r="DI24" s="534"/>
      <c r="DJ24" s="534"/>
      <c r="DK24" s="534"/>
      <c r="DL24" s="1048"/>
      <c r="DM24" s="4323"/>
      <c r="DN24" s="1048"/>
      <c r="DO24" s="1048"/>
      <c r="DP24" s="1048"/>
      <c r="DQ24" s="1048"/>
      <c r="DR24" s="1048"/>
    </row>
    <row r="25" spans="1:122" s="1048" customFormat="1" ht="30" hidden="1" customHeight="1" thickBot="1" x14ac:dyDescent="0.3">
      <c r="A25" s="4675"/>
      <c r="B25" s="4678"/>
      <c r="C25" s="3573" t="s">
        <v>334</v>
      </c>
      <c r="D25" s="1050"/>
      <c r="E25" s="1043"/>
      <c r="F25" s="1044"/>
      <c r="G25" s="1045"/>
      <c r="H25" s="1044"/>
      <c r="I25" s="1045"/>
      <c r="J25" s="1045"/>
      <c r="K25" s="1044"/>
      <c r="L25" s="1046"/>
      <c r="M25" s="1047"/>
      <c r="N25" s="1047"/>
      <c r="O25" s="1047"/>
      <c r="P25" s="1047"/>
      <c r="Q25" s="1047"/>
      <c r="R25" s="1051"/>
      <c r="S25" s="450"/>
      <c r="T25" s="367"/>
      <c r="U25" s="449"/>
      <c r="V25" s="667"/>
      <c r="W25" s="450"/>
      <c r="X25" s="449"/>
      <c r="Y25" s="450"/>
      <c r="Z25" s="449"/>
      <c r="AA25" s="450"/>
      <c r="AB25" s="449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 t="s">
        <v>369</v>
      </c>
      <c r="BA25" s="14">
        <v>41992</v>
      </c>
      <c r="BB25" s="820"/>
      <c r="BC25" s="14"/>
      <c r="BD25" s="820">
        <f>BD29-47</f>
        <v>42082</v>
      </c>
      <c r="BE25" s="866">
        <f>BE29-47</f>
        <v>42131</v>
      </c>
      <c r="BF25" s="38">
        <f>BF29-47</f>
        <v>42166</v>
      </c>
      <c r="BG25" s="1134"/>
      <c r="BH25" s="1146"/>
      <c r="BI25" s="1133" t="s">
        <v>368</v>
      </c>
      <c r="BJ25" s="38">
        <f>BJ29-47</f>
        <v>42264</v>
      </c>
      <c r="BK25" s="442"/>
      <c r="BL25" s="1235"/>
      <c r="BM25" s="1235"/>
      <c r="BN25" s="1235"/>
      <c r="BO25" s="442"/>
      <c r="BP25" s="442"/>
      <c r="BQ25" s="442"/>
      <c r="BR25" s="1439"/>
      <c r="BS25" s="1440"/>
      <c r="BT25" s="1621"/>
      <c r="BU25" s="1623"/>
      <c r="BV25" s="1623"/>
      <c r="BW25" s="534"/>
      <c r="BX25" s="534"/>
      <c r="BY25" s="534"/>
      <c r="BZ25" s="534"/>
      <c r="CA25" s="534"/>
      <c r="CB25" s="534"/>
      <c r="CC25" s="1623"/>
      <c r="CD25" s="534"/>
      <c r="CE25" s="534"/>
      <c r="CF25" s="1621"/>
      <c r="CG25" s="534"/>
      <c r="CH25" s="534"/>
      <c r="CI25" s="534"/>
      <c r="CJ25" s="534"/>
      <c r="CK25" s="534"/>
      <c r="CL25" s="534"/>
      <c r="CM25" s="534"/>
      <c r="CN25" s="534"/>
      <c r="CO25" s="534"/>
      <c r="CP25" s="534"/>
      <c r="CQ25" s="438"/>
      <c r="CR25" s="438"/>
      <c r="CS25" s="534"/>
      <c r="CT25" s="534"/>
      <c r="CU25" s="534"/>
      <c r="CV25" s="534"/>
      <c r="CW25" s="534"/>
      <c r="CX25" s="534"/>
      <c r="CY25" s="534"/>
      <c r="CZ25" s="534"/>
      <c r="DA25" s="534"/>
      <c r="DB25" s="534"/>
      <c r="DC25" s="534"/>
      <c r="DD25" s="1623" t="s">
        <v>454</v>
      </c>
      <c r="DE25" s="534"/>
      <c r="DF25" s="534"/>
      <c r="DG25" s="534"/>
      <c r="DH25" s="534"/>
      <c r="DI25" s="534"/>
      <c r="DJ25" s="534"/>
      <c r="DK25" s="534"/>
      <c r="DM25" s="4323"/>
    </row>
    <row r="26" spans="1:122" s="1048" customFormat="1" ht="30" customHeight="1" x14ac:dyDescent="0.25">
      <c r="A26" s="4675"/>
      <c r="B26" s="4678"/>
      <c r="C26" s="3574" t="s">
        <v>590</v>
      </c>
      <c r="D26" s="2586"/>
      <c r="E26" s="1043"/>
      <c r="F26" s="1044"/>
      <c r="G26" s="1045"/>
      <c r="H26" s="1044"/>
      <c r="I26" s="1045"/>
      <c r="J26" s="1045"/>
      <c r="K26" s="1044"/>
      <c r="L26" s="1046"/>
      <c r="M26" s="1047"/>
      <c r="N26" s="1047"/>
      <c r="O26" s="1047"/>
      <c r="P26" s="1047"/>
      <c r="Q26" s="1047"/>
      <c r="R26" s="1051"/>
      <c r="S26" s="2587"/>
      <c r="T26" s="2588"/>
      <c r="U26" s="678"/>
      <c r="V26" s="2589"/>
      <c r="W26" s="2587"/>
      <c r="X26" s="678"/>
      <c r="Y26" s="2587"/>
      <c r="Z26" s="678"/>
      <c r="AA26" s="2587"/>
      <c r="AB26" s="678"/>
      <c r="AC26" s="2590"/>
      <c r="AD26" s="2590"/>
      <c r="AE26" s="2590"/>
      <c r="AF26" s="2590"/>
      <c r="AG26" s="2590"/>
      <c r="AH26" s="2590"/>
      <c r="AI26" s="2591"/>
      <c r="AJ26" s="2591"/>
      <c r="AK26" s="2591"/>
      <c r="AL26" s="2591"/>
      <c r="AM26" s="2591"/>
      <c r="AN26" s="2591"/>
      <c r="AO26" s="2591"/>
      <c r="AP26" s="2591"/>
      <c r="AQ26" s="2591"/>
      <c r="AR26" s="2591"/>
      <c r="AS26" s="2591"/>
      <c r="AT26" s="2591"/>
      <c r="AU26" s="2591"/>
      <c r="AV26" s="2591"/>
      <c r="AW26" s="2591"/>
      <c r="AX26" s="2591"/>
      <c r="AY26" s="2591"/>
      <c r="AZ26" s="2591"/>
      <c r="BA26" s="2591"/>
      <c r="BB26" s="2591"/>
      <c r="BC26" s="2591"/>
      <c r="BD26" s="2591"/>
      <c r="BE26" s="2591"/>
      <c r="BF26" s="2592"/>
      <c r="BG26" s="2593"/>
      <c r="BH26" s="2594"/>
      <c r="BI26" s="2593"/>
      <c r="BJ26" s="2592"/>
      <c r="BK26" s="2555"/>
      <c r="BL26" s="2556"/>
      <c r="BM26" s="2556"/>
      <c r="BN26" s="2556"/>
      <c r="BO26" s="2555"/>
      <c r="BP26" s="2555"/>
      <c r="BQ26" s="2555"/>
      <c r="BR26" s="2557">
        <f>BR29-48</f>
        <v>42529</v>
      </c>
      <c r="BS26" s="2837">
        <f t="shared" ref="BS26:CA26" si="35">BS29-48</f>
        <v>42543</v>
      </c>
      <c r="BT26" s="1148" t="s">
        <v>454</v>
      </c>
      <c r="BU26" s="2882">
        <f t="shared" si="35"/>
        <v>42578</v>
      </c>
      <c r="BV26" s="2557">
        <f t="shared" si="35"/>
        <v>42613</v>
      </c>
      <c r="BW26" s="2557">
        <f t="shared" si="35"/>
        <v>42648</v>
      </c>
      <c r="BX26" s="2557">
        <f t="shared" si="35"/>
        <v>42669</v>
      </c>
      <c r="BY26" s="2557">
        <f t="shared" si="35"/>
        <v>42718</v>
      </c>
      <c r="BZ26" s="2557">
        <f t="shared" si="35"/>
        <v>42753</v>
      </c>
      <c r="CA26" s="2557">
        <f t="shared" si="35"/>
        <v>42788</v>
      </c>
      <c r="CB26" s="2557">
        <f>CB29-48</f>
        <v>42816</v>
      </c>
      <c r="CC26" s="2837">
        <f>CC29-48</f>
        <v>42844</v>
      </c>
      <c r="CD26" s="2899">
        <f>CD29-49</f>
        <v>42872</v>
      </c>
      <c r="CE26" s="2615">
        <f>CE29-48</f>
        <v>42893</v>
      </c>
      <c r="CF26" s="105" t="s">
        <v>454</v>
      </c>
      <c r="CG26" s="2615" t="e">
        <f>CG29-48</f>
        <v>#REF!</v>
      </c>
      <c r="CH26" s="2615" t="e">
        <f t="shared" ref="CH26:CS26" si="36">CH29-48</f>
        <v>#REF!</v>
      </c>
      <c r="CI26" s="2615" t="e">
        <f t="shared" si="36"/>
        <v>#REF!</v>
      </c>
      <c r="CJ26" s="2615" t="e">
        <f t="shared" si="36"/>
        <v>#REF!</v>
      </c>
      <c r="CK26" s="2615" t="e">
        <f t="shared" si="36"/>
        <v>#REF!</v>
      </c>
      <c r="CL26" s="2615" t="e">
        <f t="shared" si="36"/>
        <v>#REF!</v>
      </c>
      <c r="CM26" s="2615" t="e">
        <f t="shared" si="36"/>
        <v>#REF!</v>
      </c>
      <c r="CN26" s="2615" t="e">
        <f t="shared" si="36"/>
        <v>#REF!</v>
      </c>
      <c r="CO26" s="2615" t="e">
        <f t="shared" si="36"/>
        <v>#REF!</v>
      </c>
      <c r="CP26" s="2615" t="e">
        <f t="shared" si="36"/>
        <v>#REF!</v>
      </c>
      <c r="CQ26" s="2551" t="e">
        <f t="shared" si="36"/>
        <v>#REF!</v>
      </c>
      <c r="CR26" s="2551" t="s">
        <v>454</v>
      </c>
      <c r="CS26" s="2615" t="e">
        <f t="shared" si="36"/>
        <v>#REF!</v>
      </c>
      <c r="CT26" s="2615" t="e">
        <f>CT29-48</f>
        <v>#REF!</v>
      </c>
      <c r="CU26" s="2615">
        <f>CU29-48</f>
        <v>43383</v>
      </c>
      <c r="CV26" s="2899">
        <f>CV29-49</f>
        <v>43418</v>
      </c>
      <c r="CW26" s="3862">
        <f t="shared" ref="CW26:DB26" si="37">CW29-48</f>
        <v>43460</v>
      </c>
      <c r="CX26" s="3862">
        <f t="shared" si="37"/>
        <v>43481</v>
      </c>
      <c r="CY26" s="3862">
        <f t="shared" si="37"/>
        <v>43523</v>
      </c>
      <c r="CZ26" s="3862">
        <f t="shared" si="37"/>
        <v>43544</v>
      </c>
      <c r="DA26" s="3862">
        <f t="shared" si="37"/>
        <v>43579</v>
      </c>
      <c r="DB26" s="3862">
        <f t="shared" si="37"/>
        <v>43249</v>
      </c>
      <c r="DC26" s="3862">
        <f>DC29-48</f>
        <v>43642</v>
      </c>
      <c r="DD26" s="3863" t="s">
        <v>454</v>
      </c>
      <c r="DE26" s="3862">
        <f t="shared" ref="DE26:DK26" si="38">DE29-48</f>
        <v>43684</v>
      </c>
      <c r="DF26" s="3862">
        <f t="shared" si="38"/>
        <v>43705</v>
      </c>
      <c r="DG26" s="3862">
        <f t="shared" si="38"/>
        <v>43747</v>
      </c>
      <c r="DH26" s="3862">
        <f t="shared" si="38"/>
        <v>43784</v>
      </c>
      <c r="DI26" s="3862">
        <f t="shared" si="38"/>
        <v>43824</v>
      </c>
      <c r="DJ26" s="3862">
        <f t="shared" si="38"/>
        <v>43859</v>
      </c>
      <c r="DK26" s="3862">
        <f t="shared" si="38"/>
        <v>43880</v>
      </c>
      <c r="DM26" s="4323"/>
    </row>
    <row r="27" spans="1:122" s="1048" customFormat="1" ht="30" customHeight="1" x14ac:dyDescent="0.25">
      <c r="A27" s="4675"/>
      <c r="B27" s="4678"/>
      <c r="C27" s="3575" t="s">
        <v>599</v>
      </c>
      <c r="D27" s="1050"/>
      <c r="E27" s="2609"/>
      <c r="F27" s="2610"/>
      <c r="G27" s="2611"/>
      <c r="H27" s="2610"/>
      <c r="I27" s="2611"/>
      <c r="J27" s="2611"/>
      <c r="K27" s="2610"/>
      <c r="L27" s="38"/>
      <c r="M27" s="2611"/>
      <c r="N27" s="2611"/>
      <c r="O27" s="2611"/>
      <c r="P27" s="2611"/>
      <c r="Q27" s="2611"/>
      <c r="R27" s="2612"/>
      <c r="S27" s="450"/>
      <c r="T27" s="367"/>
      <c r="U27" s="449"/>
      <c r="V27" s="667"/>
      <c r="W27" s="450"/>
      <c r="X27" s="449"/>
      <c r="Y27" s="450"/>
      <c r="Z27" s="449"/>
      <c r="AA27" s="450"/>
      <c r="AB27" s="449"/>
      <c r="AC27" s="14"/>
      <c r="AD27" s="14"/>
      <c r="AE27" s="14"/>
      <c r="AF27" s="14"/>
      <c r="AG27" s="14"/>
      <c r="AH27" s="14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2551"/>
      <c r="AY27" s="2551"/>
      <c r="AZ27" s="2551"/>
      <c r="BA27" s="2551"/>
      <c r="BB27" s="2551"/>
      <c r="BC27" s="2551"/>
      <c r="BD27" s="2551"/>
      <c r="BE27" s="2551"/>
      <c r="BF27" s="2552"/>
      <c r="BG27" s="2553"/>
      <c r="BH27" s="2554"/>
      <c r="BI27" s="2553"/>
      <c r="BJ27" s="2552"/>
      <c r="BK27" s="2613"/>
      <c r="BL27" s="2614"/>
      <c r="BM27" s="2614"/>
      <c r="BN27" s="2614"/>
      <c r="BO27" s="2613"/>
      <c r="BP27" s="2613"/>
      <c r="BQ27" s="2613"/>
      <c r="BR27" s="2615">
        <f>BR26+14</f>
        <v>42543</v>
      </c>
      <c r="BS27" s="2838">
        <f t="shared" ref="BS27:CA27" si="39">BS26+14</f>
        <v>42557</v>
      </c>
      <c r="BT27" s="62" t="s">
        <v>454</v>
      </c>
      <c r="BU27" s="2883">
        <f t="shared" si="39"/>
        <v>42592</v>
      </c>
      <c r="BV27" s="2615">
        <f t="shared" si="39"/>
        <v>42627</v>
      </c>
      <c r="BW27" s="2615">
        <f t="shared" si="39"/>
        <v>42662</v>
      </c>
      <c r="BX27" s="2615">
        <f t="shared" si="39"/>
        <v>42683</v>
      </c>
      <c r="BY27" s="2615">
        <f t="shared" si="39"/>
        <v>42732</v>
      </c>
      <c r="BZ27" s="2615">
        <f t="shared" si="39"/>
        <v>42767</v>
      </c>
      <c r="CA27" s="2616">
        <f t="shared" si="39"/>
        <v>42802</v>
      </c>
      <c r="CB27" s="2616">
        <f>CB26+14</f>
        <v>42830</v>
      </c>
      <c r="CC27" s="2838">
        <f>CC26+14</f>
        <v>42858</v>
      </c>
      <c r="CD27" s="2615">
        <f>CD26+14</f>
        <v>42886</v>
      </c>
      <c r="CE27" s="2615">
        <f>CE26+14</f>
        <v>42907</v>
      </c>
      <c r="CF27" s="105" t="s">
        <v>454</v>
      </c>
      <c r="CG27" s="2615" t="e">
        <f>CG26+14</f>
        <v>#REF!</v>
      </c>
      <c r="CH27" s="2615" t="e">
        <f t="shared" ref="CH27:DB27" si="40">CH26+14</f>
        <v>#REF!</v>
      </c>
      <c r="CI27" s="2615" t="e">
        <f t="shared" si="40"/>
        <v>#REF!</v>
      </c>
      <c r="CJ27" s="2615" t="e">
        <f t="shared" si="40"/>
        <v>#REF!</v>
      </c>
      <c r="CK27" s="2615" t="e">
        <f t="shared" si="40"/>
        <v>#REF!</v>
      </c>
      <c r="CL27" s="2615" t="e">
        <f t="shared" si="40"/>
        <v>#REF!</v>
      </c>
      <c r="CM27" s="2615" t="e">
        <f t="shared" si="40"/>
        <v>#REF!</v>
      </c>
      <c r="CN27" s="2615" t="e">
        <f t="shared" si="40"/>
        <v>#REF!</v>
      </c>
      <c r="CO27" s="2615" t="e">
        <f t="shared" si="40"/>
        <v>#REF!</v>
      </c>
      <c r="CP27" s="2615" t="e">
        <f t="shared" si="40"/>
        <v>#REF!</v>
      </c>
      <c r="CQ27" s="2551" t="e">
        <f t="shared" si="40"/>
        <v>#REF!</v>
      </c>
      <c r="CR27" s="2551" t="s">
        <v>454</v>
      </c>
      <c r="CS27" s="2615" t="e">
        <f t="shared" si="40"/>
        <v>#REF!</v>
      </c>
      <c r="CT27" s="2615" t="e">
        <f t="shared" si="40"/>
        <v>#REF!</v>
      </c>
      <c r="CU27" s="2615">
        <f t="shared" si="40"/>
        <v>43397</v>
      </c>
      <c r="CV27" s="2615">
        <f t="shared" si="40"/>
        <v>43432</v>
      </c>
      <c r="CW27" s="3862">
        <f t="shared" si="40"/>
        <v>43474</v>
      </c>
      <c r="CX27" s="3862">
        <f t="shared" si="40"/>
        <v>43495</v>
      </c>
      <c r="CY27" s="3862">
        <f t="shared" si="40"/>
        <v>43537</v>
      </c>
      <c r="CZ27" s="3862">
        <f t="shared" si="40"/>
        <v>43558</v>
      </c>
      <c r="DA27" s="3862">
        <f t="shared" si="40"/>
        <v>43593</v>
      </c>
      <c r="DB27" s="3862">
        <f t="shared" si="40"/>
        <v>43263</v>
      </c>
      <c r="DC27" s="3862">
        <f>DC26+14</f>
        <v>43656</v>
      </c>
      <c r="DD27" s="3863" t="s">
        <v>454</v>
      </c>
      <c r="DE27" s="3862">
        <f t="shared" ref="DE27:DK27" si="41">DE26+14</f>
        <v>43698</v>
      </c>
      <c r="DF27" s="3862">
        <f t="shared" si="41"/>
        <v>43719</v>
      </c>
      <c r="DG27" s="3862">
        <f t="shared" si="41"/>
        <v>43761</v>
      </c>
      <c r="DH27" s="3862">
        <f t="shared" si="41"/>
        <v>43798</v>
      </c>
      <c r="DI27" s="3862">
        <f t="shared" si="41"/>
        <v>43838</v>
      </c>
      <c r="DJ27" s="3862">
        <f t="shared" si="41"/>
        <v>43873</v>
      </c>
      <c r="DK27" s="3862">
        <f t="shared" si="41"/>
        <v>43894</v>
      </c>
      <c r="DM27" s="4323"/>
    </row>
    <row r="28" spans="1:122" s="1048" customFormat="1" ht="30" customHeight="1" thickBot="1" x14ac:dyDescent="0.3">
      <c r="A28" s="4675"/>
      <c r="B28" s="4678"/>
      <c r="C28" s="3576" t="s">
        <v>598</v>
      </c>
      <c r="D28" s="2595"/>
      <c r="E28" s="2596"/>
      <c r="F28" s="2597"/>
      <c r="G28" s="1627"/>
      <c r="H28" s="2597"/>
      <c r="I28" s="1627"/>
      <c r="J28" s="1627"/>
      <c r="K28" s="2597"/>
      <c r="L28" s="1626"/>
      <c r="M28" s="1627"/>
      <c r="N28" s="1627"/>
      <c r="O28" s="1627"/>
      <c r="P28" s="1627"/>
      <c r="Q28" s="1627"/>
      <c r="R28" s="1628"/>
      <c r="S28" s="2598"/>
      <c r="T28" s="2599"/>
      <c r="U28" s="2600"/>
      <c r="V28" s="2601"/>
      <c r="W28" s="2598"/>
      <c r="X28" s="2600"/>
      <c r="Y28" s="2598"/>
      <c r="Z28" s="2600"/>
      <c r="AA28" s="2598"/>
      <c r="AB28" s="2600"/>
      <c r="AC28" s="2602"/>
      <c r="AD28" s="2602"/>
      <c r="AE28" s="2602"/>
      <c r="AF28" s="2602"/>
      <c r="AG28" s="2602"/>
      <c r="AH28" s="2602"/>
      <c r="AI28" s="2602"/>
      <c r="AJ28" s="2602"/>
      <c r="AK28" s="2602"/>
      <c r="AL28" s="2602"/>
      <c r="AM28" s="2602"/>
      <c r="AN28" s="2602"/>
      <c r="AO28" s="2602"/>
      <c r="AP28" s="2602"/>
      <c r="AQ28" s="2602"/>
      <c r="AR28" s="2602"/>
      <c r="AS28" s="2602"/>
      <c r="AT28" s="2602"/>
      <c r="AU28" s="2602"/>
      <c r="AV28" s="2602"/>
      <c r="AW28" s="2602"/>
      <c r="AX28" s="2602"/>
      <c r="AY28" s="2602"/>
      <c r="AZ28" s="2602"/>
      <c r="BA28" s="2602"/>
      <c r="BB28" s="2602"/>
      <c r="BC28" s="2602"/>
      <c r="BD28" s="2602"/>
      <c r="BE28" s="2603"/>
      <c r="BF28" s="2604"/>
      <c r="BG28" s="2605"/>
      <c r="BH28" s="2606"/>
      <c r="BI28" s="2602">
        <f>BI29-21</f>
        <v>42255</v>
      </c>
      <c r="BJ28" s="2602">
        <f t="shared" ref="BJ28:DK28" si="42">BJ29-21</f>
        <v>42290</v>
      </c>
      <c r="BK28" s="2602">
        <f t="shared" si="42"/>
        <v>42311</v>
      </c>
      <c r="BL28" s="2602">
        <f t="shared" si="42"/>
        <v>42360</v>
      </c>
      <c r="BM28" s="2602">
        <f t="shared" si="42"/>
        <v>42395</v>
      </c>
      <c r="BN28" s="2602">
        <f t="shared" si="42"/>
        <v>42430</v>
      </c>
      <c r="BO28" s="2602">
        <f t="shared" si="42"/>
        <v>42465</v>
      </c>
      <c r="BP28" s="2602">
        <f t="shared" si="42"/>
        <v>42500</v>
      </c>
      <c r="BQ28" s="2604">
        <f t="shared" si="42"/>
        <v>42528</v>
      </c>
      <c r="BR28" s="2602">
        <f>BR29-21</f>
        <v>42556</v>
      </c>
      <c r="BS28" s="2607">
        <f t="shared" si="42"/>
        <v>42570</v>
      </c>
      <c r="BT28" s="2602" t="s">
        <v>454</v>
      </c>
      <c r="BU28" s="2607">
        <f>BU29-21</f>
        <v>42605</v>
      </c>
      <c r="BV28" s="2604">
        <f t="shared" si="42"/>
        <v>42640</v>
      </c>
      <c r="BW28" s="2602">
        <f t="shared" si="42"/>
        <v>42675</v>
      </c>
      <c r="BX28" s="2602">
        <f t="shared" si="42"/>
        <v>42696</v>
      </c>
      <c r="BY28" s="2602">
        <f t="shared" si="42"/>
        <v>42745</v>
      </c>
      <c r="BZ28" s="2602">
        <f t="shared" si="42"/>
        <v>42780</v>
      </c>
      <c r="CA28" s="2602">
        <f t="shared" si="42"/>
        <v>42815</v>
      </c>
      <c r="CB28" s="2602">
        <f t="shared" si="42"/>
        <v>42843</v>
      </c>
      <c r="CC28" s="2604">
        <f t="shared" si="42"/>
        <v>42871</v>
      </c>
      <c r="CD28" s="2898">
        <f>CD29-22</f>
        <v>42899</v>
      </c>
      <c r="CE28" s="1629">
        <f t="shared" si="42"/>
        <v>42920</v>
      </c>
      <c r="CF28" s="2604" t="s">
        <v>454</v>
      </c>
      <c r="CG28" s="1629" t="e">
        <f t="shared" si="42"/>
        <v>#REF!</v>
      </c>
      <c r="CH28" s="1629" t="e">
        <f t="shared" si="42"/>
        <v>#REF!</v>
      </c>
      <c r="CI28" s="1629" t="e">
        <f t="shared" si="42"/>
        <v>#REF!</v>
      </c>
      <c r="CJ28" s="1629" t="e">
        <f t="shared" si="42"/>
        <v>#REF!</v>
      </c>
      <c r="CK28" s="1629" t="e">
        <f t="shared" si="42"/>
        <v>#REF!</v>
      </c>
      <c r="CL28" s="1629" t="e">
        <f t="shared" si="42"/>
        <v>#REF!</v>
      </c>
      <c r="CM28" s="1629" t="e">
        <f t="shared" si="42"/>
        <v>#REF!</v>
      </c>
      <c r="CN28" s="1629" t="e">
        <f t="shared" si="42"/>
        <v>#REF!</v>
      </c>
      <c r="CO28" s="1629" t="e">
        <f t="shared" si="42"/>
        <v>#REF!</v>
      </c>
      <c r="CP28" s="1629" t="e">
        <f t="shared" si="42"/>
        <v>#REF!</v>
      </c>
      <c r="CQ28" s="1629" t="e">
        <f t="shared" si="42"/>
        <v>#REF!</v>
      </c>
      <c r="CR28" s="1629" t="s">
        <v>454</v>
      </c>
      <c r="CS28" s="1629" t="e">
        <f t="shared" si="42"/>
        <v>#REF!</v>
      </c>
      <c r="CT28" s="1629" t="e">
        <f t="shared" si="42"/>
        <v>#REF!</v>
      </c>
      <c r="CU28" s="1629">
        <f t="shared" si="42"/>
        <v>43410</v>
      </c>
      <c r="CV28" s="2898">
        <f>CV29-22</f>
        <v>43445</v>
      </c>
      <c r="CW28" s="3864">
        <f t="shared" si="42"/>
        <v>43487</v>
      </c>
      <c r="CX28" s="3864">
        <f t="shared" si="42"/>
        <v>43508</v>
      </c>
      <c r="CY28" s="3864">
        <f t="shared" si="42"/>
        <v>43550</v>
      </c>
      <c r="CZ28" s="3864">
        <f t="shared" si="42"/>
        <v>43571</v>
      </c>
      <c r="DA28" s="3864">
        <f t="shared" si="42"/>
        <v>43606</v>
      </c>
      <c r="DB28" s="3864">
        <f t="shared" si="42"/>
        <v>43276</v>
      </c>
      <c r="DC28" s="3864">
        <f t="shared" si="42"/>
        <v>43669</v>
      </c>
      <c r="DD28" s="3865" t="s">
        <v>454</v>
      </c>
      <c r="DE28" s="3864">
        <f t="shared" si="42"/>
        <v>43711</v>
      </c>
      <c r="DF28" s="3864">
        <f t="shared" si="42"/>
        <v>43732</v>
      </c>
      <c r="DG28" s="3864">
        <f t="shared" si="42"/>
        <v>43774</v>
      </c>
      <c r="DH28" s="3866">
        <f>DH29-23</f>
        <v>43809</v>
      </c>
      <c r="DI28" s="3864">
        <f t="shared" si="42"/>
        <v>43851</v>
      </c>
      <c r="DJ28" s="3864">
        <f t="shared" si="42"/>
        <v>43886</v>
      </c>
      <c r="DK28" s="3864">
        <f t="shared" si="42"/>
        <v>43907</v>
      </c>
      <c r="DM28" s="4323"/>
    </row>
    <row r="29" spans="1:122" s="716" customFormat="1" ht="30" customHeight="1" thickBot="1" x14ac:dyDescent="0.3">
      <c r="A29" s="4675"/>
      <c r="B29" s="4678"/>
      <c r="C29" s="3577" t="s">
        <v>606</v>
      </c>
      <c r="D29" s="1873"/>
      <c r="E29" s="1866"/>
      <c r="F29" s="1867"/>
      <c r="G29" s="1868"/>
      <c r="H29" s="1867"/>
      <c r="I29" s="1868"/>
      <c r="J29" s="1868"/>
      <c r="K29" s="1869"/>
      <c r="L29" s="1779"/>
      <c r="M29" s="1874"/>
      <c r="N29" s="1874"/>
      <c r="O29" s="1875"/>
      <c r="P29" s="1874"/>
      <c r="Q29" s="1874"/>
      <c r="R29" s="1876"/>
      <c r="S29" s="1712"/>
      <c r="T29" s="1719"/>
      <c r="U29" s="1714"/>
      <c r="V29" s="1715"/>
      <c r="W29" s="1712"/>
      <c r="X29" s="1872"/>
      <c r="Y29" s="1712"/>
      <c r="Z29" s="1714"/>
      <c r="AA29" s="1712"/>
      <c r="AB29" s="1714">
        <f>AB30-14</f>
        <v>41281</v>
      </c>
      <c r="AC29" s="1712">
        <f>AC30-14</f>
        <v>41302</v>
      </c>
      <c r="AD29" s="1712">
        <f>AD30-7</f>
        <v>41344</v>
      </c>
      <c r="AE29" s="1712">
        <v>41366</v>
      </c>
      <c r="AF29" s="1712">
        <f>AF30-6</f>
        <v>41401</v>
      </c>
      <c r="AG29" s="1712">
        <f>AG30-6</f>
        <v>41429</v>
      </c>
      <c r="AH29" s="1712">
        <f>AH30-6</f>
        <v>41464</v>
      </c>
      <c r="AI29" s="1716">
        <v>41485</v>
      </c>
      <c r="AJ29" s="1712" t="s">
        <v>25</v>
      </c>
      <c r="AK29" s="1716">
        <v>41521</v>
      </c>
      <c r="AL29" s="1712">
        <f>AL30-6</f>
        <v>41190</v>
      </c>
      <c r="AM29" s="1712">
        <f>AM30-13</f>
        <v>41225</v>
      </c>
      <c r="AN29" s="1716">
        <f>AN30-18</f>
        <v>41262</v>
      </c>
      <c r="AO29" s="1716">
        <v>41280</v>
      </c>
      <c r="AP29" s="1712">
        <f>AP30-13</f>
        <v>41330</v>
      </c>
      <c r="AQ29" s="1716">
        <f>AQ30-13</f>
        <v>41358</v>
      </c>
      <c r="AR29" s="1720">
        <v>41393</v>
      </c>
      <c r="AS29" s="1720">
        <f>AS30-13</f>
        <v>41793</v>
      </c>
      <c r="AT29" s="1716">
        <v>41835</v>
      </c>
      <c r="AU29" s="1716">
        <v>41484</v>
      </c>
      <c r="AV29" s="1716">
        <v>41490</v>
      </c>
      <c r="AW29" s="1720">
        <v>41891</v>
      </c>
      <c r="AX29" s="1720">
        <v>41575</v>
      </c>
      <c r="AY29" s="1720">
        <v>41603</v>
      </c>
      <c r="AZ29" s="1720">
        <v>41627</v>
      </c>
      <c r="BA29" s="1720">
        <f t="shared" ref="BA29:BG29" si="43">BA30-6</f>
        <v>42031</v>
      </c>
      <c r="BB29" s="1720">
        <f t="shared" si="43"/>
        <v>42066</v>
      </c>
      <c r="BC29" s="1720">
        <f t="shared" si="43"/>
        <v>42101</v>
      </c>
      <c r="BD29" s="1720">
        <f t="shared" si="43"/>
        <v>42129</v>
      </c>
      <c r="BE29" s="1720">
        <f t="shared" si="43"/>
        <v>42178</v>
      </c>
      <c r="BF29" s="1779">
        <f t="shared" si="43"/>
        <v>42213</v>
      </c>
      <c r="BG29" s="1720">
        <f t="shared" si="43"/>
        <v>42241</v>
      </c>
      <c r="BH29" s="1780" t="s">
        <v>25</v>
      </c>
      <c r="BI29" s="1720">
        <v>42276</v>
      </c>
      <c r="BJ29" s="1720">
        <f t="shared" ref="BJ29:CY29" si="44">BJ30-6</f>
        <v>42311</v>
      </c>
      <c r="BK29" s="1720">
        <f t="shared" si="44"/>
        <v>42332</v>
      </c>
      <c r="BL29" s="1720">
        <f t="shared" si="44"/>
        <v>42381</v>
      </c>
      <c r="BM29" s="1720">
        <f t="shared" si="44"/>
        <v>42416</v>
      </c>
      <c r="BN29" s="1720">
        <f t="shared" si="44"/>
        <v>42451</v>
      </c>
      <c r="BO29" s="1720">
        <f t="shared" si="44"/>
        <v>42486</v>
      </c>
      <c r="BP29" s="1720">
        <f t="shared" si="44"/>
        <v>42521</v>
      </c>
      <c r="BQ29" s="1779">
        <f t="shared" si="44"/>
        <v>42549</v>
      </c>
      <c r="BR29" s="1720">
        <f t="shared" si="44"/>
        <v>42577</v>
      </c>
      <c r="BS29" s="1780">
        <f t="shared" si="44"/>
        <v>42591</v>
      </c>
      <c r="BT29" s="1716">
        <v>42598</v>
      </c>
      <c r="BU29" s="1780">
        <f t="shared" si="44"/>
        <v>42626</v>
      </c>
      <c r="BV29" s="1779">
        <f>BV30-6</f>
        <v>42661</v>
      </c>
      <c r="BW29" s="1720">
        <f t="shared" si="44"/>
        <v>42696</v>
      </c>
      <c r="BX29" s="1716">
        <f>BX30-13</f>
        <v>42717</v>
      </c>
      <c r="BY29" s="1720">
        <f t="shared" si="44"/>
        <v>42766</v>
      </c>
      <c r="BZ29" s="1720">
        <f t="shared" si="44"/>
        <v>42801</v>
      </c>
      <c r="CA29" s="1720">
        <f t="shared" si="44"/>
        <v>42836</v>
      </c>
      <c r="CB29" s="1720">
        <f t="shared" si="44"/>
        <v>42864</v>
      </c>
      <c r="CC29" s="1779">
        <f t="shared" si="44"/>
        <v>42892</v>
      </c>
      <c r="CD29" s="1716">
        <f>CD30-5</f>
        <v>42921</v>
      </c>
      <c r="CE29" s="1720">
        <f t="shared" si="44"/>
        <v>42941</v>
      </c>
      <c r="CF29" s="1779" t="s">
        <v>454</v>
      </c>
      <c r="CG29" s="1720" t="e">
        <f t="shared" si="44"/>
        <v>#REF!</v>
      </c>
      <c r="CH29" s="1720" t="e">
        <f t="shared" si="44"/>
        <v>#REF!</v>
      </c>
      <c r="CI29" s="1720" t="e">
        <f t="shared" si="44"/>
        <v>#REF!</v>
      </c>
      <c r="CJ29" s="1720" t="e">
        <f t="shared" si="44"/>
        <v>#REF!</v>
      </c>
      <c r="CK29" s="1720" t="e">
        <f t="shared" si="44"/>
        <v>#REF!</v>
      </c>
      <c r="CL29" s="1720" t="e">
        <f t="shared" si="44"/>
        <v>#REF!</v>
      </c>
      <c r="CM29" s="1720" t="e">
        <f t="shared" si="44"/>
        <v>#REF!</v>
      </c>
      <c r="CN29" s="1720" t="e">
        <f t="shared" si="44"/>
        <v>#REF!</v>
      </c>
      <c r="CO29" s="1720" t="e">
        <f t="shared" si="44"/>
        <v>#REF!</v>
      </c>
      <c r="CP29" s="1720" t="e">
        <f t="shared" si="44"/>
        <v>#REF!</v>
      </c>
      <c r="CQ29" s="1720" t="e">
        <f t="shared" si="44"/>
        <v>#REF!</v>
      </c>
      <c r="CR29" s="1716" t="e">
        <f>CQ29+7</f>
        <v>#REF!</v>
      </c>
      <c r="CS29" s="1720" t="e">
        <f t="shared" si="44"/>
        <v>#REF!</v>
      </c>
      <c r="CT29" s="1720" t="e">
        <f t="shared" si="44"/>
        <v>#REF!</v>
      </c>
      <c r="CU29" s="1720">
        <f t="shared" si="44"/>
        <v>43431</v>
      </c>
      <c r="CV29" s="1716">
        <f>CV30-5</f>
        <v>43467</v>
      </c>
      <c r="CW29" s="3867">
        <f t="shared" si="44"/>
        <v>43508</v>
      </c>
      <c r="CX29" s="3867">
        <f t="shared" si="44"/>
        <v>43529</v>
      </c>
      <c r="CY29" s="3867">
        <f t="shared" si="44"/>
        <v>43571</v>
      </c>
      <c r="CZ29" s="3867">
        <f>CZ30-6</f>
        <v>43592</v>
      </c>
      <c r="DA29" s="3867">
        <f>DA30-6</f>
        <v>43627</v>
      </c>
      <c r="DB29" s="3867">
        <f>DB30-6</f>
        <v>43297</v>
      </c>
      <c r="DC29" s="3867">
        <f>DC30-6</f>
        <v>43690</v>
      </c>
      <c r="DD29" s="3868">
        <f>DC29+7</f>
        <v>43697</v>
      </c>
      <c r="DE29" s="3867">
        <f>DE30-6</f>
        <v>43732</v>
      </c>
      <c r="DF29" s="3867">
        <f>DF30-6</f>
        <v>43753</v>
      </c>
      <c r="DG29" s="3867">
        <f>DG30-6</f>
        <v>43795</v>
      </c>
      <c r="DH29" s="3869">
        <f>DH30-4</f>
        <v>43832</v>
      </c>
      <c r="DI29" s="3867">
        <f>DI30-6</f>
        <v>43872</v>
      </c>
      <c r="DJ29" s="3867">
        <f>DJ30-6</f>
        <v>43907</v>
      </c>
      <c r="DK29" s="3867">
        <f>DK30-6</f>
        <v>43928</v>
      </c>
      <c r="DL29" s="717"/>
      <c r="DM29" s="4324"/>
      <c r="DN29" s="717"/>
      <c r="DO29" s="717"/>
      <c r="DP29" s="717"/>
      <c r="DQ29" s="717"/>
      <c r="DR29" s="717"/>
    </row>
    <row r="30" spans="1:122" s="117" customFormat="1" ht="30" customHeight="1" thickBot="1" x14ac:dyDescent="0.3">
      <c r="A30" s="4675"/>
      <c r="B30" s="4678"/>
      <c r="C30" s="3578" t="s">
        <v>84</v>
      </c>
      <c r="D30" s="1827"/>
      <c r="E30" s="1828"/>
      <c r="F30" s="1829"/>
      <c r="G30" s="1830"/>
      <c r="H30" s="1829"/>
      <c r="I30" s="1830"/>
      <c r="J30" s="1830"/>
      <c r="K30" s="1831"/>
      <c r="L30" s="1858"/>
      <c r="M30" s="1859"/>
      <c r="N30" s="1859"/>
      <c r="O30" s="1859"/>
      <c r="P30" s="1859"/>
      <c r="Q30" s="1859"/>
      <c r="R30" s="1860"/>
      <c r="S30" s="1861"/>
      <c r="T30" s="1862"/>
      <c r="U30" s="1863"/>
      <c r="V30" s="1851"/>
      <c r="W30" s="1847"/>
      <c r="X30" s="1840"/>
      <c r="Y30" s="1852"/>
      <c r="Z30" s="1864"/>
      <c r="AA30" s="1852"/>
      <c r="AB30" s="1864">
        <f>AB40-7</f>
        <v>41295</v>
      </c>
      <c r="AC30" s="639">
        <f>AC40-7</f>
        <v>41316</v>
      </c>
      <c r="AD30" s="639">
        <f>AD40-7</f>
        <v>41351</v>
      </c>
      <c r="AE30" s="639">
        <v>41372</v>
      </c>
      <c r="AF30" s="639">
        <f>AF40-7</f>
        <v>41407</v>
      </c>
      <c r="AG30" s="639">
        <f>AG40-7</f>
        <v>41435</v>
      </c>
      <c r="AH30" s="639">
        <f>AH40-7</f>
        <v>41470</v>
      </c>
      <c r="AI30" s="639">
        <f>AI40-7</f>
        <v>41126</v>
      </c>
      <c r="AJ30" s="639" t="s">
        <v>25</v>
      </c>
      <c r="AK30" s="639">
        <v>41526</v>
      </c>
      <c r="AL30" s="639">
        <f t="shared" ref="AL30:AS30" si="45">AL40-7</f>
        <v>41196</v>
      </c>
      <c r="AM30" s="639">
        <f t="shared" si="45"/>
        <v>41238</v>
      </c>
      <c r="AN30" s="639">
        <f t="shared" si="45"/>
        <v>41280</v>
      </c>
      <c r="AO30" s="639">
        <f t="shared" si="45"/>
        <v>41301</v>
      </c>
      <c r="AP30" s="639">
        <f t="shared" si="45"/>
        <v>41343</v>
      </c>
      <c r="AQ30" s="639">
        <f t="shared" si="45"/>
        <v>41371</v>
      </c>
      <c r="AR30" s="639">
        <v>41406</v>
      </c>
      <c r="AS30" s="639">
        <f t="shared" si="45"/>
        <v>41806</v>
      </c>
      <c r="AT30" s="639">
        <f>AT40-7</f>
        <v>41841</v>
      </c>
      <c r="AU30" s="639">
        <v>41490</v>
      </c>
      <c r="AV30" s="639" t="s">
        <v>25</v>
      </c>
      <c r="AW30" s="639">
        <v>41897</v>
      </c>
      <c r="AX30" s="639" t="s">
        <v>29</v>
      </c>
      <c r="AY30" s="639">
        <v>41974</v>
      </c>
      <c r="AZ30" s="639">
        <v>41637</v>
      </c>
      <c r="BA30" s="639">
        <f t="shared" ref="BA30:BF30" si="46">BA40-7</f>
        <v>42037</v>
      </c>
      <c r="BB30" s="639">
        <f t="shared" si="46"/>
        <v>42072</v>
      </c>
      <c r="BC30" s="639">
        <f t="shared" si="46"/>
        <v>42107</v>
      </c>
      <c r="BD30" s="639">
        <f t="shared" si="46"/>
        <v>42135</v>
      </c>
      <c r="BE30" s="639">
        <f t="shared" si="46"/>
        <v>42184</v>
      </c>
      <c r="BF30" s="1204">
        <f t="shared" si="46"/>
        <v>42219</v>
      </c>
      <c r="BG30" s="639">
        <f>BG40-8</f>
        <v>42247</v>
      </c>
      <c r="BH30" s="1703" t="s">
        <v>25</v>
      </c>
      <c r="BI30" s="639">
        <v>42282</v>
      </c>
      <c r="BJ30" s="639">
        <f t="shared" ref="BJ30:BQ30" si="47">BJ40-7</f>
        <v>42317</v>
      </c>
      <c r="BK30" s="639">
        <f t="shared" si="47"/>
        <v>42338</v>
      </c>
      <c r="BL30" s="639">
        <f t="shared" si="47"/>
        <v>42387</v>
      </c>
      <c r="BM30" s="639">
        <f t="shared" si="47"/>
        <v>42422</v>
      </c>
      <c r="BN30" s="639">
        <f t="shared" si="47"/>
        <v>42457</v>
      </c>
      <c r="BO30" s="639">
        <f t="shared" si="47"/>
        <v>42492</v>
      </c>
      <c r="BP30" s="639">
        <f t="shared" si="47"/>
        <v>42527</v>
      </c>
      <c r="BQ30" s="1204">
        <f t="shared" si="47"/>
        <v>42555</v>
      </c>
      <c r="BR30" s="639">
        <f>BR40-7</f>
        <v>42583</v>
      </c>
      <c r="BS30" s="1703">
        <f>BS40-7</f>
        <v>42597</v>
      </c>
      <c r="BT30" s="639" t="s">
        <v>454</v>
      </c>
      <c r="BU30" s="1703">
        <f t="shared" ref="BU30:CA30" si="48">BU40-7</f>
        <v>42632</v>
      </c>
      <c r="BV30" s="1204">
        <f t="shared" si="48"/>
        <v>42667</v>
      </c>
      <c r="BW30" s="639">
        <f t="shared" si="48"/>
        <v>42702</v>
      </c>
      <c r="BX30" s="639">
        <f t="shared" si="48"/>
        <v>42730</v>
      </c>
      <c r="BY30" s="639">
        <f t="shared" si="48"/>
        <v>42772</v>
      </c>
      <c r="BZ30" s="639">
        <f t="shared" si="48"/>
        <v>42807</v>
      </c>
      <c r="CA30" s="639">
        <f t="shared" si="48"/>
        <v>42842</v>
      </c>
      <c r="CB30" s="639">
        <f>CB40-7</f>
        <v>42870</v>
      </c>
      <c r="CC30" s="1204">
        <f>CC40-7</f>
        <v>42898</v>
      </c>
      <c r="CD30" s="639">
        <f>CD40-7</f>
        <v>42926</v>
      </c>
      <c r="CE30" s="639">
        <f>CE40-7</f>
        <v>42947</v>
      </c>
      <c r="CF30" s="1204" t="s">
        <v>454</v>
      </c>
      <c r="CG30" s="639" t="e">
        <f>CG40-7</f>
        <v>#REF!</v>
      </c>
      <c r="CH30" s="947" t="e">
        <f>CH40</f>
        <v>#REF!</v>
      </c>
      <c r="CI30" s="1708" t="e">
        <f>CI40-7</f>
        <v>#REF!</v>
      </c>
      <c r="CJ30" s="639" t="e">
        <f t="shared" ref="CJ30:CS30" si="49">CJ40-7</f>
        <v>#REF!</v>
      </c>
      <c r="CK30" s="639" t="e">
        <f t="shared" si="49"/>
        <v>#REF!</v>
      </c>
      <c r="CL30" s="639" t="e">
        <f t="shared" si="49"/>
        <v>#REF!</v>
      </c>
      <c r="CM30" s="639" t="e">
        <f t="shared" si="49"/>
        <v>#REF!</v>
      </c>
      <c r="CN30" s="639" t="e">
        <f>CN40-8</f>
        <v>#REF!</v>
      </c>
      <c r="CO30" s="947" t="e">
        <f>CO40</f>
        <v>#REF!</v>
      </c>
      <c r="CP30" s="639" t="e">
        <f t="shared" si="49"/>
        <v>#REF!</v>
      </c>
      <c r="CQ30" s="639" t="e">
        <f t="shared" si="49"/>
        <v>#REF!</v>
      </c>
      <c r="CR30" s="639" t="s">
        <v>454</v>
      </c>
      <c r="CS30" s="639" t="e">
        <f t="shared" si="49"/>
        <v>#REF!</v>
      </c>
      <c r="CT30" s="639" t="e">
        <f>CT40-7</f>
        <v>#REF!</v>
      </c>
      <c r="CU30" s="947">
        <f>CU40</f>
        <v>43437</v>
      </c>
      <c r="CV30" s="639">
        <f t="shared" ref="CV30:DA30" si="50">CV40-7</f>
        <v>43472</v>
      </c>
      <c r="CW30" s="3870">
        <f t="shared" si="50"/>
        <v>43514</v>
      </c>
      <c r="CX30" s="3870">
        <f t="shared" si="50"/>
        <v>43535</v>
      </c>
      <c r="CY30" s="3870">
        <f t="shared" si="50"/>
        <v>43577</v>
      </c>
      <c r="CZ30" s="3870">
        <f t="shared" si="50"/>
        <v>43598</v>
      </c>
      <c r="DA30" s="3870">
        <f t="shared" si="50"/>
        <v>43633</v>
      </c>
      <c r="DB30" s="3871">
        <f>DB40</f>
        <v>43303</v>
      </c>
      <c r="DC30" s="3870">
        <f>DC40-7</f>
        <v>43696</v>
      </c>
      <c r="DD30" s="3872" t="s">
        <v>454</v>
      </c>
      <c r="DE30" s="3871">
        <f>DE40</f>
        <v>43738</v>
      </c>
      <c r="DF30" s="3870">
        <f>DF40-7</f>
        <v>43759</v>
      </c>
      <c r="DG30" s="3871">
        <f>DG40</f>
        <v>43801</v>
      </c>
      <c r="DH30" s="3870">
        <f>DH40-7</f>
        <v>43836</v>
      </c>
      <c r="DI30" s="3870">
        <f>DI40-7</f>
        <v>43878</v>
      </c>
      <c r="DJ30" s="3870">
        <f>DJ40-7</f>
        <v>43913</v>
      </c>
      <c r="DK30" s="3870">
        <f>DK40-7</f>
        <v>43934</v>
      </c>
      <c r="DM30" s="4325"/>
    </row>
    <row r="31" spans="1:122" s="117" customFormat="1" ht="30" hidden="1" customHeight="1" thickBot="1" x14ac:dyDescent="0.3">
      <c r="A31" s="4675"/>
      <c r="B31" s="4678"/>
      <c r="C31" s="3579" t="s">
        <v>884</v>
      </c>
      <c r="D31" s="3532"/>
      <c r="E31" s="3533"/>
      <c r="F31" s="3534"/>
      <c r="G31" s="3535"/>
      <c r="H31" s="3534"/>
      <c r="I31" s="3535"/>
      <c r="J31" s="3535"/>
      <c r="K31" s="3536"/>
      <c r="L31" s="3537"/>
      <c r="M31" s="3538"/>
      <c r="N31" s="3538"/>
      <c r="O31" s="3539"/>
      <c r="P31" s="3538"/>
      <c r="Q31" s="3539"/>
      <c r="R31" s="3540"/>
      <c r="S31" s="3541"/>
      <c r="T31" s="3542"/>
      <c r="U31" s="3543"/>
      <c r="V31" s="1665"/>
      <c r="W31" s="1661"/>
      <c r="X31" s="1602"/>
      <c r="Y31" s="1666"/>
      <c r="Z31" s="1667"/>
      <c r="AA31" s="1666"/>
      <c r="AB31" s="1667"/>
      <c r="AC31" s="1614"/>
      <c r="AD31" s="1614"/>
      <c r="AE31" s="1614"/>
      <c r="AF31" s="1614"/>
      <c r="AG31" s="1614"/>
      <c r="AH31" s="1614"/>
      <c r="AI31" s="1614"/>
      <c r="AJ31" s="1614"/>
      <c r="AK31" s="1614"/>
      <c r="AL31" s="1614"/>
      <c r="AM31" s="1614"/>
      <c r="AN31" s="1614"/>
      <c r="AO31" s="1614"/>
      <c r="AP31" s="1614"/>
      <c r="AQ31" s="1614"/>
      <c r="AR31" s="1614"/>
      <c r="AS31" s="1614"/>
      <c r="AT31" s="1614"/>
      <c r="AU31" s="1614"/>
      <c r="AV31" s="1614"/>
      <c r="AW31" s="1614"/>
      <c r="AX31" s="1614"/>
      <c r="AY31" s="1614"/>
      <c r="AZ31" s="1614"/>
      <c r="BA31" s="1614"/>
      <c r="BB31" s="1614"/>
      <c r="BC31" s="1614"/>
      <c r="BD31" s="1614"/>
      <c r="BE31" s="1614"/>
      <c r="BF31" s="1618"/>
      <c r="BG31" s="1614"/>
      <c r="BH31" s="1615"/>
      <c r="BI31" s="1614"/>
      <c r="BJ31" s="1614"/>
      <c r="BK31" s="1614"/>
      <c r="BL31" s="1614"/>
      <c r="BM31" s="1614"/>
      <c r="BN31" s="1614"/>
      <c r="BO31" s="1614"/>
      <c r="BP31" s="1614"/>
      <c r="BQ31" s="1618"/>
      <c r="BR31" s="1614"/>
      <c r="BS31" s="1615"/>
      <c r="BT31" s="1614"/>
      <c r="BU31" s="1615"/>
      <c r="BV31" s="1618"/>
      <c r="BW31" s="1614"/>
      <c r="BX31" s="1614"/>
      <c r="BY31" s="1614"/>
      <c r="BZ31" s="1614"/>
      <c r="CA31" s="1614"/>
      <c r="CB31" s="1614"/>
      <c r="CC31" s="1618"/>
      <c r="CD31" s="1614"/>
      <c r="CE31" s="1614"/>
      <c r="CF31" s="1618"/>
      <c r="CG31" s="1614"/>
      <c r="CH31" s="1616"/>
      <c r="CI31" s="1607"/>
      <c r="CJ31" s="1614"/>
      <c r="CK31" s="1614"/>
      <c r="CL31" s="1614"/>
      <c r="CM31" s="1614"/>
      <c r="CN31" s="1614"/>
      <c r="CO31" s="1616"/>
      <c r="CP31" s="1614"/>
      <c r="CQ31" s="1614"/>
      <c r="CR31" s="1614"/>
      <c r="CS31" s="1614" t="e">
        <f>CS29+8</f>
        <v>#REF!</v>
      </c>
      <c r="CT31" s="1614" t="e">
        <f t="shared" ref="CT31:DF31" si="51">CT29+8</f>
        <v>#REF!</v>
      </c>
      <c r="CU31" s="1616">
        <f t="shared" si="51"/>
        <v>43439</v>
      </c>
      <c r="CV31" s="1614">
        <f t="shared" si="51"/>
        <v>43475</v>
      </c>
      <c r="CW31" s="3873">
        <f t="shared" si="51"/>
        <v>43516</v>
      </c>
      <c r="CX31" s="3873">
        <f t="shared" si="51"/>
        <v>43537</v>
      </c>
      <c r="CY31" s="3873">
        <f t="shared" si="51"/>
        <v>43579</v>
      </c>
      <c r="CZ31" s="3873">
        <f t="shared" si="51"/>
        <v>43600</v>
      </c>
      <c r="DA31" s="3873">
        <f t="shared" si="51"/>
        <v>43635</v>
      </c>
      <c r="DB31" s="3874">
        <f t="shared" si="51"/>
        <v>43305</v>
      </c>
      <c r="DC31" s="3873">
        <f t="shared" si="51"/>
        <v>43698</v>
      </c>
      <c r="DD31" s="3875">
        <f t="shared" si="51"/>
        <v>43705</v>
      </c>
      <c r="DE31" s="3874">
        <f t="shared" si="51"/>
        <v>43740</v>
      </c>
      <c r="DF31" s="3873">
        <f t="shared" si="51"/>
        <v>43761</v>
      </c>
      <c r="DG31" s="3873">
        <f>DG29+8</f>
        <v>43803</v>
      </c>
      <c r="DH31" s="3873">
        <f>DH29+8</f>
        <v>43840</v>
      </c>
      <c r="DI31" s="3873">
        <f>DI29+8</f>
        <v>43880</v>
      </c>
      <c r="DJ31" s="3873">
        <f>DJ29+8</f>
        <v>43915</v>
      </c>
      <c r="DK31" s="3873">
        <f>DK29+8</f>
        <v>43936</v>
      </c>
      <c r="DM31" s="4325"/>
    </row>
    <row r="32" spans="1:122" s="117" customFormat="1" ht="30" customHeight="1" thickBot="1" x14ac:dyDescent="0.3">
      <c r="A32" s="4675"/>
      <c r="B32" s="4678"/>
      <c r="C32" s="3578" t="s">
        <v>611</v>
      </c>
      <c r="D32" s="1827"/>
      <c r="E32" s="1828"/>
      <c r="F32" s="1829"/>
      <c r="G32" s="2756"/>
      <c r="H32" s="1829"/>
      <c r="I32" s="2756"/>
      <c r="J32" s="2756"/>
      <c r="K32" s="1831"/>
      <c r="L32" s="2757"/>
      <c r="M32" s="1859"/>
      <c r="N32" s="1859"/>
      <c r="O32" s="2758"/>
      <c r="P32" s="1859"/>
      <c r="Q32" s="2758"/>
      <c r="R32" s="1860"/>
      <c r="S32" s="1854"/>
      <c r="T32" s="2759"/>
      <c r="U32" s="2760"/>
      <c r="V32" s="1851"/>
      <c r="W32" s="1847"/>
      <c r="X32" s="1840"/>
      <c r="Y32" s="1852"/>
      <c r="Z32" s="1864"/>
      <c r="AA32" s="1852"/>
      <c r="AB32" s="1864"/>
      <c r="AC32" s="639"/>
      <c r="AD32" s="639"/>
      <c r="AE32" s="639"/>
      <c r="AF32" s="639"/>
      <c r="AG32" s="639"/>
      <c r="AH32" s="639"/>
      <c r="AI32" s="639"/>
      <c r="AJ32" s="639"/>
      <c r="AK32" s="639"/>
      <c r="AL32" s="639"/>
      <c r="AM32" s="639"/>
      <c r="AN32" s="639"/>
      <c r="AO32" s="639"/>
      <c r="AP32" s="639"/>
      <c r="AQ32" s="639"/>
      <c r="AR32" s="639"/>
      <c r="AS32" s="639"/>
      <c r="AT32" s="639"/>
      <c r="AU32" s="639"/>
      <c r="AV32" s="639"/>
      <c r="AW32" s="639"/>
      <c r="AX32" s="639"/>
      <c r="AY32" s="639"/>
      <c r="AZ32" s="639"/>
      <c r="BA32" s="639"/>
      <c r="BB32" s="639"/>
      <c r="BC32" s="639"/>
      <c r="BD32" s="639"/>
      <c r="BE32" s="639"/>
      <c r="BF32" s="1204"/>
      <c r="BG32" s="639"/>
      <c r="BH32" s="1703"/>
      <c r="BI32" s="639"/>
      <c r="BJ32" s="639"/>
      <c r="BK32" s="639"/>
      <c r="BL32" s="639"/>
      <c r="BM32" s="639"/>
      <c r="BN32" s="639"/>
      <c r="BO32" s="639"/>
      <c r="BP32" s="639"/>
      <c r="BQ32" s="1204"/>
      <c r="BR32" s="639">
        <f>BR30+1</f>
        <v>42584</v>
      </c>
      <c r="BS32" s="1703">
        <f t="shared" ref="BS32:CA32" si="52">BS30+1</f>
        <v>42598</v>
      </c>
      <c r="BT32" s="639" t="s">
        <v>454</v>
      </c>
      <c r="BU32" s="1703">
        <f t="shared" si="52"/>
        <v>42633</v>
      </c>
      <c r="BV32" s="1204">
        <f t="shared" si="52"/>
        <v>42668</v>
      </c>
      <c r="BW32" s="639">
        <f t="shared" si="52"/>
        <v>42703</v>
      </c>
      <c r="BX32" s="639">
        <f t="shared" si="52"/>
        <v>42731</v>
      </c>
      <c r="BY32" s="639">
        <f t="shared" si="52"/>
        <v>42773</v>
      </c>
      <c r="BZ32" s="639">
        <f t="shared" si="52"/>
        <v>42808</v>
      </c>
      <c r="CA32" s="639">
        <f t="shared" si="52"/>
        <v>42843</v>
      </c>
      <c r="CB32" s="639">
        <f>CB30+1</f>
        <v>42871</v>
      </c>
      <c r="CC32" s="1204">
        <f>CC30+1</f>
        <v>42899</v>
      </c>
      <c r="CD32" s="639">
        <f>CD30+1</f>
        <v>42927</v>
      </c>
      <c r="CE32" s="639">
        <f>CE30+1</f>
        <v>42948</v>
      </c>
      <c r="CF32" s="1204" t="s">
        <v>454</v>
      </c>
      <c r="CG32" s="639" t="e">
        <f>CG30+1</f>
        <v>#REF!</v>
      </c>
      <c r="CH32" s="639" t="e">
        <f t="shared" ref="CH32:DB32" si="53">CH30+1</f>
        <v>#REF!</v>
      </c>
      <c r="CI32" s="639" t="e">
        <f t="shared" si="53"/>
        <v>#REF!</v>
      </c>
      <c r="CJ32" s="639" t="e">
        <f t="shared" si="53"/>
        <v>#REF!</v>
      </c>
      <c r="CK32" s="639" t="e">
        <f t="shared" si="53"/>
        <v>#REF!</v>
      </c>
      <c r="CL32" s="639" t="e">
        <f t="shared" si="53"/>
        <v>#REF!</v>
      </c>
      <c r="CM32" s="639" t="e">
        <f t="shared" si="53"/>
        <v>#REF!</v>
      </c>
      <c r="CN32" s="639" t="e">
        <f t="shared" si="53"/>
        <v>#REF!</v>
      </c>
      <c r="CO32" s="639" t="e">
        <f t="shared" si="53"/>
        <v>#REF!</v>
      </c>
      <c r="CP32" s="639" t="e">
        <f t="shared" si="53"/>
        <v>#REF!</v>
      </c>
      <c r="CQ32" s="639" t="e">
        <f t="shared" si="53"/>
        <v>#REF!</v>
      </c>
      <c r="CR32" s="639" t="s">
        <v>454</v>
      </c>
      <c r="CS32" s="639" t="e">
        <f t="shared" si="53"/>
        <v>#REF!</v>
      </c>
      <c r="CT32" s="639" t="e">
        <f t="shared" si="53"/>
        <v>#REF!</v>
      </c>
      <c r="CU32" s="639">
        <f t="shared" si="53"/>
        <v>43438</v>
      </c>
      <c r="CV32" s="639">
        <f t="shared" si="53"/>
        <v>43473</v>
      </c>
      <c r="CW32" s="3870">
        <f t="shared" si="53"/>
        <v>43515</v>
      </c>
      <c r="CX32" s="3870">
        <f t="shared" si="53"/>
        <v>43536</v>
      </c>
      <c r="CY32" s="3870">
        <f t="shared" si="53"/>
        <v>43578</v>
      </c>
      <c r="CZ32" s="3870">
        <f t="shared" si="53"/>
        <v>43599</v>
      </c>
      <c r="DA32" s="3870">
        <f t="shared" si="53"/>
        <v>43634</v>
      </c>
      <c r="DB32" s="3870">
        <f t="shared" si="53"/>
        <v>43304</v>
      </c>
      <c r="DC32" s="3870">
        <f>DC30+1</f>
        <v>43697</v>
      </c>
      <c r="DD32" s="3872" t="s">
        <v>454</v>
      </c>
      <c r="DE32" s="3870">
        <f t="shared" ref="DE32:DK32" si="54">DE30+1</f>
        <v>43739</v>
      </c>
      <c r="DF32" s="3870">
        <f t="shared" si="54"/>
        <v>43760</v>
      </c>
      <c r="DG32" s="3870">
        <f t="shared" si="54"/>
        <v>43802</v>
      </c>
      <c r="DH32" s="3870">
        <f t="shared" si="54"/>
        <v>43837</v>
      </c>
      <c r="DI32" s="3870">
        <f t="shared" si="54"/>
        <v>43879</v>
      </c>
      <c r="DJ32" s="3870">
        <f t="shared" si="54"/>
        <v>43914</v>
      </c>
      <c r="DK32" s="3870">
        <f t="shared" si="54"/>
        <v>43935</v>
      </c>
      <c r="DM32" s="4325"/>
    </row>
    <row r="33" spans="1:138" s="117" customFormat="1" ht="30" customHeight="1" thickBot="1" x14ac:dyDescent="0.3">
      <c r="A33" s="4675"/>
      <c r="B33" s="4678"/>
      <c r="C33" s="3580" t="s">
        <v>189</v>
      </c>
      <c r="D33" s="537"/>
      <c r="E33" s="525"/>
      <c r="F33" s="456"/>
      <c r="G33" s="457"/>
      <c r="H33" s="456"/>
      <c r="I33" s="457"/>
      <c r="J33" s="457"/>
      <c r="K33" s="458"/>
      <c r="L33" s="279"/>
      <c r="M33" s="459"/>
      <c r="N33" s="459"/>
      <c r="O33" s="460"/>
      <c r="P33" s="459"/>
      <c r="Q33" s="460"/>
      <c r="R33" s="461"/>
      <c r="S33" s="459"/>
      <c r="T33" s="459"/>
      <c r="U33" s="461"/>
      <c r="V33" s="669"/>
      <c r="W33" s="670"/>
      <c r="X33" s="449"/>
      <c r="Y33" s="670"/>
      <c r="Z33" s="674"/>
      <c r="AA33" s="670"/>
      <c r="AB33" s="674">
        <f t="shared" ref="AB33:AL33" si="55">AB30+2</f>
        <v>41297</v>
      </c>
      <c r="AC33" s="62">
        <f t="shared" si="55"/>
        <v>41318</v>
      </c>
      <c r="AD33" s="62">
        <f t="shared" si="55"/>
        <v>41353</v>
      </c>
      <c r="AE33" s="62">
        <f t="shared" si="55"/>
        <v>41374</v>
      </c>
      <c r="AF33" s="62">
        <f t="shared" si="55"/>
        <v>41409</v>
      </c>
      <c r="AG33" s="62">
        <f t="shared" si="55"/>
        <v>41437</v>
      </c>
      <c r="AH33" s="62">
        <f t="shared" si="55"/>
        <v>41472</v>
      </c>
      <c r="AI33" s="62">
        <f t="shared" si="55"/>
        <v>41128</v>
      </c>
      <c r="AJ33" s="62" t="s">
        <v>25</v>
      </c>
      <c r="AK33" s="62">
        <f t="shared" si="55"/>
        <v>41528</v>
      </c>
      <c r="AL33" s="62">
        <f t="shared" si="55"/>
        <v>41198</v>
      </c>
      <c r="AM33" s="62">
        <f>AM30+2</f>
        <v>41240</v>
      </c>
      <c r="AN33" s="62">
        <f>AN30+2</f>
        <v>41282</v>
      </c>
      <c r="AO33" s="62">
        <f>AO30+2</f>
        <v>41303</v>
      </c>
      <c r="AP33" s="62">
        <f>AP30+2</f>
        <v>41345</v>
      </c>
      <c r="AQ33" s="62">
        <f>AQ30+2</f>
        <v>41373</v>
      </c>
      <c r="AR33" s="62">
        <v>41408</v>
      </c>
      <c r="AS33" s="62">
        <f>AS30+2</f>
        <v>41808</v>
      </c>
      <c r="AT33" s="62">
        <f t="shared" ref="AT33:BF33" si="56">AT30+2</f>
        <v>41843</v>
      </c>
      <c r="AU33" s="62">
        <f t="shared" si="56"/>
        <v>41492</v>
      </c>
      <c r="AV33" s="62" t="s">
        <v>25</v>
      </c>
      <c r="AW33" s="62">
        <v>41899</v>
      </c>
      <c r="AX33" s="62">
        <v>41582</v>
      </c>
      <c r="AY33" s="62">
        <f t="shared" si="56"/>
        <v>41976</v>
      </c>
      <c r="AZ33" s="62">
        <f t="shared" si="56"/>
        <v>41639</v>
      </c>
      <c r="BA33" s="62">
        <f t="shared" si="56"/>
        <v>42039</v>
      </c>
      <c r="BB33" s="62">
        <f t="shared" si="56"/>
        <v>42074</v>
      </c>
      <c r="BC33" s="62">
        <f t="shared" si="56"/>
        <v>42109</v>
      </c>
      <c r="BD33" s="62">
        <f t="shared" si="56"/>
        <v>42137</v>
      </c>
      <c r="BE33" s="62">
        <f t="shared" si="56"/>
        <v>42186</v>
      </c>
      <c r="BF33" s="105">
        <f t="shared" si="56"/>
        <v>42221</v>
      </c>
      <c r="BG33" s="62">
        <f>BG30+2</f>
        <v>42249</v>
      </c>
      <c r="BH33" s="63" t="s">
        <v>25</v>
      </c>
      <c r="BI33" s="62">
        <v>42284</v>
      </c>
      <c r="BJ33" s="62">
        <f t="shared" ref="BJ33:BQ33" si="57">BJ30+2</f>
        <v>42319</v>
      </c>
      <c r="BK33" s="62">
        <f t="shared" si="57"/>
        <v>42340</v>
      </c>
      <c r="BL33" s="62">
        <f t="shared" si="57"/>
        <v>42389</v>
      </c>
      <c r="BM33" s="62">
        <f t="shared" si="57"/>
        <v>42424</v>
      </c>
      <c r="BN33" s="62">
        <f t="shared" si="57"/>
        <v>42459</v>
      </c>
      <c r="BO33" s="62">
        <f t="shared" si="57"/>
        <v>42494</v>
      </c>
      <c r="BP33" s="62">
        <f t="shared" si="57"/>
        <v>42529</v>
      </c>
      <c r="BQ33" s="105">
        <f t="shared" si="57"/>
        <v>42557</v>
      </c>
      <c r="BR33" s="62">
        <f>BR30+2</f>
        <v>42585</v>
      </c>
      <c r="BS33" s="63">
        <f>BS30+2</f>
        <v>42599</v>
      </c>
      <c r="BT33" s="62" t="s">
        <v>454</v>
      </c>
      <c r="BU33" s="63">
        <f t="shared" ref="BU33:CA33" si="58">BU30+2</f>
        <v>42634</v>
      </c>
      <c r="BV33" s="105">
        <f t="shared" si="58"/>
        <v>42669</v>
      </c>
      <c r="BW33" s="62">
        <f t="shared" si="58"/>
        <v>42704</v>
      </c>
      <c r="BX33" s="62">
        <f t="shared" si="58"/>
        <v>42732</v>
      </c>
      <c r="BY33" s="62">
        <f t="shared" si="58"/>
        <v>42774</v>
      </c>
      <c r="BZ33" s="62">
        <f t="shared" si="58"/>
        <v>42809</v>
      </c>
      <c r="CA33" s="62">
        <f t="shared" si="58"/>
        <v>42844</v>
      </c>
      <c r="CB33" s="62">
        <f>CB30+2</f>
        <v>42872</v>
      </c>
      <c r="CC33" s="105">
        <f>CC30+2</f>
        <v>42900</v>
      </c>
      <c r="CD33" s="62">
        <f>CD30+2</f>
        <v>42928</v>
      </c>
      <c r="CE33" s="62">
        <f>CE30+2</f>
        <v>42949</v>
      </c>
      <c r="CF33" s="105" t="s">
        <v>454</v>
      </c>
      <c r="CG33" s="62" t="e">
        <f>CG30+2</f>
        <v>#REF!</v>
      </c>
      <c r="CH33" s="62" t="e">
        <f t="shared" ref="CH33:DB33" si="59">CH30+2</f>
        <v>#REF!</v>
      </c>
      <c r="CI33" s="62" t="e">
        <f t="shared" si="59"/>
        <v>#REF!</v>
      </c>
      <c r="CJ33" s="62" t="e">
        <f t="shared" si="59"/>
        <v>#REF!</v>
      </c>
      <c r="CK33" s="62" t="e">
        <f t="shared" si="59"/>
        <v>#REF!</v>
      </c>
      <c r="CL33" s="62" t="e">
        <f t="shared" si="59"/>
        <v>#REF!</v>
      </c>
      <c r="CM33" s="62" t="e">
        <f t="shared" si="59"/>
        <v>#REF!</v>
      </c>
      <c r="CN33" s="62" t="e">
        <f t="shared" si="59"/>
        <v>#REF!</v>
      </c>
      <c r="CO33" s="62" t="e">
        <f t="shared" si="59"/>
        <v>#REF!</v>
      </c>
      <c r="CP33" s="62" t="e">
        <f t="shared" si="59"/>
        <v>#REF!</v>
      </c>
      <c r="CQ33" s="62" t="e">
        <f t="shared" si="59"/>
        <v>#REF!</v>
      </c>
      <c r="CR33" s="62" t="s">
        <v>454</v>
      </c>
      <c r="CS33" s="62" t="e">
        <f t="shared" si="59"/>
        <v>#REF!</v>
      </c>
      <c r="CT33" s="62" t="e">
        <f t="shared" si="59"/>
        <v>#REF!</v>
      </c>
      <c r="CU33" s="62">
        <f t="shared" si="59"/>
        <v>43439</v>
      </c>
      <c r="CV33" s="62">
        <f t="shared" si="59"/>
        <v>43474</v>
      </c>
      <c r="CW33" s="3876">
        <f t="shared" si="59"/>
        <v>43516</v>
      </c>
      <c r="CX33" s="3876">
        <f t="shared" si="59"/>
        <v>43537</v>
      </c>
      <c r="CY33" s="3876">
        <f t="shared" si="59"/>
        <v>43579</v>
      </c>
      <c r="CZ33" s="3876">
        <f t="shared" si="59"/>
        <v>43600</v>
      </c>
      <c r="DA33" s="3876">
        <f t="shared" si="59"/>
        <v>43635</v>
      </c>
      <c r="DB33" s="3876">
        <f t="shared" si="59"/>
        <v>43305</v>
      </c>
      <c r="DC33" s="3876">
        <f>DC30+2</f>
        <v>43698</v>
      </c>
      <c r="DD33" s="3877" t="s">
        <v>454</v>
      </c>
      <c r="DE33" s="3876">
        <f t="shared" ref="DE33:DK33" si="60">DE30+2</f>
        <v>43740</v>
      </c>
      <c r="DF33" s="3876">
        <f t="shared" si="60"/>
        <v>43761</v>
      </c>
      <c r="DG33" s="3876">
        <f t="shared" si="60"/>
        <v>43803</v>
      </c>
      <c r="DH33" s="3876">
        <f t="shared" si="60"/>
        <v>43838</v>
      </c>
      <c r="DI33" s="3876">
        <f t="shared" si="60"/>
        <v>43880</v>
      </c>
      <c r="DJ33" s="3876">
        <f t="shared" si="60"/>
        <v>43915</v>
      </c>
      <c r="DK33" s="3876">
        <f t="shared" si="60"/>
        <v>43936</v>
      </c>
      <c r="DM33" s="4325"/>
    </row>
    <row r="34" spans="1:138" ht="30" customHeight="1" thickBot="1" x14ac:dyDescent="0.3">
      <c r="A34" s="4675"/>
      <c r="B34" s="4678"/>
      <c r="C34" s="1211" t="s">
        <v>153</v>
      </c>
      <c r="D34" s="538"/>
      <c r="E34" s="470"/>
      <c r="F34" s="462"/>
      <c r="G34" s="462"/>
      <c r="H34" s="462"/>
      <c r="I34" s="462"/>
      <c r="J34" s="462"/>
      <c r="K34" s="129"/>
      <c r="L34" s="463"/>
      <c r="M34" s="129"/>
      <c r="N34" s="129"/>
      <c r="O34" s="464"/>
      <c r="P34" s="465"/>
      <c r="Q34" s="464"/>
      <c r="R34" s="462"/>
      <c r="S34" s="236"/>
      <c r="T34" s="466"/>
      <c r="U34" s="462"/>
      <c r="V34" s="671"/>
      <c r="W34" s="414"/>
      <c r="X34" s="449"/>
      <c r="Y34" s="414"/>
      <c r="Z34" s="710"/>
      <c r="AA34" s="450"/>
      <c r="AB34" s="710">
        <f t="shared" ref="AB34:AI34" si="61">AB30+4</f>
        <v>41299</v>
      </c>
      <c r="AC34" s="45">
        <f t="shared" si="61"/>
        <v>41320</v>
      </c>
      <c r="AD34" s="45">
        <f t="shared" si="61"/>
        <v>41355</v>
      </c>
      <c r="AE34" s="45">
        <f t="shared" si="61"/>
        <v>41376</v>
      </c>
      <c r="AF34" s="45">
        <f t="shared" si="61"/>
        <v>41411</v>
      </c>
      <c r="AG34" s="45">
        <f t="shared" si="61"/>
        <v>41439</v>
      </c>
      <c r="AH34" s="45">
        <f t="shared" si="61"/>
        <v>41474</v>
      </c>
      <c r="AI34" s="45">
        <f t="shared" si="61"/>
        <v>41130</v>
      </c>
      <c r="AJ34" s="14" t="s">
        <v>25</v>
      </c>
      <c r="AK34" s="45">
        <f t="shared" ref="AK34:AQ34" si="62">AK30+4</f>
        <v>41530</v>
      </c>
      <c r="AL34" s="45">
        <f t="shared" si="62"/>
        <v>41200</v>
      </c>
      <c r="AM34" s="45">
        <f t="shared" si="62"/>
        <v>41242</v>
      </c>
      <c r="AN34" s="45">
        <f t="shared" si="62"/>
        <v>41284</v>
      </c>
      <c r="AO34" s="45">
        <f t="shared" si="62"/>
        <v>41305</v>
      </c>
      <c r="AP34" s="45">
        <f t="shared" si="62"/>
        <v>41347</v>
      </c>
      <c r="AQ34" s="45">
        <f t="shared" si="62"/>
        <v>41375</v>
      </c>
      <c r="AR34" s="45">
        <v>41410</v>
      </c>
      <c r="AS34" s="45">
        <f>AS30+4</f>
        <v>41810</v>
      </c>
      <c r="AT34" s="45">
        <f t="shared" ref="AT34:BF34" si="63">AT30+4</f>
        <v>41845</v>
      </c>
      <c r="AU34" s="14">
        <f t="shared" si="63"/>
        <v>41494</v>
      </c>
      <c r="AV34" s="45" t="s">
        <v>25</v>
      </c>
      <c r="AW34" s="14">
        <v>41901</v>
      </c>
      <c r="AX34" s="45">
        <v>41578</v>
      </c>
      <c r="AY34" s="45">
        <f t="shared" si="63"/>
        <v>41978</v>
      </c>
      <c r="AZ34" s="45">
        <f t="shared" si="63"/>
        <v>41641</v>
      </c>
      <c r="BA34" s="45">
        <f t="shared" si="63"/>
        <v>42041</v>
      </c>
      <c r="BB34" s="45">
        <f t="shared" si="63"/>
        <v>42076</v>
      </c>
      <c r="BC34" s="45">
        <f t="shared" si="63"/>
        <v>42111</v>
      </c>
      <c r="BD34" s="45">
        <f t="shared" si="63"/>
        <v>42139</v>
      </c>
      <c r="BE34" s="45">
        <f t="shared" si="63"/>
        <v>42188</v>
      </c>
      <c r="BF34" s="807">
        <f t="shared" si="63"/>
        <v>42223</v>
      </c>
      <c r="BG34" s="45">
        <f>BG30+4</f>
        <v>42251</v>
      </c>
      <c r="BH34" s="175" t="s">
        <v>25</v>
      </c>
      <c r="BI34" s="14">
        <v>42286</v>
      </c>
      <c r="BJ34" s="45">
        <f t="shared" ref="BJ34:BQ34" si="64">BJ30+4</f>
        <v>42321</v>
      </c>
      <c r="BK34" s="45">
        <f t="shared" si="64"/>
        <v>42342</v>
      </c>
      <c r="BL34" s="45">
        <f t="shared" si="64"/>
        <v>42391</v>
      </c>
      <c r="BM34" s="45">
        <f t="shared" si="64"/>
        <v>42426</v>
      </c>
      <c r="BN34" s="45">
        <f t="shared" si="64"/>
        <v>42461</v>
      </c>
      <c r="BO34" s="45">
        <f t="shared" si="64"/>
        <v>42496</v>
      </c>
      <c r="BP34" s="45">
        <f t="shared" si="64"/>
        <v>42531</v>
      </c>
      <c r="BQ34" s="807">
        <f t="shared" si="64"/>
        <v>42559</v>
      </c>
      <c r="BR34" s="45">
        <f>BR30+4</f>
        <v>42587</v>
      </c>
      <c r="BS34" s="175">
        <f>BS30+4</f>
        <v>42601</v>
      </c>
      <c r="BT34" s="45" t="s">
        <v>454</v>
      </c>
      <c r="BU34" s="175">
        <f t="shared" ref="BU34:CA34" si="65">BU30+4</f>
        <v>42636</v>
      </c>
      <c r="BV34" s="807">
        <f t="shared" si="65"/>
        <v>42671</v>
      </c>
      <c r="BW34" s="45">
        <f t="shared" si="65"/>
        <v>42706</v>
      </c>
      <c r="BX34" s="45">
        <f t="shared" si="65"/>
        <v>42734</v>
      </c>
      <c r="BY34" s="45">
        <f t="shared" si="65"/>
        <v>42776</v>
      </c>
      <c r="BZ34" s="45">
        <f t="shared" si="65"/>
        <v>42811</v>
      </c>
      <c r="CA34" s="45">
        <f t="shared" si="65"/>
        <v>42846</v>
      </c>
      <c r="CB34" s="45">
        <f>CB30+4</f>
        <v>42874</v>
      </c>
      <c r="CC34" s="807">
        <f>CC30+4</f>
        <v>42902</v>
      </c>
      <c r="CD34" s="45">
        <f>CD30+4</f>
        <v>42930</v>
      </c>
      <c r="CE34" s="45">
        <f>CE30+4</f>
        <v>42951</v>
      </c>
      <c r="CF34" s="807" t="s">
        <v>454</v>
      </c>
      <c r="CG34" s="45" t="e">
        <f>CG30+4</f>
        <v>#REF!</v>
      </c>
      <c r="CH34" s="45" t="e">
        <f t="shared" ref="CH34:DB34" si="66">CH30+4</f>
        <v>#REF!</v>
      </c>
      <c r="CI34" s="45" t="e">
        <f t="shared" si="66"/>
        <v>#REF!</v>
      </c>
      <c r="CJ34" s="45" t="e">
        <f t="shared" si="66"/>
        <v>#REF!</v>
      </c>
      <c r="CK34" s="45" t="e">
        <f t="shared" si="66"/>
        <v>#REF!</v>
      </c>
      <c r="CL34" s="45" t="e">
        <f t="shared" si="66"/>
        <v>#REF!</v>
      </c>
      <c r="CM34" s="45" t="e">
        <f t="shared" si="66"/>
        <v>#REF!</v>
      </c>
      <c r="CN34" s="45" t="e">
        <f t="shared" si="66"/>
        <v>#REF!</v>
      </c>
      <c r="CO34" s="45" t="e">
        <f t="shared" si="66"/>
        <v>#REF!</v>
      </c>
      <c r="CP34" s="45" t="e">
        <f t="shared" si="66"/>
        <v>#REF!</v>
      </c>
      <c r="CQ34" s="14" t="e">
        <f t="shared" si="66"/>
        <v>#REF!</v>
      </c>
      <c r="CR34" s="14" t="s">
        <v>454</v>
      </c>
      <c r="CS34" s="45" t="e">
        <f t="shared" si="66"/>
        <v>#REF!</v>
      </c>
      <c r="CT34" s="45" t="e">
        <f t="shared" si="66"/>
        <v>#REF!</v>
      </c>
      <c r="CU34" s="45">
        <f t="shared" si="66"/>
        <v>43441</v>
      </c>
      <c r="CV34" s="45">
        <f t="shared" si="66"/>
        <v>43476</v>
      </c>
      <c r="CW34" s="3878">
        <f t="shared" si="66"/>
        <v>43518</v>
      </c>
      <c r="CX34" s="3878">
        <f t="shared" si="66"/>
        <v>43539</v>
      </c>
      <c r="CY34" s="3878">
        <f t="shared" si="66"/>
        <v>43581</v>
      </c>
      <c r="CZ34" s="3878">
        <f t="shared" si="66"/>
        <v>43602</v>
      </c>
      <c r="DA34" s="3878">
        <f t="shared" si="66"/>
        <v>43637</v>
      </c>
      <c r="DB34" s="3878">
        <f t="shared" si="66"/>
        <v>43307</v>
      </c>
      <c r="DC34" s="3878">
        <f>DC30+4</f>
        <v>43700</v>
      </c>
      <c r="DD34" s="3879" t="s">
        <v>454</v>
      </c>
      <c r="DE34" s="3878">
        <f t="shared" ref="DE34:DK34" si="67">DE30+4</f>
        <v>43742</v>
      </c>
      <c r="DF34" s="3878">
        <f t="shared" si="67"/>
        <v>43763</v>
      </c>
      <c r="DG34" s="3878">
        <f t="shared" si="67"/>
        <v>43805</v>
      </c>
      <c r="DH34" s="3878">
        <f t="shared" si="67"/>
        <v>43840</v>
      </c>
      <c r="DI34" s="3878">
        <f t="shared" si="67"/>
        <v>43882</v>
      </c>
      <c r="DJ34" s="3878">
        <f t="shared" si="67"/>
        <v>43917</v>
      </c>
      <c r="DK34" s="3878">
        <f t="shared" si="67"/>
        <v>43938</v>
      </c>
    </row>
    <row r="35" spans="1:138" ht="30" customHeight="1" thickBot="1" x14ac:dyDescent="0.3">
      <c r="A35" s="4675"/>
      <c r="B35" s="4678"/>
      <c r="C35" s="1211" t="s">
        <v>154</v>
      </c>
      <c r="D35" s="538"/>
      <c r="E35" s="274"/>
      <c r="F35" s="468"/>
      <c r="G35" s="468"/>
      <c r="H35" s="468"/>
      <c r="I35" s="468"/>
      <c r="J35" s="468"/>
      <c r="K35" s="277"/>
      <c r="L35" s="290"/>
      <c r="M35" s="277"/>
      <c r="N35" s="277"/>
      <c r="O35" s="276"/>
      <c r="P35" s="469"/>
      <c r="Q35" s="276"/>
      <c r="R35" s="468"/>
      <c r="S35" s="45"/>
      <c r="T35" s="275"/>
      <c r="U35" s="468"/>
      <c r="V35" s="671"/>
      <c r="W35" s="414"/>
      <c r="X35" s="449"/>
      <c r="Y35" s="414"/>
      <c r="Z35" s="710"/>
      <c r="AA35" s="450"/>
      <c r="AB35" s="710">
        <f t="shared" ref="AB35:AL35" si="68">AB34+4</f>
        <v>41303</v>
      </c>
      <c r="AC35" s="45">
        <f t="shared" si="68"/>
        <v>41324</v>
      </c>
      <c r="AD35" s="45">
        <f t="shared" si="68"/>
        <v>41359</v>
      </c>
      <c r="AE35" s="45">
        <f t="shared" si="68"/>
        <v>41380</v>
      </c>
      <c r="AF35" s="45">
        <f t="shared" si="68"/>
        <v>41415</v>
      </c>
      <c r="AG35" s="45">
        <f t="shared" si="68"/>
        <v>41443</v>
      </c>
      <c r="AH35" s="45">
        <f t="shared" si="68"/>
        <v>41478</v>
      </c>
      <c r="AI35" s="45">
        <f t="shared" si="68"/>
        <v>41134</v>
      </c>
      <c r="AJ35" s="14" t="s">
        <v>25</v>
      </c>
      <c r="AK35" s="45">
        <f t="shared" si="68"/>
        <v>41534</v>
      </c>
      <c r="AL35" s="45">
        <f t="shared" si="68"/>
        <v>41204</v>
      </c>
      <c r="AM35" s="45">
        <f>AM34+4</f>
        <v>41246</v>
      </c>
      <c r="AN35" s="45">
        <f>AN34+4</f>
        <v>41288</v>
      </c>
      <c r="AO35" s="45">
        <f>AO34+4</f>
        <v>41309</v>
      </c>
      <c r="AP35" s="45">
        <f>AP34+4</f>
        <v>41351</v>
      </c>
      <c r="AQ35" s="45">
        <f>AQ34+4</f>
        <v>41379</v>
      </c>
      <c r="AR35" s="45">
        <v>41414</v>
      </c>
      <c r="AS35" s="45">
        <f>AS34+4</f>
        <v>41814</v>
      </c>
      <c r="AT35" s="45">
        <f t="shared" ref="AT35:BF35" si="69">AT34+4</f>
        <v>41849</v>
      </c>
      <c r="AU35" s="14">
        <f t="shared" si="69"/>
        <v>41498</v>
      </c>
      <c r="AV35" s="45" t="s">
        <v>25</v>
      </c>
      <c r="AW35" s="14">
        <v>41905</v>
      </c>
      <c r="AX35" s="45">
        <v>41582</v>
      </c>
      <c r="AY35" s="45">
        <f t="shared" si="69"/>
        <v>41982</v>
      </c>
      <c r="AZ35" s="45">
        <f t="shared" si="69"/>
        <v>41645</v>
      </c>
      <c r="BA35" s="45">
        <f t="shared" si="69"/>
        <v>42045</v>
      </c>
      <c r="BB35" s="45">
        <f t="shared" si="69"/>
        <v>42080</v>
      </c>
      <c r="BC35" s="45">
        <f t="shared" si="69"/>
        <v>42115</v>
      </c>
      <c r="BD35" s="45">
        <f t="shared" si="69"/>
        <v>42143</v>
      </c>
      <c r="BE35" s="45">
        <f t="shared" si="69"/>
        <v>42192</v>
      </c>
      <c r="BF35" s="807">
        <f t="shared" si="69"/>
        <v>42227</v>
      </c>
      <c r="BG35" s="45">
        <f>BG34+4</f>
        <v>42255</v>
      </c>
      <c r="BH35" s="175" t="s">
        <v>25</v>
      </c>
      <c r="BI35" s="14">
        <v>42290</v>
      </c>
      <c r="BJ35" s="45">
        <f t="shared" ref="BJ35:BQ35" si="70">BJ34+4</f>
        <v>42325</v>
      </c>
      <c r="BK35" s="45">
        <f t="shared" si="70"/>
        <v>42346</v>
      </c>
      <c r="BL35" s="45">
        <f t="shared" si="70"/>
        <v>42395</v>
      </c>
      <c r="BM35" s="45">
        <f t="shared" si="70"/>
        <v>42430</v>
      </c>
      <c r="BN35" s="45">
        <f t="shared" si="70"/>
        <v>42465</v>
      </c>
      <c r="BO35" s="45">
        <f t="shared" si="70"/>
        <v>42500</v>
      </c>
      <c r="BP35" s="45">
        <f t="shared" si="70"/>
        <v>42535</v>
      </c>
      <c r="BQ35" s="807">
        <f t="shared" si="70"/>
        <v>42563</v>
      </c>
      <c r="BR35" s="45">
        <f>BR34+4</f>
        <v>42591</v>
      </c>
      <c r="BS35" s="175">
        <f>BS34+4</f>
        <v>42605</v>
      </c>
      <c r="BT35" s="45" t="s">
        <v>454</v>
      </c>
      <c r="BU35" s="175">
        <f t="shared" ref="BU35:CA35" si="71">BU34+4</f>
        <v>42640</v>
      </c>
      <c r="BV35" s="807">
        <f t="shared" si="71"/>
        <v>42675</v>
      </c>
      <c r="BW35" s="45">
        <f t="shared" si="71"/>
        <v>42710</v>
      </c>
      <c r="BX35" s="45">
        <f t="shared" si="71"/>
        <v>42738</v>
      </c>
      <c r="BY35" s="45">
        <f t="shared" si="71"/>
        <v>42780</v>
      </c>
      <c r="BZ35" s="45">
        <f t="shared" si="71"/>
        <v>42815</v>
      </c>
      <c r="CA35" s="45">
        <f t="shared" si="71"/>
        <v>42850</v>
      </c>
      <c r="CB35" s="45">
        <f>CB34+4</f>
        <v>42878</v>
      </c>
      <c r="CC35" s="807">
        <f>CC34+4</f>
        <v>42906</v>
      </c>
      <c r="CD35" s="45">
        <f>CD34+4</f>
        <v>42934</v>
      </c>
      <c r="CE35" s="45">
        <f>CE34+4</f>
        <v>42955</v>
      </c>
      <c r="CF35" s="807" t="s">
        <v>454</v>
      </c>
      <c r="CG35" s="45" t="e">
        <f>CG34+4</f>
        <v>#REF!</v>
      </c>
      <c r="CH35" s="45" t="e">
        <f t="shared" ref="CH35:DB35" si="72">CH34+4</f>
        <v>#REF!</v>
      </c>
      <c r="CI35" s="45" t="e">
        <f t="shared" si="72"/>
        <v>#REF!</v>
      </c>
      <c r="CJ35" s="45" t="e">
        <f t="shared" si="72"/>
        <v>#REF!</v>
      </c>
      <c r="CK35" s="45" t="e">
        <f t="shared" si="72"/>
        <v>#REF!</v>
      </c>
      <c r="CL35" s="45" t="e">
        <f t="shared" si="72"/>
        <v>#REF!</v>
      </c>
      <c r="CM35" s="45" t="e">
        <f t="shared" si="72"/>
        <v>#REF!</v>
      </c>
      <c r="CN35" s="45" t="e">
        <f t="shared" si="72"/>
        <v>#REF!</v>
      </c>
      <c r="CO35" s="45" t="e">
        <f t="shared" si="72"/>
        <v>#REF!</v>
      </c>
      <c r="CP35" s="45" t="e">
        <f t="shared" si="72"/>
        <v>#REF!</v>
      </c>
      <c r="CQ35" s="14" t="e">
        <f t="shared" si="72"/>
        <v>#REF!</v>
      </c>
      <c r="CR35" s="14" t="s">
        <v>454</v>
      </c>
      <c r="CS35" s="45" t="e">
        <f t="shared" si="72"/>
        <v>#REF!</v>
      </c>
      <c r="CT35" s="45" t="e">
        <f t="shared" si="72"/>
        <v>#REF!</v>
      </c>
      <c r="CU35" s="45">
        <f t="shared" si="72"/>
        <v>43445</v>
      </c>
      <c r="CV35" s="45">
        <f t="shared" si="72"/>
        <v>43480</v>
      </c>
      <c r="CW35" s="3878">
        <f t="shared" si="72"/>
        <v>43522</v>
      </c>
      <c r="CX35" s="3878">
        <f t="shared" si="72"/>
        <v>43543</v>
      </c>
      <c r="CY35" s="3878">
        <f t="shared" si="72"/>
        <v>43585</v>
      </c>
      <c r="CZ35" s="3878">
        <f t="shared" si="72"/>
        <v>43606</v>
      </c>
      <c r="DA35" s="3878">
        <f t="shared" si="72"/>
        <v>43641</v>
      </c>
      <c r="DB35" s="3878">
        <f t="shared" si="72"/>
        <v>43311</v>
      </c>
      <c r="DC35" s="3878">
        <f>DC34+4</f>
        <v>43704</v>
      </c>
      <c r="DD35" s="3879" t="s">
        <v>454</v>
      </c>
      <c r="DE35" s="3878">
        <f t="shared" ref="DE35:DK35" si="73">DE34+4</f>
        <v>43746</v>
      </c>
      <c r="DF35" s="3878">
        <f t="shared" si="73"/>
        <v>43767</v>
      </c>
      <c r="DG35" s="3878">
        <f t="shared" si="73"/>
        <v>43809</v>
      </c>
      <c r="DH35" s="3878">
        <f t="shared" si="73"/>
        <v>43844</v>
      </c>
      <c r="DI35" s="3878">
        <f t="shared" si="73"/>
        <v>43886</v>
      </c>
      <c r="DJ35" s="3878">
        <f t="shared" si="73"/>
        <v>43921</v>
      </c>
      <c r="DK35" s="3878">
        <f t="shared" si="73"/>
        <v>43942</v>
      </c>
    </row>
    <row r="36" spans="1:138" ht="30" customHeight="1" thickBot="1" x14ac:dyDescent="0.3">
      <c r="A36" s="4675"/>
      <c r="B36" s="4678"/>
      <c r="C36" s="1211" t="s">
        <v>151</v>
      </c>
      <c r="D36" s="538"/>
      <c r="E36" s="274"/>
      <c r="F36" s="271"/>
      <c r="G36" s="271"/>
      <c r="H36" s="271"/>
      <c r="I36" s="271"/>
      <c r="J36" s="273"/>
      <c r="K36" s="271"/>
      <c r="L36" s="279"/>
      <c r="M36" s="271"/>
      <c r="N36" s="271"/>
      <c r="O36" s="272"/>
      <c r="P36" s="289"/>
      <c r="Q36" s="272"/>
      <c r="R36" s="273"/>
      <c r="S36" s="61"/>
      <c r="T36" s="274"/>
      <c r="U36" s="273"/>
      <c r="V36" s="672"/>
      <c r="W36" s="673"/>
      <c r="X36" s="674"/>
      <c r="Y36" s="673"/>
      <c r="Z36" s="163"/>
      <c r="AA36" s="670"/>
      <c r="AB36" s="163">
        <f t="shared" ref="AB36:AI37" si="74">AB34</f>
        <v>41299</v>
      </c>
      <c r="AC36" s="61">
        <f t="shared" si="74"/>
        <v>41320</v>
      </c>
      <c r="AD36" s="61">
        <f t="shared" si="74"/>
        <v>41355</v>
      </c>
      <c r="AE36" s="61">
        <f t="shared" si="74"/>
        <v>41376</v>
      </c>
      <c r="AF36" s="61">
        <f t="shared" si="74"/>
        <v>41411</v>
      </c>
      <c r="AG36" s="61">
        <f t="shared" si="74"/>
        <v>41439</v>
      </c>
      <c r="AH36" s="61">
        <f t="shared" si="74"/>
        <v>41474</v>
      </c>
      <c r="AI36" s="61">
        <f t="shared" si="74"/>
        <v>41130</v>
      </c>
      <c r="AJ36" s="62" t="s">
        <v>25</v>
      </c>
      <c r="AK36" s="61">
        <f t="shared" ref="AK36:AQ37" si="75">AK34</f>
        <v>41530</v>
      </c>
      <c r="AL36" s="61">
        <f t="shared" si="75"/>
        <v>41200</v>
      </c>
      <c r="AM36" s="61">
        <f t="shared" si="75"/>
        <v>41242</v>
      </c>
      <c r="AN36" s="61">
        <f t="shared" si="75"/>
        <v>41284</v>
      </c>
      <c r="AO36" s="61">
        <f t="shared" si="75"/>
        <v>41305</v>
      </c>
      <c r="AP36" s="61">
        <f t="shared" si="75"/>
        <v>41347</v>
      </c>
      <c r="AQ36" s="61">
        <f t="shared" si="75"/>
        <v>41375</v>
      </c>
      <c r="AR36" s="61">
        <v>41410</v>
      </c>
      <c r="AS36" s="61">
        <f>AS34</f>
        <v>41810</v>
      </c>
      <c r="AT36" s="61">
        <f t="shared" ref="AT36:BF37" si="76">AT34</f>
        <v>41845</v>
      </c>
      <c r="AU36" s="62">
        <f t="shared" si="76"/>
        <v>41494</v>
      </c>
      <c r="AV36" s="61" t="s">
        <v>25</v>
      </c>
      <c r="AW36" s="62">
        <v>41901</v>
      </c>
      <c r="AX36" s="61">
        <f t="shared" si="76"/>
        <v>41578</v>
      </c>
      <c r="AY36" s="61">
        <f t="shared" si="76"/>
        <v>41978</v>
      </c>
      <c r="AZ36" s="61">
        <f t="shared" si="76"/>
        <v>41641</v>
      </c>
      <c r="BA36" s="61">
        <f t="shared" si="76"/>
        <v>42041</v>
      </c>
      <c r="BB36" s="61">
        <f t="shared" si="76"/>
        <v>42076</v>
      </c>
      <c r="BC36" s="61">
        <f t="shared" si="76"/>
        <v>42111</v>
      </c>
      <c r="BD36" s="61">
        <f t="shared" si="76"/>
        <v>42139</v>
      </c>
      <c r="BE36" s="61">
        <f t="shared" si="76"/>
        <v>42188</v>
      </c>
      <c r="BF36" s="295">
        <f t="shared" si="76"/>
        <v>42223</v>
      </c>
      <c r="BG36" s="61">
        <f>BG34</f>
        <v>42251</v>
      </c>
      <c r="BH36" s="94" t="s">
        <v>25</v>
      </c>
      <c r="BI36" s="62">
        <v>42286</v>
      </c>
      <c r="BJ36" s="61">
        <f t="shared" ref="BJ36:BQ37" si="77">BJ34</f>
        <v>42321</v>
      </c>
      <c r="BK36" s="61">
        <f t="shared" si="77"/>
        <v>42342</v>
      </c>
      <c r="BL36" s="61">
        <f t="shared" si="77"/>
        <v>42391</v>
      </c>
      <c r="BM36" s="61">
        <f t="shared" si="77"/>
        <v>42426</v>
      </c>
      <c r="BN36" s="61">
        <f t="shared" si="77"/>
        <v>42461</v>
      </c>
      <c r="BO36" s="61">
        <f t="shared" si="77"/>
        <v>42496</v>
      </c>
      <c r="BP36" s="61">
        <f t="shared" si="77"/>
        <v>42531</v>
      </c>
      <c r="BQ36" s="295">
        <f t="shared" si="77"/>
        <v>42559</v>
      </c>
      <c r="BR36" s="61">
        <f>BR34</f>
        <v>42587</v>
      </c>
      <c r="BS36" s="94">
        <f>BS34</f>
        <v>42601</v>
      </c>
      <c r="BT36" s="61" t="s">
        <v>454</v>
      </c>
      <c r="BU36" s="94">
        <f t="shared" ref="BU36:CD37" si="78">BU34</f>
        <v>42636</v>
      </c>
      <c r="BV36" s="295">
        <f t="shared" si="78"/>
        <v>42671</v>
      </c>
      <c r="BW36" s="61">
        <f t="shared" si="78"/>
        <v>42706</v>
      </c>
      <c r="BX36" s="61">
        <f t="shared" si="78"/>
        <v>42734</v>
      </c>
      <c r="BY36" s="61">
        <f t="shared" si="78"/>
        <v>42776</v>
      </c>
      <c r="BZ36" s="61">
        <f t="shared" si="78"/>
        <v>42811</v>
      </c>
      <c r="CA36" s="61">
        <f t="shared" si="78"/>
        <v>42846</v>
      </c>
      <c r="CB36" s="61">
        <f t="shared" si="78"/>
        <v>42874</v>
      </c>
      <c r="CC36" s="295">
        <f t="shared" si="78"/>
        <v>42902</v>
      </c>
      <c r="CD36" s="61">
        <f t="shared" si="78"/>
        <v>42930</v>
      </c>
      <c r="CE36" s="61">
        <f>CE34</f>
        <v>42951</v>
      </c>
      <c r="CF36" s="295" t="s">
        <v>454</v>
      </c>
      <c r="CG36" s="61" t="e">
        <f>CG34</f>
        <v>#REF!</v>
      </c>
      <c r="CH36" s="61" t="e">
        <f t="shared" ref="CH36:DB37" si="79">CH34</f>
        <v>#REF!</v>
      </c>
      <c r="CI36" s="61" t="e">
        <f t="shared" si="79"/>
        <v>#REF!</v>
      </c>
      <c r="CJ36" s="61" t="e">
        <f t="shared" si="79"/>
        <v>#REF!</v>
      </c>
      <c r="CK36" s="61" t="e">
        <f t="shared" si="79"/>
        <v>#REF!</v>
      </c>
      <c r="CL36" s="61" t="e">
        <f t="shared" si="79"/>
        <v>#REF!</v>
      </c>
      <c r="CM36" s="61" t="e">
        <f t="shared" si="79"/>
        <v>#REF!</v>
      </c>
      <c r="CN36" s="61" t="e">
        <f t="shared" si="79"/>
        <v>#REF!</v>
      </c>
      <c r="CO36" s="61" t="e">
        <f t="shared" si="79"/>
        <v>#REF!</v>
      </c>
      <c r="CP36" s="61" t="e">
        <f t="shared" si="79"/>
        <v>#REF!</v>
      </c>
      <c r="CQ36" s="62" t="e">
        <f t="shared" si="79"/>
        <v>#REF!</v>
      </c>
      <c r="CR36" s="62" t="s">
        <v>454</v>
      </c>
      <c r="CS36" s="61" t="e">
        <f t="shared" si="79"/>
        <v>#REF!</v>
      </c>
      <c r="CT36" s="61" t="e">
        <f t="shared" si="79"/>
        <v>#REF!</v>
      </c>
      <c r="CU36" s="61">
        <f t="shared" si="79"/>
        <v>43441</v>
      </c>
      <c r="CV36" s="61">
        <f>CV34</f>
        <v>43476</v>
      </c>
      <c r="CW36" s="3880">
        <f t="shared" si="79"/>
        <v>43518</v>
      </c>
      <c r="CX36" s="3880">
        <f t="shared" si="79"/>
        <v>43539</v>
      </c>
      <c r="CY36" s="3880">
        <f t="shared" si="79"/>
        <v>43581</v>
      </c>
      <c r="CZ36" s="3880">
        <f t="shared" si="79"/>
        <v>43602</v>
      </c>
      <c r="DA36" s="3880">
        <f t="shared" si="79"/>
        <v>43637</v>
      </c>
      <c r="DB36" s="3880">
        <f t="shared" si="79"/>
        <v>43307</v>
      </c>
      <c r="DC36" s="3880">
        <f>DC34</f>
        <v>43700</v>
      </c>
      <c r="DD36" s="3881" t="s">
        <v>454</v>
      </c>
      <c r="DE36" s="3880">
        <f t="shared" ref="DE36:DK37" si="80">DE34</f>
        <v>43742</v>
      </c>
      <c r="DF36" s="3880">
        <f t="shared" si="80"/>
        <v>43763</v>
      </c>
      <c r="DG36" s="3880">
        <f t="shared" si="80"/>
        <v>43805</v>
      </c>
      <c r="DH36" s="3880">
        <f t="shared" si="80"/>
        <v>43840</v>
      </c>
      <c r="DI36" s="3880">
        <f t="shared" si="80"/>
        <v>43882</v>
      </c>
      <c r="DJ36" s="3880">
        <f t="shared" si="80"/>
        <v>43917</v>
      </c>
      <c r="DK36" s="3880">
        <f t="shared" si="80"/>
        <v>43938</v>
      </c>
    </row>
    <row r="37" spans="1:138" ht="30" customHeight="1" thickBot="1" x14ac:dyDescent="0.3">
      <c r="A37" s="4675"/>
      <c r="B37" s="4678"/>
      <c r="C37" s="1211" t="s">
        <v>150</v>
      </c>
      <c r="D37" s="538"/>
      <c r="E37" s="288"/>
      <c r="F37" s="283"/>
      <c r="G37" s="283"/>
      <c r="H37" s="283"/>
      <c r="I37" s="283"/>
      <c r="J37" s="284"/>
      <c r="K37" s="283"/>
      <c r="L37" s="278"/>
      <c r="M37" s="283"/>
      <c r="N37" s="283"/>
      <c r="O37" s="285"/>
      <c r="P37" s="286"/>
      <c r="Q37" s="285"/>
      <c r="R37" s="284"/>
      <c r="S37" s="61"/>
      <c r="T37" s="470"/>
      <c r="U37" s="429"/>
      <c r="V37" s="672"/>
      <c r="W37" s="673"/>
      <c r="X37" s="674"/>
      <c r="Y37" s="673"/>
      <c r="Z37" s="163"/>
      <c r="AA37" s="670"/>
      <c r="AB37" s="163">
        <f t="shared" si="74"/>
        <v>41303</v>
      </c>
      <c r="AC37" s="61">
        <f t="shared" si="74"/>
        <v>41324</v>
      </c>
      <c r="AD37" s="61">
        <f t="shared" si="74"/>
        <v>41359</v>
      </c>
      <c r="AE37" s="61">
        <f t="shared" si="74"/>
        <v>41380</v>
      </c>
      <c r="AF37" s="61">
        <f t="shared" si="74"/>
        <v>41415</v>
      </c>
      <c r="AG37" s="61">
        <f t="shared" si="74"/>
        <v>41443</v>
      </c>
      <c r="AH37" s="61">
        <f t="shared" si="74"/>
        <v>41478</v>
      </c>
      <c r="AI37" s="61">
        <f t="shared" si="74"/>
        <v>41134</v>
      </c>
      <c r="AJ37" s="62" t="s">
        <v>25</v>
      </c>
      <c r="AK37" s="61">
        <f t="shared" si="75"/>
        <v>41534</v>
      </c>
      <c r="AL37" s="61">
        <f t="shared" si="75"/>
        <v>41204</v>
      </c>
      <c r="AM37" s="61">
        <f t="shared" si="75"/>
        <v>41246</v>
      </c>
      <c r="AN37" s="61">
        <f t="shared" si="75"/>
        <v>41288</v>
      </c>
      <c r="AO37" s="61">
        <f t="shared" si="75"/>
        <v>41309</v>
      </c>
      <c r="AP37" s="61">
        <f t="shared" si="75"/>
        <v>41351</v>
      </c>
      <c r="AQ37" s="61">
        <f t="shared" si="75"/>
        <v>41379</v>
      </c>
      <c r="AR37" s="61">
        <v>41414</v>
      </c>
      <c r="AS37" s="61">
        <f>AS35</f>
        <v>41814</v>
      </c>
      <c r="AT37" s="61">
        <f t="shared" si="76"/>
        <v>41849</v>
      </c>
      <c r="AU37" s="62">
        <f t="shared" si="76"/>
        <v>41498</v>
      </c>
      <c r="AV37" s="61" t="s">
        <v>25</v>
      </c>
      <c r="AW37" s="62">
        <v>41905</v>
      </c>
      <c r="AX37" s="61">
        <f t="shared" si="76"/>
        <v>41582</v>
      </c>
      <c r="AY37" s="61">
        <f t="shared" si="76"/>
        <v>41982</v>
      </c>
      <c r="AZ37" s="61">
        <v>41645</v>
      </c>
      <c r="BA37" s="61">
        <f t="shared" si="76"/>
        <v>42045</v>
      </c>
      <c r="BB37" s="61">
        <f t="shared" si="76"/>
        <v>42080</v>
      </c>
      <c r="BC37" s="61">
        <f t="shared" si="76"/>
        <v>42115</v>
      </c>
      <c r="BD37" s="61">
        <f t="shared" si="76"/>
        <v>42143</v>
      </c>
      <c r="BE37" s="61">
        <f t="shared" si="76"/>
        <v>42192</v>
      </c>
      <c r="BF37" s="295">
        <f t="shared" si="76"/>
        <v>42227</v>
      </c>
      <c r="BG37" s="61">
        <f>BG35</f>
        <v>42255</v>
      </c>
      <c r="BH37" s="94" t="s">
        <v>25</v>
      </c>
      <c r="BI37" s="62">
        <v>42290</v>
      </c>
      <c r="BJ37" s="61">
        <f t="shared" si="77"/>
        <v>42325</v>
      </c>
      <c r="BK37" s="61">
        <f t="shared" si="77"/>
        <v>42346</v>
      </c>
      <c r="BL37" s="61">
        <f t="shared" si="77"/>
        <v>42395</v>
      </c>
      <c r="BM37" s="61">
        <f t="shared" si="77"/>
        <v>42430</v>
      </c>
      <c r="BN37" s="61">
        <f t="shared" si="77"/>
        <v>42465</v>
      </c>
      <c r="BO37" s="61">
        <f t="shared" si="77"/>
        <v>42500</v>
      </c>
      <c r="BP37" s="61">
        <f t="shared" si="77"/>
        <v>42535</v>
      </c>
      <c r="BQ37" s="295">
        <f t="shared" si="77"/>
        <v>42563</v>
      </c>
      <c r="BR37" s="61">
        <f>BR35</f>
        <v>42591</v>
      </c>
      <c r="BS37" s="94">
        <f>BS35</f>
        <v>42605</v>
      </c>
      <c r="BT37" s="61" t="s">
        <v>454</v>
      </c>
      <c r="BU37" s="94">
        <f t="shared" si="78"/>
        <v>42640</v>
      </c>
      <c r="BV37" s="295">
        <f t="shared" si="78"/>
        <v>42675</v>
      </c>
      <c r="BW37" s="61">
        <f t="shared" si="78"/>
        <v>42710</v>
      </c>
      <c r="BX37" s="61">
        <f t="shared" si="78"/>
        <v>42738</v>
      </c>
      <c r="BY37" s="61">
        <f t="shared" si="78"/>
        <v>42780</v>
      </c>
      <c r="BZ37" s="61">
        <f t="shared" si="78"/>
        <v>42815</v>
      </c>
      <c r="CA37" s="61">
        <f t="shared" si="78"/>
        <v>42850</v>
      </c>
      <c r="CB37" s="61">
        <f t="shared" si="78"/>
        <v>42878</v>
      </c>
      <c r="CC37" s="295">
        <f t="shared" si="78"/>
        <v>42906</v>
      </c>
      <c r="CD37" s="61">
        <f t="shared" si="78"/>
        <v>42934</v>
      </c>
      <c r="CE37" s="61">
        <f>CE35</f>
        <v>42955</v>
      </c>
      <c r="CF37" s="295" t="s">
        <v>454</v>
      </c>
      <c r="CG37" s="61" t="e">
        <f>CG35</f>
        <v>#REF!</v>
      </c>
      <c r="CH37" s="61" t="e">
        <f t="shared" si="79"/>
        <v>#REF!</v>
      </c>
      <c r="CI37" s="61" t="e">
        <f t="shared" si="79"/>
        <v>#REF!</v>
      </c>
      <c r="CJ37" s="61" t="e">
        <f t="shared" si="79"/>
        <v>#REF!</v>
      </c>
      <c r="CK37" s="61" t="e">
        <f t="shared" si="79"/>
        <v>#REF!</v>
      </c>
      <c r="CL37" s="61" t="e">
        <f t="shared" si="79"/>
        <v>#REF!</v>
      </c>
      <c r="CM37" s="61" t="e">
        <f t="shared" si="79"/>
        <v>#REF!</v>
      </c>
      <c r="CN37" s="61" t="e">
        <f t="shared" si="79"/>
        <v>#REF!</v>
      </c>
      <c r="CO37" s="61" t="e">
        <f t="shared" si="79"/>
        <v>#REF!</v>
      </c>
      <c r="CP37" s="61" t="e">
        <f t="shared" si="79"/>
        <v>#REF!</v>
      </c>
      <c r="CQ37" s="62" t="e">
        <f t="shared" si="79"/>
        <v>#REF!</v>
      </c>
      <c r="CR37" s="62" t="s">
        <v>454</v>
      </c>
      <c r="CS37" s="61" t="e">
        <f t="shared" si="79"/>
        <v>#REF!</v>
      </c>
      <c r="CT37" s="61" t="e">
        <f t="shared" si="79"/>
        <v>#REF!</v>
      </c>
      <c r="CU37" s="61">
        <f t="shared" si="79"/>
        <v>43445</v>
      </c>
      <c r="CV37" s="61">
        <f>CV35</f>
        <v>43480</v>
      </c>
      <c r="CW37" s="3880">
        <f t="shared" si="79"/>
        <v>43522</v>
      </c>
      <c r="CX37" s="3880">
        <f t="shared" si="79"/>
        <v>43543</v>
      </c>
      <c r="CY37" s="3880">
        <f t="shared" si="79"/>
        <v>43585</v>
      </c>
      <c r="CZ37" s="3880">
        <f t="shared" si="79"/>
        <v>43606</v>
      </c>
      <c r="DA37" s="3880">
        <f t="shared" si="79"/>
        <v>43641</v>
      </c>
      <c r="DB37" s="3880">
        <f t="shared" si="79"/>
        <v>43311</v>
      </c>
      <c r="DC37" s="3880">
        <f>DC35</f>
        <v>43704</v>
      </c>
      <c r="DD37" s="3881" t="s">
        <v>454</v>
      </c>
      <c r="DE37" s="3880">
        <f t="shared" si="80"/>
        <v>43746</v>
      </c>
      <c r="DF37" s="3880">
        <f t="shared" si="80"/>
        <v>43767</v>
      </c>
      <c r="DG37" s="3880">
        <f t="shared" si="80"/>
        <v>43809</v>
      </c>
      <c r="DH37" s="3880">
        <f t="shared" si="80"/>
        <v>43844</v>
      </c>
      <c r="DI37" s="3880">
        <f t="shared" si="80"/>
        <v>43886</v>
      </c>
      <c r="DJ37" s="3880">
        <f t="shared" si="80"/>
        <v>43921</v>
      </c>
      <c r="DK37" s="3880">
        <f t="shared" si="80"/>
        <v>43942</v>
      </c>
    </row>
    <row r="38" spans="1:138" s="717" customFormat="1" ht="30" customHeight="1" thickBot="1" x14ac:dyDescent="0.3">
      <c r="A38" s="4675"/>
      <c r="B38" s="4678"/>
      <c r="C38" s="3581" t="s">
        <v>145</v>
      </c>
      <c r="D38" s="1865"/>
      <c r="E38" s="1866"/>
      <c r="F38" s="1867"/>
      <c r="G38" s="1868"/>
      <c r="H38" s="1867"/>
      <c r="I38" s="1868"/>
      <c r="J38" s="1868"/>
      <c r="K38" s="1869"/>
      <c r="L38" s="1715"/>
      <c r="M38" s="1870"/>
      <c r="N38" s="1870"/>
      <c r="O38" s="1870"/>
      <c r="P38" s="1870"/>
      <c r="Q38" s="1870"/>
      <c r="R38" s="1871"/>
      <c r="S38" s="1712"/>
      <c r="T38" s="1719"/>
      <c r="U38" s="1715"/>
      <c r="V38" s="1715"/>
      <c r="W38" s="1712"/>
      <c r="X38" s="1872"/>
      <c r="Y38" s="1712"/>
      <c r="Z38" s="1714"/>
      <c r="AA38" s="1712"/>
      <c r="AB38" s="1714">
        <f t="shared" ref="AB38:AI38" si="81">AB29+8</f>
        <v>41289</v>
      </c>
      <c r="AC38" s="1712">
        <f t="shared" si="81"/>
        <v>41310</v>
      </c>
      <c r="AD38" s="1712">
        <f t="shared" si="81"/>
        <v>41352</v>
      </c>
      <c r="AE38" s="1712">
        <f t="shared" si="81"/>
        <v>41374</v>
      </c>
      <c r="AF38" s="1712">
        <f t="shared" si="81"/>
        <v>41409</v>
      </c>
      <c r="AG38" s="1712">
        <f t="shared" si="81"/>
        <v>41437</v>
      </c>
      <c r="AH38" s="1712">
        <f t="shared" si="81"/>
        <v>41472</v>
      </c>
      <c r="AI38" s="1712">
        <f t="shared" si="81"/>
        <v>41493</v>
      </c>
      <c r="AJ38" s="1712" t="s">
        <v>25</v>
      </c>
      <c r="AK38" s="1712">
        <v>41528</v>
      </c>
      <c r="AL38" s="1712">
        <f t="shared" ref="AL38:AQ38" si="82">AL29+8</f>
        <v>41198</v>
      </c>
      <c r="AM38" s="1712">
        <f t="shared" si="82"/>
        <v>41233</v>
      </c>
      <c r="AN38" s="1712">
        <f t="shared" si="82"/>
        <v>41270</v>
      </c>
      <c r="AO38" s="1712">
        <f t="shared" si="82"/>
        <v>41288</v>
      </c>
      <c r="AP38" s="1712">
        <f t="shared" si="82"/>
        <v>41338</v>
      </c>
      <c r="AQ38" s="1712">
        <f t="shared" si="82"/>
        <v>41366</v>
      </c>
      <c r="AR38" s="1716">
        <v>41764</v>
      </c>
      <c r="AS38" s="1712">
        <f>AS29+8</f>
        <v>41801</v>
      </c>
      <c r="AT38" s="1712">
        <f t="shared" ref="AT38:AY38" si="83">AT29+8</f>
        <v>41843</v>
      </c>
      <c r="AU38" s="1712">
        <f t="shared" si="83"/>
        <v>41492</v>
      </c>
      <c r="AV38" s="1712" t="s">
        <v>25</v>
      </c>
      <c r="AW38" s="1712">
        <v>41899</v>
      </c>
      <c r="AX38" s="1712">
        <f t="shared" si="83"/>
        <v>41583</v>
      </c>
      <c r="AY38" s="1712">
        <f t="shared" si="83"/>
        <v>41611</v>
      </c>
      <c r="AZ38" s="1716">
        <v>42002</v>
      </c>
      <c r="BA38" s="1712">
        <f t="shared" ref="BA38:BF38" si="84">BA30+2</f>
        <v>42039</v>
      </c>
      <c r="BB38" s="1712">
        <f t="shared" si="84"/>
        <v>42074</v>
      </c>
      <c r="BC38" s="1712">
        <f t="shared" si="84"/>
        <v>42109</v>
      </c>
      <c r="BD38" s="1712">
        <f t="shared" si="84"/>
        <v>42137</v>
      </c>
      <c r="BE38" s="1712">
        <f t="shared" si="84"/>
        <v>42186</v>
      </c>
      <c r="BF38" s="1715">
        <f t="shared" si="84"/>
        <v>42221</v>
      </c>
      <c r="BG38" s="1712">
        <f>BG30+2</f>
        <v>42249</v>
      </c>
      <c r="BH38" s="1714" t="s">
        <v>25</v>
      </c>
      <c r="BI38" s="1712">
        <v>42284</v>
      </c>
      <c r="BJ38" s="1712">
        <f t="shared" ref="BJ38:BQ38" si="85">BJ30+2</f>
        <v>42319</v>
      </c>
      <c r="BK38" s="1712">
        <f t="shared" si="85"/>
        <v>42340</v>
      </c>
      <c r="BL38" s="1712">
        <f t="shared" si="85"/>
        <v>42389</v>
      </c>
      <c r="BM38" s="1712">
        <f t="shared" si="85"/>
        <v>42424</v>
      </c>
      <c r="BN38" s="1712">
        <f t="shared" si="85"/>
        <v>42459</v>
      </c>
      <c r="BO38" s="1712">
        <f t="shared" si="85"/>
        <v>42494</v>
      </c>
      <c r="BP38" s="1712">
        <f t="shared" si="85"/>
        <v>42529</v>
      </c>
      <c r="BQ38" s="1715">
        <f t="shared" si="85"/>
        <v>42557</v>
      </c>
      <c r="BR38" s="1712">
        <f>BR30+2</f>
        <v>42585</v>
      </c>
      <c r="BS38" s="1714">
        <f>BS30+2</f>
        <v>42599</v>
      </c>
      <c r="BT38" s="1712" t="s">
        <v>454</v>
      </c>
      <c r="BU38" s="1714">
        <f t="shared" ref="BU38:CA38" si="86">BU30+2</f>
        <v>42634</v>
      </c>
      <c r="BV38" s="1715">
        <f t="shared" si="86"/>
        <v>42669</v>
      </c>
      <c r="BW38" s="1712">
        <f t="shared" si="86"/>
        <v>42704</v>
      </c>
      <c r="BX38" s="1712">
        <f t="shared" si="86"/>
        <v>42732</v>
      </c>
      <c r="BY38" s="1712">
        <f t="shared" si="86"/>
        <v>42774</v>
      </c>
      <c r="BZ38" s="1712">
        <f t="shared" si="86"/>
        <v>42809</v>
      </c>
      <c r="CA38" s="1712">
        <f t="shared" si="86"/>
        <v>42844</v>
      </c>
      <c r="CB38" s="1712">
        <f>CB30+2</f>
        <v>42872</v>
      </c>
      <c r="CC38" s="1715">
        <f>CC30+2</f>
        <v>42900</v>
      </c>
      <c r="CD38" s="1712">
        <f>CD30+2</f>
        <v>42928</v>
      </c>
      <c r="CE38" s="1712">
        <f>CE30+2</f>
        <v>42949</v>
      </c>
      <c r="CF38" s="1715" t="s">
        <v>454</v>
      </c>
      <c r="CG38" s="1712" t="e">
        <f>CG30+2</f>
        <v>#REF!</v>
      </c>
      <c r="CH38" s="1712" t="e">
        <f t="shared" ref="CH38:DB38" si="87">CH30+2</f>
        <v>#REF!</v>
      </c>
      <c r="CI38" s="1712" t="e">
        <f t="shared" si="87"/>
        <v>#REF!</v>
      </c>
      <c r="CJ38" s="1712" t="e">
        <f t="shared" si="87"/>
        <v>#REF!</v>
      </c>
      <c r="CK38" s="1712" t="e">
        <f t="shared" si="87"/>
        <v>#REF!</v>
      </c>
      <c r="CL38" s="1712" t="e">
        <f t="shared" si="87"/>
        <v>#REF!</v>
      </c>
      <c r="CM38" s="1712" t="e">
        <f t="shared" si="87"/>
        <v>#REF!</v>
      </c>
      <c r="CN38" s="1712" t="e">
        <f t="shared" si="87"/>
        <v>#REF!</v>
      </c>
      <c r="CO38" s="1712" t="e">
        <f t="shared" si="87"/>
        <v>#REF!</v>
      </c>
      <c r="CP38" s="1712" t="e">
        <f t="shared" si="87"/>
        <v>#REF!</v>
      </c>
      <c r="CQ38" s="1712" t="e">
        <f t="shared" si="87"/>
        <v>#REF!</v>
      </c>
      <c r="CR38" s="1712" t="s">
        <v>454</v>
      </c>
      <c r="CS38" s="1712" t="e">
        <f t="shared" si="87"/>
        <v>#REF!</v>
      </c>
      <c r="CT38" s="1712" t="e">
        <f t="shared" si="87"/>
        <v>#REF!</v>
      </c>
      <c r="CU38" s="1712">
        <f t="shared" si="87"/>
        <v>43439</v>
      </c>
      <c r="CV38" s="1712">
        <f t="shared" si="87"/>
        <v>43474</v>
      </c>
      <c r="CW38" s="3882">
        <f t="shared" si="87"/>
        <v>43516</v>
      </c>
      <c r="CX38" s="3882">
        <f t="shared" si="87"/>
        <v>43537</v>
      </c>
      <c r="CY38" s="3882">
        <f t="shared" si="87"/>
        <v>43579</v>
      </c>
      <c r="CZ38" s="3882">
        <f t="shared" si="87"/>
        <v>43600</v>
      </c>
      <c r="DA38" s="3882">
        <f t="shared" si="87"/>
        <v>43635</v>
      </c>
      <c r="DB38" s="3882">
        <f t="shared" si="87"/>
        <v>43305</v>
      </c>
      <c r="DC38" s="3882">
        <f>DC30+2</f>
        <v>43698</v>
      </c>
      <c r="DD38" s="3883" t="s">
        <v>454</v>
      </c>
      <c r="DE38" s="3882">
        <f t="shared" ref="DE38:DK38" si="88">DE30+2</f>
        <v>43740</v>
      </c>
      <c r="DF38" s="3882">
        <f t="shared" si="88"/>
        <v>43761</v>
      </c>
      <c r="DG38" s="3882">
        <f t="shared" si="88"/>
        <v>43803</v>
      </c>
      <c r="DH38" s="3882">
        <f t="shared" si="88"/>
        <v>43838</v>
      </c>
      <c r="DI38" s="3882">
        <f t="shared" si="88"/>
        <v>43880</v>
      </c>
      <c r="DJ38" s="3882">
        <f t="shared" si="88"/>
        <v>43915</v>
      </c>
      <c r="DK38" s="3882">
        <f t="shared" si="88"/>
        <v>43936</v>
      </c>
      <c r="DM38" s="4324"/>
    </row>
    <row r="39" spans="1:138" s="717" customFormat="1" ht="45" hidden="1" customHeight="1" thickBot="1" x14ac:dyDescent="0.3">
      <c r="A39" s="4675"/>
      <c r="B39" s="4678"/>
      <c r="C39" s="2576"/>
      <c r="D39" s="532"/>
      <c r="E39" s="881"/>
      <c r="F39" s="882"/>
      <c r="G39" s="883"/>
      <c r="H39" s="882"/>
      <c r="I39" s="883"/>
      <c r="J39" s="883"/>
      <c r="K39" s="884"/>
      <c r="L39" s="105"/>
      <c r="M39" s="885"/>
      <c r="N39" s="885"/>
      <c r="O39" s="885"/>
      <c r="P39" s="885"/>
      <c r="Q39" s="885"/>
      <c r="R39" s="886"/>
      <c r="S39" s="62"/>
      <c r="T39" s="107"/>
      <c r="U39" s="63"/>
      <c r="V39" s="105"/>
      <c r="W39" s="62"/>
      <c r="X39" s="255"/>
      <c r="Y39" s="62"/>
      <c r="Z39" s="63"/>
      <c r="AA39" s="62"/>
      <c r="AB39" s="63"/>
      <c r="AC39" s="62"/>
      <c r="AD39" s="62"/>
      <c r="AE39" s="62"/>
      <c r="AF39" s="62"/>
      <c r="AG39" s="62"/>
      <c r="AH39" s="62"/>
      <c r="AI39" s="62"/>
      <c r="AJ39" s="62"/>
      <c r="AK39" s="62"/>
      <c r="AL39" s="62" t="s">
        <v>260</v>
      </c>
      <c r="AM39" s="62"/>
      <c r="AN39" s="62"/>
      <c r="AO39" s="62"/>
      <c r="AP39" s="62"/>
      <c r="AQ39" s="62"/>
      <c r="AR39" s="62"/>
      <c r="AS39" s="62"/>
      <c r="AT39" s="62"/>
      <c r="AU39" s="62"/>
      <c r="AV39" s="62" t="s">
        <v>25</v>
      </c>
      <c r="AW39" s="62"/>
      <c r="AX39" s="62"/>
      <c r="AY39" s="62"/>
      <c r="AZ39" s="62"/>
      <c r="BA39" s="62"/>
      <c r="BB39" s="62"/>
      <c r="BC39" s="62"/>
      <c r="BD39" s="62"/>
      <c r="BE39" s="62"/>
      <c r="BF39" s="105"/>
      <c r="BG39" s="62"/>
      <c r="BH39" s="63" t="s">
        <v>25</v>
      </c>
      <c r="BI39" s="62"/>
      <c r="BJ39" s="62"/>
      <c r="BK39" s="62"/>
      <c r="BL39" s="62"/>
      <c r="BM39" s="62"/>
      <c r="BN39" s="62"/>
      <c r="BO39" s="62"/>
      <c r="BP39" s="62"/>
      <c r="BQ39" s="105"/>
      <c r="BR39" s="62"/>
      <c r="BS39" s="63"/>
      <c r="BT39" s="62" t="s">
        <v>454</v>
      </c>
      <c r="BU39" s="63"/>
      <c r="BV39" s="105"/>
      <c r="BW39" s="62"/>
      <c r="BX39" s="62"/>
      <c r="BY39" s="62"/>
      <c r="BZ39" s="62"/>
      <c r="CA39" s="62"/>
      <c r="CB39" s="62"/>
      <c r="CC39" s="105"/>
      <c r="CD39" s="62"/>
      <c r="CE39" s="62"/>
      <c r="CF39" s="105" t="s">
        <v>454</v>
      </c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 t="s">
        <v>454</v>
      </c>
      <c r="CS39" s="62"/>
      <c r="CT39" s="62"/>
      <c r="CU39" s="62"/>
      <c r="CV39" s="62"/>
      <c r="CW39" s="3876"/>
      <c r="CX39" s="3876"/>
      <c r="CY39" s="3876"/>
      <c r="CZ39" s="3876"/>
      <c r="DA39" s="3876"/>
      <c r="DB39" s="3876"/>
      <c r="DC39" s="3876"/>
      <c r="DD39" s="3877" t="s">
        <v>454</v>
      </c>
      <c r="DE39" s="3876"/>
      <c r="DF39" s="3876"/>
      <c r="DG39" s="3876"/>
      <c r="DH39" s="3876"/>
      <c r="DI39" s="3876"/>
      <c r="DJ39" s="3876"/>
      <c r="DK39" s="3876"/>
      <c r="DM39" s="4324"/>
    </row>
    <row r="40" spans="1:138" s="117" customFormat="1" ht="30" customHeight="1" thickBot="1" x14ac:dyDescent="0.3">
      <c r="A40" s="4675"/>
      <c r="B40" s="4678"/>
      <c r="C40" s="3578" t="s">
        <v>202</v>
      </c>
      <c r="D40" s="1827"/>
      <c r="E40" s="1828"/>
      <c r="F40" s="1829"/>
      <c r="G40" s="1830"/>
      <c r="H40" s="1829"/>
      <c r="I40" s="1830"/>
      <c r="J40" s="1830"/>
      <c r="K40" s="1831"/>
      <c r="L40" s="1204"/>
      <c r="M40" s="1832"/>
      <c r="N40" s="1833"/>
      <c r="O40" s="1832"/>
      <c r="P40" s="1833"/>
      <c r="Q40" s="1833"/>
      <c r="R40" s="1834"/>
      <c r="S40" s="3663"/>
      <c r="T40" s="3668"/>
      <c r="U40" s="3667"/>
      <c r="V40" s="1838"/>
      <c r="W40" s="1839"/>
      <c r="X40" s="1840"/>
      <c r="Y40" s="1839"/>
      <c r="Z40" s="1841"/>
      <c r="AA40" s="1842"/>
      <c r="AB40" s="3667">
        <f>AB44-4</f>
        <v>41302</v>
      </c>
      <c r="AC40" s="1843">
        <f>AC44-4</f>
        <v>41323</v>
      </c>
      <c r="AD40" s="1843">
        <f>AD44-4</f>
        <v>41358</v>
      </c>
      <c r="AE40" s="1842">
        <v>41379</v>
      </c>
      <c r="AF40" s="1843">
        <f>AF44-4</f>
        <v>41414</v>
      </c>
      <c r="AG40" s="1843">
        <f>AG44-4</f>
        <v>41442</v>
      </c>
      <c r="AH40" s="1843">
        <f>AH44-4</f>
        <v>41477</v>
      </c>
      <c r="AI40" s="1842">
        <f>AI44-11</f>
        <v>41133</v>
      </c>
      <c r="AJ40" s="1842" t="s">
        <v>25</v>
      </c>
      <c r="AK40" s="1843">
        <f t="shared" ref="AK40:BA40" si="89">AK44-4</f>
        <v>41168</v>
      </c>
      <c r="AL40" s="1843">
        <f t="shared" si="89"/>
        <v>41203</v>
      </c>
      <c r="AM40" s="1843">
        <f t="shared" si="89"/>
        <v>41245</v>
      </c>
      <c r="AN40" s="1843">
        <f t="shared" si="89"/>
        <v>41287</v>
      </c>
      <c r="AO40" s="1843">
        <f t="shared" si="89"/>
        <v>41308</v>
      </c>
      <c r="AP40" s="1843">
        <f t="shared" si="89"/>
        <v>41350</v>
      </c>
      <c r="AQ40" s="1843">
        <f t="shared" si="89"/>
        <v>41378</v>
      </c>
      <c r="AR40" s="1842">
        <v>41409</v>
      </c>
      <c r="AS40" s="1842">
        <f t="shared" si="89"/>
        <v>41813</v>
      </c>
      <c r="AT40" s="1842">
        <f t="shared" si="89"/>
        <v>41848</v>
      </c>
      <c r="AU40" s="1842">
        <v>41497</v>
      </c>
      <c r="AV40" s="1842">
        <v>41504</v>
      </c>
      <c r="AW40" s="1843">
        <v>41904</v>
      </c>
      <c r="AX40" s="1843">
        <f t="shared" si="89"/>
        <v>41946</v>
      </c>
      <c r="AY40" s="1843">
        <f t="shared" si="89"/>
        <v>41981</v>
      </c>
      <c r="AZ40" s="1843">
        <v>41644</v>
      </c>
      <c r="BA40" s="1842">
        <f t="shared" si="89"/>
        <v>42044</v>
      </c>
      <c r="BB40" s="1842">
        <f>BB44-4</f>
        <v>42079</v>
      </c>
      <c r="BC40" s="1842">
        <f>BC44-4</f>
        <v>42114</v>
      </c>
      <c r="BD40" s="1844">
        <f>BD44-4</f>
        <v>42142</v>
      </c>
      <c r="BE40" s="1844">
        <f>BE44-4</f>
        <v>42191</v>
      </c>
      <c r="BF40" s="1845">
        <f>BF44-4</f>
        <v>42226</v>
      </c>
      <c r="BG40" s="1842">
        <v>42255</v>
      </c>
      <c r="BH40" s="1846" t="s">
        <v>25</v>
      </c>
      <c r="BI40" s="1843">
        <v>42289</v>
      </c>
      <c r="BJ40" s="1844">
        <f t="shared" ref="BJ40:BQ40" si="90">BJ44-4</f>
        <v>42324</v>
      </c>
      <c r="BK40" s="1844">
        <f t="shared" si="90"/>
        <v>42345</v>
      </c>
      <c r="BL40" s="1844">
        <f t="shared" si="90"/>
        <v>42394</v>
      </c>
      <c r="BM40" s="1844">
        <f t="shared" si="90"/>
        <v>42429</v>
      </c>
      <c r="BN40" s="1844">
        <f t="shared" si="90"/>
        <v>42464</v>
      </c>
      <c r="BO40" s="1844">
        <f t="shared" si="90"/>
        <v>42499</v>
      </c>
      <c r="BP40" s="1844">
        <f t="shared" si="90"/>
        <v>42534</v>
      </c>
      <c r="BQ40" s="1845">
        <f t="shared" si="90"/>
        <v>42562</v>
      </c>
      <c r="BR40" s="1844">
        <f>BR44-4</f>
        <v>42590</v>
      </c>
      <c r="BS40" s="1841">
        <f>BS44-11</f>
        <v>42604</v>
      </c>
      <c r="BT40" s="1844" t="s">
        <v>454</v>
      </c>
      <c r="BU40" s="1846">
        <f t="shared" ref="BU40:CA40" si="91">BU44-4</f>
        <v>42639</v>
      </c>
      <c r="BV40" s="1845">
        <f t="shared" si="91"/>
        <v>42674</v>
      </c>
      <c r="BW40" s="1844">
        <f t="shared" si="91"/>
        <v>42709</v>
      </c>
      <c r="BX40" s="1844">
        <f t="shared" si="91"/>
        <v>42737</v>
      </c>
      <c r="BY40" s="1844">
        <f t="shared" si="91"/>
        <v>42779</v>
      </c>
      <c r="BZ40" s="1844">
        <f t="shared" si="91"/>
        <v>42814</v>
      </c>
      <c r="CA40" s="1844">
        <f t="shared" si="91"/>
        <v>42849</v>
      </c>
      <c r="CB40" s="1844">
        <f>CB44-4</f>
        <v>42877</v>
      </c>
      <c r="CC40" s="1845">
        <f>CC44-4</f>
        <v>42905</v>
      </c>
      <c r="CD40" s="1844">
        <f>CD44-4</f>
        <v>42933</v>
      </c>
      <c r="CE40" s="1842">
        <f>CE44-11</f>
        <v>42954</v>
      </c>
      <c r="CF40" s="1845" t="s">
        <v>454</v>
      </c>
      <c r="CG40" s="1844" t="e">
        <f>CG44-4</f>
        <v>#REF!</v>
      </c>
      <c r="CH40" s="1844" t="e">
        <f t="shared" ref="CH40:CY40" si="92">CH44-4</f>
        <v>#REF!</v>
      </c>
      <c r="CI40" s="1844" t="e">
        <f t="shared" si="92"/>
        <v>#REF!</v>
      </c>
      <c r="CJ40" s="1844" t="e">
        <f t="shared" si="92"/>
        <v>#REF!</v>
      </c>
      <c r="CK40" s="1844" t="e">
        <f t="shared" si="92"/>
        <v>#REF!</v>
      </c>
      <c r="CL40" s="1844" t="e">
        <f t="shared" si="92"/>
        <v>#REF!</v>
      </c>
      <c r="CM40" s="1844" t="e">
        <f t="shared" si="92"/>
        <v>#REF!</v>
      </c>
      <c r="CN40" s="1842" t="e">
        <f>CN44-6</f>
        <v>#REF!</v>
      </c>
      <c r="CO40" s="1844" t="e">
        <f t="shared" si="92"/>
        <v>#REF!</v>
      </c>
      <c r="CP40" s="1844" t="e">
        <f t="shared" si="92"/>
        <v>#REF!</v>
      </c>
      <c r="CQ40" s="1842" t="e">
        <f>CQ44-11</f>
        <v>#REF!</v>
      </c>
      <c r="CR40" s="1844" t="s">
        <v>454</v>
      </c>
      <c r="CS40" s="1844" t="e">
        <f t="shared" si="92"/>
        <v>#REF!</v>
      </c>
      <c r="CT40" s="1844" t="e">
        <f t="shared" si="92"/>
        <v>#REF!</v>
      </c>
      <c r="CU40" s="1844">
        <f t="shared" si="92"/>
        <v>43437</v>
      </c>
      <c r="CV40" s="1844">
        <f t="shared" si="92"/>
        <v>43479</v>
      </c>
      <c r="CW40" s="3884">
        <f t="shared" si="92"/>
        <v>43521</v>
      </c>
      <c r="CX40" s="3884">
        <f t="shared" si="92"/>
        <v>43542</v>
      </c>
      <c r="CY40" s="3884">
        <f t="shared" si="92"/>
        <v>43584</v>
      </c>
      <c r="CZ40" s="3884">
        <f>CZ44-4</f>
        <v>43605</v>
      </c>
      <c r="DA40" s="3884">
        <f>DA44-4</f>
        <v>43640</v>
      </c>
      <c r="DB40" s="3885">
        <f>DB44-4</f>
        <v>43303</v>
      </c>
      <c r="DC40" s="3885">
        <f>DC44-11</f>
        <v>43703</v>
      </c>
      <c r="DD40" s="3886" t="s">
        <v>454</v>
      </c>
      <c r="DE40" s="3884">
        <f t="shared" ref="DE40:DK40" si="93">DE44-4</f>
        <v>43738</v>
      </c>
      <c r="DF40" s="3884">
        <f t="shared" si="93"/>
        <v>43766</v>
      </c>
      <c r="DG40" s="3884">
        <f t="shared" si="93"/>
        <v>43801</v>
      </c>
      <c r="DH40" s="3884">
        <f t="shared" si="93"/>
        <v>43843</v>
      </c>
      <c r="DI40" s="3884">
        <f t="shared" si="93"/>
        <v>43885</v>
      </c>
      <c r="DJ40" s="3884">
        <f t="shared" si="93"/>
        <v>43920</v>
      </c>
      <c r="DK40" s="3884">
        <f t="shared" si="93"/>
        <v>43941</v>
      </c>
      <c r="DM40" s="4325"/>
    </row>
    <row r="41" spans="1:138" s="117" customFormat="1" ht="30" hidden="1" customHeight="1" thickBot="1" x14ac:dyDescent="0.3">
      <c r="A41" s="4675"/>
      <c r="B41" s="4678"/>
      <c r="C41" s="3512" t="s">
        <v>600</v>
      </c>
      <c r="D41" s="536"/>
      <c r="E41" s="524"/>
      <c r="F41" s="452"/>
      <c r="G41" s="451"/>
      <c r="H41" s="452"/>
      <c r="I41" s="451"/>
      <c r="J41" s="451"/>
      <c r="K41" s="452"/>
      <c r="L41" s="105"/>
      <c r="M41" s="473"/>
      <c r="N41" s="453"/>
      <c r="O41" s="473"/>
      <c r="P41" s="453"/>
      <c r="Q41" s="453"/>
      <c r="R41" s="474"/>
      <c r="S41" s="453"/>
      <c r="T41" s="454"/>
      <c r="U41" s="455"/>
      <c r="V41" s="669"/>
      <c r="W41" s="670"/>
      <c r="X41" s="449"/>
      <c r="Y41" s="670"/>
      <c r="Z41" s="64"/>
      <c r="AA41" s="191"/>
      <c r="AB41" s="455">
        <f t="shared" ref="AB41:AI41" si="94">AB44</f>
        <v>41306</v>
      </c>
      <c r="AC41" s="62">
        <f t="shared" si="94"/>
        <v>41327</v>
      </c>
      <c r="AD41" s="62">
        <f t="shared" si="94"/>
        <v>41362</v>
      </c>
      <c r="AE41" s="191">
        <f t="shared" si="94"/>
        <v>41383</v>
      </c>
      <c r="AF41" s="62">
        <f t="shared" si="94"/>
        <v>41418</v>
      </c>
      <c r="AG41" s="62">
        <f t="shared" si="94"/>
        <v>41446</v>
      </c>
      <c r="AH41" s="62">
        <f t="shared" si="94"/>
        <v>41481</v>
      </c>
      <c r="AI41" s="62">
        <f t="shared" si="94"/>
        <v>41144</v>
      </c>
      <c r="AJ41" s="62" t="s">
        <v>25</v>
      </c>
      <c r="AK41" s="62">
        <f>AK44</f>
        <v>41172</v>
      </c>
      <c r="AL41" s="62">
        <f>AL44</f>
        <v>41207</v>
      </c>
      <c r="AM41" s="62">
        <f t="shared" ref="AM41:AR41" si="95">AM44</f>
        <v>41249</v>
      </c>
      <c r="AN41" s="62">
        <f t="shared" si="95"/>
        <v>41291</v>
      </c>
      <c r="AO41" s="62">
        <f t="shared" si="95"/>
        <v>41312</v>
      </c>
      <c r="AP41" s="62">
        <f t="shared" si="95"/>
        <v>41354</v>
      </c>
      <c r="AQ41" s="62">
        <f t="shared" si="95"/>
        <v>41382</v>
      </c>
      <c r="AR41" s="62">
        <f t="shared" si="95"/>
        <v>41781</v>
      </c>
      <c r="AS41" s="62">
        <f>AS44</f>
        <v>41817</v>
      </c>
      <c r="AT41" s="62">
        <f t="shared" ref="AT41:BG41" si="96">AT44</f>
        <v>41852</v>
      </c>
      <c r="AU41" s="62">
        <f t="shared" si="96"/>
        <v>41501</v>
      </c>
      <c r="AV41" s="191">
        <v>41508</v>
      </c>
      <c r="AW41" s="62">
        <v>41543</v>
      </c>
      <c r="AX41" s="62">
        <f t="shared" si="96"/>
        <v>41950</v>
      </c>
      <c r="AY41" s="62">
        <f t="shared" si="96"/>
        <v>41985</v>
      </c>
      <c r="AZ41" s="62">
        <f t="shared" si="96"/>
        <v>42013</v>
      </c>
      <c r="BA41" s="191">
        <f t="shared" si="96"/>
        <v>42048</v>
      </c>
      <c r="BB41" s="191">
        <f t="shared" si="96"/>
        <v>42083</v>
      </c>
      <c r="BC41" s="191">
        <f t="shared" si="96"/>
        <v>42118</v>
      </c>
      <c r="BD41" s="50">
        <f t="shared" si="96"/>
        <v>42146</v>
      </c>
      <c r="BE41" s="50">
        <f t="shared" si="96"/>
        <v>42195</v>
      </c>
      <c r="BF41" s="201">
        <f t="shared" si="96"/>
        <v>42230</v>
      </c>
      <c r="BG41" s="50">
        <f t="shared" si="96"/>
        <v>42265</v>
      </c>
      <c r="BH41" s="51" t="s">
        <v>25</v>
      </c>
      <c r="BI41" s="62">
        <v>42300</v>
      </c>
      <c r="BJ41" s="50">
        <f t="shared" ref="BJ41:BQ41" si="97">BJ44</f>
        <v>42328</v>
      </c>
      <c r="BK41" s="50">
        <f t="shared" si="97"/>
        <v>42349</v>
      </c>
      <c r="BL41" s="50">
        <f t="shared" si="97"/>
        <v>42398</v>
      </c>
      <c r="BM41" s="50">
        <f t="shared" si="97"/>
        <v>42433</v>
      </c>
      <c r="BN41" s="50">
        <f t="shared" si="97"/>
        <v>42468</v>
      </c>
      <c r="BO41" s="50">
        <f t="shared" si="97"/>
        <v>42503</v>
      </c>
      <c r="BP41" s="50">
        <f t="shared" si="97"/>
        <v>42538</v>
      </c>
      <c r="BQ41" s="201">
        <f t="shared" si="97"/>
        <v>42566</v>
      </c>
      <c r="BR41" s="50">
        <f>BR44</f>
        <v>42594</v>
      </c>
      <c r="BS41" s="51">
        <f>BS44</f>
        <v>42615</v>
      </c>
      <c r="BT41" s="50" t="s">
        <v>454</v>
      </c>
      <c r="BU41" s="51">
        <f t="shared" ref="BU41:CA41" si="98">BU44</f>
        <v>42643</v>
      </c>
      <c r="BV41" s="201">
        <f t="shared" si="98"/>
        <v>42678</v>
      </c>
      <c r="BW41" s="50">
        <f t="shared" si="98"/>
        <v>42713</v>
      </c>
      <c r="BX41" s="50">
        <f t="shared" si="98"/>
        <v>42741</v>
      </c>
      <c r="BY41" s="50">
        <f t="shared" si="98"/>
        <v>42783</v>
      </c>
      <c r="BZ41" s="50">
        <f t="shared" si="98"/>
        <v>42818</v>
      </c>
      <c r="CA41" s="50">
        <f t="shared" si="98"/>
        <v>42853</v>
      </c>
      <c r="CB41" s="50">
        <f>CB44</f>
        <v>42881</v>
      </c>
      <c r="CC41" s="201">
        <f>CC44</f>
        <v>42909</v>
      </c>
      <c r="CD41" s="50">
        <f>CD44</f>
        <v>42937</v>
      </c>
      <c r="CE41" s="50">
        <f>CE44</f>
        <v>42965</v>
      </c>
      <c r="CF41" s="201" t="s">
        <v>454</v>
      </c>
      <c r="CG41" s="50" t="e">
        <f>CG44</f>
        <v>#REF!</v>
      </c>
      <c r="CH41" s="50" t="e">
        <f t="shared" ref="CH41:DB41" si="99">CH44</f>
        <v>#REF!</v>
      </c>
      <c r="CI41" s="50" t="e">
        <f t="shared" si="99"/>
        <v>#REF!</v>
      </c>
      <c r="CJ41" s="50" t="e">
        <f t="shared" si="99"/>
        <v>#REF!</v>
      </c>
      <c r="CK41" s="50" t="e">
        <f t="shared" si="99"/>
        <v>#REF!</v>
      </c>
      <c r="CL41" s="50" t="e">
        <f t="shared" si="99"/>
        <v>#REF!</v>
      </c>
      <c r="CM41" s="50" t="e">
        <f t="shared" si="99"/>
        <v>#REF!</v>
      </c>
      <c r="CN41" s="50" t="e">
        <f t="shared" si="99"/>
        <v>#REF!</v>
      </c>
      <c r="CO41" s="50" t="e">
        <f t="shared" si="99"/>
        <v>#REF!</v>
      </c>
      <c r="CP41" s="50" t="e">
        <f t="shared" si="99"/>
        <v>#REF!</v>
      </c>
      <c r="CQ41" s="50" t="e">
        <f t="shared" si="99"/>
        <v>#REF!</v>
      </c>
      <c r="CR41" s="50" t="s">
        <v>454</v>
      </c>
      <c r="CS41" s="50" t="e">
        <f t="shared" si="99"/>
        <v>#REF!</v>
      </c>
      <c r="CT41" s="50" t="e">
        <f t="shared" si="99"/>
        <v>#REF!</v>
      </c>
      <c r="CU41" s="50">
        <f t="shared" si="99"/>
        <v>43441</v>
      </c>
      <c r="CV41" s="50">
        <f t="shared" si="99"/>
        <v>43483</v>
      </c>
      <c r="CW41" s="3887">
        <f t="shared" si="99"/>
        <v>43525</v>
      </c>
      <c r="CX41" s="3887">
        <f t="shared" si="99"/>
        <v>43546</v>
      </c>
      <c r="CY41" s="3887">
        <f t="shared" si="99"/>
        <v>43588</v>
      </c>
      <c r="CZ41" s="3887">
        <f t="shared" si="99"/>
        <v>43609</v>
      </c>
      <c r="DA41" s="3887">
        <f t="shared" si="99"/>
        <v>43644</v>
      </c>
      <c r="DB41" s="3887">
        <f t="shared" si="99"/>
        <v>43307</v>
      </c>
      <c r="DC41" s="3887">
        <f>DC44</f>
        <v>43714</v>
      </c>
      <c r="DD41" s="3888" t="s">
        <v>454</v>
      </c>
      <c r="DE41" s="3887">
        <f t="shared" ref="DE41:DK41" si="100">DE44</f>
        <v>43742</v>
      </c>
      <c r="DF41" s="3887">
        <f t="shared" si="100"/>
        <v>43770</v>
      </c>
      <c r="DG41" s="3887">
        <f t="shared" si="100"/>
        <v>43805</v>
      </c>
      <c r="DH41" s="3887">
        <f t="shared" si="100"/>
        <v>43847</v>
      </c>
      <c r="DI41" s="3887">
        <f t="shared" si="100"/>
        <v>43889</v>
      </c>
      <c r="DJ41" s="3887">
        <f t="shared" si="100"/>
        <v>43924</v>
      </c>
      <c r="DK41" s="3887">
        <f t="shared" si="100"/>
        <v>43945</v>
      </c>
      <c r="DM41" s="4325"/>
    </row>
    <row r="42" spans="1:138" s="3503" customFormat="1" ht="30" customHeight="1" thickBot="1" x14ac:dyDescent="0.3">
      <c r="A42" s="4675"/>
      <c r="B42" s="4678"/>
      <c r="C42" s="3582" t="s">
        <v>850</v>
      </c>
      <c r="D42" s="3483"/>
      <c r="E42" s="3484"/>
      <c r="F42" s="3485"/>
      <c r="G42" s="3486"/>
      <c r="H42" s="3485"/>
      <c r="I42" s="3486"/>
      <c r="J42" s="3486"/>
      <c r="K42" s="3485"/>
      <c r="L42" s="3487"/>
      <c r="M42" s="3488"/>
      <c r="N42" s="3489"/>
      <c r="O42" s="3488"/>
      <c r="P42" s="3489"/>
      <c r="Q42" s="3489"/>
      <c r="R42" s="3490"/>
      <c r="S42" s="3491"/>
      <c r="T42" s="3492"/>
      <c r="U42" s="3493"/>
      <c r="V42" s="3494"/>
      <c r="W42" s="3495"/>
      <c r="X42" s="3496"/>
      <c r="Y42" s="3495"/>
      <c r="Z42" s="3497"/>
      <c r="AA42" s="3498"/>
      <c r="AB42" s="3493"/>
      <c r="AC42" s="3499"/>
      <c r="AD42" s="3499"/>
      <c r="AE42" s="3498"/>
      <c r="AF42" s="3499"/>
      <c r="AG42" s="3499"/>
      <c r="AH42" s="3499"/>
      <c r="AI42" s="3499"/>
      <c r="AJ42" s="3499"/>
      <c r="AK42" s="3499"/>
      <c r="AL42" s="3499"/>
      <c r="AM42" s="3499"/>
      <c r="AN42" s="3499"/>
      <c r="AO42" s="3499"/>
      <c r="AP42" s="3499"/>
      <c r="AQ42" s="3499"/>
      <c r="AR42" s="3499"/>
      <c r="AS42" s="3499"/>
      <c r="AT42" s="3499"/>
      <c r="AU42" s="3499"/>
      <c r="AV42" s="3498"/>
      <c r="AW42" s="3499"/>
      <c r="AX42" s="3499"/>
      <c r="AY42" s="3499"/>
      <c r="AZ42" s="3499"/>
      <c r="BA42" s="3498"/>
      <c r="BB42" s="3498"/>
      <c r="BC42" s="3498"/>
      <c r="BD42" s="3500"/>
      <c r="BE42" s="3500"/>
      <c r="BF42" s="3501"/>
      <c r="BG42" s="3500"/>
      <c r="BH42" s="3502"/>
      <c r="BI42" s="3499"/>
      <c r="BJ42" s="3500"/>
      <c r="BK42" s="3500"/>
      <c r="BL42" s="3500"/>
      <c r="BM42" s="3500"/>
      <c r="BN42" s="3500"/>
      <c r="BO42" s="3500"/>
      <c r="BP42" s="3500"/>
      <c r="BQ42" s="3501"/>
      <c r="BR42" s="3500"/>
      <c r="BS42" s="3502"/>
      <c r="BT42" s="3500"/>
      <c r="BU42" s="3502"/>
      <c r="BV42" s="3501"/>
      <c r="BW42" s="3500"/>
      <c r="BX42" s="3500"/>
      <c r="BY42" s="3500"/>
      <c r="BZ42" s="3500"/>
      <c r="CA42" s="3500"/>
      <c r="CB42" s="3500"/>
      <c r="CC42" s="3501"/>
      <c r="CD42" s="3500"/>
      <c r="CE42" s="3500"/>
      <c r="CF42" s="3501"/>
      <c r="CG42" s="3500"/>
      <c r="CH42" s="3500"/>
      <c r="CI42" s="3500"/>
      <c r="CJ42" s="3500"/>
      <c r="CK42" s="3500"/>
      <c r="CL42" s="3500"/>
      <c r="CM42" s="3500"/>
      <c r="CN42" s="3500"/>
      <c r="CO42" s="3500"/>
      <c r="CP42" s="3500"/>
      <c r="CQ42" s="3500"/>
      <c r="CR42" s="3500"/>
      <c r="CS42" s="3500"/>
      <c r="CT42" s="3500"/>
      <c r="CU42" s="3500"/>
      <c r="CV42" s="3498">
        <f>CV43-4</f>
        <v>43472</v>
      </c>
      <c r="CW42" s="3889"/>
      <c r="CX42" s="3889"/>
      <c r="CY42" s="3889"/>
      <c r="CZ42" s="3889"/>
      <c r="DA42" s="3889"/>
      <c r="DB42" s="3889"/>
      <c r="DC42" s="3889"/>
      <c r="DD42" s="3890" t="s">
        <v>454</v>
      </c>
      <c r="DE42" s="3889"/>
      <c r="DF42" s="3889"/>
      <c r="DG42" s="3889"/>
      <c r="DH42" s="3889"/>
      <c r="DI42" s="3889"/>
      <c r="DJ42" s="3889"/>
      <c r="DK42" s="3889"/>
      <c r="DM42" s="4326"/>
    </row>
    <row r="43" spans="1:138" s="3503" customFormat="1" ht="30" customHeight="1" thickBot="1" x14ac:dyDescent="0.3">
      <c r="A43" s="4675"/>
      <c r="B43" s="4678"/>
      <c r="C43" s="3582" t="s">
        <v>152</v>
      </c>
      <c r="D43" s="3483"/>
      <c r="E43" s="3484"/>
      <c r="F43" s="3485"/>
      <c r="G43" s="3486"/>
      <c r="H43" s="3485"/>
      <c r="I43" s="3486"/>
      <c r="J43" s="3486"/>
      <c r="K43" s="3485"/>
      <c r="L43" s="3487"/>
      <c r="M43" s="3488"/>
      <c r="N43" s="3489"/>
      <c r="O43" s="3488"/>
      <c r="P43" s="3489"/>
      <c r="Q43" s="3489"/>
      <c r="R43" s="3490"/>
      <c r="S43" s="3491"/>
      <c r="T43" s="3492"/>
      <c r="U43" s="3493"/>
      <c r="V43" s="3494"/>
      <c r="W43" s="3495"/>
      <c r="X43" s="3496"/>
      <c r="Y43" s="3495"/>
      <c r="Z43" s="3497"/>
      <c r="AA43" s="3498"/>
      <c r="AB43" s="3493"/>
      <c r="AC43" s="3499"/>
      <c r="AD43" s="3499"/>
      <c r="AE43" s="3498"/>
      <c r="AF43" s="3499"/>
      <c r="AG43" s="3499"/>
      <c r="AH43" s="3499"/>
      <c r="AI43" s="3499"/>
      <c r="AJ43" s="3499" t="s">
        <v>25</v>
      </c>
      <c r="AK43" s="3499"/>
      <c r="AL43" s="3499"/>
      <c r="AM43" s="3499"/>
      <c r="AN43" s="3499"/>
      <c r="AO43" s="3499"/>
      <c r="AP43" s="3499"/>
      <c r="AQ43" s="3499"/>
      <c r="AR43" s="3499"/>
      <c r="AS43" s="3499"/>
      <c r="AT43" s="3499"/>
      <c r="AU43" s="3499"/>
      <c r="AV43" s="3499" t="s">
        <v>25</v>
      </c>
      <c r="AW43" s="3499"/>
      <c r="AX43" s="3499"/>
      <c r="AY43" s="3499"/>
      <c r="AZ43" s="3499"/>
      <c r="BA43" s="3499"/>
      <c r="BB43" s="3498"/>
      <c r="BC43" s="3498"/>
      <c r="BD43" s="3500"/>
      <c r="BE43" s="3500"/>
      <c r="BF43" s="3501"/>
      <c r="BG43" s="3500"/>
      <c r="BH43" s="3502" t="s">
        <v>25</v>
      </c>
      <c r="BI43" s="3499"/>
      <c r="BJ43" s="3500"/>
      <c r="BK43" s="3500"/>
      <c r="BL43" s="3500"/>
      <c r="BM43" s="3500"/>
      <c r="BN43" s="3500"/>
      <c r="BO43" s="3500"/>
      <c r="BP43" s="3500"/>
      <c r="BQ43" s="3501"/>
      <c r="BR43" s="3500"/>
      <c r="BS43" s="3502"/>
      <c r="BT43" s="3500" t="s">
        <v>454</v>
      </c>
      <c r="BU43" s="3502"/>
      <c r="BV43" s="3501"/>
      <c r="BW43" s="3500"/>
      <c r="BX43" s="3500"/>
      <c r="BY43" s="3500"/>
      <c r="BZ43" s="3500"/>
      <c r="CA43" s="3500"/>
      <c r="CB43" s="3500"/>
      <c r="CC43" s="3501"/>
      <c r="CD43" s="3500"/>
      <c r="CE43" s="3500"/>
      <c r="CF43" s="3501" t="s">
        <v>454</v>
      </c>
      <c r="CG43" s="3500"/>
      <c r="CH43" s="3500"/>
      <c r="CI43" s="3500"/>
      <c r="CJ43" s="3500"/>
      <c r="CK43" s="3500"/>
      <c r="CL43" s="3500"/>
      <c r="CM43" s="3500"/>
      <c r="CN43" s="3500"/>
      <c r="CO43" s="3500"/>
      <c r="CP43" s="3500"/>
      <c r="CQ43" s="3500"/>
      <c r="CR43" s="3500" t="s">
        <v>454</v>
      </c>
      <c r="CS43" s="3500"/>
      <c r="CT43" s="3500"/>
      <c r="CU43" s="3500"/>
      <c r="CV43" s="3498">
        <f>CV30+4</f>
        <v>43476</v>
      </c>
      <c r="CW43" s="3889"/>
      <c r="CX43" s="3889"/>
      <c r="CY43" s="3889"/>
      <c r="CZ43" s="3889"/>
      <c r="DA43" s="3889"/>
      <c r="DB43" s="3889"/>
      <c r="DC43" s="3889"/>
      <c r="DD43" s="3890" t="s">
        <v>454</v>
      </c>
      <c r="DE43" s="3889"/>
      <c r="DF43" s="3889"/>
      <c r="DG43" s="3889"/>
      <c r="DH43" s="3889"/>
      <c r="DI43" s="3889"/>
      <c r="DJ43" s="3889"/>
      <c r="DK43" s="3889"/>
      <c r="DM43" s="4326"/>
    </row>
    <row r="44" spans="1:138" s="117" customFormat="1" ht="30" customHeight="1" thickBot="1" x14ac:dyDescent="0.3">
      <c r="A44" s="4675"/>
      <c r="B44" s="4678"/>
      <c r="C44" s="3578" t="s">
        <v>201</v>
      </c>
      <c r="D44" s="1827"/>
      <c r="E44" s="1828"/>
      <c r="F44" s="1829"/>
      <c r="G44" s="1830"/>
      <c r="H44" s="1829"/>
      <c r="I44" s="1856"/>
      <c r="J44" s="1830"/>
      <c r="K44" s="1829"/>
      <c r="L44" s="1204"/>
      <c r="M44" s="1833"/>
      <c r="N44" s="1833"/>
      <c r="O44" s="1833"/>
      <c r="P44" s="1833"/>
      <c r="Q44" s="1833"/>
      <c r="R44" s="1834"/>
      <c r="S44" s="3663"/>
      <c r="T44" s="3668"/>
      <c r="U44" s="3667"/>
      <c r="V44" s="1838"/>
      <c r="W44" s="1839"/>
      <c r="X44" s="1840"/>
      <c r="Y44" s="1857"/>
      <c r="Z44" s="1841"/>
      <c r="AA44" s="1842"/>
      <c r="AB44" s="3667">
        <f>AB47-21</f>
        <v>41306</v>
      </c>
      <c r="AC44" s="1843">
        <f>AC47-21</f>
        <v>41327</v>
      </c>
      <c r="AD44" s="1843">
        <f>AD47-21</f>
        <v>41362</v>
      </c>
      <c r="AE44" s="1842">
        <v>41383</v>
      </c>
      <c r="AF44" s="1843">
        <f>AF47-20</f>
        <v>41418</v>
      </c>
      <c r="AG44" s="1843">
        <f>AG47-20</f>
        <v>41446</v>
      </c>
      <c r="AH44" s="1843">
        <f>AH47-20</f>
        <v>41481</v>
      </c>
      <c r="AI44" s="1843">
        <f>AI47-20</f>
        <v>41144</v>
      </c>
      <c r="AJ44" s="1843" t="s">
        <v>25</v>
      </c>
      <c r="AK44" s="1843">
        <f>AK47-27</f>
        <v>41172</v>
      </c>
      <c r="AL44" s="1843">
        <f>AL47-20</f>
        <v>41207</v>
      </c>
      <c r="AM44" s="1843">
        <f>AM47-21</f>
        <v>41249</v>
      </c>
      <c r="AN44" s="1842">
        <f>AN47-20</f>
        <v>41291</v>
      </c>
      <c r="AO44" s="1842">
        <f>AO47-34</f>
        <v>41312</v>
      </c>
      <c r="AP44" s="1843">
        <f>AP47-20</f>
        <v>41354</v>
      </c>
      <c r="AQ44" s="1842">
        <f>AQ47-27</f>
        <v>41382</v>
      </c>
      <c r="AR44" s="1842">
        <v>41781</v>
      </c>
      <c r="AS44" s="1842">
        <v>41817</v>
      </c>
      <c r="AT44" s="1842">
        <v>41852</v>
      </c>
      <c r="AU44" s="1842">
        <v>41501</v>
      </c>
      <c r="AV44" s="1842">
        <v>41508</v>
      </c>
      <c r="AW44" s="1843">
        <v>41543</v>
      </c>
      <c r="AX44" s="1843">
        <f>AX47-20</f>
        <v>41950</v>
      </c>
      <c r="AY44" s="1844">
        <v>41985</v>
      </c>
      <c r="AZ44" s="1843">
        <f>AZ47-27</f>
        <v>42013</v>
      </c>
      <c r="BA44" s="1842">
        <f>BA47-27</f>
        <v>42048</v>
      </c>
      <c r="BB44" s="1842">
        <f>BB47-27</f>
        <v>42083</v>
      </c>
      <c r="BC44" s="1842">
        <f>BC47-27</f>
        <v>42118</v>
      </c>
      <c r="BD44" s="1844">
        <f>BD47-27</f>
        <v>42146</v>
      </c>
      <c r="BE44" s="1844">
        <f>BE47-20</f>
        <v>42195</v>
      </c>
      <c r="BF44" s="1845">
        <f>BF47-20</f>
        <v>42230</v>
      </c>
      <c r="BG44" s="1844">
        <f>BG47-20</f>
        <v>42265</v>
      </c>
      <c r="BH44" s="1846" t="s">
        <v>25</v>
      </c>
      <c r="BI44" s="1842">
        <v>42293</v>
      </c>
      <c r="BJ44" s="1844">
        <f>BJ47-20</f>
        <v>42328</v>
      </c>
      <c r="BK44" s="1842">
        <f>BK47-34</f>
        <v>42349</v>
      </c>
      <c r="BL44" s="1844">
        <f t="shared" ref="BL44:BQ44" si="101">BL47-20</f>
        <v>42398</v>
      </c>
      <c r="BM44" s="1844">
        <f t="shared" si="101"/>
        <v>42433</v>
      </c>
      <c r="BN44" s="1844">
        <f t="shared" si="101"/>
        <v>42468</v>
      </c>
      <c r="BO44" s="1844">
        <f t="shared" si="101"/>
        <v>42503</v>
      </c>
      <c r="BP44" s="1844">
        <f t="shared" si="101"/>
        <v>42538</v>
      </c>
      <c r="BQ44" s="1845">
        <f t="shared" si="101"/>
        <v>42566</v>
      </c>
      <c r="BR44" s="1844">
        <f>BR47-20</f>
        <v>42594</v>
      </c>
      <c r="BS44" s="1846">
        <f>BS47-20</f>
        <v>42615</v>
      </c>
      <c r="BT44" s="1844" t="s">
        <v>454</v>
      </c>
      <c r="BU44" s="1841">
        <f>BU47-27</f>
        <v>42643</v>
      </c>
      <c r="BV44" s="1845">
        <f t="shared" ref="BV44:CA44" si="102">BV47-20</f>
        <v>42678</v>
      </c>
      <c r="BW44" s="1844">
        <f t="shared" si="102"/>
        <v>42713</v>
      </c>
      <c r="BX44" s="1842">
        <f>BX47-27</f>
        <v>42741</v>
      </c>
      <c r="BY44" s="1844">
        <f t="shared" si="102"/>
        <v>42783</v>
      </c>
      <c r="BZ44" s="1844">
        <f t="shared" si="102"/>
        <v>42818</v>
      </c>
      <c r="CA44" s="1844">
        <f t="shared" si="102"/>
        <v>42853</v>
      </c>
      <c r="CB44" s="1844">
        <f>CB47-20</f>
        <v>42881</v>
      </c>
      <c r="CC44" s="1845">
        <f>CC47-20</f>
        <v>42909</v>
      </c>
      <c r="CD44" s="1844">
        <f>CD47-20</f>
        <v>42937</v>
      </c>
      <c r="CE44" s="1844">
        <f>CE47-20</f>
        <v>42965</v>
      </c>
      <c r="CF44" s="1845" t="s">
        <v>454</v>
      </c>
      <c r="CG44" s="1842" t="e">
        <f>CG47-27</f>
        <v>#REF!</v>
      </c>
      <c r="CH44" s="1844" t="e">
        <f t="shared" ref="CH44:CQ44" si="103">CH47-20</f>
        <v>#REF!</v>
      </c>
      <c r="CI44" s="1844" t="e">
        <f>CI47-20</f>
        <v>#REF!</v>
      </c>
      <c r="CJ44" s="1842" t="e">
        <f>CJ47-27</f>
        <v>#REF!</v>
      </c>
      <c r="CK44" s="1844" t="e">
        <f t="shared" si="103"/>
        <v>#REF!</v>
      </c>
      <c r="CL44" s="1844" t="e">
        <f t="shared" si="103"/>
        <v>#REF!</v>
      </c>
      <c r="CM44" s="1844" t="e">
        <f t="shared" si="103"/>
        <v>#REF!</v>
      </c>
      <c r="CN44" s="1842" t="e">
        <f>CN47-17</f>
        <v>#REF!</v>
      </c>
      <c r="CO44" s="1844" t="e">
        <f t="shared" si="103"/>
        <v>#REF!</v>
      </c>
      <c r="CP44" s="1844" t="e">
        <f t="shared" si="103"/>
        <v>#REF!</v>
      </c>
      <c r="CQ44" s="1844" t="e">
        <f t="shared" si="103"/>
        <v>#REF!</v>
      </c>
      <c r="CR44" s="1844" t="s">
        <v>454</v>
      </c>
      <c r="CS44" s="1844" t="e">
        <f>CS47-20</f>
        <v>#REF!</v>
      </c>
      <c r="CT44" s="1844" t="e">
        <f>CT47-20</f>
        <v>#REF!</v>
      </c>
      <c r="CU44" s="1842">
        <f>CU47-27</f>
        <v>43441</v>
      </c>
      <c r="CV44" s="1844">
        <f>CV47-19</f>
        <v>43483</v>
      </c>
      <c r="CW44" s="3884">
        <f>CW47-20</f>
        <v>43525</v>
      </c>
      <c r="CX44" s="3885">
        <f>CX47-27</f>
        <v>43546</v>
      </c>
      <c r="CY44" s="3884">
        <f>CY47-20</f>
        <v>43588</v>
      </c>
      <c r="CZ44" s="3885">
        <f>CZ53-26</f>
        <v>43609</v>
      </c>
      <c r="DA44" s="3885">
        <f>DA47-27</f>
        <v>43644</v>
      </c>
      <c r="DB44" s="3885">
        <f>DB47-27</f>
        <v>43307</v>
      </c>
      <c r="DC44" s="3885">
        <f>DC47-20</f>
        <v>43714</v>
      </c>
      <c r="DD44" s="3886" t="s">
        <v>454</v>
      </c>
      <c r="DE44" s="3884">
        <f>DE47-20</f>
        <v>43742</v>
      </c>
      <c r="DF44" s="3885">
        <f>DF47-27</f>
        <v>43770</v>
      </c>
      <c r="DG44" s="3885">
        <f>DG47-34</f>
        <v>43805</v>
      </c>
      <c r="DH44" s="3885">
        <f>DH47-27</f>
        <v>43847</v>
      </c>
      <c r="DI44" s="3884">
        <f>DI47-20</f>
        <v>43889</v>
      </c>
      <c r="DJ44" s="3884">
        <f>DJ47-20</f>
        <v>43924</v>
      </c>
      <c r="DK44" s="3885">
        <f>DK47-27</f>
        <v>43945</v>
      </c>
      <c r="DM44" s="4325"/>
    </row>
    <row r="45" spans="1:138" s="117" customFormat="1" ht="30" customHeight="1" x14ac:dyDescent="0.25">
      <c r="A45" s="4675"/>
      <c r="B45" s="4678"/>
      <c r="C45" s="3512" t="s">
        <v>80</v>
      </c>
      <c r="D45" s="536"/>
      <c r="E45" s="524"/>
      <c r="F45" s="452"/>
      <c r="G45" s="451"/>
      <c r="H45" s="452"/>
      <c r="I45" s="451"/>
      <c r="J45" s="451"/>
      <c r="K45" s="452"/>
      <c r="L45" s="105"/>
      <c r="M45" s="448"/>
      <c r="N45" s="448"/>
      <c r="O45" s="448"/>
      <c r="P45" s="448"/>
      <c r="Q45" s="448"/>
      <c r="R45" s="471"/>
      <c r="S45" s="225"/>
      <c r="T45" s="472"/>
      <c r="U45" s="184"/>
      <c r="V45" s="667"/>
      <c r="W45" s="450"/>
      <c r="X45" s="449"/>
      <c r="Y45" s="450"/>
      <c r="Z45" s="449"/>
      <c r="AA45" s="450"/>
      <c r="AB45" s="449">
        <f t="shared" ref="AB45:AL45" si="104">AB44+14</f>
        <v>41320</v>
      </c>
      <c r="AC45" s="14">
        <f t="shared" si="104"/>
        <v>41341</v>
      </c>
      <c r="AD45" s="14">
        <f t="shared" si="104"/>
        <v>41376</v>
      </c>
      <c r="AE45" s="14">
        <f t="shared" si="104"/>
        <v>41397</v>
      </c>
      <c r="AF45" s="14">
        <f t="shared" si="104"/>
        <v>41432</v>
      </c>
      <c r="AG45" s="14">
        <f t="shared" si="104"/>
        <v>41460</v>
      </c>
      <c r="AH45" s="14">
        <f t="shared" si="104"/>
        <v>41495</v>
      </c>
      <c r="AI45" s="14">
        <f t="shared" si="104"/>
        <v>41158</v>
      </c>
      <c r="AJ45" s="14" t="s">
        <v>25</v>
      </c>
      <c r="AK45" s="14">
        <f t="shared" si="104"/>
        <v>41186</v>
      </c>
      <c r="AL45" s="14">
        <f t="shared" si="104"/>
        <v>41221</v>
      </c>
      <c r="AM45" s="14">
        <f>AM44+14</f>
        <v>41263</v>
      </c>
      <c r="AN45" s="14">
        <f>AN44+14</f>
        <v>41305</v>
      </c>
      <c r="AO45" s="14">
        <f>AO44+14</f>
        <v>41326</v>
      </c>
      <c r="AP45" s="14">
        <f>AP44+14</f>
        <v>41368</v>
      </c>
      <c r="AQ45" s="14">
        <f>AQ44+14</f>
        <v>41396</v>
      </c>
      <c r="AR45" s="14">
        <v>41796</v>
      </c>
      <c r="AS45" s="14">
        <f>AS44+14</f>
        <v>41831</v>
      </c>
      <c r="AT45" s="14">
        <f t="shared" ref="AT45:BF45" si="105">AT44+14</f>
        <v>41866</v>
      </c>
      <c r="AU45" s="14">
        <f t="shared" si="105"/>
        <v>41515</v>
      </c>
      <c r="AV45" s="14" t="s">
        <v>25</v>
      </c>
      <c r="AW45" s="14">
        <v>41929</v>
      </c>
      <c r="AX45" s="14">
        <f t="shared" si="105"/>
        <v>41964</v>
      </c>
      <c r="AY45" s="14">
        <f t="shared" si="105"/>
        <v>41999</v>
      </c>
      <c r="AZ45" s="14">
        <f t="shared" si="105"/>
        <v>42027</v>
      </c>
      <c r="BA45" s="14">
        <f t="shared" si="105"/>
        <v>42062</v>
      </c>
      <c r="BB45" s="14">
        <f t="shared" si="105"/>
        <v>42097</v>
      </c>
      <c r="BC45" s="14">
        <f t="shared" si="105"/>
        <v>42132</v>
      </c>
      <c r="BD45" s="14">
        <f t="shared" si="105"/>
        <v>42160</v>
      </c>
      <c r="BE45" s="14">
        <f t="shared" si="105"/>
        <v>42209</v>
      </c>
      <c r="BF45" s="38">
        <f t="shared" si="105"/>
        <v>42244</v>
      </c>
      <c r="BG45" s="14">
        <f>BG44+14</f>
        <v>42279</v>
      </c>
      <c r="BH45" s="255" t="s">
        <v>25</v>
      </c>
      <c r="BI45" s="14">
        <v>42314</v>
      </c>
      <c r="BJ45" s="14">
        <f t="shared" ref="BJ45:BQ45" si="106">BJ44+14</f>
        <v>42342</v>
      </c>
      <c r="BK45" s="14">
        <f t="shared" si="106"/>
        <v>42363</v>
      </c>
      <c r="BL45" s="14">
        <f t="shared" si="106"/>
        <v>42412</v>
      </c>
      <c r="BM45" s="14">
        <f t="shared" si="106"/>
        <v>42447</v>
      </c>
      <c r="BN45" s="14">
        <f t="shared" si="106"/>
        <v>42482</v>
      </c>
      <c r="BO45" s="14">
        <f t="shared" si="106"/>
        <v>42517</v>
      </c>
      <c r="BP45" s="14">
        <f t="shared" si="106"/>
        <v>42552</v>
      </c>
      <c r="BQ45" s="38">
        <f t="shared" si="106"/>
        <v>42580</v>
      </c>
      <c r="BR45" s="14">
        <f>BR44+14</f>
        <v>42608</v>
      </c>
      <c r="BS45" s="255">
        <f>BS44+14</f>
        <v>42629</v>
      </c>
      <c r="BT45" s="14" t="s">
        <v>454</v>
      </c>
      <c r="BU45" s="255">
        <f t="shared" ref="BU45:CA45" si="107">BU44+14</f>
        <v>42657</v>
      </c>
      <c r="BV45" s="38">
        <f t="shared" si="107"/>
        <v>42692</v>
      </c>
      <c r="BW45" s="14">
        <f t="shared" si="107"/>
        <v>42727</v>
      </c>
      <c r="BX45" s="14">
        <f t="shared" si="107"/>
        <v>42755</v>
      </c>
      <c r="BY45" s="14">
        <f t="shared" si="107"/>
        <v>42797</v>
      </c>
      <c r="BZ45" s="14">
        <f t="shared" si="107"/>
        <v>42832</v>
      </c>
      <c r="CA45" s="14">
        <f t="shared" si="107"/>
        <v>42867</v>
      </c>
      <c r="CB45" s="14">
        <f>CB44+14</f>
        <v>42895</v>
      </c>
      <c r="CC45" s="38">
        <f>CC44+14</f>
        <v>42923</v>
      </c>
      <c r="CD45" s="14">
        <f>CD44+14</f>
        <v>42951</v>
      </c>
      <c r="CE45" s="14">
        <f>CE44+14</f>
        <v>42979</v>
      </c>
      <c r="CF45" s="38" t="s">
        <v>454</v>
      </c>
      <c r="CG45" s="14" t="e">
        <f>CG44+14</f>
        <v>#REF!</v>
      </c>
      <c r="CH45" s="14" t="e">
        <f t="shared" ref="CH45:DB45" si="108">CH44+14</f>
        <v>#REF!</v>
      </c>
      <c r="CI45" s="14" t="e">
        <f t="shared" si="108"/>
        <v>#REF!</v>
      </c>
      <c r="CJ45" s="14" t="e">
        <f t="shared" si="108"/>
        <v>#REF!</v>
      </c>
      <c r="CK45" s="14" t="e">
        <f t="shared" si="108"/>
        <v>#REF!</v>
      </c>
      <c r="CL45" s="14" t="e">
        <f t="shared" si="108"/>
        <v>#REF!</v>
      </c>
      <c r="CM45" s="14" t="e">
        <f t="shared" si="108"/>
        <v>#REF!</v>
      </c>
      <c r="CN45" s="14" t="e">
        <f t="shared" si="108"/>
        <v>#REF!</v>
      </c>
      <c r="CO45" s="14" t="e">
        <f t="shared" si="108"/>
        <v>#REF!</v>
      </c>
      <c r="CP45" s="14" t="e">
        <f t="shared" si="108"/>
        <v>#REF!</v>
      </c>
      <c r="CQ45" s="14" t="e">
        <f t="shared" si="108"/>
        <v>#REF!</v>
      </c>
      <c r="CR45" s="14" t="s">
        <v>454</v>
      </c>
      <c r="CS45" s="14" t="e">
        <f t="shared" si="108"/>
        <v>#REF!</v>
      </c>
      <c r="CT45" s="14" t="e">
        <f t="shared" si="108"/>
        <v>#REF!</v>
      </c>
      <c r="CU45" s="14">
        <f t="shared" si="108"/>
        <v>43455</v>
      </c>
      <c r="CV45" s="14">
        <f t="shared" si="108"/>
        <v>43497</v>
      </c>
      <c r="CW45" s="3891">
        <f t="shared" si="108"/>
        <v>43539</v>
      </c>
      <c r="CX45" s="3891">
        <f t="shared" si="108"/>
        <v>43560</v>
      </c>
      <c r="CY45" s="3891">
        <f t="shared" si="108"/>
        <v>43602</v>
      </c>
      <c r="CZ45" s="3891">
        <f t="shared" si="108"/>
        <v>43623</v>
      </c>
      <c r="DA45" s="3891">
        <f t="shared" si="108"/>
        <v>43658</v>
      </c>
      <c r="DB45" s="3891">
        <f t="shared" si="108"/>
        <v>43321</v>
      </c>
      <c r="DC45" s="3891">
        <f>DC44+14</f>
        <v>43728</v>
      </c>
      <c r="DD45" s="3892" t="s">
        <v>454</v>
      </c>
      <c r="DE45" s="3891">
        <f t="shared" ref="DE45:DK45" si="109">DE44+14</f>
        <v>43756</v>
      </c>
      <c r="DF45" s="3891">
        <f t="shared" si="109"/>
        <v>43784</v>
      </c>
      <c r="DG45" s="3891">
        <f t="shared" si="109"/>
        <v>43819</v>
      </c>
      <c r="DH45" s="3891">
        <f t="shared" si="109"/>
        <v>43861</v>
      </c>
      <c r="DI45" s="3891">
        <f t="shared" si="109"/>
        <v>43903</v>
      </c>
      <c r="DJ45" s="3891">
        <f t="shared" si="109"/>
        <v>43938</v>
      </c>
      <c r="DK45" s="3891">
        <f t="shared" si="109"/>
        <v>43959</v>
      </c>
      <c r="DM45" s="4325"/>
    </row>
    <row r="46" spans="1:138" s="117" customFormat="1" ht="30" hidden="1" customHeight="1" thickBot="1" x14ac:dyDescent="0.3">
      <c r="A46" s="4675"/>
      <c r="B46" s="4678"/>
      <c r="C46" s="3512" t="s">
        <v>86</v>
      </c>
      <c r="D46" s="536"/>
      <c r="E46" s="524"/>
      <c r="F46" s="452"/>
      <c r="G46" s="451"/>
      <c r="H46" s="452"/>
      <c r="I46" s="451"/>
      <c r="J46" s="451"/>
      <c r="K46" s="452"/>
      <c r="L46" s="105"/>
      <c r="M46" s="453"/>
      <c r="N46" s="453"/>
      <c r="O46" s="453"/>
      <c r="P46" s="453"/>
      <c r="Q46" s="453"/>
      <c r="R46" s="474"/>
      <c r="S46" s="453"/>
      <c r="T46" s="454"/>
      <c r="U46" s="455"/>
      <c r="V46" s="669"/>
      <c r="W46" s="670"/>
      <c r="X46" s="449"/>
      <c r="Y46" s="670"/>
      <c r="Z46" s="674"/>
      <c r="AA46" s="670"/>
      <c r="AB46" s="674">
        <f t="shared" ref="AB46:AI46" si="110">AB45+5</f>
        <v>41325</v>
      </c>
      <c r="AC46" s="62">
        <f t="shared" si="110"/>
        <v>41346</v>
      </c>
      <c r="AD46" s="62">
        <f t="shared" si="110"/>
        <v>41381</v>
      </c>
      <c r="AE46" s="62">
        <f t="shared" si="110"/>
        <v>41402</v>
      </c>
      <c r="AF46" s="62">
        <f t="shared" si="110"/>
        <v>41437</v>
      </c>
      <c r="AG46" s="62">
        <f t="shared" si="110"/>
        <v>41465</v>
      </c>
      <c r="AH46" s="62">
        <f t="shared" si="110"/>
        <v>41500</v>
      </c>
      <c r="AI46" s="62">
        <f t="shared" si="110"/>
        <v>41163</v>
      </c>
      <c r="AJ46" s="62" t="s">
        <v>25</v>
      </c>
      <c r="AK46" s="62">
        <f>AK45+5</f>
        <v>41191</v>
      </c>
      <c r="AL46" s="62">
        <f>AL45+5</f>
        <v>41226</v>
      </c>
      <c r="AM46" s="62">
        <f t="shared" ref="AM46:AR46" si="111">AM45+5</f>
        <v>41268</v>
      </c>
      <c r="AN46" s="62">
        <f t="shared" si="111"/>
        <v>41310</v>
      </c>
      <c r="AO46" s="62">
        <f t="shared" si="111"/>
        <v>41331</v>
      </c>
      <c r="AP46" s="62">
        <f t="shared" si="111"/>
        <v>41373</v>
      </c>
      <c r="AQ46" s="62">
        <f t="shared" si="111"/>
        <v>41401</v>
      </c>
      <c r="AR46" s="62">
        <f t="shared" si="111"/>
        <v>41801</v>
      </c>
      <c r="AS46" s="62">
        <f>AS45+5</f>
        <v>41836</v>
      </c>
      <c r="AT46" s="62">
        <f t="shared" ref="AT46:BF46" si="112">AT45+5</f>
        <v>41871</v>
      </c>
      <c r="AU46" s="62">
        <f t="shared" si="112"/>
        <v>41520</v>
      </c>
      <c r="AV46" s="62" t="s">
        <v>25</v>
      </c>
      <c r="AW46" s="62">
        <v>41934</v>
      </c>
      <c r="AX46" s="62">
        <f t="shared" si="112"/>
        <v>41969</v>
      </c>
      <c r="AY46" s="62">
        <f t="shared" si="112"/>
        <v>42004</v>
      </c>
      <c r="AZ46" s="62">
        <f t="shared" si="112"/>
        <v>42032</v>
      </c>
      <c r="BA46" s="62">
        <f t="shared" si="112"/>
        <v>42067</v>
      </c>
      <c r="BB46" s="62">
        <f t="shared" si="112"/>
        <v>42102</v>
      </c>
      <c r="BC46" s="62">
        <f t="shared" si="112"/>
        <v>42137</v>
      </c>
      <c r="BD46" s="62">
        <f t="shared" si="112"/>
        <v>42165</v>
      </c>
      <c r="BE46" s="62">
        <f t="shared" si="112"/>
        <v>42214</v>
      </c>
      <c r="BF46" s="105">
        <f t="shared" si="112"/>
        <v>42249</v>
      </c>
      <c r="BG46" s="62">
        <f>BG45+5</f>
        <v>42284</v>
      </c>
      <c r="BH46" s="63" t="s">
        <v>25</v>
      </c>
      <c r="BI46" s="62">
        <v>42319</v>
      </c>
      <c r="BJ46" s="62">
        <f t="shared" ref="BJ46:BQ46" si="113">BJ45+5</f>
        <v>42347</v>
      </c>
      <c r="BK46" s="62">
        <f t="shared" si="113"/>
        <v>42368</v>
      </c>
      <c r="BL46" s="62">
        <f t="shared" si="113"/>
        <v>42417</v>
      </c>
      <c r="BM46" s="62">
        <f t="shared" si="113"/>
        <v>42452</v>
      </c>
      <c r="BN46" s="62">
        <f t="shared" si="113"/>
        <v>42487</v>
      </c>
      <c r="BO46" s="62">
        <f t="shared" si="113"/>
        <v>42522</v>
      </c>
      <c r="BP46" s="62">
        <f t="shared" si="113"/>
        <v>42557</v>
      </c>
      <c r="BQ46" s="105">
        <f t="shared" si="113"/>
        <v>42585</v>
      </c>
      <c r="BR46" s="62">
        <f>BR45+5</f>
        <v>42613</v>
      </c>
      <c r="BS46" s="63">
        <f>BS45+5</f>
        <v>42634</v>
      </c>
      <c r="BT46" s="62" t="s">
        <v>454</v>
      </c>
      <c r="BU46" s="63">
        <f t="shared" ref="BU46:CA46" si="114">BU45+5</f>
        <v>42662</v>
      </c>
      <c r="BV46" s="105">
        <f t="shared" si="114"/>
        <v>42697</v>
      </c>
      <c r="BW46" s="62">
        <f t="shared" si="114"/>
        <v>42732</v>
      </c>
      <c r="BX46" s="62">
        <f t="shared" si="114"/>
        <v>42760</v>
      </c>
      <c r="BY46" s="62">
        <f t="shared" si="114"/>
        <v>42802</v>
      </c>
      <c r="BZ46" s="62">
        <f t="shared" si="114"/>
        <v>42837</v>
      </c>
      <c r="CA46" s="62">
        <f t="shared" si="114"/>
        <v>42872</v>
      </c>
      <c r="CB46" s="62">
        <f>CB45+5</f>
        <v>42900</v>
      </c>
      <c r="CC46" s="105">
        <f>CC45+5</f>
        <v>42928</v>
      </c>
      <c r="CD46" s="62">
        <f>CD45+5</f>
        <v>42956</v>
      </c>
      <c r="CE46" s="62">
        <f>CE45+5</f>
        <v>42984</v>
      </c>
      <c r="CF46" s="105" t="s">
        <v>454</v>
      </c>
      <c r="CG46" s="62" t="e">
        <f>CG45+5</f>
        <v>#REF!</v>
      </c>
      <c r="CH46" s="62" t="e">
        <f t="shared" ref="CH46:DB46" si="115">CH45+5</f>
        <v>#REF!</v>
      </c>
      <c r="CI46" s="62" t="e">
        <f t="shared" si="115"/>
        <v>#REF!</v>
      </c>
      <c r="CJ46" s="62" t="e">
        <f t="shared" si="115"/>
        <v>#REF!</v>
      </c>
      <c r="CK46" s="62" t="e">
        <f t="shared" si="115"/>
        <v>#REF!</v>
      </c>
      <c r="CL46" s="62" t="e">
        <f t="shared" si="115"/>
        <v>#REF!</v>
      </c>
      <c r="CM46" s="62" t="e">
        <f t="shared" si="115"/>
        <v>#REF!</v>
      </c>
      <c r="CN46" s="62" t="e">
        <f t="shared" si="115"/>
        <v>#REF!</v>
      </c>
      <c r="CO46" s="62" t="e">
        <f t="shared" si="115"/>
        <v>#REF!</v>
      </c>
      <c r="CP46" s="62" t="e">
        <f t="shared" si="115"/>
        <v>#REF!</v>
      </c>
      <c r="CQ46" s="62" t="e">
        <f t="shared" si="115"/>
        <v>#REF!</v>
      </c>
      <c r="CR46" s="62" t="s">
        <v>454</v>
      </c>
      <c r="CS46" s="62" t="e">
        <f t="shared" si="115"/>
        <v>#REF!</v>
      </c>
      <c r="CT46" s="62" t="e">
        <f t="shared" si="115"/>
        <v>#REF!</v>
      </c>
      <c r="CU46" s="62">
        <f t="shared" si="115"/>
        <v>43460</v>
      </c>
      <c r="CV46" s="62">
        <f t="shared" si="115"/>
        <v>43502</v>
      </c>
      <c r="CW46" s="3876">
        <f t="shared" si="115"/>
        <v>43544</v>
      </c>
      <c r="CX46" s="3876">
        <f t="shared" si="115"/>
        <v>43565</v>
      </c>
      <c r="CY46" s="3876">
        <f t="shared" si="115"/>
        <v>43607</v>
      </c>
      <c r="CZ46" s="3876">
        <f t="shared" si="115"/>
        <v>43628</v>
      </c>
      <c r="DA46" s="3876">
        <f t="shared" si="115"/>
        <v>43663</v>
      </c>
      <c r="DB46" s="3876">
        <f t="shared" si="115"/>
        <v>43326</v>
      </c>
      <c r="DC46" s="3876">
        <f>DC45+5</f>
        <v>43733</v>
      </c>
      <c r="DD46" s="3877" t="s">
        <v>454</v>
      </c>
      <c r="DE46" s="3876">
        <f t="shared" ref="DE46:DK46" si="116">DE45+5</f>
        <v>43761</v>
      </c>
      <c r="DF46" s="3876">
        <f t="shared" si="116"/>
        <v>43789</v>
      </c>
      <c r="DG46" s="3876">
        <f t="shared" si="116"/>
        <v>43824</v>
      </c>
      <c r="DH46" s="3876">
        <f t="shared" si="116"/>
        <v>43866</v>
      </c>
      <c r="DI46" s="3876">
        <f t="shared" si="116"/>
        <v>43908</v>
      </c>
      <c r="DJ46" s="3876">
        <f t="shared" si="116"/>
        <v>43943</v>
      </c>
      <c r="DK46" s="3876">
        <f t="shared" si="116"/>
        <v>43964</v>
      </c>
      <c r="DM46" s="4325"/>
      <c r="EH46" s="117" t="s">
        <v>1</v>
      </c>
    </row>
    <row r="47" spans="1:138" s="117" customFormat="1" ht="30" hidden="1" customHeight="1" x14ac:dyDescent="0.25">
      <c r="A47" s="4675"/>
      <c r="B47" s="4678"/>
      <c r="C47" s="3512" t="s">
        <v>85</v>
      </c>
      <c r="D47" s="536"/>
      <c r="E47" s="524"/>
      <c r="F47" s="452"/>
      <c r="G47" s="451"/>
      <c r="H47" s="452"/>
      <c r="I47" s="451"/>
      <c r="J47" s="451"/>
      <c r="K47" s="452"/>
      <c r="L47" s="110"/>
      <c r="M47" s="453"/>
      <c r="N47" s="453"/>
      <c r="O47" s="473"/>
      <c r="P47" s="453"/>
      <c r="Q47" s="453"/>
      <c r="R47" s="474"/>
      <c r="S47" s="453"/>
      <c r="T47" s="454"/>
      <c r="U47" s="455"/>
      <c r="V47" s="669"/>
      <c r="W47" s="670"/>
      <c r="X47" s="449"/>
      <c r="Y47" s="670"/>
      <c r="Z47" s="674"/>
      <c r="AA47" s="670"/>
      <c r="AB47" s="674">
        <f t="shared" ref="AB47:CD47" si="117">AB49</f>
        <v>41327</v>
      </c>
      <c r="AC47" s="62">
        <f t="shared" si="117"/>
        <v>41348</v>
      </c>
      <c r="AD47" s="62">
        <f t="shared" si="117"/>
        <v>41383</v>
      </c>
      <c r="AE47" s="62">
        <f t="shared" si="117"/>
        <v>41411</v>
      </c>
      <c r="AF47" s="62">
        <f t="shared" si="117"/>
        <v>41438</v>
      </c>
      <c r="AG47" s="62">
        <f t="shared" si="117"/>
        <v>41466</v>
      </c>
      <c r="AH47" s="62">
        <f t="shared" si="117"/>
        <v>41501</v>
      </c>
      <c r="AI47" s="62">
        <f t="shared" si="117"/>
        <v>41164</v>
      </c>
      <c r="AJ47" s="62" t="s">
        <v>25</v>
      </c>
      <c r="AK47" s="62">
        <f t="shared" si="117"/>
        <v>41199</v>
      </c>
      <c r="AL47" s="62">
        <f t="shared" si="117"/>
        <v>41227</v>
      </c>
      <c r="AM47" s="62">
        <f t="shared" si="117"/>
        <v>41270</v>
      </c>
      <c r="AN47" s="62">
        <f t="shared" si="117"/>
        <v>41311</v>
      </c>
      <c r="AO47" s="62">
        <f t="shared" si="117"/>
        <v>41346</v>
      </c>
      <c r="AP47" s="62">
        <f t="shared" si="117"/>
        <v>41374</v>
      </c>
      <c r="AQ47" s="62">
        <f t="shared" si="117"/>
        <v>41409</v>
      </c>
      <c r="AR47" s="62">
        <f t="shared" si="117"/>
        <v>41802</v>
      </c>
      <c r="AS47" s="62">
        <f t="shared" si="117"/>
        <v>41844</v>
      </c>
      <c r="AT47" s="62">
        <f t="shared" si="117"/>
        <v>41879</v>
      </c>
      <c r="AU47" s="62">
        <f t="shared" si="117"/>
        <v>41535</v>
      </c>
      <c r="AV47" s="62" t="s">
        <v>25</v>
      </c>
      <c r="AW47" s="62">
        <v>41935</v>
      </c>
      <c r="AX47" s="62">
        <f t="shared" si="117"/>
        <v>41970</v>
      </c>
      <c r="AY47" s="62">
        <f t="shared" si="117"/>
        <v>42005</v>
      </c>
      <c r="AZ47" s="62">
        <f t="shared" si="117"/>
        <v>42040</v>
      </c>
      <c r="BA47" s="62">
        <f t="shared" si="117"/>
        <v>42075</v>
      </c>
      <c r="BB47" s="62">
        <f t="shared" si="117"/>
        <v>42110</v>
      </c>
      <c r="BC47" s="62">
        <f t="shared" si="117"/>
        <v>42145</v>
      </c>
      <c r="BD47" s="62">
        <f t="shared" si="117"/>
        <v>42173</v>
      </c>
      <c r="BE47" s="62">
        <f t="shared" si="117"/>
        <v>42215</v>
      </c>
      <c r="BF47" s="105">
        <f t="shared" si="117"/>
        <v>42250</v>
      </c>
      <c r="BG47" s="62">
        <f t="shared" si="117"/>
        <v>42285</v>
      </c>
      <c r="BH47" s="63" t="s">
        <v>25</v>
      </c>
      <c r="BI47" s="62">
        <v>42320</v>
      </c>
      <c r="BJ47" s="62">
        <f t="shared" si="117"/>
        <v>42348</v>
      </c>
      <c r="BK47" s="62">
        <f t="shared" si="117"/>
        <v>42383</v>
      </c>
      <c r="BL47" s="62">
        <f t="shared" si="117"/>
        <v>42418</v>
      </c>
      <c r="BM47" s="62">
        <f t="shared" si="117"/>
        <v>42453</v>
      </c>
      <c r="BN47" s="62">
        <f t="shared" si="117"/>
        <v>42488</v>
      </c>
      <c r="BO47" s="62">
        <f t="shared" si="117"/>
        <v>42523</v>
      </c>
      <c r="BP47" s="62">
        <f t="shared" si="117"/>
        <v>42558</v>
      </c>
      <c r="BQ47" s="105">
        <f t="shared" si="117"/>
        <v>42586</v>
      </c>
      <c r="BR47" s="62">
        <f t="shared" si="117"/>
        <v>42614</v>
      </c>
      <c r="BS47" s="63">
        <f t="shared" si="117"/>
        <v>42635</v>
      </c>
      <c r="BT47" s="62" t="s">
        <v>454</v>
      </c>
      <c r="BU47" s="63">
        <f t="shared" si="117"/>
        <v>42670</v>
      </c>
      <c r="BV47" s="105">
        <f t="shared" si="117"/>
        <v>42698</v>
      </c>
      <c r="BW47" s="62">
        <f t="shared" si="117"/>
        <v>42733</v>
      </c>
      <c r="BX47" s="62">
        <f t="shared" si="117"/>
        <v>42768</v>
      </c>
      <c r="BY47" s="62">
        <f t="shared" si="117"/>
        <v>42803</v>
      </c>
      <c r="BZ47" s="62">
        <f t="shared" si="117"/>
        <v>42838</v>
      </c>
      <c r="CA47" s="62">
        <f t="shared" si="117"/>
        <v>42873</v>
      </c>
      <c r="CB47" s="62">
        <f t="shared" si="117"/>
        <v>42901</v>
      </c>
      <c r="CC47" s="105">
        <f t="shared" si="117"/>
        <v>42929</v>
      </c>
      <c r="CD47" s="62">
        <f t="shared" si="117"/>
        <v>42957</v>
      </c>
      <c r="CE47" s="62">
        <f>CE49</f>
        <v>42985</v>
      </c>
      <c r="CF47" s="105" t="s">
        <v>454</v>
      </c>
      <c r="CG47" s="62" t="e">
        <f>CG49</f>
        <v>#REF!</v>
      </c>
      <c r="CH47" s="62" t="e">
        <f t="shared" ref="CH47:CS47" si="118">CH49</f>
        <v>#REF!</v>
      </c>
      <c r="CI47" s="62" t="e">
        <f t="shared" si="118"/>
        <v>#REF!</v>
      </c>
      <c r="CJ47" s="62" t="e">
        <f t="shared" si="118"/>
        <v>#REF!</v>
      </c>
      <c r="CK47" s="62" t="e">
        <f t="shared" si="118"/>
        <v>#REF!</v>
      </c>
      <c r="CL47" s="62" t="e">
        <f t="shared" si="118"/>
        <v>#REF!</v>
      </c>
      <c r="CM47" s="62" t="e">
        <f t="shared" si="118"/>
        <v>#REF!</v>
      </c>
      <c r="CN47" s="62" t="e">
        <f t="shared" si="118"/>
        <v>#REF!</v>
      </c>
      <c r="CO47" s="62" t="e">
        <f t="shared" si="118"/>
        <v>#REF!</v>
      </c>
      <c r="CP47" s="62" t="e">
        <f t="shared" si="118"/>
        <v>#REF!</v>
      </c>
      <c r="CQ47" s="62" t="e">
        <f t="shared" si="118"/>
        <v>#REF!</v>
      </c>
      <c r="CR47" s="62" t="s">
        <v>454</v>
      </c>
      <c r="CS47" s="62" t="e">
        <f t="shared" si="118"/>
        <v>#REF!</v>
      </c>
      <c r="CT47" s="62" t="e">
        <f>CT49</f>
        <v>#REF!</v>
      </c>
      <c r="CU47" s="62">
        <f>CU49</f>
        <v>43468</v>
      </c>
      <c r="CV47" s="62">
        <f>CV53</f>
        <v>43502</v>
      </c>
      <c r="CW47" s="3876">
        <f t="shared" ref="CW47:DB47" si="119">CW49</f>
        <v>43545</v>
      </c>
      <c r="CX47" s="3876">
        <f t="shared" si="119"/>
        <v>43573</v>
      </c>
      <c r="CY47" s="3876">
        <f t="shared" si="119"/>
        <v>43608</v>
      </c>
      <c r="CZ47" s="3876">
        <f t="shared" si="119"/>
        <v>43636</v>
      </c>
      <c r="DA47" s="3876">
        <f t="shared" si="119"/>
        <v>43671</v>
      </c>
      <c r="DB47" s="3876">
        <f t="shared" si="119"/>
        <v>43334</v>
      </c>
      <c r="DC47" s="3876">
        <f>DC49</f>
        <v>43734</v>
      </c>
      <c r="DD47" s="3877" t="s">
        <v>454</v>
      </c>
      <c r="DE47" s="3876">
        <f t="shared" ref="DE47:DK47" si="120">DE49</f>
        <v>43762</v>
      </c>
      <c r="DF47" s="3876">
        <f t="shared" si="120"/>
        <v>43797</v>
      </c>
      <c r="DG47" s="3876">
        <f t="shared" si="120"/>
        <v>43839</v>
      </c>
      <c r="DH47" s="3876">
        <f t="shared" si="120"/>
        <v>43874</v>
      </c>
      <c r="DI47" s="3876">
        <f t="shared" si="120"/>
        <v>43909</v>
      </c>
      <c r="DJ47" s="3876">
        <f t="shared" si="120"/>
        <v>43944</v>
      </c>
      <c r="DK47" s="3876">
        <f t="shared" si="120"/>
        <v>43972</v>
      </c>
      <c r="DM47" s="4325"/>
    </row>
    <row r="48" spans="1:138" s="117" customFormat="1" ht="30" customHeight="1" x14ac:dyDescent="0.25">
      <c r="A48" s="4675"/>
      <c r="B48" s="4678"/>
      <c r="C48" s="3583" t="s">
        <v>572</v>
      </c>
      <c r="D48" s="1631"/>
      <c r="E48" s="1657"/>
      <c r="F48" s="1658"/>
      <c r="G48" s="1659"/>
      <c r="H48" s="1658"/>
      <c r="I48" s="1659"/>
      <c r="J48" s="1659"/>
      <c r="K48" s="1658"/>
      <c r="L48" s="1651"/>
      <c r="M48" s="1660"/>
      <c r="N48" s="1660"/>
      <c r="O48" s="1661"/>
      <c r="P48" s="1660"/>
      <c r="Q48" s="1660"/>
      <c r="R48" s="1662"/>
      <c r="S48" s="1660"/>
      <c r="T48" s="1663"/>
      <c r="U48" s="1664"/>
      <c r="V48" s="1665"/>
      <c r="W48" s="1666"/>
      <c r="X48" s="1602"/>
      <c r="Y48" s="1666"/>
      <c r="Z48" s="1667"/>
      <c r="AA48" s="1666"/>
      <c r="AB48" s="1667"/>
      <c r="AC48" s="1614"/>
      <c r="AD48" s="1614"/>
      <c r="AE48" s="1614"/>
      <c r="AF48" s="1614"/>
      <c r="AG48" s="1614"/>
      <c r="AH48" s="1614"/>
      <c r="AI48" s="1614"/>
      <c r="AJ48" s="1614"/>
      <c r="AK48" s="1614"/>
      <c r="AL48" s="1614"/>
      <c r="AM48" s="1614"/>
      <c r="AN48" s="1614"/>
      <c r="AO48" s="1614"/>
      <c r="AP48" s="1614"/>
      <c r="AQ48" s="1614"/>
      <c r="AR48" s="1614"/>
      <c r="AS48" s="1614"/>
      <c r="AT48" s="1614"/>
      <c r="AU48" s="1614"/>
      <c r="AV48" s="1614"/>
      <c r="AW48" s="1614"/>
      <c r="AX48" s="1614"/>
      <c r="AY48" s="1614"/>
      <c r="AZ48" s="1614"/>
      <c r="BA48" s="1614"/>
      <c r="BB48" s="1614"/>
      <c r="BC48" s="1614"/>
      <c r="BD48" s="1614"/>
      <c r="BE48" s="1614"/>
      <c r="BF48" s="1618"/>
      <c r="BG48" s="1614"/>
      <c r="BH48" s="1615"/>
      <c r="BI48" s="1614"/>
      <c r="BJ48" s="1614"/>
      <c r="BK48" s="1614"/>
      <c r="BL48" s="1614">
        <f>BL56-17</f>
        <v>42407</v>
      </c>
      <c r="BM48" s="1614">
        <f t="shared" ref="BM48:BS48" si="121">BM56-17</f>
        <v>42442</v>
      </c>
      <c r="BN48" s="1614">
        <f t="shared" si="121"/>
        <v>42477</v>
      </c>
      <c r="BO48" s="1614">
        <f t="shared" si="121"/>
        <v>42512</v>
      </c>
      <c r="BP48" s="1614">
        <f t="shared" si="121"/>
        <v>42547</v>
      </c>
      <c r="BQ48" s="1614">
        <f>BQ56-17</f>
        <v>42575</v>
      </c>
      <c r="BR48" s="1614">
        <f t="shared" si="121"/>
        <v>42603</v>
      </c>
      <c r="BS48" s="1618">
        <f t="shared" si="121"/>
        <v>42624</v>
      </c>
      <c r="BT48" s="1614" t="s">
        <v>454</v>
      </c>
      <c r="BU48" s="1687">
        <f t="shared" ref="BU48:CA48" si="122">BU56-17</f>
        <v>42659</v>
      </c>
      <c r="BV48" s="1614">
        <f t="shared" si="122"/>
        <v>42687</v>
      </c>
      <c r="BW48" s="1614">
        <f t="shared" si="122"/>
        <v>42722</v>
      </c>
      <c r="BX48" s="1614">
        <f t="shared" si="122"/>
        <v>42757</v>
      </c>
      <c r="BY48" s="1614">
        <f t="shared" si="122"/>
        <v>42792</v>
      </c>
      <c r="BZ48" s="1614">
        <f t="shared" si="122"/>
        <v>42827</v>
      </c>
      <c r="CA48" s="1614">
        <f t="shared" si="122"/>
        <v>42862</v>
      </c>
      <c r="CB48" s="1614">
        <f>CB56-17</f>
        <v>42890</v>
      </c>
      <c r="CC48" s="1618">
        <f>CC56-17</f>
        <v>42918</v>
      </c>
      <c r="CD48" s="1614">
        <f>CD56-17</f>
        <v>42946</v>
      </c>
      <c r="CE48" s="1614">
        <f>CE56-17</f>
        <v>42974</v>
      </c>
      <c r="CF48" s="1618" t="s">
        <v>454</v>
      </c>
      <c r="CG48" s="1614" t="e">
        <f>CG56-17</f>
        <v>#REF!</v>
      </c>
      <c r="CH48" s="1614" t="e">
        <f t="shared" ref="CH48:DB48" si="123">CH56-17</f>
        <v>#REF!</v>
      </c>
      <c r="CI48" s="1614" t="e">
        <f t="shared" si="123"/>
        <v>#REF!</v>
      </c>
      <c r="CJ48" s="1614" t="e">
        <f t="shared" si="123"/>
        <v>#REF!</v>
      </c>
      <c r="CK48" s="1614" t="e">
        <f t="shared" si="123"/>
        <v>#REF!</v>
      </c>
      <c r="CL48" s="1614" t="e">
        <f t="shared" si="123"/>
        <v>#REF!</v>
      </c>
      <c r="CM48" s="1614" t="e">
        <f t="shared" si="123"/>
        <v>#REF!</v>
      </c>
      <c r="CN48" s="1614" t="e">
        <f t="shared" si="123"/>
        <v>#REF!</v>
      </c>
      <c r="CO48" s="1614" t="e">
        <f t="shared" si="123"/>
        <v>#REF!</v>
      </c>
      <c r="CP48" s="1614" t="e">
        <f t="shared" si="123"/>
        <v>#REF!</v>
      </c>
      <c r="CQ48" s="1614" t="e">
        <f t="shared" si="123"/>
        <v>#REF!</v>
      </c>
      <c r="CR48" s="1614" t="s">
        <v>454</v>
      </c>
      <c r="CS48" s="1614" t="e">
        <f t="shared" si="123"/>
        <v>#REF!</v>
      </c>
      <c r="CT48" s="1614" t="e">
        <f t="shared" si="123"/>
        <v>#REF!</v>
      </c>
      <c r="CU48" s="1614">
        <f t="shared" si="123"/>
        <v>43457</v>
      </c>
      <c r="CV48" s="1614">
        <f t="shared" si="123"/>
        <v>43499</v>
      </c>
      <c r="CW48" s="3873">
        <f t="shared" si="123"/>
        <v>43534</v>
      </c>
      <c r="CX48" s="3873">
        <f t="shared" si="123"/>
        <v>43562</v>
      </c>
      <c r="CY48" s="3873">
        <f t="shared" si="123"/>
        <v>43597</v>
      </c>
      <c r="CZ48" s="3873">
        <f t="shared" si="123"/>
        <v>43625</v>
      </c>
      <c r="DA48" s="3873">
        <f t="shared" si="123"/>
        <v>43660</v>
      </c>
      <c r="DB48" s="3873">
        <f t="shared" si="123"/>
        <v>43323</v>
      </c>
      <c r="DC48" s="3873">
        <f>DC56-17</f>
        <v>43723</v>
      </c>
      <c r="DD48" s="3875" t="s">
        <v>454</v>
      </c>
      <c r="DE48" s="3873">
        <f t="shared" ref="DE48:DK48" si="124">DE56-17</f>
        <v>43751</v>
      </c>
      <c r="DF48" s="3873">
        <f t="shared" si="124"/>
        <v>43786</v>
      </c>
      <c r="DG48" s="3873">
        <f t="shared" si="124"/>
        <v>43828</v>
      </c>
      <c r="DH48" s="3873">
        <f t="shared" si="124"/>
        <v>43863</v>
      </c>
      <c r="DI48" s="3873">
        <f t="shared" si="124"/>
        <v>43898</v>
      </c>
      <c r="DJ48" s="3873">
        <f t="shared" si="124"/>
        <v>43933</v>
      </c>
      <c r="DK48" s="3873">
        <f t="shared" si="124"/>
        <v>43961</v>
      </c>
      <c r="DM48" s="4325"/>
    </row>
    <row r="49" spans="1:122" s="117" customFormat="1" ht="30" hidden="1" customHeight="1" x14ac:dyDescent="0.25">
      <c r="A49" s="4675"/>
      <c r="B49" s="4678"/>
      <c r="C49" s="3512" t="s">
        <v>203</v>
      </c>
      <c r="D49" s="536"/>
      <c r="E49" s="526"/>
      <c r="F49" s="476"/>
      <c r="G49" s="475"/>
      <c r="H49" s="476"/>
      <c r="I49" s="475"/>
      <c r="J49" s="475"/>
      <c r="K49" s="476"/>
      <c r="L49" s="105"/>
      <c r="M49" s="453"/>
      <c r="N49" s="453"/>
      <c r="O49" s="473"/>
      <c r="P49" s="453"/>
      <c r="Q49" s="453"/>
      <c r="R49" s="474"/>
      <c r="S49" s="453"/>
      <c r="T49" s="454"/>
      <c r="U49" s="455"/>
      <c r="V49" s="669"/>
      <c r="W49" s="670"/>
      <c r="X49" s="449"/>
      <c r="Y49" s="670"/>
      <c r="Z49" s="674"/>
      <c r="AA49" s="670"/>
      <c r="AB49" s="674">
        <f>AB56-5</f>
        <v>41327</v>
      </c>
      <c r="AC49" s="62">
        <f>AC56-5</f>
        <v>41348</v>
      </c>
      <c r="AD49" s="62">
        <f>AD56-5</f>
        <v>41383</v>
      </c>
      <c r="AE49" s="191">
        <v>41411</v>
      </c>
      <c r="AF49" s="62">
        <f>AF56-6</f>
        <v>41438</v>
      </c>
      <c r="AG49" s="62">
        <f>AG56-6</f>
        <v>41466</v>
      </c>
      <c r="AH49" s="62">
        <f>AH56-6</f>
        <v>41501</v>
      </c>
      <c r="AI49" s="62">
        <f>AI56-6</f>
        <v>41164</v>
      </c>
      <c r="AJ49" s="62" t="s">
        <v>25</v>
      </c>
      <c r="AK49" s="62">
        <f t="shared" ref="AK49:AQ49" si="125">AK56-6</f>
        <v>41199</v>
      </c>
      <c r="AL49" s="62">
        <f t="shared" si="125"/>
        <v>41227</v>
      </c>
      <c r="AM49" s="62">
        <f t="shared" si="125"/>
        <v>41270</v>
      </c>
      <c r="AN49" s="62">
        <f t="shared" si="125"/>
        <v>41311</v>
      </c>
      <c r="AO49" s="62">
        <f t="shared" si="125"/>
        <v>41346</v>
      </c>
      <c r="AP49" s="62">
        <f t="shared" si="125"/>
        <v>41374</v>
      </c>
      <c r="AQ49" s="62">
        <f t="shared" si="125"/>
        <v>41409</v>
      </c>
      <c r="AR49" s="62">
        <v>41802</v>
      </c>
      <c r="AS49" s="62">
        <v>41844</v>
      </c>
      <c r="AT49" s="62">
        <v>41879</v>
      </c>
      <c r="AU49" s="191">
        <v>41535</v>
      </c>
      <c r="AV49" s="62" t="s">
        <v>25</v>
      </c>
      <c r="AW49" s="62">
        <v>41935</v>
      </c>
      <c r="AX49" s="62">
        <f>AX56-6</f>
        <v>41970</v>
      </c>
      <c r="AY49" s="62">
        <f>AY56-6</f>
        <v>42005</v>
      </c>
      <c r="AZ49" s="191">
        <v>42040</v>
      </c>
      <c r="BA49" s="62">
        <f t="shared" ref="BA49:BF49" si="126">BA56-6</f>
        <v>42075</v>
      </c>
      <c r="BB49" s="62">
        <f t="shared" si="126"/>
        <v>42110</v>
      </c>
      <c r="BC49" s="62">
        <f t="shared" si="126"/>
        <v>42145</v>
      </c>
      <c r="BD49" s="62">
        <f t="shared" si="126"/>
        <v>42173</v>
      </c>
      <c r="BE49" s="62">
        <f t="shared" si="126"/>
        <v>42215</v>
      </c>
      <c r="BF49" s="105">
        <f t="shared" si="126"/>
        <v>42250</v>
      </c>
      <c r="BG49" s="62">
        <f>BG56-6</f>
        <v>42285</v>
      </c>
      <c r="BH49" s="63" t="s">
        <v>25</v>
      </c>
      <c r="BI49" s="62">
        <v>42320</v>
      </c>
      <c r="BJ49" s="62">
        <f t="shared" ref="BJ49:BQ49" si="127">BJ56-6</f>
        <v>42348</v>
      </c>
      <c r="BK49" s="62">
        <f t="shared" si="127"/>
        <v>42383</v>
      </c>
      <c r="BL49" s="62">
        <f t="shared" si="127"/>
        <v>42418</v>
      </c>
      <c r="BM49" s="62">
        <f t="shared" si="127"/>
        <v>42453</v>
      </c>
      <c r="BN49" s="62">
        <f t="shared" si="127"/>
        <v>42488</v>
      </c>
      <c r="BO49" s="62">
        <f t="shared" si="127"/>
        <v>42523</v>
      </c>
      <c r="BP49" s="62">
        <f t="shared" si="127"/>
        <v>42558</v>
      </c>
      <c r="BQ49" s="105">
        <f t="shared" si="127"/>
        <v>42586</v>
      </c>
      <c r="BR49" s="62">
        <f>BR56-6</f>
        <v>42614</v>
      </c>
      <c r="BS49" s="63">
        <f>BS56-6</f>
        <v>42635</v>
      </c>
      <c r="BT49" s="62" t="s">
        <v>454</v>
      </c>
      <c r="BU49" s="63">
        <f t="shared" ref="BU49:CA49" si="128">BU56-6</f>
        <v>42670</v>
      </c>
      <c r="BV49" s="105">
        <f t="shared" si="128"/>
        <v>42698</v>
      </c>
      <c r="BW49" s="62">
        <f t="shared" si="128"/>
        <v>42733</v>
      </c>
      <c r="BX49" s="62">
        <f t="shared" si="128"/>
        <v>42768</v>
      </c>
      <c r="BY49" s="62">
        <f t="shared" si="128"/>
        <v>42803</v>
      </c>
      <c r="BZ49" s="62">
        <f t="shared" si="128"/>
        <v>42838</v>
      </c>
      <c r="CA49" s="62">
        <f t="shared" si="128"/>
        <v>42873</v>
      </c>
      <c r="CB49" s="62">
        <f>CB56-6</f>
        <v>42901</v>
      </c>
      <c r="CC49" s="105">
        <f>CC56-6</f>
        <v>42929</v>
      </c>
      <c r="CD49" s="62">
        <f>CD56-6</f>
        <v>42957</v>
      </c>
      <c r="CE49" s="62">
        <f>CE56-6</f>
        <v>42985</v>
      </c>
      <c r="CF49" s="105" t="s">
        <v>454</v>
      </c>
      <c r="CG49" s="62" t="e">
        <f>CG56-6</f>
        <v>#REF!</v>
      </c>
      <c r="CH49" s="62" t="e">
        <f t="shared" ref="CH49:CS49" si="129">CH56-6</f>
        <v>#REF!</v>
      </c>
      <c r="CI49" s="62" t="e">
        <f t="shared" si="129"/>
        <v>#REF!</v>
      </c>
      <c r="CJ49" s="62" t="e">
        <f t="shared" si="129"/>
        <v>#REF!</v>
      </c>
      <c r="CK49" s="62" t="e">
        <f t="shared" si="129"/>
        <v>#REF!</v>
      </c>
      <c r="CL49" s="62" t="e">
        <f t="shared" si="129"/>
        <v>#REF!</v>
      </c>
      <c r="CM49" s="62" t="e">
        <f t="shared" si="129"/>
        <v>#REF!</v>
      </c>
      <c r="CN49" s="62" t="e">
        <f t="shared" si="129"/>
        <v>#REF!</v>
      </c>
      <c r="CO49" s="62" t="e">
        <f t="shared" si="129"/>
        <v>#REF!</v>
      </c>
      <c r="CP49" s="62" t="e">
        <f t="shared" si="129"/>
        <v>#REF!</v>
      </c>
      <c r="CQ49" s="62" t="e">
        <f t="shared" si="129"/>
        <v>#REF!</v>
      </c>
      <c r="CR49" s="62" t="s">
        <v>454</v>
      </c>
      <c r="CS49" s="62" t="e">
        <f t="shared" si="129"/>
        <v>#REF!</v>
      </c>
      <c r="CT49" s="62" t="e">
        <f>CT56-6</f>
        <v>#REF!</v>
      </c>
      <c r="CU49" s="62">
        <f>CU56-6</f>
        <v>43468</v>
      </c>
      <c r="CV49" s="62">
        <v>43125</v>
      </c>
      <c r="CW49" s="3876">
        <f t="shared" ref="CW49:DB49" si="130">CW56-6</f>
        <v>43545</v>
      </c>
      <c r="CX49" s="3876">
        <f t="shared" si="130"/>
        <v>43573</v>
      </c>
      <c r="CY49" s="3876">
        <f t="shared" si="130"/>
        <v>43608</v>
      </c>
      <c r="CZ49" s="3876">
        <f t="shared" si="130"/>
        <v>43636</v>
      </c>
      <c r="DA49" s="3876">
        <f t="shared" si="130"/>
        <v>43671</v>
      </c>
      <c r="DB49" s="3876">
        <f t="shared" si="130"/>
        <v>43334</v>
      </c>
      <c r="DC49" s="3876">
        <f>DC56-6</f>
        <v>43734</v>
      </c>
      <c r="DD49" s="3877" t="s">
        <v>454</v>
      </c>
      <c r="DE49" s="3876">
        <f t="shared" ref="DE49:DK49" si="131">DE56-6</f>
        <v>43762</v>
      </c>
      <c r="DF49" s="3876">
        <f t="shared" si="131"/>
        <v>43797</v>
      </c>
      <c r="DG49" s="3876">
        <f t="shared" si="131"/>
        <v>43839</v>
      </c>
      <c r="DH49" s="3876">
        <f t="shared" si="131"/>
        <v>43874</v>
      </c>
      <c r="DI49" s="3876">
        <f t="shared" si="131"/>
        <v>43909</v>
      </c>
      <c r="DJ49" s="3876">
        <f t="shared" si="131"/>
        <v>43944</v>
      </c>
      <c r="DK49" s="3876">
        <f t="shared" si="131"/>
        <v>43972</v>
      </c>
      <c r="DM49" s="4325"/>
    </row>
    <row r="50" spans="1:122" s="487" customFormat="1" ht="30" hidden="1" customHeight="1" thickBot="1" x14ac:dyDescent="0.3">
      <c r="A50" s="4675"/>
      <c r="B50" s="4675"/>
      <c r="C50" s="3250" t="s">
        <v>28</v>
      </c>
      <c r="D50" s="539"/>
      <c r="E50" s="3435"/>
      <c r="F50" s="3436"/>
      <c r="G50" s="3437"/>
      <c r="H50" s="3436"/>
      <c r="I50" s="3437"/>
      <c r="J50" s="3437"/>
      <c r="K50" s="3438"/>
      <c r="L50" s="3439"/>
      <c r="M50" s="3440"/>
      <c r="N50" s="3440"/>
      <c r="O50" s="3440"/>
      <c r="P50" s="3440"/>
      <c r="Q50" s="3440"/>
      <c r="R50" s="3441"/>
      <c r="S50" s="3440"/>
      <c r="T50" s="3442"/>
      <c r="U50" s="3443"/>
      <c r="V50" s="3444"/>
      <c r="W50" s="3445"/>
      <c r="X50" s="440"/>
      <c r="Y50" s="3445"/>
      <c r="Z50" s="3446"/>
      <c r="AA50" s="3447"/>
      <c r="AB50" s="3446"/>
      <c r="AC50" s="3448"/>
      <c r="AD50" s="3448"/>
      <c r="AE50" s="3448"/>
      <c r="AF50" s="3448"/>
      <c r="AG50" s="3448"/>
      <c r="AH50" s="3448"/>
      <c r="AI50" s="3448"/>
      <c r="AJ50" s="147" t="s">
        <v>25</v>
      </c>
      <c r="AK50" s="3448"/>
      <c r="AL50" s="3448"/>
      <c r="AM50" s="3448"/>
      <c r="AN50" s="3448"/>
      <c r="AO50" s="3448"/>
      <c r="AP50" s="3448"/>
      <c r="AQ50" s="3448"/>
      <c r="AR50" s="3448"/>
      <c r="AS50" s="3448"/>
      <c r="AT50" s="3448"/>
      <c r="AU50" s="3449"/>
      <c r="AV50" s="494" t="s">
        <v>25</v>
      </c>
      <c r="AW50" s="3449"/>
      <c r="AX50" s="3448"/>
      <c r="AY50" s="3448"/>
      <c r="AZ50" s="3448"/>
      <c r="BA50" s="3448"/>
      <c r="BB50" s="3448"/>
      <c r="BC50" s="3448"/>
      <c r="BD50" s="3448"/>
      <c r="BE50" s="3448"/>
      <c r="BF50" s="3450"/>
      <c r="BG50" s="3448"/>
      <c r="BH50" s="493" t="s">
        <v>25</v>
      </c>
      <c r="BI50" s="3449"/>
      <c r="BJ50" s="147"/>
      <c r="BK50" s="147"/>
      <c r="BL50" s="147"/>
      <c r="BM50" s="147"/>
      <c r="BN50" s="147"/>
      <c r="BO50" s="147"/>
      <c r="BP50" s="147"/>
      <c r="BQ50" s="495"/>
      <c r="BR50" s="147"/>
      <c r="BS50" s="131"/>
      <c r="BT50" s="147" t="s">
        <v>454</v>
      </c>
      <c r="BU50" s="131"/>
      <c r="BV50" s="495"/>
      <c r="BW50" s="147"/>
      <c r="BX50" s="147"/>
      <c r="BY50" s="147"/>
      <c r="BZ50" s="147"/>
      <c r="CA50" s="147"/>
      <c r="CB50" s="147"/>
      <c r="CC50" s="495"/>
      <c r="CD50" s="147"/>
      <c r="CE50" s="147"/>
      <c r="CF50" s="495" t="s">
        <v>454</v>
      </c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 t="s">
        <v>454</v>
      </c>
      <c r="CS50" s="147"/>
      <c r="CT50" s="147"/>
      <c r="CU50" s="147"/>
      <c r="CV50" s="147"/>
      <c r="CW50" s="3893"/>
      <c r="CX50" s="3893"/>
      <c r="CY50" s="3893"/>
      <c r="CZ50" s="3893"/>
      <c r="DA50" s="3893"/>
      <c r="DB50" s="3893"/>
      <c r="DC50" s="3893"/>
      <c r="DD50" s="3894" t="s">
        <v>454</v>
      </c>
      <c r="DE50" s="3893"/>
      <c r="DF50" s="3893"/>
      <c r="DG50" s="3893"/>
      <c r="DH50" s="3893"/>
      <c r="DI50" s="3893"/>
      <c r="DJ50" s="3893"/>
      <c r="DK50" s="3893"/>
      <c r="DM50" s="2733"/>
    </row>
    <row r="51" spans="1:122" s="487" customFormat="1" ht="30" hidden="1" customHeight="1" x14ac:dyDescent="0.25">
      <c r="A51" s="4675"/>
      <c r="B51" s="4675"/>
      <c r="C51" s="3584" t="s">
        <v>10</v>
      </c>
      <c r="D51" s="3451"/>
      <c r="E51" s="3452"/>
      <c r="F51" s="3453"/>
      <c r="G51" s="3454"/>
      <c r="H51" s="3453"/>
      <c r="I51" s="3454"/>
      <c r="J51" s="3454"/>
      <c r="K51" s="3453"/>
      <c r="L51" s="3455"/>
      <c r="M51" s="3456"/>
      <c r="N51" s="3456"/>
      <c r="O51" s="3456"/>
      <c r="P51" s="3456"/>
      <c r="Q51" s="3456"/>
      <c r="R51" s="3457"/>
      <c r="S51" s="3456"/>
      <c r="T51" s="3458"/>
      <c r="U51" s="1147"/>
      <c r="V51" s="3459"/>
      <c r="W51" s="3460"/>
      <c r="X51" s="3461"/>
      <c r="Y51" s="3460"/>
      <c r="Z51" s="3462"/>
      <c r="AA51" s="3463"/>
      <c r="AB51" s="3462">
        <f t="shared" ref="AB51:AI51" si="132">AA208</f>
        <v>0</v>
      </c>
      <c r="AC51" s="3456">
        <f t="shared" si="132"/>
        <v>0</v>
      </c>
      <c r="AD51" s="3456">
        <f t="shared" si="132"/>
        <v>0</v>
      </c>
      <c r="AE51" s="3456">
        <f t="shared" si="132"/>
        <v>0</v>
      </c>
      <c r="AF51" s="3456">
        <f t="shared" si="132"/>
        <v>0</v>
      </c>
      <c r="AG51" s="3456">
        <f t="shared" si="132"/>
        <v>0</v>
      </c>
      <c r="AH51" s="3456">
        <f t="shared" si="132"/>
        <v>0</v>
      </c>
      <c r="AI51" s="3456">
        <f t="shared" si="132"/>
        <v>0</v>
      </c>
      <c r="AJ51" s="3464" t="s">
        <v>25</v>
      </c>
      <c r="AK51" s="3456" t="str">
        <f>AJ208</f>
        <v>same as 1/30</v>
      </c>
      <c r="AL51" s="3456">
        <f>AK208</f>
        <v>0</v>
      </c>
      <c r="AM51" s="3456">
        <f t="shared" ref="AM51:AR51" si="133">AL208</f>
        <v>0</v>
      </c>
      <c r="AN51" s="3456">
        <f t="shared" si="133"/>
        <v>0</v>
      </c>
      <c r="AO51" s="3456">
        <f t="shared" si="133"/>
        <v>0</v>
      </c>
      <c r="AP51" s="3456">
        <f t="shared" si="133"/>
        <v>0</v>
      </c>
      <c r="AQ51" s="3456">
        <f t="shared" si="133"/>
        <v>0</v>
      </c>
      <c r="AR51" s="3456">
        <f t="shared" si="133"/>
        <v>0</v>
      </c>
      <c r="AS51" s="3456">
        <f>AR208</f>
        <v>0</v>
      </c>
      <c r="AT51" s="3456">
        <f>AS208</f>
        <v>0</v>
      </c>
      <c r="AU51" s="3464">
        <f>AT208</f>
        <v>0</v>
      </c>
      <c r="AV51" s="3456" t="s">
        <v>25</v>
      </c>
      <c r="AW51" s="3464">
        <v>0</v>
      </c>
      <c r="AX51" s="3456">
        <f t="shared" ref="AX51:BD51" si="134">AW208</f>
        <v>0</v>
      </c>
      <c r="AY51" s="3456">
        <f t="shared" si="134"/>
        <v>0</v>
      </c>
      <c r="AZ51" s="3456">
        <f t="shared" si="134"/>
        <v>0</v>
      </c>
      <c r="BA51" s="3456">
        <f t="shared" si="134"/>
        <v>0</v>
      </c>
      <c r="BB51" s="3456">
        <f t="shared" si="134"/>
        <v>0</v>
      </c>
      <c r="BC51" s="3456">
        <f t="shared" si="134"/>
        <v>0</v>
      </c>
      <c r="BD51" s="3456">
        <f t="shared" si="134"/>
        <v>0</v>
      </c>
      <c r="BE51" s="3456"/>
      <c r="BF51" s="3457"/>
      <c r="BG51" s="3456"/>
      <c r="BH51" s="1147" t="s">
        <v>25</v>
      </c>
      <c r="BI51" s="3464"/>
      <c r="BJ51" s="3464"/>
      <c r="BK51" s="3464"/>
      <c r="BL51" s="3464"/>
      <c r="BM51" s="3464"/>
      <c r="BN51" s="3464"/>
      <c r="BO51" s="3464"/>
      <c r="BP51" s="3464"/>
      <c r="BQ51" s="3465"/>
      <c r="BR51" s="3464"/>
      <c r="BS51" s="3466"/>
      <c r="BT51" s="3464" t="s">
        <v>454</v>
      </c>
      <c r="BU51" s="131"/>
      <c r="BV51" s="495"/>
      <c r="BW51" s="147"/>
      <c r="BX51" s="147"/>
      <c r="BY51" s="147"/>
      <c r="BZ51" s="147"/>
      <c r="CA51" s="147"/>
      <c r="CB51" s="147"/>
      <c r="CC51" s="495"/>
      <c r="CD51" s="147"/>
      <c r="CE51" s="147"/>
      <c r="CF51" s="3465" t="s">
        <v>454</v>
      </c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 t="s">
        <v>454</v>
      </c>
      <c r="CS51" s="147"/>
      <c r="CT51" s="147"/>
      <c r="CU51" s="147"/>
      <c r="CV51" s="147"/>
      <c r="CW51" s="3893"/>
      <c r="CX51" s="3893"/>
      <c r="CY51" s="3893"/>
      <c r="CZ51" s="3893"/>
      <c r="DA51" s="3893"/>
      <c r="DB51" s="3893"/>
      <c r="DC51" s="3893"/>
      <c r="DD51" s="3894" t="s">
        <v>454</v>
      </c>
      <c r="DE51" s="3893"/>
      <c r="DF51" s="3893"/>
      <c r="DG51" s="3893"/>
      <c r="DH51" s="3893"/>
      <c r="DI51" s="3893"/>
      <c r="DJ51" s="3893"/>
      <c r="DK51" s="3893"/>
      <c r="DM51" s="2733"/>
    </row>
    <row r="52" spans="1:122" s="766" customFormat="1" ht="30" customHeight="1" x14ac:dyDescent="0.25">
      <c r="A52" s="4675"/>
      <c r="B52" s="4675"/>
      <c r="C52" s="3585" t="s">
        <v>849</v>
      </c>
      <c r="D52" s="3467"/>
      <c r="E52" s="3468"/>
      <c r="F52" s="3469"/>
      <c r="G52" s="3469"/>
      <c r="H52" s="3469"/>
      <c r="I52" s="3469"/>
      <c r="J52" s="3470"/>
      <c r="K52" s="3469"/>
      <c r="L52" s="3471"/>
      <c r="M52" s="3470"/>
      <c r="N52" s="3470"/>
      <c r="O52" s="3470"/>
      <c r="P52" s="3470"/>
      <c r="Q52" s="3470"/>
      <c r="R52" s="3472"/>
      <c r="S52" s="3470"/>
      <c r="T52" s="3473"/>
      <c r="U52" s="3469"/>
      <c r="V52" s="3474"/>
      <c r="W52" s="3475"/>
      <c r="X52" s="3476"/>
      <c r="Y52" s="3475"/>
      <c r="Z52" s="3477"/>
      <c r="AA52" s="3478"/>
      <c r="AB52" s="3477"/>
      <c r="AC52" s="3470"/>
      <c r="AD52" s="3470"/>
      <c r="AE52" s="3470"/>
      <c r="AF52" s="3470"/>
      <c r="AG52" s="3470"/>
      <c r="AH52" s="3470"/>
      <c r="AI52" s="3470"/>
      <c r="AJ52" s="3479"/>
      <c r="AK52" s="3470"/>
      <c r="AL52" s="3470"/>
      <c r="AM52" s="3470"/>
      <c r="AN52" s="3470"/>
      <c r="AO52" s="3470"/>
      <c r="AP52" s="3470"/>
      <c r="AQ52" s="3470"/>
      <c r="AR52" s="3470"/>
      <c r="AS52" s="3470"/>
      <c r="AT52" s="3470"/>
      <c r="AU52" s="3479"/>
      <c r="AV52" s="3470"/>
      <c r="AW52" s="3479"/>
      <c r="AX52" s="3470"/>
      <c r="AY52" s="3470"/>
      <c r="AZ52" s="3470"/>
      <c r="BA52" s="3470"/>
      <c r="BB52" s="3470"/>
      <c r="BC52" s="3470"/>
      <c r="BD52" s="3470"/>
      <c r="BE52" s="3470"/>
      <c r="BF52" s="3472"/>
      <c r="BG52" s="3470"/>
      <c r="BH52" s="3469"/>
      <c r="BI52" s="3479"/>
      <c r="BJ52" s="3479"/>
      <c r="BK52" s="3479"/>
      <c r="BL52" s="3479"/>
      <c r="BM52" s="3479"/>
      <c r="BN52" s="3479"/>
      <c r="BO52" s="3479"/>
      <c r="BP52" s="3479"/>
      <c r="BQ52" s="3471"/>
      <c r="BR52" s="3479"/>
      <c r="BS52" s="3480"/>
      <c r="BT52" s="3481"/>
      <c r="BU52" s="3480"/>
      <c r="BV52" s="3471"/>
      <c r="BW52" s="3479"/>
      <c r="BX52" s="3479"/>
      <c r="BY52" s="3479"/>
      <c r="BZ52" s="3479"/>
      <c r="CA52" s="3479"/>
      <c r="CB52" s="3479"/>
      <c r="CC52" s="3471"/>
      <c r="CD52" s="867"/>
      <c r="CE52" s="867"/>
      <c r="CF52" s="3482"/>
      <c r="CG52" s="867"/>
      <c r="CH52" s="867"/>
      <c r="CI52" s="867"/>
      <c r="CJ52" s="867"/>
      <c r="CK52" s="867"/>
      <c r="CL52" s="867"/>
      <c r="CM52" s="867"/>
      <c r="CN52" s="867"/>
      <c r="CO52" s="867"/>
      <c r="CP52" s="867"/>
      <c r="CQ52" s="867"/>
      <c r="CR52" s="867"/>
      <c r="CS52" s="867"/>
      <c r="CT52" s="867"/>
      <c r="CU52" s="867"/>
      <c r="CV52" s="867">
        <v>43130</v>
      </c>
      <c r="CW52" s="3895"/>
      <c r="CX52" s="3895"/>
      <c r="CY52" s="3895"/>
      <c r="CZ52" s="3895"/>
      <c r="DA52" s="3895"/>
      <c r="DB52" s="3895"/>
      <c r="DC52" s="3895"/>
      <c r="DD52" s="3896" t="s">
        <v>454</v>
      </c>
      <c r="DE52" s="3895"/>
      <c r="DF52" s="3895"/>
      <c r="DG52" s="3895"/>
      <c r="DH52" s="3895"/>
      <c r="DI52" s="3895"/>
      <c r="DJ52" s="3895"/>
      <c r="DK52" s="3895"/>
      <c r="DM52" s="4327"/>
    </row>
    <row r="53" spans="1:122" ht="30" customHeight="1" x14ac:dyDescent="0.25">
      <c r="A53" s="4675"/>
      <c r="B53" s="4675"/>
      <c r="C53" s="3586" t="s">
        <v>728</v>
      </c>
      <c r="D53" s="1974"/>
      <c r="E53" s="1821"/>
      <c r="F53" s="2347"/>
      <c r="G53" s="2347"/>
      <c r="H53" s="2347"/>
      <c r="I53" s="2347"/>
      <c r="J53" s="2348"/>
      <c r="K53" s="2347"/>
      <c r="L53" s="2757"/>
      <c r="M53" s="2348"/>
      <c r="N53" s="2348"/>
      <c r="O53" s="2348"/>
      <c r="P53" s="2348"/>
      <c r="Q53" s="2348"/>
      <c r="R53" s="2790"/>
      <c r="S53" s="2348"/>
      <c r="T53" s="2346"/>
      <c r="U53" s="2347"/>
      <c r="V53" s="2791"/>
      <c r="W53" s="2792"/>
      <c r="X53" s="2793"/>
      <c r="Y53" s="2792"/>
      <c r="Z53" s="2794"/>
      <c r="AA53" s="2795"/>
      <c r="AB53" s="2794"/>
      <c r="AC53" s="2348"/>
      <c r="AD53" s="2348"/>
      <c r="AE53" s="2348"/>
      <c r="AF53" s="2348"/>
      <c r="AG53" s="2348"/>
      <c r="AH53" s="2348"/>
      <c r="AI53" s="2348"/>
      <c r="AJ53" s="2796"/>
      <c r="AK53" s="2348"/>
      <c r="AL53" s="2348"/>
      <c r="AM53" s="2348"/>
      <c r="AN53" s="2348"/>
      <c r="AO53" s="2348"/>
      <c r="AP53" s="2348"/>
      <c r="AQ53" s="2348"/>
      <c r="AR53" s="2348"/>
      <c r="AS53" s="2348"/>
      <c r="AT53" s="2348"/>
      <c r="AU53" s="2796"/>
      <c r="AV53" s="2348"/>
      <c r="AW53" s="2796"/>
      <c r="AX53" s="2348"/>
      <c r="AY53" s="2348"/>
      <c r="AZ53" s="2348"/>
      <c r="BA53" s="2348"/>
      <c r="BB53" s="2348"/>
      <c r="BC53" s="2348"/>
      <c r="BD53" s="2348"/>
      <c r="BE53" s="2348"/>
      <c r="BF53" s="2790"/>
      <c r="BG53" s="2348"/>
      <c r="BH53" s="2347"/>
      <c r="BI53" s="2796"/>
      <c r="BJ53" s="2796"/>
      <c r="BK53" s="2796"/>
      <c r="BL53" s="2796"/>
      <c r="BM53" s="2796"/>
      <c r="BN53" s="2796"/>
      <c r="BO53" s="2796"/>
      <c r="BP53" s="2796"/>
      <c r="BQ53" s="2757"/>
      <c r="BR53" s="2796">
        <f>BR56-7</f>
        <v>42613</v>
      </c>
      <c r="BS53" s="2757">
        <f t="shared" ref="BS53:CA53" si="135">BS56-7</f>
        <v>42634</v>
      </c>
      <c r="BT53" s="639" t="s">
        <v>454</v>
      </c>
      <c r="BU53" s="2884">
        <f t="shared" si="135"/>
        <v>42669</v>
      </c>
      <c r="BV53" s="2796">
        <f t="shared" si="135"/>
        <v>42697</v>
      </c>
      <c r="BW53" s="2796">
        <f t="shared" si="135"/>
        <v>42732</v>
      </c>
      <c r="BX53" s="2796">
        <f t="shared" si="135"/>
        <v>42767</v>
      </c>
      <c r="BY53" s="2796">
        <f t="shared" si="135"/>
        <v>42802</v>
      </c>
      <c r="BZ53" s="2796">
        <f t="shared" si="135"/>
        <v>42837</v>
      </c>
      <c r="CA53" s="2796">
        <f t="shared" si="135"/>
        <v>42872</v>
      </c>
      <c r="CB53" s="2796">
        <f>CB56-7</f>
        <v>42900</v>
      </c>
      <c r="CC53" s="2757">
        <f>CC56-7</f>
        <v>42928</v>
      </c>
      <c r="CD53" s="639">
        <f>CD56-7</f>
        <v>42956</v>
      </c>
      <c r="CE53" s="639">
        <f>CE56-7</f>
        <v>42984</v>
      </c>
      <c r="CF53" s="1204" t="s">
        <v>454</v>
      </c>
      <c r="CG53" s="639" t="e">
        <f>CG56-7</f>
        <v>#REF!</v>
      </c>
      <c r="CH53" s="639" t="e">
        <f t="shared" ref="CH53:CS53" si="136">CH56-7</f>
        <v>#REF!</v>
      </c>
      <c r="CI53" s="639" t="e">
        <f t="shared" si="136"/>
        <v>#REF!</v>
      </c>
      <c r="CJ53" s="639" t="e">
        <f t="shared" si="136"/>
        <v>#REF!</v>
      </c>
      <c r="CK53" s="639" t="e">
        <f t="shared" si="136"/>
        <v>#REF!</v>
      </c>
      <c r="CL53" s="639" t="e">
        <f t="shared" si="136"/>
        <v>#REF!</v>
      </c>
      <c r="CM53" s="639" t="e">
        <f t="shared" si="136"/>
        <v>#REF!</v>
      </c>
      <c r="CN53" s="639" t="e">
        <f t="shared" si="136"/>
        <v>#REF!</v>
      </c>
      <c r="CO53" s="639" t="e">
        <f t="shared" si="136"/>
        <v>#REF!</v>
      </c>
      <c r="CP53" s="639" t="e">
        <f t="shared" si="136"/>
        <v>#REF!</v>
      </c>
      <c r="CQ53" s="639" t="e">
        <f t="shared" si="136"/>
        <v>#REF!</v>
      </c>
      <c r="CR53" s="639" t="s">
        <v>454</v>
      </c>
      <c r="CS53" s="639" t="e">
        <f t="shared" si="136"/>
        <v>#REF!</v>
      </c>
      <c r="CT53" s="639" t="e">
        <f>CT56-7</f>
        <v>#REF!</v>
      </c>
      <c r="CU53" s="639">
        <f>CU56-7</f>
        <v>43467</v>
      </c>
      <c r="CV53" s="947">
        <f>CV56-14</f>
        <v>43502</v>
      </c>
      <c r="CW53" s="3870">
        <f t="shared" ref="CW53:DB53" si="137">CW56-7</f>
        <v>43544</v>
      </c>
      <c r="CX53" s="3870">
        <f t="shared" si="137"/>
        <v>43572</v>
      </c>
      <c r="CY53" s="3870">
        <f t="shared" si="137"/>
        <v>43607</v>
      </c>
      <c r="CZ53" s="3870">
        <f t="shared" si="137"/>
        <v>43635</v>
      </c>
      <c r="DA53" s="3870">
        <f t="shared" si="137"/>
        <v>43670</v>
      </c>
      <c r="DB53" s="3870">
        <f t="shared" si="137"/>
        <v>43333</v>
      </c>
      <c r="DC53" s="3870">
        <f>DC56-7</f>
        <v>43733</v>
      </c>
      <c r="DD53" s="3872" t="s">
        <v>454</v>
      </c>
      <c r="DE53" s="3870">
        <f t="shared" ref="DE53:DJ53" si="138">DE56-7</f>
        <v>43761</v>
      </c>
      <c r="DF53" s="3870">
        <f t="shared" si="138"/>
        <v>43796</v>
      </c>
      <c r="DG53" s="3870">
        <f t="shared" si="138"/>
        <v>43838</v>
      </c>
      <c r="DH53" s="3870">
        <f t="shared" si="138"/>
        <v>43873</v>
      </c>
      <c r="DI53" s="3870">
        <f t="shared" si="138"/>
        <v>43908</v>
      </c>
      <c r="DJ53" s="3870">
        <f t="shared" si="138"/>
        <v>43943</v>
      </c>
      <c r="DK53" s="3871">
        <f>DK56-14</f>
        <v>43964</v>
      </c>
    </row>
    <row r="54" spans="1:122" ht="30" customHeight="1" thickBot="1" x14ac:dyDescent="0.3">
      <c r="A54" s="4675"/>
      <c r="B54" s="4675"/>
      <c r="C54" s="3587" t="s">
        <v>613</v>
      </c>
      <c r="D54" s="2777"/>
      <c r="E54" s="2778"/>
      <c r="F54" s="2779"/>
      <c r="G54" s="2779"/>
      <c r="H54" s="2779"/>
      <c r="I54" s="2779"/>
      <c r="J54" s="2780"/>
      <c r="K54" s="2779"/>
      <c r="L54" s="2781"/>
      <c r="M54" s="2780"/>
      <c r="N54" s="2780"/>
      <c r="O54" s="2780"/>
      <c r="P54" s="2780"/>
      <c r="Q54" s="2780"/>
      <c r="R54" s="2782"/>
      <c r="S54" s="2780"/>
      <c r="T54" s="2783"/>
      <c r="U54" s="2779"/>
      <c r="V54" s="2784"/>
      <c r="W54" s="2785"/>
      <c r="X54" s="2786"/>
      <c r="Y54" s="2785"/>
      <c r="Z54" s="2787"/>
      <c r="AA54" s="2788"/>
      <c r="AB54" s="2787"/>
      <c r="AC54" s="2780"/>
      <c r="AD54" s="2780"/>
      <c r="AE54" s="2780"/>
      <c r="AF54" s="2780"/>
      <c r="AG54" s="2780"/>
      <c r="AH54" s="2780"/>
      <c r="AI54" s="2780"/>
      <c r="AJ54" s="2789"/>
      <c r="AK54" s="2780"/>
      <c r="AL54" s="2780"/>
      <c r="AM54" s="2780"/>
      <c r="AN54" s="2780"/>
      <c r="AO54" s="2780"/>
      <c r="AP54" s="2780"/>
      <c r="AQ54" s="2780"/>
      <c r="AR54" s="2780"/>
      <c r="AS54" s="2780"/>
      <c r="AT54" s="2780"/>
      <c r="AU54" s="2789"/>
      <c r="AV54" s="2780"/>
      <c r="AW54" s="2789"/>
      <c r="AX54" s="2780"/>
      <c r="AY54" s="2780"/>
      <c r="AZ54" s="2780"/>
      <c r="BA54" s="2780"/>
      <c r="BB54" s="2780"/>
      <c r="BC54" s="2780"/>
      <c r="BD54" s="2780"/>
      <c r="BE54" s="2780"/>
      <c r="BF54" s="2782"/>
      <c r="BG54" s="2780"/>
      <c r="BH54" s="2779"/>
      <c r="BI54" s="2789"/>
      <c r="BJ54" s="2789"/>
      <c r="BK54" s="2789"/>
      <c r="BL54" s="2789"/>
      <c r="BM54" s="2789"/>
      <c r="BN54" s="2789"/>
      <c r="BO54" s="2789"/>
      <c r="BP54" s="2789"/>
      <c r="BQ54" s="2781"/>
      <c r="BR54" s="2789">
        <f>BR56-2</f>
        <v>42618</v>
      </c>
      <c r="BS54" s="2781">
        <f>BS56-2</f>
        <v>42639</v>
      </c>
      <c r="BT54" s="1154" t="s">
        <v>454</v>
      </c>
      <c r="BU54" s="2885">
        <f t="shared" ref="BU54:CA54" si="139">BU56-2</f>
        <v>42674</v>
      </c>
      <c r="BV54" s="2789">
        <f t="shared" si="139"/>
        <v>42702</v>
      </c>
      <c r="BW54" s="2789">
        <f t="shared" si="139"/>
        <v>42737</v>
      </c>
      <c r="BX54" s="2789">
        <f t="shared" si="139"/>
        <v>42772</v>
      </c>
      <c r="BY54" s="2789">
        <f t="shared" si="139"/>
        <v>42807</v>
      </c>
      <c r="BZ54" s="2789">
        <f t="shared" si="139"/>
        <v>42842</v>
      </c>
      <c r="CA54" s="2789">
        <f t="shared" si="139"/>
        <v>42877</v>
      </c>
      <c r="CB54" s="2789">
        <f>CB56-2</f>
        <v>42905</v>
      </c>
      <c r="CC54" s="2781">
        <f>CC56-2</f>
        <v>42933</v>
      </c>
      <c r="CD54" s="112">
        <f>CD56-2</f>
        <v>42961</v>
      </c>
      <c r="CE54" s="112">
        <f>CE56-2</f>
        <v>42989</v>
      </c>
      <c r="CF54" s="1892" t="s">
        <v>454</v>
      </c>
      <c r="CG54" s="112" t="e">
        <f>CG56-2</f>
        <v>#REF!</v>
      </c>
      <c r="CH54" s="112" t="e">
        <f t="shared" ref="CH54:DB54" si="140">CH56-2</f>
        <v>#REF!</v>
      </c>
      <c r="CI54" s="112" t="e">
        <f t="shared" si="140"/>
        <v>#REF!</v>
      </c>
      <c r="CJ54" s="112" t="e">
        <f t="shared" si="140"/>
        <v>#REF!</v>
      </c>
      <c r="CK54" s="112" t="e">
        <f t="shared" si="140"/>
        <v>#REF!</v>
      </c>
      <c r="CL54" s="112" t="e">
        <f t="shared" si="140"/>
        <v>#REF!</v>
      </c>
      <c r="CM54" s="112" t="e">
        <f t="shared" si="140"/>
        <v>#REF!</v>
      </c>
      <c r="CN54" s="112" t="e">
        <f t="shared" si="140"/>
        <v>#REF!</v>
      </c>
      <c r="CO54" s="112" t="e">
        <f t="shared" si="140"/>
        <v>#REF!</v>
      </c>
      <c r="CP54" s="112" t="e">
        <f t="shared" si="140"/>
        <v>#REF!</v>
      </c>
      <c r="CQ54" s="112" t="e">
        <f t="shared" si="140"/>
        <v>#REF!</v>
      </c>
      <c r="CR54" s="112" t="s">
        <v>454</v>
      </c>
      <c r="CS54" s="112" t="e">
        <f t="shared" si="140"/>
        <v>#REF!</v>
      </c>
      <c r="CT54" s="112" t="e">
        <f t="shared" si="140"/>
        <v>#REF!</v>
      </c>
      <c r="CU54" s="112">
        <f t="shared" si="140"/>
        <v>43472</v>
      </c>
      <c r="CV54" s="112">
        <f t="shared" si="140"/>
        <v>43514</v>
      </c>
      <c r="CW54" s="3897">
        <f t="shared" si="140"/>
        <v>43549</v>
      </c>
      <c r="CX54" s="3897">
        <f t="shared" si="140"/>
        <v>43577</v>
      </c>
      <c r="CY54" s="3897">
        <f t="shared" si="140"/>
        <v>43612</v>
      </c>
      <c r="CZ54" s="3897">
        <f t="shared" si="140"/>
        <v>43640</v>
      </c>
      <c r="DA54" s="3897">
        <f t="shared" si="140"/>
        <v>43675</v>
      </c>
      <c r="DB54" s="3897">
        <f t="shared" si="140"/>
        <v>43338</v>
      </c>
      <c r="DC54" s="3897">
        <f>DC56-2</f>
        <v>43738</v>
      </c>
      <c r="DD54" s="3898" t="s">
        <v>454</v>
      </c>
      <c r="DE54" s="3897">
        <f t="shared" ref="DE54:DK54" si="141">DE56-2</f>
        <v>43766</v>
      </c>
      <c r="DF54" s="3897">
        <f t="shared" si="141"/>
        <v>43801</v>
      </c>
      <c r="DG54" s="3897">
        <f t="shared" si="141"/>
        <v>43843</v>
      </c>
      <c r="DH54" s="3897">
        <f t="shared" si="141"/>
        <v>43878</v>
      </c>
      <c r="DI54" s="3897">
        <f t="shared" si="141"/>
        <v>43913</v>
      </c>
      <c r="DJ54" s="3897">
        <f t="shared" si="141"/>
        <v>43948</v>
      </c>
      <c r="DK54" s="3897">
        <f t="shared" si="141"/>
        <v>43976</v>
      </c>
    </row>
    <row r="55" spans="1:122" ht="30" hidden="1" customHeight="1" thickBot="1" x14ac:dyDescent="0.3">
      <c r="A55" s="4675"/>
      <c r="B55" s="4675"/>
      <c r="C55" s="3588" t="s">
        <v>538</v>
      </c>
      <c r="D55" s="1919"/>
      <c r="E55" s="1920"/>
      <c r="F55" s="1921"/>
      <c r="G55" s="1921"/>
      <c r="H55" s="1921"/>
      <c r="I55" s="1921"/>
      <c r="J55" s="1922"/>
      <c r="K55" s="1921"/>
      <c r="L55" s="1923"/>
      <c r="M55" s="1922"/>
      <c r="N55" s="1922"/>
      <c r="O55" s="1922"/>
      <c r="P55" s="1922"/>
      <c r="Q55" s="1922"/>
      <c r="R55" s="1924"/>
      <c r="S55" s="1922"/>
      <c r="T55" s="1925"/>
      <c r="U55" s="1921"/>
      <c r="V55" s="1926"/>
      <c r="W55" s="1927"/>
      <c r="X55" s="1521"/>
      <c r="Y55" s="1927"/>
      <c r="Z55" s="1928"/>
      <c r="AA55" s="1929"/>
      <c r="AB55" s="1928"/>
      <c r="AC55" s="1922"/>
      <c r="AD55" s="1922"/>
      <c r="AE55" s="1922"/>
      <c r="AF55" s="1922"/>
      <c r="AG55" s="1922"/>
      <c r="AH55" s="1922"/>
      <c r="AI55" s="1922"/>
      <c r="AJ55" s="1930"/>
      <c r="AK55" s="1922"/>
      <c r="AL55" s="1922"/>
      <c r="AM55" s="1922"/>
      <c r="AN55" s="1922"/>
      <c r="AO55" s="1922"/>
      <c r="AP55" s="1922"/>
      <c r="AQ55" s="1922"/>
      <c r="AR55" s="1922"/>
      <c r="AS55" s="1922"/>
      <c r="AT55" s="1922"/>
      <c r="AU55" s="1930"/>
      <c r="AV55" s="1922"/>
      <c r="AW55" s="1930"/>
      <c r="AX55" s="1922"/>
      <c r="AY55" s="1922"/>
      <c r="AZ55" s="1922"/>
      <c r="BA55" s="1922"/>
      <c r="BB55" s="1922"/>
      <c r="BC55" s="1922"/>
      <c r="BD55" s="1922"/>
      <c r="BE55" s="1922"/>
      <c r="BF55" s="1924"/>
      <c r="BG55" s="1922"/>
      <c r="BH55" s="1921"/>
      <c r="BI55" s="1930"/>
      <c r="BJ55" s="1930"/>
      <c r="BK55" s="1930"/>
      <c r="BL55" s="1930"/>
      <c r="BM55" s="1930"/>
      <c r="BN55" s="1930"/>
      <c r="BO55" s="1930">
        <f t="shared" ref="BO55:DF55" si="142">BC56</f>
        <v>42151</v>
      </c>
      <c r="BP55" s="1930">
        <f t="shared" si="142"/>
        <v>42179</v>
      </c>
      <c r="BQ55" s="1930">
        <f t="shared" si="142"/>
        <v>42221</v>
      </c>
      <c r="BR55" s="1930">
        <f t="shared" si="142"/>
        <v>42256</v>
      </c>
      <c r="BS55" s="1923">
        <f t="shared" si="142"/>
        <v>42291</v>
      </c>
      <c r="BT55" s="1930" t="str">
        <f t="shared" si="142"/>
        <v>same as 1/30</v>
      </c>
      <c r="BU55" s="2886">
        <f t="shared" si="142"/>
        <v>42326</v>
      </c>
      <c r="BV55" s="1930">
        <f t="shared" si="142"/>
        <v>42354</v>
      </c>
      <c r="BW55" s="1930">
        <f t="shared" si="142"/>
        <v>42389</v>
      </c>
      <c r="BX55" s="1930">
        <f t="shared" si="142"/>
        <v>42424</v>
      </c>
      <c r="BY55" s="1930">
        <f t="shared" si="142"/>
        <v>42459</v>
      </c>
      <c r="BZ55" s="1930">
        <f t="shared" si="142"/>
        <v>42494</v>
      </c>
      <c r="CA55" s="1930">
        <f t="shared" si="142"/>
        <v>42529</v>
      </c>
      <c r="CB55" s="1930">
        <f t="shared" si="142"/>
        <v>42564</v>
      </c>
      <c r="CC55" s="1923">
        <f t="shared" si="142"/>
        <v>42592</v>
      </c>
      <c r="CD55" s="2841">
        <f t="shared" si="142"/>
        <v>42620</v>
      </c>
      <c r="CE55" s="2841">
        <f t="shared" si="142"/>
        <v>42641</v>
      </c>
      <c r="CF55" s="1923" t="str">
        <f t="shared" si="142"/>
        <v>Same as 1/30</v>
      </c>
      <c r="CG55" s="2841">
        <f t="shared" si="142"/>
        <v>42676</v>
      </c>
      <c r="CH55" s="2841">
        <f t="shared" si="142"/>
        <v>42704</v>
      </c>
      <c r="CI55" s="2841">
        <f t="shared" si="142"/>
        <v>42739</v>
      </c>
      <c r="CJ55" s="2841">
        <f t="shared" si="142"/>
        <v>42774</v>
      </c>
      <c r="CK55" s="2841">
        <f t="shared" si="142"/>
        <v>42809</v>
      </c>
      <c r="CL55" s="2841">
        <f t="shared" si="142"/>
        <v>42844</v>
      </c>
      <c r="CM55" s="2841">
        <f t="shared" si="142"/>
        <v>42879</v>
      </c>
      <c r="CN55" s="2841">
        <f t="shared" si="142"/>
        <v>42907</v>
      </c>
      <c r="CO55" s="2841">
        <f t="shared" si="142"/>
        <v>42935</v>
      </c>
      <c r="CP55" s="2841">
        <f t="shared" si="142"/>
        <v>42963</v>
      </c>
      <c r="CQ55" s="2841">
        <f t="shared" si="142"/>
        <v>42991</v>
      </c>
      <c r="CR55" s="2841" t="str">
        <f t="shared" si="142"/>
        <v>Same as 1/30</v>
      </c>
      <c r="CS55" s="2841" t="e">
        <f t="shared" si="142"/>
        <v>#REF!</v>
      </c>
      <c r="CT55" s="2841" t="e">
        <f t="shared" si="142"/>
        <v>#REF!</v>
      </c>
      <c r="CU55" s="2841" t="e">
        <f t="shared" si="142"/>
        <v>#REF!</v>
      </c>
      <c r="CV55" s="2841" t="e">
        <f t="shared" si="142"/>
        <v>#REF!</v>
      </c>
      <c r="CW55" s="3899" t="e">
        <f t="shared" si="142"/>
        <v>#REF!</v>
      </c>
      <c r="CX55" s="3899" t="e">
        <f t="shared" si="142"/>
        <v>#REF!</v>
      </c>
      <c r="CY55" s="3899" t="e">
        <f t="shared" si="142"/>
        <v>#REF!</v>
      </c>
      <c r="CZ55" s="3899" t="e">
        <f t="shared" si="142"/>
        <v>#REF!</v>
      </c>
      <c r="DA55" s="3899" t="e">
        <f t="shared" si="142"/>
        <v>#REF!</v>
      </c>
      <c r="DB55" s="3899" t="e">
        <f t="shared" si="142"/>
        <v>#REF!</v>
      </c>
      <c r="DC55" s="3899" t="e">
        <f t="shared" si="142"/>
        <v>#REF!</v>
      </c>
      <c r="DD55" s="3900" t="str">
        <f t="shared" si="142"/>
        <v>Same as 1/30</v>
      </c>
      <c r="DE55" s="3899" t="e">
        <f t="shared" si="142"/>
        <v>#REF!</v>
      </c>
      <c r="DF55" s="3899" t="e">
        <f t="shared" si="142"/>
        <v>#REF!</v>
      </c>
      <c r="DG55" s="3899">
        <f>CU56</f>
        <v>43474</v>
      </c>
      <c r="DH55" s="3899">
        <f>CV56</f>
        <v>43516</v>
      </c>
      <c r="DI55" s="3899">
        <f>CW56</f>
        <v>43551</v>
      </c>
      <c r="DJ55" s="3899">
        <f>CX56</f>
        <v>43579</v>
      </c>
      <c r="DK55" s="3899">
        <f>CY56</f>
        <v>43614</v>
      </c>
    </row>
    <row r="56" spans="1:122" s="718" customFormat="1" ht="30" customHeight="1" x14ac:dyDescent="0.25">
      <c r="A56" s="4675"/>
      <c r="B56" s="4675"/>
      <c r="C56" s="3589" t="s">
        <v>905</v>
      </c>
      <c r="D56" s="647"/>
      <c r="E56" s="553"/>
      <c r="F56" s="648"/>
      <c r="G56" s="649"/>
      <c r="H56" s="650"/>
      <c r="I56" s="649"/>
      <c r="J56" s="650"/>
      <c r="K56" s="650"/>
      <c r="L56" s="651"/>
      <c r="M56" s="650"/>
      <c r="N56" s="650"/>
      <c r="O56" s="652"/>
      <c r="P56" s="650"/>
      <c r="Q56" s="650"/>
      <c r="R56" s="653"/>
      <c r="S56" s="650"/>
      <c r="T56" s="654"/>
      <c r="U56" s="649"/>
      <c r="V56" s="655"/>
      <c r="W56" s="656"/>
      <c r="X56" s="657"/>
      <c r="Y56" s="658"/>
      <c r="Z56" s="659"/>
      <c r="AA56" s="663"/>
      <c r="AB56" s="659">
        <f>AB71-5</f>
        <v>41332</v>
      </c>
      <c r="AC56" s="656">
        <f>AC71-5</f>
        <v>41353</v>
      </c>
      <c r="AD56" s="656">
        <f>AD71-5</f>
        <v>41388</v>
      </c>
      <c r="AE56" s="656">
        <f>AE71-6</f>
        <v>41051</v>
      </c>
      <c r="AF56" s="656">
        <f>AF71-5</f>
        <v>41444</v>
      </c>
      <c r="AG56" s="656">
        <f>AG71-5</f>
        <v>41472</v>
      </c>
      <c r="AH56" s="656">
        <f>AH71-5</f>
        <v>41507</v>
      </c>
      <c r="AI56" s="656">
        <f>AI71-5</f>
        <v>41170</v>
      </c>
      <c r="AJ56" s="663" t="s">
        <v>25</v>
      </c>
      <c r="AK56" s="656">
        <f>AK71-6</f>
        <v>41205</v>
      </c>
      <c r="AL56" s="656">
        <f>AL71-5</f>
        <v>41233</v>
      </c>
      <c r="AM56" s="658">
        <v>41276</v>
      </c>
      <c r="AN56" s="656">
        <f t="shared" ref="AN56:AT56" si="143">AN71-5</f>
        <v>41317</v>
      </c>
      <c r="AO56" s="656">
        <f t="shared" si="143"/>
        <v>41352</v>
      </c>
      <c r="AP56" s="656">
        <f t="shared" si="143"/>
        <v>41380</v>
      </c>
      <c r="AQ56" s="656">
        <f t="shared" si="143"/>
        <v>41415</v>
      </c>
      <c r="AR56" s="656">
        <f t="shared" si="143"/>
        <v>41815</v>
      </c>
      <c r="AS56" s="656">
        <f t="shared" si="143"/>
        <v>41850</v>
      </c>
      <c r="AT56" s="656">
        <f t="shared" si="143"/>
        <v>41520</v>
      </c>
      <c r="AU56" s="663">
        <v>41913</v>
      </c>
      <c r="AV56" s="656" t="s">
        <v>25</v>
      </c>
      <c r="AW56" s="663">
        <v>41941</v>
      </c>
      <c r="AX56" s="656">
        <f>AX71-5</f>
        <v>41976</v>
      </c>
      <c r="AY56" s="656">
        <f>AY71-5</f>
        <v>42011</v>
      </c>
      <c r="AZ56" s="658">
        <v>42046</v>
      </c>
      <c r="BA56" s="656">
        <v>42081</v>
      </c>
      <c r="BB56" s="656">
        <f>BB71-5</f>
        <v>42116</v>
      </c>
      <c r="BC56" s="656">
        <v>42151</v>
      </c>
      <c r="BD56" s="658">
        <f>BD71-5</f>
        <v>42179</v>
      </c>
      <c r="BE56" s="656">
        <v>42221</v>
      </c>
      <c r="BF56" s="655">
        <v>42256</v>
      </c>
      <c r="BG56" s="656">
        <v>42291</v>
      </c>
      <c r="BH56" s="659" t="s">
        <v>25</v>
      </c>
      <c r="BI56" s="663">
        <v>42326</v>
      </c>
      <c r="BJ56" s="663">
        <v>42354</v>
      </c>
      <c r="BK56" s="663">
        <f t="shared" ref="BK56:BP56" si="144">BJ56+35</f>
        <v>42389</v>
      </c>
      <c r="BL56" s="663">
        <f t="shared" si="144"/>
        <v>42424</v>
      </c>
      <c r="BM56" s="663">
        <f t="shared" si="144"/>
        <v>42459</v>
      </c>
      <c r="BN56" s="663">
        <f t="shared" si="144"/>
        <v>42494</v>
      </c>
      <c r="BO56" s="663">
        <f t="shared" si="144"/>
        <v>42529</v>
      </c>
      <c r="BP56" s="663">
        <f t="shared" si="144"/>
        <v>42564</v>
      </c>
      <c r="BQ56" s="1436">
        <f>BP56+28</f>
        <v>42592</v>
      </c>
      <c r="BR56" s="663">
        <f>BQ56+28</f>
        <v>42620</v>
      </c>
      <c r="BS56" s="1441">
        <f>BR56+21</f>
        <v>42641</v>
      </c>
      <c r="BT56" s="663" t="s">
        <v>454</v>
      </c>
      <c r="BU56" s="113">
        <f>BS56+35</f>
        <v>42676</v>
      </c>
      <c r="BV56" s="551">
        <f>BU56+28</f>
        <v>42704</v>
      </c>
      <c r="BW56" s="116">
        <f>BV56+35</f>
        <v>42739</v>
      </c>
      <c r="BX56" s="116">
        <f>BW56+35</f>
        <v>42774</v>
      </c>
      <c r="BY56" s="116">
        <f>BX56+35</f>
        <v>42809</v>
      </c>
      <c r="BZ56" s="116">
        <f>BY56+35</f>
        <v>42844</v>
      </c>
      <c r="CA56" s="116">
        <f>BZ56+35</f>
        <v>42879</v>
      </c>
      <c r="CB56" s="116">
        <f>CA56+28</f>
        <v>42907</v>
      </c>
      <c r="CC56" s="551">
        <f>CB56+28</f>
        <v>42935</v>
      </c>
      <c r="CD56" s="116">
        <f>CC56+28</f>
        <v>42963</v>
      </c>
      <c r="CE56" s="116">
        <f>CD56+28</f>
        <v>42991</v>
      </c>
      <c r="CF56" s="1436" t="s">
        <v>454</v>
      </c>
      <c r="CG56" s="116" t="e">
        <f>CG66-2</f>
        <v>#REF!</v>
      </c>
      <c r="CH56" s="116" t="e">
        <f>CH66-2</f>
        <v>#REF!</v>
      </c>
      <c r="CI56" s="116" t="e">
        <f>CI66-2</f>
        <v>#REF!</v>
      </c>
      <c r="CJ56" s="116" t="e">
        <f>CJ66-2</f>
        <v>#REF!</v>
      </c>
      <c r="CK56" s="116" t="e">
        <f t="shared" ref="CK56:DB56" si="145">CK66-2</f>
        <v>#REF!</v>
      </c>
      <c r="CL56" s="116" t="e">
        <f t="shared" si="145"/>
        <v>#REF!</v>
      </c>
      <c r="CM56" s="116" t="e">
        <f t="shared" si="145"/>
        <v>#REF!</v>
      </c>
      <c r="CN56" s="116" t="e">
        <f t="shared" si="145"/>
        <v>#REF!</v>
      </c>
      <c r="CO56" s="116" t="e">
        <f t="shared" si="145"/>
        <v>#REF!</v>
      </c>
      <c r="CP56" s="116" t="e">
        <f t="shared" si="145"/>
        <v>#REF!</v>
      </c>
      <c r="CQ56" s="116" t="e">
        <f t="shared" si="145"/>
        <v>#REF!</v>
      </c>
      <c r="CR56" s="116" t="s">
        <v>454</v>
      </c>
      <c r="CS56" s="116" t="e">
        <f t="shared" si="145"/>
        <v>#REF!</v>
      </c>
      <c r="CT56" s="116" t="e">
        <f t="shared" si="145"/>
        <v>#REF!</v>
      </c>
      <c r="CU56" s="116">
        <f t="shared" si="145"/>
        <v>43474</v>
      </c>
      <c r="CV56" s="116">
        <f t="shared" si="145"/>
        <v>43516</v>
      </c>
      <c r="CW56" s="3901">
        <f t="shared" si="145"/>
        <v>43551</v>
      </c>
      <c r="CX56" s="3902">
        <f t="shared" si="145"/>
        <v>43579</v>
      </c>
      <c r="CY56" s="3901">
        <f t="shared" si="145"/>
        <v>43614</v>
      </c>
      <c r="CZ56" s="3902">
        <f t="shared" si="145"/>
        <v>43642</v>
      </c>
      <c r="DA56" s="3901">
        <f t="shared" si="145"/>
        <v>43677</v>
      </c>
      <c r="DB56" s="3902">
        <f t="shared" si="145"/>
        <v>43340</v>
      </c>
      <c r="DC56" s="3901">
        <f>DC66-2</f>
        <v>43740</v>
      </c>
      <c r="DD56" s="3903" t="s">
        <v>454</v>
      </c>
      <c r="DE56" s="3902">
        <f t="shared" ref="DE56:DK56" si="146">DE66-2</f>
        <v>43768</v>
      </c>
      <c r="DF56" s="3901">
        <f t="shared" si="146"/>
        <v>43803</v>
      </c>
      <c r="DG56" s="3901">
        <f t="shared" si="146"/>
        <v>43845</v>
      </c>
      <c r="DH56" s="3901">
        <f t="shared" si="146"/>
        <v>43880</v>
      </c>
      <c r="DI56" s="3901">
        <f t="shared" si="146"/>
        <v>43915</v>
      </c>
      <c r="DJ56" s="3901">
        <f t="shared" si="146"/>
        <v>43950</v>
      </c>
      <c r="DK56" s="3901">
        <f t="shared" si="146"/>
        <v>43978</v>
      </c>
      <c r="DL56" s="816"/>
      <c r="DM56" s="832"/>
      <c r="DN56" s="816" t="s">
        <v>422</v>
      </c>
      <c r="DO56" s="816"/>
      <c r="DP56" s="816"/>
      <c r="DQ56" s="816"/>
      <c r="DR56" s="816"/>
    </row>
    <row r="57" spans="1:122" s="3150" customFormat="1" ht="30" customHeight="1" x14ac:dyDescent="0.25">
      <c r="A57" s="4675"/>
      <c r="B57" s="4675"/>
      <c r="C57" s="3656" t="s">
        <v>906</v>
      </c>
      <c r="D57" s="4264"/>
      <c r="E57" s="4264"/>
      <c r="F57" s="4264"/>
      <c r="G57" s="4264"/>
      <c r="H57" s="4264"/>
      <c r="I57" s="4264"/>
      <c r="J57" s="4264"/>
      <c r="K57" s="4264"/>
      <c r="L57" s="4264"/>
      <c r="M57" s="4264"/>
      <c r="N57" s="4264"/>
      <c r="O57" s="4264"/>
      <c r="P57" s="4264"/>
      <c r="Q57" s="4264"/>
      <c r="R57" s="4264"/>
      <c r="S57" s="4264"/>
      <c r="T57" s="4264"/>
      <c r="U57" s="4264"/>
      <c r="V57" s="4264"/>
      <c r="W57" s="4264"/>
      <c r="X57" s="1840"/>
      <c r="Y57" s="4264"/>
      <c r="Z57" s="4264"/>
      <c r="AA57" s="4264"/>
      <c r="AB57" s="4264">
        <f t="shared" ref="AB57:AL57" si="147">AB56+2</f>
        <v>41334</v>
      </c>
      <c r="AC57" s="1790">
        <f t="shared" si="147"/>
        <v>41355</v>
      </c>
      <c r="AD57" s="1790">
        <f t="shared" si="147"/>
        <v>41390</v>
      </c>
      <c r="AE57" s="1790">
        <f t="shared" si="147"/>
        <v>41053</v>
      </c>
      <c r="AF57" s="1790">
        <f t="shared" si="147"/>
        <v>41446</v>
      </c>
      <c r="AG57" s="1790">
        <f t="shared" si="147"/>
        <v>41474</v>
      </c>
      <c r="AH57" s="1790">
        <f t="shared" si="147"/>
        <v>41509</v>
      </c>
      <c r="AI57" s="1790">
        <f t="shared" si="147"/>
        <v>41172</v>
      </c>
      <c r="AJ57" s="1708" t="s">
        <v>25</v>
      </c>
      <c r="AK57" s="1790">
        <f t="shared" si="147"/>
        <v>41207</v>
      </c>
      <c r="AL57" s="1790">
        <f t="shared" si="147"/>
        <v>41235</v>
      </c>
      <c r="AM57" s="1790">
        <f>AM56+1</f>
        <v>41277</v>
      </c>
      <c r="AN57" s="1790">
        <f>AN56+2</f>
        <v>41319</v>
      </c>
      <c r="AO57" s="1790">
        <f>AO56+2</f>
        <v>41354</v>
      </c>
      <c r="AP57" s="1790">
        <f>AP56+2</f>
        <v>41382</v>
      </c>
      <c r="AQ57" s="305">
        <v>41416</v>
      </c>
      <c r="AR57" s="1790">
        <f>AR56+2</f>
        <v>41817</v>
      </c>
      <c r="AS57" s="1790">
        <f>AS56+2</f>
        <v>41852</v>
      </c>
      <c r="AT57" s="1790">
        <f>AT56+2</f>
        <v>41522</v>
      </c>
      <c r="AU57" s="1708">
        <f>AU56+2</f>
        <v>41915</v>
      </c>
      <c r="AV57" s="1790" t="s">
        <v>25</v>
      </c>
      <c r="AW57" s="1708">
        <f t="shared" ref="AW57:BC57" si="148">AW56+2</f>
        <v>41943</v>
      </c>
      <c r="AX57" s="1708">
        <f t="shared" si="148"/>
        <v>41978</v>
      </c>
      <c r="AY57" s="1790">
        <f t="shared" si="148"/>
        <v>42013</v>
      </c>
      <c r="AZ57" s="1790">
        <f t="shared" si="148"/>
        <v>42048</v>
      </c>
      <c r="BA57" s="1790">
        <f t="shared" si="148"/>
        <v>42083</v>
      </c>
      <c r="BB57" s="1790">
        <f t="shared" si="148"/>
        <v>42118</v>
      </c>
      <c r="BC57" s="1790">
        <f t="shared" si="148"/>
        <v>42153</v>
      </c>
      <c r="BD57" s="1790">
        <f>BD56+2</f>
        <v>42181</v>
      </c>
      <c r="BE57" s="1790">
        <f>BE56+2</f>
        <v>42223</v>
      </c>
      <c r="BF57" s="1791">
        <f>BF56+2</f>
        <v>42258</v>
      </c>
      <c r="BG57" s="1790">
        <f>BG56+2</f>
        <v>42293</v>
      </c>
      <c r="BH57" s="1788" t="s">
        <v>25</v>
      </c>
      <c r="BI57" s="1708">
        <v>42328</v>
      </c>
      <c r="BJ57" s="1790">
        <f t="shared" ref="BJ57:BQ57" si="149">BJ56+2</f>
        <v>42356</v>
      </c>
      <c r="BK57" s="1790">
        <f t="shared" si="149"/>
        <v>42391</v>
      </c>
      <c r="BL57" s="1790">
        <f t="shared" si="149"/>
        <v>42426</v>
      </c>
      <c r="BM57" s="1790">
        <f t="shared" si="149"/>
        <v>42461</v>
      </c>
      <c r="BN57" s="1790">
        <f t="shared" si="149"/>
        <v>42496</v>
      </c>
      <c r="BO57" s="1790">
        <f t="shared" si="149"/>
        <v>42531</v>
      </c>
      <c r="BP57" s="1790">
        <f t="shared" si="149"/>
        <v>42566</v>
      </c>
      <c r="BQ57" s="1791">
        <f t="shared" si="149"/>
        <v>42594</v>
      </c>
      <c r="BR57" s="1790">
        <f>BR56+2</f>
        <v>42622</v>
      </c>
      <c r="BS57" s="1788">
        <f>BS56+2</f>
        <v>42643</v>
      </c>
      <c r="BT57" s="1790" t="s">
        <v>454</v>
      </c>
      <c r="BU57" s="1788">
        <f t="shared" ref="BU57:CA57" si="150">BU56+2</f>
        <v>42678</v>
      </c>
      <c r="BV57" s="1791">
        <f t="shared" si="150"/>
        <v>42706</v>
      </c>
      <c r="BW57" s="1790">
        <f t="shared" si="150"/>
        <v>42741</v>
      </c>
      <c r="BX57" s="1790">
        <f t="shared" si="150"/>
        <v>42776</v>
      </c>
      <c r="BY57" s="1790">
        <f t="shared" si="150"/>
        <v>42811</v>
      </c>
      <c r="BZ57" s="1790">
        <f t="shared" si="150"/>
        <v>42846</v>
      </c>
      <c r="CA57" s="1790">
        <f t="shared" si="150"/>
        <v>42881</v>
      </c>
      <c r="CB57" s="1790">
        <f>CB56+2</f>
        <v>42909</v>
      </c>
      <c r="CC57" s="1791">
        <f>CC56+2</f>
        <v>42937</v>
      </c>
      <c r="CD57" s="1790">
        <f>CD56+2</f>
        <v>42965</v>
      </c>
      <c r="CE57" s="1790">
        <f>CE56+2</f>
        <v>42993</v>
      </c>
      <c r="CF57" s="1791" t="s">
        <v>454</v>
      </c>
      <c r="CG57" s="1790" t="e">
        <f t="shared" ref="CG57:CP57" si="151">CG56+2</f>
        <v>#REF!</v>
      </c>
      <c r="CH57" s="1790" t="e">
        <f t="shared" si="151"/>
        <v>#REF!</v>
      </c>
      <c r="CI57" s="1790" t="e">
        <f t="shared" si="151"/>
        <v>#REF!</v>
      </c>
      <c r="CJ57" s="1790" t="e">
        <f t="shared" si="151"/>
        <v>#REF!</v>
      </c>
      <c r="CK57" s="1790" t="e">
        <f t="shared" si="151"/>
        <v>#REF!</v>
      </c>
      <c r="CL57" s="1790" t="e">
        <f t="shared" si="151"/>
        <v>#REF!</v>
      </c>
      <c r="CM57" s="1790" t="e">
        <f t="shared" si="151"/>
        <v>#REF!</v>
      </c>
      <c r="CN57" s="1790" t="e">
        <f t="shared" si="151"/>
        <v>#REF!</v>
      </c>
      <c r="CO57" s="1790" t="e">
        <f t="shared" si="151"/>
        <v>#REF!</v>
      </c>
      <c r="CP57" s="1790" t="e">
        <f t="shared" si="151"/>
        <v>#REF!</v>
      </c>
      <c r="CQ57" s="1708" t="e">
        <f>CQ56+1</f>
        <v>#REF!</v>
      </c>
      <c r="CR57" s="1708" t="s">
        <v>454</v>
      </c>
      <c r="CS57" s="1790" t="e">
        <f t="shared" ref="CS57:CX57" si="152">CS56+1</f>
        <v>#REF!</v>
      </c>
      <c r="CT57" s="1790" t="e">
        <f t="shared" si="152"/>
        <v>#REF!</v>
      </c>
      <c r="CU57" s="1790">
        <f t="shared" si="152"/>
        <v>43475</v>
      </c>
      <c r="CV57" s="1790">
        <f t="shared" si="152"/>
        <v>43517</v>
      </c>
      <c r="CW57" s="3904">
        <f t="shared" si="152"/>
        <v>43552</v>
      </c>
      <c r="CX57" s="3904">
        <f t="shared" si="152"/>
        <v>43580</v>
      </c>
      <c r="CY57" s="3904">
        <f>CY56+1</f>
        <v>43615</v>
      </c>
      <c r="CZ57" s="3904">
        <f>CZ56+1</f>
        <v>43643</v>
      </c>
      <c r="DA57" s="3904">
        <f>DA56+1</f>
        <v>43678</v>
      </c>
      <c r="DB57" s="3904">
        <f>DB56+1</f>
        <v>43341</v>
      </c>
      <c r="DC57" s="3904">
        <f>DC56+1</f>
        <v>43741</v>
      </c>
      <c r="DD57" s="3905" t="s">
        <v>454</v>
      </c>
      <c r="DE57" s="3904">
        <f t="shared" ref="DE57:DK57" si="153">DE56+1</f>
        <v>43769</v>
      </c>
      <c r="DF57" s="3904">
        <f t="shared" si="153"/>
        <v>43804</v>
      </c>
      <c r="DG57" s="3904">
        <f t="shared" si="153"/>
        <v>43846</v>
      </c>
      <c r="DH57" s="3904">
        <f t="shared" si="153"/>
        <v>43881</v>
      </c>
      <c r="DI57" s="3904">
        <f t="shared" si="153"/>
        <v>43916</v>
      </c>
      <c r="DJ57" s="3904">
        <f t="shared" si="153"/>
        <v>43951</v>
      </c>
      <c r="DK57" s="3904">
        <f t="shared" si="153"/>
        <v>43979</v>
      </c>
      <c r="DM57" s="4328"/>
      <c r="DN57" s="3150" t="s">
        <v>421</v>
      </c>
    </row>
    <row r="58" spans="1:122" ht="30" hidden="1" customHeight="1" thickBot="1" x14ac:dyDescent="0.3">
      <c r="A58" s="4675"/>
      <c r="B58" s="4675"/>
      <c r="C58" s="3590" t="s">
        <v>197</v>
      </c>
      <c r="D58" s="565"/>
      <c r="E58" s="566"/>
      <c r="F58" s="567"/>
      <c r="G58" s="568"/>
      <c r="H58" s="569"/>
      <c r="I58" s="568"/>
      <c r="J58" s="569"/>
      <c r="K58" s="569"/>
      <c r="L58" s="570"/>
      <c r="M58" s="569"/>
      <c r="N58" s="569"/>
      <c r="O58" s="356"/>
      <c r="P58" s="569"/>
      <c r="Q58" s="569"/>
      <c r="R58" s="571"/>
      <c r="S58" s="569"/>
      <c r="T58" s="567"/>
      <c r="U58" s="568"/>
      <c r="V58" s="679"/>
      <c r="W58" s="680"/>
      <c r="X58" s="668"/>
      <c r="Y58" s="681"/>
      <c r="Z58" s="706"/>
      <c r="AA58" s="707"/>
      <c r="AB58" s="706">
        <f t="shared" ref="AB58:AI58" si="154">AB56+5</f>
        <v>41337</v>
      </c>
      <c r="AC58" s="737">
        <f t="shared" si="154"/>
        <v>41358</v>
      </c>
      <c r="AD58" s="737">
        <f t="shared" si="154"/>
        <v>41393</v>
      </c>
      <c r="AE58" s="737">
        <f t="shared" si="154"/>
        <v>41056</v>
      </c>
      <c r="AF58" s="737">
        <f t="shared" si="154"/>
        <v>41449</v>
      </c>
      <c r="AG58" s="737">
        <f t="shared" si="154"/>
        <v>41477</v>
      </c>
      <c r="AH58" s="737">
        <f t="shared" si="154"/>
        <v>41512</v>
      </c>
      <c r="AI58" s="737">
        <f t="shared" si="154"/>
        <v>41175</v>
      </c>
      <c r="AJ58" s="54" t="s">
        <v>25</v>
      </c>
      <c r="AK58" s="737">
        <f>AK56+5</f>
        <v>41210</v>
      </c>
      <c r="AL58" s="737">
        <f>AL56+5</f>
        <v>41238</v>
      </c>
      <c r="AM58" s="737">
        <f t="shared" ref="AM58:AR58" si="155">AM56+5</f>
        <v>41281</v>
      </c>
      <c r="AN58" s="737">
        <f t="shared" si="155"/>
        <v>41322</v>
      </c>
      <c r="AO58" s="737">
        <f t="shared" si="155"/>
        <v>41357</v>
      </c>
      <c r="AP58" s="737">
        <f t="shared" si="155"/>
        <v>41385</v>
      </c>
      <c r="AQ58" s="737">
        <f t="shared" si="155"/>
        <v>41420</v>
      </c>
      <c r="AR58" s="737">
        <f t="shared" si="155"/>
        <v>41820</v>
      </c>
      <c r="AS58" s="737">
        <f>AS56+5</f>
        <v>41855</v>
      </c>
      <c r="AT58" s="737">
        <f t="shared" ref="AT58:BF58" si="156">AT56+5</f>
        <v>41525</v>
      </c>
      <c r="AU58" s="54">
        <f t="shared" si="156"/>
        <v>41918</v>
      </c>
      <c r="AV58" s="737" t="s">
        <v>25</v>
      </c>
      <c r="AW58" s="54">
        <f>AW56+5</f>
        <v>41946</v>
      </c>
      <c r="AX58" s="54">
        <f>AX56+5</f>
        <v>41981</v>
      </c>
      <c r="AY58" s="737">
        <f t="shared" si="156"/>
        <v>42016</v>
      </c>
      <c r="AZ58" s="737">
        <f t="shared" si="156"/>
        <v>42051</v>
      </c>
      <c r="BA58" s="737">
        <f t="shared" si="156"/>
        <v>42086</v>
      </c>
      <c r="BB58" s="737">
        <f t="shared" si="156"/>
        <v>42121</v>
      </c>
      <c r="BC58" s="737">
        <f t="shared" si="156"/>
        <v>42156</v>
      </c>
      <c r="BD58" s="737">
        <f t="shared" si="156"/>
        <v>42184</v>
      </c>
      <c r="BE58" s="737">
        <f t="shared" si="156"/>
        <v>42226</v>
      </c>
      <c r="BF58" s="897">
        <f t="shared" si="156"/>
        <v>42261</v>
      </c>
      <c r="BG58" s="737">
        <f>BG56+5</f>
        <v>42296</v>
      </c>
      <c r="BH58" s="753" t="s">
        <v>25</v>
      </c>
      <c r="BI58" s="54">
        <v>42331</v>
      </c>
      <c r="BJ58" s="54"/>
      <c r="BK58" s="54"/>
      <c r="BL58" s="54"/>
      <c r="BM58" s="54"/>
      <c r="BN58" s="54"/>
      <c r="BO58" s="54"/>
      <c r="BP58" s="54"/>
      <c r="BQ58" s="865"/>
      <c r="BR58" s="54"/>
      <c r="BS58" s="55"/>
      <c r="BT58" s="54" t="s">
        <v>454</v>
      </c>
      <c r="BU58" s="55"/>
      <c r="BV58" s="865"/>
      <c r="BW58" s="54"/>
      <c r="BX58" s="54"/>
      <c r="BY58" s="54"/>
      <c r="BZ58" s="54"/>
      <c r="CA58" s="54"/>
      <c r="CB58" s="54"/>
      <c r="CC58" s="865"/>
      <c r="CD58" s="54"/>
      <c r="CE58" s="54"/>
      <c r="CF58" s="865" t="s">
        <v>454</v>
      </c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 t="s">
        <v>454</v>
      </c>
      <c r="CS58" s="54"/>
      <c r="CT58" s="54"/>
      <c r="CU58" s="54"/>
      <c r="CV58" s="54"/>
      <c r="CW58" s="3906"/>
      <c r="CX58" s="3906"/>
      <c r="CY58" s="3906"/>
      <c r="CZ58" s="3906"/>
      <c r="DA58" s="3906"/>
      <c r="DB58" s="3906"/>
      <c r="DC58" s="3906"/>
      <c r="DD58" s="3907" t="s">
        <v>454</v>
      </c>
      <c r="DE58" s="3906"/>
      <c r="DF58" s="3906"/>
      <c r="DG58" s="3906"/>
      <c r="DH58" s="3906"/>
      <c r="DI58" s="3906"/>
      <c r="DJ58" s="3906"/>
      <c r="DK58" s="3906"/>
    </row>
    <row r="59" spans="1:122" ht="30" customHeight="1" x14ac:dyDescent="0.25">
      <c r="A59" s="4675"/>
      <c r="B59" s="4675"/>
      <c r="C59" s="2505" t="s">
        <v>656</v>
      </c>
      <c r="D59" s="1286"/>
      <c r="E59" s="1593"/>
      <c r="F59" s="1594"/>
      <c r="G59" s="1594"/>
      <c r="H59" s="1595"/>
      <c r="I59" s="1594"/>
      <c r="J59" s="1595"/>
      <c r="K59" s="1596"/>
      <c r="L59" s="1597"/>
      <c r="M59" s="1596"/>
      <c r="N59" s="1596"/>
      <c r="O59" s="1598"/>
      <c r="P59" s="1596"/>
      <c r="Q59" s="1594"/>
      <c r="R59" s="1595"/>
      <c r="S59" s="1596"/>
      <c r="T59" s="1599"/>
      <c r="U59" s="1594"/>
      <c r="V59" s="1600"/>
      <c r="W59" s="1601"/>
      <c r="X59" s="1602"/>
      <c r="Y59" s="1603"/>
      <c r="Z59" s="1604"/>
      <c r="AA59" s="1605"/>
      <c r="AB59" s="1604"/>
      <c r="AC59" s="1606"/>
      <c r="AD59" s="1606"/>
      <c r="AE59" s="1606"/>
      <c r="AF59" s="1606"/>
      <c r="AG59" s="1606"/>
      <c r="AH59" s="1606"/>
      <c r="AI59" s="1606"/>
      <c r="AJ59" s="1607"/>
      <c r="AK59" s="1606"/>
      <c r="AL59" s="1606"/>
      <c r="AM59" s="1606"/>
      <c r="AN59" s="1606"/>
      <c r="AO59" s="1606"/>
      <c r="AP59" s="1606"/>
      <c r="AQ59" s="1606"/>
      <c r="AR59" s="1606"/>
      <c r="AS59" s="1606"/>
      <c r="AT59" s="1606"/>
      <c r="AU59" s="1607"/>
      <c r="AV59" s="1606"/>
      <c r="AW59" s="1607"/>
      <c r="AX59" s="1607"/>
      <c r="AY59" s="1606"/>
      <c r="AZ59" s="1606"/>
      <c r="BA59" s="1606"/>
      <c r="BB59" s="1606"/>
      <c r="BC59" s="1606"/>
      <c r="BD59" s="1606"/>
      <c r="BE59" s="1606"/>
      <c r="BF59" s="1608"/>
      <c r="BG59" s="1606"/>
      <c r="BH59" s="1609"/>
      <c r="BI59" s="1607"/>
      <c r="BJ59" s="1607"/>
      <c r="BK59" s="1607"/>
      <c r="BL59" s="1607" t="s">
        <v>107</v>
      </c>
      <c r="BM59" s="1607">
        <f>BM57</f>
        <v>42461</v>
      </c>
      <c r="BN59" s="1607">
        <f>BN57</f>
        <v>42496</v>
      </c>
      <c r="BO59" s="1607">
        <f>BO57</f>
        <v>42531</v>
      </c>
      <c r="BP59" s="1607">
        <f>BP57</f>
        <v>42566</v>
      </c>
      <c r="BQ59" s="1607">
        <f>BQ57</f>
        <v>42594</v>
      </c>
      <c r="BR59" s="1607" t="s">
        <v>107</v>
      </c>
      <c r="BS59" s="1610" t="s">
        <v>107</v>
      </c>
      <c r="BT59" s="1607" t="s">
        <v>107</v>
      </c>
      <c r="BU59" s="2887" t="s">
        <v>107</v>
      </c>
      <c r="BV59" s="1610" t="s">
        <v>107</v>
      </c>
      <c r="BW59" s="1607" t="s">
        <v>107</v>
      </c>
      <c r="BX59" s="1607" t="s">
        <v>107</v>
      </c>
      <c r="BY59" s="1607" t="s">
        <v>107</v>
      </c>
      <c r="BZ59" s="1607" t="s">
        <v>107</v>
      </c>
      <c r="CA59" s="1607" t="s">
        <v>107</v>
      </c>
      <c r="CB59" s="1607" t="s">
        <v>107</v>
      </c>
      <c r="CC59" s="1610" t="s">
        <v>107</v>
      </c>
      <c r="CD59" s="1607" t="s">
        <v>107</v>
      </c>
      <c r="CE59" s="1607" t="s">
        <v>107</v>
      </c>
      <c r="CF59" s="1610" t="s">
        <v>107</v>
      </c>
      <c r="CG59" s="1616">
        <f>CG94-21</f>
        <v>43035</v>
      </c>
      <c r="CH59" s="1607" t="s">
        <v>107</v>
      </c>
      <c r="CI59" s="1616">
        <f>CI94-21</f>
        <v>43105</v>
      </c>
      <c r="CJ59" s="1607" t="s">
        <v>107</v>
      </c>
      <c r="CK59" s="1607" t="s">
        <v>107</v>
      </c>
      <c r="CL59" s="1607" t="s">
        <v>107</v>
      </c>
      <c r="CM59" s="1607" t="s">
        <v>107</v>
      </c>
      <c r="CN59" s="1607" t="s">
        <v>107</v>
      </c>
      <c r="CO59" s="1607" t="s">
        <v>107</v>
      </c>
      <c r="CP59" s="1607" t="s">
        <v>107</v>
      </c>
      <c r="CQ59" s="1616">
        <f>CQ94-21</f>
        <v>43371</v>
      </c>
      <c r="CR59" s="1616" t="s">
        <v>454</v>
      </c>
      <c r="CS59" s="1616">
        <f>CS94-21</f>
        <v>43406</v>
      </c>
      <c r="CT59" s="1616">
        <f>CT94-21</f>
        <v>43434</v>
      </c>
      <c r="CU59" s="1616">
        <f>CU94-21</f>
        <v>43476</v>
      </c>
      <c r="CV59" s="1607" t="s">
        <v>107</v>
      </c>
      <c r="CW59" s="3908" t="s">
        <v>107</v>
      </c>
      <c r="CX59" s="3908" t="s">
        <v>107</v>
      </c>
      <c r="CY59" s="3908" t="s">
        <v>107</v>
      </c>
      <c r="CZ59" s="3908" t="s">
        <v>107</v>
      </c>
      <c r="DA59" s="3908" t="s">
        <v>107</v>
      </c>
      <c r="DB59" s="3908" t="s">
        <v>107</v>
      </c>
      <c r="DC59" s="3908" t="s">
        <v>107</v>
      </c>
      <c r="DD59" s="3909" t="s">
        <v>454</v>
      </c>
      <c r="DE59" s="3908" t="s">
        <v>107</v>
      </c>
      <c r="DF59" s="3908" t="s">
        <v>107</v>
      </c>
      <c r="DG59" s="3908" t="s">
        <v>107</v>
      </c>
      <c r="DH59" s="3908" t="s">
        <v>107</v>
      </c>
      <c r="DI59" s="3908" t="s">
        <v>107</v>
      </c>
      <c r="DJ59" s="3908" t="s">
        <v>107</v>
      </c>
      <c r="DK59" s="3908" t="s">
        <v>107</v>
      </c>
    </row>
    <row r="60" spans="1:122" ht="30" customHeight="1" thickBot="1" x14ac:dyDescent="0.3">
      <c r="A60" s="4675"/>
      <c r="B60" s="4675"/>
      <c r="C60" s="3580" t="s">
        <v>189</v>
      </c>
      <c r="D60" s="537"/>
      <c r="E60" s="527"/>
      <c r="F60" s="430"/>
      <c r="G60" s="430"/>
      <c r="H60" s="431"/>
      <c r="I60" s="430"/>
      <c r="J60" s="431"/>
      <c r="K60" s="432"/>
      <c r="L60" s="433"/>
      <c r="M60" s="432"/>
      <c r="N60" s="432"/>
      <c r="O60" s="287"/>
      <c r="P60" s="432"/>
      <c r="Q60" s="430"/>
      <c r="R60" s="431"/>
      <c r="S60" s="434"/>
      <c r="T60" s="434"/>
      <c r="U60" s="430"/>
      <c r="V60" s="682"/>
      <c r="W60" s="683"/>
      <c r="X60" s="449"/>
      <c r="Y60" s="683"/>
      <c r="Z60" s="708"/>
      <c r="AA60" s="709"/>
      <c r="AB60" s="708">
        <f t="shared" ref="AB60:AI60" si="157">AB56+7</f>
        <v>41339</v>
      </c>
      <c r="AC60" s="158">
        <f t="shared" si="157"/>
        <v>41360</v>
      </c>
      <c r="AD60" s="158">
        <f t="shared" si="157"/>
        <v>41395</v>
      </c>
      <c r="AE60" s="158">
        <f t="shared" si="157"/>
        <v>41058</v>
      </c>
      <c r="AF60" s="158">
        <f t="shared" si="157"/>
        <v>41451</v>
      </c>
      <c r="AG60" s="158">
        <f t="shared" si="157"/>
        <v>41479</v>
      </c>
      <c r="AH60" s="158">
        <f t="shared" si="157"/>
        <v>41514</v>
      </c>
      <c r="AI60" s="158">
        <f t="shared" si="157"/>
        <v>41177</v>
      </c>
      <c r="AJ60" s="50" t="s">
        <v>25</v>
      </c>
      <c r="AK60" s="158">
        <f t="shared" ref="AK60:AR60" si="158">AK56+7</f>
        <v>41212</v>
      </c>
      <c r="AL60" s="158">
        <f t="shared" si="158"/>
        <v>41240</v>
      </c>
      <c r="AM60" s="158">
        <v>41646</v>
      </c>
      <c r="AN60" s="158">
        <f t="shared" si="158"/>
        <v>41324</v>
      </c>
      <c r="AO60" s="158">
        <f t="shared" si="158"/>
        <v>41359</v>
      </c>
      <c r="AP60" s="158">
        <f t="shared" si="158"/>
        <v>41387</v>
      </c>
      <c r="AQ60" s="158">
        <f t="shared" si="158"/>
        <v>41422</v>
      </c>
      <c r="AR60" s="158">
        <f t="shared" si="158"/>
        <v>41822</v>
      </c>
      <c r="AS60" s="158">
        <f>AS56+7</f>
        <v>41857</v>
      </c>
      <c r="AT60" s="158">
        <f t="shared" ref="AT60:BF60" si="159">AT56+7</f>
        <v>41527</v>
      </c>
      <c r="AU60" s="50">
        <f t="shared" si="159"/>
        <v>41920</v>
      </c>
      <c r="AV60" s="158" t="s">
        <v>25</v>
      </c>
      <c r="AW60" s="50">
        <f>AW56+7</f>
        <v>41948</v>
      </c>
      <c r="AX60" s="50">
        <f>AX56+7</f>
        <v>41983</v>
      </c>
      <c r="AY60" s="158">
        <f t="shared" si="159"/>
        <v>42018</v>
      </c>
      <c r="AZ60" s="158">
        <f t="shared" si="159"/>
        <v>42053</v>
      </c>
      <c r="BA60" s="158">
        <f t="shared" si="159"/>
        <v>42088</v>
      </c>
      <c r="BB60" s="158">
        <f t="shared" si="159"/>
        <v>42123</v>
      </c>
      <c r="BC60" s="158">
        <f t="shared" si="159"/>
        <v>42158</v>
      </c>
      <c r="BD60" s="158">
        <f t="shared" si="159"/>
        <v>42186</v>
      </c>
      <c r="BE60" s="158">
        <f t="shared" si="159"/>
        <v>42228</v>
      </c>
      <c r="BF60" s="296">
        <f t="shared" si="159"/>
        <v>42263</v>
      </c>
      <c r="BG60" s="158">
        <f>BG56+7</f>
        <v>42298</v>
      </c>
      <c r="BH60" s="202" t="s">
        <v>25</v>
      </c>
      <c r="BI60" s="50">
        <v>42333</v>
      </c>
      <c r="BJ60" s="158">
        <f t="shared" ref="BJ60:BQ60" si="160">BJ56+7</f>
        <v>42361</v>
      </c>
      <c r="BK60" s="158">
        <f t="shared" si="160"/>
        <v>42396</v>
      </c>
      <c r="BL60" s="158">
        <f t="shared" si="160"/>
        <v>42431</v>
      </c>
      <c r="BM60" s="158">
        <f t="shared" si="160"/>
        <v>42466</v>
      </c>
      <c r="BN60" s="158">
        <f t="shared" si="160"/>
        <v>42501</v>
      </c>
      <c r="BO60" s="158">
        <f t="shared" si="160"/>
        <v>42536</v>
      </c>
      <c r="BP60" s="158">
        <f t="shared" si="160"/>
        <v>42571</v>
      </c>
      <c r="BQ60" s="296">
        <f t="shared" si="160"/>
        <v>42599</v>
      </c>
      <c r="BR60" s="158">
        <f>BR56+7</f>
        <v>42627</v>
      </c>
      <c r="BS60" s="202">
        <f>BS56+7</f>
        <v>42648</v>
      </c>
      <c r="BT60" s="158" t="s">
        <v>454</v>
      </c>
      <c r="BU60" s="202">
        <f t="shared" ref="BU60:CA60" si="161">BU56+7</f>
        <v>42683</v>
      </c>
      <c r="BV60" s="296">
        <f t="shared" si="161"/>
        <v>42711</v>
      </c>
      <c r="BW60" s="158">
        <f t="shared" si="161"/>
        <v>42746</v>
      </c>
      <c r="BX60" s="158">
        <f t="shared" si="161"/>
        <v>42781</v>
      </c>
      <c r="BY60" s="158">
        <f t="shared" si="161"/>
        <v>42816</v>
      </c>
      <c r="BZ60" s="158">
        <f t="shared" si="161"/>
        <v>42851</v>
      </c>
      <c r="CA60" s="158">
        <f t="shared" si="161"/>
        <v>42886</v>
      </c>
      <c r="CB60" s="158">
        <f>CB56+7</f>
        <v>42914</v>
      </c>
      <c r="CC60" s="296">
        <f>CC56+7</f>
        <v>42942</v>
      </c>
      <c r="CD60" s="158">
        <f>CD56+7</f>
        <v>42970</v>
      </c>
      <c r="CE60" s="158">
        <f>CE56+7</f>
        <v>42998</v>
      </c>
      <c r="CF60" s="296" t="s">
        <v>454</v>
      </c>
      <c r="CG60" s="158" t="e">
        <f>CG56+7</f>
        <v>#REF!</v>
      </c>
      <c r="CH60" s="158" t="e">
        <f>CH56+7</f>
        <v>#REF!</v>
      </c>
      <c r="CI60" s="158" t="e">
        <f>CI56+7</f>
        <v>#REF!</v>
      </c>
      <c r="CJ60" s="158" t="e">
        <f>CJ56+7</f>
        <v>#REF!</v>
      </c>
      <c r="CK60" s="158" t="e">
        <f t="shared" ref="CK60:DB60" si="162">CK56+7</f>
        <v>#REF!</v>
      </c>
      <c r="CL60" s="158" t="e">
        <f t="shared" si="162"/>
        <v>#REF!</v>
      </c>
      <c r="CM60" s="158" t="e">
        <f t="shared" si="162"/>
        <v>#REF!</v>
      </c>
      <c r="CN60" s="158" t="e">
        <f t="shared" si="162"/>
        <v>#REF!</v>
      </c>
      <c r="CO60" s="158" t="e">
        <f t="shared" si="162"/>
        <v>#REF!</v>
      </c>
      <c r="CP60" s="158" t="e">
        <f t="shared" si="162"/>
        <v>#REF!</v>
      </c>
      <c r="CQ60" s="50" t="e">
        <f t="shared" si="162"/>
        <v>#REF!</v>
      </c>
      <c r="CR60" s="50" t="s">
        <v>454</v>
      </c>
      <c r="CS60" s="158" t="e">
        <f t="shared" si="162"/>
        <v>#REF!</v>
      </c>
      <c r="CT60" s="158" t="e">
        <f t="shared" si="162"/>
        <v>#REF!</v>
      </c>
      <c r="CU60" s="158">
        <f t="shared" si="162"/>
        <v>43481</v>
      </c>
      <c r="CV60" s="158">
        <f t="shared" si="162"/>
        <v>43523</v>
      </c>
      <c r="CW60" s="3910">
        <f t="shared" si="162"/>
        <v>43558</v>
      </c>
      <c r="CX60" s="3910">
        <f t="shared" si="162"/>
        <v>43586</v>
      </c>
      <c r="CY60" s="3910">
        <f t="shared" si="162"/>
        <v>43621</v>
      </c>
      <c r="CZ60" s="3910">
        <f t="shared" si="162"/>
        <v>43649</v>
      </c>
      <c r="DA60" s="3910">
        <f t="shared" si="162"/>
        <v>43684</v>
      </c>
      <c r="DB60" s="3910">
        <f t="shared" si="162"/>
        <v>43347</v>
      </c>
      <c r="DC60" s="3910">
        <f>DC56+7</f>
        <v>43747</v>
      </c>
      <c r="DD60" s="3911" t="s">
        <v>454</v>
      </c>
      <c r="DE60" s="3910">
        <f t="shared" ref="DE60:DK60" si="163">DE56+7</f>
        <v>43775</v>
      </c>
      <c r="DF60" s="3910">
        <f t="shared" si="163"/>
        <v>43810</v>
      </c>
      <c r="DG60" s="3910">
        <f t="shared" si="163"/>
        <v>43852</v>
      </c>
      <c r="DH60" s="3910">
        <f t="shared" si="163"/>
        <v>43887</v>
      </c>
      <c r="DI60" s="3910">
        <f t="shared" si="163"/>
        <v>43922</v>
      </c>
      <c r="DJ60" s="3910">
        <f t="shared" si="163"/>
        <v>43957</v>
      </c>
      <c r="DK60" s="3910">
        <f t="shared" si="163"/>
        <v>43985</v>
      </c>
    </row>
    <row r="61" spans="1:122" ht="30" customHeight="1" thickBot="1" x14ac:dyDescent="0.3">
      <c r="A61" s="4675"/>
      <c r="B61" s="4675"/>
      <c r="C61" s="1211" t="s">
        <v>219</v>
      </c>
      <c r="D61" s="538"/>
      <c r="E61" s="274"/>
      <c r="F61" s="468"/>
      <c r="G61" s="468"/>
      <c r="H61" s="468"/>
      <c r="I61" s="468"/>
      <c r="J61" s="468"/>
      <c r="K61" s="277"/>
      <c r="L61" s="290"/>
      <c r="M61" s="277"/>
      <c r="N61" s="277"/>
      <c r="O61" s="276"/>
      <c r="P61" s="469"/>
      <c r="Q61" s="276"/>
      <c r="R61" s="468"/>
      <c r="S61" s="45"/>
      <c r="T61" s="275"/>
      <c r="U61" s="468"/>
      <c r="V61" s="671"/>
      <c r="W61" s="414"/>
      <c r="X61" s="449"/>
      <c r="Y61" s="414"/>
      <c r="Z61" s="710"/>
      <c r="AA61" s="450"/>
      <c r="AB61" s="710">
        <f t="shared" ref="AB61:AI61" si="164">AB58+4</f>
        <v>41341</v>
      </c>
      <c r="AC61" s="45">
        <f t="shared" si="164"/>
        <v>41362</v>
      </c>
      <c r="AD61" s="45">
        <f t="shared" si="164"/>
        <v>41397</v>
      </c>
      <c r="AE61" s="45">
        <f t="shared" si="164"/>
        <v>41060</v>
      </c>
      <c r="AF61" s="45">
        <f t="shared" si="164"/>
        <v>41453</v>
      </c>
      <c r="AG61" s="45">
        <f t="shared" si="164"/>
        <v>41481</v>
      </c>
      <c r="AH61" s="45">
        <f t="shared" si="164"/>
        <v>41516</v>
      </c>
      <c r="AI61" s="45">
        <f t="shared" si="164"/>
        <v>41179</v>
      </c>
      <c r="AJ61" s="14" t="s">
        <v>25</v>
      </c>
      <c r="AK61" s="45">
        <f>AK58+4</f>
        <v>41214</v>
      </c>
      <c r="AL61" s="45">
        <f>AL58+4</f>
        <v>41242</v>
      </c>
      <c r="AM61" s="45">
        <v>41649</v>
      </c>
      <c r="AN61" s="45">
        <f>AN58+4</f>
        <v>41326</v>
      </c>
      <c r="AO61" s="45">
        <f t="shared" ref="AO61:AU61" si="165">AO60+2</f>
        <v>41361</v>
      </c>
      <c r="AP61" s="45">
        <f t="shared" si="165"/>
        <v>41389</v>
      </c>
      <c r="AQ61" s="45">
        <f t="shared" si="165"/>
        <v>41424</v>
      </c>
      <c r="AR61" s="45">
        <f t="shared" si="165"/>
        <v>41824</v>
      </c>
      <c r="AS61" s="45">
        <f t="shared" si="165"/>
        <v>41859</v>
      </c>
      <c r="AT61" s="45">
        <f t="shared" si="165"/>
        <v>41529</v>
      </c>
      <c r="AU61" s="14">
        <f t="shared" si="165"/>
        <v>41922</v>
      </c>
      <c r="AV61" s="45" t="s">
        <v>25</v>
      </c>
      <c r="AW61" s="14">
        <f t="shared" ref="AW61:BC61" si="166">AW60+2</f>
        <v>41950</v>
      </c>
      <c r="AX61" s="14">
        <f t="shared" si="166"/>
        <v>41985</v>
      </c>
      <c r="AY61" s="45">
        <f t="shared" si="166"/>
        <v>42020</v>
      </c>
      <c r="AZ61" s="45">
        <f t="shared" si="166"/>
        <v>42055</v>
      </c>
      <c r="BA61" s="45">
        <f t="shared" si="166"/>
        <v>42090</v>
      </c>
      <c r="BB61" s="45">
        <f t="shared" si="166"/>
        <v>42125</v>
      </c>
      <c r="BC61" s="45">
        <f t="shared" si="166"/>
        <v>42160</v>
      </c>
      <c r="BD61" s="45">
        <f>BD60+2</f>
        <v>42188</v>
      </c>
      <c r="BE61" s="45">
        <f>BE60+2</f>
        <v>42230</v>
      </c>
      <c r="BF61" s="807">
        <f>BF60+2</f>
        <v>42265</v>
      </c>
      <c r="BG61" s="45">
        <f>BG60+2</f>
        <v>42300</v>
      </c>
      <c r="BH61" s="175" t="s">
        <v>25</v>
      </c>
      <c r="BI61" s="14">
        <v>42335</v>
      </c>
      <c r="BJ61" s="45">
        <f t="shared" ref="BJ61:BQ61" si="167">BJ60+2</f>
        <v>42363</v>
      </c>
      <c r="BK61" s="45">
        <f t="shared" si="167"/>
        <v>42398</v>
      </c>
      <c r="BL61" s="45">
        <f t="shared" si="167"/>
        <v>42433</v>
      </c>
      <c r="BM61" s="45">
        <f t="shared" si="167"/>
        <v>42468</v>
      </c>
      <c r="BN61" s="45">
        <f t="shared" si="167"/>
        <v>42503</v>
      </c>
      <c r="BO61" s="45">
        <f t="shared" si="167"/>
        <v>42538</v>
      </c>
      <c r="BP61" s="45">
        <f t="shared" si="167"/>
        <v>42573</v>
      </c>
      <c r="BQ61" s="807">
        <f t="shared" si="167"/>
        <v>42601</v>
      </c>
      <c r="BR61" s="45">
        <f>BR60+2</f>
        <v>42629</v>
      </c>
      <c r="BS61" s="175">
        <f>BS60+2</f>
        <v>42650</v>
      </c>
      <c r="BT61" s="45" t="s">
        <v>454</v>
      </c>
      <c r="BU61" s="175">
        <f t="shared" ref="BU61:CA61" si="168">BU60+2</f>
        <v>42685</v>
      </c>
      <c r="BV61" s="807">
        <f t="shared" si="168"/>
        <v>42713</v>
      </c>
      <c r="BW61" s="45">
        <f t="shared" si="168"/>
        <v>42748</v>
      </c>
      <c r="BX61" s="45">
        <f t="shared" si="168"/>
        <v>42783</v>
      </c>
      <c r="BY61" s="45">
        <f t="shared" si="168"/>
        <v>42818</v>
      </c>
      <c r="BZ61" s="45">
        <f t="shared" si="168"/>
        <v>42853</v>
      </c>
      <c r="CA61" s="45">
        <f t="shared" si="168"/>
        <v>42888</v>
      </c>
      <c r="CB61" s="45">
        <f>CB60+2</f>
        <v>42916</v>
      </c>
      <c r="CC61" s="807">
        <f>CC60+2</f>
        <v>42944</v>
      </c>
      <c r="CD61" s="45">
        <f>CD60+2</f>
        <v>42972</v>
      </c>
      <c r="CE61" s="45">
        <f>CE60+2</f>
        <v>43000</v>
      </c>
      <c r="CF61" s="807" t="s">
        <v>454</v>
      </c>
      <c r="CG61" s="45" t="e">
        <f>CG60+2</f>
        <v>#REF!</v>
      </c>
      <c r="CH61" s="45" t="e">
        <f>CH60+2</f>
        <v>#REF!</v>
      </c>
      <c r="CI61" s="45" t="e">
        <f>CI60+2</f>
        <v>#REF!</v>
      </c>
      <c r="CJ61" s="45" t="e">
        <f>CJ60+2</f>
        <v>#REF!</v>
      </c>
      <c r="CK61" s="45" t="e">
        <f t="shared" ref="CK61:DB61" si="169">CK60+2</f>
        <v>#REF!</v>
      </c>
      <c r="CL61" s="45" t="e">
        <f t="shared" si="169"/>
        <v>#REF!</v>
      </c>
      <c r="CM61" s="45" t="e">
        <f t="shared" si="169"/>
        <v>#REF!</v>
      </c>
      <c r="CN61" s="45" t="e">
        <f t="shared" si="169"/>
        <v>#REF!</v>
      </c>
      <c r="CO61" s="45" t="e">
        <f t="shared" si="169"/>
        <v>#REF!</v>
      </c>
      <c r="CP61" s="45" t="e">
        <f t="shared" si="169"/>
        <v>#REF!</v>
      </c>
      <c r="CQ61" s="14" t="e">
        <f t="shared" si="169"/>
        <v>#REF!</v>
      </c>
      <c r="CR61" s="14" t="s">
        <v>454</v>
      </c>
      <c r="CS61" s="45" t="e">
        <f t="shared" si="169"/>
        <v>#REF!</v>
      </c>
      <c r="CT61" s="45" t="e">
        <f t="shared" si="169"/>
        <v>#REF!</v>
      </c>
      <c r="CU61" s="45">
        <f t="shared" si="169"/>
        <v>43483</v>
      </c>
      <c r="CV61" s="45">
        <f t="shared" si="169"/>
        <v>43525</v>
      </c>
      <c r="CW61" s="3878">
        <f t="shared" si="169"/>
        <v>43560</v>
      </c>
      <c r="CX61" s="3878">
        <f t="shared" si="169"/>
        <v>43588</v>
      </c>
      <c r="CY61" s="3878">
        <f t="shared" si="169"/>
        <v>43623</v>
      </c>
      <c r="CZ61" s="3878">
        <f t="shared" si="169"/>
        <v>43651</v>
      </c>
      <c r="DA61" s="3878">
        <f t="shared" si="169"/>
        <v>43686</v>
      </c>
      <c r="DB61" s="3878">
        <f t="shared" si="169"/>
        <v>43349</v>
      </c>
      <c r="DC61" s="3878">
        <f>DC60+2</f>
        <v>43749</v>
      </c>
      <c r="DD61" s="3879" t="s">
        <v>454</v>
      </c>
      <c r="DE61" s="3878">
        <f t="shared" ref="DE61:DK61" si="170">DE60+2</f>
        <v>43777</v>
      </c>
      <c r="DF61" s="3878">
        <f t="shared" si="170"/>
        <v>43812</v>
      </c>
      <c r="DG61" s="3878">
        <f t="shared" si="170"/>
        <v>43854</v>
      </c>
      <c r="DH61" s="3878">
        <f t="shared" si="170"/>
        <v>43889</v>
      </c>
      <c r="DI61" s="3878">
        <f t="shared" si="170"/>
        <v>43924</v>
      </c>
      <c r="DJ61" s="3878">
        <f t="shared" si="170"/>
        <v>43959</v>
      </c>
      <c r="DK61" s="3878">
        <f t="shared" si="170"/>
        <v>43987</v>
      </c>
    </row>
    <row r="62" spans="1:122" ht="30" customHeight="1" thickBot="1" x14ac:dyDescent="0.3">
      <c r="A62" s="4675"/>
      <c r="B62" s="4675"/>
      <c r="C62" s="1211" t="s">
        <v>220</v>
      </c>
      <c r="D62" s="538"/>
      <c r="E62" s="274"/>
      <c r="F62" s="271"/>
      <c r="G62" s="271"/>
      <c r="H62" s="271"/>
      <c r="I62" s="271"/>
      <c r="J62" s="273"/>
      <c r="K62" s="271"/>
      <c r="L62" s="279"/>
      <c r="M62" s="271"/>
      <c r="N62" s="271"/>
      <c r="O62" s="272"/>
      <c r="P62" s="289"/>
      <c r="Q62" s="272"/>
      <c r="R62" s="273"/>
      <c r="S62" s="61"/>
      <c r="T62" s="274"/>
      <c r="U62" s="273"/>
      <c r="V62" s="672"/>
      <c r="W62" s="673"/>
      <c r="X62" s="674"/>
      <c r="Y62" s="673"/>
      <c r="Z62" s="163"/>
      <c r="AA62" s="670"/>
      <c r="AB62" s="163">
        <f>AB65</f>
        <v>41341</v>
      </c>
      <c r="AC62" s="61">
        <f>AC65</f>
        <v>41362</v>
      </c>
      <c r="AD62" s="61">
        <f t="shared" ref="AD62:AI62" si="171">AD71</f>
        <v>41393</v>
      </c>
      <c r="AE62" s="61">
        <f t="shared" si="171"/>
        <v>41057</v>
      </c>
      <c r="AF62" s="61">
        <f t="shared" si="171"/>
        <v>41449</v>
      </c>
      <c r="AG62" s="61">
        <f t="shared" si="171"/>
        <v>41477</v>
      </c>
      <c r="AH62" s="61">
        <f t="shared" si="171"/>
        <v>41512</v>
      </c>
      <c r="AI62" s="61">
        <f t="shared" si="171"/>
        <v>41175</v>
      </c>
      <c r="AJ62" s="62" t="s">
        <v>25</v>
      </c>
      <c r="AK62" s="61">
        <f>AK71</f>
        <v>41211</v>
      </c>
      <c r="AL62" s="61">
        <f>AL71</f>
        <v>41238</v>
      </c>
      <c r="AM62" s="61">
        <v>41646</v>
      </c>
      <c r="AN62" s="61">
        <f>AN71</f>
        <v>41322</v>
      </c>
      <c r="AO62" s="61">
        <f t="shared" ref="AO62:AU62" si="172">AO61</f>
        <v>41361</v>
      </c>
      <c r="AP62" s="61">
        <f t="shared" si="172"/>
        <v>41389</v>
      </c>
      <c r="AQ62" s="61">
        <f t="shared" si="172"/>
        <v>41424</v>
      </c>
      <c r="AR62" s="61">
        <f t="shared" si="172"/>
        <v>41824</v>
      </c>
      <c r="AS62" s="61">
        <f t="shared" si="172"/>
        <v>41859</v>
      </c>
      <c r="AT62" s="61">
        <f t="shared" si="172"/>
        <v>41529</v>
      </c>
      <c r="AU62" s="62">
        <f t="shared" si="172"/>
        <v>41922</v>
      </c>
      <c r="AV62" s="61" t="s">
        <v>25</v>
      </c>
      <c r="AW62" s="62">
        <f t="shared" ref="AW62:BC62" si="173">AW61</f>
        <v>41950</v>
      </c>
      <c r="AX62" s="62">
        <f t="shared" si="173"/>
        <v>41985</v>
      </c>
      <c r="AY62" s="61">
        <f t="shared" si="173"/>
        <v>42020</v>
      </c>
      <c r="AZ62" s="61">
        <f t="shared" si="173"/>
        <v>42055</v>
      </c>
      <c r="BA62" s="61">
        <f t="shared" si="173"/>
        <v>42090</v>
      </c>
      <c r="BB62" s="61">
        <f t="shared" si="173"/>
        <v>42125</v>
      </c>
      <c r="BC62" s="61">
        <f t="shared" si="173"/>
        <v>42160</v>
      </c>
      <c r="BD62" s="61">
        <f>BD61</f>
        <v>42188</v>
      </c>
      <c r="BE62" s="61">
        <f>BE61</f>
        <v>42230</v>
      </c>
      <c r="BF62" s="295">
        <f>BF61</f>
        <v>42265</v>
      </c>
      <c r="BG62" s="61">
        <f>BG61</f>
        <v>42300</v>
      </c>
      <c r="BH62" s="94" t="s">
        <v>25</v>
      </c>
      <c r="BI62" s="62">
        <v>42335</v>
      </c>
      <c r="BJ62" s="61">
        <f t="shared" ref="BJ62:BQ62" si="174">BJ61</f>
        <v>42363</v>
      </c>
      <c r="BK62" s="61">
        <f t="shared" si="174"/>
        <v>42398</v>
      </c>
      <c r="BL62" s="61">
        <f t="shared" si="174"/>
        <v>42433</v>
      </c>
      <c r="BM62" s="61">
        <f t="shared" si="174"/>
        <v>42468</v>
      </c>
      <c r="BN62" s="61">
        <f t="shared" si="174"/>
        <v>42503</v>
      </c>
      <c r="BO62" s="61">
        <f t="shared" si="174"/>
        <v>42538</v>
      </c>
      <c r="BP62" s="61">
        <f t="shared" si="174"/>
        <v>42573</v>
      </c>
      <c r="BQ62" s="295">
        <f t="shared" si="174"/>
        <v>42601</v>
      </c>
      <c r="BR62" s="61">
        <f>BR61</f>
        <v>42629</v>
      </c>
      <c r="BS62" s="94">
        <f>BS61</f>
        <v>42650</v>
      </c>
      <c r="BT62" s="61" t="s">
        <v>454</v>
      </c>
      <c r="BU62" s="94">
        <f t="shared" ref="BU62:CA62" si="175">BU61</f>
        <v>42685</v>
      </c>
      <c r="BV62" s="295">
        <f t="shared" si="175"/>
        <v>42713</v>
      </c>
      <c r="BW62" s="61">
        <f t="shared" si="175"/>
        <v>42748</v>
      </c>
      <c r="BX62" s="61">
        <f t="shared" si="175"/>
        <v>42783</v>
      </c>
      <c r="BY62" s="61">
        <f t="shared" si="175"/>
        <v>42818</v>
      </c>
      <c r="BZ62" s="61">
        <f t="shared" si="175"/>
        <v>42853</v>
      </c>
      <c r="CA62" s="61">
        <f t="shared" si="175"/>
        <v>42888</v>
      </c>
      <c r="CB62" s="61">
        <f>CB61</f>
        <v>42916</v>
      </c>
      <c r="CC62" s="295">
        <f>CC61</f>
        <v>42944</v>
      </c>
      <c r="CD62" s="61">
        <f>CD61</f>
        <v>42972</v>
      </c>
      <c r="CE62" s="61">
        <f>CE61</f>
        <v>43000</v>
      </c>
      <c r="CF62" s="295" t="s">
        <v>454</v>
      </c>
      <c r="CG62" s="61" t="e">
        <f>CG61</f>
        <v>#REF!</v>
      </c>
      <c r="CH62" s="61" t="e">
        <f t="shared" ref="CH62:DB62" si="176">CH61</f>
        <v>#REF!</v>
      </c>
      <c r="CI62" s="61" t="e">
        <f t="shared" si="176"/>
        <v>#REF!</v>
      </c>
      <c r="CJ62" s="61" t="e">
        <f t="shared" si="176"/>
        <v>#REF!</v>
      </c>
      <c r="CK62" s="61" t="e">
        <f t="shared" si="176"/>
        <v>#REF!</v>
      </c>
      <c r="CL62" s="61" t="e">
        <f t="shared" si="176"/>
        <v>#REF!</v>
      </c>
      <c r="CM62" s="61" t="e">
        <f t="shared" si="176"/>
        <v>#REF!</v>
      </c>
      <c r="CN62" s="61" t="e">
        <f t="shared" si="176"/>
        <v>#REF!</v>
      </c>
      <c r="CO62" s="61" t="e">
        <f t="shared" si="176"/>
        <v>#REF!</v>
      </c>
      <c r="CP62" s="61" t="e">
        <f t="shared" si="176"/>
        <v>#REF!</v>
      </c>
      <c r="CQ62" s="62" t="e">
        <f t="shared" si="176"/>
        <v>#REF!</v>
      </c>
      <c r="CR62" s="62" t="s">
        <v>454</v>
      </c>
      <c r="CS62" s="61" t="e">
        <f t="shared" si="176"/>
        <v>#REF!</v>
      </c>
      <c r="CT62" s="61" t="e">
        <f t="shared" si="176"/>
        <v>#REF!</v>
      </c>
      <c r="CU62" s="61">
        <f t="shared" si="176"/>
        <v>43483</v>
      </c>
      <c r="CV62" s="61">
        <f t="shared" si="176"/>
        <v>43525</v>
      </c>
      <c r="CW62" s="3880">
        <f t="shared" si="176"/>
        <v>43560</v>
      </c>
      <c r="CX62" s="3880">
        <f t="shared" si="176"/>
        <v>43588</v>
      </c>
      <c r="CY62" s="3880">
        <f t="shared" si="176"/>
        <v>43623</v>
      </c>
      <c r="CZ62" s="3880">
        <f t="shared" si="176"/>
        <v>43651</v>
      </c>
      <c r="DA62" s="3880">
        <f t="shared" si="176"/>
        <v>43686</v>
      </c>
      <c r="DB62" s="3880">
        <f t="shared" si="176"/>
        <v>43349</v>
      </c>
      <c r="DC62" s="3880">
        <f>DC61</f>
        <v>43749</v>
      </c>
      <c r="DD62" s="3881" t="s">
        <v>454</v>
      </c>
      <c r="DE62" s="3880">
        <f t="shared" ref="DE62:DK62" si="177">DE61</f>
        <v>43777</v>
      </c>
      <c r="DF62" s="3880">
        <f t="shared" si="177"/>
        <v>43812</v>
      </c>
      <c r="DG62" s="3880">
        <f t="shared" si="177"/>
        <v>43854</v>
      </c>
      <c r="DH62" s="3880">
        <f t="shared" si="177"/>
        <v>43889</v>
      </c>
      <c r="DI62" s="3880">
        <f t="shared" si="177"/>
        <v>43924</v>
      </c>
      <c r="DJ62" s="3880">
        <f t="shared" si="177"/>
        <v>43959</v>
      </c>
      <c r="DK62" s="3880">
        <f t="shared" si="177"/>
        <v>43987</v>
      </c>
    </row>
    <row r="63" spans="1:122" ht="30" hidden="1" customHeight="1" x14ac:dyDescent="0.25">
      <c r="A63" s="4675"/>
      <c r="B63" s="4675"/>
      <c r="C63" s="3155" t="s">
        <v>536</v>
      </c>
      <c r="D63" s="1806"/>
      <c r="E63" s="1893"/>
      <c r="F63" s="1686"/>
      <c r="G63" s="172"/>
      <c r="H63" s="1894"/>
      <c r="I63" s="172"/>
      <c r="J63" s="75"/>
      <c r="K63" s="75"/>
      <c r="L63" s="1204"/>
      <c r="M63" s="75"/>
      <c r="N63" s="305"/>
      <c r="O63" s="75"/>
      <c r="P63" s="75"/>
      <c r="Q63" s="305"/>
      <c r="R63" s="810"/>
      <c r="S63" s="75"/>
      <c r="T63" s="1686"/>
      <c r="U63" s="172"/>
      <c r="V63" s="1895"/>
      <c r="W63" s="1896"/>
      <c r="X63" s="1840"/>
      <c r="Y63" s="1896"/>
      <c r="Z63" s="1897"/>
      <c r="AA63" s="1852"/>
      <c r="AB63" s="1897">
        <f t="shared" ref="AB63:AG63" si="178">AB56+5</f>
        <v>41337</v>
      </c>
      <c r="AC63" s="75">
        <f t="shared" si="178"/>
        <v>41358</v>
      </c>
      <c r="AD63" s="75">
        <f t="shared" si="178"/>
        <v>41393</v>
      </c>
      <c r="AE63" s="75">
        <f t="shared" si="178"/>
        <v>41056</v>
      </c>
      <c r="AF63" s="75">
        <f>AF56+12</f>
        <v>41456</v>
      </c>
      <c r="AG63" s="75">
        <f t="shared" si="178"/>
        <v>41477</v>
      </c>
      <c r="AH63" s="75">
        <f>AH56+12</f>
        <v>41519</v>
      </c>
      <c r="AI63" s="75">
        <f>AI56+12</f>
        <v>41182</v>
      </c>
      <c r="AJ63" s="639" t="s">
        <v>25</v>
      </c>
      <c r="AK63" s="75">
        <v>41582</v>
      </c>
      <c r="AL63" s="75">
        <f>AL56+5</f>
        <v>41238</v>
      </c>
      <c r="AM63" s="75">
        <f>AN40</f>
        <v>41287</v>
      </c>
      <c r="AN63" s="75">
        <v>41329</v>
      </c>
      <c r="AO63" s="75">
        <v>41364</v>
      </c>
      <c r="AP63" s="75">
        <v>41392</v>
      </c>
      <c r="AQ63" s="75">
        <v>41792</v>
      </c>
      <c r="AR63" s="305">
        <v>41827</v>
      </c>
      <c r="AS63" s="75">
        <v>41497</v>
      </c>
      <c r="AT63" s="75">
        <v>41532</v>
      </c>
      <c r="AU63" s="639">
        <v>41560</v>
      </c>
      <c r="AV63" s="75">
        <v>41560</v>
      </c>
      <c r="AW63" s="305">
        <v>41581</v>
      </c>
      <c r="AX63" s="305">
        <v>41981</v>
      </c>
      <c r="AY63" s="75">
        <v>41286</v>
      </c>
      <c r="AZ63" s="75">
        <v>42058</v>
      </c>
      <c r="BA63" s="75">
        <v>42093</v>
      </c>
      <c r="BB63" s="75">
        <v>42128</v>
      </c>
      <c r="BC63" s="75">
        <v>42163</v>
      </c>
      <c r="BD63" s="75">
        <v>42184</v>
      </c>
      <c r="BE63" s="75">
        <v>42226</v>
      </c>
      <c r="BF63" s="810">
        <v>42268</v>
      </c>
      <c r="BG63" s="75">
        <v>42303</v>
      </c>
      <c r="BH63" s="172" t="s">
        <v>25</v>
      </c>
      <c r="BI63" s="639">
        <v>42338</v>
      </c>
      <c r="BJ63" s="639">
        <v>42359</v>
      </c>
      <c r="BK63" s="639">
        <v>42401</v>
      </c>
      <c r="BL63" s="639">
        <v>42408</v>
      </c>
      <c r="BM63" s="639">
        <v>42471</v>
      </c>
      <c r="BN63" s="639">
        <v>42506</v>
      </c>
      <c r="BO63" s="639">
        <v>42541</v>
      </c>
      <c r="BP63" s="639">
        <v>42576</v>
      </c>
      <c r="BQ63" s="1204">
        <v>42604</v>
      </c>
      <c r="BR63" s="639">
        <f>BR57+10</f>
        <v>42632</v>
      </c>
      <c r="BS63" s="1204">
        <f>BS57+10</f>
        <v>42653</v>
      </c>
      <c r="BT63" s="639" t="s">
        <v>454</v>
      </c>
      <c r="BU63" s="1703">
        <f t="shared" ref="BU63:CA63" si="179">BU57+10</f>
        <v>42688</v>
      </c>
      <c r="BV63" s="1204">
        <f t="shared" si="179"/>
        <v>42716</v>
      </c>
      <c r="BW63" s="639">
        <f t="shared" si="179"/>
        <v>42751</v>
      </c>
      <c r="BX63" s="639">
        <f t="shared" si="179"/>
        <v>42786</v>
      </c>
      <c r="BY63" s="639">
        <f t="shared" si="179"/>
        <v>42821</v>
      </c>
      <c r="BZ63" s="639">
        <f t="shared" si="179"/>
        <v>42856</v>
      </c>
      <c r="CA63" s="639">
        <f t="shared" si="179"/>
        <v>42891</v>
      </c>
      <c r="CB63" s="639">
        <f>CB57+10</f>
        <v>42919</v>
      </c>
      <c r="CC63" s="1204">
        <f>CC57+10</f>
        <v>42947</v>
      </c>
      <c r="CD63" s="639">
        <f>CD57+10</f>
        <v>42975</v>
      </c>
      <c r="CE63" s="639">
        <f>CE57+10</f>
        <v>43003</v>
      </c>
      <c r="CF63" s="1204" t="s">
        <v>454</v>
      </c>
      <c r="CG63" s="639" t="e">
        <f>CG57+10</f>
        <v>#REF!</v>
      </c>
      <c r="CH63" s="639" t="e">
        <f>CH57+10</f>
        <v>#REF!</v>
      </c>
      <c r="CI63" s="639" t="e">
        <f>CI57+10</f>
        <v>#REF!</v>
      </c>
      <c r="CJ63" s="639" t="e">
        <f>CJ57+10</f>
        <v>#REF!</v>
      </c>
      <c r="CK63" s="639" t="e">
        <f t="shared" ref="CK63:DB63" si="180">CK57+10</f>
        <v>#REF!</v>
      </c>
      <c r="CL63" s="639" t="e">
        <f t="shared" si="180"/>
        <v>#REF!</v>
      </c>
      <c r="CM63" s="639" t="e">
        <f t="shared" si="180"/>
        <v>#REF!</v>
      </c>
      <c r="CN63" s="639" t="e">
        <f t="shared" si="180"/>
        <v>#REF!</v>
      </c>
      <c r="CO63" s="639" t="e">
        <f t="shared" si="180"/>
        <v>#REF!</v>
      </c>
      <c r="CP63" s="639" t="e">
        <f t="shared" si="180"/>
        <v>#REF!</v>
      </c>
      <c r="CQ63" s="639" t="e">
        <f t="shared" si="180"/>
        <v>#REF!</v>
      </c>
      <c r="CR63" s="639" t="s">
        <v>454</v>
      </c>
      <c r="CS63" s="639" t="e">
        <f t="shared" si="180"/>
        <v>#REF!</v>
      </c>
      <c r="CT63" s="639" t="e">
        <f t="shared" si="180"/>
        <v>#REF!</v>
      </c>
      <c r="CU63" s="639">
        <f t="shared" si="180"/>
        <v>43485</v>
      </c>
      <c r="CV63" s="639">
        <f t="shared" si="180"/>
        <v>43527</v>
      </c>
      <c r="CW63" s="3870">
        <f t="shared" si="180"/>
        <v>43562</v>
      </c>
      <c r="CX63" s="3870">
        <f t="shared" si="180"/>
        <v>43590</v>
      </c>
      <c r="CY63" s="3870">
        <f t="shared" si="180"/>
        <v>43625</v>
      </c>
      <c r="CZ63" s="3870">
        <f t="shared" si="180"/>
        <v>43653</v>
      </c>
      <c r="DA63" s="3870">
        <f t="shared" si="180"/>
        <v>43688</v>
      </c>
      <c r="DB63" s="3870">
        <f t="shared" si="180"/>
        <v>43351</v>
      </c>
      <c r="DC63" s="3870">
        <f>DC57+10</f>
        <v>43751</v>
      </c>
      <c r="DD63" s="3872" t="s">
        <v>454</v>
      </c>
      <c r="DE63" s="3870">
        <f t="shared" ref="DE63:DK63" si="181">DE57+10</f>
        <v>43779</v>
      </c>
      <c r="DF63" s="3870">
        <f t="shared" si="181"/>
        <v>43814</v>
      </c>
      <c r="DG63" s="3870">
        <f t="shared" si="181"/>
        <v>43856</v>
      </c>
      <c r="DH63" s="3870">
        <f t="shared" si="181"/>
        <v>43891</v>
      </c>
      <c r="DI63" s="3870">
        <f t="shared" si="181"/>
        <v>43926</v>
      </c>
      <c r="DJ63" s="3870">
        <f t="shared" si="181"/>
        <v>43961</v>
      </c>
      <c r="DK63" s="3870">
        <f t="shared" si="181"/>
        <v>43989</v>
      </c>
    </row>
    <row r="64" spans="1:122" ht="30" customHeight="1" x14ac:dyDescent="0.25">
      <c r="A64" s="4675"/>
      <c r="B64" s="4675"/>
      <c r="C64" s="3570" t="s">
        <v>146</v>
      </c>
      <c r="D64" s="543"/>
      <c r="E64" s="556"/>
      <c r="F64" s="359"/>
      <c r="G64" s="557"/>
      <c r="H64" s="558"/>
      <c r="I64" s="557"/>
      <c r="J64" s="307"/>
      <c r="K64" s="307"/>
      <c r="L64" s="260"/>
      <c r="M64" s="307"/>
      <c r="N64" s="559"/>
      <c r="O64" s="307"/>
      <c r="P64" s="307"/>
      <c r="Q64" s="559"/>
      <c r="R64" s="560"/>
      <c r="S64" s="359"/>
      <c r="T64" s="359"/>
      <c r="U64" s="560"/>
      <c r="V64" s="685"/>
      <c r="W64" s="686"/>
      <c r="X64" s="666"/>
      <c r="Y64" s="686"/>
      <c r="Z64" s="711"/>
      <c r="AA64" s="675"/>
      <c r="AB64" s="711">
        <f t="shared" ref="AB64:AI64" si="182">AB56+7</f>
        <v>41339</v>
      </c>
      <c r="AC64" s="307">
        <f t="shared" si="182"/>
        <v>41360</v>
      </c>
      <c r="AD64" s="307">
        <f t="shared" si="182"/>
        <v>41395</v>
      </c>
      <c r="AE64" s="307">
        <f t="shared" si="182"/>
        <v>41058</v>
      </c>
      <c r="AF64" s="307">
        <f t="shared" si="182"/>
        <v>41451</v>
      </c>
      <c r="AG64" s="307">
        <f t="shared" si="182"/>
        <v>41479</v>
      </c>
      <c r="AH64" s="307">
        <f t="shared" si="182"/>
        <v>41514</v>
      </c>
      <c r="AI64" s="307">
        <f t="shared" si="182"/>
        <v>41177</v>
      </c>
      <c r="AJ64" s="119" t="s">
        <v>25</v>
      </c>
      <c r="AK64" s="307">
        <f t="shared" ref="AK64:AR64" si="183">AK56+7</f>
        <v>41212</v>
      </c>
      <c r="AL64" s="307">
        <f t="shared" si="183"/>
        <v>41240</v>
      </c>
      <c r="AM64" s="307">
        <f t="shared" si="183"/>
        <v>41283</v>
      </c>
      <c r="AN64" s="307">
        <f t="shared" si="183"/>
        <v>41324</v>
      </c>
      <c r="AO64" s="307">
        <f t="shared" si="183"/>
        <v>41359</v>
      </c>
      <c r="AP64" s="307">
        <f t="shared" si="183"/>
        <v>41387</v>
      </c>
      <c r="AQ64" s="307">
        <f t="shared" si="183"/>
        <v>41422</v>
      </c>
      <c r="AR64" s="559">
        <f t="shared" si="183"/>
        <v>41822</v>
      </c>
      <c r="AS64" s="307">
        <f>AS56+7</f>
        <v>41857</v>
      </c>
      <c r="AT64" s="307">
        <f t="shared" ref="AT64:BF64" si="184">AT56+7</f>
        <v>41527</v>
      </c>
      <c r="AU64" s="119">
        <f t="shared" si="184"/>
        <v>41920</v>
      </c>
      <c r="AV64" s="307" t="s">
        <v>25</v>
      </c>
      <c r="AW64" s="307">
        <f>AW56+7</f>
        <v>41948</v>
      </c>
      <c r="AX64" s="307">
        <f t="shared" si="184"/>
        <v>41983</v>
      </c>
      <c r="AY64" s="307">
        <f t="shared" si="184"/>
        <v>42018</v>
      </c>
      <c r="AZ64" s="307">
        <f t="shared" si="184"/>
        <v>42053</v>
      </c>
      <c r="BA64" s="307">
        <f t="shared" si="184"/>
        <v>42088</v>
      </c>
      <c r="BB64" s="307">
        <f t="shared" si="184"/>
        <v>42123</v>
      </c>
      <c r="BC64" s="307">
        <f t="shared" si="184"/>
        <v>42158</v>
      </c>
      <c r="BD64" s="307">
        <f t="shared" si="184"/>
        <v>42186</v>
      </c>
      <c r="BE64" s="307">
        <f t="shared" si="184"/>
        <v>42228</v>
      </c>
      <c r="BF64" s="560">
        <f t="shared" si="184"/>
        <v>42263</v>
      </c>
      <c r="BG64" s="307">
        <f>BG56+7</f>
        <v>42298</v>
      </c>
      <c r="BH64" s="557" t="s">
        <v>25</v>
      </c>
      <c r="BI64" s="119">
        <v>42333</v>
      </c>
      <c r="BJ64" s="307">
        <f t="shared" ref="BJ64:BQ64" si="185">BJ56+7</f>
        <v>42361</v>
      </c>
      <c r="BK64" s="307">
        <f t="shared" si="185"/>
        <v>42396</v>
      </c>
      <c r="BL64" s="307">
        <f t="shared" si="185"/>
        <v>42431</v>
      </c>
      <c r="BM64" s="307">
        <f t="shared" si="185"/>
        <v>42466</v>
      </c>
      <c r="BN64" s="307">
        <f t="shared" si="185"/>
        <v>42501</v>
      </c>
      <c r="BO64" s="307">
        <f t="shared" si="185"/>
        <v>42536</v>
      </c>
      <c r="BP64" s="307">
        <f t="shared" si="185"/>
        <v>42571</v>
      </c>
      <c r="BQ64" s="560">
        <f t="shared" si="185"/>
        <v>42599</v>
      </c>
      <c r="BR64" s="307">
        <f>BR56+7</f>
        <v>42627</v>
      </c>
      <c r="BS64" s="557">
        <f>BS56+7</f>
        <v>42648</v>
      </c>
      <c r="BT64" s="307" t="s">
        <v>454</v>
      </c>
      <c r="BU64" s="557">
        <f t="shared" ref="BU64:CA64" si="186">BU56+7</f>
        <v>42683</v>
      </c>
      <c r="BV64" s="560">
        <f t="shared" si="186"/>
        <v>42711</v>
      </c>
      <c r="BW64" s="307">
        <f t="shared" si="186"/>
        <v>42746</v>
      </c>
      <c r="BX64" s="307">
        <f t="shared" si="186"/>
        <v>42781</v>
      </c>
      <c r="BY64" s="307">
        <f t="shared" si="186"/>
        <v>42816</v>
      </c>
      <c r="BZ64" s="307">
        <f t="shared" si="186"/>
        <v>42851</v>
      </c>
      <c r="CA64" s="307">
        <f t="shared" si="186"/>
        <v>42886</v>
      </c>
      <c r="CB64" s="307">
        <f>CB56+7</f>
        <v>42914</v>
      </c>
      <c r="CC64" s="560">
        <f>CC56+7</f>
        <v>42942</v>
      </c>
      <c r="CD64" s="307">
        <f>CD56+7</f>
        <v>42970</v>
      </c>
      <c r="CE64" s="307">
        <f>CE56+7</f>
        <v>42998</v>
      </c>
      <c r="CF64" s="560" t="s">
        <v>454</v>
      </c>
      <c r="CG64" s="307" t="e">
        <f>#REF!</f>
        <v>#REF!</v>
      </c>
      <c r="CH64" s="307" t="e">
        <f>#REF!</f>
        <v>#REF!</v>
      </c>
      <c r="CI64" s="307" t="e">
        <f>#REF!</f>
        <v>#REF!</v>
      </c>
      <c r="CJ64" s="307" t="e">
        <f>#REF!</f>
        <v>#REF!</v>
      </c>
      <c r="CK64" s="307" t="e">
        <f>#REF!</f>
        <v>#REF!</v>
      </c>
      <c r="CL64" s="307" t="e">
        <f>#REF!</f>
        <v>#REF!</v>
      </c>
      <c r="CM64" s="307" t="e">
        <f>#REF!</f>
        <v>#REF!</v>
      </c>
      <c r="CN64" s="307" t="e">
        <f>#REF!</f>
        <v>#REF!</v>
      </c>
      <c r="CO64" s="307" t="e">
        <f>#REF!</f>
        <v>#REF!</v>
      </c>
      <c r="CP64" s="307" t="e">
        <f>#REF!</f>
        <v>#REF!</v>
      </c>
      <c r="CQ64" s="119" t="e">
        <f>#REF!</f>
        <v>#REF!</v>
      </c>
      <c r="CR64" s="119" t="s">
        <v>454</v>
      </c>
      <c r="CS64" s="307" t="e">
        <f>#REF!</f>
        <v>#REF!</v>
      </c>
      <c r="CT64" s="307" t="e">
        <f>#REF!</f>
        <v>#REF!</v>
      </c>
      <c r="CU64" s="307">
        <f>CU67</f>
        <v>43480</v>
      </c>
      <c r="CV64" s="307">
        <f t="shared" ref="CV64:DC64" si="187">CV67</f>
        <v>43522</v>
      </c>
      <c r="CW64" s="3912">
        <f t="shared" si="187"/>
        <v>43557</v>
      </c>
      <c r="CX64" s="3912">
        <f t="shared" si="187"/>
        <v>43585</v>
      </c>
      <c r="CY64" s="3912">
        <f t="shared" si="187"/>
        <v>43620</v>
      </c>
      <c r="CZ64" s="3912">
        <f t="shared" si="187"/>
        <v>43648</v>
      </c>
      <c r="DA64" s="3912">
        <f t="shared" si="187"/>
        <v>43683</v>
      </c>
      <c r="DB64" s="3912">
        <f t="shared" si="187"/>
        <v>43346</v>
      </c>
      <c r="DC64" s="3912">
        <f t="shared" si="187"/>
        <v>43746</v>
      </c>
      <c r="DD64" s="3913" t="s">
        <v>454</v>
      </c>
      <c r="DE64" s="3912">
        <f t="shared" ref="DE64:DK64" si="188">DE67</f>
        <v>43774</v>
      </c>
      <c r="DF64" s="3912">
        <f t="shared" si="188"/>
        <v>43809</v>
      </c>
      <c r="DG64" s="3912">
        <f t="shared" si="188"/>
        <v>43851</v>
      </c>
      <c r="DH64" s="3912">
        <f t="shared" si="188"/>
        <v>43886</v>
      </c>
      <c r="DI64" s="3912">
        <f t="shared" si="188"/>
        <v>43921</v>
      </c>
      <c r="DJ64" s="3912">
        <f t="shared" si="188"/>
        <v>43956</v>
      </c>
      <c r="DK64" s="3912">
        <f t="shared" si="188"/>
        <v>43984</v>
      </c>
    </row>
    <row r="65" spans="1:160" ht="30" hidden="1" customHeight="1" x14ac:dyDescent="0.25">
      <c r="A65" s="4675"/>
      <c r="B65" s="4675"/>
      <c r="C65" s="3155" t="s">
        <v>196</v>
      </c>
      <c r="D65" s="1806"/>
      <c r="E65" s="1893"/>
      <c r="F65" s="1686"/>
      <c r="G65" s="172"/>
      <c r="H65" s="1894"/>
      <c r="I65" s="172"/>
      <c r="J65" s="75"/>
      <c r="K65" s="75"/>
      <c r="L65" s="1204"/>
      <c r="M65" s="305"/>
      <c r="N65" s="305"/>
      <c r="O65" s="75"/>
      <c r="P65" s="75"/>
      <c r="Q65" s="305"/>
      <c r="R65" s="810"/>
      <c r="S65" s="75"/>
      <c r="T65" s="1686"/>
      <c r="U65" s="172"/>
      <c r="V65" s="1895"/>
      <c r="W65" s="1896"/>
      <c r="X65" s="1840"/>
      <c r="Y65" s="1896"/>
      <c r="Z65" s="1897"/>
      <c r="AA65" s="1852"/>
      <c r="AB65" s="1897">
        <f t="shared" ref="AB65:AH65" si="189">AB63+4</f>
        <v>41341</v>
      </c>
      <c r="AC65" s="75">
        <f t="shared" si="189"/>
        <v>41362</v>
      </c>
      <c r="AD65" s="75">
        <f t="shared" si="189"/>
        <v>41397</v>
      </c>
      <c r="AE65" s="75">
        <f t="shared" si="189"/>
        <v>41060</v>
      </c>
      <c r="AF65" s="75">
        <v>41461</v>
      </c>
      <c r="AG65" s="75">
        <f t="shared" si="189"/>
        <v>41481</v>
      </c>
      <c r="AH65" s="75">
        <f t="shared" si="189"/>
        <v>41523</v>
      </c>
      <c r="AI65" s="305">
        <f>AI63+11</f>
        <v>41193</v>
      </c>
      <c r="AJ65" s="947" t="s">
        <v>25</v>
      </c>
      <c r="AK65" s="75">
        <v>41586</v>
      </c>
      <c r="AL65" s="75">
        <f>AL63+4</f>
        <v>41242</v>
      </c>
      <c r="AM65" s="75">
        <f>AN44</f>
        <v>41291</v>
      </c>
      <c r="AN65" s="75">
        <v>41333</v>
      </c>
      <c r="AO65" s="75">
        <v>41368</v>
      </c>
      <c r="AP65" s="75">
        <v>41396</v>
      </c>
      <c r="AQ65" s="75">
        <v>41796</v>
      </c>
      <c r="AR65" s="305">
        <v>41466</v>
      </c>
      <c r="AS65" s="75">
        <v>41501</v>
      </c>
      <c r="AT65" s="75">
        <v>41536</v>
      </c>
      <c r="AU65" s="639">
        <v>41564</v>
      </c>
      <c r="AV65" s="75">
        <v>41569</v>
      </c>
      <c r="AW65" s="75">
        <v>41585</v>
      </c>
      <c r="AX65" s="75">
        <f t="shared" ref="AX65:BC65" si="190">AX63+4</f>
        <v>41985</v>
      </c>
      <c r="AY65" s="75">
        <f t="shared" si="190"/>
        <v>41290</v>
      </c>
      <c r="AZ65" s="75">
        <f t="shared" si="190"/>
        <v>42062</v>
      </c>
      <c r="BA65" s="75">
        <f t="shared" si="190"/>
        <v>42097</v>
      </c>
      <c r="BB65" s="75">
        <f t="shared" si="190"/>
        <v>42132</v>
      </c>
      <c r="BC65" s="75">
        <f t="shared" si="190"/>
        <v>42167</v>
      </c>
      <c r="BD65" s="75">
        <f>BD63+4</f>
        <v>42188</v>
      </c>
      <c r="BE65" s="75">
        <f>BE63+4</f>
        <v>42230</v>
      </c>
      <c r="BF65" s="810">
        <f>BF63+4</f>
        <v>42272</v>
      </c>
      <c r="BG65" s="75">
        <f>BG63+4</f>
        <v>42307</v>
      </c>
      <c r="BH65" s="172" t="s">
        <v>25</v>
      </c>
      <c r="BI65" s="75">
        <f>BI63+4</f>
        <v>42342</v>
      </c>
      <c r="BJ65" s="639">
        <v>42369</v>
      </c>
      <c r="BK65" s="75">
        <f t="shared" ref="BK65:BQ65" si="191">BK63+4</f>
        <v>42405</v>
      </c>
      <c r="BL65" s="75">
        <f t="shared" si="191"/>
        <v>42412</v>
      </c>
      <c r="BM65" s="75">
        <f t="shared" si="191"/>
        <v>42475</v>
      </c>
      <c r="BN65" s="75">
        <f t="shared" si="191"/>
        <v>42510</v>
      </c>
      <c r="BO65" s="75">
        <f t="shared" si="191"/>
        <v>42545</v>
      </c>
      <c r="BP65" s="75">
        <f t="shared" si="191"/>
        <v>42580</v>
      </c>
      <c r="BQ65" s="810">
        <f t="shared" si="191"/>
        <v>42608</v>
      </c>
      <c r="BR65" s="75">
        <f>BR63+4</f>
        <v>42636</v>
      </c>
      <c r="BS65" s="645">
        <f>BS63+11</f>
        <v>42664</v>
      </c>
      <c r="BT65" s="75" t="s">
        <v>454</v>
      </c>
      <c r="BU65" s="172">
        <f t="shared" ref="BU65:CA65" si="192">BU63+4</f>
        <v>42692</v>
      </c>
      <c r="BV65" s="810">
        <f t="shared" si="192"/>
        <v>42720</v>
      </c>
      <c r="BW65" s="75">
        <f t="shared" si="192"/>
        <v>42755</v>
      </c>
      <c r="BX65" s="75">
        <f t="shared" si="192"/>
        <v>42790</v>
      </c>
      <c r="BY65" s="75">
        <f t="shared" si="192"/>
        <v>42825</v>
      </c>
      <c r="BZ65" s="75">
        <f t="shared" si="192"/>
        <v>42860</v>
      </c>
      <c r="CA65" s="75">
        <f t="shared" si="192"/>
        <v>42895</v>
      </c>
      <c r="CB65" s="75">
        <f>CB63+4</f>
        <v>42923</v>
      </c>
      <c r="CC65" s="810">
        <f>CC63+4</f>
        <v>42951</v>
      </c>
      <c r="CD65" s="75">
        <f>CD63+4</f>
        <v>42979</v>
      </c>
      <c r="CE65" s="75">
        <f>CE63+4</f>
        <v>43007</v>
      </c>
      <c r="CF65" s="810" t="s">
        <v>454</v>
      </c>
      <c r="CG65" s="75" t="e">
        <f>CG63+4</f>
        <v>#REF!</v>
      </c>
      <c r="CH65" s="75" t="e">
        <f>CH63+4</f>
        <v>#REF!</v>
      </c>
      <c r="CI65" s="75" t="e">
        <f>CI63+4</f>
        <v>#REF!</v>
      </c>
      <c r="CJ65" s="75" t="e">
        <f>CJ63+4</f>
        <v>#REF!</v>
      </c>
      <c r="CK65" s="75" t="e">
        <f t="shared" ref="CK65:DB65" si="193">CK63+4</f>
        <v>#REF!</v>
      </c>
      <c r="CL65" s="75" t="e">
        <f t="shared" si="193"/>
        <v>#REF!</v>
      </c>
      <c r="CM65" s="75" t="e">
        <f t="shared" si="193"/>
        <v>#REF!</v>
      </c>
      <c r="CN65" s="75" t="e">
        <f t="shared" si="193"/>
        <v>#REF!</v>
      </c>
      <c r="CO65" s="75" t="e">
        <f t="shared" si="193"/>
        <v>#REF!</v>
      </c>
      <c r="CP65" s="75" t="e">
        <f t="shared" si="193"/>
        <v>#REF!</v>
      </c>
      <c r="CQ65" s="639" t="e">
        <f t="shared" si="193"/>
        <v>#REF!</v>
      </c>
      <c r="CR65" s="639" t="s">
        <v>454</v>
      </c>
      <c r="CS65" s="75" t="e">
        <f t="shared" si="193"/>
        <v>#REF!</v>
      </c>
      <c r="CT65" s="75" t="e">
        <f t="shared" si="193"/>
        <v>#REF!</v>
      </c>
      <c r="CU65" s="75">
        <f t="shared" si="193"/>
        <v>43489</v>
      </c>
      <c r="CV65" s="75">
        <f t="shared" si="193"/>
        <v>43531</v>
      </c>
      <c r="CW65" s="3914">
        <f t="shared" si="193"/>
        <v>43566</v>
      </c>
      <c r="CX65" s="3914">
        <f t="shared" si="193"/>
        <v>43594</v>
      </c>
      <c r="CY65" s="3914">
        <f t="shared" si="193"/>
        <v>43629</v>
      </c>
      <c r="CZ65" s="3914">
        <f t="shared" si="193"/>
        <v>43657</v>
      </c>
      <c r="DA65" s="3914">
        <f t="shared" si="193"/>
        <v>43692</v>
      </c>
      <c r="DB65" s="3914">
        <f t="shared" si="193"/>
        <v>43355</v>
      </c>
      <c r="DC65" s="3914">
        <f>DC63+4</f>
        <v>43755</v>
      </c>
      <c r="DD65" s="3915" t="s">
        <v>454</v>
      </c>
      <c r="DE65" s="3914">
        <f t="shared" ref="DE65:DK65" si="194">DE63+4</f>
        <v>43783</v>
      </c>
      <c r="DF65" s="3914">
        <f t="shared" si="194"/>
        <v>43818</v>
      </c>
      <c r="DG65" s="3914">
        <f t="shared" si="194"/>
        <v>43860</v>
      </c>
      <c r="DH65" s="3914">
        <f t="shared" si="194"/>
        <v>43895</v>
      </c>
      <c r="DI65" s="3914">
        <f t="shared" si="194"/>
        <v>43930</v>
      </c>
      <c r="DJ65" s="3914">
        <f t="shared" si="194"/>
        <v>43965</v>
      </c>
      <c r="DK65" s="3914">
        <f t="shared" si="194"/>
        <v>43993</v>
      </c>
    </row>
    <row r="66" spans="1:160" s="4264" customFormat="1" ht="30" customHeight="1" x14ac:dyDescent="0.25">
      <c r="A66" s="4675"/>
      <c r="B66" s="4675"/>
      <c r="C66" s="3656" t="s">
        <v>907</v>
      </c>
      <c r="D66" s="4264" t="s">
        <v>639</v>
      </c>
      <c r="G66" s="1897"/>
      <c r="I66" s="1897"/>
      <c r="J66" s="1896"/>
      <c r="K66" s="1896"/>
      <c r="L66" s="1851"/>
      <c r="O66" s="1896"/>
      <c r="P66" s="1896"/>
      <c r="S66" s="1896"/>
      <c r="U66" s="1897"/>
      <c r="V66" s="1895"/>
      <c r="W66" s="1896"/>
      <c r="X66" s="1840"/>
      <c r="Y66" s="1896"/>
      <c r="Z66" s="1897"/>
      <c r="AA66" s="1852"/>
      <c r="AB66" s="1897"/>
      <c r="AC66" s="1896"/>
      <c r="AD66" s="1896"/>
      <c r="AE66" s="1896"/>
      <c r="AF66" s="1896"/>
      <c r="AG66" s="1896"/>
      <c r="AH66" s="1896"/>
      <c r="AJ66" s="1847"/>
      <c r="AK66" s="1896"/>
      <c r="AL66" s="1896"/>
      <c r="AM66" s="1896"/>
      <c r="AN66" s="1896"/>
      <c r="AO66" s="1896"/>
      <c r="AP66" s="1896"/>
      <c r="AQ66" s="1896"/>
      <c r="AS66" s="1896"/>
      <c r="AT66" s="1896"/>
      <c r="AU66" s="1852"/>
      <c r="AV66" s="1896"/>
      <c r="AW66" s="1896"/>
      <c r="AX66" s="1896"/>
      <c r="AY66" s="1896"/>
      <c r="AZ66" s="1896"/>
      <c r="BA66" s="1896"/>
      <c r="BB66" s="1896"/>
      <c r="BC66" s="1896"/>
      <c r="BD66" s="1896"/>
      <c r="BE66" s="1896"/>
      <c r="BG66" s="1896"/>
      <c r="BH66" s="1897"/>
      <c r="BI66" s="1896"/>
      <c r="BJ66" s="1852"/>
      <c r="BK66" s="1896"/>
      <c r="BL66" s="1896"/>
      <c r="BR66" s="1896"/>
      <c r="BT66" s="1896"/>
      <c r="BU66" s="1897"/>
      <c r="BV66" s="1896">
        <f t="shared" ref="BV66:CA66" si="195">BV56+9</f>
        <v>42713</v>
      </c>
      <c r="BW66" s="1896">
        <f t="shared" si="195"/>
        <v>42748</v>
      </c>
      <c r="BX66" s="1896">
        <f t="shared" si="195"/>
        <v>42783</v>
      </c>
      <c r="BY66" s="1896">
        <f t="shared" si="195"/>
        <v>42818</v>
      </c>
      <c r="BZ66" s="1896">
        <f t="shared" si="195"/>
        <v>42853</v>
      </c>
      <c r="CA66" s="4264">
        <f t="shared" si="195"/>
        <v>42888</v>
      </c>
      <c r="CB66" s="1896" t="e">
        <f>#REF!+2</f>
        <v>#REF!</v>
      </c>
      <c r="CC66" s="1896" t="e">
        <f>#REF!+2</f>
        <v>#REF!</v>
      </c>
      <c r="CD66" s="1896" t="e">
        <f>#REF!+2</f>
        <v>#REF!</v>
      </c>
      <c r="CE66" s="1896" t="e">
        <f>#REF!+2</f>
        <v>#REF!</v>
      </c>
      <c r="CF66" s="4264" t="s">
        <v>454</v>
      </c>
      <c r="CG66" s="1896" t="e">
        <f t="shared" ref="CG66:CQ66" si="196">CG68-4</f>
        <v>#REF!</v>
      </c>
      <c r="CH66" s="1896" t="e">
        <f t="shared" si="196"/>
        <v>#REF!</v>
      </c>
      <c r="CI66" s="1896" t="e">
        <f t="shared" si="196"/>
        <v>#REF!</v>
      </c>
      <c r="CJ66" s="1896" t="e">
        <f t="shared" si="196"/>
        <v>#REF!</v>
      </c>
      <c r="CK66" s="1896" t="e">
        <f t="shared" si="196"/>
        <v>#REF!</v>
      </c>
      <c r="CL66" s="1896" t="e">
        <f t="shared" si="196"/>
        <v>#REF!</v>
      </c>
      <c r="CM66" s="1896" t="e">
        <f t="shared" si="196"/>
        <v>#REF!</v>
      </c>
      <c r="CN66" s="1896" t="e">
        <f t="shared" si="196"/>
        <v>#REF!</v>
      </c>
      <c r="CO66" s="1896" t="e">
        <f t="shared" si="196"/>
        <v>#REF!</v>
      </c>
      <c r="CP66" s="1896" t="e">
        <f t="shared" si="196"/>
        <v>#REF!</v>
      </c>
      <c r="CQ66" s="1852" t="e">
        <f t="shared" si="196"/>
        <v>#REF!</v>
      </c>
      <c r="CR66" s="1852" t="s">
        <v>454</v>
      </c>
      <c r="CS66" s="1896" t="e">
        <f t="shared" ref="CS66:DC66" si="197">CS68-4</f>
        <v>#REF!</v>
      </c>
      <c r="CT66" s="1896" t="e">
        <f t="shared" si="197"/>
        <v>#REF!</v>
      </c>
      <c r="CU66" s="1896">
        <f t="shared" si="197"/>
        <v>43476</v>
      </c>
      <c r="CV66" s="1896">
        <f t="shared" si="197"/>
        <v>43518</v>
      </c>
      <c r="CW66" s="1896">
        <f t="shared" si="197"/>
        <v>43553</v>
      </c>
      <c r="CX66" s="1896">
        <f t="shared" si="197"/>
        <v>43581</v>
      </c>
      <c r="CY66" s="1896">
        <f t="shared" si="197"/>
        <v>43616</v>
      </c>
      <c r="CZ66" s="1896">
        <f t="shared" si="197"/>
        <v>43644</v>
      </c>
      <c r="DA66" s="1896">
        <f t="shared" si="197"/>
        <v>43679</v>
      </c>
      <c r="DB66" s="1896">
        <f t="shared" si="197"/>
        <v>43342</v>
      </c>
      <c r="DC66" s="1896">
        <f t="shared" si="197"/>
        <v>43742</v>
      </c>
      <c r="DD66" s="3753" t="s">
        <v>454</v>
      </c>
      <c r="DE66" s="1896">
        <f t="shared" ref="DE66:DK66" si="198">DE68-4</f>
        <v>43770</v>
      </c>
      <c r="DF66" s="1896">
        <f t="shared" si="198"/>
        <v>43805</v>
      </c>
      <c r="DG66" s="1896">
        <f t="shared" si="198"/>
        <v>43847</v>
      </c>
      <c r="DH66" s="1896">
        <f t="shared" si="198"/>
        <v>43882</v>
      </c>
      <c r="DI66" s="1896">
        <f t="shared" si="198"/>
        <v>43917</v>
      </c>
      <c r="DJ66" s="1896">
        <f t="shared" si="198"/>
        <v>43952</v>
      </c>
      <c r="DK66" s="1896">
        <f t="shared" si="198"/>
        <v>43980</v>
      </c>
      <c r="DM66" s="4329"/>
      <c r="DN66" s="4264" t="s">
        <v>418</v>
      </c>
      <c r="DO66" s="4264" t="s">
        <v>723</v>
      </c>
      <c r="DP66" s="4264" t="s">
        <v>723</v>
      </c>
      <c r="DQ66" s="4264" t="s">
        <v>723</v>
      </c>
      <c r="DR66" s="4264" t="s">
        <v>723</v>
      </c>
      <c r="DS66" s="4264" t="s">
        <v>723</v>
      </c>
      <c r="DT66" s="4264" t="s">
        <v>723</v>
      </c>
      <c r="DU66" s="4264" t="s">
        <v>723</v>
      </c>
      <c r="DV66" s="4264" t="s">
        <v>723</v>
      </c>
      <c r="DW66" s="4264" t="s">
        <v>723</v>
      </c>
      <c r="DX66" s="4264" t="s">
        <v>723</v>
      </c>
      <c r="DY66" s="4264" t="s">
        <v>723</v>
      </c>
      <c r="DZ66" s="4264" t="s">
        <v>723</v>
      </c>
      <c r="EA66" s="4264" t="s">
        <v>723</v>
      </c>
      <c r="EB66" s="4264" t="s">
        <v>723</v>
      </c>
      <c r="EC66" s="4264" t="s">
        <v>723</v>
      </c>
      <c r="ED66" s="4264" t="s">
        <v>723</v>
      </c>
      <c r="EE66" s="4264" t="s">
        <v>723</v>
      </c>
      <c r="EF66" s="4264" t="s">
        <v>723</v>
      </c>
      <c r="EG66" s="4264" t="s">
        <v>723</v>
      </c>
      <c r="EH66" s="4264" t="s">
        <v>723</v>
      </c>
      <c r="EI66" s="4264" t="s">
        <v>723</v>
      </c>
      <c r="EJ66" s="4264" t="s">
        <v>723</v>
      </c>
      <c r="EK66" s="4264" t="s">
        <v>723</v>
      </c>
      <c r="EL66" s="4264" t="s">
        <v>723</v>
      </c>
      <c r="EM66" s="4264" t="s">
        <v>723</v>
      </c>
      <c r="EN66" s="4264" t="s">
        <v>723</v>
      </c>
      <c r="EO66" s="4264" t="s">
        <v>723</v>
      </c>
      <c r="EP66" s="4264" t="s">
        <v>723</v>
      </c>
      <c r="EQ66" s="4264" t="s">
        <v>723</v>
      </c>
      <c r="ER66" s="4264" t="s">
        <v>723</v>
      </c>
      <c r="ES66" s="4264" t="s">
        <v>723</v>
      </c>
      <c r="ET66" s="4264" t="s">
        <v>723</v>
      </c>
      <c r="EU66" s="4264" t="s">
        <v>723</v>
      </c>
      <c r="EV66" s="4264" t="s">
        <v>723</v>
      </c>
      <c r="EW66" s="4264" t="s">
        <v>723</v>
      </c>
      <c r="EX66" s="4264" t="s">
        <v>723</v>
      </c>
      <c r="EY66" s="4264" t="s">
        <v>723</v>
      </c>
      <c r="EZ66" s="4264" t="s">
        <v>723</v>
      </c>
      <c r="FA66" s="4264" t="s">
        <v>723</v>
      </c>
      <c r="FB66" s="4264" t="s">
        <v>723</v>
      </c>
      <c r="FC66" s="4264" t="s">
        <v>723</v>
      </c>
      <c r="FD66" s="4264" t="s">
        <v>723</v>
      </c>
    </row>
    <row r="67" spans="1:160" ht="30" customHeight="1" x14ac:dyDescent="0.25">
      <c r="A67" s="4675"/>
      <c r="B67" s="4675"/>
      <c r="C67" s="3591" t="s">
        <v>626</v>
      </c>
      <c r="D67" s="1900" t="s">
        <v>637</v>
      </c>
      <c r="E67" s="1901"/>
      <c r="F67" s="1805"/>
      <c r="G67" s="1796"/>
      <c r="H67" s="1902"/>
      <c r="I67" s="1796"/>
      <c r="J67" s="1797"/>
      <c r="K67" s="1797"/>
      <c r="L67" s="1799"/>
      <c r="M67" s="1795"/>
      <c r="N67" s="1795"/>
      <c r="O67" s="1797"/>
      <c r="P67" s="1797"/>
      <c r="Q67" s="1795"/>
      <c r="R67" s="1804"/>
      <c r="S67" s="1797"/>
      <c r="T67" s="1805"/>
      <c r="U67" s="1796"/>
      <c r="V67" s="1798"/>
      <c r="W67" s="1797"/>
      <c r="X67" s="1903"/>
      <c r="Y67" s="1797"/>
      <c r="Z67" s="1796"/>
      <c r="AA67" s="1776"/>
      <c r="AB67" s="1796">
        <f>AB93-8</f>
        <v>-8</v>
      </c>
      <c r="AC67" s="1797">
        <f>AC93-7</f>
        <v>-7</v>
      </c>
      <c r="AD67" s="1797">
        <f>AD93-7</f>
        <v>-7</v>
      </c>
      <c r="AE67" s="1797">
        <f>AE93-8</f>
        <v>-8</v>
      </c>
      <c r="AF67" s="1797">
        <f>AF93-4</f>
        <v>-4</v>
      </c>
      <c r="AG67" s="1797">
        <f>AG93-7</f>
        <v>-7</v>
      </c>
      <c r="AH67" s="1797">
        <f>AH93-3</f>
        <v>-3</v>
      </c>
      <c r="AI67" s="1797">
        <f>AI93-7</f>
        <v>-7</v>
      </c>
      <c r="AJ67" s="1776" t="s">
        <v>25</v>
      </c>
      <c r="AK67" s="1797">
        <f>AK93-7</f>
        <v>-7</v>
      </c>
      <c r="AL67" s="1797">
        <f>AL93-11</f>
        <v>-11</v>
      </c>
      <c r="AM67" s="1797">
        <v>41645</v>
      </c>
      <c r="AN67" s="1797">
        <f>AN93-1</f>
        <v>-1</v>
      </c>
      <c r="AO67" s="1797">
        <f>AO93-3</f>
        <v>-3</v>
      </c>
      <c r="AP67" s="1797">
        <f>AP93-7</f>
        <v>-7</v>
      </c>
      <c r="AQ67" s="1797">
        <f>AQ93-2</f>
        <v>-2</v>
      </c>
      <c r="AR67" s="1795">
        <v>41820</v>
      </c>
      <c r="AS67" s="1795">
        <f>AS93</f>
        <v>0</v>
      </c>
      <c r="AT67" s="1795">
        <f>AT93</f>
        <v>0</v>
      </c>
      <c r="AU67" s="1777">
        <f>AU93</f>
        <v>0</v>
      </c>
      <c r="AV67" s="1797">
        <v>41576</v>
      </c>
      <c r="AW67" s="1797">
        <f>AW93-1</f>
        <v>41953</v>
      </c>
      <c r="AX67" s="1797">
        <f>AX93-4</f>
        <v>41981</v>
      </c>
      <c r="AY67" s="1797">
        <f>AY93</f>
        <v>41651</v>
      </c>
      <c r="AZ67" s="1797">
        <f>AZ93-2</f>
        <v>42056</v>
      </c>
      <c r="BA67" s="1797">
        <f>BA93</f>
        <v>42086</v>
      </c>
      <c r="BB67" s="1797">
        <f>BB93-2</f>
        <v>41754</v>
      </c>
      <c r="BC67" s="1797">
        <f>BC93</f>
        <v>42156</v>
      </c>
      <c r="BD67" s="1797">
        <f>BD93-9</f>
        <v>42179</v>
      </c>
      <c r="BE67" s="1797">
        <f>BE93-2</f>
        <v>42221</v>
      </c>
      <c r="BF67" s="1804">
        <f>BF93-2</f>
        <v>42256</v>
      </c>
      <c r="BG67" s="1797">
        <v>42296</v>
      </c>
      <c r="BH67" s="1796" t="s">
        <v>25</v>
      </c>
      <c r="BI67" s="1776">
        <v>42331</v>
      </c>
      <c r="BJ67" s="1776">
        <v>42359</v>
      </c>
      <c r="BK67" s="1776">
        <f>BK56+5</f>
        <v>42394</v>
      </c>
      <c r="BL67" s="1776">
        <v>42437</v>
      </c>
      <c r="BM67" s="1799">
        <v>42472</v>
      </c>
      <c r="BN67" s="1799">
        <v>42507</v>
      </c>
      <c r="BO67" s="1799">
        <v>42542</v>
      </c>
      <c r="BP67" s="1799">
        <v>42577</v>
      </c>
      <c r="BQ67" s="1799">
        <v>42605</v>
      </c>
      <c r="BR67" s="1776"/>
      <c r="BS67" s="1799"/>
      <c r="BT67" s="1776"/>
      <c r="BU67" s="2888"/>
      <c r="BV67" s="1776">
        <f t="shared" ref="BV67:CE67" si="199">BV58+7</f>
        <v>7</v>
      </c>
      <c r="BW67" s="1776">
        <f t="shared" si="199"/>
        <v>7</v>
      </c>
      <c r="BX67" s="1776">
        <f t="shared" si="199"/>
        <v>7</v>
      </c>
      <c r="BY67" s="1776">
        <f t="shared" si="199"/>
        <v>7</v>
      </c>
      <c r="BZ67" s="1776">
        <f t="shared" si="199"/>
        <v>7</v>
      </c>
      <c r="CA67" s="1776">
        <f t="shared" si="199"/>
        <v>7</v>
      </c>
      <c r="CB67" s="1776">
        <f t="shared" si="199"/>
        <v>7</v>
      </c>
      <c r="CC67" s="1776">
        <f t="shared" si="199"/>
        <v>7</v>
      </c>
      <c r="CD67" s="1776">
        <f t="shared" si="199"/>
        <v>7</v>
      </c>
      <c r="CE67" s="1776">
        <f t="shared" si="199"/>
        <v>7</v>
      </c>
      <c r="CF67" s="1799" t="s">
        <v>454</v>
      </c>
      <c r="CG67" s="1776" t="e">
        <f>CG68-2</f>
        <v>#REF!</v>
      </c>
      <c r="CH67" s="1776" t="e">
        <f>CH68-2</f>
        <v>#REF!</v>
      </c>
      <c r="CI67" s="1776" t="e">
        <f>CI68-2</f>
        <v>#REF!</v>
      </c>
      <c r="CJ67" s="1776" t="e">
        <f>CJ68-2</f>
        <v>#REF!</v>
      </c>
      <c r="CK67" s="1776" t="e">
        <f t="shared" ref="CK67:CQ67" si="200">CK68-2</f>
        <v>#REF!</v>
      </c>
      <c r="CL67" s="1776" t="e">
        <f t="shared" si="200"/>
        <v>#REF!</v>
      </c>
      <c r="CM67" s="1776" t="e">
        <f t="shared" si="200"/>
        <v>#REF!</v>
      </c>
      <c r="CN67" s="1776" t="e">
        <f t="shared" si="200"/>
        <v>#REF!</v>
      </c>
      <c r="CO67" s="1776" t="e">
        <f t="shared" si="200"/>
        <v>#REF!</v>
      </c>
      <c r="CP67" s="1776" t="e">
        <f t="shared" si="200"/>
        <v>#REF!</v>
      </c>
      <c r="CQ67" s="1776" t="e">
        <f t="shared" si="200"/>
        <v>#REF!</v>
      </c>
      <c r="CR67" s="1776" t="s">
        <v>454</v>
      </c>
      <c r="CS67" s="1776" t="e">
        <f>CS68+4</f>
        <v>#REF!</v>
      </c>
      <c r="CT67" s="1776" t="e">
        <f>CT68+4</f>
        <v>#REF!</v>
      </c>
      <c r="CU67" s="1776">
        <f>CU68</f>
        <v>43480</v>
      </c>
      <c r="CV67" s="1776">
        <f t="shared" ref="CV67:DC67" si="201">CV68</f>
        <v>43522</v>
      </c>
      <c r="CW67" s="3916">
        <f t="shared" si="201"/>
        <v>43557</v>
      </c>
      <c r="CX67" s="3916">
        <f t="shared" si="201"/>
        <v>43585</v>
      </c>
      <c r="CY67" s="3916">
        <f t="shared" si="201"/>
        <v>43620</v>
      </c>
      <c r="CZ67" s="3916">
        <f t="shared" si="201"/>
        <v>43648</v>
      </c>
      <c r="DA67" s="3916">
        <f t="shared" si="201"/>
        <v>43683</v>
      </c>
      <c r="DB67" s="3916">
        <f t="shared" si="201"/>
        <v>43346</v>
      </c>
      <c r="DC67" s="3916">
        <f t="shared" si="201"/>
        <v>43746</v>
      </c>
      <c r="DD67" s="3917" t="s">
        <v>454</v>
      </c>
      <c r="DE67" s="3916">
        <f t="shared" ref="DE67:DK67" si="202">DE68</f>
        <v>43774</v>
      </c>
      <c r="DF67" s="3916">
        <f t="shared" si="202"/>
        <v>43809</v>
      </c>
      <c r="DG67" s="3916">
        <f t="shared" si="202"/>
        <v>43851</v>
      </c>
      <c r="DH67" s="3916">
        <f t="shared" si="202"/>
        <v>43886</v>
      </c>
      <c r="DI67" s="3916">
        <f t="shared" si="202"/>
        <v>43921</v>
      </c>
      <c r="DJ67" s="3916">
        <f t="shared" si="202"/>
        <v>43956</v>
      </c>
      <c r="DK67" s="3916">
        <f t="shared" si="202"/>
        <v>43984</v>
      </c>
      <c r="DN67" s="15" t="s">
        <v>420</v>
      </c>
    </row>
    <row r="68" spans="1:160" ht="30" customHeight="1" x14ac:dyDescent="0.25">
      <c r="A68" s="4675"/>
      <c r="B68" s="4675"/>
      <c r="C68" s="3591" t="s">
        <v>911</v>
      </c>
      <c r="D68" s="2875" t="s">
        <v>641</v>
      </c>
      <c r="E68" s="1901"/>
      <c r="F68" s="1805"/>
      <c r="G68" s="1796"/>
      <c r="H68" s="1902"/>
      <c r="I68" s="1796"/>
      <c r="J68" s="1797"/>
      <c r="K68" s="1797"/>
      <c r="L68" s="1799"/>
      <c r="M68" s="1795"/>
      <c r="N68" s="1795"/>
      <c r="O68" s="1797"/>
      <c r="P68" s="1797"/>
      <c r="Q68" s="1795"/>
      <c r="R68" s="1804"/>
      <c r="S68" s="1797"/>
      <c r="T68" s="1805"/>
      <c r="U68" s="1796"/>
      <c r="V68" s="2876"/>
      <c r="W68" s="2877"/>
      <c r="X68" s="2878"/>
      <c r="Y68" s="2877"/>
      <c r="Z68" s="2879"/>
      <c r="AA68" s="2880"/>
      <c r="AB68" s="2879"/>
      <c r="AC68" s="1797"/>
      <c r="AD68" s="1797"/>
      <c r="AE68" s="1797"/>
      <c r="AF68" s="1797"/>
      <c r="AG68" s="1797"/>
      <c r="AH68" s="1797"/>
      <c r="AI68" s="1795"/>
      <c r="AJ68" s="1777"/>
      <c r="AK68" s="1797"/>
      <c r="AL68" s="1797"/>
      <c r="AM68" s="1797"/>
      <c r="AN68" s="1797"/>
      <c r="AO68" s="1797"/>
      <c r="AP68" s="1797"/>
      <c r="AQ68" s="1797"/>
      <c r="AR68" s="1795"/>
      <c r="AS68" s="1797"/>
      <c r="AT68" s="1797"/>
      <c r="AU68" s="1776"/>
      <c r="AV68" s="1797"/>
      <c r="AW68" s="1797"/>
      <c r="AX68" s="1797"/>
      <c r="AY68" s="1797"/>
      <c r="AZ68" s="1797"/>
      <c r="BA68" s="1797"/>
      <c r="BB68" s="1797"/>
      <c r="BC68" s="1797"/>
      <c r="BD68" s="1797"/>
      <c r="BE68" s="1797"/>
      <c r="BF68" s="1804"/>
      <c r="BG68" s="1797"/>
      <c r="BH68" s="1796"/>
      <c r="BI68" s="1797"/>
      <c r="BJ68" s="1776"/>
      <c r="BK68" s="1797"/>
      <c r="BL68" s="1797"/>
      <c r="BM68" s="1804"/>
      <c r="BN68" s="1804"/>
      <c r="BO68" s="1804"/>
      <c r="BP68" s="1804"/>
      <c r="BQ68" s="1804"/>
      <c r="BR68" s="1797"/>
      <c r="BS68" s="2881"/>
      <c r="BT68" s="1797"/>
      <c r="BU68" s="1796"/>
      <c r="BV68" s="1797" t="e">
        <f>#REF!+6</f>
        <v>#REF!</v>
      </c>
      <c r="BW68" s="1797" t="e">
        <f>#REF!+6</f>
        <v>#REF!</v>
      </c>
      <c r="BX68" s="1797" t="e">
        <f>#REF!+6</f>
        <v>#REF!</v>
      </c>
      <c r="BY68" s="1797" t="e">
        <f>#REF!+6</f>
        <v>#REF!</v>
      </c>
      <c r="BZ68" s="1797" t="e">
        <f>#REF!+6</f>
        <v>#REF!</v>
      </c>
      <c r="CA68" s="1797" t="e">
        <f>#REF!+6</f>
        <v>#REF!</v>
      </c>
      <c r="CB68" s="1797" t="e">
        <f>#REF!+6</f>
        <v>#REF!</v>
      </c>
      <c r="CC68" s="1797" t="e">
        <f>#REF!+6</f>
        <v>#REF!</v>
      </c>
      <c r="CD68" s="1797" t="e">
        <f>#REF!+6</f>
        <v>#REF!</v>
      </c>
      <c r="CE68" s="1797" t="e">
        <f>#REF!+6</f>
        <v>#REF!</v>
      </c>
      <c r="CF68" s="1804" t="s">
        <v>454</v>
      </c>
      <c r="CG68" s="1797" t="e">
        <f>CG69</f>
        <v>#REF!</v>
      </c>
      <c r="CH68" s="1797" t="e">
        <f>CH69</f>
        <v>#REF!</v>
      </c>
      <c r="CI68" s="1797" t="e">
        <f>CI69</f>
        <v>#REF!</v>
      </c>
      <c r="CJ68" s="1797" t="e">
        <f>CJ69</f>
        <v>#REF!</v>
      </c>
      <c r="CK68" s="1797" t="e">
        <f t="shared" ref="CK68:DK68" si="203">CK69</f>
        <v>#REF!</v>
      </c>
      <c r="CL68" s="1797" t="e">
        <f t="shared" si="203"/>
        <v>#REF!</v>
      </c>
      <c r="CM68" s="1797" t="e">
        <f t="shared" si="203"/>
        <v>#REF!</v>
      </c>
      <c r="CN68" s="1797" t="e">
        <f t="shared" si="203"/>
        <v>#REF!</v>
      </c>
      <c r="CO68" s="1797" t="e">
        <f t="shared" si="203"/>
        <v>#REF!</v>
      </c>
      <c r="CP68" s="1797" t="e">
        <f t="shared" si="203"/>
        <v>#REF!</v>
      </c>
      <c r="CQ68" s="1776" t="e">
        <f t="shared" si="203"/>
        <v>#REF!</v>
      </c>
      <c r="CR68" s="1776" t="s">
        <v>454</v>
      </c>
      <c r="CS68" s="1797" t="e">
        <f t="shared" si="203"/>
        <v>#REF!</v>
      </c>
      <c r="CT68" s="1797" t="e">
        <f t="shared" si="203"/>
        <v>#REF!</v>
      </c>
      <c r="CU68" s="1797">
        <f t="shared" si="203"/>
        <v>43480</v>
      </c>
      <c r="CV68" s="1797">
        <f t="shared" si="203"/>
        <v>43522</v>
      </c>
      <c r="CW68" s="3918">
        <f t="shared" si="203"/>
        <v>43557</v>
      </c>
      <c r="CX68" s="3918">
        <f t="shared" si="203"/>
        <v>43585</v>
      </c>
      <c r="CY68" s="3918">
        <f t="shared" si="203"/>
        <v>43620</v>
      </c>
      <c r="CZ68" s="3918">
        <f t="shared" si="203"/>
        <v>43648</v>
      </c>
      <c r="DA68" s="3918">
        <f t="shared" si="203"/>
        <v>43683</v>
      </c>
      <c r="DB68" s="3918">
        <f t="shared" si="203"/>
        <v>43346</v>
      </c>
      <c r="DC68" s="3918">
        <f t="shared" si="203"/>
        <v>43746</v>
      </c>
      <c r="DD68" s="3919" t="s">
        <v>454</v>
      </c>
      <c r="DE68" s="3918">
        <f t="shared" si="203"/>
        <v>43774</v>
      </c>
      <c r="DF68" s="3918">
        <f t="shared" si="203"/>
        <v>43809</v>
      </c>
      <c r="DG68" s="3918">
        <f t="shared" si="203"/>
        <v>43851</v>
      </c>
      <c r="DH68" s="3918">
        <f t="shared" si="203"/>
        <v>43886</v>
      </c>
      <c r="DI68" s="3918">
        <f t="shared" si="203"/>
        <v>43921</v>
      </c>
      <c r="DJ68" s="3918">
        <f t="shared" si="203"/>
        <v>43956</v>
      </c>
      <c r="DK68" s="3918">
        <f t="shared" si="203"/>
        <v>43984</v>
      </c>
      <c r="DN68" s="15" t="s">
        <v>420</v>
      </c>
      <c r="DO68" s="15" t="s">
        <v>721</v>
      </c>
      <c r="DP68" s="15" t="s">
        <v>721</v>
      </c>
      <c r="DQ68" s="15" t="s">
        <v>721</v>
      </c>
      <c r="DR68" s="15" t="s">
        <v>721</v>
      </c>
      <c r="DS68" s="15" t="s">
        <v>721</v>
      </c>
      <c r="DT68" s="15" t="s">
        <v>721</v>
      </c>
      <c r="DU68" s="15" t="s">
        <v>721</v>
      </c>
      <c r="DV68" s="15" t="s">
        <v>721</v>
      </c>
      <c r="DW68" s="15" t="s">
        <v>721</v>
      </c>
      <c r="DX68" s="15" t="s">
        <v>721</v>
      </c>
      <c r="DY68" s="15" t="s">
        <v>721</v>
      </c>
      <c r="DZ68" s="15" t="s">
        <v>721</v>
      </c>
      <c r="EA68" s="15" t="s">
        <v>721</v>
      </c>
      <c r="EB68" s="15" t="s">
        <v>721</v>
      </c>
      <c r="EC68" s="15" t="s">
        <v>721</v>
      </c>
      <c r="ED68" s="15" t="s">
        <v>721</v>
      </c>
      <c r="EE68" s="15" t="s">
        <v>721</v>
      </c>
      <c r="EF68" s="15" t="s">
        <v>721</v>
      </c>
      <c r="EG68" s="15" t="s">
        <v>721</v>
      </c>
      <c r="EH68" s="15" t="s">
        <v>721</v>
      </c>
      <c r="EI68" s="15" t="s">
        <v>721</v>
      </c>
      <c r="EJ68" s="15" t="s">
        <v>721</v>
      </c>
      <c r="EK68" s="15" t="s">
        <v>721</v>
      </c>
      <c r="EL68" s="15" t="s">
        <v>721</v>
      </c>
      <c r="EM68" s="15" t="s">
        <v>721</v>
      </c>
      <c r="EN68" s="15" t="s">
        <v>721</v>
      </c>
      <c r="EO68" s="15" t="s">
        <v>721</v>
      </c>
      <c r="EP68" s="15" t="s">
        <v>721</v>
      </c>
      <c r="EQ68" s="15" t="s">
        <v>721</v>
      </c>
      <c r="ER68" s="15" t="s">
        <v>721</v>
      </c>
      <c r="ES68" s="15" t="s">
        <v>721</v>
      </c>
      <c r="ET68" s="15" t="s">
        <v>721</v>
      </c>
      <c r="EU68" s="15" t="s">
        <v>721</v>
      </c>
      <c r="EV68" s="15" t="s">
        <v>721</v>
      </c>
      <c r="EW68" s="15" t="s">
        <v>721</v>
      </c>
      <c r="EX68" s="15" t="s">
        <v>721</v>
      </c>
      <c r="EY68" s="15" t="s">
        <v>721</v>
      </c>
      <c r="EZ68" s="15" t="s">
        <v>721</v>
      </c>
      <c r="FA68" s="15" t="s">
        <v>721</v>
      </c>
      <c r="FB68" s="15" t="s">
        <v>721</v>
      </c>
      <c r="FC68" s="15" t="s">
        <v>721</v>
      </c>
      <c r="FD68" s="15" t="s">
        <v>721</v>
      </c>
    </row>
    <row r="69" spans="1:160" ht="30" customHeight="1" x14ac:dyDescent="0.25">
      <c r="A69" s="4675"/>
      <c r="B69" s="4675"/>
      <c r="C69" s="3591" t="s">
        <v>908</v>
      </c>
      <c r="D69" s="2875" t="s">
        <v>641</v>
      </c>
      <c r="E69" s="1901"/>
      <c r="F69" s="1805"/>
      <c r="G69" s="1796"/>
      <c r="H69" s="1902"/>
      <c r="I69" s="1796"/>
      <c r="J69" s="1797"/>
      <c r="K69" s="1797"/>
      <c r="L69" s="1799"/>
      <c r="M69" s="1795"/>
      <c r="N69" s="1795"/>
      <c r="O69" s="1797"/>
      <c r="P69" s="1797"/>
      <c r="Q69" s="1795"/>
      <c r="R69" s="1804"/>
      <c r="S69" s="1797"/>
      <c r="T69" s="1805"/>
      <c r="U69" s="1796"/>
      <c r="V69" s="2876"/>
      <c r="W69" s="2877"/>
      <c r="X69" s="2878"/>
      <c r="Y69" s="2877"/>
      <c r="Z69" s="2879"/>
      <c r="AA69" s="2880"/>
      <c r="AB69" s="2879"/>
      <c r="AC69" s="1797"/>
      <c r="AD69" s="1797"/>
      <c r="AE69" s="1797"/>
      <c r="AF69" s="1797"/>
      <c r="AG69" s="1797"/>
      <c r="AH69" s="1797"/>
      <c r="AI69" s="1795"/>
      <c r="AJ69" s="1777"/>
      <c r="AK69" s="1797"/>
      <c r="AL69" s="1797"/>
      <c r="AM69" s="1797"/>
      <c r="AN69" s="1797"/>
      <c r="AO69" s="1797"/>
      <c r="AP69" s="1797"/>
      <c r="AQ69" s="1797"/>
      <c r="AR69" s="1795"/>
      <c r="AS69" s="1797"/>
      <c r="AT69" s="1797"/>
      <c r="AU69" s="1776"/>
      <c r="AV69" s="1797"/>
      <c r="AW69" s="1797"/>
      <c r="AX69" s="1797"/>
      <c r="AY69" s="1797"/>
      <c r="AZ69" s="1797"/>
      <c r="BA69" s="1797"/>
      <c r="BB69" s="1797"/>
      <c r="BC69" s="1797"/>
      <c r="BD69" s="1797"/>
      <c r="BE69" s="1797"/>
      <c r="BF69" s="1804"/>
      <c r="BG69" s="1797"/>
      <c r="BH69" s="1796"/>
      <c r="BI69" s="1797"/>
      <c r="BJ69" s="1776"/>
      <c r="BK69" s="1797"/>
      <c r="BL69" s="1797"/>
      <c r="BM69" s="1804"/>
      <c r="BN69" s="1804"/>
      <c r="BO69" s="1804"/>
      <c r="BP69" s="1804"/>
      <c r="BQ69" s="1804"/>
      <c r="BR69" s="1797"/>
      <c r="BS69" s="2881"/>
      <c r="BT69" s="1797"/>
      <c r="BU69" s="1796"/>
      <c r="BV69" s="1797" t="e">
        <f t="shared" ref="BV69:CB69" si="204">BV68</f>
        <v>#REF!</v>
      </c>
      <c r="BW69" s="1797" t="e">
        <f t="shared" si="204"/>
        <v>#REF!</v>
      </c>
      <c r="BX69" s="1797" t="e">
        <f t="shared" si="204"/>
        <v>#REF!</v>
      </c>
      <c r="BY69" s="1797" t="e">
        <f t="shared" si="204"/>
        <v>#REF!</v>
      </c>
      <c r="BZ69" s="1797" t="e">
        <f t="shared" si="204"/>
        <v>#REF!</v>
      </c>
      <c r="CA69" s="1797" t="e">
        <f t="shared" si="204"/>
        <v>#REF!</v>
      </c>
      <c r="CB69" s="1797" t="e">
        <f t="shared" si="204"/>
        <v>#REF!</v>
      </c>
      <c r="CC69" s="1797" t="e">
        <f>CC68</f>
        <v>#REF!</v>
      </c>
      <c r="CD69" s="1797" t="e">
        <f>CD68</f>
        <v>#REF!</v>
      </c>
      <c r="CE69" s="1797" t="e">
        <f>CE68</f>
        <v>#REF!</v>
      </c>
      <c r="CF69" s="1804" t="s">
        <v>454</v>
      </c>
      <c r="CG69" s="1797" t="e">
        <f>CG71-1</f>
        <v>#REF!</v>
      </c>
      <c r="CH69" s="1797" t="e">
        <f>CH71-1</f>
        <v>#REF!</v>
      </c>
      <c r="CI69" s="1797" t="e">
        <f>CI71-1</f>
        <v>#REF!</v>
      </c>
      <c r="CJ69" s="1797" t="e">
        <f>CJ71-1</f>
        <v>#REF!</v>
      </c>
      <c r="CK69" s="1797" t="e">
        <f t="shared" ref="CK69:DF69" si="205">CK71-1</f>
        <v>#REF!</v>
      </c>
      <c r="CL69" s="1797" t="e">
        <f t="shared" si="205"/>
        <v>#REF!</v>
      </c>
      <c r="CM69" s="1797" t="e">
        <f t="shared" si="205"/>
        <v>#REF!</v>
      </c>
      <c r="CN69" s="1797" t="e">
        <f t="shared" si="205"/>
        <v>#REF!</v>
      </c>
      <c r="CO69" s="1797" t="e">
        <f t="shared" si="205"/>
        <v>#REF!</v>
      </c>
      <c r="CP69" s="1797" t="e">
        <f t="shared" si="205"/>
        <v>#REF!</v>
      </c>
      <c r="CQ69" s="1776" t="e">
        <f t="shared" si="205"/>
        <v>#REF!</v>
      </c>
      <c r="CR69" s="1776" t="s">
        <v>454</v>
      </c>
      <c r="CS69" s="1797" t="e">
        <f t="shared" si="205"/>
        <v>#REF!</v>
      </c>
      <c r="CT69" s="1797" t="e">
        <f t="shared" si="205"/>
        <v>#REF!</v>
      </c>
      <c r="CU69" s="1797">
        <f t="shared" si="205"/>
        <v>43480</v>
      </c>
      <c r="CV69" s="1797">
        <f t="shared" si="205"/>
        <v>43522</v>
      </c>
      <c r="CW69" s="3918">
        <f t="shared" si="205"/>
        <v>43557</v>
      </c>
      <c r="CX69" s="3918">
        <f t="shared" si="205"/>
        <v>43585</v>
      </c>
      <c r="CY69" s="3918">
        <f t="shared" si="205"/>
        <v>43620</v>
      </c>
      <c r="CZ69" s="3918">
        <f t="shared" si="205"/>
        <v>43648</v>
      </c>
      <c r="DA69" s="3918">
        <f t="shared" si="205"/>
        <v>43683</v>
      </c>
      <c r="DB69" s="3918">
        <f t="shared" si="205"/>
        <v>43346</v>
      </c>
      <c r="DC69" s="3918">
        <f t="shared" si="205"/>
        <v>43746</v>
      </c>
      <c r="DD69" s="3919" t="s">
        <v>454</v>
      </c>
      <c r="DE69" s="3918">
        <f t="shared" si="205"/>
        <v>43774</v>
      </c>
      <c r="DF69" s="3918">
        <f t="shared" si="205"/>
        <v>43809</v>
      </c>
      <c r="DG69" s="3918">
        <f>DG71-1</f>
        <v>43851</v>
      </c>
      <c r="DH69" s="3918">
        <f>DH71-1</f>
        <v>43886</v>
      </c>
      <c r="DI69" s="3918">
        <f>DI71-1</f>
        <v>43921</v>
      </c>
      <c r="DJ69" s="3918">
        <f>DJ71-1</f>
        <v>43956</v>
      </c>
      <c r="DK69" s="3918">
        <f>DK71-1</f>
        <v>43984</v>
      </c>
      <c r="DN69" s="15" t="s">
        <v>420</v>
      </c>
      <c r="DO69" s="15" t="s">
        <v>721</v>
      </c>
      <c r="DP69" s="15" t="s">
        <v>721</v>
      </c>
      <c r="DQ69" s="15" t="s">
        <v>721</v>
      </c>
      <c r="DR69" s="15" t="s">
        <v>721</v>
      </c>
      <c r="DS69" s="15" t="s">
        <v>721</v>
      </c>
      <c r="DT69" s="15" t="s">
        <v>721</v>
      </c>
      <c r="DU69" s="15" t="s">
        <v>721</v>
      </c>
      <c r="DV69" s="15" t="s">
        <v>721</v>
      </c>
      <c r="DW69" s="15" t="s">
        <v>721</v>
      </c>
      <c r="DX69" s="15" t="s">
        <v>721</v>
      </c>
      <c r="DY69" s="15" t="s">
        <v>721</v>
      </c>
      <c r="DZ69" s="15" t="s">
        <v>721</v>
      </c>
      <c r="EA69" s="15" t="s">
        <v>721</v>
      </c>
      <c r="EB69" s="15" t="s">
        <v>721</v>
      </c>
      <c r="EC69" s="15" t="s">
        <v>721</v>
      </c>
      <c r="ED69" s="15" t="s">
        <v>721</v>
      </c>
      <c r="EE69" s="15" t="s">
        <v>721</v>
      </c>
      <c r="EF69" s="15" t="s">
        <v>721</v>
      </c>
      <c r="EG69" s="15" t="s">
        <v>721</v>
      </c>
      <c r="EH69" s="15" t="s">
        <v>721</v>
      </c>
      <c r="EI69" s="15" t="s">
        <v>721</v>
      </c>
      <c r="EJ69" s="15" t="s">
        <v>721</v>
      </c>
      <c r="EK69" s="15" t="s">
        <v>721</v>
      </c>
      <c r="EL69" s="15" t="s">
        <v>721</v>
      </c>
      <c r="EM69" s="15" t="s">
        <v>721</v>
      </c>
      <c r="EN69" s="15" t="s">
        <v>721</v>
      </c>
      <c r="EO69" s="15" t="s">
        <v>721</v>
      </c>
      <c r="EP69" s="15" t="s">
        <v>721</v>
      </c>
      <c r="EQ69" s="15" t="s">
        <v>721</v>
      </c>
      <c r="ER69" s="15" t="s">
        <v>721</v>
      </c>
      <c r="ES69" s="15" t="s">
        <v>721</v>
      </c>
      <c r="ET69" s="15" t="s">
        <v>721</v>
      </c>
      <c r="EU69" s="15" t="s">
        <v>721</v>
      </c>
      <c r="EV69" s="15" t="s">
        <v>721</v>
      </c>
      <c r="EW69" s="15" t="s">
        <v>721</v>
      </c>
      <c r="EX69" s="15" t="s">
        <v>721</v>
      </c>
      <c r="EY69" s="15" t="s">
        <v>721</v>
      </c>
      <c r="EZ69" s="15" t="s">
        <v>721</v>
      </c>
      <c r="FA69" s="15" t="s">
        <v>721</v>
      </c>
      <c r="FB69" s="15" t="s">
        <v>721</v>
      </c>
      <c r="FC69" s="15" t="s">
        <v>721</v>
      </c>
      <c r="FD69" s="15" t="s">
        <v>721</v>
      </c>
    </row>
    <row r="70" spans="1:160" ht="30" customHeight="1" x14ac:dyDescent="0.25">
      <c r="A70" s="4675"/>
      <c r="B70" s="4675"/>
      <c r="C70" s="3591" t="s">
        <v>631</v>
      </c>
      <c r="D70" s="2875"/>
      <c r="E70" s="1901"/>
      <c r="F70" s="1805"/>
      <c r="G70" s="1796"/>
      <c r="H70" s="1902"/>
      <c r="I70" s="1796"/>
      <c r="J70" s="1797"/>
      <c r="K70" s="1797"/>
      <c r="L70" s="1799"/>
      <c r="M70" s="1795"/>
      <c r="N70" s="1795"/>
      <c r="O70" s="1797"/>
      <c r="P70" s="1797"/>
      <c r="Q70" s="1795"/>
      <c r="R70" s="1804"/>
      <c r="S70" s="1797"/>
      <c r="T70" s="1805"/>
      <c r="U70" s="1796"/>
      <c r="V70" s="2876"/>
      <c r="W70" s="2877"/>
      <c r="X70" s="2878"/>
      <c r="Y70" s="2877"/>
      <c r="Z70" s="2879"/>
      <c r="AA70" s="2880"/>
      <c r="AB70" s="2879"/>
      <c r="AC70" s="1797"/>
      <c r="AD70" s="1797"/>
      <c r="AE70" s="1797"/>
      <c r="AF70" s="1797"/>
      <c r="AG70" s="1797"/>
      <c r="AH70" s="1797"/>
      <c r="AI70" s="1795"/>
      <c r="AJ70" s="1777"/>
      <c r="AK70" s="1797"/>
      <c r="AL70" s="1797"/>
      <c r="AM70" s="1797"/>
      <c r="AN70" s="1797"/>
      <c r="AO70" s="1797"/>
      <c r="AP70" s="1797"/>
      <c r="AQ70" s="1797"/>
      <c r="AR70" s="1795"/>
      <c r="AS70" s="1797"/>
      <c r="AT70" s="1797"/>
      <c r="AU70" s="1776"/>
      <c r="AV70" s="1797"/>
      <c r="AW70" s="1797"/>
      <c r="AX70" s="1797"/>
      <c r="AY70" s="1797"/>
      <c r="AZ70" s="1797"/>
      <c r="BA70" s="1797"/>
      <c r="BB70" s="1797"/>
      <c r="BC70" s="1797"/>
      <c r="BD70" s="1797"/>
      <c r="BE70" s="1797"/>
      <c r="BF70" s="1804"/>
      <c r="BG70" s="1797"/>
      <c r="BH70" s="1796"/>
      <c r="BI70" s="1797"/>
      <c r="BJ70" s="1776"/>
      <c r="BK70" s="1797"/>
      <c r="BL70" s="1797"/>
      <c r="BM70" s="1804"/>
      <c r="BN70" s="1804"/>
      <c r="BO70" s="1804"/>
      <c r="BP70" s="1804"/>
      <c r="BQ70" s="1804"/>
      <c r="BR70" s="1797"/>
      <c r="BS70" s="2881"/>
      <c r="BT70" s="1797"/>
      <c r="BU70" s="1796"/>
      <c r="BV70" s="1797"/>
      <c r="BW70" s="1797"/>
      <c r="BX70" s="1797"/>
      <c r="BY70" s="1797"/>
      <c r="BZ70" s="1797"/>
      <c r="CA70" s="1797"/>
      <c r="CB70" s="1797"/>
      <c r="CC70" s="1797"/>
      <c r="CD70" s="1797"/>
      <c r="CE70" s="1797"/>
      <c r="CF70" s="1804"/>
      <c r="CG70" s="1797"/>
      <c r="CH70" s="1797"/>
      <c r="CI70" s="1797"/>
      <c r="CJ70" s="1797"/>
      <c r="CK70" s="1797"/>
      <c r="CL70" s="1797"/>
      <c r="CM70" s="1797"/>
      <c r="CN70" s="1797"/>
      <c r="CO70" s="1797"/>
      <c r="CP70" s="1797"/>
      <c r="CQ70" s="1776"/>
      <c r="CR70" s="1776"/>
      <c r="CS70" s="1797"/>
      <c r="CT70" s="1797"/>
      <c r="CU70" s="1797">
        <f>CU71</f>
        <v>43481</v>
      </c>
      <c r="CV70" s="1797">
        <f t="shared" ref="CV70:DC70" si="206">CV71</f>
        <v>43523</v>
      </c>
      <c r="CW70" s="3918">
        <f t="shared" si="206"/>
        <v>43558</v>
      </c>
      <c r="CX70" s="3918">
        <f t="shared" si="206"/>
        <v>43586</v>
      </c>
      <c r="CY70" s="3918">
        <f t="shared" si="206"/>
        <v>43621</v>
      </c>
      <c r="CZ70" s="3918">
        <f t="shared" si="206"/>
        <v>43649</v>
      </c>
      <c r="DA70" s="3918">
        <f t="shared" si="206"/>
        <v>43684</v>
      </c>
      <c r="DB70" s="3918">
        <f t="shared" si="206"/>
        <v>43347</v>
      </c>
      <c r="DC70" s="3918">
        <f t="shared" si="206"/>
        <v>43747</v>
      </c>
      <c r="DD70" s="3919" t="s">
        <v>454</v>
      </c>
      <c r="DE70" s="3918">
        <f t="shared" ref="DE70:DK70" si="207">DE71</f>
        <v>43775</v>
      </c>
      <c r="DF70" s="3918">
        <f t="shared" si="207"/>
        <v>43810</v>
      </c>
      <c r="DG70" s="3918">
        <f t="shared" si="207"/>
        <v>43852</v>
      </c>
      <c r="DH70" s="3918">
        <f t="shared" si="207"/>
        <v>43887</v>
      </c>
      <c r="DI70" s="3918">
        <f t="shared" si="207"/>
        <v>43922</v>
      </c>
      <c r="DJ70" s="3918">
        <f t="shared" si="207"/>
        <v>43957</v>
      </c>
      <c r="DK70" s="3918">
        <f t="shared" si="207"/>
        <v>43985</v>
      </c>
      <c r="DN70" s="15" t="s">
        <v>420</v>
      </c>
    </row>
    <row r="71" spans="1:160" s="718" customFormat="1" ht="30" customHeight="1" x14ac:dyDescent="0.25">
      <c r="A71" s="4675"/>
      <c r="B71" s="4675"/>
      <c r="C71" s="3591" t="s">
        <v>912</v>
      </c>
      <c r="D71" s="1900" t="s">
        <v>638</v>
      </c>
      <c r="E71" s="1901"/>
      <c r="F71" s="1805"/>
      <c r="G71" s="1796"/>
      <c r="H71" s="1902"/>
      <c r="I71" s="1796"/>
      <c r="J71" s="1797"/>
      <c r="K71" s="1797"/>
      <c r="L71" s="1799"/>
      <c r="M71" s="1795"/>
      <c r="N71" s="1795"/>
      <c r="O71" s="1797"/>
      <c r="P71" s="1797"/>
      <c r="Q71" s="1795"/>
      <c r="R71" s="1804"/>
      <c r="S71" s="1797"/>
      <c r="T71" s="1805"/>
      <c r="U71" s="1796"/>
      <c r="V71" s="1798"/>
      <c r="W71" s="1797"/>
      <c r="X71" s="1903"/>
      <c r="Y71" s="1797"/>
      <c r="Z71" s="1796"/>
      <c r="AA71" s="1776"/>
      <c r="AB71" s="1796">
        <f>AB94-8</f>
        <v>41337</v>
      </c>
      <c r="AC71" s="1797">
        <f>AC94-7</f>
        <v>41358</v>
      </c>
      <c r="AD71" s="1797">
        <f>AD94-7</f>
        <v>41393</v>
      </c>
      <c r="AE71" s="1797">
        <f>AE94-8</f>
        <v>41057</v>
      </c>
      <c r="AF71" s="1797">
        <f>AF94-4</f>
        <v>41449</v>
      </c>
      <c r="AG71" s="1797">
        <f>AG94-7</f>
        <v>41477</v>
      </c>
      <c r="AH71" s="1797">
        <f>AH94-3</f>
        <v>41512</v>
      </c>
      <c r="AI71" s="1797">
        <f>AI94-7</f>
        <v>41175</v>
      </c>
      <c r="AJ71" s="1776" t="s">
        <v>25</v>
      </c>
      <c r="AK71" s="1797">
        <f>AK94-7</f>
        <v>41211</v>
      </c>
      <c r="AL71" s="1797">
        <f>AL94-11</f>
        <v>41238</v>
      </c>
      <c r="AM71" s="1797">
        <v>41645</v>
      </c>
      <c r="AN71" s="1797">
        <f>AN94-1</f>
        <v>41322</v>
      </c>
      <c r="AO71" s="1797">
        <f>AO94-3</f>
        <v>41357</v>
      </c>
      <c r="AP71" s="1797">
        <f>AP94-7</f>
        <v>41385</v>
      </c>
      <c r="AQ71" s="1797">
        <f>AQ94-2</f>
        <v>41420</v>
      </c>
      <c r="AR71" s="1795">
        <v>41820</v>
      </c>
      <c r="AS71" s="1795">
        <f>AS94</f>
        <v>41855</v>
      </c>
      <c r="AT71" s="1795">
        <f>AT94</f>
        <v>41525</v>
      </c>
      <c r="AU71" s="1777">
        <f>AU94</f>
        <v>41918</v>
      </c>
      <c r="AV71" s="1797">
        <v>41576</v>
      </c>
      <c r="AW71" s="1797">
        <f>AW94-1</f>
        <v>41953</v>
      </c>
      <c r="AX71" s="1797">
        <f>AX94-4</f>
        <v>41981</v>
      </c>
      <c r="AY71" s="1797">
        <f>AY94</f>
        <v>42016</v>
      </c>
      <c r="AZ71" s="1797">
        <f>AZ94-2</f>
        <v>42058</v>
      </c>
      <c r="BA71" s="1797">
        <f>BA94</f>
        <v>42090</v>
      </c>
      <c r="BB71" s="1797">
        <f>BB94-2</f>
        <v>42121</v>
      </c>
      <c r="BC71" s="1797">
        <f>BC94</f>
        <v>42159</v>
      </c>
      <c r="BD71" s="1797">
        <f>BD94-9</f>
        <v>42184</v>
      </c>
      <c r="BE71" s="1797">
        <f>BE94-2</f>
        <v>42226</v>
      </c>
      <c r="BF71" s="1804">
        <f>BF94-2</f>
        <v>42261</v>
      </c>
      <c r="BG71" s="1797">
        <v>42296</v>
      </c>
      <c r="BH71" s="1796" t="s">
        <v>25</v>
      </c>
      <c r="BI71" s="1776">
        <v>42331</v>
      </c>
      <c r="BJ71" s="1776">
        <v>42359</v>
      </c>
      <c r="BK71" s="1776">
        <f>BK56+5</f>
        <v>42394</v>
      </c>
      <c r="BL71" s="1776">
        <v>42437</v>
      </c>
      <c r="BM71" s="1799">
        <v>42472</v>
      </c>
      <c r="BN71" s="1799">
        <v>42507</v>
      </c>
      <c r="BO71" s="1799">
        <v>42542</v>
      </c>
      <c r="BP71" s="1799">
        <v>42577</v>
      </c>
      <c r="BQ71" s="1799">
        <v>42605</v>
      </c>
      <c r="BR71" s="1776">
        <f>BR56+14</f>
        <v>42634</v>
      </c>
      <c r="BS71" s="1732">
        <v>42654</v>
      </c>
      <c r="BT71" s="1776" t="s">
        <v>454</v>
      </c>
      <c r="BU71" s="1778">
        <f>BU56+13</f>
        <v>42689</v>
      </c>
      <c r="BV71" s="1776" t="e">
        <f t="shared" ref="BV71:CB71" si="208">BV69+1</f>
        <v>#REF!</v>
      </c>
      <c r="BW71" s="1776" t="e">
        <f t="shared" si="208"/>
        <v>#REF!</v>
      </c>
      <c r="BX71" s="1776" t="e">
        <f t="shared" si="208"/>
        <v>#REF!</v>
      </c>
      <c r="BY71" s="1776" t="e">
        <f t="shared" si="208"/>
        <v>#REF!</v>
      </c>
      <c r="BZ71" s="1776" t="e">
        <f t="shared" si="208"/>
        <v>#REF!</v>
      </c>
      <c r="CA71" s="1776" t="e">
        <f t="shared" si="208"/>
        <v>#REF!</v>
      </c>
      <c r="CB71" s="1776" t="e">
        <f t="shared" si="208"/>
        <v>#REF!</v>
      </c>
      <c r="CC71" s="1776" t="e">
        <f>CC69+1</f>
        <v>#REF!</v>
      </c>
      <c r="CD71" s="1776" t="e">
        <f>CD69+1</f>
        <v>#REF!</v>
      </c>
      <c r="CE71" s="1776" t="e">
        <f>CE69+1</f>
        <v>#REF!</v>
      </c>
      <c r="CF71" s="1799" t="s">
        <v>454</v>
      </c>
      <c r="CG71" s="1776" t="e">
        <f>CG83-1</f>
        <v>#REF!</v>
      </c>
      <c r="CH71" s="1776" t="e">
        <f>CH83-1</f>
        <v>#REF!</v>
      </c>
      <c r="CI71" s="1776" t="e">
        <f>CI83-1</f>
        <v>#REF!</v>
      </c>
      <c r="CJ71" s="1776" t="e">
        <f>CJ83-1</f>
        <v>#REF!</v>
      </c>
      <c r="CK71" s="1776" t="e">
        <f t="shared" ref="CK71:DB71" si="209">CK83-1</f>
        <v>#REF!</v>
      </c>
      <c r="CL71" s="1776" t="e">
        <f t="shared" si="209"/>
        <v>#REF!</v>
      </c>
      <c r="CM71" s="1776" t="e">
        <f t="shared" si="209"/>
        <v>#REF!</v>
      </c>
      <c r="CN71" s="1776" t="e">
        <f t="shared" si="209"/>
        <v>#REF!</v>
      </c>
      <c r="CO71" s="1776" t="e">
        <f t="shared" si="209"/>
        <v>#REF!</v>
      </c>
      <c r="CP71" s="1776" t="e">
        <f t="shared" si="209"/>
        <v>#REF!</v>
      </c>
      <c r="CQ71" s="1776" t="e">
        <f t="shared" si="209"/>
        <v>#REF!</v>
      </c>
      <c r="CR71" s="1776" t="s">
        <v>454</v>
      </c>
      <c r="CS71" s="1776" t="e">
        <f t="shared" si="209"/>
        <v>#REF!</v>
      </c>
      <c r="CT71" s="1776" t="e">
        <f t="shared" si="209"/>
        <v>#REF!</v>
      </c>
      <c r="CU71" s="1776">
        <f t="shared" si="209"/>
        <v>43481</v>
      </c>
      <c r="CV71" s="1776">
        <f t="shared" si="209"/>
        <v>43523</v>
      </c>
      <c r="CW71" s="3916">
        <f t="shared" si="209"/>
        <v>43558</v>
      </c>
      <c r="CX71" s="3916">
        <f t="shared" si="209"/>
        <v>43586</v>
      </c>
      <c r="CY71" s="3916">
        <f t="shared" si="209"/>
        <v>43621</v>
      </c>
      <c r="CZ71" s="3916">
        <f t="shared" si="209"/>
        <v>43649</v>
      </c>
      <c r="DA71" s="3916">
        <f t="shared" si="209"/>
        <v>43684</v>
      </c>
      <c r="DB71" s="3916">
        <f t="shared" si="209"/>
        <v>43347</v>
      </c>
      <c r="DC71" s="3916">
        <f>DC83-1</f>
        <v>43747</v>
      </c>
      <c r="DD71" s="3917" t="s">
        <v>454</v>
      </c>
      <c r="DE71" s="3916">
        <f t="shared" ref="DE71:DK71" si="210">DE83-1</f>
        <v>43775</v>
      </c>
      <c r="DF71" s="3916">
        <f t="shared" si="210"/>
        <v>43810</v>
      </c>
      <c r="DG71" s="3916">
        <f t="shared" si="210"/>
        <v>43852</v>
      </c>
      <c r="DH71" s="3916">
        <f t="shared" si="210"/>
        <v>43887</v>
      </c>
      <c r="DI71" s="3916">
        <f t="shared" si="210"/>
        <v>43922</v>
      </c>
      <c r="DJ71" s="3916">
        <f t="shared" si="210"/>
        <v>43957</v>
      </c>
      <c r="DK71" s="3916">
        <f t="shared" si="210"/>
        <v>43985</v>
      </c>
      <c r="DL71" s="816"/>
      <c r="DM71" s="832"/>
      <c r="DN71" s="816" t="s">
        <v>422</v>
      </c>
      <c r="DO71" s="816" t="s">
        <v>725</v>
      </c>
      <c r="DP71" s="816" t="s">
        <v>725</v>
      </c>
      <c r="DQ71" s="816" t="s">
        <v>725</v>
      </c>
      <c r="DR71" s="816" t="s">
        <v>725</v>
      </c>
      <c r="DS71" s="816" t="s">
        <v>725</v>
      </c>
      <c r="DT71" s="816" t="s">
        <v>725</v>
      </c>
      <c r="DU71" s="816" t="s">
        <v>725</v>
      </c>
      <c r="DV71" s="816" t="s">
        <v>725</v>
      </c>
      <c r="DW71" s="816" t="s">
        <v>725</v>
      </c>
      <c r="DX71" s="816" t="s">
        <v>725</v>
      </c>
      <c r="DY71" s="816" t="s">
        <v>725</v>
      </c>
      <c r="DZ71" s="816" t="s">
        <v>725</v>
      </c>
      <c r="EA71" s="816" t="s">
        <v>725</v>
      </c>
      <c r="EB71" s="816" t="s">
        <v>725</v>
      </c>
      <c r="EC71" s="816" t="s">
        <v>725</v>
      </c>
      <c r="ED71" s="816" t="s">
        <v>725</v>
      </c>
      <c r="EE71" s="816" t="s">
        <v>725</v>
      </c>
      <c r="EF71" s="816" t="s">
        <v>725</v>
      </c>
      <c r="EG71" s="816" t="s">
        <v>725</v>
      </c>
      <c r="EH71" s="816" t="s">
        <v>725</v>
      </c>
      <c r="EI71" s="816" t="s">
        <v>725</v>
      </c>
      <c r="EJ71" s="816" t="s">
        <v>725</v>
      </c>
      <c r="EK71" s="816" t="s">
        <v>725</v>
      </c>
      <c r="EL71" s="816" t="s">
        <v>725</v>
      </c>
      <c r="EM71" s="816" t="s">
        <v>725</v>
      </c>
      <c r="EN71" s="816" t="s">
        <v>725</v>
      </c>
      <c r="EO71" s="816" t="s">
        <v>725</v>
      </c>
      <c r="EP71" s="816" t="s">
        <v>725</v>
      </c>
      <c r="EQ71" s="816" t="s">
        <v>725</v>
      </c>
      <c r="ER71" s="816" t="s">
        <v>725</v>
      </c>
      <c r="ES71" s="816" t="s">
        <v>725</v>
      </c>
      <c r="ET71" s="816" t="s">
        <v>725</v>
      </c>
      <c r="EU71" s="816" t="s">
        <v>725</v>
      </c>
      <c r="EV71" s="816" t="s">
        <v>725</v>
      </c>
      <c r="EW71" s="816" t="s">
        <v>725</v>
      </c>
      <c r="EX71" s="816" t="s">
        <v>725</v>
      </c>
      <c r="EY71" s="816" t="s">
        <v>725</v>
      </c>
      <c r="EZ71" s="816" t="s">
        <v>725</v>
      </c>
      <c r="FA71" s="816" t="s">
        <v>725</v>
      </c>
      <c r="FB71" s="816" t="s">
        <v>725</v>
      </c>
      <c r="FC71" s="816" t="s">
        <v>725</v>
      </c>
      <c r="FD71" s="816" t="s">
        <v>725</v>
      </c>
    </row>
    <row r="72" spans="1:160" s="487" customFormat="1" ht="30" hidden="1" customHeight="1" x14ac:dyDescent="0.25">
      <c r="A72" s="4675"/>
      <c r="B72" s="4675"/>
      <c r="C72" s="3250" t="s">
        <v>62</v>
      </c>
      <c r="D72" s="539"/>
      <c r="E72" s="482"/>
      <c r="F72" s="482"/>
      <c r="G72" s="418"/>
      <c r="H72" s="418"/>
      <c r="I72" s="418"/>
      <c r="J72" s="418"/>
      <c r="K72" s="418"/>
      <c r="L72" s="483"/>
      <c r="M72" s="418"/>
      <c r="N72" s="484"/>
      <c r="O72" s="418"/>
      <c r="P72" s="418"/>
      <c r="Q72" s="418"/>
      <c r="R72" s="485"/>
      <c r="S72" s="418"/>
      <c r="T72" s="482"/>
      <c r="U72" s="486"/>
      <c r="V72" s="687"/>
      <c r="W72" s="417"/>
      <c r="X72" s="440"/>
      <c r="Y72" s="417"/>
      <c r="Z72" s="712"/>
      <c r="AA72" s="441"/>
      <c r="AB72" s="712"/>
      <c r="AC72" s="415"/>
      <c r="AD72" s="415"/>
      <c r="AE72" s="415"/>
      <c r="AF72" s="415"/>
      <c r="AG72" s="415"/>
      <c r="AH72" s="415"/>
      <c r="AI72" s="415"/>
      <c r="AJ72" s="820" t="s">
        <v>25</v>
      </c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820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1139"/>
      <c r="BG72" s="415"/>
      <c r="BH72" s="416" t="s">
        <v>25</v>
      </c>
      <c r="BI72" s="820"/>
      <c r="BJ72" s="820"/>
      <c r="BK72" s="820"/>
      <c r="BL72" s="820"/>
      <c r="BM72" s="820"/>
      <c r="BN72" s="820"/>
      <c r="BO72" s="820"/>
      <c r="BP72" s="820"/>
      <c r="BQ72" s="1137"/>
      <c r="BR72" s="820"/>
      <c r="BS72" s="1145"/>
      <c r="BT72" s="820" t="s">
        <v>454</v>
      </c>
      <c r="BU72" s="2889"/>
      <c r="BV72" s="539"/>
      <c r="BW72" s="539"/>
      <c r="BX72" s="539"/>
      <c r="BY72" s="539"/>
      <c r="BZ72" s="539"/>
      <c r="CA72" s="539"/>
      <c r="CB72" s="539"/>
      <c r="CC72" s="539"/>
      <c r="CD72" s="539"/>
      <c r="CE72" s="539"/>
      <c r="CF72" s="2931" t="s">
        <v>454</v>
      </c>
      <c r="CG72" s="539"/>
      <c r="CH72" s="539"/>
      <c r="CI72" s="539"/>
      <c r="CJ72" s="539"/>
      <c r="CK72" s="539"/>
      <c r="CL72" s="539"/>
      <c r="CM72" s="539"/>
      <c r="CN72" s="539"/>
      <c r="CO72" s="539"/>
      <c r="CP72" s="539"/>
      <c r="CQ72" s="3157"/>
      <c r="CR72" s="3170" t="s">
        <v>454</v>
      </c>
      <c r="CS72" s="539"/>
      <c r="CT72" s="539"/>
      <c r="CU72" s="539"/>
      <c r="CV72" s="539"/>
      <c r="CW72" s="3754"/>
      <c r="CX72" s="3754"/>
      <c r="CY72" s="3754"/>
      <c r="CZ72" s="3754"/>
      <c r="DA72" s="3754"/>
      <c r="DB72" s="3754"/>
      <c r="DC72" s="3754"/>
      <c r="DD72" s="1623" t="s">
        <v>454</v>
      </c>
      <c r="DE72" s="3754"/>
      <c r="DF72" s="3754"/>
      <c r="DG72" s="3754"/>
      <c r="DH72" s="3754"/>
      <c r="DI72" s="3754"/>
      <c r="DJ72" s="3754"/>
      <c r="DK72" s="3754"/>
      <c r="DL72" s="15"/>
      <c r="DM72" s="209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</row>
    <row r="73" spans="1:160" s="487" customFormat="1" ht="30" hidden="1" customHeight="1" x14ac:dyDescent="0.25">
      <c r="A73" s="4675"/>
      <c r="B73" s="4675"/>
      <c r="C73" s="3592" t="s">
        <v>79</v>
      </c>
      <c r="D73" s="540"/>
      <c r="E73" s="488"/>
      <c r="F73" s="488"/>
      <c r="G73" s="484"/>
      <c r="H73" s="484"/>
      <c r="I73" s="484"/>
      <c r="J73" s="484"/>
      <c r="K73" s="484"/>
      <c r="L73" s="489"/>
      <c r="M73" s="484"/>
      <c r="N73" s="484"/>
      <c r="O73" s="484"/>
      <c r="P73" s="484"/>
      <c r="Q73" s="484"/>
      <c r="R73" s="490"/>
      <c r="S73" s="484"/>
      <c r="T73" s="488"/>
      <c r="U73" s="491"/>
      <c r="V73" s="490"/>
      <c r="W73" s="484"/>
      <c r="X73" s="440"/>
      <c r="Y73" s="484"/>
      <c r="Z73" s="491"/>
      <c r="AA73" s="446"/>
      <c r="AB73" s="491"/>
      <c r="AC73" s="821"/>
      <c r="AD73" s="821"/>
      <c r="AE73" s="821"/>
      <c r="AF73" s="821"/>
      <c r="AG73" s="821"/>
      <c r="AH73" s="821"/>
      <c r="AI73" s="821"/>
      <c r="AJ73" s="866" t="s">
        <v>25</v>
      </c>
      <c r="AK73" s="821"/>
      <c r="AL73" s="821"/>
      <c r="AM73" s="821"/>
      <c r="AN73" s="821"/>
      <c r="AO73" s="821"/>
      <c r="AP73" s="821"/>
      <c r="AQ73" s="821"/>
      <c r="AR73" s="821"/>
      <c r="AS73" s="821"/>
      <c r="AT73" s="821"/>
      <c r="AU73" s="866"/>
      <c r="AV73" s="821"/>
      <c r="AW73" s="821"/>
      <c r="AX73" s="821"/>
      <c r="AY73" s="821"/>
      <c r="AZ73" s="821"/>
      <c r="BA73" s="821"/>
      <c r="BB73" s="821"/>
      <c r="BC73" s="821"/>
      <c r="BD73" s="821"/>
      <c r="BE73" s="821"/>
      <c r="BF73" s="1140"/>
      <c r="BG73" s="821"/>
      <c r="BH73" s="1151" t="s">
        <v>25</v>
      </c>
      <c r="BI73" s="866"/>
      <c r="BJ73" s="866"/>
      <c r="BK73" s="866"/>
      <c r="BL73" s="866"/>
      <c r="BM73" s="866"/>
      <c r="BN73" s="866"/>
      <c r="BO73" s="866"/>
      <c r="BP73" s="866"/>
      <c r="BQ73" s="1437"/>
      <c r="BR73" s="866"/>
      <c r="BS73" s="1218"/>
      <c r="BT73" s="866" t="s">
        <v>454</v>
      </c>
      <c r="BU73" s="2889"/>
      <c r="BV73" s="539"/>
      <c r="BW73" s="539"/>
      <c r="BX73" s="539"/>
      <c r="BY73" s="539"/>
      <c r="BZ73" s="539"/>
      <c r="CA73" s="539"/>
      <c r="CB73" s="539"/>
      <c r="CC73" s="539"/>
      <c r="CD73" s="539"/>
      <c r="CE73" s="539"/>
      <c r="CF73" s="2931" t="s">
        <v>454</v>
      </c>
      <c r="CG73" s="539"/>
      <c r="CH73" s="539"/>
      <c r="CI73" s="539"/>
      <c r="CJ73" s="539"/>
      <c r="CK73" s="539"/>
      <c r="CL73" s="539"/>
      <c r="CM73" s="539"/>
      <c r="CN73" s="539"/>
      <c r="CO73" s="539"/>
      <c r="CP73" s="539"/>
      <c r="CQ73" s="3157"/>
      <c r="CR73" s="3170" t="s">
        <v>454</v>
      </c>
      <c r="CS73" s="539"/>
      <c r="CT73" s="539"/>
      <c r="CU73" s="539"/>
      <c r="CV73" s="539"/>
      <c r="CW73" s="3754"/>
      <c r="CX73" s="3754"/>
      <c r="CY73" s="3754"/>
      <c r="CZ73" s="3754"/>
      <c r="DA73" s="3754"/>
      <c r="DB73" s="3754"/>
      <c r="DC73" s="3754"/>
      <c r="DD73" s="1623" t="s">
        <v>454</v>
      </c>
      <c r="DE73" s="3754"/>
      <c r="DF73" s="3754"/>
      <c r="DG73" s="3754"/>
      <c r="DH73" s="3754"/>
      <c r="DI73" s="3754"/>
      <c r="DJ73" s="3754"/>
      <c r="DK73" s="3754"/>
      <c r="DL73" s="15"/>
      <c r="DM73" s="209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</row>
    <row r="74" spans="1:160" s="487" customFormat="1" ht="30" hidden="1" customHeight="1" x14ac:dyDescent="0.25">
      <c r="A74" s="4675"/>
      <c r="B74" s="4675"/>
      <c r="C74" s="3250" t="s">
        <v>56</v>
      </c>
      <c r="D74" s="539"/>
      <c r="E74" s="529"/>
      <c r="F74" s="492"/>
      <c r="G74" s="493"/>
      <c r="H74" s="494"/>
      <c r="I74" s="493"/>
      <c r="J74" s="494"/>
      <c r="K74" s="494"/>
      <c r="L74" s="495"/>
      <c r="M74" s="494"/>
      <c r="N74" s="494"/>
      <c r="O74" s="494"/>
      <c r="P74" s="494"/>
      <c r="Q74" s="496"/>
      <c r="R74" s="497"/>
      <c r="S74" s="494"/>
      <c r="T74" s="492"/>
      <c r="U74" s="493"/>
      <c r="V74" s="688"/>
      <c r="W74" s="689"/>
      <c r="X74" s="440"/>
      <c r="Y74" s="689"/>
      <c r="Z74" s="713"/>
      <c r="AA74" s="739"/>
      <c r="AB74" s="713"/>
      <c r="AC74" s="494"/>
      <c r="AD74" s="494"/>
      <c r="AE74" s="494"/>
      <c r="AF74" s="494"/>
      <c r="AG74" s="494"/>
      <c r="AH74" s="494"/>
      <c r="AI74" s="494"/>
      <c r="AJ74" s="147" t="s">
        <v>25</v>
      </c>
      <c r="AK74" s="494"/>
      <c r="AL74" s="494"/>
      <c r="AM74" s="494"/>
      <c r="AN74" s="494"/>
      <c r="AO74" s="494"/>
      <c r="AP74" s="494"/>
      <c r="AQ74" s="494"/>
      <c r="AR74" s="494"/>
      <c r="AS74" s="494"/>
      <c r="AT74" s="494"/>
      <c r="AU74" s="147"/>
      <c r="AV74" s="494"/>
      <c r="AW74" s="494"/>
      <c r="AX74" s="494"/>
      <c r="AY74" s="494"/>
      <c r="AZ74" s="494"/>
      <c r="BA74" s="494"/>
      <c r="BB74" s="494"/>
      <c r="BC74" s="494"/>
      <c r="BD74" s="494"/>
      <c r="BE74" s="494"/>
      <c r="BF74" s="497"/>
      <c r="BG74" s="494"/>
      <c r="BH74" s="493" t="s">
        <v>25</v>
      </c>
      <c r="BI74" s="147"/>
      <c r="BJ74" s="147"/>
      <c r="BK74" s="147"/>
      <c r="BL74" s="147"/>
      <c r="BM74" s="147"/>
      <c r="BN74" s="147"/>
      <c r="BO74" s="147"/>
      <c r="BP74" s="147"/>
      <c r="BQ74" s="495"/>
      <c r="BR74" s="147"/>
      <c r="BS74" s="131"/>
      <c r="BT74" s="147" t="s">
        <v>454</v>
      </c>
      <c r="BU74" s="2889"/>
      <c r="BV74" s="539"/>
      <c r="BW74" s="539"/>
      <c r="BX74" s="539"/>
      <c r="BY74" s="539"/>
      <c r="BZ74" s="539"/>
      <c r="CA74" s="539"/>
      <c r="CB74" s="539"/>
      <c r="CC74" s="539"/>
      <c r="CD74" s="539"/>
      <c r="CE74" s="539"/>
      <c r="CF74" s="2931" t="s">
        <v>454</v>
      </c>
      <c r="CG74" s="539"/>
      <c r="CH74" s="539"/>
      <c r="CI74" s="539"/>
      <c r="CJ74" s="539"/>
      <c r="CK74" s="539"/>
      <c r="CL74" s="539"/>
      <c r="CM74" s="539"/>
      <c r="CN74" s="539"/>
      <c r="CO74" s="539"/>
      <c r="CP74" s="539"/>
      <c r="CQ74" s="3157"/>
      <c r="CR74" s="3170" t="s">
        <v>454</v>
      </c>
      <c r="CS74" s="539"/>
      <c r="CT74" s="539"/>
      <c r="CU74" s="539"/>
      <c r="CV74" s="539"/>
      <c r="CW74" s="3754"/>
      <c r="CX74" s="3754"/>
      <c r="CY74" s="3754"/>
      <c r="CZ74" s="3754"/>
      <c r="DA74" s="3754"/>
      <c r="DB74" s="3754"/>
      <c r="DC74" s="3754"/>
      <c r="DD74" s="1623" t="s">
        <v>454</v>
      </c>
      <c r="DE74" s="3754"/>
      <c r="DF74" s="3754"/>
      <c r="DG74" s="3754"/>
      <c r="DH74" s="3754"/>
      <c r="DI74" s="3754"/>
      <c r="DJ74" s="3754"/>
      <c r="DK74" s="3754"/>
      <c r="DL74" s="15"/>
      <c r="DM74" s="209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</row>
    <row r="75" spans="1:160" s="487" customFormat="1" ht="30" hidden="1" customHeight="1" x14ac:dyDescent="0.25">
      <c r="A75" s="4675"/>
      <c r="B75" s="4675"/>
      <c r="C75" s="3250" t="s">
        <v>57</v>
      </c>
      <c r="D75" s="539"/>
      <c r="E75" s="529"/>
      <c r="F75" s="492"/>
      <c r="G75" s="493"/>
      <c r="H75" s="494"/>
      <c r="I75" s="493"/>
      <c r="J75" s="494"/>
      <c r="K75" s="494"/>
      <c r="L75" s="495"/>
      <c r="M75" s="494"/>
      <c r="N75" s="494"/>
      <c r="O75" s="494"/>
      <c r="P75" s="494"/>
      <c r="Q75" s="496"/>
      <c r="R75" s="497"/>
      <c r="S75" s="494"/>
      <c r="T75" s="492"/>
      <c r="U75" s="493"/>
      <c r="V75" s="688"/>
      <c r="W75" s="689"/>
      <c r="X75" s="440"/>
      <c r="Y75" s="689"/>
      <c r="Z75" s="713"/>
      <c r="AA75" s="739"/>
      <c r="AB75" s="713"/>
      <c r="AC75" s="494"/>
      <c r="AD75" s="494"/>
      <c r="AE75" s="494"/>
      <c r="AF75" s="494"/>
      <c r="AG75" s="494"/>
      <c r="AH75" s="494"/>
      <c r="AI75" s="494"/>
      <c r="AJ75" s="147" t="s">
        <v>25</v>
      </c>
      <c r="AK75" s="494"/>
      <c r="AL75" s="494"/>
      <c r="AM75" s="494"/>
      <c r="AN75" s="494"/>
      <c r="AO75" s="494"/>
      <c r="AP75" s="494"/>
      <c r="AQ75" s="494"/>
      <c r="AR75" s="494"/>
      <c r="AS75" s="494"/>
      <c r="AT75" s="494"/>
      <c r="AU75" s="147"/>
      <c r="AV75" s="494"/>
      <c r="AW75" s="494"/>
      <c r="AX75" s="494"/>
      <c r="AY75" s="494"/>
      <c r="AZ75" s="494"/>
      <c r="BA75" s="494"/>
      <c r="BB75" s="494"/>
      <c r="BC75" s="494"/>
      <c r="BD75" s="494"/>
      <c r="BE75" s="494"/>
      <c r="BF75" s="497"/>
      <c r="BG75" s="494"/>
      <c r="BH75" s="493" t="s">
        <v>25</v>
      </c>
      <c r="BI75" s="147"/>
      <c r="BJ75" s="147"/>
      <c r="BK75" s="147"/>
      <c r="BL75" s="147"/>
      <c r="BM75" s="147"/>
      <c r="BN75" s="147"/>
      <c r="BO75" s="147"/>
      <c r="BP75" s="147"/>
      <c r="BQ75" s="495"/>
      <c r="BR75" s="147"/>
      <c r="BS75" s="131"/>
      <c r="BT75" s="147" t="s">
        <v>454</v>
      </c>
      <c r="BU75" s="2889"/>
      <c r="BV75" s="539"/>
      <c r="BW75" s="539"/>
      <c r="BX75" s="539"/>
      <c r="BY75" s="539"/>
      <c r="BZ75" s="539"/>
      <c r="CA75" s="539"/>
      <c r="CB75" s="539"/>
      <c r="CC75" s="539"/>
      <c r="CD75" s="539"/>
      <c r="CE75" s="539"/>
      <c r="CF75" s="2931" t="s">
        <v>454</v>
      </c>
      <c r="CG75" s="539"/>
      <c r="CH75" s="539"/>
      <c r="CI75" s="539"/>
      <c r="CJ75" s="539"/>
      <c r="CK75" s="539"/>
      <c r="CL75" s="539"/>
      <c r="CM75" s="539"/>
      <c r="CN75" s="539"/>
      <c r="CO75" s="539"/>
      <c r="CP75" s="539"/>
      <c r="CQ75" s="3157"/>
      <c r="CR75" s="3170" t="s">
        <v>454</v>
      </c>
      <c r="CS75" s="539"/>
      <c r="CT75" s="539"/>
      <c r="CU75" s="539"/>
      <c r="CV75" s="539"/>
      <c r="CW75" s="3754"/>
      <c r="CX75" s="3754"/>
      <c r="CY75" s="3754"/>
      <c r="CZ75" s="3754"/>
      <c r="DA75" s="3754"/>
      <c r="DB75" s="3754"/>
      <c r="DC75" s="3754"/>
      <c r="DD75" s="1623" t="s">
        <v>454</v>
      </c>
      <c r="DE75" s="3754"/>
      <c r="DF75" s="3754"/>
      <c r="DG75" s="3754"/>
      <c r="DH75" s="3754"/>
      <c r="DI75" s="3754"/>
      <c r="DJ75" s="3754"/>
      <c r="DK75" s="3754"/>
      <c r="DL75" s="15"/>
      <c r="DM75" s="209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</row>
    <row r="76" spans="1:160" ht="30" hidden="1" customHeight="1" x14ac:dyDescent="0.25">
      <c r="A76" s="4675"/>
      <c r="B76" s="4675"/>
      <c r="C76" s="1211" t="s">
        <v>71</v>
      </c>
      <c r="D76" s="538"/>
      <c r="E76" s="528"/>
      <c r="F76" s="124"/>
      <c r="G76" s="94"/>
      <c r="H76" s="61"/>
      <c r="I76" s="94"/>
      <c r="J76" s="61"/>
      <c r="K76" s="61"/>
      <c r="L76" s="105"/>
      <c r="M76" s="61"/>
      <c r="N76" s="61"/>
      <c r="O76" s="61"/>
      <c r="P76" s="76"/>
      <c r="Q76" s="76"/>
      <c r="R76" s="295"/>
      <c r="S76" s="61"/>
      <c r="T76" s="125"/>
      <c r="U76" s="94"/>
      <c r="V76" s="672"/>
      <c r="W76" s="673"/>
      <c r="X76" s="449"/>
      <c r="Y76" s="673"/>
      <c r="Z76" s="163"/>
      <c r="AA76" s="670"/>
      <c r="AB76" s="163"/>
      <c r="AC76" s="61"/>
      <c r="AD76" s="61"/>
      <c r="AE76" s="61"/>
      <c r="AF76" s="61"/>
      <c r="AG76" s="61"/>
      <c r="AH76" s="61"/>
      <c r="AI76" s="61"/>
      <c r="AJ76" s="62" t="s">
        <v>25</v>
      </c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2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295"/>
      <c r="BG76" s="61"/>
      <c r="BH76" s="94" t="s">
        <v>25</v>
      </c>
      <c r="BI76" s="62"/>
      <c r="BJ76" s="62"/>
      <c r="BK76" s="62"/>
      <c r="BL76" s="62"/>
      <c r="BM76" s="62"/>
      <c r="BN76" s="62"/>
      <c r="BO76" s="62"/>
      <c r="BP76" s="62"/>
      <c r="BQ76" s="105"/>
      <c r="BR76" s="62"/>
      <c r="BS76" s="63"/>
      <c r="BT76" s="62" t="s">
        <v>454</v>
      </c>
      <c r="BU76" s="266"/>
      <c r="BV76" s="538"/>
      <c r="BW76" s="538"/>
      <c r="BX76" s="538"/>
      <c r="BY76" s="538"/>
      <c r="BZ76" s="538"/>
      <c r="CA76" s="538"/>
      <c r="CB76" s="538"/>
      <c r="CC76" s="538"/>
      <c r="CD76" s="538"/>
      <c r="CE76" s="538"/>
      <c r="CF76" s="2932" t="s">
        <v>454</v>
      </c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3"/>
      <c r="CR76" s="475" t="s">
        <v>454</v>
      </c>
      <c r="CS76" s="538"/>
      <c r="CT76" s="538"/>
      <c r="CU76" s="538"/>
      <c r="CV76" s="538"/>
      <c r="CW76" s="537"/>
      <c r="CX76" s="537"/>
      <c r="CY76" s="537"/>
      <c r="CZ76" s="537"/>
      <c r="DA76" s="537"/>
      <c r="DB76" s="537"/>
      <c r="DC76" s="537"/>
      <c r="DD76" s="3755" t="s">
        <v>454</v>
      </c>
      <c r="DE76" s="537"/>
      <c r="DF76" s="537"/>
      <c r="DG76" s="537"/>
      <c r="DH76" s="537"/>
      <c r="DI76" s="537"/>
      <c r="DJ76" s="537"/>
      <c r="DK76" s="537"/>
    </row>
    <row r="77" spans="1:160" ht="30" hidden="1" customHeight="1" x14ac:dyDescent="0.25">
      <c r="A77" s="4675"/>
      <c r="B77" s="4675"/>
      <c r="C77" s="1211" t="s">
        <v>72</v>
      </c>
      <c r="D77" s="538"/>
      <c r="E77" s="528"/>
      <c r="F77" s="124"/>
      <c r="G77" s="94"/>
      <c r="H77" s="61"/>
      <c r="I77" s="94"/>
      <c r="J77" s="61"/>
      <c r="K77" s="61"/>
      <c r="L77" s="105"/>
      <c r="M77" s="61"/>
      <c r="N77" s="61"/>
      <c r="O77" s="61"/>
      <c r="P77" s="76"/>
      <c r="Q77" s="76"/>
      <c r="R77" s="295"/>
      <c r="S77" s="61"/>
      <c r="T77" s="125"/>
      <c r="U77" s="94"/>
      <c r="V77" s="684"/>
      <c r="W77" s="673"/>
      <c r="X77" s="449"/>
      <c r="Y77" s="673"/>
      <c r="Z77" s="163"/>
      <c r="AA77" s="670"/>
      <c r="AB77" s="163"/>
      <c r="AC77" s="61"/>
      <c r="AD77" s="61"/>
      <c r="AE77" s="61"/>
      <c r="AF77" s="61"/>
      <c r="AG77" s="61"/>
      <c r="AH77" s="61"/>
      <c r="AI77" s="61"/>
      <c r="AJ77" s="62" t="s">
        <v>25</v>
      </c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2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295"/>
      <c r="BG77" s="61"/>
      <c r="BH77" s="94" t="s">
        <v>25</v>
      </c>
      <c r="BI77" s="62"/>
      <c r="BJ77" s="62"/>
      <c r="BK77" s="62"/>
      <c r="BL77" s="62"/>
      <c r="BM77" s="62"/>
      <c r="BN77" s="62"/>
      <c r="BO77" s="62"/>
      <c r="BP77" s="62"/>
      <c r="BQ77" s="105"/>
      <c r="BR77" s="62"/>
      <c r="BS77" s="63"/>
      <c r="BT77" s="62" t="s">
        <v>454</v>
      </c>
      <c r="BU77" s="266"/>
      <c r="BV77" s="538"/>
      <c r="BW77" s="538"/>
      <c r="BX77" s="538"/>
      <c r="BY77" s="538"/>
      <c r="BZ77" s="538"/>
      <c r="CA77" s="538"/>
      <c r="CB77" s="538"/>
      <c r="CC77" s="538"/>
      <c r="CD77" s="538"/>
      <c r="CE77" s="538"/>
      <c r="CF77" s="2932" t="s">
        <v>454</v>
      </c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3"/>
      <c r="CR77" s="475" t="s">
        <v>454</v>
      </c>
      <c r="CS77" s="538"/>
      <c r="CT77" s="538"/>
      <c r="CU77" s="538"/>
      <c r="CV77" s="538"/>
      <c r="CW77" s="537"/>
      <c r="CX77" s="537"/>
      <c r="CY77" s="537"/>
      <c r="CZ77" s="537"/>
      <c r="DA77" s="537"/>
      <c r="DB77" s="537"/>
      <c r="DC77" s="537"/>
      <c r="DD77" s="3755" t="s">
        <v>454</v>
      </c>
      <c r="DE77" s="537"/>
      <c r="DF77" s="537"/>
      <c r="DG77" s="537"/>
      <c r="DH77" s="537"/>
      <c r="DI77" s="537"/>
      <c r="DJ77" s="537"/>
      <c r="DK77" s="537"/>
    </row>
    <row r="78" spans="1:160" ht="30" hidden="1" customHeight="1" x14ac:dyDescent="0.25">
      <c r="A78" s="4675"/>
      <c r="B78" s="4675"/>
      <c r="C78" s="2576" t="s">
        <v>34</v>
      </c>
      <c r="D78" s="532"/>
      <c r="E78" s="528"/>
      <c r="F78" s="480"/>
      <c r="G78" s="481"/>
      <c r="H78" s="61"/>
      <c r="I78" s="94"/>
      <c r="J78" s="61"/>
      <c r="K78" s="61"/>
      <c r="L78" s="105"/>
      <c r="M78" s="61"/>
      <c r="N78" s="76"/>
      <c r="O78" s="61"/>
      <c r="P78" s="61"/>
      <c r="Q78" s="61"/>
      <c r="R78" s="295"/>
      <c r="S78" s="61"/>
      <c r="T78" s="125"/>
      <c r="U78" s="295"/>
      <c r="V78" s="684"/>
      <c r="W78" s="673"/>
      <c r="X78" s="449"/>
      <c r="Y78" s="673"/>
      <c r="Z78" s="163"/>
      <c r="AA78" s="670"/>
      <c r="AB78" s="163">
        <f>AC56</f>
        <v>41353</v>
      </c>
      <c r="AC78" s="61">
        <f>AD56</f>
        <v>41388</v>
      </c>
      <c r="AD78" s="61">
        <f>AE56</f>
        <v>41051</v>
      </c>
      <c r="AE78" s="61"/>
      <c r="AF78" s="61"/>
      <c r="AG78" s="61"/>
      <c r="AH78" s="61"/>
      <c r="AI78" s="61"/>
      <c r="AJ78" s="62" t="s">
        <v>25</v>
      </c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2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295"/>
      <c r="BG78" s="61"/>
      <c r="BH78" s="94" t="s">
        <v>25</v>
      </c>
      <c r="BI78" s="62"/>
      <c r="BJ78" s="62"/>
      <c r="BK78" s="62"/>
      <c r="BL78" s="62"/>
      <c r="BM78" s="62"/>
      <c r="BN78" s="62"/>
      <c r="BO78" s="62"/>
      <c r="BP78" s="62"/>
      <c r="BQ78" s="105"/>
      <c r="BR78" s="62"/>
      <c r="BS78" s="63"/>
      <c r="BT78" s="62" t="s">
        <v>454</v>
      </c>
      <c r="BU78" s="266"/>
      <c r="BV78" s="538"/>
      <c r="BW78" s="538"/>
      <c r="BX78" s="538"/>
      <c r="BY78" s="538"/>
      <c r="BZ78" s="538"/>
      <c r="CA78" s="538"/>
      <c r="CB78" s="538"/>
      <c r="CC78" s="538"/>
      <c r="CD78" s="538"/>
      <c r="CE78" s="538"/>
      <c r="CF78" s="2932" t="s">
        <v>454</v>
      </c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3"/>
      <c r="CR78" s="475" t="s">
        <v>454</v>
      </c>
      <c r="CS78" s="538"/>
      <c r="CT78" s="538"/>
      <c r="CU78" s="538"/>
      <c r="CV78" s="538"/>
      <c r="CW78" s="537"/>
      <c r="CX78" s="537"/>
      <c r="CY78" s="537"/>
      <c r="CZ78" s="537"/>
      <c r="DA78" s="537"/>
      <c r="DB78" s="537"/>
      <c r="DC78" s="537"/>
      <c r="DD78" s="3755" t="s">
        <v>454</v>
      </c>
      <c r="DE78" s="537"/>
      <c r="DF78" s="537"/>
      <c r="DG78" s="537"/>
      <c r="DH78" s="537"/>
      <c r="DI78" s="537"/>
      <c r="DJ78" s="537"/>
      <c r="DK78" s="537"/>
    </row>
    <row r="79" spans="1:160" ht="30" hidden="1" customHeight="1" x14ac:dyDescent="0.25">
      <c r="A79" s="4675"/>
      <c r="B79" s="4675"/>
      <c r="C79" s="1211" t="s">
        <v>16</v>
      </c>
      <c r="D79" s="538"/>
      <c r="E79" s="528"/>
      <c r="F79" s="124"/>
      <c r="G79" s="94"/>
      <c r="H79" s="61"/>
      <c r="I79" s="94"/>
      <c r="J79" s="61"/>
      <c r="K79" s="61"/>
      <c r="L79" s="105"/>
      <c r="M79" s="61"/>
      <c r="N79" s="61"/>
      <c r="O79" s="61"/>
      <c r="P79" s="61"/>
      <c r="Q79" s="61"/>
      <c r="R79" s="295"/>
      <c r="S79" s="61"/>
      <c r="T79" s="124"/>
      <c r="U79" s="94"/>
      <c r="V79" s="672"/>
      <c r="W79" s="673"/>
      <c r="X79" s="449"/>
      <c r="Y79" s="673"/>
      <c r="Z79" s="163"/>
      <c r="AA79" s="670"/>
      <c r="AB79" s="163">
        <f>AB78+2</f>
        <v>41355</v>
      </c>
      <c r="AC79" s="61">
        <f>AC78+2</f>
        <v>41390</v>
      </c>
      <c r="AD79" s="61">
        <f>AD78+2</f>
        <v>41053</v>
      </c>
      <c r="AE79" s="61"/>
      <c r="AF79" s="61"/>
      <c r="AG79" s="61"/>
      <c r="AH79" s="61"/>
      <c r="AI79" s="61"/>
      <c r="AJ79" s="62" t="s">
        <v>25</v>
      </c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2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295"/>
      <c r="BG79" s="61"/>
      <c r="BH79" s="94" t="s">
        <v>25</v>
      </c>
      <c r="BI79" s="62"/>
      <c r="BJ79" s="62"/>
      <c r="BK79" s="62"/>
      <c r="BL79" s="62"/>
      <c r="BM79" s="62"/>
      <c r="BN79" s="62"/>
      <c r="BO79" s="62"/>
      <c r="BP79" s="62"/>
      <c r="BQ79" s="105"/>
      <c r="BR79" s="62"/>
      <c r="BS79" s="63"/>
      <c r="BT79" s="62" t="s">
        <v>454</v>
      </c>
      <c r="BU79" s="266"/>
      <c r="BV79" s="538"/>
      <c r="BW79" s="538"/>
      <c r="BX79" s="538"/>
      <c r="BY79" s="538"/>
      <c r="BZ79" s="538"/>
      <c r="CA79" s="538"/>
      <c r="CB79" s="538"/>
      <c r="CC79" s="538"/>
      <c r="CD79" s="538"/>
      <c r="CE79" s="538"/>
      <c r="CF79" s="2932" t="s">
        <v>454</v>
      </c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3"/>
      <c r="CR79" s="475" t="s">
        <v>454</v>
      </c>
      <c r="CS79" s="538"/>
      <c r="CT79" s="538"/>
      <c r="CU79" s="538"/>
      <c r="CV79" s="538"/>
      <c r="CW79" s="537"/>
      <c r="CX79" s="537"/>
      <c r="CY79" s="537"/>
      <c r="CZ79" s="537"/>
      <c r="DA79" s="537"/>
      <c r="DB79" s="537"/>
      <c r="DC79" s="537"/>
      <c r="DD79" s="3755" t="s">
        <v>454</v>
      </c>
      <c r="DE79" s="537"/>
      <c r="DF79" s="537"/>
      <c r="DG79" s="537"/>
      <c r="DH79" s="537"/>
      <c r="DI79" s="537"/>
      <c r="DJ79" s="537"/>
      <c r="DK79" s="537"/>
    </row>
    <row r="80" spans="1:160" ht="30" hidden="1" customHeight="1" x14ac:dyDescent="0.25">
      <c r="A80" s="4675"/>
      <c r="B80" s="4675"/>
      <c r="C80" s="1211" t="s">
        <v>12</v>
      </c>
      <c r="D80" s="538"/>
      <c r="E80" s="530"/>
      <c r="F80" s="125"/>
      <c r="G80" s="202"/>
      <c r="H80" s="158"/>
      <c r="I80" s="202"/>
      <c r="J80" s="158"/>
      <c r="K80" s="158"/>
      <c r="L80" s="201"/>
      <c r="M80" s="158"/>
      <c r="N80" s="158"/>
      <c r="O80" s="158"/>
      <c r="P80" s="158"/>
      <c r="Q80" s="158"/>
      <c r="R80" s="296"/>
      <c r="S80" s="158"/>
      <c r="T80" s="299"/>
      <c r="U80" s="202"/>
      <c r="V80" s="682"/>
      <c r="W80" s="683"/>
      <c r="X80" s="449"/>
      <c r="Y80" s="683"/>
      <c r="Z80" s="708"/>
      <c r="AA80" s="709"/>
      <c r="AB80" s="708">
        <f t="shared" ref="AB80:AI80" si="211">AB94</f>
        <v>41345</v>
      </c>
      <c r="AC80" s="158">
        <f t="shared" si="211"/>
        <v>41365</v>
      </c>
      <c r="AD80" s="158">
        <f t="shared" si="211"/>
        <v>41400</v>
      </c>
      <c r="AE80" s="158">
        <f t="shared" si="211"/>
        <v>41065</v>
      </c>
      <c r="AF80" s="158">
        <f t="shared" si="211"/>
        <v>41453</v>
      </c>
      <c r="AG80" s="158">
        <f t="shared" si="211"/>
        <v>41484</v>
      </c>
      <c r="AH80" s="158">
        <f t="shared" si="211"/>
        <v>41515</v>
      </c>
      <c r="AI80" s="158">
        <f t="shared" si="211"/>
        <v>41182</v>
      </c>
      <c r="AJ80" s="50" t="s">
        <v>25</v>
      </c>
      <c r="AK80" s="158">
        <f>AK94</f>
        <v>41218</v>
      </c>
      <c r="AL80" s="158">
        <f>AL94</f>
        <v>41249</v>
      </c>
      <c r="AM80" s="158">
        <f t="shared" ref="AM80:AR80" si="212">AM94</f>
        <v>41284</v>
      </c>
      <c r="AN80" s="158">
        <f t="shared" si="212"/>
        <v>41323</v>
      </c>
      <c r="AO80" s="158">
        <f t="shared" si="212"/>
        <v>41360</v>
      </c>
      <c r="AP80" s="158">
        <f t="shared" si="212"/>
        <v>41392</v>
      </c>
      <c r="AQ80" s="158">
        <f t="shared" si="212"/>
        <v>41422</v>
      </c>
      <c r="AR80" s="158">
        <f t="shared" si="212"/>
        <v>41455</v>
      </c>
      <c r="AS80" s="158">
        <f>AS94</f>
        <v>41855</v>
      </c>
      <c r="AT80" s="158">
        <f t="shared" ref="AT80:AZ80" si="213">AT94</f>
        <v>41525</v>
      </c>
      <c r="AU80" s="50">
        <f t="shared" si="213"/>
        <v>41918</v>
      </c>
      <c r="AV80" s="158">
        <f t="shared" si="213"/>
        <v>41946</v>
      </c>
      <c r="AW80" s="158">
        <f>AW94</f>
        <v>41954</v>
      </c>
      <c r="AX80" s="158">
        <f t="shared" si="213"/>
        <v>41985</v>
      </c>
      <c r="AY80" s="158">
        <f t="shared" si="213"/>
        <v>42016</v>
      </c>
      <c r="AZ80" s="158">
        <f t="shared" si="213"/>
        <v>42060</v>
      </c>
      <c r="BA80" s="158">
        <f>BA94</f>
        <v>42090</v>
      </c>
      <c r="BB80" s="158">
        <f>BB94</f>
        <v>42123</v>
      </c>
      <c r="BC80" s="158">
        <f>BC94</f>
        <v>42159</v>
      </c>
      <c r="BD80" s="158">
        <f>BD94</f>
        <v>42193</v>
      </c>
      <c r="BE80" s="158">
        <f>BE94</f>
        <v>42228</v>
      </c>
      <c r="BF80" s="296"/>
      <c r="BG80" s="158"/>
      <c r="BH80" s="202" t="s">
        <v>25</v>
      </c>
      <c r="BI80" s="50"/>
      <c r="BJ80" s="50"/>
      <c r="BK80" s="50"/>
      <c r="BL80" s="50"/>
      <c r="BM80" s="50"/>
      <c r="BN80" s="50"/>
      <c r="BO80" s="50"/>
      <c r="BP80" s="50"/>
      <c r="BQ80" s="201"/>
      <c r="BR80" s="50"/>
      <c r="BS80" s="51"/>
      <c r="BT80" s="50" t="s">
        <v>454</v>
      </c>
      <c r="BU80" s="266"/>
      <c r="BV80" s="538"/>
      <c r="BW80" s="538"/>
      <c r="BX80" s="538"/>
      <c r="BY80" s="538"/>
      <c r="BZ80" s="538"/>
      <c r="CA80" s="538"/>
      <c r="CB80" s="538"/>
      <c r="CC80" s="538"/>
      <c r="CD80" s="538"/>
      <c r="CE80" s="538"/>
      <c r="CF80" s="2932" t="s">
        <v>454</v>
      </c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3"/>
      <c r="CR80" s="475" t="s">
        <v>454</v>
      </c>
      <c r="CS80" s="538"/>
      <c r="CT80" s="538"/>
      <c r="CU80" s="538"/>
      <c r="CV80" s="538"/>
      <c r="CW80" s="537"/>
      <c r="CX80" s="537"/>
      <c r="CY80" s="537"/>
      <c r="CZ80" s="537"/>
      <c r="DA80" s="537"/>
      <c r="DB80" s="537"/>
      <c r="DC80" s="537"/>
      <c r="DD80" s="3755" t="s">
        <v>454</v>
      </c>
      <c r="DE80" s="537"/>
      <c r="DF80" s="537"/>
      <c r="DG80" s="537"/>
      <c r="DH80" s="537"/>
      <c r="DI80" s="537"/>
      <c r="DJ80" s="537"/>
      <c r="DK80" s="537"/>
    </row>
    <row r="81" spans="1:160" ht="30" hidden="1" customHeight="1" x14ac:dyDescent="0.25">
      <c r="A81" s="4675"/>
      <c r="B81" s="4675"/>
      <c r="C81" s="1211"/>
      <c r="D81" s="538"/>
      <c r="E81" s="530"/>
      <c r="F81" s="125"/>
      <c r="G81" s="202"/>
      <c r="H81" s="202"/>
      <c r="I81" s="202"/>
      <c r="J81" s="202"/>
      <c r="K81" s="202"/>
      <c r="L81" s="201"/>
      <c r="M81" s="158"/>
      <c r="N81" s="158"/>
      <c r="O81" s="158"/>
      <c r="P81" s="158"/>
      <c r="Q81" s="158"/>
      <c r="R81" s="296"/>
      <c r="S81" s="158"/>
      <c r="T81" s="299"/>
      <c r="U81" s="202"/>
      <c r="V81" s="682"/>
      <c r="W81" s="683"/>
      <c r="X81" s="449"/>
      <c r="Y81" s="683"/>
      <c r="Z81" s="708"/>
      <c r="AA81" s="709"/>
      <c r="AB81" s="708"/>
      <c r="AC81" s="158"/>
      <c r="AD81" s="158"/>
      <c r="AE81" s="158"/>
      <c r="AF81" s="158"/>
      <c r="AG81" s="158"/>
      <c r="AH81" s="158"/>
      <c r="AI81" s="158"/>
      <c r="AJ81" s="50" t="s">
        <v>25</v>
      </c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50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296"/>
      <c r="BG81" s="158"/>
      <c r="BH81" s="202" t="s">
        <v>25</v>
      </c>
      <c r="BI81" s="50"/>
      <c r="BJ81" s="50"/>
      <c r="BK81" s="50"/>
      <c r="BL81" s="50"/>
      <c r="BM81" s="50"/>
      <c r="BN81" s="50"/>
      <c r="BO81" s="50"/>
      <c r="BP81" s="50"/>
      <c r="BQ81" s="201"/>
      <c r="BR81" s="50"/>
      <c r="BS81" s="51"/>
      <c r="BT81" s="50" t="s">
        <v>454</v>
      </c>
      <c r="BU81" s="266"/>
      <c r="BV81" s="538"/>
      <c r="BW81" s="538"/>
      <c r="BX81" s="538"/>
      <c r="BY81" s="538"/>
      <c r="BZ81" s="538"/>
      <c r="CA81" s="538"/>
      <c r="CB81" s="538"/>
      <c r="CC81" s="538"/>
      <c r="CD81" s="538"/>
      <c r="CE81" s="538"/>
      <c r="CF81" s="2932" t="s">
        <v>454</v>
      </c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3"/>
      <c r="CR81" s="475" t="s">
        <v>454</v>
      </c>
      <c r="CS81" s="538"/>
      <c r="CT81" s="538"/>
      <c r="CU81" s="538"/>
      <c r="CV81" s="538"/>
      <c r="CW81" s="537"/>
      <c r="CX81" s="537"/>
      <c r="CY81" s="537"/>
      <c r="CZ81" s="537"/>
      <c r="DA81" s="537"/>
      <c r="DB81" s="537"/>
      <c r="DC81" s="537"/>
      <c r="DD81" s="3755" t="s">
        <v>454</v>
      </c>
      <c r="DE81" s="537"/>
      <c r="DF81" s="537"/>
      <c r="DG81" s="537"/>
      <c r="DH81" s="537"/>
      <c r="DI81" s="537"/>
      <c r="DJ81" s="537"/>
      <c r="DK81" s="537"/>
    </row>
    <row r="82" spans="1:160" ht="30" hidden="1" customHeight="1" x14ac:dyDescent="0.25">
      <c r="A82" s="4675"/>
      <c r="B82" s="4675"/>
      <c r="C82" s="1211"/>
      <c r="D82" s="538"/>
      <c r="E82" s="530"/>
      <c r="F82" s="125"/>
      <c r="G82" s="202"/>
      <c r="H82" s="202"/>
      <c r="I82" s="202"/>
      <c r="J82" s="202"/>
      <c r="K82" s="202"/>
      <c r="L82" s="201"/>
      <c r="M82" s="158"/>
      <c r="N82" s="158"/>
      <c r="O82" s="158"/>
      <c r="P82" s="158"/>
      <c r="Q82" s="158"/>
      <c r="R82" s="296"/>
      <c r="S82" s="158"/>
      <c r="T82" s="299"/>
      <c r="U82" s="202"/>
      <c r="V82" s="682"/>
      <c r="W82" s="683"/>
      <c r="X82" s="449"/>
      <c r="Y82" s="683"/>
      <c r="Z82" s="708"/>
      <c r="AA82" s="709"/>
      <c r="AB82" s="708"/>
      <c r="AC82" s="158"/>
      <c r="AD82" s="158"/>
      <c r="AE82" s="158"/>
      <c r="AF82" s="158"/>
      <c r="AG82" s="158"/>
      <c r="AH82" s="158"/>
      <c r="AI82" s="158"/>
      <c r="AJ82" s="50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50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296"/>
      <c r="BG82" s="158"/>
      <c r="BH82" s="202"/>
      <c r="BI82" s="50"/>
      <c r="BJ82" s="50"/>
      <c r="BK82" s="50"/>
      <c r="BL82" s="50"/>
      <c r="BM82" s="50"/>
      <c r="BN82" s="50">
        <f t="shared" ref="BN82:BT82" si="214">BN71+7</f>
        <v>42514</v>
      </c>
      <c r="BO82" s="50">
        <f t="shared" si="214"/>
        <v>42549</v>
      </c>
      <c r="BP82" s="50">
        <f t="shared" si="214"/>
        <v>42584</v>
      </c>
      <c r="BQ82" s="201">
        <f t="shared" si="214"/>
        <v>42612</v>
      </c>
      <c r="BR82" s="50">
        <f t="shared" si="214"/>
        <v>42641</v>
      </c>
      <c r="BS82" s="51">
        <f t="shared" si="214"/>
        <v>42661</v>
      </c>
      <c r="BT82" s="50" t="e">
        <f t="shared" si="214"/>
        <v>#VALUE!</v>
      </c>
      <c r="BU82" s="266"/>
      <c r="BV82" s="538"/>
      <c r="BW82" s="538"/>
      <c r="BX82" s="538"/>
      <c r="BY82" s="538"/>
      <c r="BZ82" s="538"/>
      <c r="CA82" s="538"/>
      <c r="CB82" s="538"/>
      <c r="CC82" s="538"/>
      <c r="CD82" s="538"/>
      <c r="CE82" s="538"/>
      <c r="CF82" s="2932" t="s">
        <v>454</v>
      </c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3"/>
      <c r="CR82" s="475" t="s">
        <v>454</v>
      </c>
      <c r="CS82" s="538"/>
      <c r="CT82" s="538"/>
      <c r="CU82" s="538"/>
      <c r="CV82" s="538"/>
      <c r="CW82" s="537"/>
      <c r="CX82" s="537"/>
      <c r="CY82" s="537"/>
      <c r="CZ82" s="537"/>
      <c r="DA82" s="537"/>
      <c r="DB82" s="537"/>
      <c r="DC82" s="537"/>
      <c r="DD82" s="3755" t="s">
        <v>454</v>
      </c>
      <c r="DE82" s="537"/>
      <c r="DF82" s="537"/>
      <c r="DG82" s="537"/>
      <c r="DH82" s="537"/>
      <c r="DI82" s="537"/>
      <c r="DJ82" s="537"/>
      <c r="DK82" s="537"/>
    </row>
    <row r="83" spans="1:160" ht="30" customHeight="1" x14ac:dyDescent="0.25">
      <c r="A83" s="4675"/>
      <c r="B83" s="4675"/>
      <c r="C83" s="3591" t="s">
        <v>909</v>
      </c>
      <c r="D83" s="2195" t="s">
        <v>642</v>
      </c>
      <c r="E83" s="530"/>
      <c r="F83" s="125"/>
      <c r="G83" s="202"/>
      <c r="H83" s="202"/>
      <c r="I83" s="202"/>
      <c r="J83" s="202"/>
      <c r="K83" s="202"/>
      <c r="L83" s="201"/>
      <c r="M83" s="158"/>
      <c r="N83" s="158"/>
      <c r="O83" s="158"/>
      <c r="P83" s="158"/>
      <c r="Q83" s="158"/>
      <c r="R83" s="296"/>
      <c r="S83" s="158"/>
      <c r="T83" s="299"/>
      <c r="U83" s="202"/>
      <c r="V83" s="682"/>
      <c r="W83" s="683"/>
      <c r="X83" s="449"/>
      <c r="Y83" s="683"/>
      <c r="Z83" s="708"/>
      <c r="AA83" s="709"/>
      <c r="AB83" s="708"/>
      <c r="AC83" s="158"/>
      <c r="AD83" s="158"/>
      <c r="AE83" s="158"/>
      <c r="AF83" s="158"/>
      <c r="AG83" s="158"/>
      <c r="AH83" s="158"/>
      <c r="AI83" s="158"/>
      <c r="AJ83" s="50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50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296"/>
      <c r="BG83" s="158"/>
      <c r="BH83" s="202"/>
      <c r="BI83" s="50"/>
      <c r="BJ83" s="50"/>
      <c r="BK83" s="50"/>
      <c r="BL83" s="50"/>
      <c r="BM83" s="50"/>
      <c r="BN83" s="50"/>
      <c r="BO83" s="50"/>
      <c r="BP83" s="50"/>
      <c r="BQ83" s="201"/>
      <c r="BR83" s="1776"/>
      <c r="BS83" s="1799"/>
      <c r="BT83" s="1776"/>
      <c r="BU83" s="2888"/>
      <c r="BV83" s="1776" t="e">
        <f t="shared" ref="BV83:CB83" si="215">BV71+1</f>
        <v>#REF!</v>
      </c>
      <c r="BW83" s="1776" t="e">
        <f t="shared" si="215"/>
        <v>#REF!</v>
      </c>
      <c r="BX83" s="1776" t="e">
        <f t="shared" si="215"/>
        <v>#REF!</v>
      </c>
      <c r="BY83" s="1776" t="e">
        <f t="shared" si="215"/>
        <v>#REF!</v>
      </c>
      <c r="BZ83" s="1776" t="e">
        <f t="shared" si="215"/>
        <v>#REF!</v>
      </c>
      <c r="CA83" s="1776" t="e">
        <f t="shared" si="215"/>
        <v>#REF!</v>
      </c>
      <c r="CB83" s="1776" t="e">
        <f t="shared" si="215"/>
        <v>#REF!</v>
      </c>
      <c r="CC83" s="1776" t="e">
        <f>CC71+1</f>
        <v>#REF!</v>
      </c>
      <c r="CD83" s="1776" t="e">
        <f>CD71+1</f>
        <v>#REF!</v>
      </c>
      <c r="CE83" s="1776" t="e">
        <f>CE71+1</f>
        <v>#REF!</v>
      </c>
      <c r="CF83" s="1799" t="s">
        <v>454</v>
      </c>
      <c r="CG83" s="1776" t="e">
        <f>CG84-1</f>
        <v>#REF!</v>
      </c>
      <c r="CH83" s="1776" t="e">
        <f>CH84-1</f>
        <v>#REF!</v>
      </c>
      <c r="CI83" s="1776" t="e">
        <f>CI84-1</f>
        <v>#REF!</v>
      </c>
      <c r="CJ83" s="1776" t="e">
        <f>CJ84-1</f>
        <v>#REF!</v>
      </c>
      <c r="CK83" s="1776" t="e">
        <f t="shared" ref="CK83:DK83" si="216">CK84-1</f>
        <v>#REF!</v>
      </c>
      <c r="CL83" s="1776" t="e">
        <f t="shared" si="216"/>
        <v>#REF!</v>
      </c>
      <c r="CM83" s="1776" t="e">
        <f t="shared" si="216"/>
        <v>#REF!</v>
      </c>
      <c r="CN83" s="1776" t="e">
        <f t="shared" si="216"/>
        <v>#REF!</v>
      </c>
      <c r="CO83" s="1776" t="e">
        <f t="shared" si="216"/>
        <v>#REF!</v>
      </c>
      <c r="CP83" s="1776" t="e">
        <f t="shared" si="216"/>
        <v>#REF!</v>
      </c>
      <c r="CQ83" s="1776" t="e">
        <f t="shared" si="216"/>
        <v>#REF!</v>
      </c>
      <c r="CR83" s="1776" t="s">
        <v>454</v>
      </c>
      <c r="CS83" s="1776" t="e">
        <f t="shared" si="216"/>
        <v>#REF!</v>
      </c>
      <c r="CT83" s="1776" t="e">
        <f t="shared" si="216"/>
        <v>#REF!</v>
      </c>
      <c r="CU83" s="1776">
        <f t="shared" si="216"/>
        <v>43482</v>
      </c>
      <c r="CV83" s="1776">
        <f t="shared" si="216"/>
        <v>43524</v>
      </c>
      <c r="CW83" s="3916">
        <f t="shared" si="216"/>
        <v>43559</v>
      </c>
      <c r="CX83" s="3916">
        <f t="shared" si="216"/>
        <v>43587</v>
      </c>
      <c r="CY83" s="3916">
        <f t="shared" si="216"/>
        <v>43622</v>
      </c>
      <c r="CZ83" s="3916">
        <f t="shared" si="216"/>
        <v>43650</v>
      </c>
      <c r="DA83" s="3916">
        <f t="shared" si="216"/>
        <v>43685</v>
      </c>
      <c r="DB83" s="3916">
        <f t="shared" si="216"/>
        <v>43348</v>
      </c>
      <c r="DC83" s="3916">
        <f t="shared" si="216"/>
        <v>43748</v>
      </c>
      <c r="DD83" s="3917" t="s">
        <v>454</v>
      </c>
      <c r="DE83" s="3916">
        <f t="shared" si="216"/>
        <v>43776</v>
      </c>
      <c r="DF83" s="3916">
        <f t="shared" si="216"/>
        <v>43811</v>
      </c>
      <c r="DG83" s="3916">
        <f t="shared" si="216"/>
        <v>43853</v>
      </c>
      <c r="DH83" s="3916">
        <f t="shared" si="216"/>
        <v>43888</v>
      </c>
      <c r="DI83" s="3916">
        <f t="shared" si="216"/>
        <v>43923</v>
      </c>
      <c r="DJ83" s="3916">
        <f t="shared" si="216"/>
        <v>43958</v>
      </c>
      <c r="DK83" s="3916">
        <f t="shared" si="216"/>
        <v>43986</v>
      </c>
      <c r="DN83" s="3150" t="s">
        <v>421</v>
      </c>
      <c r="DO83" s="15" t="s">
        <v>722</v>
      </c>
      <c r="DP83" s="15" t="s">
        <v>722</v>
      </c>
      <c r="DQ83" s="15" t="s">
        <v>722</v>
      </c>
      <c r="DR83" s="15" t="s">
        <v>722</v>
      </c>
      <c r="DS83" s="15" t="s">
        <v>722</v>
      </c>
      <c r="DT83" s="15" t="s">
        <v>722</v>
      </c>
      <c r="DU83" s="15" t="s">
        <v>722</v>
      </c>
      <c r="DV83" s="15" t="s">
        <v>722</v>
      </c>
      <c r="DW83" s="15" t="s">
        <v>722</v>
      </c>
      <c r="DX83" s="15" t="s">
        <v>722</v>
      </c>
      <c r="DY83" s="15" t="s">
        <v>722</v>
      </c>
      <c r="DZ83" s="15" t="s">
        <v>722</v>
      </c>
      <c r="EA83" s="15" t="s">
        <v>722</v>
      </c>
      <c r="EB83" s="15" t="s">
        <v>722</v>
      </c>
      <c r="EC83" s="15" t="s">
        <v>722</v>
      </c>
      <c r="ED83" s="15" t="s">
        <v>722</v>
      </c>
      <c r="EE83" s="15" t="s">
        <v>722</v>
      </c>
      <c r="EF83" s="15" t="s">
        <v>722</v>
      </c>
      <c r="EG83" s="15" t="s">
        <v>722</v>
      </c>
      <c r="EH83" s="15" t="s">
        <v>722</v>
      </c>
      <c r="EI83" s="15" t="s">
        <v>722</v>
      </c>
      <c r="EJ83" s="15" t="s">
        <v>722</v>
      </c>
      <c r="EK83" s="15" t="s">
        <v>722</v>
      </c>
      <c r="EL83" s="15" t="s">
        <v>722</v>
      </c>
      <c r="EM83" s="15" t="s">
        <v>722</v>
      </c>
      <c r="EN83" s="15" t="s">
        <v>722</v>
      </c>
      <c r="EO83" s="15" t="s">
        <v>722</v>
      </c>
      <c r="EP83" s="15" t="s">
        <v>722</v>
      </c>
      <c r="EQ83" s="15" t="s">
        <v>722</v>
      </c>
      <c r="ER83" s="15" t="s">
        <v>722</v>
      </c>
      <c r="ES83" s="15" t="s">
        <v>722</v>
      </c>
      <c r="ET83" s="15" t="s">
        <v>722</v>
      </c>
      <c r="EU83" s="15" t="s">
        <v>722</v>
      </c>
      <c r="EV83" s="15" t="s">
        <v>722</v>
      </c>
      <c r="EW83" s="15" t="s">
        <v>722</v>
      </c>
      <c r="EX83" s="15" t="s">
        <v>722</v>
      </c>
      <c r="EY83" s="15" t="s">
        <v>722</v>
      </c>
      <c r="EZ83" s="15" t="s">
        <v>722</v>
      </c>
      <c r="FA83" s="15" t="s">
        <v>722</v>
      </c>
      <c r="FB83" s="15" t="s">
        <v>722</v>
      </c>
      <c r="FC83" s="15" t="s">
        <v>722</v>
      </c>
      <c r="FD83" s="15" t="s">
        <v>722</v>
      </c>
    </row>
    <row r="84" spans="1:160" ht="30" customHeight="1" x14ac:dyDescent="0.25">
      <c r="A84" s="4675"/>
      <c r="B84" s="4675"/>
      <c r="C84" s="3591" t="s">
        <v>910</v>
      </c>
      <c r="D84" s="2195" t="s">
        <v>640</v>
      </c>
      <c r="E84" s="530"/>
      <c r="F84" s="125"/>
      <c r="G84" s="202"/>
      <c r="H84" s="202"/>
      <c r="I84" s="202"/>
      <c r="J84" s="202"/>
      <c r="K84" s="202"/>
      <c r="L84" s="201"/>
      <c r="M84" s="158"/>
      <c r="N84" s="158"/>
      <c r="O84" s="158"/>
      <c r="P84" s="158"/>
      <c r="Q84" s="158"/>
      <c r="R84" s="296"/>
      <c r="S84" s="158"/>
      <c r="T84" s="299"/>
      <c r="U84" s="202"/>
      <c r="V84" s="682"/>
      <c r="W84" s="683"/>
      <c r="X84" s="449"/>
      <c r="Y84" s="683"/>
      <c r="Z84" s="708"/>
      <c r="AA84" s="709"/>
      <c r="AB84" s="708"/>
      <c r="AC84" s="158"/>
      <c r="AD84" s="158"/>
      <c r="AE84" s="158"/>
      <c r="AF84" s="158"/>
      <c r="AG84" s="158"/>
      <c r="AH84" s="158"/>
      <c r="AI84" s="158"/>
      <c r="AJ84" s="50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50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296"/>
      <c r="BG84" s="158"/>
      <c r="BH84" s="202"/>
      <c r="BI84" s="50"/>
      <c r="BJ84" s="50"/>
      <c r="BK84" s="50"/>
      <c r="BL84" s="50"/>
      <c r="BM84" s="50"/>
      <c r="BN84" s="50"/>
      <c r="BO84" s="50"/>
      <c r="BP84" s="50"/>
      <c r="BQ84" s="201"/>
      <c r="BR84" s="1776"/>
      <c r="BS84" s="1799"/>
      <c r="BT84" s="1776"/>
      <c r="BU84" s="2888"/>
      <c r="BV84" s="1776" t="e">
        <f t="shared" ref="BV84:CB84" si="217">BV83+1</f>
        <v>#REF!</v>
      </c>
      <c r="BW84" s="1776" t="e">
        <f t="shared" si="217"/>
        <v>#REF!</v>
      </c>
      <c r="BX84" s="1776" t="e">
        <f t="shared" si="217"/>
        <v>#REF!</v>
      </c>
      <c r="BY84" s="1776" t="e">
        <f t="shared" si="217"/>
        <v>#REF!</v>
      </c>
      <c r="BZ84" s="1776" t="e">
        <f t="shared" si="217"/>
        <v>#REF!</v>
      </c>
      <c r="CA84" s="1776" t="e">
        <f t="shared" si="217"/>
        <v>#REF!</v>
      </c>
      <c r="CB84" s="1776" t="e">
        <f t="shared" si="217"/>
        <v>#REF!</v>
      </c>
      <c r="CC84" s="1776" t="e">
        <f>CC83+1</f>
        <v>#REF!</v>
      </c>
      <c r="CD84" s="1776" t="e">
        <f>CD83+1</f>
        <v>#REF!</v>
      </c>
      <c r="CE84" s="1776" t="e">
        <f>CE83+1</f>
        <v>#REF!</v>
      </c>
      <c r="CF84" s="1799" t="s">
        <v>454</v>
      </c>
      <c r="CG84" s="1776" t="e">
        <f>CG87-4</f>
        <v>#REF!</v>
      </c>
      <c r="CH84" s="1776" t="e">
        <f>CH87-4</f>
        <v>#REF!</v>
      </c>
      <c r="CI84" s="1776" t="e">
        <f>CI87-4</f>
        <v>#REF!</v>
      </c>
      <c r="CJ84" s="1776" t="e">
        <f>CJ87-4</f>
        <v>#REF!</v>
      </c>
      <c r="CK84" s="1776" t="e">
        <f t="shared" ref="CK84:DB84" si="218">CK87-4</f>
        <v>#REF!</v>
      </c>
      <c r="CL84" s="1776" t="e">
        <f t="shared" si="218"/>
        <v>#REF!</v>
      </c>
      <c r="CM84" s="1776" t="e">
        <f t="shared" si="218"/>
        <v>#REF!</v>
      </c>
      <c r="CN84" s="1776" t="e">
        <f t="shared" si="218"/>
        <v>#REF!</v>
      </c>
      <c r="CO84" s="1776" t="e">
        <f t="shared" si="218"/>
        <v>#REF!</v>
      </c>
      <c r="CP84" s="1776" t="e">
        <f t="shared" si="218"/>
        <v>#REF!</v>
      </c>
      <c r="CQ84" s="1776" t="e">
        <f t="shared" si="218"/>
        <v>#REF!</v>
      </c>
      <c r="CR84" s="1776" t="s">
        <v>454</v>
      </c>
      <c r="CS84" s="1776" t="e">
        <f t="shared" si="218"/>
        <v>#REF!</v>
      </c>
      <c r="CT84" s="1776" t="e">
        <f t="shared" si="218"/>
        <v>#REF!</v>
      </c>
      <c r="CU84" s="1776">
        <f t="shared" si="218"/>
        <v>43483</v>
      </c>
      <c r="CV84" s="1776">
        <f t="shared" si="218"/>
        <v>43525</v>
      </c>
      <c r="CW84" s="3916">
        <f t="shared" si="218"/>
        <v>43560</v>
      </c>
      <c r="CX84" s="3916">
        <f t="shared" si="218"/>
        <v>43588</v>
      </c>
      <c r="CY84" s="3916">
        <f t="shared" si="218"/>
        <v>43623</v>
      </c>
      <c r="CZ84" s="3916">
        <f t="shared" si="218"/>
        <v>43651</v>
      </c>
      <c r="DA84" s="3916">
        <f t="shared" si="218"/>
        <v>43686</v>
      </c>
      <c r="DB84" s="3916">
        <f t="shared" si="218"/>
        <v>43349</v>
      </c>
      <c r="DC84" s="3916">
        <f>DC87-4</f>
        <v>43749</v>
      </c>
      <c r="DD84" s="3917" t="s">
        <v>454</v>
      </c>
      <c r="DE84" s="3916">
        <f t="shared" ref="DE84:DK84" si="219">DE87-4</f>
        <v>43777</v>
      </c>
      <c r="DF84" s="3916">
        <f t="shared" si="219"/>
        <v>43812</v>
      </c>
      <c r="DG84" s="3916">
        <f t="shared" si="219"/>
        <v>43854</v>
      </c>
      <c r="DH84" s="3916">
        <f t="shared" si="219"/>
        <v>43889</v>
      </c>
      <c r="DI84" s="3916">
        <f t="shared" si="219"/>
        <v>43924</v>
      </c>
      <c r="DJ84" s="3916">
        <f t="shared" si="219"/>
        <v>43959</v>
      </c>
      <c r="DK84" s="3916">
        <f t="shared" si="219"/>
        <v>43987</v>
      </c>
      <c r="DN84" s="15" t="s">
        <v>418</v>
      </c>
      <c r="DO84" s="15" t="s">
        <v>723</v>
      </c>
      <c r="DP84" s="15" t="s">
        <v>723</v>
      </c>
      <c r="DQ84" s="15" t="s">
        <v>723</v>
      </c>
      <c r="DR84" s="15" t="s">
        <v>723</v>
      </c>
      <c r="DS84" s="15" t="s">
        <v>723</v>
      </c>
      <c r="DT84" s="15" t="s">
        <v>723</v>
      </c>
      <c r="DU84" s="15" t="s">
        <v>723</v>
      </c>
      <c r="DV84" s="15" t="s">
        <v>723</v>
      </c>
      <c r="DW84" s="15" t="s">
        <v>723</v>
      </c>
      <c r="DX84" s="15" t="s">
        <v>723</v>
      </c>
      <c r="DY84" s="15" t="s">
        <v>723</v>
      </c>
      <c r="DZ84" s="15" t="s">
        <v>723</v>
      </c>
      <c r="EA84" s="15" t="s">
        <v>723</v>
      </c>
      <c r="EB84" s="15" t="s">
        <v>723</v>
      </c>
      <c r="EC84" s="15" t="s">
        <v>723</v>
      </c>
      <c r="ED84" s="15" t="s">
        <v>723</v>
      </c>
      <c r="EE84" s="15" t="s">
        <v>723</v>
      </c>
      <c r="EF84" s="15" t="s">
        <v>723</v>
      </c>
      <c r="EG84" s="15" t="s">
        <v>723</v>
      </c>
      <c r="EH84" s="15" t="s">
        <v>723</v>
      </c>
      <c r="EI84" s="15" t="s">
        <v>723</v>
      </c>
      <c r="EJ84" s="15" t="s">
        <v>723</v>
      </c>
      <c r="EK84" s="15" t="s">
        <v>723</v>
      </c>
      <c r="EL84" s="15" t="s">
        <v>723</v>
      </c>
      <c r="EM84" s="15" t="s">
        <v>723</v>
      </c>
      <c r="EN84" s="15" t="s">
        <v>723</v>
      </c>
      <c r="EO84" s="15" t="s">
        <v>723</v>
      </c>
      <c r="EP84" s="15" t="s">
        <v>723</v>
      </c>
      <c r="EQ84" s="15" t="s">
        <v>723</v>
      </c>
      <c r="ER84" s="15" t="s">
        <v>723</v>
      </c>
      <c r="ES84" s="15" t="s">
        <v>723</v>
      </c>
      <c r="ET84" s="15" t="s">
        <v>723</v>
      </c>
      <c r="EU84" s="15" t="s">
        <v>723</v>
      </c>
      <c r="EV84" s="15" t="s">
        <v>723</v>
      </c>
      <c r="EW84" s="15" t="s">
        <v>723</v>
      </c>
      <c r="EX84" s="15" t="s">
        <v>723</v>
      </c>
      <c r="EY84" s="15" t="s">
        <v>723</v>
      </c>
      <c r="EZ84" s="15" t="s">
        <v>723</v>
      </c>
      <c r="FA84" s="15" t="s">
        <v>723</v>
      </c>
      <c r="FB84" s="15" t="s">
        <v>723</v>
      </c>
      <c r="FC84" s="15" t="s">
        <v>723</v>
      </c>
      <c r="FD84" s="15" t="s">
        <v>723</v>
      </c>
    </row>
    <row r="85" spans="1:160" ht="30" customHeight="1" x14ac:dyDescent="0.25">
      <c r="A85" s="4675"/>
      <c r="B85" s="4675"/>
      <c r="C85" s="3155" t="s">
        <v>536</v>
      </c>
      <c r="D85" s="538"/>
      <c r="E85" s="530"/>
      <c r="F85" s="125"/>
      <c r="G85" s="202"/>
      <c r="H85" s="202"/>
      <c r="I85" s="202"/>
      <c r="J85" s="202"/>
      <c r="K85" s="202"/>
      <c r="L85" s="201"/>
      <c r="M85" s="158"/>
      <c r="N85" s="158"/>
      <c r="O85" s="158"/>
      <c r="P85" s="158"/>
      <c r="Q85" s="158"/>
      <c r="R85" s="296"/>
      <c r="S85" s="158"/>
      <c r="T85" s="299"/>
      <c r="U85" s="202"/>
      <c r="V85" s="682"/>
      <c r="W85" s="683"/>
      <c r="X85" s="449"/>
      <c r="Y85" s="683"/>
      <c r="Z85" s="708"/>
      <c r="AA85" s="709"/>
      <c r="AB85" s="708"/>
      <c r="AC85" s="158"/>
      <c r="AD85" s="158"/>
      <c r="AE85" s="158"/>
      <c r="AF85" s="158"/>
      <c r="AG85" s="158"/>
      <c r="AH85" s="158"/>
      <c r="AI85" s="158"/>
      <c r="AJ85" s="50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50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296"/>
      <c r="BG85" s="158"/>
      <c r="BH85" s="202"/>
      <c r="BI85" s="50"/>
      <c r="BJ85" s="50"/>
      <c r="BK85" s="50"/>
      <c r="BL85" s="50"/>
      <c r="BM85" s="50"/>
      <c r="BN85" s="50"/>
      <c r="BO85" s="1708">
        <f>BO86-4</f>
        <v>42548</v>
      </c>
      <c r="BP85" s="1708">
        <f>BP86-4</f>
        <v>42583</v>
      </c>
      <c r="BQ85" s="1708">
        <f>BQ86-4</f>
        <v>42611</v>
      </c>
      <c r="BR85" s="1708">
        <f>BR86-4</f>
        <v>42639</v>
      </c>
      <c r="BS85" s="1707">
        <f>BS86-4</f>
        <v>42653</v>
      </c>
      <c r="BT85" s="1708" t="s">
        <v>454</v>
      </c>
      <c r="BU85" s="1770">
        <v>42695</v>
      </c>
      <c r="BV85" s="947">
        <f>BV86-4</f>
        <v>42716</v>
      </c>
      <c r="BW85" s="1708">
        <f>BW86-4</f>
        <v>42758</v>
      </c>
      <c r="BX85" s="1708">
        <f>BX86-4</f>
        <v>42793</v>
      </c>
      <c r="BY85" s="1708">
        <f>BY86-4</f>
        <v>42828</v>
      </c>
      <c r="BZ85" s="1708">
        <f>BZ86-4</f>
        <v>42863</v>
      </c>
      <c r="CA85" s="947">
        <v>42520</v>
      </c>
      <c r="CB85" s="947">
        <v>42556</v>
      </c>
      <c r="CC85" s="1708" t="e">
        <f>CC66+3</f>
        <v>#REF!</v>
      </c>
      <c r="CD85" s="1708" t="e">
        <f>CD66+3</f>
        <v>#REF!</v>
      </c>
      <c r="CE85" s="1708" t="e">
        <f>CE66+3</f>
        <v>#REF!</v>
      </c>
      <c r="CF85" s="1707" t="s">
        <v>454</v>
      </c>
      <c r="CG85" s="1708" t="e">
        <f>CG66+3</f>
        <v>#REF!</v>
      </c>
      <c r="CH85" s="1708" t="e">
        <f>CH66+3</f>
        <v>#REF!</v>
      </c>
      <c r="CI85" s="1708" t="e">
        <f>CI66+3</f>
        <v>#REF!</v>
      </c>
      <c r="CJ85" s="1708" t="e">
        <f>CJ66+3</f>
        <v>#REF!</v>
      </c>
      <c r="CK85" s="1708" t="e">
        <f>CK66+10</f>
        <v>#REF!</v>
      </c>
      <c r="CL85" s="1708" t="e">
        <f t="shared" ref="CL85:CS85" si="220">CL66+3</f>
        <v>#REF!</v>
      </c>
      <c r="CM85" s="1708" t="e">
        <f>CM66+10</f>
        <v>#REF!</v>
      </c>
      <c r="CN85" s="1708" t="e">
        <f t="shared" si="220"/>
        <v>#REF!</v>
      </c>
      <c r="CO85" s="1708" t="e">
        <f>CO66+10</f>
        <v>#REF!</v>
      </c>
      <c r="CP85" s="1708" t="e">
        <f t="shared" si="220"/>
        <v>#REF!</v>
      </c>
      <c r="CQ85" s="947" t="e">
        <f>CQ66+10</f>
        <v>#REF!</v>
      </c>
      <c r="CR85" s="1708" t="s">
        <v>454</v>
      </c>
      <c r="CS85" s="1708" t="e">
        <f t="shared" si="220"/>
        <v>#REF!</v>
      </c>
      <c r="CT85" s="1708" t="e">
        <f>CT66+3</f>
        <v>#REF!</v>
      </c>
      <c r="CU85" s="947">
        <f t="shared" ref="CU85:DC85" si="221">CU66+10</f>
        <v>43486</v>
      </c>
      <c r="CV85" s="947">
        <f t="shared" si="221"/>
        <v>43528</v>
      </c>
      <c r="CW85" s="3871">
        <f t="shared" si="221"/>
        <v>43563</v>
      </c>
      <c r="CX85" s="3920">
        <f t="shared" si="221"/>
        <v>43591</v>
      </c>
      <c r="CY85" s="3870">
        <f t="shared" si="221"/>
        <v>43626</v>
      </c>
      <c r="CZ85" s="3920">
        <f t="shared" si="221"/>
        <v>43654</v>
      </c>
      <c r="DA85" s="3920">
        <f t="shared" si="221"/>
        <v>43689</v>
      </c>
      <c r="DB85" s="3920">
        <f t="shared" si="221"/>
        <v>43352</v>
      </c>
      <c r="DC85" s="3920">
        <f t="shared" si="221"/>
        <v>43752</v>
      </c>
      <c r="DD85" s="3921" t="s">
        <v>454</v>
      </c>
      <c r="DE85" s="3871">
        <f>DE66+17</f>
        <v>43787</v>
      </c>
      <c r="DF85" s="3920">
        <f t="shared" ref="DF85:DK85" si="222">DF66+10</f>
        <v>43815</v>
      </c>
      <c r="DG85" s="3920">
        <f t="shared" si="222"/>
        <v>43857</v>
      </c>
      <c r="DH85" s="3920">
        <f t="shared" si="222"/>
        <v>43892</v>
      </c>
      <c r="DI85" s="3920">
        <f t="shared" si="222"/>
        <v>43927</v>
      </c>
      <c r="DJ85" s="3920">
        <f t="shared" si="222"/>
        <v>43962</v>
      </c>
      <c r="DK85" s="3920">
        <f t="shared" si="222"/>
        <v>43990</v>
      </c>
    </row>
    <row r="86" spans="1:160" ht="30" customHeight="1" x14ac:dyDescent="0.25">
      <c r="A86" s="4675"/>
      <c r="B86" s="4675"/>
      <c r="C86" s="3155" t="s">
        <v>537</v>
      </c>
      <c r="D86" s="538"/>
      <c r="E86" s="530"/>
      <c r="F86" s="125"/>
      <c r="G86" s="202"/>
      <c r="H86" s="202"/>
      <c r="I86" s="202"/>
      <c r="J86" s="202"/>
      <c r="K86" s="202"/>
      <c r="L86" s="201"/>
      <c r="M86" s="158"/>
      <c r="N86" s="158"/>
      <c r="O86" s="158"/>
      <c r="P86" s="158"/>
      <c r="Q86" s="158"/>
      <c r="R86" s="296"/>
      <c r="S86" s="158"/>
      <c r="T86" s="299"/>
      <c r="U86" s="202"/>
      <c r="V86" s="682"/>
      <c r="W86" s="683"/>
      <c r="X86" s="449"/>
      <c r="Y86" s="683"/>
      <c r="Z86" s="708"/>
      <c r="AA86" s="709"/>
      <c r="AB86" s="708"/>
      <c r="AC86" s="158"/>
      <c r="AD86" s="158"/>
      <c r="AE86" s="158"/>
      <c r="AF86" s="158"/>
      <c r="AG86" s="158"/>
      <c r="AH86" s="158"/>
      <c r="AI86" s="158"/>
      <c r="AJ86" s="50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50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296"/>
      <c r="BG86" s="158"/>
      <c r="BH86" s="202"/>
      <c r="BI86" s="50"/>
      <c r="BJ86" s="50"/>
      <c r="BK86" s="50"/>
      <c r="BL86" s="50"/>
      <c r="BM86" s="50"/>
      <c r="BN86" s="50"/>
      <c r="BO86" s="1708">
        <f>BO56+23</f>
        <v>42552</v>
      </c>
      <c r="BP86" s="1708">
        <f>BP56+23</f>
        <v>42587</v>
      </c>
      <c r="BQ86" s="1708">
        <f>BQ56+23</f>
        <v>42615</v>
      </c>
      <c r="BR86" s="1708">
        <f>BR56+23</f>
        <v>42643</v>
      </c>
      <c r="BS86" s="1707">
        <f>BS56+16</f>
        <v>42657</v>
      </c>
      <c r="BT86" s="1708" t="s">
        <v>454</v>
      </c>
      <c r="BU86" s="2890">
        <v>42702</v>
      </c>
      <c r="BV86" s="947">
        <f>BV56+16</f>
        <v>42720</v>
      </c>
      <c r="BW86" s="1708">
        <f>BW56+23</f>
        <v>42762</v>
      </c>
      <c r="BX86" s="1708">
        <f>BX56+23</f>
        <v>42797</v>
      </c>
      <c r="BY86" s="1708">
        <f>BY56+23</f>
        <v>42832</v>
      </c>
      <c r="BZ86" s="1708">
        <f>BZ56+23</f>
        <v>42867</v>
      </c>
      <c r="CA86" s="947">
        <v>42523</v>
      </c>
      <c r="CB86" s="947">
        <f>CB85+7</f>
        <v>42563</v>
      </c>
      <c r="CC86" s="1708" t="e">
        <f>CC85+4</f>
        <v>#REF!</v>
      </c>
      <c r="CD86" s="1708" t="e">
        <f>CD85+4</f>
        <v>#REF!</v>
      </c>
      <c r="CE86" s="947" t="e">
        <f>CE85+11</f>
        <v>#REF!</v>
      </c>
      <c r="CF86" s="1707" t="s">
        <v>454</v>
      </c>
      <c r="CG86" s="1708" t="e">
        <f>CG85+4</f>
        <v>#REF!</v>
      </c>
      <c r="CH86" s="1708" t="e">
        <f t="shared" ref="CH86:DA86" si="223">CH85+4</f>
        <v>#REF!</v>
      </c>
      <c r="CI86" s="1708" t="e">
        <f t="shared" si="223"/>
        <v>#REF!</v>
      </c>
      <c r="CJ86" s="1708" t="e">
        <f t="shared" si="223"/>
        <v>#REF!</v>
      </c>
      <c r="CK86" s="1708" t="e">
        <f t="shared" si="223"/>
        <v>#REF!</v>
      </c>
      <c r="CL86" s="1708" t="e">
        <f t="shared" si="223"/>
        <v>#REF!</v>
      </c>
      <c r="CM86" s="1708" t="e">
        <f t="shared" si="223"/>
        <v>#REF!</v>
      </c>
      <c r="CN86" s="1708" t="e">
        <f t="shared" si="223"/>
        <v>#REF!</v>
      </c>
      <c r="CO86" s="1708" t="e">
        <f t="shared" si="223"/>
        <v>#REF!</v>
      </c>
      <c r="CP86" s="1708" t="e">
        <f t="shared" si="223"/>
        <v>#REF!</v>
      </c>
      <c r="CQ86" s="1708" t="e">
        <f t="shared" si="223"/>
        <v>#REF!</v>
      </c>
      <c r="CR86" s="1708" t="s">
        <v>454</v>
      </c>
      <c r="CS86" s="1708" t="e">
        <f t="shared" si="223"/>
        <v>#REF!</v>
      </c>
      <c r="CT86" s="1708" t="e">
        <f t="shared" si="223"/>
        <v>#REF!</v>
      </c>
      <c r="CU86" s="1708">
        <f>CU85+4</f>
        <v>43490</v>
      </c>
      <c r="CV86" s="1708">
        <f t="shared" si="223"/>
        <v>43532</v>
      </c>
      <c r="CW86" s="3920">
        <f t="shared" si="223"/>
        <v>43567</v>
      </c>
      <c r="CX86" s="3920">
        <f>CX85+4</f>
        <v>43595</v>
      </c>
      <c r="CY86" s="3870">
        <f>CY85+4</f>
        <v>43630</v>
      </c>
      <c r="CZ86" s="3920">
        <f t="shared" si="223"/>
        <v>43658</v>
      </c>
      <c r="DA86" s="3920">
        <f t="shared" si="223"/>
        <v>43693</v>
      </c>
      <c r="DB86" s="3920">
        <f>DB85+4</f>
        <v>43356</v>
      </c>
      <c r="DC86" s="3871">
        <f>DC85+11</f>
        <v>43763</v>
      </c>
      <c r="DD86" s="3921" t="s">
        <v>454</v>
      </c>
      <c r="DE86" s="3920">
        <f t="shared" ref="DE86:DK86" si="224">DE85+4</f>
        <v>43791</v>
      </c>
      <c r="DF86" s="3920">
        <f t="shared" si="224"/>
        <v>43819</v>
      </c>
      <c r="DG86" s="3920">
        <f t="shared" si="224"/>
        <v>43861</v>
      </c>
      <c r="DH86" s="3920">
        <f t="shared" si="224"/>
        <v>43896</v>
      </c>
      <c r="DI86" s="3920">
        <f t="shared" si="224"/>
        <v>43931</v>
      </c>
      <c r="DJ86" s="3920">
        <f t="shared" si="224"/>
        <v>43966</v>
      </c>
      <c r="DK86" s="3920">
        <f t="shared" si="224"/>
        <v>43994</v>
      </c>
    </row>
    <row r="87" spans="1:160" ht="30" customHeight="1" x14ac:dyDescent="0.25">
      <c r="A87" s="4675"/>
      <c r="B87" s="4675"/>
      <c r="C87" s="3593" t="s">
        <v>627</v>
      </c>
      <c r="D87" s="1905" t="s">
        <v>641</v>
      </c>
      <c r="E87" s="1906"/>
      <c r="F87" s="1907"/>
      <c r="G87" s="1908"/>
      <c r="H87" s="1908"/>
      <c r="I87" s="1908"/>
      <c r="J87" s="1908"/>
      <c r="K87" s="1908"/>
      <c r="L87" s="1725"/>
      <c r="M87" s="1909"/>
      <c r="N87" s="1909"/>
      <c r="O87" s="1909"/>
      <c r="P87" s="1909"/>
      <c r="Q87" s="1909"/>
      <c r="R87" s="1910"/>
      <c r="S87" s="1909"/>
      <c r="T87" s="1911"/>
      <c r="U87" s="1908"/>
      <c r="V87" s="1912"/>
      <c r="W87" s="1913"/>
      <c r="X87" s="1914"/>
      <c r="Y87" s="1913"/>
      <c r="Z87" s="1915"/>
      <c r="AA87" s="1916"/>
      <c r="AB87" s="1915"/>
      <c r="AC87" s="1909"/>
      <c r="AD87" s="1909"/>
      <c r="AE87" s="1909"/>
      <c r="AF87" s="1909"/>
      <c r="AG87" s="1909"/>
      <c r="AH87" s="1909"/>
      <c r="AI87" s="1909"/>
      <c r="AJ87" s="1723"/>
      <c r="AK87" s="1909"/>
      <c r="AL87" s="1909"/>
      <c r="AM87" s="1909"/>
      <c r="AN87" s="1909"/>
      <c r="AO87" s="1909"/>
      <c r="AP87" s="1909"/>
      <c r="AQ87" s="1909"/>
      <c r="AR87" s="1909"/>
      <c r="AS87" s="1909"/>
      <c r="AT87" s="1909"/>
      <c r="AU87" s="1723"/>
      <c r="AV87" s="1909"/>
      <c r="AW87" s="1909"/>
      <c r="AX87" s="1909"/>
      <c r="AY87" s="1909"/>
      <c r="AZ87" s="1909"/>
      <c r="BA87" s="1909"/>
      <c r="BB87" s="1909"/>
      <c r="BC87" s="1909"/>
      <c r="BD87" s="1909"/>
      <c r="BE87" s="1909"/>
      <c r="BF87" s="1910"/>
      <c r="BG87" s="1909"/>
      <c r="BH87" s="1908"/>
      <c r="BI87" s="1723"/>
      <c r="BJ87" s="1723"/>
      <c r="BK87" s="1723"/>
      <c r="BL87" s="1723"/>
      <c r="BM87" s="1723"/>
      <c r="BN87" s="1723"/>
      <c r="BO87" s="1723"/>
      <c r="BP87" s="1723"/>
      <c r="BQ87" s="1725"/>
      <c r="BR87" s="1723"/>
      <c r="BS87" s="1917"/>
      <c r="BT87" s="1723"/>
      <c r="BU87" s="1917"/>
      <c r="BV87" s="1723" t="e">
        <f>#REF!+6</f>
        <v>#REF!</v>
      </c>
      <c r="BW87" s="1723" t="e">
        <f>#REF!+6</f>
        <v>#REF!</v>
      </c>
      <c r="BX87" s="1723" t="e">
        <f>#REF!+6</f>
        <v>#REF!</v>
      </c>
      <c r="BY87" s="1723" t="e">
        <f>#REF!+6</f>
        <v>#REF!</v>
      </c>
      <c r="BZ87" s="1723" t="e">
        <f>#REF!+6</f>
        <v>#REF!</v>
      </c>
      <c r="CA87" s="1723" t="e">
        <f>#REF!+6</f>
        <v>#REF!</v>
      </c>
      <c r="CB87" s="1723" t="e">
        <f>#REF!+6</f>
        <v>#REF!</v>
      </c>
      <c r="CC87" s="1723" t="e">
        <f>#REF!+6</f>
        <v>#REF!</v>
      </c>
      <c r="CD87" s="1723" t="e">
        <f>#REF!+6</f>
        <v>#REF!</v>
      </c>
      <c r="CE87" s="1723" t="e">
        <f>#REF!+6</f>
        <v>#REF!</v>
      </c>
      <c r="CF87" s="1725" t="s">
        <v>454</v>
      </c>
      <c r="CG87" s="1723" t="e">
        <f>#REF!-2</f>
        <v>#REF!</v>
      </c>
      <c r="CH87" s="1723" t="e">
        <f>#REF!-2</f>
        <v>#REF!</v>
      </c>
      <c r="CI87" s="1723" t="e">
        <f>#REF!-2</f>
        <v>#REF!</v>
      </c>
      <c r="CJ87" s="1723" t="e">
        <f>#REF!-2</f>
        <v>#REF!</v>
      </c>
      <c r="CK87" s="1723" t="e">
        <f>#REF!-2</f>
        <v>#REF!</v>
      </c>
      <c r="CL87" s="1723" t="e">
        <f>#REF!-2</f>
        <v>#REF!</v>
      </c>
      <c r="CM87" s="1723" t="e">
        <f>#REF!-2</f>
        <v>#REF!</v>
      </c>
      <c r="CN87" s="1723" t="e">
        <f>#REF!-2</f>
        <v>#REF!</v>
      </c>
      <c r="CO87" s="1723" t="e">
        <f>#REF!-2</f>
        <v>#REF!</v>
      </c>
      <c r="CP87" s="1723" t="e">
        <f>#REF!-2</f>
        <v>#REF!</v>
      </c>
      <c r="CQ87" s="1723" t="e">
        <f>#REF!-2</f>
        <v>#REF!</v>
      </c>
      <c r="CR87" s="1723" t="s">
        <v>454</v>
      </c>
      <c r="CS87" s="1723" t="e">
        <f>#REF!-2</f>
        <v>#REF!</v>
      </c>
      <c r="CT87" s="1723" t="e">
        <f>#REF!-2</f>
        <v>#REF!</v>
      </c>
      <c r="CU87" s="1723">
        <f>CU88-1</f>
        <v>43487</v>
      </c>
      <c r="CV87" s="1723">
        <f t="shared" ref="CV87:DC88" si="225">CV88-1</f>
        <v>43529</v>
      </c>
      <c r="CW87" s="3922">
        <f t="shared" si="225"/>
        <v>43564</v>
      </c>
      <c r="CX87" s="3922">
        <f t="shared" si="225"/>
        <v>43592</v>
      </c>
      <c r="CY87" s="3922">
        <f t="shared" si="225"/>
        <v>43627</v>
      </c>
      <c r="CZ87" s="3922">
        <f t="shared" si="225"/>
        <v>43655</v>
      </c>
      <c r="DA87" s="3922">
        <f t="shared" si="225"/>
        <v>43690</v>
      </c>
      <c r="DB87" s="3922">
        <f t="shared" si="225"/>
        <v>43353</v>
      </c>
      <c r="DC87" s="3922">
        <f t="shared" si="225"/>
        <v>43753</v>
      </c>
      <c r="DD87" s="3923" t="s">
        <v>454</v>
      </c>
      <c r="DE87" s="3922">
        <f>DE88-1</f>
        <v>43781</v>
      </c>
      <c r="DF87" s="3922">
        <f>DF88-1</f>
        <v>43816</v>
      </c>
      <c r="DG87" s="3922">
        <f t="shared" ref="DG87:DK88" si="226">DG88-1</f>
        <v>43858</v>
      </c>
      <c r="DH87" s="3922">
        <f t="shared" si="226"/>
        <v>43893</v>
      </c>
      <c r="DI87" s="3922">
        <f t="shared" si="226"/>
        <v>43928</v>
      </c>
      <c r="DJ87" s="3922">
        <f t="shared" si="226"/>
        <v>43963</v>
      </c>
      <c r="DK87" s="3922">
        <f t="shared" si="226"/>
        <v>43991</v>
      </c>
      <c r="DM87" s="2095" t="s">
        <v>974</v>
      </c>
      <c r="DN87" s="15" t="s">
        <v>420</v>
      </c>
      <c r="DO87" s="15" t="s">
        <v>721</v>
      </c>
      <c r="DP87" s="15" t="s">
        <v>721</v>
      </c>
      <c r="DQ87" s="15" t="s">
        <v>721</v>
      </c>
      <c r="DR87" s="15" t="s">
        <v>721</v>
      </c>
      <c r="DS87" s="15" t="s">
        <v>721</v>
      </c>
      <c r="DT87" s="15" t="s">
        <v>721</v>
      </c>
      <c r="DU87" s="15" t="s">
        <v>721</v>
      </c>
      <c r="DV87" s="15" t="s">
        <v>721</v>
      </c>
      <c r="DW87" s="15" t="s">
        <v>721</v>
      </c>
      <c r="DX87" s="15" t="s">
        <v>721</v>
      </c>
      <c r="DY87" s="15" t="s">
        <v>721</v>
      </c>
      <c r="DZ87" s="15" t="s">
        <v>721</v>
      </c>
      <c r="EA87" s="15" t="s">
        <v>721</v>
      </c>
      <c r="EB87" s="15" t="s">
        <v>721</v>
      </c>
      <c r="EC87" s="15" t="s">
        <v>721</v>
      </c>
      <c r="ED87" s="15" t="s">
        <v>721</v>
      </c>
      <c r="EE87" s="15" t="s">
        <v>721</v>
      </c>
      <c r="EF87" s="15" t="s">
        <v>721</v>
      </c>
      <c r="EG87" s="15" t="s">
        <v>721</v>
      </c>
      <c r="EH87" s="15" t="s">
        <v>721</v>
      </c>
      <c r="EI87" s="15" t="s">
        <v>721</v>
      </c>
      <c r="EJ87" s="15" t="s">
        <v>721</v>
      </c>
      <c r="EK87" s="15" t="s">
        <v>721</v>
      </c>
      <c r="EL87" s="15" t="s">
        <v>721</v>
      </c>
      <c r="EM87" s="15" t="s">
        <v>721</v>
      </c>
      <c r="EN87" s="15" t="s">
        <v>721</v>
      </c>
      <c r="EO87" s="15" t="s">
        <v>721</v>
      </c>
      <c r="EP87" s="15" t="s">
        <v>721</v>
      </c>
      <c r="EQ87" s="15" t="s">
        <v>721</v>
      </c>
      <c r="ER87" s="15" t="s">
        <v>721</v>
      </c>
      <c r="ES87" s="15" t="s">
        <v>721</v>
      </c>
      <c r="ET87" s="15" t="s">
        <v>721</v>
      </c>
      <c r="EU87" s="15" t="s">
        <v>721</v>
      </c>
      <c r="EV87" s="15" t="s">
        <v>721</v>
      </c>
      <c r="EW87" s="15" t="s">
        <v>721</v>
      </c>
      <c r="EX87" s="15" t="s">
        <v>721</v>
      </c>
      <c r="EY87" s="15" t="s">
        <v>721</v>
      </c>
      <c r="EZ87" s="15" t="s">
        <v>721</v>
      </c>
      <c r="FA87" s="15" t="s">
        <v>721</v>
      </c>
      <c r="FB87" s="15" t="s">
        <v>721</v>
      </c>
      <c r="FC87" s="15" t="s">
        <v>721</v>
      </c>
      <c r="FD87" s="15" t="s">
        <v>721</v>
      </c>
    </row>
    <row r="88" spans="1:160" ht="30" customHeight="1" x14ac:dyDescent="0.25">
      <c r="A88" s="4675"/>
      <c r="B88" s="4675"/>
      <c r="C88" s="3593" t="s">
        <v>634</v>
      </c>
      <c r="D88" s="1905"/>
      <c r="E88" s="1906"/>
      <c r="F88" s="1907"/>
      <c r="G88" s="1908"/>
      <c r="H88" s="1908"/>
      <c r="I88" s="1908"/>
      <c r="J88" s="1908"/>
      <c r="K88" s="1908"/>
      <c r="L88" s="1725"/>
      <c r="M88" s="1909"/>
      <c r="N88" s="1909"/>
      <c r="O88" s="1909"/>
      <c r="P88" s="1909"/>
      <c r="Q88" s="1909"/>
      <c r="R88" s="1910"/>
      <c r="S88" s="1909"/>
      <c r="T88" s="1911"/>
      <c r="U88" s="1908"/>
      <c r="V88" s="1912"/>
      <c r="W88" s="1913"/>
      <c r="X88" s="1914"/>
      <c r="Y88" s="1913"/>
      <c r="Z88" s="1915"/>
      <c r="AA88" s="1916"/>
      <c r="AB88" s="1915"/>
      <c r="AC88" s="1909"/>
      <c r="AD88" s="1909"/>
      <c r="AE88" s="1909"/>
      <c r="AF88" s="1909"/>
      <c r="AG88" s="1909"/>
      <c r="AH88" s="1909"/>
      <c r="AI88" s="1909"/>
      <c r="AJ88" s="1723"/>
      <c r="AK88" s="1909"/>
      <c r="AL88" s="1909"/>
      <c r="AM88" s="1909"/>
      <c r="AN88" s="1909"/>
      <c r="AO88" s="1909"/>
      <c r="AP88" s="1909"/>
      <c r="AQ88" s="1909"/>
      <c r="AR88" s="1909"/>
      <c r="AS88" s="1909"/>
      <c r="AT88" s="1909"/>
      <c r="AU88" s="1723"/>
      <c r="AV88" s="1909"/>
      <c r="AW88" s="1909"/>
      <c r="AX88" s="1909"/>
      <c r="AY88" s="1909"/>
      <c r="AZ88" s="1909"/>
      <c r="BA88" s="1909"/>
      <c r="BB88" s="1909"/>
      <c r="BC88" s="1909"/>
      <c r="BD88" s="1909"/>
      <c r="BE88" s="1909"/>
      <c r="BF88" s="1910"/>
      <c r="BG88" s="1909"/>
      <c r="BH88" s="1908"/>
      <c r="BI88" s="1723"/>
      <c r="BJ88" s="1723"/>
      <c r="BK88" s="1723"/>
      <c r="BL88" s="1723"/>
      <c r="BM88" s="1723"/>
      <c r="BN88" s="1723"/>
      <c r="BO88" s="1723"/>
      <c r="BP88" s="1723"/>
      <c r="BQ88" s="1725"/>
      <c r="BR88" s="1723"/>
      <c r="BS88" s="1917"/>
      <c r="BT88" s="1723"/>
      <c r="BU88" s="1917"/>
      <c r="BV88" s="1723"/>
      <c r="BW88" s="1723"/>
      <c r="BX88" s="1723"/>
      <c r="BY88" s="1723"/>
      <c r="BZ88" s="1723"/>
      <c r="CA88" s="1723"/>
      <c r="CB88" s="1723"/>
      <c r="CC88" s="1723"/>
      <c r="CD88" s="1723"/>
      <c r="CE88" s="1723"/>
      <c r="CF88" s="1725"/>
      <c r="CG88" s="1723"/>
      <c r="CH88" s="1723"/>
      <c r="CI88" s="1723"/>
      <c r="CJ88" s="1723"/>
      <c r="CK88" s="1723"/>
      <c r="CL88" s="1723"/>
      <c r="CM88" s="1723"/>
      <c r="CN88" s="1723"/>
      <c r="CO88" s="1723"/>
      <c r="CP88" s="1723"/>
      <c r="CQ88" s="1723"/>
      <c r="CR88" s="1723"/>
      <c r="CS88" s="1723"/>
      <c r="CT88" s="1723"/>
      <c r="CU88" s="1723">
        <f>CU89-1</f>
        <v>43488</v>
      </c>
      <c r="CV88" s="1723">
        <f t="shared" si="225"/>
        <v>43530</v>
      </c>
      <c r="CW88" s="3922">
        <f t="shared" si="225"/>
        <v>43565</v>
      </c>
      <c r="CX88" s="3922">
        <f t="shared" si="225"/>
        <v>43593</v>
      </c>
      <c r="CY88" s="3922">
        <f t="shared" si="225"/>
        <v>43628</v>
      </c>
      <c r="CZ88" s="3922">
        <f t="shared" si="225"/>
        <v>43656</v>
      </c>
      <c r="DA88" s="3922">
        <f t="shared" si="225"/>
        <v>43691</v>
      </c>
      <c r="DB88" s="3922">
        <f t="shared" si="225"/>
        <v>43354</v>
      </c>
      <c r="DC88" s="3922">
        <f t="shared" si="225"/>
        <v>43754</v>
      </c>
      <c r="DD88" s="3923" t="s">
        <v>454</v>
      </c>
      <c r="DE88" s="3922">
        <f>DE89-1</f>
        <v>43782</v>
      </c>
      <c r="DF88" s="3922">
        <f>DF89-1</f>
        <v>43817</v>
      </c>
      <c r="DG88" s="3922">
        <f t="shared" si="226"/>
        <v>43859</v>
      </c>
      <c r="DH88" s="3922">
        <f t="shared" si="226"/>
        <v>43894</v>
      </c>
      <c r="DI88" s="3922">
        <f t="shared" si="226"/>
        <v>43929</v>
      </c>
      <c r="DJ88" s="3922">
        <f t="shared" si="226"/>
        <v>43964</v>
      </c>
      <c r="DK88" s="3922">
        <f t="shared" si="226"/>
        <v>43992</v>
      </c>
      <c r="DM88" s="2095" t="s">
        <v>974</v>
      </c>
      <c r="DN88" s="816" t="s">
        <v>422</v>
      </c>
    </row>
    <row r="89" spans="1:160" ht="30" customHeight="1" x14ac:dyDescent="0.25">
      <c r="A89" s="4675"/>
      <c r="B89" s="4675"/>
      <c r="C89" s="3593" t="s">
        <v>914</v>
      </c>
      <c r="D89" s="1905" t="s">
        <v>642</v>
      </c>
      <c r="E89" s="1906"/>
      <c r="F89" s="1907"/>
      <c r="G89" s="1908"/>
      <c r="H89" s="1908"/>
      <c r="I89" s="1908"/>
      <c r="J89" s="1908"/>
      <c r="K89" s="1908"/>
      <c r="L89" s="1725"/>
      <c r="M89" s="1909"/>
      <c r="N89" s="1909"/>
      <c r="O89" s="1909"/>
      <c r="P89" s="1909"/>
      <c r="Q89" s="1909"/>
      <c r="R89" s="1910"/>
      <c r="S89" s="1909"/>
      <c r="T89" s="1911"/>
      <c r="U89" s="1908"/>
      <c r="V89" s="1912"/>
      <c r="W89" s="1913"/>
      <c r="X89" s="1914"/>
      <c r="Y89" s="1913"/>
      <c r="Z89" s="1915"/>
      <c r="AA89" s="1916"/>
      <c r="AB89" s="1915"/>
      <c r="AC89" s="1909"/>
      <c r="AD89" s="1909"/>
      <c r="AE89" s="1909"/>
      <c r="AF89" s="1909"/>
      <c r="AG89" s="1909"/>
      <c r="AH89" s="1909"/>
      <c r="AI89" s="1909"/>
      <c r="AJ89" s="1723"/>
      <c r="AK89" s="1909"/>
      <c r="AL89" s="1909"/>
      <c r="AM89" s="1909"/>
      <c r="AN89" s="1909"/>
      <c r="AO89" s="1909"/>
      <c r="AP89" s="1909"/>
      <c r="AQ89" s="1909"/>
      <c r="AR89" s="1909"/>
      <c r="AS89" s="1909"/>
      <c r="AT89" s="1909"/>
      <c r="AU89" s="1723"/>
      <c r="AV89" s="1909"/>
      <c r="AW89" s="1909"/>
      <c r="AX89" s="1909"/>
      <c r="AY89" s="1909"/>
      <c r="AZ89" s="1909"/>
      <c r="BA89" s="1909"/>
      <c r="BB89" s="1909"/>
      <c r="BC89" s="1909"/>
      <c r="BD89" s="1909"/>
      <c r="BE89" s="1909"/>
      <c r="BF89" s="1910"/>
      <c r="BG89" s="1909"/>
      <c r="BH89" s="1908"/>
      <c r="BI89" s="1723"/>
      <c r="BJ89" s="1723"/>
      <c r="BK89" s="1723"/>
      <c r="BL89" s="1723"/>
      <c r="BM89" s="1723"/>
      <c r="BN89" s="1723"/>
      <c r="BO89" s="1723"/>
      <c r="BP89" s="1723"/>
      <c r="BQ89" s="1725"/>
      <c r="BR89" s="1723"/>
      <c r="BS89" s="1917"/>
      <c r="BT89" s="1723"/>
      <c r="BU89" s="1917"/>
      <c r="BV89" s="1723" t="e">
        <f>#REF!</f>
        <v>#REF!</v>
      </c>
      <c r="BW89" s="1723" t="e">
        <f>#REF!</f>
        <v>#REF!</v>
      </c>
      <c r="BX89" s="1723" t="e">
        <f>#REF!</f>
        <v>#REF!</v>
      </c>
      <c r="BY89" s="1723" t="e">
        <f>#REF!</f>
        <v>#REF!</v>
      </c>
      <c r="BZ89" s="1723" t="e">
        <f>#REF!</f>
        <v>#REF!</v>
      </c>
      <c r="CA89" s="1723" t="e">
        <f>#REF!</f>
        <v>#REF!</v>
      </c>
      <c r="CB89" s="1723" t="e">
        <f>#REF!</f>
        <v>#REF!</v>
      </c>
      <c r="CC89" s="1723" t="e">
        <f>#REF!</f>
        <v>#REF!</v>
      </c>
      <c r="CD89" s="1723" t="e">
        <f>#REF!</f>
        <v>#REF!</v>
      </c>
      <c r="CE89" s="1723" t="e">
        <f>#REF!</f>
        <v>#REF!</v>
      </c>
      <c r="CF89" s="1725" t="s">
        <v>454</v>
      </c>
      <c r="CG89" s="1723">
        <f>CG90-1</f>
        <v>43048</v>
      </c>
      <c r="CH89" s="1723">
        <f>CH90-1</f>
        <v>43083</v>
      </c>
      <c r="CI89" s="1723">
        <f>CI90-1</f>
        <v>43118</v>
      </c>
      <c r="CJ89" s="1723">
        <f>CJ90-1</f>
        <v>43167</v>
      </c>
      <c r="CK89" s="1723">
        <f t="shared" ref="CK89:DK89" si="227">CK90-1</f>
        <v>43202</v>
      </c>
      <c r="CL89" s="1723">
        <f t="shared" si="227"/>
        <v>43230</v>
      </c>
      <c r="CM89" s="1723">
        <f t="shared" si="227"/>
        <v>43265</v>
      </c>
      <c r="CN89" s="1723">
        <f t="shared" si="227"/>
        <v>43293</v>
      </c>
      <c r="CO89" s="1723">
        <f t="shared" si="227"/>
        <v>43314</v>
      </c>
      <c r="CP89" s="1723">
        <f t="shared" si="227"/>
        <v>43349</v>
      </c>
      <c r="CQ89" s="1723">
        <f t="shared" si="227"/>
        <v>43384</v>
      </c>
      <c r="CR89" s="1723" t="s">
        <v>454</v>
      </c>
      <c r="CS89" s="1723">
        <f t="shared" si="227"/>
        <v>43419</v>
      </c>
      <c r="CT89" s="1723">
        <f t="shared" si="227"/>
        <v>43447</v>
      </c>
      <c r="CU89" s="1723">
        <f t="shared" si="227"/>
        <v>43489</v>
      </c>
      <c r="CV89" s="1723">
        <f t="shared" si="227"/>
        <v>43531</v>
      </c>
      <c r="CW89" s="3922">
        <f t="shared" si="227"/>
        <v>43566</v>
      </c>
      <c r="CX89" s="3922">
        <f t="shared" si="227"/>
        <v>43594</v>
      </c>
      <c r="CY89" s="3922">
        <f t="shared" si="227"/>
        <v>43629</v>
      </c>
      <c r="CZ89" s="3922">
        <f t="shared" si="227"/>
        <v>43657</v>
      </c>
      <c r="DA89" s="3922">
        <f t="shared" si="227"/>
        <v>43692</v>
      </c>
      <c r="DB89" s="3922">
        <f t="shared" si="227"/>
        <v>43355</v>
      </c>
      <c r="DC89" s="3922">
        <f t="shared" si="227"/>
        <v>43755</v>
      </c>
      <c r="DD89" s="3923" t="s">
        <v>454</v>
      </c>
      <c r="DE89" s="3922">
        <f t="shared" si="227"/>
        <v>43783</v>
      </c>
      <c r="DF89" s="3922">
        <f t="shared" si="227"/>
        <v>43818</v>
      </c>
      <c r="DG89" s="3922">
        <f t="shared" si="227"/>
        <v>43860</v>
      </c>
      <c r="DH89" s="3922">
        <f t="shared" si="227"/>
        <v>43895</v>
      </c>
      <c r="DI89" s="3922">
        <f t="shared" si="227"/>
        <v>43930</v>
      </c>
      <c r="DJ89" s="3922">
        <f t="shared" si="227"/>
        <v>43965</v>
      </c>
      <c r="DK89" s="3922">
        <f t="shared" si="227"/>
        <v>43993</v>
      </c>
      <c r="DM89" s="2095" t="s">
        <v>974</v>
      </c>
      <c r="DN89" s="3150" t="s">
        <v>421</v>
      </c>
      <c r="DO89" s="15" t="s">
        <v>722</v>
      </c>
      <c r="DP89" s="15" t="s">
        <v>722</v>
      </c>
      <c r="DQ89" s="15" t="s">
        <v>722</v>
      </c>
      <c r="DR89" s="15" t="s">
        <v>722</v>
      </c>
      <c r="DS89" s="15" t="s">
        <v>722</v>
      </c>
      <c r="DT89" s="15" t="s">
        <v>722</v>
      </c>
      <c r="DU89" s="15" t="s">
        <v>722</v>
      </c>
      <c r="DV89" s="15" t="s">
        <v>722</v>
      </c>
      <c r="DW89" s="15" t="s">
        <v>722</v>
      </c>
      <c r="DX89" s="15" t="s">
        <v>722</v>
      </c>
      <c r="DY89" s="15" t="s">
        <v>722</v>
      </c>
      <c r="DZ89" s="15" t="s">
        <v>722</v>
      </c>
      <c r="EA89" s="15" t="s">
        <v>722</v>
      </c>
      <c r="EB89" s="15" t="s">
        <v>722</v>
      </c>
      <c r="EC89" s="15" t="s">
        <v>722</v>
      </c>
      <c r="ED89" s="15" t="s">
        <v>722</v>
      </c>
      <c r="EE89" s="15" t="s">
        <v>722</v>
      </c>
      <c r="EF89" s="15" t="s">
        <v>722</v>
      </c>
      <c r="EG89" s="15" t="s">
        <v>722</v>
      </c>
      <c r="EH89" s="15" t="s">
        <v>722</v>
      </c>
      <c r="EI89" s="15" t="s">
        <v>722</v>
      </c>
      <c r="EJ89" s="15" t="s">
        <v>722</v>
      </c>
      <c r="EK89" s="15" t="s">
        <v>722</v>
      </c>
      <c r="EL89" s="15" t="s">
        <v>722</v>
      </c>
      <c r="EM89" s="15" t="s">
        <v>722</v>
      </c>
      <c r="EN89" s="15" t="s">
        <v>722</v>
      </c>
      <c r="EO89" s="15" t="s">
        <v>722</v>
      </c>
      <c r="EP89" s="15" t="s">
        <v>722</v>
      </c>
      <c r="EQ89" s="15" t="s">
        <v>722</v>
      </c>
      <c r="ER89" s="15" t="s">
        <v>722</v>
      </c>
      <c r="ES89" s="15" t="s">
        <v>722</v>
      </c>
      <c r="ET89" s="15" t="s">
        <v>722</v>
      </c>
      <c r="EU89" s="15" t="s">
        <v>722</v>
      </c>
      <c r="EV89" s="15" t="s">
        <v>722</v>
      </c>
      <c r="EW89" s="15" t="s">
        <v>722</v>
      </c>
      <c r="EX89" s="15" t="s">
        <v>722</v>
      </c>
      <c r="EY89" s="15" t="s">
        <v>722</v>
      </c>
      <c r="EZ89" s="15" t="s">
        <v>722</v>
      </c>
      <c r="FA89" s="15" t="s">
        <v>722</v>
      </c>
      <c r="FB89" s="15" t="s">
        <v>722</v>
      </c>
      <c r="FC89" s="15" t="s">
        <v>722</v>
      </c>
      <c r="FD89" s="15" t="s">
        <v>722</v>
      </c>
    </row>
    <row r="90" spans="1:160" ht="30" customHeight="1" x14ac:dyDescent="0.25">
      <c r="A90" s="4675"/>
      <c r="B90" s="4675"/>
      <c r="C90" s="3593" t="s">
        <v>913</v>
      </c>
      <c r="D90" s="1905" t="s">
        <v>640</v>
      </c>
      <c r="E90" s="1906"/>
      <c r="F90" s="1907"/>
      <c r="G90" s="1908"/>
      <c r="H90" s="1908"/>
      <c r="I90" s="1908"/>
      <c r="J90" s="1908"/>
      <c r="K90" s="1908"/>
      <c r="L90" s="1725"/>
      <c r="M90" s="1909"/>
      <c r="N90" s="1909"/>
      <c r="O90" s="1909"/>
      <c r="P90" s="1909"/>
      <c r="Q90" s="1909"/>
      <c r="R90" s="1910"/>
      <c r="S90" s="1909"/>
      <c r="T90" s="1911"/>
      <c r="U90" s="1908"/>
      <c r="V90" s="1912"/>
      <c r="W90" s="1913"/>
      <c r="X90" s="1914"/>
      <c r="Y90" s="1913"/>
      <c r="Z90" s="1915"/>
      <c r="AA90" s="1916"/>
      <c r="AB90" s="1915"/>
      <c r="AC90" s="1909"/>
      <c r="AD90" s="1909"/>
      <c r="AE90" s="1909"/>
      <c r="AF90" s="1909"/>
      <c r="AG90" s="1909"/>
      <c r="AH90" s="1909"/>
      <c r="AI90" s="1909"/>
      <c r="AJ90" s="1723"/>
      <c r="AK90" s="1909"/>
      <c r="AL90" s="1909"/>
      <c r="AM90" s="1909"/>
      <c r="AN90" s="1909"/>
      <c r="AO90" s="1909"/>
      <c r="AP90" s="1909"/>
      <c r="AQ90" s="1909"/>
      <c r="AR90" s="1909"/>
      <c r="AS90" s="1909"/>
      <c r="AT90" s="1909"/>
      <c r="AU90" s="1723"/>
      <c r="AV90" s="1909"/>
      <c r="AW90" s="1909"/>
      <c r="AX90" s="1909"/>
      <c r="AY90" s="1909"/>
      <c r="AZ90" s="1909"/>
      <c r="BA90" s="1909"/>
      <c r="BB90" s="1909"/>
      <c r="BC90" s="1909"/>
      <c r="BD90" s="1909"/>
      <c r="BE90" s="1909"/>
      <c r="BF90" s="1910"/>
      <c r="BG90" s="1909"/>
      <c r="BH90" s="1908"/>
      <c r="BI90" s="1723"/>
      <c r="BJ90" s="1723"/>
      <c r="BK90" s="1723"/>
      <c r="BL90" s="1723">
        <v>42444</v>
      </c>
      <c r="BM90" s="1723">
        <v>42479</v>
      </c>
      <c r="BN90" s="1723">
        <v>42514</v>
      </c>
      <c r="BO90" s="1723">
        <v>42549</v>
      </c>
      <c r="BP90" s="1723">
        <v>42584</v>
      </c>
      <c r="BQ90" s="1725">
        <v>42612</v>
      </c>
      <c r="BR90" s="1723">
        <f>BR94-3</f>
        <v>42640</v>
      </c>
      <c r="BS90" s="1917">
        <v>42656</v>
      </c>
      <c r="BT90" s="1723" t="s">
        <v>454</v>
      </c>
      <c r="BU90" s="1917">
        <v>42691</v>
      </c>
      <c r="BV90" s="1723" t="e">
        <f t="shared" ref="BV90:CA90" si="228">BV89+1</f>
        <v>#REF!</v>
      </c>
      <c r="BW90" s="1723" t="e">
        <f t="shared" si="228"/>
        <v>#REF!</v>
      </c>
      <c r="BX90" s="1723" t="e">
        <f t="shared" si="228"/>
        <v>#REF!</v>
      </c>
      <c r="BY90" s="1723" t="e">
        <f t="shared" si="228"/>
        <v>#REF!</v>
      </c>
      <c r="BZ90" s="1723" t="e">
        <f t="shared" si="228"/>
        <v>#REF!</v>
      </c>
      <c r="CA90" s="1723" t="e">
        <f t="shared" si="228"/>
        <v>#REF!</v>
      </c>
      <c r="CB90" s="1723" t="e">
        <f>CB89+1</f>
        <v>#REF!</v>
      </c>
      <c r="CC90" s="1723" t="e">
        <f>CC89+1</f>
        <v>#REF!</v>
      </c>
      <c r="CD90" s="1723" t="e">
        <f>CD89+1</f>
        <v>#REF!</v>
      </c>
      <c r="CE90" s="1723" t="e">
        <f>CE89+1</f>
        <v>#REF!</v>
      </c>
      <c r="CF90" s="1725" t="s">
        <v>454</v>
      </c>
      <c r="CG90" s="1723">
        <f>CG91-4</f>
        <v>43049</v>
      </c>
      <c r="CH90" s="1723">
        <f>CH91-4</f>
        <v>43084</v>
      </c>
      <c r="CI90" s="1723">
        <f>CI91-4</f>
        <v>43119</v>
      </c>
      <c r="CJ90" s="1723">
        <f>CJ91-4</f>
        <v>43168</v>
      </c>
      <c r="CK90" s="1723">
        <f t="shared" ref="CK90:DK90" si="229">CK91-4</f>
        <v>43203</v>
      </c>
      <c r="CL90" s="1723">
        <f t="shared" si="229"/>
        <v>43231</v>
      </c>
      <c r="CM90" s="1723">
        <f t="shared" si="229"/>
        <v>43266</v>
      </c>
      <c r="CN90" s="1723">
        <f t="shared" si="229"/>
        <v>43294</v>
      </c>
      <c r="CO90" s="1723">
        <f t="shared" si="229"/>
        <v>43315</v>
      </c>
      <c r="CP90" s="1723">
        <f t="shared" si="229"/>
        <v>43350</v>
      </c>
      <c r="CQ90" s="1723">
        <f t="shared" si="229"/>
        <v>43385</v>
      </c>
      <c r="CR90" s="1723" t="s">
        <v>454</v>
      </c>
      <c r="CS90" s="1723">
        <f t="shared" si="229"/>
        <v>43420</v>
      </c>
      <c r="CT90" s="1723">
        <f t="shared" si="229"/>
        <v>43448</v>
      </c>
      <c r="CU90" s="1723">
        <f t="shared" si="229"/>
        <v>43490</v>
      </c>
      <c r="CV90" s="1723">
        <f t="shared" si="229"/>
        <v>43532</v>
      </c>
      <c r="CW90" s="3922">
        <f t="shared" si="229"/>
        <v>43567</v>
      </c>
      <c r="CX90" s="3922">
        <f t="shared" si="229"/>
        <v>43595</v>
      </c>
      <c r="CY90" s="3922">
        <f t="shared" si="229"/>
        <v>43630</v>
      </c>
      <c r="CZ90" s="3922">
        <f t="shared" si="229"/>
        <v>43658</v>
      </c>
      <c r="DA90" s="3922">
        <f t="shared" si="229"/>
        <v>43693</v>
      </c>
      <c r="DB90" s="3922">
        <f t="shared" si="229"/>
        <v>43356</v>
      </c>
      <c r="DC90" s="3922">
        <f t="shared" si="229"/>
        <v>43756</v>
      </c>
      <c r="DD90" s="3923" t="s">
        <v>454</v>
      </c>
      <c r="DE90" s="3922">
        <f t="shared" si="229"/>
        <v>43784</v>
      </c>
      <c r="DF90" s="3922">
        <f t="shared" si="229"/>
        <v>43819</v>
      </c>
      <c r="DG90" s="3922">
        <f t="shared" si="229"/>
        <v>43861</v>
      </c>
      <c r="DH90" s="3922">
        <f t="shared" si="229"/>
        <v>43896</v>
      </c>
      <c r="DI90" s="3922">
        <f t="shared" si="229"/>
        <v>43931</v>
      </c>
      <c r="DJ90" s="3922">
        <f t="shared" si="229"/>
        <v>43966</v>
      </c>
      <c r="DK90" s="3922">
        <f t="shared" si="229"/>
        <v>43994</v>
      </c>
      <c r="DM90" s="2095" t="s">
        <v>975</v>
      </c>
      <c r="DN90" s="15" t="s">
        <v>418</v>
      </c>
      <c r="DO90" s="15" t="s">
        <v>723</v>
      </c>
      <c r="DP90" s="15" t="s">
        <v>723</v>
      </c>
      <c r="DQ90" s="15" t="s">
        <v>723</v>
      </c>
      <c r="DR90" s="15" t="s">
        <v>723</v>
      </c>
      <c r="DS90" s="15" t="s">
        <v>723</v>
      </c>
      <c r="DT90" s="15" t="s">
        <v>723</v>
      </c>
      <c r="DU90" s="15" t="s">
        <v>723</v>
      </c>
      <c r="DV90" s="15" t="s">
        <v>723</v>
      </c>
      <c r="DW90" s="15" t="s">
        <v>723</v>
      </c>
      <c r="DX90" s="15" t="s">
        <v>723</v>
      </c>
      <c r="DY90" s="15" t="s">
        <v>723</v>
      </c>
      <c r="DZ90" s="15" t="s">
        <v>723</v>
      </c>
      <c r="EA90" s="15" t="s">
        <v>723</v>
      </c>
      <c r="EB90" s="15" t="s">
        <v>723</v>
      </c>
      <c r="EC90" s="15" t="s">
        <v>723</v>
      </c>
      <c r="ED90" s="15" t="s">
        <v>723</v>
      </c>
      <c r="EE90" s="15" t="s">
        <v>723</v>
      </c>
      <c r="EF90" s="15" t="s">
        <v>723</v>
      </c>
      <c r="EG90" s="15" t="s">
        <v>723</v>
      </c>
      <c r="EH90" s="15" t="s">
        <v>723</v>
      </c>
      <c r="EI90" s="15" t="s">
        <v>723</v>
      </c>
      <c r="EJ90" s="15" t="s">
        <v>723</v>
      </c>
      <c r="EK90" s="15" t="s">
        <v>723</v>
      </c>
      <c r="EL90" s="15" t="s">
        <v>723</v>
      </c>
      <c r="EM90" s="15" t="s">
        <v>723</v>
      </c>
      <c r="EN90" s="15" t="s">
        <v>723</v>
      </c>
      <c r="EO90" s="15" t="s">
        <v>723</v>
      </c>
      <c r="EP90" s="15" t="s">
        <v>723</v>
      </c>
      <c r="EQ90" s="15" t="s">
        <v>723</v>
      </c>
      <c r="ER90" s="15" t="s">
        <v>723</v>
      </c>
      <c r="ES90" s="15" t="s">
        <v>723</v>
      </c>
      <c r="ET90" s="15" t="s">
        <v>723</v>
      </c>
      <c r="EU90" s="15" t="s">
        <v>723</v>
      </c>
      <c r="EV90" s="15" t="s">
        <v>723</v>
      </c>
      <c r="EW90" s="15" t="s">
        <v>723</v>
      </c>
      <c r="EX90" s="15" t="s">
        <v>723</v>
      </c>
      <c r="EY90" s="15" t="s">
        <v>723</v>
      </c>
      <c r="EZ90" s="15" t="s">
        <v>723</v>
      </c>
      <c r="FA90" s="15" t="s">
        <v>723</v>
      </c>
      <c r="FB90" s="15" t="s">
        <v>723</v>
      </c>
      <c r="FC90" s="15" t="s">
        <v>723</v>
      </c>
      <c r="FD90" s="15" t="s">
        <v>723</v>
      </c>
    </row>
    <row r="91" spans="1:160" ht="30" customHeight="1" x14ac:dyDescent="0.25">
      <c r="A91" s="4675"/>
      <c r="B91" s="4675"/>
      <c r="C91" s="3593" t="s">
        <v>636</v>
      </c>
      <c r="D91" s="1905" t="s">
        <v>644</v>
      </c>
      <c r="E91" s="1906"/>
      <c r="F91" s="1907"/>
      <c r="G91" s="1908"/>
      <c r="H91" s="1908"/>
      <c r="I91" s="1908"/>
      <c r="J91" s="1908"/>
      <c r="K91" s="1908"/>
      <c r="L91" s="1725"/>
      <c r="M91" s="1909"/>
      <c r="N91" s="1909"/>
      <c r="O91" s="1909"/>
      <c r="P91" s="1909"/>
      <c r="Q91" s="1909"/>
      <c r="R91" s="1910"/>
      <c r="S91" s="1909"/>
      <c r="T91" s="1911"/>
      <c r="U91" s="1908"/>
      <c r="V91" s="1912"/>
      <c r="W91" s="1913"/>
      <c r="X91" s="1914"/>
      <c r="Y91" s="1913"/>
      <c r="Z91" s="1915"/>
      <c r="AA91" s="1916"/>
      <c r="AB91" s="1915"/>
      <c r="AC91" s="1909"/>
      <c r="AD91" s="1909"/>
      <c r="AE91" s="1909"/>
      <c r="AF91" s="1909"/>
      <c r="AG91" s="1909"/>
      <c r="AH91" s="1909"/>
      <c r="AI91" s="1909"/>
      <c r="AJ91" s="1723"/>
      <c r="AK91" s="1909"/>
      <c r="AL91" s="1909"/>
      <c r="AM91" s="1909"/>
      <c r="AN91" s="1909"/>
      <c r="AO91" s="1909"/>
      <c r="AP91" s="1909"/>
      <c r="AQ91" s="1909"/>
      <c r="AR91" s="1909"/>
      <c r="AS91" s="1909"/>
      <c r="AT91" s="1909"/>
      <c r="AU91" s="1723"/>
      <c r="AV91" s="1909"/>
      <c r="AW91" s="1909"/>
      <c r="AX91" s="1909"/>
      <c r="AY91" s="1909"/>
      <c r="AZ91" s="1909"/>
      <c r="BA91" s="1909"/>
      <c r="BB91" s="1909"/>
      <c r="BC91" s="1909"/>
      <c r="BD91" s="1909"/>
      <c r="BE91" s="1909"/>
      <c r="BF91" s="1910"/>
      <c r="BG91" s="1909"/>
      <c r="BH91" s="1908"/>
      <c r="BI91" s="1723"/>
      <c r="BJ91" s="1723"/>
      <c r="BK91" s="1723"/>
      <c r="BL91" s="1723"/>
      <c r="BM91" s="1723"/>
      <c r="BN91" s="1723"/>
      <c r="BO91" s="1723"/>
      <c r="BP91" s="1723"/>
      <c r="BQ91" s="1725"/>
      <c r="BR91" s="1723"/>
      <c r="BS91" s="1917"/>
      <c r="BT91" s="1723"/>
      <c r="BU91" s="1917"/>
      <c r="BV91" s="1723" t="e">
        <f t="shared" ref="BV91:CA91" si="230">BV90+4</f>
        <v>#REF!</v>
      </c>
      <c r="BW91" s="1723" t="e">
        <f t="shared" si="230"/>
        <v>#REF!</v>
      </c>
      <c r="BX91" s="1723" t="e">
        <f t="shared" si="230"/>
        <v>#REF!</v>
      </c>
      <c r="BY91" s="1723" t="e">
        <f t="shared" si="230"/>
        <v>#REF!</v>
      </c>
      <c r="BZ91" s="1723" t="e">
        <f t="shared" si="230"/>
        <v>#REF!</v>
      </c>
      <c r="CA91" s="1723" t="e">
        <f t="shared" si="230"/>
        <v>#REF!</v>
      </c>
      <c r="CB91" s="1723" t="e">
        <f>CB90+4</f>
        <v>#REF!</v>
      </c>
      <c r="CC91" s="1723" t="e">
        <f>CC90+4</f>
        <v>#REF!</v>
      </c>
      <c r="CD91" s="1723" t="e">
        <f>CD90+4</f>
        <v>#REF!</v>
      </c>
      <c r="CE91" s="1723" t="e">
        <f>CE90+4</f>
        <v>#REF!</v>
      </c>
      <c r="CF91" s="1725" t="s">
        <v>454</v>
      </c>
      <c r="CG91" s="1723">
        <f>CG92-1</f>
        <v>43053</v>
      </c>
      <c r="CH91" s="1723">
        <f>CH92-1</f>
        <v>43088</v>
      </c>
      <c r="CI91" s="1723">
        <f>CI92-1</f>
        <v>43123</v>
      </c>
      <c r="CJ91" s="1723">
        <f>CJ92-1</f>
        <v>43172</v>
      </c>
      <c r="CK91" s="1723">
        <f t="shared" ref="CK91:DK91" si="231">CK92-1</f>
        <v>43207</v>
      </c>
      <c r="CL91" s="1723">
        <f t="shared" si="231"/>
        <v>43235</v>
      </c>
      <c r="CM91" s="1723">
        <f t="shared" si="231"/>
        <v>43270</v>
      </c>
      <c r="CN91" s="1723">
        <f t="shared" si="231"/>
        <v>43298</v>
      </c>
      <c r="CO91" s="1723">
        <f t="shared" si="231"/>
        <v>43319</v>
      </c>
      <c r="CP91" s="1723">
        <f t="shared" si="231"/>
        <v>43354</v>
      </c>
      <c r="CQ91" s="1723">
        <f t="shared" si="231"/>
        <v>43389</v>
      </c>
      <c r="CR91" s="1723" t="s">
        <v>454</v>
      </c>
      <c r="CS91" s="1723">
        <f t="shared" si="231"/>
        <v>43424</v>
      </c>
      <c r="CT91" s="1723">
        <f t="shared" si="231"/>
        <v>43452</v>
      </c>
      <c r="CU91" s="1723">
        <f t="shared" si="231"/>
        <v>43494</v>
      </c>
      <c r="CV91" s="1723">
        <f t="shared" si="231"/>
        <v>43536</v>
      </c>
      <c r="CW91" s="3922">
        <f t="shared" si="231"/>
        <v>43571</v>
      </c>
      <c r="CX91" s="3922">
        <f t="shared" si="231"/>
        <v>43599</v>
      </c>
      <c r="CY91" s="3922">
        <f t="shared" si="231"/>
        <v>43634</v>
      </c>
      <c r="CZ91" s="3922">
        <f t="shared" si="231"/>
        <v>43662</v>
      </c>
      <c r="DA91" s="3922">
        <f t="shared" si="231"/>
        <v>43697</v>
      </c>
      <c r="DB91" s="3922">
        <f t="shared" si="231"/>
        <v>43360</v>
      </c>
      <c r="DC91" s="3922">
        <f t="shared" si="231"/>
        <v>43760</v>
      </c>
      <c r="DD91" s="3923" t="s">
        <v>454</v>
      </c>
      <c r="DE91" s="3922">
        <f t="shared" si="231"/>
        <v>43788</v>
      </c>
      <c r="DF91" s="3922">
        <f t="shared" si="231"/>
        <v>43823</v>
      </c>
      <c r="DG91" s="3922">
        <f t="shared" si="231"/>
        <v>43865</v>
      </c>
      <c r="DH91" s="3922">
        <f t="shared" si="231"/>
        <v>43900</v>
      </c>
      <c r="DI91" s="3922">
        <f t="shared" si="231"/>
        <v>43935</v>
      </c>
      <c r="DJ91" s="3922">
        <f t="shared" si="231"/>
        <v>43970</v>
      </c>
      <c r="DK91" s="3922">
        <f t="shared" si="231"/>
        <v>43998</v>
      </c>
      <c r="DM91" s="2095" t="s">
        <v>974</v>
      </c>
      <c r="DN91" s="15" t="s">
        <v>420</v>
      </c>
      <c r="DO91" s="15" t="s">
        <v>721</v>
      </c>
      <c r="DP91" s="15" t="s">
        <v>721</v>
      </c>
      <c r="DQ91" s="15" t="s">
        <v>721</v>
      </c>
      <c r="DR91" s="15" t="s">
        <v>721</v>
      </c>
      <c r="DS91" s="15" t="s">
        <v>721</v>
      </c>
      <c r="DT91" s="15" t="s">
        <v>721</v>
      </c>
      <c r="DU91" s="15" t="s">
        <v>721</v>
      </c>
      <c r="DV91" s="15" t="s">
        <v>721</v>
      </c>
      <c r="DW91" s="15" t="s">
        <v>721</v>
      </c>
      <c r="DX91" s="15" t="s">
        <v>721</v>
      </c>
      <c r="DY91" s="15" t="s">
        <v>721</v>
      </c>
      <c r="DZ91" s="15" t="s">
        <v>721</v>
      </c>
      <c r="EA91" s="15" t="s">
        <v>721</v>
      </c>
      <c r="EB91" s="15" t="s">
        <v>721</v>
      </c>
      <c r="EC91" s="15" t="s">
        <v>721</v>
      </c>
      <c r="ED91" s="15" t="s">
        <v>721</v>
      </c>
      <c r="EE91" s="15" t="s">
        <v>721</v>
      </c>
      <c r="EF91" s="15" t="s">
        <v>721</v>
      </c>
      <c r="EG91" s="15" t="s">
        <v>721</v>
      </c>
      <c r="EH91" s="15" t="s">
        <v>721</v>
      </c>
      <c r="EI91" s="15" t="s">
        <v>721</v>
      </c>
      <c r="EJ91" s="15" t="s">
        <v>721</v>
      </c>
      <c r="EK91" s="15" t="s">
        <v>721</v>
      </c>
      <c r="EL91" s="15" t="s">
        <v>721</v>
      </c>
      <c r="EM91" s="15" t="s">
        <v>721</v>
      </c>
      <c r="EN91" s="15" t="s">
        <v>721</v>
      </c>
      <c r="EO91" s="15" t="s">
        <v>721</v>
      </c>
      <c r="EP91" s="15" t="s">
        <v>721</v>
      </c>
      <c r="EQ91" s="15" t="s">
        <v>721</v>
      </c>
      <c r="ER91" s="15" t="s">
        <v>721</v>
      </c>
      <c r="ES91" s="15" t="s">
        <v>721</v>
      </c>
      <c r="ET91" s="15" t="s">
        <v>721</v>
      </c>
      <c r="EU91" s="15" t="s">
        <v>721</v>
      </c>
      <c r="EV91" s="15" t="s">
        <v>721</v>
      </c>
      <c r="EW91" s="15" t="s">
        <v>721</v>
      </c>
      <c r="EX91" s="15" t="s">
        <v>721</v>
      </c>
      <c r="EY91" s="15" t="s">
        <v>721</v>
      </c>
      <c r="EZ91" s="15" t="s">
        <v>721</v>
      </c>
      <c r="FA91" s="15" t="s">
        <v>721</v>
      </c>
      <c r="FB91" s="15" t="s">
        <v>721</v>
      </c>
      <c r="FC91" s="15" t="s">
        <v>721</v>
      </c>
      <c r="FD91" s="15" t="s">
        <v>721</v>
      </c>
    </row>
    <row r="92" spans="1:160" ht="30" customHeight="1" x14ac:dyDescent="0.25">
      <c r="A92" s="4675"/>
      <c r="B92" s="4675"/>
      <c r="C92" s="3593" t="s">
        <v>646</v>
      </c>
      <c r="D92" s="1905" t="s">
        <v>647</v>
      </c>
      <c r="E92" s="1906"/>
      <c r="F92" s="1907"/>
      <c r="G92" s="1908"/>
      <c r="H92" s="1908"/>
      <c r="I92" s="1908"/>
      <c r="J92" s="1908"/>
      <c r="K92" s="1908"/>
      <c r="L92" s="1725"/>
      <c r="M92" s="1909"/>
      <c r="N92" s="1909"/>
      <c r="O92" s="1909"/>
      <c r="P92" s="1909"/>
      <c r="Q92" s="1909"/>
      <c r="R92" s="1910"/>
      <c r="S92" s="1909"/>
      <c r="T92" s="1911"/>
      <c r="U92" s="1908"/>
      <c r="V92" s="1912"/>
      <c r="W92" s="1913"/>
      <c r="X92" s="1914"/>
      <c r="Y92" s="1913"/>
      <c r="Z92" s="1915"/>
      <c r="AA92" s="1916"/>
      <c r="AB92" s="1915"/>
      <c r="AC92" s="1909"/>
      <c r="AD92" s="1909"/>
      <c r="AE92" s="1909"/>
      <c r="AF92" s="1909"/>
      <c r="AG92" s="1909"/>
      <c r="AH92" s="1909"/>
      <c r="AI92" s="1909"/>
      <c r="AJ92" s="1723"/>
      <c r="AK92" s="1909"/>
      <c r="AL92" s="1909"/>
      <c r="AM92" s="1909"/>
      <c r="AN92" s="1909"/>
      <c r="AO92" s="1909"/>
      <c r="AP92" s="1909"/>
      <c r="AQ92" s="1909"/>
      <c r="AR92" s="1909"/>
      <c r="AS92" s="1909"/>
      <c r="AT92" s="1909"/>
      <c r="AU92" s="1723"/>
      <c r="AV92" s="1909"/>
      <c r="AW92" s="1909"/>
      <c r="AX92" s="1909"/>
      <c r="AY92" s="1909"/>
      <c r="AZ92" s="1909"/>
      <c r="BA92" s="1909"/>
      <c r="BB92" s="1909"/>
      <c r="BC92" s="1909"/>
      <c r="BD92" s="1909"/>
      <c r="BE92" s="1909"/>
      <c r="BF92" s="1910"/>
      <c r="BG92" s="1909"/>
      <c r="BH92" s="1908"/>
      <c r="BI92" s="1723"/>
      <c r="BJ92" s="1723"/>
      <c r="BK92" s="1723"/>
      <c r="BL92" s="1723"/>
      <c r="BM92" s="1723"/>
      <c r="BN92" s="1723"/>
      <c r="BO92" s="1723"/>
      <c r="BP92" s="1723"/>
      <c r="BQ92" s="1725"/>
      <c r="BR92" s="1723"/>
      <c r="BS92" s="1917"/>
      <c r="BT92" s="1723"/>
      <c r="BU92" s="1917"/>
      <c r="BV92" s="1723" t="e">
        <f t="shared" ref="BV92:CA92" si="232">BV91+1</f>
        <v>#REF!</v>
      </c>
      <c r="BW92" s="1723" t="e">
        <f t="shared" si="232"/>
        <v>#REF!</v>
      </c>
      <c r="BX92" s="1723" t="e">
        <f t="shared" si="232"/>
        <v>#REF!</v>
      </c>
      <c r="BY92" s="1723" t="e">
        <f t="shared" si="232"/>
        <v>#REF!</v>
      </c>
      <c r="BZ92" s="1723" t="e">
        <f t="shared" si="232"/>
        <v>#REF!</v>
      </c>
      <c r="CA92" s="1723" t="e">
        <f t="shared" si="232"/>
        <v>#REF!</v>
      </c>
      <c r="CB92" s="1723" t="e">
        <f>CB91+1</f>
        <v>#REF!</v>
      </c>
      <c r="CC92" s="1723" t="e">
        <f>CC91+1</f>
        <v>#REF!</v>
      </c>
      <c r="CD92" s="1723" t="e">
        <f>CD91+1</f>
        <v>#REF!</v>
      </c>
      <c r="CE92" s="1723" t="e">
        <f>CE91+1</f>
        <v>#REF!</v>
      </c>
      <c r="CF92" s="1725" t="s">
        <v>454</v>
      </c>
      <c r="CG92" s="1723">
        <f>CG94-2</f>
        <v>43054</v>
      </c>
      <c r="CH92" s="1723">
        <f>CH94-2</f>
        <v>43089</v>
      </c>
      <c r="CI92" s="1723">
        <f>CI94-2</f>
        <v>43124</v>
      </c>
      <c r="CJ92" s="1723">
        <f>CJ94-2</f>
        <v>43173</v>
      </c>
      <c r="CK92" s="1723">
        <f t="shared" ref="CK92:DB92" si="233">CK94-2</f>
        <v>43208</v>
      </c>
      <c r="CL92" s="1723">
        <f t="shared" si="233"/>
        <v>43236</v>
      </c>
      <c r="CM92" s="1723">
        <f t="shared" si="233"/>
        <v>43271</v>
      </c>
      <c r="CN92" s="1723">
        <f t="shared" si="233"/>
        <v>43299</v>
      </c>
      <c r="CO92" s="1723">
        <f t="shared" si="233"/>
        <v>43320</v>
      </c>
      <c r="CP92" s="1723">
        <f t="shared" si="233"/>
        <v>43355</v>
      </c>
      <c r="CQ92" s="1723">
        <f t="shared" si="233"/>
        <v>43390</v>
      </c>
      <c r="CR92" s="1723" t="s">
        <v>454</v>
      </c>
      <c r="CS92" s="1723">
        <f t="shared" si="233"/>
        <v>43425</v>
      </c>
      <c r="CT92" s="1723">
        <f t="shared" si="233"/>
        <v>43453</v>
      </c>
      <c r="CU92" s="1723">
        <f t="shared" si="233"/>
        <v>43495</v>
      </c>
      <c r="CV92" s="1723">
        <f t="shared" si="233"/>
        <v>43537</v>
      </c>
      <c r="CW92" s="3922">
        <f t="shared" si="233"/>
        <v>43572</v>
      </c>
      <c r="CX92" s="3922">
        <f t="shared" si="233"/>
        <v>43600</v>
      </c>
      <c r="CY92" s="3922">
        <f t="shared" si="233"/>
        <v>43635</v>
      </c>
      <c r="CZ92" s="3922">
        <f t="shared" si="233"/>
        <v>43663</v>
      </c>
      <c r="DA92" s="3922">
        <f t="shared" si="233"/>
        <v>43698</v>
      </c>
      <c r="DB92" s="3922">
        <f t="shared" si="233"/>
        <v>43361</v>
      </c>
      <c r="DC92" s="3922">
        <f>DC94-2</f>
        <v>43761</v>
      </c>
      <c r="DD92" s="3923" t="s">
        <v>454</v>
      </c>
      <c r="DE92" s="3922">
        <f t="shared" ref="DE92:DK92" si="234">DE94-2</f>
        <v>43789</v>
      </c>
      <c r="DF92" s="3922">
        <f t="shared" si="234"/>
        <v>43824</v>
      </c>
      <c r="DG92" s="3922">
        <f t="shared" si="234"/>
        <v>43866</v>
      </c>
      <c r="DH92" s="3922">
        <f t="shared" si="234"/>
        <v>43901</v>
      </c>
      <c r="DI92" s="3922">
        <f t="shared" si="234"/>
        <v>43936</v>
      </c>
      <c r="DJ92" s="3922">
        <f t="shared" si="234"/>
        <v>43971</v>
      </c>
      <c r="DK92" s="3922">
        <f t="shared" si="234"/>
        <v>43999</v>
      </c>
      <c r="DM92" s="2095" t="s">
        <v>972</v>
      </c>
      <c r="DN92" s="816" t="s">
        <v>422</v>
      </c>
      <c r="DO92" s="15" t="s">
        <v>724</v>
      </c>
      <c r="DP92" s="15" t="s">
        <v>724</v>
      </c>
      <c r="DQ92" s="15" t="s">
        <v>724</v>
      </c>
      <c r="DR92" s="15" t="s">
        <v>724</v>
      </c>
      <c r="DS92" s="15" t="s">
        <v>724</v>
      </c>
      <c r="DT92" s="15" t="s">
        <v>724</v>
      </c>
      <c r="DU92" s="15" t="s">
        <v>724</v>
      </c>
      <c r="DV92" s="15" t="s">
        <v>724</v>
      </c>
      <c r="DW92" s="15" t="s">
        <v>724</v>
      </c>
      <c r="DX92" s="15" t="s">
        <v>724</v>
      </c>
      <c r="DY92" s="15" t="s">
        <v>724</v>
      </c>
      <c r="DZ92" s="15" t="s">
        <v>724</v>
      </c>
      <c r="EA92" s="15" t="s">
        <v>724</v>
      </c>
      <c r="EB92" s="15" t="s">
        <v>724</v>
      </c>
      <c r="EC92" s="15" t="s">
        <v>724</v>
      </c>
      <c r="ED92" s="15" t="s">
        <v>724</v>
      </c>
      <c r="EE92" s="15" t="s">
        <v>724</v>
      </c>
      <c r="EF92" s="15" t="s">
        <v>724</v>
      </c>
      <c r="EG92" s="15" t="s">
        <v>724</v>
      </c>
      <c r="EH92" s="15" t="s">
        <v>724</v>
      </c>
      <c r="EI92" s="15" t="s">
        <v>724</v>
      </c>
      <c r="EJ92" s="15" t="s">
        <v>724</v>
      </c>
      <c r="EK92" s="15" t="s">
        <v>724</v>
      </c>
      <c r="EL92" s="15" t="s">
        <v>724</v>
      </c>
      <c r="EM92" s="15" t="s">
        <v>724</v>
      </c>
      <c r="EN92" s="15" t="s">
        <v>724</v>
      </c>
      <c r="EO92" s="15" t="s">
        <v>724</v>
      </c>
      <c r="EP92" s="15" t="s">
        <v>724</v>
      </c>
      <c r="EQ92" s="15" t="s">
        <v>724</v>
      </c>
      <c r="ER92" s="15" t="s">
        <v>724</v>
      </c>
      <c r="ES92" s="15" t="s">
        <v>724</v>
      </c>
      <c r="ET92" s="15" t="s">
        <v>724</v>
      </c>
      <c r="EU92" s="15" t="s">
        <v>724</v>
      </c>
      <c r="EV92" s="15" t="s">
        <v>724</v>
      </c>
      <c r="EW92" s="15" t="s">
        <v>724</v>
      </c>
      <c r="EX92" s="15" t="s">
        <v>724</v>
      </c>
      <c r="EY92" s="15" t="s">
        <v>724</v>
      </c>
      <c r="EZ92" s="15" t="s">
        <v>724</v>
      </c>
      <c r="FA92" s="15" t="s">
        <v>724</v>
      </c>
      <c r="FB92" s="15" t="s">
        <v>724</v>
      </c>
      <c r="FC92" s="15" t="s">
        <v>724</v>
      </c>
      <c r="FD92" s="15" t="s">
        <v>724</v>
      </c>
    </row>
    <row r="93" spans="1:160" ht="30" customHeight="1" x14ac:dyDescent="0.25">
      <c r="A93" s="4675"/>
      <c r="B93" s="4675"/>
      <c r="C93" s="3594" t="s">
        <v>456</v>
      </c>
      <c r="D93" s="561"/>
      <c r="E93" s="1095"/>
      <c r="F93" s="196"/>
      <c r="G93" s="1096"/>
      <c r="H93" s="1096"/>
      <c r="I93" s="1096"/>
      <c r="J93" s="1096"/>
      <c r="K93" s="1096"/>
      <c r="L93" s="563"/>
      <c r="M93" s="1097"/>
      <c r="N93" s="1097"/>
      <c r="O93" s="1097"/>
      <c r="P93" s="1097"/>
      <c r="Q93" s="1097"/>
      <c r="R93" s="1098"/>
      <c r="S93" s="1097"/>
      <c r="T93" s="1099"/>
      <c r="U93" s="1096"/>
      <c r="V93" s="1100"/>
      <c r="W93" s="1101"/>
      <c r="X93" s="692"/>
      <c r="Y93" s="1101"/>
      <c r="Z93" s="1102"/>
      <c r="AA93" s="1103"/>
      <c r="AB93" s="1102"/>
      <c r="AC93" s="1097"/>
      <c r="AD93" s="1097"/>
      <c r="AE93" s="1097"/>
      <c r="AF93" s="1097"/>
      <c r="AG93" s="1097"/>
      <c r="AH93" s="1097"/>
      <c r="AI93" s="1097"/>
      <c r="AJ93" s="58"/>
      <c r="AK93" s="1097"/>
      <c r="AL93" s="1097"/>
      <c r="AM93" s="1097"/>
      <c r="AN93" s="1097"/>
      <c r="AO93" s="1097"/>
      <c r="AP93" s="1097"/>
      <c r="AQ93" s="1097"/>
      <c r="AR93" s="1097"/>
      <c r="AS93" s="1097"/>
      <c r="AT93" s="1097"/>
      <c r="AU93" s="58"/>
      <c r="AV93" s="1097">
        <v>41946</v>
      </c>
      <c r="AW93" s="1097">
        <v>41954</v>
      </c>
      <c r="AX93" s="1097">
        <v>41985</v>
      </c>
      <c r="AY93" s="1097">
        <v>41651</v>
      </c>
      <c r="AZ93" s="1097">
        <f>AZ94-2</f>
        <v>42058</v>
      </c>
      <c r="BA93" s="1097">
        <f>BA94-4</f>
        <v>42086</v>
      </c>
      <c r="BB93" s="1097">
        <v>41756</v>
      </c>
      <c r="BC93" s="1097">
        <v>42156</v>
      </c>
      <c r="BD93" s="1097">
        <f>BD94-5</f>
        <v>42188</v>
      </c>
      <c r="BE93" s="1097">
        <f>BE94-5</f>
        <v>42223</v>
      </c>
      <c r="BF93" s="1098">
        <f>BF94-5</f>
        <v>42258</v>
      </c>
      <c r="BG93" s="1097">
        <f>BG94-5</f>
        <v>42289</v>
      </c>
      <c r="BH93" s="1096" t="s">
        <v>25</v>
      </c>
      <c r="BI93" s="193"/>
      <c r="BJ93" s="1097"/>
      <c r="BK93" s="1097"/>
      <c r="BL93" s="1097">
        <f t="shared" ref="BL93:CD93" si="235">BL90-15</f>
        <v>42429</v>
      </c>
      <c r="BM93" s="1097">
        <f t="shared" si="235"/>
        <v>42464</v>
      </c>
      <c r="BN93" s="1097">
        <f t="shared" si="235"/>
        <v>42499</v>
      </c>
      <c r="BO93" s="1097">
        <f t="shared" si="235"/>
        <v>42534</v>
      </c>
      <c r="BP93" s="1097">
        <f t="shared" si="235"/>
        <v>42569</v>
      </c>
      <c r="BQ93" s="1098">
        <f t="shared" si="235"/>
        <v>42597</v>
      </c>
      <c r="BR93" s="1097">
        <f t="shared" si="235"/>
        <v>42625</v>
      </c>
      <c r="BS93" s="1096">
        <f t="shared" si="235"/>
        <v>42641</v>
      </c>
      <c r="BT93" s="1097" t="s">
        <v>454</v>
      </c>
      <c r="BU93" s="1096">
        <f t="shared" si="235"/>
        <v>42676</v>
      </c>
      <c r="BV93" s="1098" t="e">
        <f t="shared" si="235"/>
        <v>#REF!</v>
      </c>
      <c r="BW93" s="1097" t="e">
        <f t="shared" si="235"/>
        <v>#REF!</v>
      </c>
      <c r="BX93" s="1097" t="e">
        <f t="shared" si="235"/>
        <v>#REF!</v>
      </c>
      <c r="BY93" s="1097" t="e">
        <f t="shared" si="235"/>
        <v>#REF!</v>
      </c>
      <c r="BZ93" s="1097" t="e">
        <f t="shared" si="235"/>
        <v>#REF!</v>
      </c>
      <c r="CA93" s="1097" t="e">
        <f t="shared" si="235"/>
        <v>#REF!</v>
      </c>
      <c r="CB93" s="1097" t="e">
        <f t="shared" si="235"/>
        <v>#REF!</v>
      </c>
      <c r="CC93" s="1098" t="e">
        <f t="shared" si="235"/>
        <v>#REF!</v>
      </c>
      <c r="CD93" s="1097" t="e">
        <f t="shared" si="235"/>
        <v>#REF!</v>
      </c>
      <c r="CE93" s="1097" t="e">
        <f>CE90-15</f>
        <v>#REF!</v>
      </c>
      <c r="CF93" s="1096" t="s">
        <v>454</v>
      </c>
      <c r="CG93" s="1097">
        <f>CG90-15</f>
        <v>43034</v>
      </c>
      <c r="CH93" s="1097">
        <f>CH90-15</f>
        <v>43069</v>
      </c>
      <c r="CI93" s="1097">
        <f>CI90-15</f>
        <v>43104</v>
      </c>
      <c r="CJ93" s="1097" t="s">
        <v>107</v>
      </c>
      <c r="CK93" s="1097" t="s">
        <v>107</v>
      </c>
      <c r="CL93" s="1097" t="s">
        <v>107</v>
      </c>
      <c r="CM93" s="1097" t="s">
        <v>107</v>
      </c>
      <c r="CN93" s="1097" t="s">
        <v>107</v>
      </c>
      <c r="CO93" s="1097" t="s">
        <v>107</v>
      </c>
      <c r="CP93" s="1097" t="s">
        <v>107</v>
      </c>
      <c r="CQ93" s="58">
        <f>CQ90-15</f>
        <v>43370</v>
      </c>
      <c r="CR93" s="58" t="s">
        <v>454</v>
      </c>
      <c r="CS93" s="1097">
        <f t="shared" ref="CS93:CX93" si="236">CS90-15</f>
        <v>43405</v>
      </c>
      <c r="CT93" s="1097">
        <f t="shared" si="236"/>
        <v>43433</v>
      </c>
      <c r="CU93" s="1097">
        <f t="shared" si="236"/>
        <v>43475</v>
      </c>
      <c r="CV93" s="1097">
        <f t="shared" si="236"/>
        <v>43517</v>
      </c>
      <c r="CW93" s="3924">
        <f t="shared" si="236"/>
        <v>43552</v>
      </c>
      <c r="CX93" s="3924">
        <f t="shared" si="236"/>
        <v>43580</v>
      </c>
      <c r="CY93" s="3924">
        <f>CY90-15</f>
        <v>43615</v>
      </c>
      <c r="CZ93" s="3924">
        <f>CZ90-15</f>
        <v>43643</v>
      </c>
      <c r="DA93" s="3924">
        <f>DA90-15</f>
        <v>43678</v>
      </c>
      <c r="DB93" s="3924">
        <f>DB90-15</f>
        <v>43341</v>
      </c>
      <c r="DC93" s="3924">
        <f>DC90-15</f>
        <v>43741</v>
      </c>
      <c r="DD93" s="3925" t="s">
        <v>454</v>
      </c>
      <c r="DE93" s="3924">
        <f t="shared" ref="DE93:DK93" si="237">DE90-15</f>
        <v>43769</v>
      </c>
      <c r="DF93" s="3924">
        <f t="shared" si="237"/>
        <v>43804</v>
      </c>
      <c r="DG93" s="3924">
        <f t="shared" si="237"/>
        <v>43846</v>
      </c>
      <c r="DH93" s="3924">
        <f t="shared" si="237"/>
        <v>43881</v>
      </c>
      <c r="DI93" s="3924">
        <f t="shared" si="237"/>
        <v>43916</v>
      </c>
      <c r="DJ93" s="3924">
        <f t="shared" si="237"/>
        <v>43951</v>
      </c>
      <c r="DK93" s="3924">
        <f t="shared" si="237"/>
        <v>43979</v>
      </c>
    </row>
    <row r="94" spans="1:160" s="19" customFormat="1" ht="45" customHeight="1" x14ac:dyDescent="0.25">
      <c r="A94" s="4675"/>
      <c r="B94" s="4675"/>
      <c r="C94" s="3594" t="s">
        <v>341</v>
      </c>
      <c r="D94" s="561"/>
      <c r="E94" s="562"/>
      <c r="F94" s="72"/>
      <c r="G94" s="174"/>
      <c r="H94" s="174"/>
      <c r="I94" s="174"/>
      <c r="J94" s="174"/>
      <c r="K94" s="174"/>
      <c r="L94" s="563"/>
      <c r="M94" s="71"/>
      <c r="N94" s="71"/>
      <c r="O94" s="71"/>
      <c r="P94" s="71"/>
      <c r="Q94" s="71"/>
      <c r="R94" s="564"/>
      <c r="S94" s="71"/>
      <c r="T94" s="72"/>
      <c r="U94" s="174"/>
      <c r="V94" s="690"/>
      <c r="W94" s="691"/>
      <c r="X94" s="692"/>
      <c r="Y94" s="693"/>
      <c r="Z94" s="749"/>
      <c r="AA94" s="749"/>
      <c r="AB94" s="690">
        <f>AB97-90</f>
        <v>41345</v>
      </c>
      <c r="AC94" s="71">
        <f>AC97-97</f>
        <v>41365</v>
      </c>
      <c r="AD94" s="193">
        <f>AD97-96</f>
        <v>41400</v>
      </c>
      <c r="AE94" s="71">
        <f>AE97-97</f>
        <v>41065</v>
      </c>
      <c r="AF94" s="71">
        <f>AF97-104</f>
        <v>41453</v>
      </c>
      <c r="AG94" s="71">
        <f>AG97-104</f>
        <v>41484</v>
      </c>
      <c r="AH94" s="71">
        <f>AH97-103</f>
        <v>41515</v>
      </c>
      <c r="AI94" s="71">
        <f>AI97-102</f>
        <v>41182</v>
      </c>
      <c r="AJ94" s="65" t="s">
        <v>25</v>
      </c>
      <c r="AK94" s="71">
        <f>AK97-125</f>
        <v>41218</v>
      </c>
      <c r="AL94" s="71">
        <f>AL97-125</f>
        <v>41249</v>
      </c>
      <c r="AM94" s="71">
        <f>AM97-120</f>
        <v>41284</v>
      </c>
      <c r="AN94" s="71">
        <f>AN97-112</f>
        <v>41323</v>
      </c>
      <c r="AO94" s="71">
        <f>AO97-105</f>
        <v>41360</v>
      </c>
      <c r="AP94" s="71">
        <f>AP97-104</f>
        <v>41392</v>
      </c>
      <c r="AQ94" s="71">
        <f>AQ97-105</f>
        <v>41422</v>
      </c>
      <c r="AR94" s="193">
        <v>41455</v>
      </c>
      <c r="AS94" s="71">
        <f>AS97-98</f>
        <v>41855</v>
      </c>
      <c r="AT94" s="71">
        <f>AT97-93</f>
        <v>41525</v>
      </c>
      <c r="AU94" s="65">
        <f>AU97-96</f>
        <v>41918</v>
      </c>
      <c r="AV94" s="71">
        <f>AV97-95</f>
        <v>41946</v>
      </c>
      <c r="AW94" s="71">
        <f>AW97-119</f>
        <v>41954</v>
      </c>
      <c r="AX94" s="71">
        <f>AX97-119</f>
        <v>41985</v>
      </c>
      <c r="AY94" s="71">
        <f>AY97-118</f>
        <v>42016</v>
      </c>
      <c r="AZ94" s="71">
        <f>AZ97-105</f>
        <v>42060</v>
      </c>
      <c r="BA94" s="71">
        <f>BA97-105</f>
        <v>42090</v>
      </c>
      <c r="BB94" s="71">
        <f>BB97-103</f>
        <v>42123</v>
      </c>
      <c r="BC94" s="71">
        <f>BC97-98</f>
        <v>42159</v>
      </c>
      <c r="BD94" s="71">
        <f>BD97-94</f>
        <v>42193</v>
      </c>
      <c r="BE94" s="71">
        <f>BE97-90</f>
        <v>42228</v>
      </c>
      <c r="BF94" s="564">
        <f>BF97-85</f>
        <v>42263</v>
      </c>
      <c r="BG94" s="71">
        <f>BG97-85</f>
        <v>42294</v>
      </c>
      <c r="BH94" s="174" t="s">
        <v>25</v>
      </c>
      <c r="BI94" s="193">
        <f>BI97-105</f>
        <v>42334</v>
      </c>
      <c r="BJ94" s="71">
        <f>BJ97-105</f>
        <v>42365</v>
      </c>
      <c r="BK94" s="71">
        <f>BK97-105</f>
        <v>42395</v>
      </c>
      <c r="BL94" s="71">
        <f>BL97-98</f>
        <v>42448</v>
      </c>
      <c r="BM94" s="71">
        <f>BM97-95</f>
        <v>42482</v>
      </c>
      <c r="BN94" s="71">
        <f>BN97-90</f>
        <v>42518</v>
      </c>
      <c r="BO94" s="71">
        <f>BO97-89</f>
        <v>42549</v>
      </c>
      <c r="BP94" s="71">
        <f>BP97-97</f>
        <v>42572</v>
      </c>
      <c r="BQ94" s="564">
        <f>BQ97-87</f>
        <v>42597</v>
      </c>
      <c r="BR94" s="71">
        <f>BR97-66</f>
        <v>42643</v>
      </c>
      <c r="BS94" s="174">
        <f>BS97-80</f>
        <v>42660</v>
      </c>
      <c r="BT94" s="71" t="s">
        <v>454</v>
      </c>
      <c r="BU94" s="2891">
        <f>BU97-104</f>
        <v>42695</v>
      </c>
      <c r="BV94" s="1625">
        <f>BV97-106</f>
        <v>42724</v>
      </c>
      <c r="BW94" s="247">
        <f>BW97-101</f>
        <v>42759</v>
      </c>
      <c r="BX94" s="247">
        <f>BX97-94</f>
        <v>42797</v>
      </c>
      <c r="BY94" s="247">
        <f>BY97-94</f>
        <v>42827</v>
      </c>
      <c r="BZ94" s="943">
        <f t="shared" ref="BZ94:CE94" si="238">BZ97-89</f>
        <v>42863</v>
      </c>
      <c r="CA94" s="247">
        <f t="shared" si="238"/>
        <v>42894</v>
      </c>
      <c r="CB94" s="247">
        <f t="shared" si="238"/>
        <v>42924</v>
      </c>
      <c r="CC94" s="2839">
        <f t="shared" si="238"/>
        <v>42955</v>
      </c>
      <c r="CD94" s="247">
        <f t="shared" si="238"/>
        <v>42985</v>
      </c>
      <c r="CE94" s="247">
        <f t="shared" si="238"/>
        <v>43016</v>
      </c>
      <c r="CF94" s="564" t="s">
        <v>454</v>
      </c>
      <c r="CG94" s="247">
        <f>CG97-108</f>
        <v>43056</v>
      </c>
      <c r="CH94" s="943">
        <f>CH97-104</f>
        <v>43091</v>
      </c>
      <c r="CI94" s="943">
        <f>CI97-99</f>
        <v>43126</v>
      </c>
      <c r="CJ94" s="3180">
        <f>CJ97-81</f>
        <v>43175</v>
      </c>
      <c r="CK94" s="247">
        <f>CK97-76</f>
        <v>43210</v>
      </c>
      <c r="CL94" s="247">
        <f>CL97-79</f>
        <v>43238</v>
      </c>
      <c r="CM94" s="247">
        <f>CM97-75</f>
        <v>43273</v>
      </c>
      <c r="CN94" s="3180">
        <f>CN97-77</f>
        <v>43301</v>
      </c>
      <c r="CO94" s="943">
        <f>CO97-87</f>
        <v>43322</v>
      </c>
      <c r="CP94" s="943">
        <f>CP97-82</f>
        <v>43357</v>
      </c>
      <c r="CQ94" s="870">
        <f>CQ97-78</f>
        <v>43392</v>
      </c>
      <c r="CR94" s="3181" t="s">
        <v>454</v>
      </c>
      <c r="CS94" s="943">
        <f>CS97-102</f>
        <v>43427</v>
      </c>
      <c r="CT94" s="943">
        <f>CT97-105</f>
        <v>43455</v>
      </c>
      <c r="CU94" s="943">
        <f>CU97-93</f>
        <v>43497</v>
      </c>
      <c r="CV94" s="3180">
        <f>CV97-82</f>
        <v>43539</v>
      </c>
      <c r="CW94" s="3926">
        <f>CW97-77</f>
        <v>43574</v>
      </c>
      <c r="CX94" s="3926">
        <f>CX97-80</f>
        <v>43602</v>
      </c>
      <c r="CY94" s="3926">
        <f>CY97-76</f>
        <v>43637</v>
      </c>
      <c r="CZ94" s="3926">
        <f>CZ97-78</f>
        <v>43665</v>
      </c>
      <c r="DA94" s="3926">
        <f>DA97-74</f>
        <v>43700</v>
      </c>
      <c r="DB94" s="3926">
        <f>DB97-76</f>
        <v>43363</v>
      </c>
      <c r="DC94" s="3926">
        <f>DC97-72</f>
        <v>43763</v>
      </c>
      <c r="DD94" s="3927" t="s">
        <v>454</v>
      </c>
      <c r="DE94" s="3926">
        <f>DE97-104</f>
        <v>43791</v>
      </c>
      <c r="DF94" s="3926">
        <f>DF97-100</f>
        <v>43826</v>
      </c>
      <c r="DG94" s="3926">
        <f>DG97-88</f>
        <v>43868</v>
      </c>
      <c r="DH94" s="3928">
        <f>DH97-84</f>
        <v>43903</v>
      </c>
      <c r="DI94" s="3926">
        <f>DI97-79</f>
        <v>43938</v>
      </c>
      <c r="DJ94" s="3926">
        <f>DJ97-75</f>
        <v>43973</v>
      </c>
      <c r="DK94" s="3926">
        <f>DK97-78</f>
        <v>44001</v>
      </c>
      <c r="DL94" s="15"/>
      <c r="DM94" s="2095" t="s">
        <v>971</v>
      </c>
      <c r="DN94" s="15" t="s">
        <v>418</v>
      </c>
      <c r="DO94" s="15" t="s">
        <v>723</v>
      </c>
      <c r="DP94" s="15" t="s">
        <v>723</v>
      </c>
      <c r="DQ94" s="15" t="s">
        <v>723</v>
      </c>
      <c r="DR94" s="15" t="s">
        <v>723</v>
      </c>
      <c r="DS94" s="15" t="s">
        <v>723</v>
      </c>
      <c r="DT94" s="15" t="s">
        <v>723</v>
      </c>
      <c r="DU94" s="15" t="s">
        <v>723</v>
      </c>
      <c r="DV94" s="15" t="s">
        <v>723</v>
      </c>
      <c r="DW94" s="15" t="s">
        <v>723</v>
      </c>
      <c r="DX94" s="15" t="s">
        <v>723</v>
      </c>
      <c r="DY94" s="15" t="s">
        <v>723</v>
      </c>
      <c r="DZ94" s="15" t="s">
        <v>723</v>
      </c>
      <c r="EA94" s="15" t="s">
        <v>723</v>
      </c>
      <c r="EB94" s="15" t="s">
        <v>723</v>
      </c>
      <c r="EC94" s="15" t="s">
        <v>723</v>
      </c>
      <c r="ED94" s="15" t="s">
        <v>723</v>
      </c>
      <c r="EE94" s="15" t="s">
        <v>723</v>
      </c>
      <c r="EF94" s="15" t="s">
        <v>723</v>
      </c>
      <c r="EG94" s="15" t="s">
        <v>723</v>
      </c>
      <c r="EH94" s="15" t="s">
        <v>723</v>
      </c>
      <c r="EI94" s="15" t="s">
        <v>723</v>
      </c>
      <c r="EJ94" s="15" t="s">
        <v>723</v>
      </c>
      <c r="EK94" s="15" t="s">
        <v>723</v>
      </c>
      <c r="EL94" s="15" t="s">
        <v>723</v>
      </c>
      <c r="EM94" s="15" t="s">
        <v>723</v>
      </c>
      <c r="EN94" s="15" t="s">
        <v>723</v>
      </c>
      <c r="EO94" s="15" t="s">
        <v>723</v>
      </c>
      <c r="EP94" s="15" t="s">
        <v>723</v>
      </c>
      <c r="EQ94" s="15" t="s">
        <v>723</v>
      </c>
      <c r="ER94" s="15" t="s">
        <v>723</v>
      </c>
      <c r="ES94" s="15" t="s">
        <v>723</v>
      </c>
      <c r="ET94" s="15" t="s">
        <v>723</v>
      </c>
      <c r="EU94" s="15" t="s">
        <v>723</v>
      </c>
      <c r="EV94" s="15" t="s">
        <v>723</v>
      </c>
      <c r="EW94" s="15" t="s">
        <v>723</v>
      </c>
      <c r="EX94" s="15" t="s">
        <v>723</v>
      </c>
      <c r="EY94" s="15" t="s">
        <v>723</v>
      </c>
      <c r="EZ94" s="15" t="s">
        <v>723</v>
      </c>
      <c r="FA94" s="15" t="s">
        <v>723</v>
      </c>
      <c r="FB94" s="15" t="s">
        <v>723</v>
      </c>
      <c r="FC94" s="15" t="s">
        <v>723</v>
      </c>
      <c r="FD94" s="15" t="s">
        <v>723</v>
      </c>
    </row>
    <row r="95" spans="1:160" s="487" customFormat="1" ht="30" hidden="1" customHeight="1" x14ac:dyDescent="0.25">
      <c r="A95" s="4675"/>
      <c r="B95" s="4675"/>
      <c r="C95" s="3250" t="s">
        <v>46</v>
      </c>
      <c r="D95" s="539"/>
      <c r="E95" s="529"/>
      <c r="F95" s="492"/>
      <c r="G95" s="493"/>
      <c r="H95" s="493"/>
      <c r="I95" s="493"/>
      <c r="J95" s="493"/>
      <c r="K95" s="493"/>
      <c r="L95" s="509"/>
      <c r="M95" s="494"/>
      <c r="N95" s="494"/>
      <c r="O95" s="494"/>
      <c r="P95" s="494"/>
      <c r="Q95" s="494"/>
      <c r="R95" s="497"/>
      <c r="S95" s="494"/>
      <c r="T95" s="492"/>
      <c r="U95" s="493"/>
      <c r="V95" s="688"/>
      <c r="W95" s="689"/>
      <c r="X95" s="440"/>
      <c r="Y95" s="689"/>
      <c r="Z95" s="713"/>
      <c r="AA95" s="739"/>
      <c r="AB95" s="713">
        <f t="shared" ref="AB95:AI95" si="239">AB97-75</f>
        <v>41360</v>
      </c>
      <c r="AC95" s="494">
        <f t="shared" si="239"/>
        <v>41387</v>
      </c>
      <c r="AD95" s="494">
        <f t="shared" si="239"/>
        <v>41421</v>
      </c>
      <c r="AE95" s="494">
        <f t="shared" si="239"/>
        <v>41087</v>
      </c>
      <c r="AF95" s="494">
        <f t="shared" si="239"/>
        <v>41482</v>
      </c>
      <c r="AG95" s="494">
        <f t="shared" si="239"/>
        <v>41513</v>
      </c>
      <c r="AH95" s="494">
        <f t="shared" si="239"/>
        <v>41543</v>
      </c>
      <c r="AI95" s="494">
        <f t="shared" si="239"/>
        <v>41209</v>
      </c>
      <c r="AJ95" s="147" t="s">
        <v>25</v>
      </c>
      <c r="AK95" s="494">
        <f>AK97-75</f>
        <v>41268</v>
      </c>
      <c r="AL95" s="494">
        <f>AL97-75</f>
        <v>41299</v>
      </c>
      <c r="AM95" s="494">
        <f t="shared" ref="AM95:AR95" si="240">AM97-75</f>
        <v>41329</v>
      </c>
      <c r="AN95" s="494">
        <f t="shared" si="240"/>
        <v>41360</v>
      </c>
      <c r="AO95" s="494">
        <f t="shared" si="240"/>
        <v>41390</v>
      </c>
      <c r="AP95" s="494">
        <f t="shared" si="240"/>
        <v>41421</v>
      </c>
      <c r="AQ95" s="494">
        <f t="shared" si="240"/>
        <v>41452</v>
      </c>
      <c r="AR95" s="494">
        <f t="shared" si="240"/>
        <v>41482</v>
      </c>
      <c r="AS95" s="494">
        <f>AS97-75</f>
        <v>41878</v>
      </c>
      <c r="AT95" s="494">
        <f t="shared" ref="AT95:BF95" si="241">AT97-75</f>
        <v>41543</v>
      </c>
      <c r="AU95" s="147">
        <f t="shared" si="241"/>
        <v>41939</v>
      </c>
      <c r="AV95" s="494">
        <f t="shared" si="241"/>
        <v>41966</v>
      </c>
      <c r="AW95" s="147" t="s">
        <v>128</v>
      </c>
      <c r="AX95" s="494">
        <f t="shared" si="241"/>
        <v>42029</v>
      </c>
      <c r="AY95" s="494">
        <f t="shared" si="241"/>
        <v>42059</v>
      </c>
      <c r="AZ95" s="494">
        <f t="shared" si="241"/>
        <v>42090</v>
      </c>
      <c r="BA95" s="494">
        <f t="shared" si="241"/>
        <v>42120</v>
      </c>
      <c r="BB95" s="494">
        <f t="shared" si="241"/>
        <v>42151</v>
      </c>
      <c r="BC95" s="494">
        <f t="shared" si="241"/>
        <v>42182</v>
      </c>
      <c r="BD95" s="494">
        <f>BD97-75</f>
        <v>42212</v>
      </c>
      <c r="BE95" s="494">
        <f t="shared" si="241"/>
        <v>42243</v>
      </c>
      <c r="BF95" s="497">
        <f t="shared" si="241"/>
        <v>42273</v>
      </c>
      <c r="BG95" s="494">
        <f>BG97-75</f>
        <v>42304</v>
      </c>
      <c r="BH95" s="1147" t="s">
        <v>25</v>
      </c>
      <c r="BI95" s="1149">
        <v>41954</v>
      </c>
      <c r="BJ95" s="1155"/>
      <c r="BK95" s="1155"/>
      <c r="BL95" s="1236"/>
      <c r="BM95" s="1236"/>
      <c r="BN95" s="1236"/>
      <c r="BO95" s="1155"/>
      <c r="BP95" s="1155"/>
      <c r="BQ95" s="1438"/>
      <c r="BR95" s="1155"/>
      <c r="BS95" s="1405"/>
      <c r="BT95" s="2893" t="s">
        <v>454</v>
      </c>
      <c r="BU95" s="2889"/>
      <c r="BV95" s="1624"/>
      <c r="BW95" s="539"/>
      <c r="BX95" s="539"/>
      <c r="BY95" s="539"/>
      <c r="BZ95" s="539"/>
      <c r="CA95" s="539"/>
      <c r="CB95" s="539"/>
      <c r="CC95" s="1624"/>
      <c r="CD95" s="539"/>
      <c r="CE95" s="539"/>
      <c r="CF95" s="1622" t="s">
        <v>454</v>
      </c>
      <c r="CG95" s="539"/>
      <c r="CH95" s="539"/>
      <c r="CI95" s="539"/>
      <c r="CJ95" s="539"/>
      <c r="CK95" s="539"/>
      <c r="CL95" s="539"/>
      <c r="CM95" s="539"/>
      <c r="CN95" s="539"/>
      <c r="CO95" s="539"/>
      <c r="CP95" s="539"/>
      <c r="CQ95" s="3157"/>
      <c r="CR95" s="3170" t="s">
        <v>454</v>
      </c>
      <c r="CS95" s="539"/>
      <c r="CT95" s="539"/>
      <c r="CU95" s="539"/>
      <c r="CV95" s="539"/>
      <c r="CW95" s="3754"/>
      <c r="CX95" s="3754"/>
      <c r="CY95" s="3754"/>
      <c r="CZ95" s="3754"/>
      <c r="DA95" s="3754"/>
      <c r="DB95" s="3754"/>
      <c r="DC95" s="3754"/>
      <c r="DD95" s="3756"/>
      <c r="DE95" s="3754"/>
      <c r="DF95" s="3754"/>
      <c r="DG95" s="3754"/>
      <c r="DH95" s="3754"/>
      <c r="DI95" s="3754"/>
      <c r="DJ95" s="3754"/>
      <c r="DK95" s="3754"/>
      <c r="DL95" s="15"/>
      <c r="DM95" s="2095"/>
      <c r="DN95" s="15"/>
      <c r="DO95" s="15"/>
      <c r="DP95" s="15"/>
      <c r="DQ95" s="15"/>
      <c r="DR95" s="15"/>
    </row>
    <row r="96" spans="1:160" s="766" customFormat="1" ht="30" customHeight="1" x14ac:dyDescent="0.25">
      <c r="A96" s="4675"/>
      <c r="B96" s="4675"/>
      <c r="C96" s="3595" t="s">
        <v>223</v>
      </c>
      <c r="D96" s="541"/>
      <c r="E96" s="758"/>
      <c r="F96" s="70"/>
      <c r="G96" s="759"/>
      <c r="H96" s="759"/>
      <c r="I96" s="759"/>
      <c r="J96" s="759"/>
      <c r="K96" s="759"/>
      <c r="L96" s="760"/>
      <c r="M96" s="69"/>
      <c r="N96" s="69"/>
      <c r="O96" s="69"/>
      <c r="P96" s="69"/>
      <c r="Q96" s="69"/>
      <c r="R96" s="761"/>
      <c r="S96" s="69"/>
      <c r="T96" s="70"/>
      <c r="U96" s="759"/>
      <c r="V96" s="762"/>
      <c r="W96" s="763"/>
      <c r="X96" s="764"/>
      <c r="Y96" s="763"/>
      <c r="Z96" s="765"/>
      <c r="AA96" s="670"/>
      <c r="AB96" s="765">
        <f>AC49</f>
        <v>41348</v>
      </c>
      <c r="AC96" s="69">
        <f>AD49</f>
        <v>41383</v>
      </c>
      <c r="AD96" s="69">
        <f>AE49</f>
        <v>41411</v>
      </c>
      <c r="AE96" s="822">
        <v>41081</v>
      </c>
      <c r="AF96" s="69">
        <f>AF49</f>
        <v>41438</v>
      </c>
      <c r="AG96" s="69">
        <f>AG49</f>
        <v>41466</v>
      </c>
      <c r="AH96" s="69">
        <f>AH49</f>
        <v>41501</v>
      </c>
      <c r="AI96" s="69">
        <f>AI65+21</f>
        <v>41214</v>
      </c>
      <c r="AJ96" s="867" t="s">
        <v>25</v>
      </c>
      <c r="AK96" s="69">
        <f t="shared" ref="AK96:AR96" si="242">AK65+21</f>
        <v>41607</v>
      </c>
      <c r="AL96" s="69">
        <f t="shared" si="242"/>
        <v>41263</v>
      </c>
      <c r="AM96" s="69">
        <f t="shared" si="242"/>
        <v>41312</v>
      </c>
      <c r="AN96" s="69">
        <f t="shared" si="242"/>
        <v>41354</v>
      </c>
      <c r="AO96" s="69">
        <f t="shared" si="242"/>
        <v>41389</v>
      </c>
      <c r="AP96" s="69">
        <f t="shared" si="242"/>
        <v>41417</v>
      </c>
      <c r="AQ96" s="69">
        <f t="shared" si="242"/>
        <v>41817</v>
      </c>
      <c r="AR96" s="69">
        <f t="shared" si="242"/>
        <v>41487</v>
      </c>
      <c r="AS96" s="69">
        <f>AS65+20</f>
        <v>41521</v>
      </c>
      <c r="AT96" s="822">
        <f>AT65+27</f>
        <v>41563</v>
      </c>
      <c r="AU96" s="867">
        <f>AU65+20</f>
        <v>41584</v>
      </c>
      <c r="AV96" s="964">
        <v>41577</v>
      </c>
      <c r="AW96" s="69">
        <f t="shared" ref="AW96:BG96" si="243">AW65+20</f>
        <v>41605</v>
      </c>
      <c r="AX96" s="69">
        <f t="shared" si="243"/>
        <v>42005</v>
      </c>
      <c r="AY96" s="69">
        <f t="shared" si="243"/>
        <v>41310</v>
      </c>
      <c r="AZ96" s="69">
        <f t="shared" si="243"/>
        <v>42082</v>
      </c>
      <c r="BA96" s="69">
        <f t="shared" si="243"/>
        <v>42117</v>
      </c>
      <c r="BB96" s="69">
        <f t="shared" si="243"/>
        <v>42152</v>
      </c>
      <c r="BC96" s="69">
        <f t="shared" si="243"/>
        <v>42187</v>
      </c>
      <c r="BD96" s="69">
        <f t="shared" si="243"/>
        <v>42208</v>
      </c>
      <c r="BE96" s="69">
        <f t="shared" si="243"/>
        <v>42250</v>
      </c>
      <c r="BF96" s="761">
        <f t="shared" si="243"/>
        <v>42292</v>
      </c>
      <c r="BG96" s="69">
        <f t="shared" si="243"/>
        <v>42327</v>
      </c>
      <c r="BH96" s="759" t="s">
        <v>25</v>
      </c>
      <c r="BI96" s="69">
        <f t="shared" ref="BI96:BN96" si="244">BI65+20</f>
        <v>42362</v>
      </c>
      <c r="BJ96" s="69">
        <f t="shared" si="244"/>
        <v>42389</v>
      </c>
      <c r="BK96" s="69">
        <f t="shared" si="244"/>
        <v>42425</v>
      </c>
      <c r="BL96" s="69">
        <f t="shared" si="244"/>
        <v>42432</v>
      </c>
      <c r="BM96" s="69">
        <f t="shared" si="244"/>
        <v>42495</v>
      </c>
      <c r="BN96" s="69">
        <f t="shared" si="244"/>
        <v>42530</v>
      </c>
      <c r="BO96" s="69">
        <f>BO65+13</f>
        <v>42558</v>
      </c>
      <c r="BP96" s="69">
        <f>BP65+13</f>
        <v>42593</v>
      </c>
      <c r="BQ96" s="69">
        <f>BQ65+13</f>
        <v>42621</v>
      </c>
      <c r="BR96" s="69">
        <f>BR65+13</f>
        <v>42649</v>
      </c>
      <c r="BS96" s="761">
        <f>BS65+13</f>
        <v>42677</v>
      </c>
      <c r="BT96" s="69" t="s">
        <v>454</v>
      </c>
      <c r="BU96" s="70">
        <f t="shared" ref="BU96:CE96" si="245">BU86+13</f>
        <v>42715</v>
      </c>
      <c r="BV96" s="69">
        <f t="shared" si="245"/>
        <v>42733</v>
      </c>
      <c r="BW96" s="69">
        <f t="shared" si="245"/>
        <v>42775</v>
      </c>
      <c r="BX96" s="69">
        <f t="shared" si="245"/>
        <v>42810</v>
      </c>
      <c r="BY96" s="69">
        <f t="shared" si="245"/>
        <v>42845</v>
      </c>
      <c r="BZ96" s="69">
        <f t="shared" si="245"/>
        <v>42880</v>
      </c>
      <c r="CA96" s="69">
        <f t="shared" si="245"/>
        <v>42536</v>
      </c>
      <c r="CB96" s="69">
        <f t="shared" si="245"/>
        <v>42576</v>
      </c>
      <c r="CC96" s="761" t="e">
        <f t="shared" si="245"/>
        <v>#REF!</v>
      </c>
      <c r="CD96" s="69" t="e">
        <f t="shared" si="245"/>
        <v>#REF!</v>
      </c>
      <c r="CE96" s="69" t="e">
        <f t="shared" si="245"/>
        <v>#REF!</v>
      </c>
      <c r="CF96" s="761" t="s">
        <v>454</v>
      </c>
      <c r="CG96" s="69" t="e">
        <f t="shared" ref="CG96:CQ96" si="246">CG86+13</f>
        <v>#REF!</v>
      </c>
      <c r="CH96" s="69" t="e">
        <f t="shared" si="246"/>
        <v>#REF!</v>
      </c>
      <c r="CI96" s="69" t="e">
        <f t="shared" si="246"/>
        <v>#REF!</v>
      </c>
      <c r="CJ96" s="69" t="e">
        <f t="shared" si="246"/>
        <v>#REF!</v>
      </c>
      <c r="CK96" s="69" t="e">
        <f t="shared" si="246"/>
        <v>#REF!</v>
      </c>
      <c r="CL96" s="69" t="e">
        <f t="shared" si="246"/>
        <v>#REF!</v>
      </c>
      <c r="CM96" s="69" t="e">
        <f t="shared" si="246"/>
        <v>#REF!</v>
      </c>
      <c r="CN96" s="69" t="e">
        <f t="shared" si="246"/>
        <v>#REF!</v>
      </c>
      <c r="CO96" s="69" t="e">
        <f t="shared" si="246"/>
        <v>#REF!</v>
      </c>
      <c r="CP96" s="69" t="e">
        <f t="shared" si="246"/>
        <v>#REF!</v>
      </c>
      <c r="CQ96" s="867" t="e">
        <f t="shared" si="246"/>
        <v>#REF!</v>
      </c>
      <c r="CR96" s="867" t="s">
        <v>454</v>
      </c>
      <c r="CS96" s="822" t="e">
        <f>CS86+12</f>
        <v>#REF!</v>
      </c>
      <c r="CT96" s="69" t="e">
        <f t="shared" ref="CT96:DC96" si="247">CT86+13</f>
        <v>#REF!</v>
      </c>
      <c r="CU96" s="69">
        <f t="shared" si="247"/>
        <v>43503</v>
      </c>
      <c r="CV96" s="69">
        <f t="shared" si="247"/>
        <v>43545</v>
      </c>
      <c r="CW96" s="3929">
        <f t="shared" si="247"/>
        <v>43580</v>
      </c>
      <c r="CX96" s="3929">
        <f t="shared" si="247"/>
        <v>43608</v>
      </c>
      <c r="CY96" s="3929">
        <f t="shared" si="247"/>
        <v>43643</v>
      </c>
      <c r="CZ96" s="3929">
        <f t="shared" si="247"/>
        <v>43671</v>
      </c>
      <c r="DA96" s="3929">
        <f t="shared" si="247"/>
        <v>43706</v>
      </c>
      <c r="DB96" s="3929">
        <f t="shared" si="247"/>
        <v>43369</v>
      </c>
      <c r="DC96" s="3929">
        <f t="shared" si="247"/>
        <v>43776</v>
      </c>
      <c r="DD96" s="3930" t="s">
        <v>454</v>
      </c>
      <c r="DE96" s="3929">
        <f t="shared" ref="DE96:DK96" si="248">DE86+13</f>
        <v>43804</v>
      </c>
      <c r="DF96" s="3929">
        <f t="shared" si="248"/>
        <v>43832</v>
      </c>
      <c r="DG96" s="3929">
        <f t="shared" si="248"/>
        <v>43874</v>
      </c>
      <c r="DH96" s="3929">
        <f t="shared" si="248"/>
        <v>43909</v>
      </c>
      <c r="DI96" s="3929">
        <f t="shared" si="248"/>
        <v>43944</v>
      </c>
      <c r="DJ96" s="3929">
        <f t="shared" si="248"/>
        <v>43979</v>
      </c>
      <c r="DK96" s="3929">
        <f t="shared" si="248"/>
        <v>44007</v>
      </c>
      <c r="DL96" s="15"/>
      <c r="DM96" s="2095" t="s">
        <v>973</v>
      </c>
      <c r="DN96" s="15"/>
      <c r="DO96" s="15"/>
      <c r="DP96" s="15"/>
      <c r="DQ96" s="15"/>
      <c r="DR96" s="15"/>
    </row>
    <row r="97" spans="1:118" ht="30" customHeight="1" x14ac:dyDescent="0.25">
      <c r="A97" s="4675"/>
      <c r="B97" s="4675"/>
      <c r="C97" s="1211" t="s">
        <v>2</v>
      </c>
      <c r="D97" s="538"/>
      <c r="E97" s="124"/>
      <c r="F97" s="124"/>
      <c r="G97" s="94"/>
      <c r="H97" s="61"/>
      <c r="I97" s="94"/>
      <c r="J97" s="61"/>
      <c r="K97" s="61"/>
      <c r="L97" s="201"/>
      <c r="M97" s="61"/>
      <c r="N97" s="61"/>
      <c r="O97" s="61"/>
      <c r="P97" s="61"/>
      <c r="Q97" s="61"/>
      <c r="R97" s="295"/>
      <c r="S97" s="61"/>
      <c r="T97" s="124"/>
      <c r="U97" s="94"/>
      <c r="V97" s="672"/>
      <c r="W97" s="673"/>
      <c r="X97" s="163"/>
      <c r="Y97" s="673"/>
      <c r="Z97" s="163"/>
      <c r="AA97" s="670"/>
      <c r="AB97" s="163">
        <v>41435</v>
      </c>
      <c r="AC97" s="61">
        <v>41462</v>
      </c>
      <c r="AD97" s="61">
        <v>41496</v>
      </c>
      <c r="AE97" s="61">
        <v>41162</v>
      </c>
      <c r="AF97" s="61">
        <v>41557</v>
      </c>
      <c r="AG97" s="61">
        <v>41588</v>
      </c>
      <c r="AH97" s="61">
        <v>41618</v>
      </c>
      <c r="AI97" s="61">
        <v>41284</v>
      </c>
      <c r="AJ97" s="61">
        <v>41284</v>
      </c>
      <c r="AK97" s="61">
        <v>41343</v>
      </c>
      <c r="AL97" s="61">
        <v>41374</v>
      </c>
      <c r="AM97" s="61">
        <v>41404</v>
      </c>
      <c r="AN97" s="61">
        <v>41435</v>
      </c>
      <c r="AO97" s="61">
        <v>41465</v>
      </c>
      <c r="AP97" s="61">
        <v>41496</v>
      </c>
      <c r="AQ97" s="61">
        <v>41527</v>
      </c>
      <c r="AR97" s="61">
        <v>41557</v>
      </c>
      <c r="AS97" s="61">
        <v>41953</v>
      </c>
      <c r="AT97" s="61">
        <v>41618</v>
      </c>
      <c r="AU97" s="62">
        <v>42014</v>
      </c>
      <c r="AV97" s="76">
        <v>42041</v>
      </c>
      <c r="AW97" s="62">
        <v>42073</v>
      </c>
      <c r="AX97" s="61">
        <v>42104</v>
      </c>
      <c r="AY97" s="61">
        <v>42134</v>
      </c>
      <c r="AZ97" s="61">
        <v>42165</v>
      </c>
      <c r="BA97" s="61">
        <v>42195</v>
      </c>
      <c r="BB97" s="61">
        <v>42226</v>
      </c>
      <c r="BC97" s="61">
        <v>42257</v>
      </c>
      <c r="BD97" s="61">
        <v>42287</v>
      </c>
      <c r="BE97" s="61">
        <v>42318</v>
      </c>
      <c r="BF97" s="295">
        <v>42348</v>
      </c>
      <c r="BG97" s="221">
        <v>42379</v>
      </c>
      <c r="BH97" s="94">
        <v>42029</v>
      </c>
      <c r="BI97" s="225">
        <v>42439</v>
      </c>
      <c r="BJ97" s="225">
        <v>42470</v>
      </c>
      <c r="BK97" s="225">
        <v>42500</v>
      </c>
      <c r="BL97" s="1435">
        <f>BL98-10</f>
        <v>42546</v>
      </c>
      <c r="BM97" s="1435">
        <f>BM98-10</f>
        <v>42577</v>
      </c>
      <c r="BN97" s="1435">
        <f>BN98-10</f>
        <v>42608</v>
      </c>
      <c r="BO97" s="1435">
        <f>BO98-10</f>
        <v>42638</v>
      </c>
      <c r="BP97" s="1435">
        <f>BP98-10</f>
        <v>42669</v>
      </c>
      <c r="BQ97" s="295">
        <v>42684</v>
      </c>
      <c r="BR97" s="1143">
        <f t="shared" ref="BR97:BW97" si="249">BR98-10</f>
        <v>42709</v>
      </c>
      <c r="BS97" s="1152">
        <f t="shared" si="249"/>
        <v>42740</v>
      </c>
      <c r="BT97" s="1143">
        <f t="shared" si="249"/>
        <v>42771</v>
      </c>
      <c r="BU97" s="175">
        <f t="shared" si="249"/>
        <v>42799</v>
      </c>
      <c r="BV97" s="807">
        <f t="shared" si="249"/>
        <v>42830</v>
      </c>
      <c r="BW97" s="45">
        <f t="shared" si="249"/>
        <v>42860</v>
      </c>
      <c r="BX97" s="45">
        <v>42891</v>
      </c>
      <c r="BY97" s="45">
        <v>42921</v>
      </c>
      <c r="BZ97" s="45">
        <v>42952</v>
      </c>
      <c r="CA97" s="45">
        <v>42983</v>
      </c>
      <c r="CB97" s="45">
        <v>43013</v>
      </c>
      <c r="CC97" s="807">
        <v>43044</v>
      </c>
      <c r="CD97" s="45">
        <v>43074</v>
      </c>
      <c r="CE97" s="45">
        <v>43105</v>
      </c>
      <c r="CF97" s="1620">
        <f>CF98-10</f>
        <v>42771</v>
      </c>
      <c r="CG97" s="45">
        <v>43164</v>
      </c>
      <c r="CH97" s="45">
        <v>43195</v>
      </c>
      <c r="CI97" s="45">
        <v>43225</v>
      </c>
      <c r="CJ97" s="45">
        <v>43256</v>
      </c>
      <c r="CK97" s="45">
        <v>43286</v>
      </c>
      <c r="CL97" s="45">
        <v>43317</v>
      </c>
      <c r="CM97" s="45">
        <v>43348</v>
      </c>
      <c r="CN97" s="45">
        <v>43378</v>
      </c>
      <c r="CO97" s="45">
        <v>43409</v>
      </c>
      <c r="CP97" s="45">
        <v>43439</v>
      </c>
      <c r="CQ97" s="14">
        <v>43470</v>
      </c>
      <c r="CR97" s="14">
        <v>43501</v>
      </c>
      <c r="CS97" s="45">
        <v>43529</v>
      </c>
      <c r="CT97" s="45">
        <v>43560</v>
      </c>
      <c r="CU97" s="45">
        <v>43590</v>
      </c>
      <c r="CV97" s="45">
        <v>43621</v>
      </c>
      <c r="CW97" s="3878">
        <v>43651</v>
      </c>
      <c r="CX97" s="3878">
        <v>43682</v>
      </c>
      <c r="CY97" s="3878">
        <v>43713</v>
      </c>
      <c r="CZ97" s="3878">
        <v>43743</v>
      </c>
      <c r="DA97" s="3878">
        <v>43774</v>
      </c>
      <c r="DB97" s="3878">
        <v>43439</v>
      </c>
      <c r="DC97" s="3878">
        <v>43835</v>
      </c>
      <c r="DD97" s="3931">
        <v>43845</v>
      </c>
      <c r="DE97" s="3878">
        <v>43895</v>
      </c>
      <c r="DF97" s="3878">
        <v>43926</v>
      </c>
      <c r="DG97" s="3878">
        <v>43956</v>
      </c>
      <c r="DH97" s="3878">
        <v>43987</v>
      </c>
      <c r="DI97" s="3878">
        <v>44017</v>
      </c>
      <c r="DJ97" s="3878">
        <v>44048</v>
      </c>
      <c r="DK97" s="3878">
        <v>44079</v>
      </c>
    </row>
    <row r="98" spans="1:118" ht="30" customHeight="1" x14ac:dyDescent="0.25">
      <c r="A98" s="4675"/>
      <c r="B98" s="4675"/>
      <c r="C98" s="3595" t="s">
        <v>0</v>
      </c>
      <c r="D98" s="541"/>
      <c r="E98" s="126"/>
      <c r="F98" s="126"/>
      <c r="G98" s="95"/>
      <c r="H98" s="67"/>
      <c r="I98" s="95"/>
      <c r="J98" s="67"/>
      <c r="K98" s="67"/>
      <c r="L98" s="106"/>
      <c r="M98" s="67"/>
      <c r="N98" s="67"/>
      <c r="O98" s="67"/>
      <c r="P98" s="67"/>
      <c r="Q98" s="67"/>
      <c r="R98" s="106"/>
      <c r="S98" s="67"/>
      <c r="T98" s="126"/>
      <c r="U98" s="95"/>
      <c r="V98" s="694"/>
      <c r="W98" s="695"/>
      <c r="X98" s="696"/>
      <c r="Y98" s="695"/>
      <c r="Z98" s="696"/>
      <c r="AA98" s="740"/>
      <c r="AB98" s="696">
        <v>41440</v>
      </c>
      <c r="AC98" s="67">
        <v>41470</v>
      </c>
      <c r="AD98" s="67">
        <v>41501</v>
      </c>
      <c r="AE98" s="67">
        <v>41532</v>
      </c>
      <c r="AF98" s="67">
        <v>41562</v>
      </c>
      <c r="AG98" s="67">
        <v>41593</v>
      </c>
      <c r="AH98" s="67">
        <v>41623</v>
      </c>
      <c r="AI98" s="67">
        <v>41289</v>
      </c>
      <c r="AJ98" s="67">
        <v>41320</v>
      </c>
      <c r="AK98" s="67">
        <v>41348</v>
      </c>
      <c r="AL98" s="67">
        <v>41379</v>
      </c>
      <c r="AM98" s="67">
        <v>41409</v>
      </c>
      <c r="AN98" s="67">
        <v>41440</v>
      </c>
      <c r="AO98" s="67">
        <v>41470</v>
      </c>
      <c r="AP98" s="67">
        <v>41501</v>
      </c>
      <c r="AQ98" s="67">
        <v>41532</v>
      </c>
      <c r="AR98" s="67">
        <v>41562</v>
      </c>
      <c r="AS98" s="67">
        <v>41958</v>
      </c>
      <c r="AT98" s="67">
        <v>41988</v>
      </c>
      <c r="AU98" s="642">
        <v>42019</v>
      </c>
      <c r="AV98" s="67">
        <v>42050</v>
      </c>
      <c r="AW98" s="642">
        <v>42078</v>
      </c>
      <c r="AX98" s="67">
        <v>42109</v>
      </c>
      <c r="AY98" s="67">
        <v>42139</v>
      </c>
      <c r="AZ98" s="67">
        <v>42170</v>
      </c>
      <c r="BA98" s="67">
        <v>42200</v>
      </c>
      <c r="BB98" s="67">
        <v>42231</v>
      </c>
      <c r="BC98" s="67">
        <v>42262</v>
      </c>
      <c r="BD98" s="67">
        <v>42292</v>
      </c>
      <c r="BE98" s="67">
        <v>42323</v>
      </c>
      <c r="BF98" s="106">
        <v>42353</v>
      </c>
      <c r="BG98" s="1143">
        <v>42384</v>
      </c>
      <c r="BH98" s="1152">
        <v>42415</v>
      </c>
      <c r="BI98" s="453">
        <v>42444</v>
      </c>
      <c r="BJ98" s="453">
        <v>42475</v>
      </c>
      <c r="BK98" s="453">
        <v>42506</v>
      </c>
      <c r="BL98" s="453">
        <v>42556</v>
      </c>
      <c r="BM98" s="67">
        <v>42587</v>
      </c>
      <c r="BN98" s="67">
        <v>42618</v>
      </c>
      <c r="BO98" s="67">
        <v>42648</v>
      </c>
      <c r="BP98" s="67">
        <v>42679</v>
      </c>
      <c r="BQ98" s="106">
        <v>42689</v>
      </c>
      <c r="BR98" s="67">
        <v>42719</v>
      </c>
      <c r="BS98" s="1152">
        <v>42750</v>
      </c>
      <c r="BT98" s="1143">
        <v>42781</v>
      </c>
      <c r="BU98" s="94">
        <v>42809</v>
      </c>
      <c r="BV98" s="295">
        <v>42840</v>
      </c>
      <c r="BW98" s="61">
        <v>42870</v>
      </c>
      <c r="BX98" s="61">
        <v>42901</v>
      </c>
      <c r="BY98" s="61">
        <v>42931</v>
      </c>
      <c r="BZ98" s="61">
        <v>42962</v>
      </c>
      <c r="CA98" s="61">
        <v>42993</v>
      </c>
      <c r="CB98" s="61">
        <v>43023</v>
      </c>
      <c r="CC98" s="295">
        <v>43054</v>
      </c>
      <c r="CD98" s="61">
        <v>43084</v>
      </c>
      <c r="CE98" s="61">
        <v>43115</v>
      </c>
      <c r="CF98" s="1620">
        <v>42781</v>
      </c>
      <c r="CG98" s="61">
        <v>43174</v>
      </c>
      <c r="CH98" s="61">
        <v>43205</v>
      </c>
      <c r="CI98" s="61">
        <v>43235</v>
      </c>
      <c r="CJ98" s="61">
        <v>43266</v>
      </c>
      <c r="CK98" s="61">
        <v>43296</v>
      </c>
      <c r="CL98" s="61">
        <v>43327</v>
      </c>
      <c r="CM98" s="61">
        <v>43358</v>
      </c>
      <c r="CN98" s="61">
        <v>43388</v>
      </c>
      <c r="CO98" s="61">
        <v>43419</v>
      </c>
      <c r="CP98" s="61">
        <v>43449</v>
      </c>
      <c r="CQ98" s="62">
        <v>43480</v>
      </c>
      <c r="CR98" s="62">
        <v>43511</v>
      </c>
      <c r="CS98" s="61">
        <v>43539</v>
      </c>
      <c r="CT98" s="61">
        <v>43570</v>
      </c>
      <c r="CU98" s="61">
        <v>43600</v>
      </c>
      <c r="CV98" s="61">
        <v>43631</v>
      </c>
      <c r="CW98" s="3880">
        <v>43661</v>
      </c>
      <c r="CX98" s="3880">
        <v>43692</v>
      </c>
      <c r="CY98" s="3880">
        <v>43723</v>
      </c>
      <c r="CZ98" s="3880">
        <v>43753</v>
      </c>
      <c r="DA98" s="3880">
        <v>43784</v>
      </c>
      <c r="DB98" s="3880">
        <v>43449</v>
      </c>
      <c r="DC98" s="3880">
        <v>43845</v>
      </c>
      <c r="DD98" s="3879">
        <v>43876</v>
      </c>
      <c r="DE98" s="414">
        <v>43905</v>
      </c>
      <c r="DF98" s="414">
        <v>43936</v>
      </c>
      <c r="DG98" s="414">
        <v>43966</v>
      </c>
      <c r="DH98" s="414">
        <v>43997</v>
      </c>
      <c r="DI98" s="414">
        <v>44027</v>
      </c>
      <c r="DJ98" s="414">
        <v>44058</v>
      </c>
      <c r="DK98" s="414">
        <v>44089</v>
      </c>
    </row>
    <row r="99" spans="1:118" ht="30" hidden="1" customHeight="1" x14ac:dyDescent="0.25">
      <c r="A99" s="4675"/>
      <c r="B99" s="4675"/>
      <c r="C99" s="3595" t="s">
        <v>11</v>
      </c>
      <c r="D99" s="541"/>
      <c r="E99" s="531"/>
      <c r="F99" s="161"/>
      <c r="G99" s="162"/>
      <c r="H99" s="161"/>
      <c r="I99" s="162"/>
      <c r="J99" s="161"/>
      <c r="K99" s="162"/>
      <c r="L99" s="163"/>
      <c r="M99" s="165"/>
      <c r="N99" s="165"/>
      <c r="O99" s="165"/>
      <c r="P99" s="165"/>
      <c r="Q99" s="165"/>
      <c r="R99" s="297"/>
      <c r="S99" s="165"/>
      <c r="T99" s="300"/>
      <c r="U99" s="303"/>
      <c r="V99" s="697"/>
      <c r="W99" s="698"/>
      <c r="X99" s="699"/>
      <c r="Y99" s="698"/>
      <c r="Z99" s="699"/>
      <c r="AA99" s="741"/>
      <c r="AB99" s="699"/>
      <c r="AC99" s="823"/>
      <c r="AD99" s="823"/>
      <c r="AE99" s="823"/>
      <c r="AF99" s="823"/>
      <c r="AG99" s="823"/>
      <c r="AH99" s="823"/>
      <c r="AI99" s="823"/>
      <c r="AJ99" s="823"/>
      <c r="AK99" s="823"/>
      <c r="AL99" s="823"/>
      <c r="AM99" s="823"/>
      <c r="AN99" s="823"/>
      <c r="AO99" s="823"/>
      <c r="AP99" s="823"/>
      <c r="AQ99" s="823"/>
      <c r="AR99" s="823"/>
      <c r="AS99" s="823"/>
      <c r="AT99" s="823"/>
      <c r="AU99" s="931"/>
      <c r="AV99" s="823"/>
      <c r="AW99" s="931"/>
      <c r="AX99" s="823"/>
      <c r="AY99" s="823"/>
      <c r="AZ99" s="823"/>
      <c r="BA99" s="823"/>
      <c r="BB99" s="823"/>
      <c r="BC99" s="823"/>
      <c r="BD99" s="823"/>
      <c r="BE99" s="823"/>
      <c r="BF99" s="1135"/>
      <c r="BG99" s="538"/>
      <c r="BI99" s="538"/>
      <c r="BJ99" s="538"/>
      <c r="BK99" s="538"/>
      <c r="BL99" s="186"/>
      <c r="BR99" s="895"/>
      <c r="BS99" s="224"/>
      <c r="BT99" s="221"/>
      <c r="BU99" s="175"/>
      <c r="BV99" s="807"/>
      <c r="BW99" s="45"/>
      <c r="BX99" s="45"/>
      <c r="BY99" s="45"/>
      <c r="BZ99" s="45"/>
      <c r="CA99" s="45"/>
      <c r="CD99" s="538"/>
      <c r="CE99" s="538"/>
      <c r="CF99" s="805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3"/>
      <c r="CR99" s="533"/>
      <c r="CS99" s="538"/>
      <c r="CT99" s="538"/>
      <c r="CU99" s="538"/>
      <c r="CV99" s="538"/>
      <c r="CW99" s="537"/>
      <c r="CX99" s="537"/>
      <c r="CY99" s="537"/>
      <c r="CZ99" s="537"/>
      <c r="DA99" s="537"/>
      <c r="DB99" s="537"/>
      <c r="DC99" s="537"/>
      <c r="DD99" s="3757"/>
      <c r="DE99" s="414"/>
      <c r="DF99" s="414"/>
      <c r="DG99" s="414"/>
      <c r="DH99" s="414"/>
      <c r="DI99" s="414"/>
      <c r="DJ99" s="414"/>
      <c r="DK99" s="414"/>
    </row>
    <row r="100" spans="1:118" ht="30" hidden="1" customHeight="1" x14ac:dyDescent="0.25">
      <c r="A100" s="4675"/>
      <c r="B100" s="4675"/>
      <c r="C100" s="3596" t="s">
        <v>861</v>
      </c>
      <c r="D100" s="2821"/>
      <c r="E100" s="2822"/>
      <c r="F100" s="161"/>
      <c r="G100" s="162"/>
      <c r="H100" s="161"/>
      <c r="I100" s="162"/>
      <c r="J100" s="161"/>
      <c r="K100" s="162"/>
      <c r="L100" s="161"/>
      <c r="M100" s="2823"/>
      <c r="N100" s="2823"/>
      <c r="O100" s="2823"/>
      <c r="P100" s="2823"/>
      <c r="Q100" s="2823"/>
      <c r="R100" s="2824"/>
      <c r="S100" s="2823"/>
      <c r="T100" s="2825"/>
      <c r="U100" s="2826"/>
      <c r="V100" s="2827"/>
      <c r="W100" s="2828"/>
      <c r="X100" s="2829"/>
      <c r="Y100" s="2828"/>
      <c r="Z100" s="2829"/>
      <c r="AA100" s="2830"/>
      <c r="AB100" s="2829"/>
      <c r="AC100" s="2831"/>
      <c r="AD100" s="2831"/>
      <c r="AE100" s="2831"/>
      <c r="AF100" s="2831"/>
      <c r="AG100" s="2831"/>
      <c r="AH100" s="2831"/>
      <c r="AI100" s="2831"/>
      <c r="AJ100" s="2831"/>
      <c r="AK100" s="2831"/>
      <c r="AL100" s="2831"/>
      <c r="AM100" s="2831"/>
      <c r="AN100" s="2831"/>
      <c r="AO100" s="2831"/>
      <c r="AP100" s="2831"/>
      <c r="AQ100" s="2831"/>
      <c r="AR100" s="2831"/>
      <c r="AS100" s="2831"/>
      <c r="AT100" s="2831"/>
      <c r="AU100" s="2832"/>
      <c r="AV100" s="2831"/>
      <c r="AW100" s="2832"/>
      <c r="AX100" s="2831"/>
      <c r="AY100" s="2831"/>
      <c r="AZ100" s="2831"/>
      <c r="BA100" s="2831"/>
      <c r="BB100" s="2831"/>
      <c r="BC100" s="2831"/>
      <c r="BD100" s="2831"/>
      <c r="BE100" s="2831"/>
      <c r="BF100" s="2833"/>
      <c r="BG100" s="538"/>
      <c r="BI100" s="646"/>
      <c r="BJ100" s="646"/>
      <c r="BK100" s="646"/>
      <c r="BL100" s="187"/>
      <c r="BR100" s="895"/>
      <c r="BS100" s="2834"/>
      <c r="BT100" s="2894"/>
      <c r="BU100" s="175"/>
      <c r="BV100" s="45">
        <f>BV101-10</f>
        <v>42860</v>
      </c>
      <c r="BW100" s="45">
        <v>42891</v>
      </c>
      <c r="BX100" s="45">
        <v>42921</v>
      </c>
      <c r="BY100" s="45">
        <v>42952</v>
      </c>
      <c r="BZ100" s="45">
        <v>42983</v>
      </c>
      <c r="CA100" s="45">
        <v>43013</v>
      </c>
      <c r="CB100" s="45">
        <v>43044</v>
      </c>
      <c r="CC100" s="807">
        <v>43074</v>
      </c>
      <c r="CD100" s="45">
        <v>43105</v>
      </c>
      <c r="CE100" s="736">
        <v>43125</v>
      </c>
      <c r="CF100" s="2835">
        <v>43164</v>
      </c>
      <c r="CG100" s="45">
        <v>43195</v>
      </c>
      <c r="CH100" s="45">
        <v>43225</v>
      </c>
      <c r="CI100" s="45">
        <v>43256</v>
      </c>
      <c r="CJ100" s="45">
        <v>43286</v>
      </c>
      <c r="CK100" s="45">
        <v>42221</v>
      </c>
      <c r="CL100" s="45">
        <v>43348</v>
      </c>
      <c r="CM100" s="45">
        <v>43378</v>
      </c>
      <c r="CN100" s="45">
        <v>43409</v>
      </c>
      <c r="CO100" s="45">
        <v>43439</v>
      </c>
      <c r="CP100" s="45">
        <v>43470</v>
      </c>
      <c r="CQ100" s="14">
        <v>43501</v>
      </c>
      <c r="CR100" s="14">
        <v>43529</v>
      </c>
      <c r="CS100" s="45">
        <v>43560</v>
      </c>
      <c r="CT100" s="45">
        <v>43590</v>
      </c>
      <c r="CU100" s="45">
        <v>43621</v>
      </c>
      <c r="CV100" s="45">
        <v>43651</v>
      </c>
      <c r="CW100" s="3878">
        <v>43682</v>
      </c>
      <c r="CX100" s="3878">
        <v>43713</v>
      </c>
      <c r="CY100" s="3878">
        <v>43743</v>
      </c>
      <c r="CZ100" s="3878">
        <v>43774</v>
      </c>
      <c r="DA100" s="3878">
        <v>43804</v>
      </c>
      <c r="DB100" s="3878">
        <v>43470</v>
      </c>
      <c r="DC100" s="3932">
        <v>43845</v>
      </c>
      <c r="DD100" s="3892">
        <v>43895</v>
      </c>
      <c r="DE100" s="414">
        <v>43926</v>
      </c>
      <c r="DF100" s="414">
        <v>43956</v>
      </c>
      <c r="DG100" s="414">
        <v>43956</v>
      </c>
      <c r="DH100" s="414">
        <v>43956</v>
      </c>
      <c r="DI100" s="414">
        <v>43956</v>
      </c>
      <c r="DJ100" s="414">
        <v>43956</v>
      </c>
      <c r="DK100" s="414">
        <v>43956</v>
      </c>
      <c r="DN100" s="3150" t="s">
        <v>421</v>
      </c>
    </row>
    <row r="101" spans="1:118" ht="30" hidden="1" customHeight="1" x14ac:dyDescent="0.25">
      <c r="A101" s="4675"/>
      <c r="B101" s="4675"/>
      <c r="C101" s="3596" t="s">
        <v>860</v>
      </c>
      <c r="D101" s="2821"/>
      <c r="E101" s="2822"/>
      <c r="F101" s="161"/>
      <c r="G101" s="162"/>
      <c r="H101" s="161"/>
      <c r="I101" s="162"/>
      <c r="J101" s="161"/>
      <c r="K101" s="162"/>
      <c r="L101" s="161"/>
      <c r="M101" s="2823"/>
      <c r="N101" s="2823"/>
      <c r="O101" s="2823"/>
      <c r="P101" s="2823"/>
      <c r="Q101" s="2823"/>
      <c r="R101" s="2824"/>
      <c r="S101" s="2823"/>
      <c r="T101" s="2825"/>
      <c r="U101" s="2826"/>
      <c r="V101" s="2827"/>
      <c r="W101" s="2828"/>
      <c r="X101" s="2829"/>
      <c r="Y101" s="2828"/>
      <c r="Z101" s="2829"/>
      <c r="AA101" s="2830"/>
      <c r="AB101" s="2829"/>
      <c r="AC101" s="2831"/>
      <c r="AD101" s="2831"/>
      <c r="AE101" s="2831"/>
      <c r="AF101" s="2831"/>
      <c r="AG101" s="2831"/>
      <c r="AH101" s="2831"/>
      <c r="AI101" s="2831"/>
      <c r="AJ101" s="2831"/>
      <c r="AK101" s="2831"/>
      <c r="AL101" s="2831"/>
      <c r="AM101" s="2831"/>
      <c r="AN101" s="2831"/>
      <c r="AO101" s="2831"/>
      <c r="AP101" s="2831"/>
      <c r="AQ101" s="2831"/>
      <c r="AR101" s="2831"/>
      <c r="AS101" s="2831"/>
      <c r="AT101" s="2831"/>
      <c r="AU101" s="2832"/>
      <c r="AV101" s="2831"/>
      <c r="AW101" s="2832"/>
      <c r="AX101" s="2831"/>
      <c r="AY101" s="2831"/>
      <c r="AZ101" s="2831"/>
      <c r="BA101" s="2831"/>
      <c r="BB101" s="2831"/>
      <c r="BC101" s="2831"/>
      <c r="BD101" s="2831"/>
      <c r="BE101" s="2831"/>
      <c r="BF101" s="2833"/>
      <c r="BG101" s="538"/>
      <c r="BI101" s="646"/>
      <c r="BJ101" s="646"/>
      <c r="BK101" s="646"/>
      <c r="BL101" s="187"/>
      <c r="BR101" s="895"/>
      <c r="BS101" s="2834"/>
      <c r="BT101" s="2894"/>
      <c r="BU101" s="94"/>
      <c r="BV101" s="61">
        <v>42870</v>
      </c>
      <c r="BW101" s="61">
        <v>42901</v>
      </c>
      <c r="BX101" s="61">
        <v>42931</v>
      </c>
      <c r="BY101" s="61">
        <v>42962</v>
      </c>
      <c r="BZ101" s="61">
        <v>42993</v>
      </c>
      <c r="CA101" s="61">
        <v>43023</v>
      </c>
      <c r="CB101" s="61">
        <v>43054</v>
      </c>
      <c r="CC101" s="295">
        <v>43084</v>
      </c>
      <c r="CD101" s="45">
        <v>43115</v>
      </c>
      <c r="CE101" s="45">
        <v>43146</v>
      </c>
      <c r="CF101" s="2835">
        <v>43174</v>
      </c>
      <c r="CG101" s="45">
        <v>43205</v>
      </c>
      <c r="CH101" s="45">
        <v>43235</v>
      </c>
      <c r="CI101" s="45">
        <v>43266</v>
      </c>
      <c r="CJ101" s="45">
        <v>43296</v>
      </c>
      <c r="CK101" s="45">
        <v>43327</v>
      </c>
      <c r="CL101" s="45">
        <v>43358</v>
      </c>
      <c r="CM101" s="45">
        <v>43388</v>
      </c>
      <c r="CN101" s="45">
        <v>43419</v>
      </c>
      <c r="CO101" s="45">
        <v>43449</v>
      </c>
      <c r="CP101" s="45">
        <v>43480</v>
      </c>
      <c r="CQ101" s="14">
        <v>43511</v>
      </c>
      <c r="CR101" s="14">
        <v>43539</v>
      </c>
      <c r="CS101" s="45">
        <v>43570</v>
      </c>
      <c r="CT101" s="45">
        <v>43600</v>
      </c>
      <c r="CU101" s="45">
        <v>43631</v>
      </c>
      <c r="CV101" s="45">
        <v>43661</v>
      </c>
      <c r="CW101" s="3878">
        <v>43692</v>
      </c>
      <c r="CX101" s="3878">
        <v>43723</v>
      </c>
      <c r="CY101" s="3878">
        <v>43753</v>
      </c>
      <c r="CZ101" s="3878">
        <v>43784</v>
      </c>
      <c r="DA101" s="3878">
        <v>43814</v>
      </c>
      <c r="DB101" s="3878">
        <v>43480</v>
      </c>
      <c r="DC101" s="3878">
        <v>43876</v>
      </c>
      <c r="DD101" s="3892">
        <v>43905</v>
      </c>
      <c r="DE101" s="414">
        <v>43936</v>
      </c>
      <c r="DF101" s="414">
        <v>43966</v>
      </c>
      <c r="DG101" s="414">
        <v>43966</v>
      </c>
      <c r="DH101" s="414">
        <v>43966</v>
      </c>
      <c r="DI101" s="414">
        <v>43966</v>
      </c>
      <c r="DJ101" s="414">
        <v>43966</v>
      </c>
      <c r="DK101" s="414">
        <v>43966</v>
      </c>
      <c r="DN101" s="15" t="s">
        <v>418</v>
      </c>
    </row>
    <row r="102" spans="1:118" ht="30" customHeight="1" x14ac:dyDescent="0.25">
      <c r="A102" s="4675"/>
      <c r="B102" s="4675"/>
      <c r="C102" s="3596" t="s">
        <v>859</v>
      </c>
      <c r="D102" s="2821"/>
      <c r="E102" s="2822"/>
      <c r="F102" s="161"/>
      <c r="G102" s="162"/>
      <c r="H102" s="161"/>
      <c r="I102" s="162"/>
      <c r="J102" s="161"/>
      <c r="K102" s="162"/>
      <c r="L102" s="161"/>
      <c r="M102" s="2823"/>
      <c r="N102" s="2823"/>
      <c r="O102" s="2823"/>
      <c r="P102" s="2823"/>
      <c r="Q102" s="2823"/>
      <c r="R102" s="2824"/>
      <c r="S102" s="2823"/>
      <c r="T102" s="2825"/>
      <c r="U102" s="2826"/>
      <c r="V102" s="2827"/>
      <c r="W102" s="2828"/>
      <c r="X102" s="2829"/>
      <c r="Y102" s="2828"/>
      <c r="Z102" s="2829"/>
      <c r="AA102" s="2830"/>
      <c r="AB102" s="2829"/>
      <c r="AC102" s="2831"/>
      <c r="AD102" s="2831"/>
      <c r="AE102" s="2831"/>
      <c r="AF102" s="2831"/>
      <c r="AG102" s="2831"/>
      <c r="AH102" s="2831"/>
      <c r="AI102" s="2831"/>
      <c r="AJ102" s="2831"/>
      <c r="AK102" s="2831"/>
      <c r="AL102" s="2831"/>
      <c r="AM102" s="2831"/>
      <c r="AN102" s="2831"/>
      <c r="AO102" s="2831"/>
      <c r="AP102" s="2831"/>
      <c r="AQ102" s="2831"/>
      <c r="AR102" s="2831"/>
      <c r="AS102" s="2831"/>
      <c r="AT102" s="2831"/>
      <c r="AU102" s="2832"/>
      <c r="AV102" s="2831"/>
      <c r="AW102" s="2832"/>
      <c r="AX102" s="2831"/>
      <c r="AY102" s="2831"/>
      <c r="AZ102" s="2831"/>
      <c r="BA102" s="2831"/>
      <c r="BB102" s="2831"/>
      <c r="BC102" s="2831"/>
      <c r="BD102" s="2831"/>
      <c r="BE102" s="2831"/>
      <c r="BF102" s="2833"/>
      <c r="BG102" s="538"/>
      <c r="BI102" s="646"/>
      <c r="BJ102" s="646"/>
      <c r="BK102" s="646"/>
      <c r="BL102" s="187"/>
      <c r="BR102" s="895"/>
      <c r="BS102" s="2834"/>
      <c r="BT102" s="2894"/>
      <c r="BU102" s="160"/>
      <c r="BV102" s="281"/>
      <c r="BW102" s="280"/>
      <c r="BX102" s="280"/>
      <c r="BY102" s="280"/>
      <c r="BZ102" s="280"/>
      <c r="CA102" s="280"/>
      <c r="CB102" s="280"/>
      <c r="CC102" s="281"/>
      <c r="CD102" s="3513"/>
      <c r="CE102" s="3513"/>
      <c r="CF102" s="2835"/>
      <c r="CG102" s="3513"/>
      <c r="CH102" s="3513"/>
      <c r="CI102" s="3513"/>
      <c r="CJ102" s="3513"/>
      <c r="CK102" s="3513"/>
      <c r="CL102" s="3513"/>
      <c r="CM102" s="3513"/>
      <c r="CN102" s="3513"/>
      <c r="CO102" s="3513"/>
      <c r="CP102" s="3513"/>
      <c r="CQ102" s="14">
        <v>43501</v>
      </c>
      <c r="CR102" s="14">
        <v>43529</v>
      </c>
      <c r="CS102" s="45">
        <v>43560</v>
      </c>
      <c r="CT102" s="45">
        <v>43590</v>
      </c>
      <c r="CU102" s="45">
        <v>43621</v>
      </c>
      <c r="CV102" s="45">
        <v>43651</v>
      </c>
      <c r="CW102" s="3878">
        <v>43682</v>
      </c>
      <c r="CX102" s="3878">
        <v>43713</v>
      </c>
      <c r="CY102" s="3878">
        <v>43743</v>
      </c>
      <c r="CZ102" s="3878">
        <v>43774</v>
      </c>
      <c r="DA102" s="3878">
        <v>43804</v>
      </c>
      <c r="DB102" s="3878">
        <v>43470</v>
      </c>
      <c r="DC102" s="3932">
        <v>43845</v>
      </c>
      <c r="DD102" s="3892">
        <v>43895</v>
      </c>
      <c r="DE102" s="414">
        <v>43926</v>
      </c>
      <c r="DF102" s="414">
        <v>43956</v>
      </c>
      <c r="DG102" s="414">
        <v>43987</v>
      </c>
      <c r="DH102" s="414">
        <v>44017</v>
      </c>
      <c r="DI102" s="414">
        <v>44048</v>
      </c>
      <c r="DJ102" s="414">
        <v>44079</v>
      </c>
      <c r="DK102" s="414">
        <v>44109</v>
      </c>
    </row>
    <row r="103" spans="1:118" ht="30" customHeight="1" x14ac:dyDescent="0.25">
      <c r="A103" s="4675"/>
      <c r="B103" s="4675"/>
      <c r="C103" s="3596" t="s">
        <v>858</v>
      </c>
      <c r="D103" s="2821"/>
      <c r="E103" s="2822"/>
      <c r="F103" s="161"/>
      <c r="G103" s="162"/>
      <c r="H103" s="161"/>
      <c r="I103" s="162"/>
      <c r="J103" s="161"/>
      <c r="K103" s="162"/>
      <c r="L103" s="161"/>
      <c r="M103" s="2823"/>
      <c r="N103" s="2823"/>
      <c r="O103" s="2823"/>
      <c r="P103" s="2823"/>
      <c r="Q103" s="2823"/>
      <c r="R103" s="2824"/>
      <c r="S103" s="2823"/>
      <c r="T103" s="2825"/>
      <c r="U103" s="2826"/>
      <c r="V103" s="2827"/>
      <c r="W103" s="2828"/>
      <c r="X103" s="2829"/>
      <c r="Y103" s="2828"/>
      <c r="Z103" s="2829"/>
      <c r="AA103" s="2830"/>
      <c r="AB103" s="2829"/>
      <c r="AC103" s="2831"/>
      <c r="AD103" s="2831"/>
      <c r="AE103" s="2831"/>
      <c r="AF103" s="2831"/>
      <c r="AG103" s="2831"/>
      <c r="AH103" s="2831"/>
      <c r="AI103" s="2831"/>
      <c r="AJ103" s="2831"/>
      <c r="AK103" s="2831"/>
      <c r="AL103" s="2831"/>
      <c r="AM103" s="2831"/>
      <c r="AN103" s="2831"/>
      <c r="AO103" s="2831"/>
      <c r="AP103" s="2831"/>
      <c r="AQ103" s="2831"/>
      <c r="AR103" s="2831"/>
      <c r="AS103" s="2831"/>
      <c r="AT103" s="2831"/>
      <c r="AU103" s="2832"/>
      <c r="AV103" s="2831"/>
      <c r="AW103" s="2832"/>
      <c r="AX103" s="2831"/>
      <c r="AY103" s="2831"/>
      <c r="AZ103" s="2831"/>
      <c r="BA103" s="2831"/>
      <c r="BB103" s="2831"/>
      <c r="BC103" s="2831"/>
      <c r="BD103" s="2831"/>
      <c r="BE103" s="2831"/>
      <c r="BF103" s="2833"/>
      <c r="BG103" s="538"/>
      <c r="BI103" s="646"/>
      <c r="BJ103" s="646"/>
      <c r="BK103" s="646"/>
      <c r="BL103" s="187"/>
      <c r="BR103" s="895"/>
      <c r="BS103" s="2834"/>
      <c r="BT103" s="2894"/>
      <c r="BU103" s="160"/>
      <c r="BV103" s="281"/>
      <c r="BW103" s="280"/>
      <c r="BX103" s="280"/>
      <c r="BY103" s="280"/>
      <c r="BZ103" s="280"/>
      <c r="CA103" s="280"/>
      <c r="CB103" s="280"/>
      <c r="CC103" s="281"/>
      <c r="CD103" s="3513"/>
      <c r="CE103" s="3513"/>
      <c r="CF103" s="2835"/>
      <c r="CG103" s="3513"/>
      <c r="CH103" s="3513"/>
      <c r="CI103" s="3513"/>
      <c r="CJ103" s="3513"/>
      <c r="CK103" s="3513"/>
      <c r="CL103" s="3513"/>
      <c r="CM103" s="3513"/>
      <c r="CN103" s="3513"/>
      <c r="CO103" s="3513"/>
      <c r="CP103" s="3513"/>
      <c r="CQ103" s="14">
        <v>43511</v>
      </c>
      <c r="CR103" s="14">
        <v>43539</v>
      </c>
      <c r="CS103" s="45">
        <v>43570</v>
      </c>
      <c r="CT103" s="45">
        <v>43600</v>
      </c>
      <c r="CU103" s="45">
        <v>43631</v>
      </c>
      <c r="CV103" s="45">
        <v>43661</v>
      </c>
      <c r="CW103" s="3878">
        <v>43692</v>
      </c>
      <c r="CX103" s="3878">
        <v>43723</v>
      </c>
      <c r="CY103" s="3878">
        <v>43753</v>
      </c>
      <c r="CZ103" s="3878">
        <v>43784</v>
      </c>
      <c r="DA103" s="3878">
        <v>43814</v>
      </c>
      <c r="DB103" s="3878">
        <v>43480</v>
      </c>
      <c r="DC103" s="3878">
        <v>43876</v>
      </c>
      <c r="DD103" s="3892">
        <v>43905</v>
      </c>
      <c r="DE103" s="414">
        <v>43936</v>
      </c>
      <c r="DF103" s="414">
        <v>43966</v>
      </c>
      <c r="DG103" s="414">
        <v>43997</v>
      </c>
      <c r="DH103" s="414">
        <v>44027</v>
      </c>
      <c r="DI103" s="414">
        <v>44058</v>
      </c>
      <c r="DJ103" s="414">
        <v>44089</v>
      </c>
      <c r="DK103" s="414">
        <v>44119</v>
      </c>
    </row>
    <row r="104" spans="1:118" ht="30" customHeight="1" thickBot="1" x14ac:dyDescent="0.3">
      <c r="A104" s="4675"/>
      <c r="B104" s="4675"/>
      <c r="C104" s="3597" t="s">
        <v>8</v>
      </c>
      <c r="D104" s="542"/>
      <c r="E104" s="660"/>
      <c r="F104" s="661"/>
      <c r="G104" s="479"/>
      <c r="H104" s="661"/>
      <c r="I104" s="479"/>
      <c r="J104" s="661"/>
      <c r="K104" s="479"/>
      <c r="L104" s="661"/>
      <c r="M104" s="361"/>
      <c r="N104" s="361"/>
      <c r="O104" s="361"/>
      <c r="P104" s="361"/>
      <c r="Q104" s="361"/>
      <c r="R104" s="662"/>
      <c r="S104" s="361"/>
      <c r="T104" s="660"/>
      <c r="U104" s="520"/>
      <c r="V104" s="700"/>
      <c r="W104" s="701"/>
      <c r="X104" s="702"/>
      <c r="Y104" s="701"/>
      <c r="Z104" s="702"/>
      <c r="AA104" s="742"/>
      <c r="AB104" s="702" t="s">
        <v>190</v>
      </c>
      <c r="AC104" s="361" t="s">
        <v>198</v>
      </c>
      <c r="AD104" s="361" t="s">
        <v>199</v>
      </c>
      <c r="AE104" s="361" t="s">
        <v>200</v>
      </c>
      <c r="AF104" s="361" t="s">
        <v>138</v>
      </c>
      <c r="AG104" s="361" t="s">
        <v>137</v>
      </c>
      <c r="AH104" s="361" t="s">
        <v>139</v>
      </c>
      <c r="AI104" s="361" t="s">
        <v>140</v>
      </c>
      <c r="AJ104" s="361" t="s">
        <v>141</v>
      </c>
      <c r="AK104" s="361" t="s">
        <v>249</v>
      </c>
      <c r="AL104" s="361" t="s">
        <v>143</v>
      </c>
      <c r="AM104" s="361" t="s">
        <v>18</v>
      </c>
      <c r="AN104" s="361" t="s">
        <v>190</v>
      </c>
      <c r="AO104" s="361" t="s">
        <v>198</v>
      </c>
      <c r="AP104" s="361" t="s">
        <v>199</v>
      </c>
      <c r="AQ104" s="361" t="s">
        <v>200</v>
      </c>
      <c r="AR104" s="361" t="s">
        <v>138</v>
      </c>
      <c r="AS104" s="361" t="s">
        <v>137</v>
      </c>
      <c r="AT104" s="361" t="s">
        <v>139</v>
      </c>
      <c r="AU104" s="932" t="s">
        <v>140</v>
      </c>
      <c r="AV104" s="361" t="s">
        <v>141</v>
      </c>
      <c r="AW104" s="932" t="s">
        <v>249</v>
      </c>
      <c r="AX104" s="361" t="s">
        <v>143</v>
      </c>
      <c r="AY104" s="361" t="s">
        <v>18</v>
      </c>
      <c r="AZ104" s="361" t="s">
        <v>190</v>
      </c>
      <c r="BA104" s="361" t="s">
        <v>198</v>
      </c>
      <c r="BB104" s="361" t="s">
        <v>199</v>
      </c>
      <c r="BC104" s="361" t="s">
        <v>200</v>
      </c>
      <c r="BD104" s="361" t="s">
        <v>138</v>
      </c>
      <c r="BE104" s="361" t="s">
        <v>137</v>
      </c>
      <c r="BF104" s="1136" t="s">
        <v>139</v>
      </c>
      <c r="BG104" s="74" t="s">
        <v>140</v>
      </c>
      <c r="BH104" s="1153" t="s">
        <v>141</v>
      </c>
      <c r="BI104" s="361" t="s">
        <v>142</v>
      </c>
      <c r="BJ104" s="361" t="s">
        <v>143</v>
      </c>
      <c r="BK104" s="361" t="s">
        <v>18</v>
      </c>
      <c r="BL104" s="361" t="s">
        <v>190</v>
      </c>
      <c r="BM104" s="361" t="s">
        <v>198</v>
      </c>
      <c r="BN104" s="361" t="s">
        <v>199</v>
      </c>
      <c r="BO104" s="361" t="s">
        <v>200</v>
      </c>
      <c r="BP104" s="361" t="s">
        <v>138</v>
      </c>
      <c r="BQ104" s="1136" t="s">
        <v>137</v>
      </c>
      <c r="BR104" s="361" t="s">
        <v>139</v>
      </c>
      <c r="BS104" s="661" t="s">
        <v>140</v>
      </c>
      <c r="BT104" s="479" t="s">
        <v>141</v>
      </c>
      <c r="BU104" s="661" t="s">
        <v>142</v>
      </c>
      <c r="BV104" s="1212" t="s">
        <v>143</v>
      </c>
      <c r="BW104" s="479" t="s">
        <v>18</v>
      </c>
      <c r="BX104" s="479" t="s">
        <v>190</v>
      </c>
      <c r="BY104" s="479" t="s">
        <v>198</v>
      </c>
      <c r="BZ104" s="479" t="s">
        <v>540</v>
      </c>
      <c r="CA104" s="479" t="s">
        <v>541</v>
      </c>
      <c r="CB104" s="479" t="s">
        <v>619</v>
      </c>
      <c r="CC104" s="1212" t="s">
        <v>621</v>
      </c>
      <c r="CD104" s="479" t="s">
        <v>624</v>
      </c>
      <c r="CE104" s="479" t="s">
        <v>625</v>
      </c>
      <c r="CF104" s="1212" t="s">
        <v>141</v>
      </c>
      <c r="CG104" s="479" t="s">
        <v>142</v>
      </c>
      <c r="CH104" s="479" t="s">
        <v>143</v>
      </c>
      <c r="CI104" s="479" t="s">
        <v>18</v>
      </c>
      <c r="CJ104" s="479" t="s">
        <v>190</v>
      </c>
      <c r="CK104" s="479" t="s">
        <v>198</v>
      </c>
      <c r="CL104" s="479" t="s">
        <v>540</v>
      </c>
      <c r="CM104" s="479" t="s">
        <v>541</v>
      </c>
      <c r="CN104" s="479" t="s">
        <v>619</v>
      </c>
      <c r="CO104" s="479" t="s">
        <v>621</v>
      </c>
      <c r="CP104" s="479" t="s">
        <v>624</v>
      </c>
      <c r="CQ104" s="101" t="s">
        <v>625</v>
      </c>
      <c r="CR104" s="101" t="s">
        <v>141</v>
      </c>
      <c r="CS104" s="101" t="s">
        <v>142</v>
      </c>
      <c r="CT104" s="479" t="s">
        <v>143</v>
      </c>
      <c r="CU104" s="479" t="s">
        <v>18</v>
      </c>
      <c r="CV104" s="479" t="s">
        <v>190</v>
      </c>
      <c r="CW104" s="3933" t="s">
        <v>198</v>
      </c>
      <c r="CX104" s="3933" t="s">
        <v>540</v>
      </c>
      <c r="CY104" s="3933" t="s">
        <v>541</v>
      </c>
      <c r="CZ104" s="3933" t="s">
        <v>619</v>
      </c>
      <c r="DA104" s="3934" t="s">
        <v>621</v>
      </c>
      <c r="DB104" s="3934" t="s">
        <v>624</v>
      </c>
      <c r="DC104" s="3935" t="s">
        <v>625</v>
      </c>
      <c r="DD104" s="3936" t="s">
        <v>141</v>
      </c>
      <c r="DE104" s="3935" t="s">
        <v>142</v>
      </c>
      <c r="DF104" s="3937" t="s">
        <v>143</v>
      </c>
      <c r="DG104" s="3933" t="s">
        <v>18</v>
      </c>
      <c r="DH104" s="3933" t="s">
        <v>190</v>
      </c>
      <c r="DI104" s="3933" t="s">
        <v>198</v>
      </c>
      <c r="DJ104" s="3933" t="s">
        <v>540</v>
      </c>
      <c r="DK104" s="3933" t="s">
        <v>541</v>
      </c>
    </row>
    <row r="105" spans="1:118" s="39" customFormat="1" ht="30" hidden="1" customHeight="1" thickBot="1" x14ac:dyDescent="0.3">
      <c r="A105" s="4675"/>
      <c r="B105" s="4675"/>
      <c r="C105" s="309" t="s">
        <v>44</v>
      </c>
      <c r="D105" s="309"/>
      <c r="E105" s="167"/>
      <c r="F105" s="166"/>
      <c r="G105" s="167"/>
      <c r="H105" s="168"/>
      <c r="I105" s="167"/>
      <c r="J105" s="168"/>
      <c r="K105" s="169"/>
      <c r="L105" s="169"/>
      <c r="M105" s="517"/>
      <c r="N105" s="517"/>
      <c r="O105" s="517"/>
      <c r="P105" s="517"/>
      <c r="Q105" s="517"/>
      <c r="R105" s="517"/>
      <c r="S105" s="360"/>
      <c r="T105" s="517"/>
      <c r="U105" s="518"/>
      <c r="V105" s="517"/>
      <c r="W105" s="518"/>
      <c r="X105" s="517"/>
      <c r="Y105" s="517"/>
      <c r="Z105" s="518"/>
      <c r="AA105" s="743"/>
      <c r="AB105" s="519"/>
      <c r="AC105" s="2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20"/>
      <c r="AV105" s="108"/>
      <c r="AW105" s="20"/>
      <c r="AX105" s="108"/>
      <c r="AY105" s="108"/>
      <c r="AZ105" s="108"/>
      <c r="BA105" s="108"/>
      <c r="BB105" s="108"/>
      <c r="BC105" s="108"/>
      <c r="BD105" s="108"/>
      <c r="BE105" s="108"/>
      <c r="BF105" s="1141"/>
      <c r="BG105" s="1144"/>
      <c r="BI105" s="1144"/>
      <c r="BT105" s="1144"/>
      <c r="CQ105" s="930"/>
      <c r="CR105" s="930"/>
      <c r="CW105" s="3752"/>
      <c r="CX105" s="3752"/>
      <c r="CY105" s="3752"/>
      <c r="CZ105" s="3752"/>
      <c r="DA105" s="3752"/>
      <c r="DB105" s="3752"/>
      <c r="DC105" s="3752"/>
      <c r="DD105" s="3752"/>
      <c r="DE105" s="3752"/>
      <c r="DF105" s="3752"/>
      <c r="DG105" s="3752"/>
      <c r="DH105" s="3752"/>
      <c r="DI105" s="3752"/>
      <c r="DJ105" s="3752"/>
      <c r="DK105" s="3752"/>
      <c r="DM105" s="930"/>
    </row>
    <row r="106" spans="1:118" ht="30" hidden="1" customHeight="1" thickBot="1" x14ac:dyDescent="0.3">
      <c r="A106" s="4675"/>
      <c r="B106" s="4676"/>
      <c r="C106" s="312" t="s">
        <v>37</v>
      </c>
      <c r="D106" s="312"/>
      <c r="E106" s="197"/>
      <c r="F106" s="3564"/>
      <c r="G106" s="3564"/>
      <c r="H106" s="3564"/>
      <c r="I106" s="3564"/>
      <c r="J106" s="3564"/>
      <c r="K106" s="108"/>
      <c r="L106" s="1"/>
      <c r="M106" s="3565"/>
      <c r="AD106" s="824"/>
      <c r="AE106" s="824"/>
      <c r="AF106" s="824"/>
      <c r="AG106" s="824"/>
      <c r="AH106" s="824"/>
      <c r="AI106" s="824"/>
      <c r="AJ106" s="824"/>
      <c r="AK106" s="824"/>
      <c r="AL106" s="824"/>
      <c r="AM106" s="824"/>
      <c r="AN106" s="824"/>
      <c r="AO106" s="824"/>
      <c r="AP106" s="824"/>
      <c r="AQ106" s="824"/>
      <c r="AR106" s="824"/>
      <c r="AS106" s="824"/>
      <c r="AT106" s="824"/>
      <c r="AU106" s="933"/>
      <c r="AV106" s="824"/>
      <c r="AW106" s="933"/>
      <c r="AX106" s="824"/>
      <c r="AY106" s="824"/>
      <c r="AZ106" s="824"/>
      <c r="BA106" s="824"/>
      <c r="BB106" s="824"/>
      <c r="BC106" s="824"/>
      <c r="BD106" s="824"/>
      <c r="BE106" s="824"/>
      <c r="BF106" s="1142"/>
      <c r="BG106" s="895"/>
      <c r="BI106" s="895"/>
      <c r="BT106" s="895"/>
    </row>
    <row r="107" spans="1:118" ht="249.95" customHeight="1" thickBot="1" x14ac:dyDescent="0.3">
      <c r="A107" s="4676"/>
      <c r="B107" s="310"/>
      <c r="C107" s="86" t="s">
        <v>30</v>
      </c>
      <c r="D107" s="86"/>
      <c r="E107" s="27"/>
      <c r="F107" s="84"/>
      <c r="G107" s="88"/>
      <c r="H107" s="84"/>
      <c r="I107" s="87"/>
      <c r="J107" s="84"/>
      <c r="K107" s="755"/>
      <c r="L107" s="3566"/>
      <c r="M107" s="306"/>
      <c r="N107" s="306"/>
      <c r="O107" s="203"/>
      <c r="P107" s="306"/>
      <c r="Q107" s="3567"/>
      <c r="R107" s="203"/>
      <c r="S107" s="203"/>
      <c r="T107" s="204"/>
      <c r="U107" s="204"/>
      <c r="V107" s="306"/>
      <c r="W107" s="200"/>
      <c r="X107" s="203"/>
      <c r="Y107" s="204"/>
      <c r="Z107" s="200"/>
      <c r="AA107" s="200"/>
      <c r="AB107" s="200" t="s">
        <v>225</v>
      </c>
      <c r="AC107" s="825" t="s">
        <v>208</v>
      </c>
      <c r="AD107" s="826" t="s">
        <v>208</v>
      </c>
      <c r="AE107" s="887" t="s">
        <v>262</v>
      </c>
      <c r="AF107" s="826" t="s">
        <v>247</v>
      </c>
      <c r="AG107" s="826" t="s">
        <v>247</v>
      </c>
      <c r="AH107" s="826" t="s">
        <v>247</v>
      </c>
      <c r="AI107" s="826" t="s">
        <v>248</v>
      </c>
      <c r="AJ107" s="826" t="s">
        <v>248</v>
      </c>
      <c r="AK107" s="826" t="s">
        <v>250</v>
      </c>
      <c r="AL107" s="826" t="s">
        <v>251</v>
      </c>
      <c r="AM107" s="826"/>
      <c r="AN107" s="826" t="s">
        <v>264</v>
      </c>
      <c r="AO107" s="826" t="s">
        <v>268</v>
      </c>
      <c r="AP107" s="826"/>
      <c r="AQ107" s="826"/>
      <c r="AR107" s="972" t="s">
        <v>314</v>
      </c>
      <c r="AS107" s="826"/>
      <c r="AT107" s="826"/>
      <c r="AU107" s="826" t="s">
        <v>312</v>
      </c>
      <c r="AV107" s="826" t="s">
        <v>289</v>
      </c>
      <c r="AW107" s="826"/>
      <c r="AX107" s="826"/>
      <c r="AY107" s="826"/>
      <c r="AZ107" s="826"/>
      <c r="BA107" s="1049" t="s">
        <v>333</v>
      </c>
      <c r="BB107" s="826"/>
      <c r="BC107" s="826" t="s">
        <v>335</v>
      </c>
      <c r="BD107" s="826" t="s">
        <v>363</v>
      </c>
      <c r="BE107" s="826"/>
      <c r="BF107" s="825"/>
      <c r="BG107" s="719" t="s">
        <v>371</v>
      </c>
      <c r="BH107" s="755" t="s">
        <v>373</v>
      </c>
      <c r="BI107" s="826" t="s">
        <v>375</v>
      </c>
      <c r="BJ107" s="719" t="s">
        <v>376</v>
      </c>
      <c r="BK107" s="719"/>
      <c r="BL107" s="200" t="s">
        <v>412</v>
      </c>
      <c r="BM107" s="203"/>
      <c r="BN107" s="203"/>
      <c r="BO107" s="750"/>
      <c r="BP107" s="750"/>
      <c r="BQ107" s="750"/>
      <c r="BR107" s="399"/>
      <c r="BS107" s="198" t="s">
        <v>559</v>
      </c>
      <c r="BT107" s="399"/>
      <c r="BU107" s="2892" t="s">
        <v>474</v>
      </c>
      <c r="BV107" s="719" t="s">
        <v>567</v>
      </c>
      <c r="BW107" s="719" t="s">
        <v>539</v>
      </c>
      <c r="BX107" s="399"/>
      <c r="BY107" s="399"/>
      <c r="BZ107" s="399"/>
      <c r="CA107" s="719" t="s">
        <v>652</v>
      </c>
      <c r="CB107" s="719" t="s">
        <v>653</v>
      </c>
      <c r="CC107" s="719"/>
      <c r="CD107" s="399"/>
      <c r="CE107" s="755" t="s">
        <v>628</v>
      </c>
      <c r="CF107" s="399"/>
      <c r="CG107" s="719" t="s">
        <v>657</v>
      </c>
      <c r="CH107" s="719"/>
      <c r="CI107" s="3165" t="s">
        <v>751</v>
      </c>
      <c r="CJ107" s="719"/>
      <c r="CK107" s="719" t="s">
        <v>727</v>
      </c>
      <c r="CL107" s="719"/>
      <c r="CM107" s="719"/>
      <c r="CN107" s="719"/>
      <c r="CO107" s="719" t="s">
        <v>754</v>
      </c>
      <c r="CP107" s="719" t="s">
        <v>734</v>
      </c>
      <c r="CQ107" s="3165" t="s">
        <v>735</v>
      </c>
      <c r="CR107" s="3165"/>
      <c r="CS107" s="719" t="s">
        <v>736</v>
      </c>
      <c r="CT107" s="719" t="s">
        <v>736</v>
      </c>
      <c r="CU107" s="719" t="s">
        <v>853</v>
      </c>
      <c r="CV107" s="3165" t="s">
        <v>854</v>
      </c>
      <c r="CW107" s="3758"/>
      <c r="CX107" s="3758" t="s">
        <v>847</v>
      </c>
      <c r="CY107" s="3938"/>
      <c r="CZ107" s="3758"/>
      <c r="DA107" s="3758"/>
      <c r="DB107" s="3938" t="s">
        <v>847</v>
      </c>
      <c r="DC107" s="3938" t="s">
        <v>862</v>
      </c>
      <c r="DD107" s="3758"/>
      <c r="DE107" s="3938" t="s">
        <v>847</v>
      </c>
      <c r="DF107" s="3938" t="s">
        <v>873</v>
      </c>
      <c r="DG107" s="3939" t="s">
        <v>925</v>
      </c>
      <c r="DH107" s="3759"/>
      <c r="DI107" s="3759"/>
      <c r="DJ107" s="3938" t="s">
        <v>1</v>
      </c>
      <c r="DK107" s="3938" t="s">
        <v>926</v>
      </c>
    </row>
    <row r="108" spans="1:118" s="1" customFormat="1" ht="30" hidden="1" customHeight="1" thickBot="1" x14ac:dyDescent="0.3">
      <c r="A108" s="122"/>
      <c r="B108" s="122"/>
      <c r="E108" s="121"/>
      <c r="F108" s="123"/>
      <c r="G108" s="123"/>
      <c r="H108" s="123"/>
      <c r="I108" s="123"/>
      <c r="J108" s="123"/>
      <c r="K108" s="12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4265"/>
      <c r="AB108" s="181"/>
      <c r="AC108" s="827"/>
      <c r="AD108" s="827"/>
      <c r="AE108" s="827"/>
      <c r="AF108" s="827"/>
      <c r="AJ108" s="2803"/>
      <c r="AK108" s="2803"/>
      <c r="AU108" s="2803"/>
      <c r="AW108" s="2803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1237"/>
      <c r="BM108" s="1237"/>
      <c r="BN108" s="1237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Q108" s="2803"/>
      <c r="CR108" s="2803"/>
      <c r="CS108" s="19" t="s">
        <v>857</v>
      </c>
      <c r="CT108" s="15"/>
      <c r="CW108" s="3760"/>
      <c r="CX108" s="3760"/>
      <c r="CY108" s="3760"/>
      <c r="CZ108" s="3760"/>
      <c r="DA108" s="3760"/>
      <c r="DB108" s="3760"/>
      <c r="DC108" s="3760"/>
      <c r="DD108" s="3760"/>
      <c r="DE108" s="3760"/>
      <c r="DF108" s="3760"/>
      <c r="DG108" s="3760"/>
      <c r="DH108" s="3760"/>
      <c r="DI108" s="3760"/>
      <c r="DJ108" s="3760"/>
      <c r="DK108" s="3760"/>
      <c r="DM108" s="2803"/>
    </row>
    <row r="109" spans="1:118" ht="30" hidden="1" customHeight="1" thickBot="1" x14ac:dyDescent="0.3">
      <c r="A109" s="122"/>
      <c r="B109" s="122"/>
      <c r="C109" s="2381" t="s">
        <v>3</v>
      </c>
      <c r="D109" s="1974"/>
      <c r="E109" s="2346"/>
      <c r="F109" s="2347"/>
      <c r="G109" s="2348"/>
      <c r="H109" s="2347"/>
      <c r="I109" s="2348"/>
      <c r="J109" s="2348"/>
      <c r="K109" s="2347"/>
      <c r="L109" s="1820"/>
      <c r="M109" s="1821"/>
      <c r="N109" s="1822"/>
      <c r="O109" s="1822"/>
      <c r="P109" s="1822"/>
      <c r="Q109" s="1822"/>
      <c r="R109" s="1822"/>
      <c r="S109" s="1822"/>
      <c r="T109" s="1822"/>
      <c r="U109" s="1822"/>
      <c r="V109" s="1980"/>
      <c r="W109" s="1820"/>
      <c r="X109" s="1979"/>
      <c r="Y109" s="1820"/>
      <c r="Z109" s="1979"/>
      <c r="AA109" s="1987"/>
      <c r="AB109" s="1979">
        <v>41455</v>
      </c>
      <c r="AC109" s="1820">
        <v>41485</v>
      </c>
      <c r="AD109" s="1760">
        <v>41516</v>
      </c>
      <c r="AE109" s="1760">
        <v>41547</v>
      </c>
      <c r="AF109" s="1760">
        <v>41577</v>
      </c>
      <c r="AG109" s="1760">
        <v>41608</v>
      </c>
      <c r="AH109" s="1760">
        <v>41638</v>
      </c>
      <c r="AI109" s="1760">
        <v>41304</v>
      </c>
      <c r="AJ109" s="1760">
        <v>41333</v>
      </c>
      <c r="AK109" s="1760">
        <v>41363</v>
      </c>
      <c r="AL109" s="1760">
        <v>41394</v>
      </c>
      <c r="AM109" s="1768">
        <v>41789</v>
      </c>
      <c r="AN109" s="1768">
        <v>41820</v>
      </c>
      <c r="AO109" s="1768">
        <v>41850</v>
      </c>
      <c r="AP109" s="1760">
        <v>41881</v>
      </c>
      <c r="AQ109" s="1768">
        <v>41912</v>
      </c>
      <c r="AR109" s="1760">
        <v>41942</v>
      </c>
      <c r="AS109" s="1760">
        <v>41973</v>
      </c>
      <c r="AT109" s="1760">
        <v>42003</v>
      </c>
      <c r="AU109" s="2246">
        <v>42034</v>
      </c>
      <c r="AV109" s="1760">
        <v>42063</v>
      </c>
      <c r="AW109" s="2246">
        <v>42093</v>
      </c>
      <c r="AX109" s="1760">
        <v>42124</v>
      </c>
      <c r="AY109" s="1760">
        <v>42154</v>
      </c>
      <c r="AZ109" s="1760">
        <v>42185</v>
      </c>
      <c r="BA109" s="1760">
        <v>42215</v>
      </c>
      <c r="BB109" s="1760">
        <v>41881</v>
      </c>
      <c r="BC109" s="1760">
        <v>41912</v>
      </c>
      <c r="BD109" s="1760">
        <v>41942</v>
      </c>
      <c r="BE109" s="1760">
        <v>41973</v>
      </c>
      <c r="BF109" s="1760">
        <v>42003</v>
      </c>
      <c r="BG109" s="1760">
        <v>42399</v>
      </c>
      <c r="BH109" s="1768">
        <v>42428</v>
      </c>
      <c r="BI109" s="1760">
        <v>42459</v>
      </c>
      <c r="BJ109" s="1760">
        <v>42490</v>
      </c>
      <c r="BK109" s="1973">
        <v>42520</v>
      </c>
      <c r="BL109" s="1973">
        <v>42551</v>
      </c>
      <c r="BM109" s="1768">
        <v>42581</v>
      </c>
      <c r="BN109" s="1760">
        <v>42612</v>
      </c>
      <c r="BO109" s="1769">
        <v>42643</v>
      </c>
      <c r="BP109" s="1760">
        <v>42673</v>
      </c>
      <c r="BQ109" s="1768">
        <v>42704</v>
      </c>
      <c r="BR109" s="1760">
        <v>42734</v>
      </c>
      <c r="BS109" s="1973">
        <v>42765</v>
      </c>
      <c r="BT109" s="1769">
        <v>42794</v>
      </c>
      <c r="BU109" s="1768">
        <v>42824</v>
      </c>
      <c r="BV109" s="1760">
        <v>42855</v>
      </c>
      <c r="BW109" s="1973">
        <v>42885</v>
      </c>
      <c r="BX109" s="1760">
        <v>42916</v>
      </c>
      <c r="BY109" s="1760">
        <v>42946</v>
      </c>
      <c r="BZ109" s="1760">
        <v>42977</v>
      </c>
      <c r="CA109" s="1760">
        <v>43008</v>
      </c>
      <c r="CB109" s="1760">
        <v>43038</v>
      </c>
      <c r="CC109" s="1760">
        <v>43069</v>
      </c>
      <c r="CD109" s="1694">
        <v>43099</v>
      </c>
      <c r="CE109" s="1693">
        <v>43130</v>
      </c>
      <c r="CF109" s="1696">
        <v>42794</v>
      </c>
      <c r="CG109" s="1693">
        <v>43189</v>
      </c>
      <c r="CH109" s="1693">
        <v>43220</v>
      </c>
      <c r="CI109" s="1693">
        <v>43250</v>
      </c>
      <c r="CJ109" s="1693">
        <v>43281</v>
      </c>
      <c r="CK109" s="1693">
        <v>43311</v>
      </c>
      <c r="CL109" s="1693">
        <v>43342</v>
      </c>
      <c r="CM109" s="1768">
        <v>43008</v>
      </c>
      <c r="CN109" s="4267">
        <v>43038</v>
      </c>
      <c r="CO109" s="1693">
        <v>43069</v>
      </c>
      <c r="CP109" s="1694">
        <v>43099</v>
      </c>
      <c r="CQ109" s="1697">
        <v>43130</v>
      </c>
      <c r="CR109" s="1695">
        <v>42794</v>
      </c>
      <c r="CS109" s="1693">
        <v>43189</v>
      </c>
      <c r="CT109" s="1693">
        <v>43220</v>
      </c>
      <c r="CU109" s="1693">
        <v>43250</v>
      </c>
      <c r="CV109" s="1693">
        <v>43281</v>
      </c>
      <c r="CW109" s="3856">
        <v>43311</v>
      </c>
      <c r="CX109" s="3856">
        <v>43342</v>
      </c>
      <c r="CY109" s="3856">
        <v>43008</v>
      </c>
      <c r="CZ109" s="4270">
        <v>43038</v>
      </c>
      <c r="DA109" s="3856">
        <v>43069</v>
      </c>
      <c r="DB109" s="3857">
        <v>43099</v>
      </c>
      <c r="DC109" s="3858">
        <v>43130</v>
      </c>
      <c r="DD109" s="3859">
        <v>42794</v>
      </c>
      <c r="DE109" s="3856">
        <v>43189</v>
      </c>
      <c r="DF109" s="3856">
        <v>43220</v>
      </c>
      <c r="DG109" s="3856">
        <v>43250</v>
      </c>
      <c r="DH109" s="3856"/>
      <c r="DI109" s="3856"/>
      <c r="DJ109" s="3856">
        <v>43281</v>
      </c>
      <c r="DK109" s="3856">
        <v>43311</v>
      </c>
    </row>
    <row r="110" spans="1:118" s="1" customFormat="1" ht="30" hidden="1" customHeight="1" x14ac:dyDescent="0.25">
      <c r="A110" s="4692" t="s">
        <v>573</v>
      </c>
      <c r="B110" s="4686" t="s">
        <v>350</v>
      </c>
      <c r="C110" s="2359" t="s">
        <v>874</v>
      </c>
      <c r="D110" s="2360"/>
      <c r="E110" s="2361"/>
      <c r="F110" s="2362"/>
      <c r="G110" s="2362"/>
      <c r="H110" s="2362"/>
      <c r="I110" s="2362"/>
      <c r="J110" s="2362"/>
      <c r="K110" s="2361"/>
      <c r="L110" s="2360"/>
      <c r="M110" s="2363"/>
      <c r="N110" s="2363"/>
      <c r="O110" s="2363"/>
      <c r="P110" s="2363"/>
      <c r="Q110" s="2363"/>
      <c r="R110" s="2363"/>
      <c r="S110" s="2363"/>
      <c r="T110" s="2363"/>
      <c r="U110" s="2363"/>
      <c r="V110" s="2363"/>
      <c r="W110" s="2363"/>
      <c r="X110" s="2363"/>
      <c r="Y110" s="2363"/>
      <c r="Z110" s="2363"/>
      <c r="AA110" s="2364"/>
      <c r="AB110" s="2363"/>
      <c r="AC110" s="2365"/>
      <c r="AD110" s="2365"/>
      <c r="AE110" s="2365"/>
      <c r="AF110" s="2365"/>
      <c r="AG110" s="2360"/>
      <c r="AH110" s="2360"/>
      <c r="AI110" s="2360"/>
      <c r="AJ110" s="2366"/>
      <c r="AK110" s="2366"/>
      <c r="AL110" s="2360"/>
      <c r="AM110" s="2360"/>
      <c r="AN110" s="2360"/>
      <c r="AO110" s="2360"/>
      <c r="AP110" s="2360"/>
      <c r="AQ110" s="2360"/>
      <c r="AR110" s="2360"/>
      <c r="AS110" s="2360"/>
      <c r="AT110" s="2360"/>
      <c r="AU110" s="2366"/>
      <c r="AV110" s="2360"/>
      <c r="AW110" s="2366"/>
      <c r="AX110" s="2360"/>
      <c r="AY110" s="2360"/>
      <c r="AZ110" s="2360"/>
      <c r="BA110" s="2367"/>
      <c r="BB110" s="2367"/>
      <c r="BC110" s="2367"/>
      <c r="BD110" s="2367"/>
      <c r="BE110" s="2367"/>
      <c r="BF110" s="2367"/>
      <c r="BG110" s="2367"/>
      <c r="BH110" s="2367"/>
      <c r="BI110" s="2367"/>
      <c r="BJ110" s="2367"/>
      <c r="BK110" s="2367"/>
      <c r="BL110" s="2368"/>
      <c r="BM110" s="2368"/>
      <c r="BN110" s="2368"/>
      <c r="BO110" s="2367"/>
      <c r="BP110" s="2367"/>
      <c r="BQ110" s="2382"/>
      <c r="BR110" s="2386">
        <f>BR29-7</f>
        <v>42570</v>
      </c>
      <c r="BS110" s="2395" t="s">
        <v>106</v>
      </c>
      <c r="BT110" s="2390" t="s">
        <v>106</v>
      </c>
      <c r="BU110" s="2398">
        <f>BU29-7</f>
        <v>42619</v>
      </c>
      <c r="BV110" s="2395" t="s">
        <v>109</v>
      </c>
      <c r="BW110" s="2403" t="s">
        <v>109</v>
      </c>
      <c r="BX110" s="2407">
        <f>BX29-7</f>
        <v>42710</v>
      </c>
      <c r="BY110" s="2398">
        <f>BY29-14</f>
        <v>42752</v>
      </c>
      <c r="BZ110" s="2407">
        <f>BZ29-7</f>
        <v>42794</v>
      </c>
      <c r="CA110" s="2398">
        <f>CA29-7</f>
        <v>42829</v>
      </c>
      <c r="CB110" s="2407">
        <f>CB29-7</f>
        <v>42857</v>
      </c>
      <c r="CC110" s="2408">
        <f>CC29-7</f>
        <v>42885</v>
      </c>
      <c r="CD110" s="2408">
        <f>CD29-7</f>
        <v>42914</v>
      </c>
      <c r="CE110" s="2390" t="s">
        <v>106</v>
      </c>
      <c r="CF110" s="2390" t="s">
        <v>106</v>
      </c>
      <c r="CG110" s="2408" t="e">
        <f>CG29-7</f>
        <v>#REF!</v>
      </c>
      <c r="CH110" s="2390" t="s">
        <v>109</v>
      </c>
      <c r="CI110" s="2390" t="s">
        <v>109</v>
      </c>
      <c r="CJ110" s="2408" t="e">
        <f>CJ29-7</f>
        <v>#REF!</v>
      </c>
      <c r="CK110" s="2390" t="s">
        <v>192</v>
      </c>
      <c r="CL110" s="2390" t="s">
        <v>192</v>
      </c>
      <c r="CM110" s="2408" t="e">
        <f>CM29-7</f>
        <v>#REF!</v>
      </c>
      <c r="CN110" s="2390" t="s">
        <v>67</v>
      </c>
      <c r="CO110" s="2390" t="s">
        <v>67</v>
      </c>
      <c r="CP110" s="2408" t="e">
        <f>CP29-7</f>
        <v>#REF!</v>
      </c>
      <c r="CQ110" s="2390" t="s">
        <v>106</v>
      </c>
      <c r="CR110" s="2390" t="s">
        <v>106</v>
      </c>
      <c r="CS110" s="2408" t="e">
        <f>CS29-7</f>
        <v>#REF!</v>
      </c>
      <c r="CT110" s="2408" t="e">
        <f>CT29-7</f>
        <v>#REF!</v>
      </c>
      <c r="CU110" s="2408">
        <f>CU29-7</f>
        <v>43424</v>
      </c>
      <c r="CV110" s="2408">
        <f>CV29-7</f>
        <v>43460</v>
      </c>
      <c r="CW110" s="3940">
        <f>CW29-14</f>
        <v>43494</v>
      </c>
      <c r="CX110" s="3761">
        <f t="shared" ref="CX110:DF110" si="250">CX29-7</f>
        <v>43522</v>
      </c>
      <c r="CY110" s="3761">
        <f t="shared" si="250"/>
        <v>43564</v>
      </c>
      <c r="CZ110" s="3761">
        <f t="shared" si="250"/>
        <v>43585</v>
      </c>
      <c r="DA110" s="3761">
        <f t="shared" si="250"/>
        <v>43620</v>
      </c>
      <c r="DB110" s="3761">
        <f t="shared" si="250"/>
        <v>43290</v>
      </c>
      <c r="DC110" s="3761">
        <f t="shared" si="250"/>
        <v>43683</v>
      </c>
      <c r="DD110" s="3761">
        <f t="shared" si="250"/>
        <v>43690</v>
      </c>
      <c r="DE110" s="3761">
        <f t="shared" si="250"/>
        <v>43725</v>
      </c>
      <c r="DF110" s="3761">
        <f t="shared" si="250"/>
        <v>43746</v>
      </c>
      <c r="DG110" s="3760"/>
      <c r="DH110" s="3760"/>
      <c r="DI110" s="3760"/>
      <c r="DJ110" s="3760"/>
      <c r="DK110" s="3760"/>
      <c r="DM110" s="2803"/>
    </row>
    <row r="111" spans="1:118" s="1" customFormat="1" ht="30" hidden="1" customHeight="1" x14ac:dyDescent="0.25">
      <c r="A111" s="4693"/>
      <c r="B111" s="4687"/>
      <c r="C111" s="8" t="s">
        <v>575</v>
      </c>
      <c r="D111" s="18"/>
      <c r="E111" s="511"/>
      <c r="F111" s="2349"/>
      <c r="G111" s="2349"/>
      <c r="H111" s="2349"/>
      <c r="I111" s="2349"/>
      <c r="J111" s="2349"/>
      <c r="K111" s="511"/>
      <c r="L111" s="18"/>
      <c r="M111" s="580"/>
      <c r="N111" s="580"/>
      <c r="O111" s="580"/>
      <c r="P111" s="580"/>
      <c r="Q111" s="580"/>
      <c r="R111" s="580"/>
      <c r="S111" s="580"/>
      <c r="T111" s="580"/>
      <c r="U111" s="580"/>
      <c r="V111" s="580"/>
      <c r="W111" s="580"/>
      <c r="X111" s="580"/>
      <c r="Y111" s="580"/>
      <c r="Z111" s="580"/>
      <c r="AA111" s="2350"/>
      <c r="AB111" s="580"/>
      <c r="AC111" s="830"/>
      <c r="AD111" s="830"/>
      <c r="AE111" s="830"/>
      <c r="AF111" s="830"/>
      <c r="AG111" s="18"/>
      <c r="AH111" s="18"/>
      <c r="AI111" s="18"/>
      <c r="AJ111" s="814"/>
      <c r="AK111" s="814"/>
      <c r="AL111" s="18"/>
      <c r="AM111" s="18"/>
      <c r="AN111" s="18"/>
      <c r="AO111" s="18"/>
      <c r="AP111" s="18"/>
      <c r="AQ111" s="18"/>
      <c r="AR111" s="18"/>
      <c r="AS111" s="18"/>
      <c r="AT111" s="18"/>
      <c r="AU111" s="814"/>
      <c r="AV111" s="18"/>
      <c r="AW111" s="814"/>
      <c r="AX111" s="18"/>
      <c r="AY111" s="18"/>
      <c r="AZ111" s="18"/>
      <c r="BA111" s="2351"/>
      <c r="BB111" s="2351"/>
      <c r="BC111" s="2351"/>
      <c r="BD111" s="2351"/>
      <c r="BE111" s="2351"/>
      <c r="BF111" s="2351"/>
      <c r="BG111" s="2351"/>
      <c r="BH111" s="2351"/>
      <c r="BI111" s="2351"/>
      <c r="BJ111" s="2351"/>
      <c r="BK111" s="2351"/>
      <c r="BL111" s="1265"/>
      <c r="BM111" s="1265"/>
      <c r="BN111" s="1265"/>
      <c r="BO111" s="2351"/>
      <c r="BP111" s="2351"/>
      <c r="BQ111" s="2383"/>
      <c r="BR111" s="805">
        <f>BR110-5</f>
        <v>42565</v>
      </c>
      <c r="BS111" s="221">
        <f>BS29-5</f>
        <v>42586</v>
      </c>
      <c r="BT111" s="472" t="s">
        <v>25</v>
      </c>
      <c r="BU111" s="224">
        <f t="shared" ref="BU111:CA111" si="251">BU110-5</f>
        <v>42614</v>
      </c>
      <c r="BV111" s="225">
        <f>BV29-5</f>
        <v>42656</v>
      </c>
      <c r="BW111" s="184">
        <f>BW29-5</f>
        <v>42691</v>
      </c>
      <c r="BX111" s="221">
        <f t="shared" si="251"/>
        <v>42705</v>
      </c>
      <c r="BY111" s="224">
        <f t="shared" si="251"/>
        <v>42747</v>
      </c>
      <c r="BZ111" s="221">
        <f t="shared" si="251"/>
        <v>42789</v>
      </c>
      <c r="CA111" s="224">
        <f t="shared" si="251"/>
        <v>42824</v>
      </c>
      <c r="CB111" s="221">
        <f>CB110-5</f>
        <v>42852</v>
      </c>
      <c r="CC111" s="239">
        <f>CC110-5</f>
        <v>42880</v>
      </c>
      <c r="CD111" s="239">
        <f>CD110-5</f>
        <v>42909</v>
      </c>
      <c r="CE111" s="239">
        <f>CE29-5</f>
        <v>42936</v>
      </c>
      <c r="CF111" s="472" t="s">
        <v>25</v>
      </c>
      <c r="CG111" s="239" t="e">
        <f>CG110-5</f>
        <v>#REF!</v>
      </c>
      <c r="CH111" s="239" t="e">
        <f>CH29-5</f>
        <v>#REF!</v>
      </c>
      <c r="CI111" s="239" t="e">
        <f>CI29-5</f>
        <v>#REF!</v>
      </c>
      <c r="CJ111" s="239" t="e">
        <f>CJ110-5</f>
        <v>#REF!</v>
      </c>
      <c r="CK111" s="239" t="e">
        <f>CK29-5</f>
        <v>#REF!</v>
      </c>
      <c r="CL111" s="239" t="e">
        <f>CL29-5</f>
        <v>#REF!</v>
      </c>
      <c r="CM111" s="239" t="e">
        <f>CM110-5</f>
        <v>#REF!</v>
      </c>
      <c r="CN111" s="239" t="e">
        <f>CN29-5</f>
        <v>#REF!</v>
      </c>
      <c r="CO111" s="239" t="e">
        <f>CO29-5</f>
        <v>#REF!</v>
      </c>
      <c r="CP111" s="239" t="e">
        <f>CP110-5</f>
        <v>#REF!</v>
      </c>
      <c r="CQ111" s="239" t="e">
        <f>CQ29-5</f>
        <v>#REF!</v>
      </c>
      <c r="CR111" s="472" t="s">
        <v>25</v>
      </c>
      <c r="CS111" s="239" t="e">
        <f t="shared" ref="CS111:DD111" si="252">CS110-5</f>
        <v>#REF!</v>
      </c>
      <c r="CT111" s="239" t="e">
        <f t="shared" si="252"/>
        <v>#REF!</v>
      </c>
      <c r="CU111" s="239">
        <f t="shared" si="252"/>
        <v>43419</v>
      </c>
      <c r="CV111" s="239">
        <f t="shared" si="252"/>
        <v>43455</v>
      </c>
      <c r="CW111" s="3762">
        <f t="shared" si="252"/>
        <v>43489</v>
      </c>
      <c r="CX111" s="3762">
        <f t="shared" si="252"/>
        <v>43517</v>
      </c>
      <c r="CY111" s="3762">
        <f t="shared" si="252"/>
        <v>43559</v>
      </c>
      <c r="CZ111" s="3762">
        <f t="shared" si="252"/>
        <v>43580</v>
      </c>
      <c r="DA111" s="3762">
        <f t="shared" si="252"/>
        <v>43615</v>
      </c>
      <c r="DB111" s="3762">
        <f t="shared" si="252"/>
        <v>43285</v>
      </c>
      <c r="DC111" s="3762">
        <f t="shared" si="252"/>
        <v>43678</v>
      </c>
      <c r="DD111" s="3762">
        <f t="shared" si="252"/>
        <v>43685</v>
      </c>
      <c r="DE111" s="3762">
        <f>DE110-5</f>
        <v>43720</v>
      </c>
      <c r="DF111" s="3762">
        <f>DF110-5</f>
        <v>43741</v>
      </c>
      <c r="DG111" s="3760"/>
      <c r="DH111" s="3760"/>
      <c r="DI111" s="3760"/>
      <c r="DJ111" s="3760"/>
      <c r="DK111" s="3760"/>
      <c r="DM111" s="2803"/>
    </row>
    <row r="112" spans="1:118" s="1" customFormat="1" ht="30" hidden="1" customHeight="1" x14ac:dyDescent="0.25">
      <c r="A112" s="4694"/>
      <c r="B112" s="4675"/>
      <c r="C112" s="2716" t="s">
        <v>598</v>
      </c>
      <c r="D112" s="2255"/>
      <c r="E112" s="1341"/>
      <c r="F112" s="2352"/>
      <c r="G112" s="2352"/>
      <c r="H112" s="2352"/>
      <c r="I112" s="2352"/>
      <c r="J112" s="2352"/>
      <c r="K112" s="1341"/>
      <c r="L112" s="2255"/>
      <c r="M112" s="2353"/>
      <c r="N112" s="2353"/>
      <c r="O112" s="2353"/>
      <c r="P112" s="2353"/>
      <c r="Q112" s="2353"/>
      <c r="R112" s="2353"/>
      <c r="S112" s="2353"/>
      <c r="T112" s="2353"/>
      <c r="U112" s="2353"/>
      <c r="V112" s="2353"/>
      <c r="W112" s="2353"/>
      <c r="X112" s="2353"/>
      <c r="Y112" s="2353"/>
      <c r="Z112" s="2353"/>
      <c r="AA112" s="2354"/>
      <c r="AB112" s="2353"/>
      <c r="AC112" s="2355"/>
      <c r="AD112" s="2355"/>
      <c r="AE112" s="2355"/>
      <c r="AF112" s="2355"/>
      <c r="AG112" s="2255"/>
      <c r="AH112" s="2255"/>
      <c r="AI112" s="2255"/>
      <c r="AJ112" s="2356"/>
      <c r="AK112" s="2356"/>
      <c r="AL112" s="2255"/>
      <c r="AM112" s="2255"/>
      <c r="AN112" s="2255"/>
      <c r="AO112" s="2255"/>
      <c r="AP112" s="2255"/>
      <c r="AQ112" s="2255"/>
      <c r="AR112" s="2255"/>
      <c r="AS112" s="2255"/>
      <c r="AT112" s="2255"/>
      <c r="AU112" s="2356"/>
      <c r="AV112" s="2255"/>
      <c r="AW112" s="2356"/>
      <c r="AX112" s="2255"/>
      <c r="AY112" s="2255"/>
      <c r="AZ112" s="2255"/>
      <c r="BA112" s="2357"/>
      <c r="BB112" s="2357"/>
      <c r="BC112" s="2357"/>
      <c r="BD112" s="2357"/>
      <c r="BE112" s="2357"/>
      <c r="BF112" s="2357"/>
      <c r="BG112" s="2357"/>
      <c r="BH112" s="2357"/>
      <c r="BI112" s="2357"/>
      <c r="BJ112" s="2357"/>
      <c r="BK112" s="2357"/>
      <c r="BL112" s="2358"/>
      <c r="BM112" s="2358"/>
      <c r="BN112" s="2358"/>
      <c r="BO112" s="2357"/>
      <c r="BP112" s="2357"/>
      <c r="BQ112" s="2384"/>
      <c r="BR112" s="2387">
        <f>BR29-21</f>
        <v>42556</v>
      </c>
      <c r="BS112" s="2217">
        <f>BS29-21</f>
        <v>42570</v>
      </c>
      <c r="BT112" s="2391" t="s">
        <v>25</v>
      </c>
      <c r="BU112" s="2218">
        <f>BU29-21</f>
        <v>42605</v>
      </c>
      <c r="BV112" s="2402">
        <f>BV29-21</f>
        <v>42640</v>
      </c>
      <c r="BW112" s="2219">
        <f>BW29-21</f>
        <v>42675</v>
      </c>
      <c r="BX112" s="2217">
        <f>BX29-21</f>
        <v>42696</v>
      </c>
      <c r="BY112" s="2218">
        <f>BY29-28</f>
        <v>42738</v>
      </c>
      <c r="BZ112" s="2217">
        <f t="shared" ref="BZ112:CE112" si="253">BZ29-21</f>
        <v>42780</v>
      </c>
      <c r="CA112" s="2218">
        <f t="shared" si="253"/>
        <v>42815</v>
      </c>
      <c r="CB112" s="2217">
        <f t="shared" si="253"/>
        <v>42843</v>
      </c>
      <c r="CC112" s="2409">
        <f t="shared" si="253"/>
        <v>42871</v>
      </c>
      <c r="CD112" s="2409">
        <f t="shared" si="253"/>
        <v>42900</v>
      </c>
      <c r="CE112" s="2409">
        <f t="shared" si="253"/>
        <v>42920</v>
      </c>
      <c r="CF112" s="2391" t="s">
        <v>25</v>
      </c>
      <c r="CG112" s="2409" t="e">
        <f t="shared" ref="CG112:CQ112" si="254">CG29-21</f>
        <v>#REF!</v>
      </c>
      <c r="CH112" s="2409" t="e">
        <f t="shared" si="254"/>
        <v>#REF!</v>
      </c>
      <c r="CI112" s="2409" t="e">
        <f t="shared" si="254"/>
        <v>#REF!</v>
      </c>
      <c r="CJ112" s="2409" t="e">
        <f t="shared" si="254"/>
        <v>#REF!</v>
      </c>
      <c r="CK112" s="2409" t="e">
        <f t="shared" si="254"/>
        <v>#REF!</v>
      </c>
      <c r="CL112" s="2409" t="e">
        <f t="shared" si="254"/>
        <v>#REF!</v>
      </c>
      <c r="CM112" s="2409" t="e">
        <f t="shared" si="254"/>
        <v>#REF!</v>
      </c>
      <c r="CN112" s="2409" t="e">
        <f t="shared" si="254"/>
        <v>#REF!</v>
      </c>
      <c r="CO112" s="2409" t="e">
        <f t="shared" si="254"/>
        <v>#REF!</v>
      </c>
      <c r="CP112" s="2409" t="e">
        <f t="shared" si="254"/>
        <v>#REF!</v>
      </c>
      <c r="CQ112" s="2409" t="e">
        <f t="shared" si="254"/>
        <v>#REF!</v>
      </c>
      <c r="CR112" s="2391" t="s">
        <v>25</v>
      </c>
      <c r="CS112" s="2409" t="e">
        <f t="shared" ref="CS112:DF112" si="255">CS29-21</f>
        <v>#REF!</v>
      </c>
      <c r="CT112" s="2409" t="e">
        <f t="shared" si="255"/>
        <v>#REF!</v>
      </c>
      <c r="CU112" s="2409">
        <f t="shared" si="255"/>
        <v>43410</v>
      </c>
      <c r="CV112" s="2409">
        <f t="shared" si="255"/>
        <v>43446</v>
      </c>
      <c r="CW112" s="3763">
        <f t="shared" si="255"/>
        <v>43487</v>
      </c>
      <c r="CX112" s="3763">
        <f t="shared" si="255"/>
        <v>43508</v>
      </c>
      <c r="CY112" s="3763">
        <f t="shared" si="255"/>
        <v>43550</v>
      </c>
      <c r="CZ112" s="3763">
        <f t="shared" si="255"/>
        <v>43571</v>
      </c>
      <c r="DA112" s="3763">
        <f t="shared" si="255"/>
        <v>43606</v>
      </c>
      <c r="DB112" s="3763">
        <f t="shared" si="255"/>
        <v>43276</v>
      </c>
      <c r="DC112" s="3763">
        <f t="shared" si="255"/>
        <v>43669</v>
      </c>
      <c r="DD112" s="3763">
        <f t="shared" si="255"/>
        <v>43676</v>
      </c>
      <c r="DE112" s="3763">
        <f t="shared" si="255"/>
        <v>43711</v>
      </c>
      <c r="DF112" s="3763">
        <f t="shared" si="255"/>
        <v>43732</v>
      </c>
      <c r="DG112" s="3760"/>
      <c r="DH112" s="3760"/>
      <c r="DI112" s="3760"/>
      <c r="DJ112" s="3760"/>
      <c r="DK112" s="3760"/>
      <c r="DM112" s="2803"/>
    </row>
    <row r="113" spans="1:118" s="1" customFormat="1" ht="30" hidden="1" customHeight="1" x14ac:dyDescent="0.25">
      <c r="A113" s="4694"/>
      <c r="B113" s="4675"/>
      <c r="C113" s="2369" t="s">
        <v>479</v>
      </c>
      <c r="D113" s="18"/>
      <c r="E113" s="511"/>
      <c r="F113" s="2349"/>
      <c r="G113" s="2349"/>
      <c r="H113" s="2349"/>
      <c r="I113" s="2349"/>
      <c r="J113" s="2349"/>
      <c r="K113" s="511"/>
      <c r="L113" s="18"/>
      <c r="M113" s="580"/>
      <c r="N113" s="580"/>
      <c r="O113" s="580"/>
      <c r="P113" s="580"/>
      <c r="Q113" s="580"/>
      <c r="R113" s="580"/>
      <c r="S113" s="580"/>
      <c r="T113" s="580"/>
      <c r="U113" s="580"/>
      <c r="V113" s="580"/>
      <c r="W113" s="580"/>
      <c r="X113" s="580"/>
      <c r="Y113" s="580"/>
      <c r="Z113" s="580"/>
      <c r="AA113" s="2350"/>
      <c r="AB113" s="580"/>
      <c r="AC113" s="830"/>
      <c r="AD113" s="830"/>
      <c r="AE113" s="830"/>
      <c r="AF113" s="830"/>
      <c r="AG113" s="18"/>
      <c r="AH113" s="18"/>
      <c r="AI113" s="18"/>
      <c r="AJ113" s="814"/>
      <c r="AK113" s="814"/>
      <c r="AL113" s="18"/>
      <c r="AM113" s="18"/>
      <c r="AN113" s="18"/>
      <c r="AO113" s="18"/>
      <c r="AP113" s="18"/>
      <c r="AQ113" s="18"/>
      <c r="AR113" s="18"/>
      <c r="AS113" s="18"/>
      <c r="AT113" s="18"/>
      <c r="AU113" s="814"/>
      <c r="AV113" s="18"/>
      <c r="AW113" s="814"/>
      <c r="AX113" s="18"/>
      <c r="AY113" s="18"/>
      <c r="AZ113" s="18"/>
      <c r="BA113" s="2351"/>
      <c r="BB113" s="2351"/>
      <c r="BC113" s="2351"/>
      <c r="BD113" s="2351"/>
      <c r="BE113" s="2351"/>
      <c r="BF113" s="2351"/>
      <c r="BG113" s="2351"/>
      <c r="BH113" s="2351"/>
      <c r="BI113" s="2351"/>
      <c r="BJ113" s="2351"/>
      <c r="BK113" s="2351"/>
      <c r="BL113" s="1265"/>
      <c r="BM113" s="1265"/>
      <c r="BN113" s="1265"/>
      <c r="BO113" s="2351"/>
      <c r="BP113" s="2351"/>
      <c r="BQ113" s="2383"/>
      <c r="BR113" s="805">
        <f>BR111-20</f>
        <v>42545</v>
      </c>
      <c r="BS113" s="225" t="s">
        <v>106</v>
      </c>
      <c r="BT113" s="472" t="s">
        <v>106</v>
      </c>
      <c r="BU113" s="224">
        <f t="shared" ref="BU113:CC113" si="256">BU111-20</f>
        <v>42594</v>
      </c>
      <c r="BV113" s="225" t="s">
        <v>109</v>
      </c>
      <c r="BW113" s="184" t="s">
        <v>109</v>
      </c>
      <c r="BX113" s="225" t="s">
        <v>38</v>
      </c>
      <c r="BY113" s="224">
        <f t="shared" si="256"/>
        <v>42727</v>
      </c>
      <c r="BZ113" s="225" t="s">
        <v>38</v>
      </c>
      <c r="CA113" s="224">
        <f t="shared" si="256"/>
        <v>42804</v>
      </c>
      <c r="CB113" s="221">
        <f t="shared" si="256"/>
        <v>42832</v>
      </c>
      <c r="CC113" s="239">
        <f t="shared" si="256"/>
        <v>42860</v>
      </c>
      <c r="CD113" s="239">
        <f>CD111-20</f>
        <v>42889</v>
      </c>
      <c r="CE113" s="225" t="s">
        <v>106</v>
      </c>
      <c r="CF113" s="472" t="s">
        <v>106</v>
      </c>
      <c r="CG113" s="239" t="e">
        <f>CG111-20</f>
        <v>#REF!</v>
      </c>
      <c r="CH113" s="225" t="s">
        <v>109</v>
      </c>
      <c r="CI113" s="472" t="s">
        <v>109</v>
      </c>
      <c r="CJ113" s="239" t="e">
        <f>CJ111-20</f>
        <v>#REF!</v>
      </c>
      <c r="CK113" s="225" t="s">
        <v>192</v>
      </c>
      <c r="CL113" s="472" t="s">
        <v>192</v>
      </c>
      <c r="CM113" s="239" t="e">
        <f>CM111-20</f>
        <v>#REF!</v>
      </c>
      <c r="CN113" s="225" t="s">
        <v>67</v>
      </c>
      <c r="CO113" s="472" t="s">
        <v>67</v>
      </c>
      <c r="CP113" s="239" t="e">
        <f>CP111-20</f>
        <v>#REF!</v>
      </c>
      <c r="CQ113" s="225" t="s">
        <v>106</v>
      </c>
      <c r="CR113" s="472" t="s">
        <v>106</v>
      </c>
      <c r="CS113" s="239" t="e">
        <f t="shared" ref="CS113:DD113" si="257">CS111-20</f>
        <v>#REF!</v>
      </c>
      <c r="CT113" s="239" t="e">
        <f t="shared" si="257"/>
        <v>#REF!</v>
      </c>
      <c r="CU113" s="239">
        <f t="shared" si="257"/>
        <v>43399</v>
      </c>
      <c r="CV113" s="239">
        <f t="shared" si="257"/>
        <v>43435</v>
      </c>
      <c r="CW113" s="3762">
        <f t="shared" si="257"/>
        <v>43469</v>
      </c>
      <c r="CX113" s="3762">
        <f t="shared" si="257"/>
        <v>43497</v>
      </c>
      <c r="CY113" s="3762">
        <f t="shared" si="257"/>
        <v>43539</v>
      </c>
      <c r="CZ113" s="3762">
        <f t="shared" si="257"/>
        <v>43560</v>
      </c>
      <c r="DA113" s="3762">
        <f t="shared" si="257"/>
        <v>43595</v>
      </c>
      <c r="DB113" s="3762">
        <f t="shared" si="257"/>
        <v>43265</v>
      </c>
      <c r="DC113" s="3762">
        <f t="shared" si="257"/>
        <v>43658</v>
      </c>
      <c r="DD113" s="3762">
        <f t="shared" si="257"/>
        <v>43665</v>
      </c>
      <c r="DE113" s="3762">
        <f>DE111-20</f>
        <v>43700</v>
      </c>
      <c r="DF113" s="3762">
        <f>DF111-20</f>
        <v>43721</v>
      </c>
      <c r="DG113" s="3760"/>
      <c r="DH113" s="3760"/>
      <c r="DI113" s="3760"/>
      <c r="DJ113" s="3760"/>
      <c r="DK113" s="3760"/>
      <c r="DM113" s="2803"/>
    </row>
    <row r="114" spans="1:118" s="1" customFormat="1" ht="30" hidden="1" customHeight="1" x14ac:dyDescent="0.25">
      <c r="A114" s="4694"/>
      <c r="B114" s="4675"/>
      <c r="C114" s="2370" t="s">
        <v>478</v>
      </c>
      <c r="D114" s="18"/>
      <c r="E114" s="511"/>
      <c r="F114" s="2349"/>
      <c r="G114" s="2349"/>
      <c r="H114" s="2349"/>
      <c r="I114" s="2349"/>
      <c r="J114" s="2349"/>
      <c r="K114" s="511"/>
      <c r="L114" s="18"/>
      <c r="M114" s="580"/>
      <c r="N114" s="580"/>
      <c r="O114" s="580"/>
      <c r="P114" s="580"/>
      <c r="Q114" s="580"/>
      <c r="R114" s="580"/>
      <c r="S114" s="580"/>
      <c r="T114" s="580"/>
      <c r="U114" s="580"/>
      <c r="V114" s="580"/>
      <c r="W114" s="580"/>
      <c r="X114" s="580"/>
      <c r="Y114" s="580"/>
      <c r="Z114" s="580"/>
      <c r="AA114" s="2350"/>
      <c r="AB114" s="580"/>
      <c r="AC114" s="830"/>
      <c r="AD114" s="830"/>
      <c r="AE114" s="830"/>
      <c r="AF114" s="830"/>
      <c r="AG114" s="18"/>
      <c r="AH114" s="18"/>
      <c r="AI114" s="18"/>
      <c r="AJ114" s="814"/>
      <c r="AK114" s="814"/>
      <c r="AL114" s="18"/>
      <c r="AM114" s="18"/>
      <c r="AN114" s="18"/>
      <c r="AO114" s="18"/>
      <c r="AP114" s="18"/>
      <c r="AQ114" s="18"/>
      <c r="AR114" s="18"/>
      <c r="AS114" s="18"/>
      <c r="AT114" s="18"/>
      <c r="AU114" s="814"/>
      <c r="AV114" s="18"/>
      <c r="AW114" s="814"/>
      <c r="AX114" s="18"/>
      <c r="AY114" s="18"/>
      <c r="AZ114" s="18"/>
      <c r="BA114" s="2351"/>
      <c r="BB114" s="2351"/>
      <c r="BC114" s="2351"/>
      <c r="BD114" s="2351"/>
      <c r="BE114" s="2351"/>
      <c r="BF114" s="2351"/>
      <c r="BG114" s="2351"/>
      <c r="BH114" s="2351"/>
      <c r="BI114" s="2351"/>
      <c r="BJ114" s="2351"/>
      <c r="BK114" s="2351"/>
      <c r="BL114" s="1265"/>
      <c r="BM114" s="1265"/>
      <c r="BN114" s="1265"/>
      <c r="BO114" s="2351"/>
      <c r="BP114" s="2351"/>
      <c r="BQ114" s="2383"/>
      <c r="BR114" s="2070">
        <f>BR113-2</f>
        <v>42543</v>
      </c>
      <c r="BS114" s="2061" t="s">
        <v>106</v>
      </c>
      <c r="BT114" s="2392" t="s">
        <v>106</v>
      </c>
      <c r="BU114" s="2399">
        <f t="shared" ref="BU114:CC114" si="258">BU113-2</f>
        <v>42592</v>
      </c>
      <c r="BV114" s="2061" t="s">
        <v>109</v>
      </c>
      <c r="BW114" s="2404" t="s">
        <v>109</v>
      </c>
      <c r="BX114" s="2061" t="s">
        <v>38</v>
      </c>
      <c r="BY114" s="2399">
        <f t="shared" si="258"/>
        <v>42725</v>
      </c>
      <c r="BZ114" s="2061" t="s">
        <v>38</v>
      </c>
      <c r="CA114" s="2399">
        <f t="shared" si="258"/>
        <v>42802</v>
      </c>
      <c r="CB114" s="2067">
        <f t="shared" si="258"/>
        <v>42830</v>
      </c>
      <c r="CC114" s="2843">
        <f t="shared" si="258"/>
        <v>42858</v>
      </c>
      <c r="CD114" s="2843">
        <f>CD113-2</f>
        <v>42887</v>
      </c>
      <c r="CE114" s="2061" t="s">
        <v>106</v>
      </c>
      <c r="CF114" s="2392" t="s">
        <v>106</v>
      </c>
      <c r="CG114" s="2843" t="e">
        <f>CG113-2</f>
        <v>#REF!</v>
      </c>
      <c r="CH114" s="2061" t="s">
        <v>109</v>
      </c>
      <c r="CI114" s="2392" t="s">
        <v>109</v>
      </c>
      <c r="CJ114" s="2843" t="e">
        <f>CJ113-2</f>
        <v>#REF!</v>
      </c>
      <c r="CK114" s="2061" t="s">
        <v>192</v>
      </c>
      <c r="CL114" s="2392" t="s">
        <v>192</v>
      </c>
      <c r="CM114" s="2843" t="e">
        <f>CM113-2</f>
        <v>#REF!</v>
      </c>
      <c r="CN114" s="2061" t="s">
        <v>67</v>
      </c>
      <c r="CO114" s="2392" t="s">
        <v>67</v>
      </c>
      <c r="CP114" s="2843" t="e">
        <f>CP113-2</f>
        <v>#REF!</v>
      </c>
      <c r="CQ114" s="2061" t="s">
        <v>106</v>
      </c>
      <c r="CR114" s="2392" t="s">
        <v>106</v>
      </c>
      <c r="CS114" s="2843" t="e">
        <f t="shared" ref="CS114:DD114" si="259">CS113-2</f>
        <v>#REF!</v>
      </c>
      <c r="CT114" s="2843" t="e">
        <f t="shared" si="259"/>
        <v>#REF!</v>
      </c>
      <c r="CU114" s="2843">
        <f t="shared" si="259"/>
        <v>43397</v>
      </c>
      <c r="CV114" s="2843">
        <f t="shared" si="259"/>
        <v>43433</v>
      </c>
      <c r="CW114" s="3764">
        <f t="shared" si="259"/>
        <v>43467</v>
      </c>
      <c r="CX114" s="3764">
        <f t="shared" si="259"/>
        <v>43495</v>
      </c>
      <c r="CY114" s="3764">
        <f t="shared" si="259"/>
        <v>43537</v>
      </c>
      <c r="CZ114" s="3764">
        <f t="shared" si="259"/>
        <v>43558</v>
      </c>
      <c r="DA114" s="3764">
        <f t="shared" si="259"/>
        <v>43593</v>
      </c>
      <c r="DB114" s="3764">
        <f t="shared" si="259"/>
        <v>43263</v>
      </c>
      <c r="DC114" s="3764">
        <f t="shared" si="259"/>
        <v>43656</v>
      </c>
      <c r="DD114" s="3764">
        <f t="shared" si="259"/>
        <v>43663</v>
      </c>
      <c r="DE114" s="3764">
        <f>DE113-2</f>
        <v>43698</v>
      </c>
      <c r="DF114" s="3764">
        <f>DF113-2</f>
        <v>43719</v>
      </c>
      <c r="DG114" s="3760"/>
      <c r="DH114" s="3760"/>
      <c r="DI114" s="3760"/>
      <c r="DJ114" s="3760"/>
      <c r="DK114" s="3760"/>
      <c r="DM114" s="2803"/>
    </row>
    <row r="115" spans="1:118" s="1" customFormat="1" ht="30" hidden="1" customHeight="1" x14ac:dyDescent="0.25">
      <c r="A115" s="4694"/>
      <c r="B115" s="4675"/>
      <c r="C115" s="2371" t="s">
        <v>21</v>
      </c>
      <c r="D115" s="18"/>
      <c r="E115" s="511"/>
      <c r="F115" s="2349"/>
      <c r="G115" s="2349"/>
      <c r="H115" s="2349"/>
      <c r="I115" s="2349"/>
      <c r="J115" s="2349"/>
      <c r="K115" s="511"/>
      <c r="L115" s="18"/>
      <c r="M115" s="580"/>
      <c r="N115" s="580"/>
      <c r="O115" s="580"/>
      <c r="P115" s="580"/>
      <c r="Q115" s="580"/>
      <c r="R115" s="580"/>
      <c r="S115" s="580"/>
      <c r="T115" s="580"/>
      <c r="U115" s="580"/>
      <c r="V115" s="580"/>
      <c r="W115" s="580"/>
      <c r="X115" s="580"/>
      <c r="Y115" s="580"/>
      <c r="Z115" s="580"/>
      <c r="AA115" s="2350"/>
      <c r="AB115" s="580"/>
      <c r="AC115" s="830"/>
      <c r="AD115" s="830"/>
      <c r="AE115" s="830"/>
      <c r="AF115" s="830"/>
      <c r="AG115" s="18"/>
      <c r="AH115" s="18"/>
      <c r="AI115" s="18"/>
      <c r="AJ115" s="814"/>
      <c r="AK115" s="814"/>
      <c r="AL115" s="18"/>
      <c r="AM115" s="18"/>
      <c r="AN115" s="18"/>
      <c r="AO115" s="18"/>
      <c r="AP115" s="18"/>
      <c r="AQ115" s="18"/>
      <c r="AR115" s="18"/>
      <c r="AS115" s="18"/>
      <c r="AT115" s="18"/>
      <c r="AU115" s="814"/>
      <c r="AV115" s="18"/>
      <c r="AW115" s="814"/>
      <c r="AX115" s="18"/>
      <c r="AY115" s="18"/>
      <c r="AZ115" s="18"/>
      <c r="BA115" s="2351"/>
      <c r="BB115" s="2351"/>
      <c r="BC115" s="2351"/>
      <c r="BD115" s="2351"/>
      <c r="BE115" s="2351"/>
      <c r="BF115" s="2351"/>
      <c r="BG115" s="2351"/>
      <c r="BH115" s="2351"/>
      <c r="BI115" s="2351"/>
      <c r="BJ115" s="2351"/>
      <c r="BK115" s="2351"/>
      <c r="BL115" s="1265"/>
      <c r="BM115" s="1265"/>
      <c r="BN115" s="1265"/>
      <c r="BO115" s="2351"/>
      <c r="BP115" s="2351"/>
      <c r="BQ115" s="2383"/>
      <c r="BR115" s="805">
        <f>BR116+3</f>
        <v>42510</v>
      </c>
      <c r="BS115" s="225" t="s">
        <v>106</v>
      </c>
      <c r="BT115" s="472" t="s">
        <v>106</v>
      </c>
      <c r="BU115" s="224">
        <f t="shared" ref="BU115:CG115" si="260">BU116+3</f>
        <v>42559</v>
      </c>
      <c r="BV115" s="225" t="s">
        <v>109</v>
      </c>
      <c r="BW115" s="184" t="s">
        <v>109</v>
      </c>
      <c r="BX115" s="225" t="s">
        <v>38</v>
      </c>
      <c r="BY115" s="224">
        <f t="shared" si="260"/>
        <v>42692</v>
      </c>
      <c r="BZ115" s="225" t="s">
        <v>38</v>
      </c>
      <c r="CA115" s="224">
        <f t="shared" si="260"/>
        <v>42769</v>
      </c>
      <c r="CB115" s="221">
        <f t="shared" si="260"/>
        <v>42797</v>
      </c>
      <c r="CC115" s="239">
        <f t="shared" si="260"/>
        <v>42825</v>
      </c>
      <c r="CD115" s="239">
        <f t="shared" si="260"/>
        <v>42854</v>
      </c>
      <c r="CE115" s="225" t="s">
        <v>106</v>
      </c>
      <c r="CF115" s="472" t="s">
        <v>106</v>
      </c>
      <c r="CG115" s="239" t="e">
        <f t="shared" si="260"/>
        <v>#REF!</v>
      </c>
      <c r="CH115" s="225" t="s">
        <v>109</v>
      </c>
      <c r="CI115" s="472" t="s">
        <v>109</v>
      </c>
      <c r="CJ115" s="239" t="e">
        <f>CJ116+3</f>
        <v>#REF!</v>
      </c>
      <c r="CK115" s="225" t="s">
        <v>192</v>
      </c>
      <c r="CL115" s="472" t="s">
        <v>192</v>
      </c>
      <c r="CM115" s="239" t="e">
        <f>CM116+3</f>
        <v>#REF!</v>
      </c>
      <c r="CN115" s="225" t="s">
        <v>67</v>
      </c>
      <c r="CO115" s="472" t="s">
        <v>67</v>
      </c>
      <c r="CP115" s="239" t="e">
        <f>CP116+3</f>
        <v>#REF!</v>
      </c>
      <c r="CQ115" s="225" t="s">
        <v>106</v>
      </c>
      <c r="CR115" s="472" t="s">
        <v>106</v>
      </c>
      <c r="CS115" s="239" t="e">
        <f t="shared" ref="CS115:DF115" si="261">CS116+3</f>
        <v>#REF!</v>
      </c>
      <c r="CT115" s="239" t="e">
        <f t="shared" si="261"/>
        <v>#REF!</v>
      </c>
      <c r="CU115" s="239">
        <f t="shared" si="261"/>
        <v>43364</v>
      </c>
      <c r="CV115" s="239">
        <f t="shared" si="261"/>
        <v>43400</v>
      </c>
      <c r="CW115" s="3762">
        <f t="shared" si="261"/>
        <v>43434</v>
      </c>
      <c r="CX115" s="3762">
        <f t="shared" si="261"/>
        <v>43442</v>
      </c>
      <c r="CY115" s="3762">
        <f t="shared" si="261"/>
        <v>43484</v>
      </c>
      <c r="CZ115" s="3762">
        <f t="shared" si="261"/>
        <v>43525</v>
      </c>
      <c r="DA115" s="3762">
        <f t="shared" si="261"/>
        <v>43560</v>
      </c>
      <c r="DB115" s="3762">
        <f t="shared" si="261"/>
        <v>43230</v>
      </c>
      <c r="DC115" s="3762">
        <f t="shared" si="261"/>
        <v>43623</v>
      </c>
      <c r="DD115" s="3762">
        <f t="shared" si="261"/>
        <v>43630</v>
      </c>
      <c r="DE115" s="3762">
        <f t="shared" si="261"/>
        <v>43665</v>
      </c>
      <c r="DF115" s="3762">
        <f t="shared" si="261"/>
        <v>43686</v>
      </c>
      <c r="DG115" s="3760"/>
      <c r="DH115" s="3760"/>
      <c r="DI115" s="3760"/>
      <c r="DJ115" s="3760"/>
      <c r="DK115" s="3760"/>
      <c r="DM115" s="2803"/>
    </row>
    <row r="116" spans="1:118" s="1" customFormat="1" ht="30" hidden="1" customHeight="1" x14ac:dyDescent="0.25">
      <c r="A116" s="4694"/>
      <c r="B116" s="4675"/>
      <c r="C116" s="2372" t="s">
        <v>472</v>
      </c>
      <c r="D116" s="18"/>
      <c r="E116" s="511"/>
      <c r="F116" s="2349"/>
      <c r="G116" s="2349"/>
      <c r="H116" s="2349"/>
      <c r="I116" s="2349"/>
      <c r="J116" s="2349"/>
      <c r="K116" s="511"/>
      <c r="L116" s="18"/>
      <c r="M116" s="580"/>
      <c r="N116" s="580"/>
      <c r="O116" s="580"/>
      <c r="P116" s="580"/>
      <c r="Q116" s="580"/>
      <c r="R116" s="580"/>
      <c r="S116" s="580"/>
      <c r="T116" s="580"/>
      <c r="U116" s="580"/>
      <c r="V116" s="580"/>
      <c r="W116" s="580"/>
      <c r="X116" s="580"/>
      <c r="Y116" s="580"/>
      <c r="Z116" s="580"/>
      <c r="AA116" s="2350"/>
      <c r="AB116" s="580"/>
      <c r="AC116" s="830"/>
      <c r="AD116" s="830"/>
      <c r="AE116" s="830"/>
      <c r="AF116" s="830"/>
      <c r="AG116" s="18"/>
      <c r="AH116" s="18"/>
      <c r="AI116" s="18"/>
      <c r="AJ116" s="814"/>
      <c r="AK116" s="814"/>
      <c r="AL116" s="18"/>
      <c r="AM116" s="18"/>
      <c r="AN116" s="18"/>
      <c r="AO116" s="18"/>
      <c r="AP116" s="18"/>
      <c r="AQ116" s="18"/>
      <c r="AR116" s="18"/>
      <c r="AS116" s="18"/>
      <c r="AT116" s="18"/>
      <c r="AU116" s="814"/>
      <c r="AV116" s="18"/>
      <c r="AW116" s="814"/>
      <c r="AX116" s="18"/>
      <c r="AY116" s="18"/>
      <c r="AZ116" s="18"/>
      <c r="BA116" s="2351"/>
      <c r="BB116" s="2351"/>
      <c r="BC116" s="2351"/>
      <c r="BD116" s="2351"/>
      <c r="BE116" s="2351"/>
      <c r="BF116" s="2351"/>
      <c r="BG116" s="2351"/>
      <c r="BH116" s="2351"/>
      <c r="BI116" s="2351"/>
      <c r="BJ116" s="2351"/>
      <c r="BK116" s="2351"/>
      <c r="BL116" s="1265"/>
      <c r="BM116" s="1265"/>
      <c r="BN116" s="1265"/>
      <c r="BO116" s="2351"/>
      <c r="BP116" s="2351"/>
      <c r="BQ116" s="2383"/>
      <c r="BR116" s="2388">
        <f>BR110-63</f>
        <v>42507</v>
      </c>
      <c r="BS116" s="2396" t="s">
        <v>106</v>
      </c>
      <c r="BT116" s="2909" t="s">
        <v>106</v>
      </c>
      <c r="BU116" s="2400">
        <f t="shared" ref="BU116:CC116" si="262">BU110-63</f>
        <v>42556</v>
      </c>
      <c r="BV116" s="2396" t="s">
        <v>109</v>
      </c>
      <c r="BW116" s="3414" t="s">
        <v>109</v>
      </c>
      <c r="BX116" s="2396" t="s">
        <v>38</v>
      </c>
      <c r="BY116" s="2400">
        <f>BY110-63</f>
        <v>42689</v>
      </c>
      <c r="BZ116" s="2396" t="s">
        <v>38</v>
      </c>
      <c r="CA116" s="2400">
        <f t="shared" si="262"/>
        <v>42766</v>
      </c>
      <c r="CB116" s="2412">
        <f t="shared" si="262"/>
        <v>42794</v>
      </c>
      <c r="CC116" s="2411">
        <f t="shared" si="262"/>
        <v>42822</v>
      </c>
      <c r="CD116" s="2411">
        <f>CD110-63</f>
        <v>42851</v>
      </c>
      <c r="CE116" s="2396" t="s">
        <v>106</v>
      </c>
      <c r="CF116" s="2909" t="s">
        <v>106</v>
      </c>
      <c r="CG116" s="2411" t="e">
        <f>CG110-63</f>
        <v>#REF!</v>
      </c>
      <c r="CH116" s="2396" t="s">
        <v>109</v>
      </c>
      <c r="CI116" s="2909" t="s">
        <v>109</v>
      </c>
      <c r="CJ116" s="2411" t="e">
        <f>CJ110-63</f>
        <v>#REF!</v>
      </c>
      <c r="CK116" s="2396" t="s">
        <v>192</v>
      </c>
      <c r="CL116" s="2909" t="s">
        <v>192</v>
      </c>
      <c r="CM116" s="2411" t="e">
        <f>CM110-63</f>
        <v>#REF!</v>
      </c>
      <c r="CN116" s="2396" t="s">
        <v>67</v>
      </c>
      <c r="CO116" s="2909" t="s">
        <v>67</v>
      </c>
      <c r="CP116" s="2411" t="e">
        <f>CP110-63</f>
        <v>#REF!</v>
      </c>
      <c r="CQ116" s="2396" t="s">
        <v>106</v>
      </c>
      <c r="CR116" s="2909" t="s">
        <v>106</v>
      </c>
      <c r="CS116" s="2411" t="e">
        <f>CS110-63</f>
        <v>#REF!</v>
      </c>
      <c r="CT116" s="2411" t="e">
        <f>CT110-63</f>
        <v>#REF!</v>
      </c>
      <c r="CU116" s="2411">
        <f>CU110-63</f>
        <v>43361</v>
      </c>
      <c r="CV116" s="2411">
        <f>CV110-63</f>
        <v>43397</v>
      </c>
      <c r="CW116" s="3765">
        <f>CW110-63</f>
        <v>43431</v>
      </c>
      <c r="CX116" s="3941">
        <f>CX110-83</f>
        <v>43439</v>
      </c>
      <c r="CY116" s="3941">
        <f>CY110-83</f>
        <v>43481</v>
      </c>
      <c r="CZ116" s="3765">
        <f t="shared" ref="CZ116:DF116" si="263">CZ110-63</f>
        <v>43522</v>
      </c>
      <c r="DA116" s="3765">
        <f t="shared" si="263"/>
        <v>43557</v>
      </c>
      <c r="DB116" s="3765">
        <f t="shared" si="263"/>
        <v>43227</v>
      </c>
      <c r="DC116" s="3765">
        <f t="shared" si="263"/>
        <v>43620</v>
      </c>
      <c r="DD116" s="3765">
        <f t="shared" si="263"/>
        <v>43627</v>
      </c>
      <c r="DE116" s="3765">
        <f t="shared" si="263"/>
        <v>43662</v>
      </c>
      <c r="DF116" s="3765">
        <f t="shared" si="263"/>
        <v>43683</v>
      </c>
      <c r="DG116" s="3760"/>
      <c r="DH116" s="3760"/>
      <c r="DI116" s="3760"/>
      <c r="DJ116" s="3760"/>
      <c r="DK116" s="3760"/>
      <c r="DM116" s="2803"/>
    </row>
    <row r="117" spans="1:118" s="1" customFormat="1" ht="30" hidden="1" customHeight="1" thickBot="1" x14ac:dyDescent="0.3">
      <c r="A117" s="4695"/>
      <c r="B117" s="4676"/>
      <c r="C117" s="3548" t="s">
        <v>480</v>
      </c>
      <c r="D117" s="3549"/>
      <c r="E117" s="3550"/>
      <c r="F117" s="3551"/>
      <c r="G117" s="3551"/>
      <c r="H117" s="3551"/>
      <c r="I117" s="3551"/>
      <c r="J117" s="3551"/>
      <c r="K117" s="3550"/>
      <c r="L117" s="3549"/>
      <c r="M117" s="3552"/>
      <c r="N117" s="3552"/>
      <c r="O117" s="3552"/>
      <c r="P117" s="3552"/>
      <c r="Q117" s="3552"/>
      <c r="R117" s="3552"/>
      <c r="S117" s="3552"/>
      <c r="T117" s="3552"/>
      <c r="U117" s="3552"/>
      <c r="V117" s="3552"/>
      <c r="W117" s="3552"/>
      <c r="X117" s="3552"/>
      <c r="Y117" s="3552"/>
      <c r="Z117" s="3552"/>
      <c r="AA117" s="3553"/>
      <c r="AB117" s="3552"/>
      <c r="AC117" s="3554"/>
      <c r="AD117" s="3554"/>
      <c r="AE117" s="3554"/>
      <c r="AF117" s="3554"/>
      <c r="AG117" s="3549"/>
      <c r="AH117" s="3549"/>
      <c r="AI117" s="3549"/>
      <c r="AJ117" s="3555"/>
      <c r="AK117" s="3555"/>
      <c r="AL117" s="3549"/>
      <c r="AM117" s="3549"/>
      <c r="AN117" s="3549"/>
      <c r="AO117" s="3549"/>
      <c r="AP117" s="3549"/>
      <c r="AQ117" s="3549"/>
      <c r="AR117" s="3549"/>
      <c r="AS117" s="3549"/>
      <c r="AT117" s="3549"/>
      <c r="AU117" s="3555"/>
      <c r="AV117" s="3549"/>
      <c r="AW117" s="3555"/>
      <c r="AX117" s="3549"/>
      <c r="AY117" s="3549"/>
      <c r="AZ117" s="3549"/>
      <c r="BA117" s="3556"/>
      <c r="BB117" s="3556"/>
      <c r="BC117" s="3556"/>
      <c r="BD117" s="3556"/>
      <c r="BE117" s="3556"/>
      <c r="BF117" s="3556"/>
      <c r="BG117" s="3556"/>
      <c r="BH117" s="3556"/>
      <c r="BI117" s="3556"/>
      <c r="BJ117" s="3556"/>
      <c r="BK117" s="3556"/>
      <c r="BL117" s="3557"/>
      <c r="BM117" s="3557"/>
      <c r="BN117" s="3557"/>
      <c r="BO117" s="3556"/>
      <c r="BP117" s="3556"/>
      <c r="BQ117" s="3558"/>
      <c r="BR117" s="3559">
        <f>BR116-7</f>
        <v>42500</v>
      </c>
      <c r="BS117" s="3560">
        <f>BS29-14</f>
        <v>42577</v>
      </c>
      <c r="BT117" s="3561" t="s">
        <v>25</v>
      </c>
      <c r="BU117" s="3562">
        <f t="shared" ref="BU117:CA117" si="264">BU116-7</f>
        <v>42549</v>
      </c>
      <c r="BV117" s="3560">
        <f>BV29-14</f>
        <v>42647</v>
      </c>
      <c r="BW117" s="3563">
        <f>BW29-14</f>
        <v>42682</v>
      </c>
      <c r="BX117" s="3560">
        <f>BX29-14</f>
        <v>42703</v>
      </c>
      <c r="BY117" s="3562">
        <f t="shared" si="264"/>
        <v>42682</v>
      </c>
      <c r="BZ117" s="3560" t="s">
        <v>38</v>
      </c>
      <c r="CA117" s="3562">
        <f t="shared" si="264"/>
        <v>42759</v>
      </c>
      <c r="CB117" s="3560">
        <f>CB29-14</f>
        <v>42850</v>
      </c>
      <c r="CC117" s="3561">
        <f>CC29-14</f>
        <v>42878</v>
      </c>
      <c r="CD117" s="3561">
        <f>CD29-14</f>
        <v>42907</v>
      </c>
      <c r="CE117" s="3560">
        <f>CE29-14</f>
        <v>42927</v>
      </c>
      <c r="CF117" s="3561" t="s">
        <v>25</v>
      </c>
      <c r="CG117" s="3561" t="e">
        <f t="shared" ref="CG117:CQ117" si="265">CG29-14</f>
        <v>#REF!</v>
      </c>
      <c r="CH117" s="3560" t="e">
        <f t="shared" si="265"/>
        <v>#REF!</v>
      </c>
      <c r="CI117" s="3561" t="e">
        <f t="shared" si="265"/>
        <v>#REF!</v>
      </c>
      <c r="CJ117" s="3561" t="e">
        <f t="shared" si="265"/>
        <v>#REF!</v>
      </c>
      <c r="CK117" s="3560" t="e">
        <f t="shared" si="265"/>
        <v>#REF!</v>
      </c>
      <c r="CL117" s="3561" t="e">
        <f t="shared" si="265"/>
        <v>#REF!</v>
      </c>
      <c r="CM117" s="3561" t="e">
        <f t="shared" si="265"/>
        <v>#REF!</v>
      </c>
      <c r="CN117" s="3560" t="e">
        <f t="shared" si="265"/>
        <v>#REF!</v>
      </c>
      <c r="CO117" s="3561" t="e">
        <f t="shared" si="265"/>
        <v>#REF!</v>
      </c>
      <c r="CP117" s="3561" t="e">
        <f t="shared" si="265"/>
        <v>#REF!</v>
      </c>
      <c r="CQ117" s="3560" t="e">
        <f t="shared" si="265"/>
        <v>#REF!</v>
      </c>
      <c r="CR117" s="3561" t="s">
        <v>25</v>
      </c>
      <c r="CS117" s="3561" t="e">
        <f t="shared" ref="CS117:DF117" si="266">CS29-14</f>
        <v>#REF!</v>
      </c>
      <c r="CT117" s="3561" t="e">
        <f t="shared" si="266"/>
        <v>#REF!</v>
      </c>
      <c r="CU117" s="3561">
        <f t="shared" si="266"/>
        <v>43417</v>
      </c>
      <c r="CV117" s="3561">
        <f t="shared" si="266"/>
        <v>43453</v>
      </c>
      <c r="CW117" s="3942">
        <f t="shared" si="266"/>
        <v>43494</v>
      </c>
      <c r="CX117" s="3942">
        <f t="shared" si="266"/>
        <v>43515</v>
      </c>
      <c r="CY117" s="3942">
        <f t="shared" si="266"/>
        <v>43557</v>
      </c>
      <c r="CZ117" s="3942">
        <f t="shared" si="266"/>
        <v>43578</v>
      </c>
      <c r="DA117" s="3942">
        <f t="shared" si="266"/>
        <v>43613</v>
      </c>
      <c r="DB117" s="3942">
        <f t="shared" si="266"/>
        <v>43283</v>
      </c>
      <c r="DC117" s="3942">
        <f t="shared" si="266"/>
        <v>43676</v>
      </c>
      <c r="DD117" s="3942">
        <f t="shared" si="266"/>
        <v>43683</v>
      </c>
      <c r="DE117" s="3942">
        <f t="shared" si="266"/>
        <v>43718</v>
      </c>
      <c r="DF117" s="3942">
        <f t="shared" si="266"/>
        <v>43739</v>
      </c>
      <c r="DG117" s="3760"/>
      <c r="DH117" s="3760"/>
      <c r="DI117" s="3760"/>
      <c r="DJ117" s="3760"/>
      <c r="DK117" s="3760"/>
      <c r="DM117" s="2803"/>
    </row>
    <row r="118" spans="1:118" s="1" customFormat="1" ht="30" customHeight="1" x14ac:dyDescent="0.35">
      <c r="A118" s="3544"/>
      <c r="B118" s="122"/>
      <c r="C118" s="3545"/>
      <c r="E118" s="121"/>
      <c r="F118" s="123"/>
      <c r="G118" s="123"/>
      <c r="H118" s="123"/>
      <c r="I118" s="123"/>
      <c r="J118" s="123"/>
      <c r="K118" s="12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4265"/>
      <c r="AB118" s="181"/>
      <c r="AC118" s="827"/>
      <c r="AD118" s="827"/>
      <c r="AE118" s="827"/>
      <c r="AF118" s="827"/>
      <c r="AJ118" s="2803"/>
      <c r="AK118" s="2803"/>
      <c r="AU118" s="2803"/>
      <c r="AW118" s="2803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1237"/>
      <c r="BM118" s="1237"/>
      <c r="BN118" s="1237"/>
      <c r="BO118" s="91"/>
      <c r="BP118" s="91"/>
      <c r="BQ118" s="91"/>
      <c r="BR118" s="3546"/>
      <c r="BS118" s="3547"/>
      <c r="BT118" s="3547"/>
      <c r="BU118" s="3546"/>
      <c r="BV118" s="3547"/>
      <c r="BW118" s="3547"/>
      <c r="BX118" s="3547"/>
      <c r="BY118" s="3546"/>
      <c r="BZ118" s="3547"/>
      <c r="CA118" s="3546"/>
      <c r="CB118" s="3547"/>
      <c r="CC118" s="3547"/>
      <c r="CD118" s="3547"/>
      <c r="CE118" s="3547"/>
      <c r="CF118" s="3547"/>
      <c r="CG118" s="3547"/>
      <c r="CH118" s="3547"/>
      <c r="CI118" s="3547"/>
      <c r="CJ118" s="3547"/>
      <c r="CK118" s="3547"/>
      <c r="CL118" s="3547"/>
      <c r="CM118" s="3547"/>
      <c r="CN118" s="3547"/>
      <c r="CO118" s="3547"/>
      <c r="CP118" s="3547"/>
      <c r="CQ118" s="3547"/>
      <c r="CR118" s="3547"/>
      <c r="CS118" s="3547"/>
      <c r="CT118" s="3547"/>
      <c r="CU118" s="3547"/>
      <c r="CV118" s="3547"/>
      <c r="CW118" s="3943"/>
      <c r="CX118" s="3943"/>
      <c r="CY118" s="3943"/>
      <c r="CZ118" s="3943"/>
      <c r="DA118" s="3943"/>
      <c r="DB118" s="3943"/>
      <c r="DC118" s="3943"/>
      <c r="DD118" s="3943"/>
      <c r="DE118" s="3943"/>
      <c r="DF118" s="3943"/>
      <c r="DG118" s="3760"/>
      <c r="DH118" s="3760"/>
      <c r="DI118" s="3760"/>
      <c r="DJ118" s="3760"/>
      <c r="DK118" s="3760"/>
      <c r="DM118" s="2803"/>
    </row>
    <row r="119" spans="1:118" s="1" customFormat="1" ht="30" customHeight="1" thickBot="1" x14ac:dyDescent="0.4">
      <c r="A119" s="3544"/>
      <c r="B119" s="122"/>
      <c r="C119" s="3545"/>
      <c r="E119" s="121"/>
      <c r="F119" s="123"/>
      <c r="G119" s="123"/>
      <c r="H119" s="123"/>
      <c r="I119" s="123"/>
      <c r="J119" s="123"/>
      <c r="K119" s="12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4265"/>
      <c r="AB119" s="181"/>
      <c r="AC119" s="827"/>
      <c r="AD119" s="827"/>
      <c r="AE119" s="827"/>
      <c r="AF119" s="827"/>
      <c r="AJ119" s="2803"/>
      <c r="AK119" s="2803"/>
      <c r="AU119" s="2803"/>
      <c r="AW119" s="2803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1237"/>
      <c r="BM119" s="1237"/>
      <c r="BN119" s="1237"/>
      <c r="BO119" s="91"/>
      <c r="BP119" s="91"/>
      <c r="BQ119" s="91"/>
      <c r="BR119" s="3546"/>
      <c r="BS119" s="3547"/>
      <c r="BT119" s="3547"/>
      <c r="BU119" s="3546"/>
      <c r="BV119" s="3547"/>
      <c r="BW119" s="3547"/>
      <c r="BX119" s="3547"/>
      <c r="BY119" s="3546"/>
      <c r="BZ119" s="3547"/>
      <c r="CA119" s="3546"/>
      <c r="CB119" s="3547"/>
      <c r="CC119" s="3547"/>
      <c r="CD119" s="3547"/>
      <c r="CE119" s="3547"/>
      <c r="CF119" s="3547"/>
      <c r="CG119" s="3547"/>
      <c r="CH119" s="3547"/>
      <c r="CI119" s="3547"/>
      <c r="CJ119" s="3547"/>
      <c r="CK119" s="3547"/>
      <c r="CL119" s="3547"/>
      <c r="CM119" s="3547"/>
      <c r="CN119" s="3547"/>
      <c r="CO119" s="3547"/>
      <c r="CP119" s="3547"/>
      <c r="CQ119" s="3547"/>
      <c r="CR119" s="3547"/>
      <c r="CS119" s="3547"/>
      <c r="CT119" s="3547"/>
      <c r="CU119" s="3547"/>
      <c r="CV119" s="3547"/>
      <c r="CW119" s="3943"/>
      <c r="CX119" s="3943"/>
      <c r="CY119" s="3943"/>
      <c r="CZ119" s="3943"/>
      <c r="DA119" s="3943"/>
      <c r="DB119" s="3943"/>
      <c r="DC119" s="3943"/>
      <c r="DD119" s="3943"/>
      <c r="DE119" s="3943"/>
      <c r="DF119" s="3943"/>
      <c r="DG119" s="3760"/>
      <c r="DH119" s="3760"/>
      <c r="DI119" s="3760"/>
      <c r="DJ119" s="3760"/>
      <c r="DK119" s="3760"/>
      <c r="DM119" s="2803"/>
    </row>
    <row r="120" spans="1:118" s="1" customFormat="1" ht="30" customHeight="1" thickBot="1" x14ac:dyDescent="0.4">
      <c r="A120" s="3544"/>
      <c r="B120" s="122"/>
      <c r="C120" s="3545"/>
      <c r="E120" s="121"/>
      <c r="F120" s="123"/>
      <c r="G120" s="123"/>
      <c r="H120" s="123"/>
      <c r="I120" s="123"/>
      <c r="J120" s="123"/>
      <c r="K120" s="12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4265"/>
      <c r="AB120" s="181"/>
      <c r="AC120" s="827"/>
      <c r="AD120" s="827"/>
      <c r="AE120" s="827"/>
      <c r="AF120" s="827"/>
      <c r="AJ120" s="2803"/>
      <c r="AK120" s="2803"/>
      <c r="AU120" s="2803"/>
      <c r="AW120" s="2803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1237"/>
      <c r="BM120" s="1237"/>
      <c r="BN120" s="1237"/>
      <c r="BO120" s="91"/>
      <c r="BP120" s="91"/>
      <c r="BQ120" s="91"/>
      <c r="BR120" s="3546"/>
      <c r="BS120" s="3547"/>
      <c r="BT120" s="3547"/>
      <c r="BU120" s="3546"/>
      <c r="BV120" s="3547"/>
      <c r="BW120" s="3547"/>
      <c r="BX120" s="3547"/>
      <c r="BY120" s="3546"/>
      <c r="BZ120" s="3547"/>
      <c r="CA120" s="3546"/>
      <c r="CB120" s="3547"/>
      <c r="CC120" s="3547"/>
      <c r="CD120" s="3547"/>
      <c r="CE120" s="3547"/>
      <c r="CF120" s="3547"/>
      <c r="CG120" s="3547"/>
      <c r="CH120" s="3547"/>
      <c r="CI120" s="3547"/>
      <c r="CJ120" s="3547"/>
      <c r="CK120" s="3547"/>
      <c r="CL120" s="3547"/>
      <c r="CM120" s="3547"/>
      <c r="CN120" s="3547"/>
      <c r="CO120" s="3547"/>
      <c r="CP120" s="3547"/>
      <c r="CQ120" s="3547"/>
      <c r="CR120" s="3547"/>
      <c r="CS120" s="3547"/>
      <c r="CT120" s="3547"/>
      <c r="CU120" s="3547"/>
      <c r="CV120" s="3547"/>
      <c r="CW120" s="3944">
        <v>43311</v>
      </c>
      <c r="CX120" s="3945">
        <v>43342</v>
      </c>
      <c r="CY120" s="3944">
        <v>43008</v>
      </c>
      <c r="CZ120" s="3946">
        <v>43038</v>
      </c>
      <c r="DA120" s="3944">
        <v>43069</v>
      </c>
      <c r="DB120" s="3946">
        <v>43099</v>
      </c>
      <c r="DC120" s="3858">
        <v>43860</v>
      </c>
      <c r="DD120" s="3859">
        <v>43889</v>
      </c>
      <c r="DE120" s="3856">
        <v>43920</v>
      </c>
      <c r="DF120" s="3856">
        <v>43951</v>
      </c>
      <c r="DG120" s="3856">
        <v>43981</v>
      </c>
      <c r="DH120" s="3856">
        <v>44012</v>
      </c>
      <c r="DI120" s="3856">
        <v>44042</v>
      </c>
      <c r="DJ120" s="3856">
        <v>44073</v>
      </c>
      <c r="DK120" s="3856">
        <v>44104</v>
      </c>
      <c r="DM120" s="2803"/>
    </row>
    <row r="121" spans="1:118" s="1" customFormat="1" ht="30" customHeight="1" x14ac:dyDescent="0.25">
      <c r="A121" s="4692" t="s">
        <v>955</v>
      </c>
      <c r="B121" s="4700"/>
      <c r="C121" s="3621" t="s">
        <v>888</v>
      </c>
      <c r="D121" s="2263"/>
      <c r="E121" s="2264"/>
      <c r="F121" s="3622"/>
      <c r="G121" s="3622"/>
      <c r="H121" s="3622"/>
      <c r="I121" s="3622"/>
      <c r="J121" s="3622"/>
      <c r="K121" s="2264"/>
      <c r="L121" s="2263"/>
      <c r="M121" s="3623"/>
      <c r="N121" s="3623"/>
      <c r="O121" s="3623"/>
      <c r="P121" s="3623"/>
      <c r="Q121" s="3623"/>
      <c r="R121" s="3623"/>
      <c r="S121" s="3623"/>
      <c r="T121" s="3623"/>
      <c r="U121" s="3623"/>
      <c r="V121" s="3623"/>
      <c r="W121" s="3623"/>
      <c r="X121" s="3623"/>
      <c r="Y121" s="3623"/>
      <c r="Z121" s="3623"/>
      <c r="AA121" s="3624"/>
      <c r="AB121" s="3623"/>
      <c r="AC121" s="3625"/>
      <c r="AD121" s="3625"/>
      <c r="AE121" s="3625"/>
      <c r="AF121" s="3625"/>
      <c r="AG121" s="2263"/>
      <c r="AH121" s="2263"/>
      <c r="AI121" s="2263"/>
      <c r="AJ121" s="3626"/>
      <c r="AK121" s="3626"/>
      <c r="AL121" s="2263"/>
      <c r="AM121" s="2263"/>
      <c r="AN121" s="2263"/>
      <c r="AO121" s="2263"/>
      <c r="AP121" s="2263"/>
      <c r="AQ121" s="2263"/>
      <c r="AR121" s="2263"/>
      <c r="AS121" s="2263"/>
      <c r="AT121" s="2263"/>
      <c r="AU121" s="3626"/>
      <c r="AV121" s="2263"/>
      <c r="AW121" s="3626"/>
      <c r="AX121" s="2263"/>
      <c r="AY121" s="2263"/>
      <c r="AZ121" s="2263"/>
      <c r="BA121" s="3627"/>
      <c r="BB121" s="3627"/>
      <c r="BC121" s="3627"/>
      <c r="BD121" s="3627"/>
      <c r="BE121" s="3627"/>
      <c r="BF121" s="3627"/>
      <c r="BG121" s="3627"/>
      <c r="BH121" s="3627"/>
      <c r="BI121" s="3627"/>
      <c r="BJ121" s="3627"/>
      <c r="BK121" s="3627"/>
      <c r="BL121" s="3628"/>
      <c r="BM121" s="3628"/>
      <c r="BN121" s="3628"/>
      <c r="BO121" s="3627"/>
      <c r="BP121" s="3627"/>
      <c r="BQ121" s="3627"/>
      <c r="BR121" s="3629"/>
      <c r="BS121" s="3630"/>
      <c r="BT121" s="3630"/>
      <c r="BU121" s="3629"/>
      <c r="BV121" s="3630"/>
      <c r="BW121" s="3630"/>
      <c r="BX121" s="3630"/>
      <c r="BY121" s="3629"/>
      <c r="BZ121" s="3630"/>
      <c r="CA121" s="3629"/>
      <c r="CB121" s="3630"/>
      <c r="CC121" s="3630"/>
      <c r="CD121" s="3630"/>
      <c r="CE121" s="3630"/>
      <c r="CF121" s="3630"/>
      <c r="CG121" s="3630"/>
      <c r="CH121" s="3630"/>
      <c r="CI121" s="3630"/>
      <c r="CJ121" s="3630"/>
      <c r="CK121" s="3630"/>
      <c r="CL121" s="3630"/>
      <c r="CM121" s="3630"/>
      <c r="CN121" s="3630"/>
      <c r="CO121" s="3630"/>
      <c r="CP121" s="3630"/>
      <c r="CQ121" s="3630"/>
      <c r="CR121" s="3630"/>
      <c r="CS121" s="3631"/>
      <c r="CT121" s="3631"/>
      <c r="CU121" s="3631"/>
      <c r="CV121" s="3649"/>
      <c r="CW121" s="3947">
        <f t="shared" ref="CW121:DF121" si="267">CV26</f>
        <v>43418</v>
      </c>
      <c r="CX121" s="3947">
        <f t="shared" si="267"/>
        <v>43460</v>
      </c>
      <c r="CY121" s="3947">
        <f t="shared" si="267"/>
        <v>43481</v>
      </c>
      <c r="CZ121" s="3947">
        <f t="shared" si="267"/>
        <v>43523</v>
      </c>
      <c r="DA121" s="3947">
        <f t="shared" si="267"/>
        <v>43544</v>
      </c>
      <c r="DB121" s="3947">
        <f t="shared" si="267"/>
        <v>43579</v>
      </c>
      <c r="DC121" s="3947">
        <f t="shared" si="267"/>
        <v>43249</v>
      </c>
      <c r="DD121" s="3947">
        <f t="shared" si="267"/>
        <v>43642</v>
      </c>
      <c r="DE121" s="3947" t="str">
        <f t="shared" si="267"/>
        <v>Same as 1/30</v>
      </c>
      <c r="DF121" s="3947">
        <f t="shared" si="267"/>
        <v>43684</v>
      </c>
      <c r="DG121" s="3947">
        <f>DF26</f>
        <v>43705</v>
      </c>
      <c r="DH121" s="3947">
        <f>DG26</f>
        <v>43747</v>
      </c>
      <c r="DI121" s="3947">
        <f>DH26</f>
        <v>43784</v>
      </c>
      <c r="DJ121" s="3947">
        <f>DI26</f>
        <v>43824</v>
      </c>
      <c r="DK121" s="3947">
        <f>DJ26</f>
        <v>43859</v>
      </c>
      <c r="DM121" s="2803"/>
    </row>
    <row r="122" spans="1:118" s="1" customFormat="1" ht="30" customHeight="1" x14ac:dyDescent="0.25">
      <c r="A122" s="4705"/>
      <c r="B122" s="4701"/>
      <c r="C122" s="3632" t="s">
        <v>889</v>
      </c>
      <c r="D122" s="3601"/>
      <c r="E122" s="1272"/>
      <c r="F122" s="3602"/>
      <c r="G122" s="3602"/>
      <c r="H122" s="3602"/>
      <c r="I122" s="3602"/>
      <c r="J122" s="3602"/>
      <c r="K122" s="1272"/>
      <c r="L122" s="3601"/>
      <c r="M122" s="1269"/>
      <c r="N122" s="1269"/>
      <c r="O122" s="1269"/>
      <c r="P122" s="1269"/>
      <c r="Q122" s="1269"/>
      <c r="R122" s="1269"/>
      <c r="S122" s="1269"/>
      <c r="T122" s="1269"/>
      <c r="U122" s="1269"/>
      <c r="V122" s="1269"/>
      <c r="W122" s="1269"/>
      <c r="X122" s="1269"/>
      <c r="Y122" s="1269"/>
      <c r="Z122" s="1269"/>
      <c r="AA122" s="2479"/>
      <c r="AB122" s="1269"/>
      <c r="AC122" s="2474"/>
      <c r="AD122" s="2474"/>
      <c r="AE122" s="2474"/>
      <c r="AF122" s="2474"/>
      <c r="AG122" s="3601"/>
      <c r="AH122" s="3601"/>
      <c r="AI122" s="3601"/>
      <c r="AJ122" s="3603"/>
      <c r="AK122" s="3603"/>
      <c r="AL122" s="3601"/>
      <c r="AM122" s="3601"/>
      <c r="AN122" s="3601"/>
      <c r="AO122" s="3601"/>
      <c r="AP122" s="3601"/>
      <c r="AQ122" s="3601"/>
      <c r="AR122" s="3601"/>
      <c r="AS122" s="3601"/>
      <c r="AT122" s="3601"/>
      <c r="AU122" s="3603"/>
      <c r="AV122" s="3601"/>
      <c r="AW122" s="3603"/>
      <c r="AX122" s="3601"/>
      <c r="AY122" s="3601"/>
      <c r="AZ122" s="3601"/>
      <c r="BA122" s="3604"/>
      <c r="BB122" s="3604"/>
      <c r="BC122" s="3604"/>
      <c r="BD122" s="3604"/>
      <c r="BE122" s="3604"/>
      <c r="BF122" s="3604"/>
      <c r="BG122" s="3604"/>
      <c r="BH122" s="3604"/>
      <c r="BI122" s="3604"/>
      <c r="BJ122" s="3604"/>
      <c r="BK122" s="3604"/>
      <c r="BL122" s="3605"/>
      <c r="BM122" s="3605"/>
      <c r="BN122" s="3605"/>
      <c r="BO122" s="3604"/>
      <c r="BP122" s="3604"/>
      <c r="BQ122" s="3604"/>
      <c r="BR122" s="3606"/>
      <c r="BS122" s="3607"/>
      <c r="BT122" s="3607"/>
      <c r="BU122" s="3606"/>
      <c r="BV122" s="3607"/>
      <c r="BW122" s="3607"/>
      <c r="BX122" s="3607"/>
      <c r="BY122" s="3606"/>
      <c r="BZ122" s="3607"/>
      <c r="CA122" s="3606"/>
      <c r="CB122" s="3607"/>
      <c r="CC122" s="3607"/>
      <c r="CD122" s="3607"/>
      <c r="CE122" s="3607"/>
      <c r="CF122" s="3607"/>
      <c r="CG122" s="3607"/>
      <c r="CH122" s="3607"/>
      <c r="CI122" s="3607"/>
      <c r="CJ122" s="3607"/>
      <c r="CK122" s="3607"/>
      <c r="CL122" s="3607"/>
      <c r="CM122" s="3607"/>
      <c r="CN122" s="3607"/>
      <c r="CO122" s="3607"/>
      <c r="CP122" s="3607"/>
      <c r="CQ122" s="3607"/>
      <c r="CR122" s="3607"/>
      <c r="CS122" s="2332"/>
      <c r="CT122" s="2332"/>
      <c r="CU122" s="2332"/>
      <c r="CV122" s="3650"/>
      <c r="CW122" s="3948">
        <f t="shared" ref="CW122:DF122" si="268">CV29</f>
        <v>43467</v>
      </c>
      <c r="CX122" s="3948">
        <f t="shared" si="268"/>
        <v>43508</v>
      </c>
      <c r="CY122" s="3948">
        <f t="shared" si="268"/>
        <v>43529</v>
      </c>
      <c r="CZ122" s="3948">
        <f t="shared" si="268"/>
        <v>43571</v>
      </c>
      <c r="DA122" s="3948">
        <f t="shared" si="268"/>
        <v>43592</v>
      </c>
      <c r="DB122" s="3948">
        <f t="shared" si="268"/>
        <v>43627</v>
      </c>
      <c r="DC122" s="3948">
        <f t="shared" si="268"/>
        <v>43297</v>
      </c>
      <c r="DD122" s="3948">
        <f t="shared" si="268"/>
        <v>43690</v>
      </c>
      <c r="DE122" s="3948">
        <f t="shared" si="268"/>
        <v>43697</v>
      </c>
      <c r="DF122" s="3948">
        <f t="shared" si="268"/>
        <v>43732</v>
      </c>
      <c r="DG122" s="3948">
        <f>DF29</f>
        <v>43753</v>
      </c>
      <c r="DH122" s="3948">
        <f>DG29</f>
        <v>43795</v>
      </c>
      <c r="DI122" s="3948">
        <f>DH29</f>
        <v>43832</v>
      </c>
      <c r="DJ122" s="3948">
        <f>DI29</f>
        <v>43872</v>
      </c>
      <c r="DK122" s="3948">
        <f>DJ29</f>
        <v>43907</v>
      </c>
      <c r="DM122" s="2803"/>
    </row>
    <row r="123" spans="1:118" s="1" customFormat="1" ht="30" customHeight="1" x14ac:dyDescent="0.25">
      <c r="A123" s="4705"/>
      <c r="B123" s="4701"/>
      <c r="C123" s="3633" t="s">
        <v>890</v>
      </c>
      <c r="D123" s="18"/>
      <c r="E123" s="511"/>
      <c r="F123" s="2349"/>
      <c r="G123" s="2349"/>
      <c r="H123" s="2349"/>
      <c r="I123" s="2349"/>
      <c r="J123" s="2349"/>
      <c r="K123" s="511"/>
      <c r="L123" s="18"/>
      <c r="M123" s="580"/>
      <c r="N123" s="580"/>
      <c r="O123" s="580"/>
      <c r="P123" s="580"/>
      <c r="Q123" s="580"/>
      <c r="R123" s="580"/>
      <c r="S123" s="580"/>
      <c r="T123" s="580"/>
      <c r="U123" s="580"/>
      <c r="V123" s="580"/>
      <c r="W123" s="580"/>
      <c r="X123" s="580"/>
      <c r="Y123" s="580"/>
      <c r="Z123" s="580"/>
      <c r="AA123" s="2350"/>
      <c r="AB123" s="580"/>
      <c r="AC123" s="830"/>
      <c r="AD123" s="830"/>
      <c r="AE123" s="830"/>
      <c r="AF123" s="830"/>
      <c r="AG123" s="18"/>
      <c r="AH123" s="18"/>
      <c r="AI123" s="18"/>
      <c r="AJ123" s="814"/>
      <c r="AK123" s="814"/>
      <c r="AL123" s="18"/>
      <c r="AM123" s="18"/>
      <c r="AN123" s="18"/>
      <c r="AO123" s="18"/>
      <c r="AP123" s="18"/>
      <c r="AQ123" s="18"/>
      <c r="AR123" s="18"/>
      <c r="AS123" s="18"/>
      <c r="AT123" s="18"/>
      <c r="AU123" s="814"/>
      <c r="AV123" s="18"/>
      <c r="AW123" s="814"/>
      <c r="AX123" s="18"/>
      <c r="AY123" s="18"/>
      <c r="AZ123" s="18"/>
      <c r="BA123" s="2351"/>
      <c r="BB123" s="2351"/>
      <c r="BC123" s="2351"/>
      <c r="BD123" s="2351"/>
      <c r="BE123" s="2351"/>
      <c r="BF123" s="2351"/>
      <c r="BG123" s="2351"/>
      <c r="BH123" s="2351"/>
      <c r="BI123" s="2351"/>
      <c r="BJ123" s="2351"/>
      <c r="BK123" s="2351"/>
      <c r="BL123" s="1265"/>
      <c r="BM123" s="1265"/>
      <c r="BN123" s="1265"/>
      <c r="BO123" s="2351"/>
      <c r="BP123" s="2351"/>
      <c r="BQ123" s="2351"/>
      <c r="BR123" s="3599"/>
      <c r="BS123" s="3600"/>
      <c r="BT123" s="3600"/>
      <c r="BU123" s="3599"/>
      <c r="BV123" s="3600"/>
      <c r="BW123" s="3600"/>
      <c r="BX123" s="3600"/>
      <c r="BY123" s="3599"/>
      <c r="BZ123" s="3600"/>
      <c r="CA123" s="3599"/>
      <c r="CB123" s="3600"/>
      <c r="CC123" s="3600"/>
      <c r="CD123" s="3600"/>
      <c r="CE123" s="3600"/>
      <c r="CF123" s="3600"/>
      <c r="CG123" s="3600"/>
      <c r="CH123" s="3600"/>
      <c r="CI123" s="3600"/>
      <c r="CJ123" s="3600"/>
      <c r="CK123" s="3600"/>
      <c r="CL123" s="3600"/>
      <c r="CM123" s="3600"/>
      <c r="CN123" s="3600"/>
      <c r="CO123" s="3600"/>
      <c r="CP123" s="3600"/>
      <c r="CQ123" s="3600"/>
      <c r="CR123" s="3600"/>
      <c r="CS123" s="2320"/>
      <c r="CT123" s="2320"/>
      <c r="CU123" s="2320"/>
      <c r="CV123" s="2897"/>
      <c r="CW123" s="3949">
        <f t="shared" ref="CW123:DF123" si="269">CV40</f>
        <v>43479</v>
      </c>
      <c r="CX123" s="3949">
        <f t="shared" si="269"/>
        <v>43521</v>
      </c>
      <c r="CY123" s="3949">
        <f t="shared" si="269"/>
        <v>43542</v>
      </c>
      <c r="CZ123" s="3949">
        <f t="shared" si="269"/>
        <v>43584</v>
      </c>
      <c r="DA123" s="3949">
        <f t="shared" si="269"/>
        <v>43605</v>
      </c>
      <c r="DB123" s="3949">
        <f t="shared" si="269"/>
        <v>43640</v>
      </c>
      <c r="DC123" s="3949">
        <f t="shared" si="269"/>
        <v>43303</v>
      </c>
      <c r="DD123" s="3949">
        <f t="shared" si="269"/>
        <v>43703</v>
      </c>
      <c r="DE123" s="3949" t="str">
        <f t="shared" si="269"/>
        <v>Same as 1/30</v>
      </c>
      <c r="DF123" s="3949">
        <f t="shared" si="269"/>
        <v>43738</v>
      </c>
      <c r="DG123" s="3949">
        <f>DF40</f>
        <v>43766</v>
      </c>
      <c r="DH123" s="3949">
        <f>DG40</f>
        <v>43801</v>
      </c>
      <c r="DI123" s="3949">
        <f>DH40</f>
        <v>43843</v>
      </c>
      <c r="DJ123" s="3949">
        <f>DI40</f>
        <v>43885</v>
      </c>
      <c r="DK123" s="3949">
        <f>DJ40</f>
        <v>43920</v>
      </c>
      <c r="DM123" s="2803"/>
      <c r="DN123" s="1" t="s">
        <v>1</v>
      </c>
    </row>
    <row r="124" spans="1:118" s="1" customFormat="1" ht="30" customHeight="1" x14ac:dyDescent="0.25">
      <c r="A124" s="4705"/>
      <c r="B124" s="4701"/>
      <c r="C124" s="3633" t="s">
        <v>891</v>
      </c>
      <c r="D124" s="18"/>
      <c r="E124" s="511"/>
      <c r="F124" s="2349"/>
      <c r="G124" s="2349"/>
      <c r="H124" s="2349"/>
      <c r="I124" s="2349"/>
      <c r="J124" s="2349"/>
      <c r="K124" s="511"/>
      <c r="L124" s="18"/>
      <c r="M124" s="580"/>
      <c r="N124" s="580"/>
      <c r="O124" s="580"/>
      <c r="P124" s="580"/>
      <c r="Q124" s="580"/>
      <c r="R124" s="580"/>
      <c r="S124" s="580"/>
      <c r="T124" s="580"/>
      <c r="U124" s="580"/>
      <c r="V124" s="580"/>
      <c r="W124" s="580"/>
      <c r="X124" s="580"/>
      <c r="Y124" s="580"/>
      <c r="Z124" s="580"/>
      <c r="AA124" s="2350"/>
      <c r="AB124" s="580"/>
      <c r="AC124" s="830"/>
      <c r="AD124" s="830"/>
      <c r="AE124" s="830"/>
      <c r="AF124" s="830"/>
      <c r="AG124" s="18"/>
      <c r="AH124" s="18"/>
      <c r="AI124" s="18"/>
      <c r="AJ124" s="814"/>
      <c r="AK124" s="814"/>
      <c r="AL124" s="18"/>
      <c r="AM124" s="18"/>
      <c r="AN124" s="18"/>
      <c r="AO124" s="18"/>
      <c r="AP124" s="18"/>
      <c r="AQ124" s="18"/>
      <c r="AR124" s="18"/>
      <c r="AS124" s="18"/>
      <c r="AT124" s="18"/>
      <c r="AU124" s="814"/>
      <c r="AV124" s="18"/>
      <c r="AW124" s="814"/>
      <c r="AX124" s="18"/>
      <c r="AY124" s="18"/>
      <c r="AZ124" s="18"/>
      <c r="BA124" s="2351"/>
      <c r="BB124" s="2351"/>
      <c r="BC124" s="2351"/>
      <c r="BD124" s="2351"/>
      <c r="BE124" s="2351"/>
      <c r="BF124" s="2351"/>
      <c r="BG124" s="2351"/>
      <c r="BH124" s="2351"/>
      <c r="BI124" s="2351"/>
      <c r="BJ124" s="2351"/>
      <c r="BK124" s="2351"/>
      <c r="BL124" s="1265"/>
      <c r="BM124" s="1265"/>
      <c r="BN124" s="1265"/>
      <c r="BO124" s="2351"/>
      <c r="BP124" s="2351"/>
      <c r="BQ124" s="2351"/>
      <c r="BR124" s="3599"/>
      <c r="BS124" s="3600"/>
      <c r="BT124" s="3600"/>
      <c r="BU124" s="3599"/>
      <c r="BV124" s="3600"/>
      <c r="BW124" s="3600"/>
      <c r="BX124" s="3600"/>
      <c r="BY124" s="3599"/>
      <c r="BZ124" s="3600"/>
      <c r="CA124" s="3599"/>
      <c r="CB124" s="3600"/>
      <c r="CC124" s="3600"/>
      <c r="CD124" s="3600"/>
      <c r="CE124" s="3600"/>
      <c r="CF124" s="3600"/>
      <c r="CG124" s="3600"/>
      <c r="CH124" s="3600"/>
      <c r="CI124" s="3600"/>
      <c r="CJ124" s="3600"/>
      <c r="CK124" s="3600"/>
      <c r="CL124" s="3600"/>
      <c r="CM124" s="3600"/>
      <c r="CN124" s="3600"/>
      <c r="CO124" s="3600"/>
      <c r="CP124" s="3600"/>
      <c r="CQ124" s="3600"/>
      <c r="CR124" s="3600"/>
      <c r="CS124" s="2320"/>
      <c r="CT124" s="2320"/>
      <c r="CU124" s="2320"/>
      <c r="CV124" s="2897"/>
      <c r="CW124" s="3949">
        <f t="shared" ref="CW124:DF124" si="270">CV44</f>
        <v>43483</v>
      </c>
      <c r="CX124" s="3949">
        <f t="shared" si="270"/>
        <v>43525</v>
      </c>
      <c r="CY124" s="3949">
        <f t="shared" si="270"/>
        <v>43546</v>
      </c>
      <c r="CZ124" s="3949">
        <f t="shared" si="270"/>
        <v>43588</v>
      </c>
      <c r="DA124" s="3949">
        <f t="shared" si="270"/>
        <v>43609</v>
      </c>
      <c r="DB124" s="3949">
        <f t="shared" si="270"/>
        <v>43644</v>
      </c>
      <c r="DC124" s="3949">
        <f t="shared" si="270"/>
        <v>43307</v>
      </c>
      <c r="DD124" s="3949">
        <f t="shared" si="270"/>
        <v>43714</v>
      </c>
      <c r="DE124" s="3949" t="str">
        <f t="shared" si="270"/>
        <v>Same as 1/30</v>
      </c>
      <c r="DF124" s="3949">
        <f t="shared" si="270"/>
        <v>43742</v>
      </c>
      <c r="DG124" s="3949">
        <f>DF44</f>
        <v>43770</v>
      </c>
      <c r="DH124" s="3949">
        <f>DG44</f>
        <v>43805</v>
      </c>
      <c r="DI124" s="3949">
        <f>DH44</f>
        <v>43847</v>
      </c>
      <c r="DJ124" s="3949">
        <f>DI44</f>
        <v>43889</v>
      </c>
      <c r="DK124" s="3949">
        <f>DJ44</f>
        <v>43924</v>
      </c>
      <c r="DM124" s="2803"/>
    </row>
    <row r="125" spans="1:118" s="1" customFormat="1" ht="30" customHeight="1" x14ac:dyDescent="0.25">
      <c r="A125" s="4705"/>
      <c r="B125" s="4701"/>
      <c r="C125" s="3633" t="s">
        <v>887</v>
      </c>
      <c r="D125" s="18"/>
      <c r="E125" s="511"/>
      <c r="F125" s="2349"/>
      <c r="G125" s="2349"/>
      <c r="H125" s="2349"/>
      <c r="I125" s="2349"/>
      <c r="J125" s="2349"/>
      <c r="K125" s="511"/>
      <c r="L125" s="18"/>
      <c r="M125" s="580"/>
      <c r="N125" s="580"/>
      <c r="O125" s="580"/>
      <c r="P125" s="580"/>
      <c r="Q125" s="580"/>
      <c r="R125" s="580"/>
      <c r="S125" s="580"/>
      <c r="T125" s="580"/>
      <c r="U125" s="580"/>
      <c r="V125" s="580"/>
      <c r="W125" s="580"/>
      <c r="X125" s="580"/>
      <c r="Y125" s="580"/>
      <c r="Z125" s="580"/>
      <c r="AA125" s="2350"/>
      <c r="AB125" s="580"/>
      <c r="AC125" s="830"/>
      <c r="AD125" s="830"/>
      <c r="AE125" s="830"/>
      <c r="AF125" s="830"/>
      <c r="AG125" s="18"/>
      <c r="AH125" s="18"/>
      <c r="AI125" s="18"/>
      <c r="AJ125" s="814"/>
      <c r="AK125" s="814"/>
      <c r="AL125" s="18"/>
      <c r="AM125" s="18"/>
      <c r="AN125" s="18"/>
      <c r="AO125" s="18"/>
      <c r="AP125" s="18"/>
      <c r="AQ125" s="18"/>
      <c r="AR125" s="18"/>
      <c r="AS125" s="18"/>
      <c r="AT125" s="18"/>
      <c r="AU125" s="814"/>
      <c r="AV125" s="18"/>
      <c r="AW125" s="814"/>
      <c r="AX125" s="18"/>
      <c r="AY125" s="18"/>
      <c r="AZ125" s="18"/>
      <c r="BA125" s="2351"/>
      <c r="BB125" s="2351"/>
      <c r="BC125" s="2351"/>
      <c r="BD125" s="2351"/>
      <c r="BE125" s="2351"/>
      <c r="BF125" s="2351"/>
      <c r="BG125" s="2351"/>
      <c r="BH125" s="2351"/>
      <c r="BI125" s="2351"/>
      <c r="BJ125" s="2351"/>
      <c r="BK125" s="2351"/>
      <c r="BL125" s="1265"/>
      <c r="BM125" s="1265"/>
      <c r="BN125" s="1265"/>
      <c r="BO125" s="2351"/>
      <c r="BP125" s="2351"/>
      <c r="BQ125" s="2351"/>
      <c r="BR125" s="3599"/>
      <c r="BS125" s="3600"/>
      <c r="BT125" s="3600"/>
      <c r="BU125" s="3599"/>
      <c r="BV125" s="3600"/>
      <c r="BW125" s="3600"/>
      <c r="BX125" s="3600"/>
      <c r="BY125" s="3599"/>
      <c r="BZ125" s="3600"/>
      <c r="CA125" s="3599"/>
      <c r="CB125" s="3600"/>
      <c r="CC125" s="3600"/>
      <c r="CD125" s="3600"/>
      <c r="CE125" s="3600"/>
      <c r="CF125" s="3600"/>
      <c r="CG125" s="3600"/>
      <c r="CH125" s="3600"/>
      <c r="CI125" s="3600"/>
      <c r="CJ125" s="3600"/>
      <c r="CK125" s="3600"/>
      <c r="CL125" s="3600"/>
      <c r="CM125" s="3600"/>
      <c r="CN125" s="3600"/>
      <c r="CO125" s="3600"/>
      <c r="CP125" s="3600"/>
      <c r="CQ125" s="3600"/>
      <c r="CR125" s="3600"/>
      <c r="CS125" s="2320"/>
      <c r="CT125" s="2320"/>
      <c r="CU125" s="2320"/>
      <c r="CV125" s="2897"/>
      <c r="CW125" s="3949">
        <f t="shared" ref="CW125:DF125" si="271">CV53</f>
        <v>43502</v>
      </c>
      <c r="CX125" s="3949">
        <f t="shared" si="271"/>
        <v>43544</v>
      </c>
      <c r="CY125" s="3949">
        <f t="shared" si="271"/>
        <v>43572</v>
      </c>
      <c r="CZ125" s="3949">
        <f t="shared" si="271"/>
        <v>43607</v>
      </c>
      <c r="DA125" s="3949">
        <f t="shared" si="271"/>
        <v>43635</v>
      </c>
      <c r="DB125" s="3949">
        <f t="shared" si="271"/>
        <v>43670</v>
      </c>
      <c r="DC125" s="3949">
        <f t="shared" si="271"/>
        <v>43333</v>
      </c>
      <c r="DD125" s="3949">
        <f t="shared" si="271"/>
        <v>43733</v>
      </c>
      <c r="DE125" s="3949" t="str">
        <f t="shared" si="271"/>
        <v>Same as 1/30</v>
      </c>
      <c r="DF125" s="3949">
        <f t="shared" si="271"/>
        <v>43761</v>
      </c>
      <c r="DG125" s="3949">
        <f>DF53</f>
        <v>43796</v>
      </c>
      <c r="DH125" s="3949">
        <f>DG53</f>
        <v>43838</v>
      </c>
      <c r="DI125" s="3949">
        <f>DH53</f>
        <v>43873</v>
      </c>
      <c r="DJ125" s="3949">
        <f>DI53</f>
        <v>43908</v>
      </c>
      <c r="DK125" s="3949">
        <f>DJ53</f>
        <v>43943</v>
      </c>
      <c r="DM125" s="2803"/>
    </row>
    <row r="126" spans="1:118" s="1" customFormat="1" ht="30" customHeight="1" x14ac:dyDescent="0.25">
      <c r="A126" s="4705"/>
      <c r="B126" s="4701"/>
      <c r="C126" s="3634" t="s">
        <v>892</v>
      </c>
      <c r="D126" s="2255"/>
      <c r="E126" s="1341"/>
      <c r="F126" s="2352"/>
      <c r="G126" s="2352"/>
      <c r="H126" s="2352"/>
      <c r="I126" s="2352"/>
      <c r="J126" s="2352"/>
      <c r="K126" s="1341"/>
      <c r="L126" s="2255"/>
      <c r="M126" s="2353"/>
      <c r="N126" s="2353"/>
      <c r="O126" s="2353"/>
      <c r="P126" s="2353"/>
      <c r="Q126" s="2353"/>
      <c r="R126" s="2353"/>
      <c r="S126" s="2353"/>
      <c r="T126" s="2353"/>
      <c r="U126" s="2353"/>
      <c r="V126" s="2353"/>
      <c r="W126" s="2353"/>
      <c r="X126" s="2353"/>
      <c r="Y126" s="2353"/>
      <c r="Z126" s="2353"/>
      <c r="AA126" s="2354"/>
      <c r="AB126" s="2353"/>
      <c r="AC126" s="2355"/>
      <c r="AD126" s="2355"/>
      <c r="AE126" s="2355"/>
      <c r="AF126" s="2355"/>
      <c r="AG126" s="2255"/>
      <c r="AH126" s="2255"/>
      <c r="AI126" s="2255"/>
      <c r="AJ126" s="2356"/>
      <c r="AK126" s="2356"/>
      <c r="AL126" s="2255"/>
      <c r="AM126" s="2255"/>
      <c r="AN126" s="2255"/>
      <c r="AO126" s="2255"/>
      <c r="AP126" s="2255"/>
      <c r="AQ126" s="2255"/>
      <c r="AR126" s="2255"/>
      <c r="AS126" s="2255"/>
      <c r="AT126" s="2255"/>
      <c r="AU126" s="2356"/>
      <c r="AV126" s="2255"/>
      <c r="AW126" s="2356"/>
      <c r="AX126" s="2255"/>
      <c r="AY126" s="2255"/>
      <c r="AZ126" s="2255"/>
      <c r="BA126" s="2357"/>
      <c r="BB126" s="2357"/>
      <c r="BC126" s="2357"/>
      <c r="BD126" s="2357"/>
      <c r="BE126" s="2357"/>
      <c r="BF126" s="2357"/>
      <c r="BG126" s="2357"/>
      <c r="BH126" s="2357"/>
      <c r="BI126" s="2357"/>
      <c r="BJ126" s="2357"/>
      <c r="BK126" s="2357"/>
      <c r="BL126" s="2358"/>
      <c r="BM126" s="2358"/>
      <c r="BN126" s="2358"/>
      <c r="BO126" s="2357"/>
      <c r="BP126" s="2357"/>
      <c r="BQ126" s="2357"/>
      <c r="BR126" s="3608"/>
      <c r="BS126" s="3609"/>
      <c r="BT126" s="3609"/>
      <c r="BU126" s="3608"/>
      <c r="BV126" s="3609"/>
      <c r="BW126" s="3609"/>
      <c r="BX126" s="3609"/>
      <c r="BY126" s="3608"/>
      <c r="BZ126" s="3609"/>
      <c r="CA126" s="3608"/>
      <c r="CB126" s="3609"/>
      <c r="CC126" s="3609"/>
      <c r="CD126" s="3609"/>
      <c r="CE126" s="3609"/>
      <c r="CF126" s="3609"/>
      <c r="CG126" s="3609"/>
      <c r="CH126" s="3609"/>
      <c r="CI126" s="3609"/>
      <c r="CJ126" s="3609"/>
      <c r="CK126" s="3609"/>
      <c r="CL126" s="3609"/>
      <c r="CM126" s="3609"/>
      <c r="CN126" s="3609"/>
      <c r="CO126" s="3609"/>
      <c r="CP126" s="3609"/>
      <c r="CQ126" s="3609"/>
      <c r="CR126" s="3609"/>
      <c r="CS126" s="3610"/>
      <c r="CT126" s="3610"/>
      <c r="CU126" s="3610"/>
      <c r="CV126" s="3651"/>
      <c r="CW126" s="3950">
        <f t="shared" ref="CW126:DF126" si="272">CV56</f>
        <v>43516</v>
      </c>
      <c r="CX126" s="3950">
        <f t="shared" si="272"/>
        <v>43551</v>
      </c>
      <c r="CY126" s="3950">
        <f t="shared" si="272"/>
        <v>43579</v>
      </c>
      <c r="CZ126" s="3950">
        <f t="shared" si="272"/>
        <v>43614</v>
      </c>
      <c r="DA126" s="3950">
        <f t="shared" si="272"/>
        <v>43642</v>
      </c>
      <c r="DB126" s="3950">
        <f t="shared" si="272"/>
        <v>43677</v>
      </c>
      <c r="DC126" s="3950">
        <f t="shared" si="272"/>
        <v>43340</v>
      </c>
      <c r="DD126" s="3950">
        <f t="shared" si="272"/>
        <v>43740</v>
      </c>
      <c r="DE126" s="3950" t="str">
        <f t="shared" si="272"/>
        <v>Same as 1/30</v>
      </c>
      <c r="DF126" s="3950">
        <f t="shared" si="272"/>
        <v>43768</v>
      </c>
      <c r="DG126" s="3950">
        <f>DF56</f>
        <v>43803</v>
      </c>
      <c r="DH126" s="3950">
        <f>DG56</f>
        <v>43845</v>
      </c>
      <c r="DI126" s="3950">
        <f>DH56</f>
        <v>43880</v>
      </c>
      <c r="DJ126" s="3950">
        <f>DI56</f>
        <v>43915</v>
      </c>
      <c r="DK126" s="3950">
        <f>DJ56</f>
        <v>43950</v>
      </c>
      <c r="DM126" s="2803"/>
    </row>
    <row r="127" spans="1:118" s="1" customFormat="1" ht="30" customHeight="1" x14ac:dyDescent="0.25">
      <c r="A127" s="4705"/>
      <c r="B127" s="4701"/>
      <c r="C127" s="3633" t="s">
        <v>895</v>
      </c>
      <c r="D127" s="18"/>
      <c r="E127" s="511"/>
      <c r="F127" s="2349"/>
      <c r="G127" s="2349"/>
      <c r="H127" s="2349"/>
      <c r="I127" s="2349"/>
      <c r="J127" s="2349"/>
      <c r="K127" s="511"/>
      <c r="L127" s="18"/>
      <c r="M127" s="580"/>
      <c r="N127" s="580"/>
      <c r="O127" s="580"/>
      <c r="P127" s="580"/>
      <c r="Q127" s="580"/>
      <c r="R127" s="580"/>
      <c r="S127" s="580"/>
      <c r="T127" s="580"/>
      <c r="U127" s="580"/>
      <c r="V127" s="580"/>
      <c r="W127" s="580"/>
      <c r="X127" s="580"/>
      <c r="Y127" s="580"/>
      <c r="Z127" s="580"/>
      <c r="AA127" s="2350"/>
      <c r="AB127" s="580"/>
      <c r="AC127" s="830"/>
      <c r="AD127" s="830"/>
      <c r="AE127" s="830"/>
      <c r="AF127" s="830"/>
      <c r="AG127" s="18"/>
      <c r="AH127" s="18"/>
      <c r="AI127" s="18"/>
      <c r="AJ127" s="814"/>
      <c r="AK127" s="814"/>
      <c r="AL127" s="18"/>
      <c r="AM127" s="18"/>
      <c r="AN127" s="18"/>
      <c r="AO127" s="18"/>
      <c r="AP127" s="18"/>
      <c r="AQ127" s="18"/>
      <c r="AR127" s="18"/>
      <c r="AS127" s="18"/>
      <c r="AT127" s="18"/>
      <c r="AU127" s="814"/>
      <c r="AV127" s="18"/>
      <c r="AW127" s="814"/>
      <c r="AX127" s="18"/>
      <c r="AY127" s="18"/>
      <c r="AZ127" s="18"/>
      <c r="BA127" s="2351"/>
      <c r="BB127" s="2351"/>
      <c r="BC127" s="2351"/>
      <c r="BD127" s="2351"/>
      <c r="BE127" s="2351"/>
      <c r="BF127" s="2351"/>
      <c r="BG127" s="2351"/>
      <c r="BH127" s="2351"/>
      <c r="BI127" s="2351"/>
      <c r="BJ127" s="2351"/>
      <c r="BK127" s="2351"/>
      <c r="BL127" s="1265"/>
      <c r="BM127" s="1265"/>
      <c r="BN127" s="1265"/>
      <c r="BO127" s="2351"/>
      <c r="BP127" s="2351"/>
      <c r="BQ127" s="2351"/>
      <c r="BR127" s="3599"/>
      <c r="BS127" s="3600"/>
      <c r="BT127" s="3600"/>
      <c r="BU127" s="3599"/>
      <c r="BV127" s="3600"/>
      <c r="BW127" s="3600"/>
      <c r="BX127" s="3600"/>
      <c r="BY127" s="3599"/>
      <c r="BZ127" s="3600"/>
      <c r="CA127" s="3599"/>
      <c r="CB127" s="3600"/>
      <c r="CC127" s="3600"/>
      <c r="CD127" s="3600"/>
      <c r="CE127" s="3600"/>
      <c r="CF127" s="3600"/>
      <c r="CG127" s="3600"/>
      <c r="CH127" s="3600"/>
      <c r="CI127" s="3600"/>
      <c r="CJ127" s="3600"/>
      <c r="CK127" s="3600"/>
      <c r="CL127" s="3600"/>
      <c r="CM127" s="3600"/>
      <c r="CN127" s="3600"/>
      <c r="CO127" s="3600"/>
      <c r="CP127" s="3600"/>
      <c r="CQ127" s="3600"/>
      <c r="CR127" s="3600"/>
      <c r="CS127" s="2320"/>
      <c r="CT127" s="2320"/>
      <c r="CU127" s="2320"/>
      <c r="CV127" s="2897"/>
      <c r="CW127" s="3949">
        <f>CW126+2</f>
        <v>43518</v>
      </c>
      <c r="CX127" s="3949">
        <f t="shared" ref="CX127:DF127" si="273">CX126+2</f>
        <v>43553</v>
      </c>
      <c r="CY127" s="3949">
        <f t="shared" si="273"/>
        <v>43581</v>
      </c>
      <c r="CZ127" s="3949">
        <f t="shared" si="273"/>
        <v>43616</v>
      </c>
      <c r="DA127" s="3949">
        <f t="shared" si="273"/>
        <v>43644</v>
      </c>
      <c r="DB127" s="3949">
        <f t="shared" si="273"/>
        <v>43679</v>
      </c>
      <c r="DC127" s="3949">
        <f t="shared" si="273"/>
        <v>43342</v>
      </c>
      <c r="DD127" s="3949">
        <f t="shared" si="273"/>
        <v>43742</v>
      </c>
      <c r="DE127" s="3949" t="s">
        <v>454</v>
      </c>
      <c r="DF127" s="3949">
        <f t="shared" si="273"/>
        <v>43770</v>
      </c>
      <c r="DG127" s="3949">
        <f>DG126+2</f>
        <v>43805</v>
      </c>
      <c r="DH127" s="3949">
        <f>DH126+2</f>
        <v>43847</v>
      </c>
      <c r="DI127" s="3949">
        <f>DI126+2</f>
        <v>43882</v>
      </c>
      <c r="DJ127" s="3949">
        <f>DJ126+2</f>
        <v>43917</v>
      </c>
      <c r="DK127" s="3949">
        <f>DK126+2</f>
        <v>43952</v>
      </c>
      <c r="DM127" s="2803"/>
    </row>
    <row r="128" spans="1:118" s="1" customFormat="1" ht="30" customHeight="1" x14ac:dyDescent="0.25">
      <c r="A128" s="4705"/>
      <c r="B128" s="4701"/>
      <c r="C128" s="3635" t="s">
        <v>894</v>
      </c>
      <c r="D128" s="2258"/>
      <c r="E128" s="2261"/>
      <c r="F128" s="3611"/>
      <c r="G128" s="3611"/>
      <c r="H128" s="3611"/>
      <c r="I128" s="3611"/>
      <c r="J128" s="3611"/>
      <c r="K128" s="2261"/>
      <c r="L128" s="2258"/>
      <c r="M128" s="3612"/>
      <c r="N128" s="3612"/>
      <c r="O128" s="3612"/>
      <c r="P128" s="3612"/>
      <c r="Q128" s="3612"/>
      <c r="R128" s="3612"/>
      <c r="S128" s="3612"/>
      <c r="T128" s="3612"/>
      <c r="U128" s="3612"/>
      <c r="V128" s="3612"/>
      <c r="W128" s="3612"/>
      <c r="X128" s="3612"/>
      <c r="Y128" s="3612"/>
      <c r="Z128" s="3612"/>
      <c r="AA128" s="3613"/>
      <c r="AB128" s="3612"/>
      <c r="AC128" s="3614"/>
      <c r="AD128" s="3614"/>
      <c r="AE128" s="3614"/>
      <c r="AF128" s="3614"/>
      <c r="AG128" s="2258"/>
      <c r="AH128" s="2258"/>
      <c r="AI128" s="2258"/>
      <c r="AJ128" s="3615"/>
      <c r="AK128" s="3615"/>
      <c r="AL128" s="2258"/>
      <c r="AM128" s="2258"/>
      <c r="AN128" s="2258"/>
      <c r="AO128" s="2258"/>
      <c r="AP128" s="2258"/>
      <c r="AQ128" s="2258"/>
      <c r="AR128" s="2258"/>
      <c r="AS128" s="2258"/>
      <c r="AT128" s="2258"/>
      <c r="AU128" s="3615"/>
      <c r="AV128" s="2258"/>
      <c r="AW128" s="3615"/>
      <c r="AX128" s="2258"/>
      <c r="AY128" s="2258"/>
      <c r="AZ128" s="2258"/>
      <c r="BA128" s="3616"/>
      <c r="BB128" s="3616"/>
      <c r="BC128" s="3616"/>
      <c r="BD128" s="3616"/>
      <c r="BE128" s="3616"/>
      <c r="BF128" s="3616"/>
      <c r="BG128" s="3616"/>
      <c r="BH128" s="3616"/>
      <c r="BI128" s="3616"/>
      <c r="BJ128" s="3616"/>
      <c r="BK128" s="3616"/>
      <c r="BL128" s="3617"/>
      <c r="BM128" s="3617"/>
      <c r="BN128" s="3617"/>
      <c r="BO128" s="3616"/>
      <c r="BP128" s="3616"/>
      <c r="BQ128" s="3616"/>
      <c r="BR128" s="3618"/>
      <c r="BS128" s="3619"/>
      <c r="BT128" s="3619"/>
      <c r="BU128" s="3618"/>
      <c r="BV128" s="3619"/>
      <c r="BW128" s="3619"/>
      <c r="BX128" s="3619"/>
      <c r="BY128" s="3618"/>
      <c r="BZ128" s="3619"/>
      <c r="CA128" s="3618"/>
      <c r="CB128" s="3619"/>
      <c r="CC128" s="3619"/>
      <c r="CD128" s="3619"/>
      <c r="CE128" s="3619"/>
      <c r="CF128" s="3619"/>
      <c r="CG128" s="3619"/>
      <c r="CH128" s="3619"/>
      <c r="CI128" s="3619"/>
      <c r="CJ128" s="3619"/>
      <c r="CK128" s="3619"/>
      <c r="CL128" s="3619"/>
      <c r="CM128" s="3619"/>
      <c r="CN128" s="3619"/>
      <c r="CO128" s="3619"/>
      <c r="CP128" s="3619"/>
      <c r="CQ128" s="3619"/>
      <c r="CR128" s="3619"/>
      <c r="CS128" s="3620"/>
      <c r="CT128" s="3620"/>
      <c r="CU128" s="3620"/>
      <c r="CV128" s="3652"/>
      <c r="CW128" s="3951">
        <f t="shared" ref="CW128:DF128" si="274">CW41</f>
        <v>43525</v>
      </c>
      <c r="CX128" s="3951">
        <f t="shared" si="274"/>
        <v>43546</v>
      </c>
      <c r="CY128" s="3951">
        <f t="shared" si="274"/>
        <v>43588</v>
      </c>
      <c r="CZ128" s="3951">
        <f t="shared" si="274"/>
        <v>43609</v>
      </c>
      <c r="DA128" s="3951">
        <f t="shared" si="274"/>
        <v>43644</v>
      </c>
      <c r="DB128" s="3951">
        <f t="shared" si="274"/>
        <v>43307</v>
      </c>
      <c r="DC128" s="3951">
        <f t="shared" si="274"/>
        <v>43714</v>
      </c>
      <c r="DD128" s="3951" t="str">
        <f t="shared" si="274"/>
        <v>Same as 1/30</v>
      </c>
      <c r="DE128" s="3951">
        <f t="shared" si="274"/>
        <v>43742</v>
      </c>
      <c r="DF128" s="3951">
        <f t="shared" si="274"/>
        <v>43770</v>
      </c>
      <c r="DG128" s="3951">
        <f>DG41</f>
        <v>43805</v>
      </c>
      <c r="DH128" s="3951">
        <f>DH41</f>
        <v>43847</v>
      </c>
      <c r="DI128" s="3951">
        <f>DI41</f>
        <v>43889</v>
      </c>
      <c r="DJ128" s="3951">
        <f>DJ41</f>
        <v>43924</v>
      </c>
      <c r="DK128" s="3951">
        <f>DK41</f>
        <v>43945</v>
      </c>
      <c r="DM128" s="2803"/>
    </row>
    <row r="129" spans="1:118" s="1" customFormat="1" ht="30" customHeight="1" x14ac:dyDescent="0.25">
      <c r="A129" s="4705"/>
      <c r="B129" s="4701"/>
      <c r="C129" s="3633" t="s">
        <v>893</v>
      </c>
      <c r="D129" s="18"/>
      <c r="E129" s="511"/>
      <c r="F129" s="2349"/>
      <c r="G129" s="2349"/>
      <c r="H129" s="2349"/>
      <c r="I129" s="2349"/>
      <c r="J129" s="2349"/>
      <c r="K129" s="511"/>
      <c r="L129" s="18"/>
      <c r="M129" s="580"/>
      <c r="N129" s="580"/>
      <c r="O129" s="580"/>
      <c r="P129" s="580"/>
      <c r="Q129" s="580"/>
      <c r="R129" s="580"/>
      <c r="S129" s="580"/>
      <c r="T129" s="580"/>
      <c r="U129" s="580"/>
      <c r="V129" s="580"/>
      <c r="W129" s="580"/>
      <c r="X129" s="580"/>
      <c r="Y129" s="580"/>
      <c r="Z129" s="580"/>
      <c r="AA129" s="2350"/>
      <c r="AB129" s="580"/>
      <c r="AC129" s="830"/>
      <c r="AD129" s="830"/>
      <c r="AE129" s="830"/>
      <c r="AF129" s="830"/>
      <c r="AG129" s="18"/>
      <c r="AH129" s="18"/>
      <c r="AI129" s="18"/>
      <c r="AJ129" s="814"/>
      <c r="AK129" s="814"/>
      <c r="AL129" s="18"/>
      <c r="AM129" s="18"/>
      <c r="AN129" s="18"/>
      <c r="AO129" s="18"/>
      <c r="AP129" s="18"/>
      <c r="AQ129" s="18"/>
      <c r="AR129" s="18"/>
      <c r="AS129" s="18"/>
      <c r="AT129" s="18"/>
      <c r="AU129" s="814"/>
      <c r="AV129" s="18"/>
      <c r="AW129" s="814"/>
      <c r="AX129" s="18"/>
      <c r="AY129" s="18"/>
      <c r="AZ129" s="18"/>
      <c r="BA129" s="2351"/>
      <c r="BB129" s="2351"/>
      <c r="BC129" s="2351"/>
      <c r="BD129" s="2351"/>
      <c r="BE129" s="2351"/>
      <c r="BF129" s="2351"/>
      <c r="BG129" s="2351"/>
      <c r="BH129" s="2351"/>
      <c r="BI129" s="2351"/>
      <c r="BJ129" s="2351"/>
      <c r="BK129" s="2351"/>
      <c r="BL129" s="1265"/>
      <c r="BM129" s="1265"/>
      <c r="BN129" s="1265"/>
      <c r="BO129" s="2351"/>
      <c r="BP129" s="2351"/>
      <c r="BQ129" s="2351"/>
      <c r="BR129" s="3599"/>
      <c r="BS129" s="3600"/>
      <c r="BT129" s="3600"/>
      <c r="BU129" s="3599"/>
      <c r="BV129" s="3600"/>
      <c r="BW129" s="3600"/>
      <c r="BX129" s="3600"/>
      <c r="BY129" s="3599"/>
      <c r="BZ129" s="3600"/>
      <c r="CA129" s="3599"/>
      <c r="CB129" s="3600"/>
      <c r="CC129" s="3600"/>
      <c r="CD129" s="3600"/>
      <c r="CE129" s="3600"/>
      <c r="CF129" s="3600"/>
      <c r="CG129" s="3600"/>
      <c r="CH129" s="3600"/>
      <c r="CI129" s="3600"/>
      <c r="CJ129" s="3600"/>
      <c r="CK129" s="3600"/>
      <c r="CL129" s="3600"/>
      <c r="CM129" s="3600"/>
      <c r="CN129" s="3600"/>
      <c r="CO129" s="3600"/>
      <c r="CP129" s="3600"/>
      <c r="CQ129" s="3600"/>
      <c r="CR129" s="3600"/>
      <c r="CS129" s="2320"/>
      <c r="CT129" s="2320"/>
      <c r="CU129" s="2320"/>
      <c r="CV129" s="2897"/>
      <c r="CW129" s="3949">
        <f t="shared" ref="CW129:DF129" si="275">CW53</f>
        <v>43544</v>
      </c>
      <c r="CX129" s="3949">
        <f t="shared" si="275"/>
        <v>43572</v>
      </c>
      <c r="CY129" s="3949">
        <f t="shared" si="275"/>
        <v>43607</v>
      </c>
      <c r="CZ129" s="3949">
        <f t="shared" si="275"/>
        <v>43635</v>
      </c>
      <c r="DA129" s="3949">
        <f t="shared" si="275"/>
        <v>43670</v>
      </c>
      <c r="DB129" s="3949">
        <f t="shared" si="275"/>
        <v>43333</v>
      </c>
      <c r="DC129" s="3949">
        <f t="shared" si="275"/>
        <v>43733</v>
      </c>
      <c r="DD129" s="3949" t="str">
        <f t="shared" si="275"/>
        <v>Same as 1/30</v>
      </c>
      <c r="DE129" s="3949">
        <f t="shared" si="275"/>
        <v>43761</v>
      </c>
      <c r="DF129" s="3949">
        <f t="shared" si="275"/>
        <v>43796</v>
      </c>
      <c r="DG129" s="3949">
        <f>DG53</f>
        <v>43838</v>
      </c>
      <c r="DH129" s="3949">
        <f>DH53</f>
        <v>43873</v>
      </c>
      <c r="DI129" s="3949">
        <f>DI53</f>
        <v>43908</v>
      </c>
      <c r="DJ129" s="3949">
        <f>DJ53</f>
        <v>43943</v>
      </c>
      <c r="DK129" s="3949">
        <f>DK53</f>
        <v>43964</v>
      </c>
      <c r="DM129" s="2803"/>
    </row>
    <row r="130" spans="1:118" s="1" customFormat="1" ht="30" customHeight="1" thickBot="1" x14ac:dyDescent="0.3">
      <c r="A130" s="4706"/>
      <c r="B130" s="4702"/>
      <c r="C130" s="3636" t="s">
        <v>942</v>
      </c>
      <c r="D130" s="3637"/>
      <c r="E130" s="3638"/>
      <c r="F130" s="3639"/>
      <c r="G130" s="3639"/>
      <c r="H130" s="3639"/>
      <c r="I130" s="3639"/>
      <c r="J130" s="3639"/>
      <c r="K130" s="3638"/>
      <c r="L130" s="3637"/>
      <c r="M130" s="3640"/>
      <c r="N130" s="3640"/>
      <c r="O130" s="3640"/>
      <c r="P130" s="3640"/>
      <c r="Q130" s="3640"/>
      <c r="R130" s="3640"/>
      <c r="S130" s="3640"/>
      <c r="T130" s="3640"/>
      <c r="U130" s="3640"/>
      <c r="V130" s="3640"/>
      <c r="W130" s="3640"/>
      <c r="X130" s="3640"/>
      <c r="Y130" s="3640"/>
      <c r="Z130" s="3640"/>
      <c r="AA130" s="3641"/>
      <c r="AB130" s="3640"/>
      <c r="AC130" s="3642"/>
      <c r="AD130" s="3642"/>
      <c r="AE130" s="3642"/>
      <c r="AF130" s="3642"/>
      <c r="AG130" s="3637"/>
      <c r="AH130" s="3637"/>
      <c r="AI130" s="3637"/>
      <c r="AJ130" s="3643"/>
      <c r="AK130" s="3643"/>
      <c r="AL130" s="3637"/>
      <c r="AM130" s="3637"/>
      <c r="AN130" s="3637"/>
      <c r="AO130" s="3637"/>
      <c r="AP130" s="3637"/>
      <c r="AQ130" s="3637"/>
      <c r="AR130" s="3637"/>
      <c r="AS130" s="3637"/>
      <c r="AT130" s="3637"/>
      <c r="AU130" s="3643"/>
      <c r="AV130" s="3637"/>
      <c r="AW130" s="3643"/>
      <c r="AX130" s="3637"/>
      <c r="AY130" s="3637"/>
      <c r="AZ130" s="3637"/>
      <c r="BA130" s="3644"/>
      <c r="BB130" s="3644"/>
      <c r="BC130" s="3644"/>
      <c r="BD130" s="3644"/>
      <c r="BE130" s="3644"/>
      <c r="BF130" s="3644"/>
      <c r="BG130" s="3644"/>
      <c r="BH130" s="3644"/>
      <c r="BI130" s="3644"/>
      <c r="BJ130" s="3644"/>
      <c r="BK130" s="3644"/>
      <c r="BL130" s="3645"/>
      <c r="BM130" s="3645"/>
      <c r="BN130" s="3645"/>
      <c r="BO130" s="3644"/>
      <c r="BP130" s="3644"/>
      <c r="BQ130" s="3644"/>
      <c r="BR130" s="3646"/>
      <c r="BS130" s="3647"/>
      <c r="BT130" s="3647"/>
      <c r="BU130" s="3646"/>
      <c r="BV130" s="3647"/>
      <c r="BW130" s="3647"/>
      <c r="BX130" s="3647"/>
      <c r="BY130" s="3646"/>
      <c r="BZ130" s="3647"/>
      <c r="CA130" s="3646"/>
      <c r="CB130" s="3647"/>
      <c r="CC130" s="3647"/>
      <c r="CD130" s="3647"/>
      <c r="CE130" s="3647"/>
      <c r="CF130" s="3647"/>
      <c r="CG130" s="3647"/>
      <c r="CH130" s="3647"/>
      <c r="CI130" s="3647"/>
      <c r="CJ130" s="3647"/>
      <c r="CK130" s="3647"/>
      <c r="CL130" s="3647"/>
      <c r="CM130" s="3647"/>
      <c r="CN130" s="3647"/>
      <c r="CO130" s="3647"/>
      <c r="CP130" s="3647"/>
      <c r="CQ130" s="3647"/>
      <c r="CR130" s="3647"/>
      <c r="CS130" s="3648"/>
      <c r="CT130" s="3648"/>
      <c r="CU130" s="3648"/>
      <c r="CV130" s="3653"/>
      <c r="CW130" s="3952">
        <f t="shared" ref="CW130:DF130" si="276">CW56</f>
        <v>43551</v>
      </c>
      <c r="CX130" s="3952">
        <f t="shared" si="276"/>
        <v>43579</v>
      </c>
      <c r="CY130" s="3952">
        <f t="shared" si="276"/>
        <v>43614</v>
      </c>
      <c r="CZ130" s="3952">
        <f t="shared" si="276"/>
        <v>43642</v>
      </c>
      <c r="DA130" s="3952">
        <f t="shared" si="276"/>
        <v>43677</v>
      </c>
      <c r="DB130" s="3952">
        <f t="shared" si="276"/>
        <v>43340</v>
      </c>
      <c r="DC130" s="3952">
        <f t="shared" si="276"/>
        <v>43740</v>
      </c>
      <c r="DD130" s="3952" t="str">
        <f t="shared" si="276"/>
        <v>Same as 1/30</v>
      </c>
      <c r="DE130" s="3952">
        <f t="shared" si="276"/>
        <v>43768</v>
      </c>
      <c r="DF130" s="3952">
        <f t="shared" si="276"/>
        <v>43803</v>
      </c>
      <c r="DG130" s="3952">
        <f>DG56</f>
        <v>43845</v>
      </c>
      <c r="DH130" s="3952">
        <f>DH56</f>
        <v>43880</v>
      </c>
      <c r="DI130" s="3952">
        <f>DI56</f>
        <v>43915</v>
      </c>
      <c r="DJ130" s="3952">
        <f>DJ56</f>
        <v>43950</v>
      </c>
      <c r="DK130" s="3952">
        <f>DK56</f>
        <v>43978</v>
      </c>
      <c r="DM130" s="2803"/>
    </row>
    <row r="131" spans="1:118" s="1" customFormat="1" ht="30" customHeight="1" x14ac:dyDescent="0.25">
      <c r="A131" s="3654"/>
      <c r="B131" s="3655"/>
      <c r="C131" s="2433" t="s">
        <v>896</v>
      </c>
      <c r="E131" s="121"/>
      <c r="F131" s="123"/>
      <c r="G131" s="123"/>
      <c r="H131" s="123"/>
      <c r="I131" s="123"/>
      <c r="J131" s="123"/>
      <c r="K131" s="12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4265"/>
      <c r="AB131" s="181"/>
      <c r="AC131" s="827"/>
      <c r="AD131" s="827"/>
      <c r="AE131" s="827"/>
      <c r="AF131" s="827"/>
      <c r="AJ131" s="2803"/>
      <c r="AK131" s="2803"/>
      <c r="AU131" s="2803"/>
      <c r="AW131" s="2803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1237"/>
      <c r="BM131" s="1237"/>
      <c r="BN131" s="1237"/>
      <c r="BO131" s="91"/>
      <c r="BP131" s="91"/>
      <c r="BQ131" s="91"/>
      <c r="BR131" s="3546"/>
      <c r="BS131" s="3547"/>
      <c r="BT131" s="3547"/>
      <c r="BU131" s="3546"/>
      <c r="BV131" s="3547"/>
      <c r="BW131" s="3547"/>
      <c r="BX131" s="3547"/>
      <c r="BY131" s="3546"/>
      <c r="BZ131" s="3547"/>
      <c r="CA131" s="3546"/>
      <c r="CB131" s="3547"/>
      <c r="CC131" s="3547"/>
      <c r="CD131" s="3547"/>
      <c r="CE131" s="3547"/>
      <c r="CF131" s="3547"/>
      <c r="CG131" s="3547"/>
      <c r="CH131" s="3547"/>
      <c r="CI131" s="3547"/>
      <c r="CJ131" s="3547"/>
      <c r="CK131" s="3547"/>
      <c r="CL131" s="3547"/>
      <c r="CM131" s="3547"/>
      <c r="CN131" s="3547"/>
      <c r="CO131" s="3547"/>
      <c r="CP131" s="3547"/>
      <c r="CQ131" s="3547"/>
      <c r="CR131" s="3547"/>
      <c r="CS131" s="3598"/>
      <c r="CT131" s="3598"/>
      <c r="CU131" s="3598"/>
      <c r="CV131" s="3598"/>
      <c r="CW131" s="3953"/>
      <c r="CX131" s="3953"/>
      <c r="CY131" s="3953"/>
      <c r="CZ131" s="3953"/>
      <c r="DA131" s="3953"/>
      <c r="DB131" s="3953"/>
      <c r="DC131" s="3953"/>
      <c r="DD131" s="3953"/>
      <c r="DE131" s="3953"/>
      <c r="DF131" s="3953"/>
      <c r="DG131" s="3760"/>
      <c r="DH131" s="3760"/>
      <c r="DI131" s="3760"/>
      <c r="DJ131" s="3760"/>
      <c r="DK131" s="3760"/>
      <c r="DM131" s="2803"/>
    </row>
    <row r="132" spans="1:118" s="1" customFormat="1" ht="75" customHeight="1" x14ac:dyDescent="0.25">
      <c r="A132" s="3654"/>
      <c r="B132" s="3655"/>
      <c r="C132" s="1959" t="s">
        <v>956</v>
      </c>
      <c r="E132" s="121"/>
      <c r="F132" s="123"/>
      <c r="G132" s="123"/>
      <c r="H132" s="123"/>
      <c r="I132" s="123"/>
      <c r="J132" s="123"/>
      <c r="K132" s="12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4265"/>
      <c r="AB132" s="181"/>
      <c r="AC132" s="827"/>
      <c r="AD132" s="827"/>
      <c r="AE132" s="827"/>
      <c r="AF132" s="827"/>
      <c r="AJ132" s="2803"/>
      <c r="AK132" s="2803"/>
      <c r="AU132" s="2803"/>
      <c r="AW132" s="2803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1237"/>
      <c r="BM132" s="1237"/>
      <c r="BN132" s="1237"/>
      <c r="BO132" s="91"/>
      <c r="BP132" s="91"/>
      <c r="BQ132" s="91"/>
      <c r="BR132" s="3546"/>
      <c r="BS132" s="3547"/>
      <c r="BT132" s="3547"/>
      <c r="BU132" s="3546"/>
      <c r="BV132" s="3547"/>
      <c r="BW132" s="3547"/>
      <c r="BX132" s="3547"/>
      <c r="BY132" s="3546"/>
      <c r="BZ132" s="3547"/>
      <c r="CA132" s="3546"/>
      <c r="CB132" s="3547"/>
      <c r="CC132" s="3547"/>
      <c r="CD132" s="3547"/>
      <c r="CE132" s="3547"/>
      <c r="CF132" s="3547"/>
      <c r="CG132" s="3547"/>
      <c r="CH132" s="3547"/>
      <c r="CI132" s="3547"/>
      <c r="CJ132" s="3547"/>
      <c r="CK132" s="3547"/>
      <c r="CL132" s="3547"/>
      <c r="CM132" s="3547"/>
      <c r="CN132" s="3547"/>
      <c r="CO132" s="3547"/>
      <c r="CP132" s="3547"/>
      <c r="CQ132" s="3547"/>
      <c r="CR132" s="3547"/>
      <c r="CS132" s="3598"/>
      <c r="CT132" s="3598"/>
      <c r="CU132" s="3598"/>
      <c r="CV132" s="3598"/>
      <c r="CW132" s="3953"/>
      <c r="CX132" s="3953"/>
      <c r="CY132" s="3953"/>
      <c r="CZ132" s="3953"/>
      <c r="DA132" s="3953"/>
      <c r="DB132" s="3953"/>
      <c r="DC132" s="3953"/>
      <c r="DD132" s="3953"/>
      <c r="DE132" s="3953"/>
      <c r="DF132" s="3953"/>
      <c r="DG132" s="3760"/>
      <c r="DH132" s="3760"/>
      <c r="DI132" s="3760"/>
      <c r="DJ132" s="3760"/>
      <c r="DK132" s="3760"/>
      <c r="DM132" s="2803"/>
    </row>
    <row r="133" spans="1:118" s="1" customFormat="1" ht="30" customHeight="1" x14ac:dyDescent="0.35">
      <c r="A133" s="3544"/>
      <c r="B133" s="122"/>
      <c r="C133" s="3545"/>
      <c r="E133" s="121"/>
      <c r="F133" s="123"/>
      <c r="G133" s="123"/>
      <c r="H133" s="123"/>
      <c r="I133" s="123"/>
      <c r="J133" s="123"/>
      <c r="K133" s="12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4265"/>
      <c r="AB133" s="181"/>
      <c r="AC133" s="827"/>
      <c r="AD133" s="827"/>
      <c r="AE133" s="827"/>
      <c r="AF133" s="827"/>
      <c r="AJ133" s="2803"/>
      <c r="AK133" s="2803"/>
      <c r="AU133" s="2803"/>
      <c r="AW133" s="2803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1237"/>
      <c r="BM133" s="1237"/>
      <c r="BN133" s="1237"/>
      <c r="BO133" s="91"/>
      <c r="BP133" s="91"/>
      <c r="BQ133" s="91"/>
      <c r="BR133" s="3546"/>
      <c r="BS133" s="3547"/>
      <c r="BT133" s="3547"/>
      <c r="BU133" s="3546"/>
      <c r="BV133" s="3547"/>
      <c r="BW133" s="3547"/>
      <c r="BX133" s="3547"/>
      <c r="BY133" s="3546"/>
      <c r="BZ133" s="3547"/>
      <c r="CA133" s="3546"/>
      <c r="CB133" s="3547"/>
      <c r="CC133" s="3547"/>
      <c r="CD133" s="3547"/>
      <c r="CE133" s="3547"/>
      <c r="CF133" s="3547"/>
      <c r="CG133" s="3547"/>
      <c r="CH133" s="3547"/>
      <c r="CI133" s="3547"/>
      <c r="CJ133" s="3547"/>
      <c r="CK133" s="3547"/>
      <c r="CL133" s="3547"/>
      <c r="CM133" s="3547"/>
      <c r="CN133" s="3547"/>
      <c r="CO133" s="3547"/>
      <c r="CP133" s="3547"/>
      <c r="CQ133" s="3547"/>
      <c r="CR133" s="3547"/>
      <c r="CS133" s="3547"/>
      <c r="CT133" s="3547"/>
      <c r="CU133" s="3547"/>
      <c r="CV133" s="3547"/>
      <c r="CW133" s="3943"/>
      <c r="CX133" s="3943"/>
      <c r="CY133" s="3943"/>
      <c r="CZ133" s="3943"/>
      <c r="DA133" s="3943"/>
      <c r="DB133" s="3943"/>
      <c r="DC133" s="3943"/>
      <c r="DD133" s="3943"/>
      <c r="DE133" s="3943"/>
      <c r="DF133" s="3943"/>
      <c r="DG133" s="3760"/>
      <c r="DH133" s="3760"/>
      <c r="DI133" s="3760"/>
      <c r="DJ133" s="3760"/>
      <c r="DK133" s="3760"/>
      <c r="DM133" s="2803"/>
    </row>
    <row r="134" spans="1:118" s="1" customFormat="1" ht="30" customHeight="1" thickBot="1" x14ac:dyDescent="0.4">
      <c r="A134" s="3544"/>
      <c r="B134" s="122"/>
      <c r="C134" s="3545"/>
      <c r="E134" s="121"/>
      <c r="F134" s="123"/>
      <c r="G134" s="123"/>
      <c r="H134" s="123"/>
      <c r="I134" s="123"/>
      <c r="J134" s="123"/>
      <c r="K134" s="12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4265"/>
      <c r="AB134" s="181"/>
      <c r="AC134" s="827"/>
      <c r="AD134" s="827"/>
      <c r="AE134" s="827"/>
      <c r="AF134" s="827"/>
      <c r="AJ134" s="2803"/>
      <c r="AK134" s="2803"/>
      <c r="AU134" s="2803"/>
      <c r="AW134" s="2803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1237"/>
      <c r="BM134" s="1237"/>
      <c r="BN134" s="1237"/>
      <c r="BO134" s="91"/>
      <c r="BP134" s="91"/>
      <c r="BQ134" s="91"/>
      <c r="BR134" s="3546"/>
      <c r="BS134" s="3547"/>
      <c r="BT134" s="3547"/>
      <c r="BU134" s="3546"/>
      <c r="BV134" s="3547"/>
      <c r="BW134" s="3547"/>
      <c r="BX134" s="3547"/>
      <c r="BY134" s="3546"/>
      <c r="BZ134" s="3547"/>
      <c r="CA134" s="3546"/>
      <c r="CB134" s="3547"/>
      <c r="CC134" s="3547"/>
      <c r="CD134" s="3547"/>
      <c r="CE134" s="3547"/>
      <c r="CF134" s="3547"/>
      <c r="CG134" s="3547"/>
      <c r="CH134" s="3547"/>
      <c r="CI134" s="3547"/>
      <c r="CJ134" s="3547"/>
      <c r="CK134" s="3547"/>
      <c r="CL134" s="3547"/>
      <c r="CM134" s="3547"/>
      <c r="CN134" s="3547"/>
      <c r="CO134" s="3547"/>
      <c r="CP134" s="3547"/>
      <c r="CQ134" s="3547"/>
      <c r="CR134" s="3547"/>
      <c r="CS134" s="3547"/>
      <c r="CT134" s="3547"/>
      <c r="CU134" s="3547"/>
      <c r="CV134" s="3547"/>
      <c r="CW134" s="3943"/>
      <c r="CX134" s="3943"/>
      <c r="CY134" s="3943"/>
      <c r="CZ134" s="3943"/>
      <c r="DA134" s="3943"/>
      <c r="DB134" s="3943"/>
      <c r="DC134" s="4273">
        <v>2020</v>
      </c>
      <c r="DD134" s="3943"/>
      <c r="DE134" s="4321" t="s">
        <v>970</v>
      </c>
      <c r="DF134" s="3943"/>
      <c r="DG134" s="3760"/>
      <c r="DH134" s="3760"/>
      <c r="DI134" s="3760"/>
      <c r="DJ134" s="3760"/>
      <c r="DK134" s="3760"/>
      <c r="DM134" s="2803"/>
    </row>
    <row r="135" spans="1:118" s="1" customFormat="1" ht="30" customHeight="1" thickBot="1" x14ac:dyDescent="0.4">
      <c r="A135" s="3544"/>
      <c r="B135" s="122"/>
      <c r="C135" s="3545"/>
      <c r="E135" s="121"/>
      <c r="F135" s="123"/>
      <c r="G135" s="123"/>
      <c r="H135" s="123"/>
      <c r="I135" s="123"/>
      <c r="J135" s="123"/>
      <c r="K135" s="12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4265"/>
      <c r="AB135" s="181"/>
      <c r="AC135" s="827"/>
      <c r="AD135" s="827"/>
      <c r="AE135" s="827"/>
      <c r="AF135" s="827"/>
      <c r="AJ135" s="2803"/>
      <c r="AK135" s="2803"/>
      <c r="AU135" s="2803"/>
      <c r="AW135" s="2803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1237"/>
      <c r="BM135" s="1237"/>
      <c r="BN135" s="1237"/>
      <c r="BO135" s="91"/>
      <c r="BP135" s="91"/>
      <c r="BQ135" s="91"/>
      <c r="BR135" s="3546"/>
      <c r="BS135" s="3547"/>
      <c r="BT135" s="3547"/>
      <c r="BU135" s="3546"/>
      <c r="BV135" s="3547"/>
      <c r="BW135" s="3547"/>
      <c r="BX135" s="3547"/>
      <c r="BY135" s="3546"/>
      <c r="BZ135" s="3547"/>
      <c r="CA135" s="3546"/>
      <c r="CB135" s="3547"/>
      <c r="CC135" s="3547"/>
      <c r="CD135" s="3547"/>
      <c r="CE135" s="3547"/>
      <c r="CF135" s="3547"/>
      <c r="CG135" s="3547"/>
      <c r="CH135" s="3547"/>
      <c r="CI135" s="3547"/>
      <c r="CJ135" s="3547"/>
      <c r="CK135" s="3547"/>
      <c r="CL135" s="3547"/>
      <c r="CM135" s="3547"/>
      <c r="CN135" s="3547"/>
      <c r="CO135" s="3547"/>
      <c r="CP135" s="3547"/>
      <c r="CQ135" s="3547"/>
      <c r="CR135" s="3547"/>
      <c r="CS135" s="3547"/>
      <c r="CT135" s="3547"/>
      <c r="CU135" s="3547"/>
      <c r="CV135" s="3547"/>
      <c r="CW135" s="3944">
        <v>43311</v>
      </c>
      <c r="CX135" s="3945">
        <v>43342</v>
      </c>
      <c r="CY135" s="3944">
        <v>43008</v>
      </c>
      <c r="CZ135" s="3946">
        <v>43038</v>
      </c>
      <c r="DA135" s="3944">
        <v>43069</v>
      </c>
      <c r="DB135" s="3946">
        <v>43099</v>
      </c>
      <c r="DC135" s="3858">
        <v>43860</v>
      </c>
      <c r="DD135" s="3859">
        <v>43889</v>
      </c>
      <c r="DE135" s="3856">
        <v>43920</v>
      </c>
      <c r="DF135" s="3856">
        <v>43951</v>
      </c>
      <c r="DG135" s="3856">
        <v>43981</v>
      </c>
      <c r="DH135" s="3856">
        <v>44012</v>
      </c>
      <c r="DI135" s="3856">
        <v>44042</v>
      </c>
      <c r="DJ135" s="3856">
        <v>44073</v>
      </c>
      <c r="DK135" s="3856">
        <v>44104</v>
      </c>
      <c r="DM135" s="2803"/>
    </row>
    <row r="136" spans="1:118" s="1" customFormat="1" ht="30" customHeight="1" x14ac:dyDescent="0.25">
      <c r="A136" s="4820" t="s">
        <v>957</v>
      </c>
      <c r="B136" s="4823"/>
      <c r="C136" s="3621" t="s">
        <v>966</v>
      </c>
      <c r="D136" s="2263"/>
      <c r="E136" s="2264"/>
      <c r="F136" s="3622"/>
      <c r="G136" s="3622"/>
      <c r="H136" s="3622"/>
      <c r="I136" s="3622"/>
      <c r="J136" s="3622"/>
      <c r="K136" s="2264"/>
      <c r="L136" s="2263"/>
      <c r="M136" s="3623"/>
      <c r="N136" s="3623"/>
      <c r="O136" s="3623"/>
      <c r="P136" s="3623"/>
      <c r="Q136" s="3623"/>
      <c r="R136" s="3623"/>
      <c r="S136" s="3623"/>
      <c r="T136" s="3623"/>
      <c r="U136" s="3623"/>
      <c r="V136" s="3623"/>
      <c r="W136" s="3623"/>
      <c r="X136" s="3623"/>
      <c r="Y136" s="3623"/>
      <c r="Z136" s="3623"/>
      <c r="AA136" s="3624"/>
      <c r="AB136" s="3623"/>
      <c r="AC136" s="3625"/>
      <c r="AD136" s="3625"/>
      <c r="AE136" s="3625"/>
      <c r="AF136" s="3625"/>
      <c r="AG136" s="2263"/>
      <c r="AH136" s="2263"/>
      <c r="AI136" s="2263"/>
      <c r="AJ136" s="3626"/>
      <c r="AK136" s="3626"/>
      <c r="AL136" s="2263"/>
      <c r="AM136" s="2263"/>
      <c r="AN136" s="2263"/>
      <c r="AO136" s="2263"/>
      <c r="AP136" s="2263"/>
      <c r="AQ136" s="2263"/>
      <c r="AR136" s="2263"/>
      <c r="AS136" s="2263"/>
      <c r="AT136" s="2263"/>
      <c r="AU136" s="3626"/>
      <c r="AV136" s="2263"/>
      <c r="AW136" s="3626"/>
      <c r="AX136" s="2263"/>
      <c r="AY136" s="2263"/>
      <c r="AZ136" s="2263"/>
      <c r="BA136" s="3627"/>
      <c r="BB136" s="3627"/>
      <c r="BC136" s="3627"/>
      <c r="BD136" s="3627"/>
      <c r="BE136" s="3627"/>
      <c r="BF136" s="3627"/>
      <c r="BG136" s="3627"/>
      <c r="BH136" s="3627"/>
      <c r="BI136" s="3627"/>
      <c r="BJ136" s="3627"/>
      <c r="BK136" s="3627"/>
      <c r="BL136" s="3628"/>
      <c r="BM136" s="3628"/>
      <c r="BN136" s="3628"/>
      <c r="BO136" s="3627"/>
      <c r="BP136" s="3627"/>
      <c r="BQ136" s="3627"/>
      <c r="BR136" s="3629"/>
      <c r="BS136" s="3630"/>
      <c r="BT136" s="3630"/>
      <c r="BU136" s="3629"/>
      <c r="BV136" s="3630"/>
      <c r="BW136" s="3630"/>
      <c r="BX136" s="3630"/>
      <c r="BY136" s="3629"/>
      <c r="BZ136" s="3630"/>
      <c r="CA136" s="3629"/>
      <c r="CB136" s="3630"/>
      <c r="CC136" s="3630"/>
      <c r="CD136" s="3630"/>
      <c r="CE136" s="3630"/>
      <c r="CF136" s="3630"/>
      <c r="CG136" s="3630"/>
      <c r="CH136" s="3630"/>
      <c r="CI136" s="3630"/>
      <c r="CJ136" s="3630"/>
      <c r="CK136" s="3630"/>
      <c r="CL136" s="3630"/>
      <c r="CM136" s="3630"/>
      <c r="CN136" s="3630"/>
      <c r="CO136" s="3630"/>
      <c r="CP136" s="3630"/>
      <c r="CQ136" s="3630"/>
      <c r="CR136" s="3630"/>
      <c r="CS136" s="3631"/>
      <c r="CT136" s="3631"/>
      <c r="CU136" s="3631"/>
      <c r="CV136" s="3649"/>
      <c r="CW136" s="4313">
        <f>CW137-28</f>
        <v>43473</v>
      </c>
      <c r="CX136" s="4313">
        <f t="shared" ref="CX136:DC136" si="277">CX137-28</f>
        <v>43501</v>
      </c>
      <c r="CY136" s="4313">
        <f t="shared" si="277"/>
        <v>43536</v>
      </c>
      <c r="CZ136" s="4313">
        <f t="shared" si="277"/>
        <v>43564</v>
      </c>
      <c r="DA136" s="4313">
        <f t="shared" si="277"/>
        <v>43599</v>
      </c>
      <c r="DB136" s="4313">
        <f t="shared" si="277"/>
        <v>43262</v>
      </c>
      <c r="DC136" s="4313">
        <f t="shared" si="277"/>
        <v>43662</v>
      </c>
      <c r="DD136" s="4313" t="s">
        <v>454</v>
      </c>
      <c r="DE136" s="3947">
        <f>DE137-28</f>
        <v>43683</v>
      </c>
      <c r="DF136" s="3947">
        <f t="shared" ref="DF136:DK136" si="278">DF137-28</f>
        <v>43725</v>
      </c>
      <c r="DG136" s="3947">
        <f t="shared" si="278"/>
        <v>43767</v>
      </c>
      <c r="DH136" s="3947">
        <f t="shared" si="278"/>
        <v>43802</v>
      </c>
      <c r="DI136" s="3947">
        <f t="shared" si="278"/>
        <v>43837</v>
      </c>
      <c r="DJ136" s="3947">
        <f t="shared" si="278"/>
        <v>43872</v>
      </c>
      <c r="DK136" s="3947">
        <f t="shared" si="278"/>
        <v>43893</v>
      </c>
      <c r="DM136" s="2803"/>
    </row>
    <row r="137" spans="1:118" s="1" customFormat="1" ht="30" customHeight="1" x14ac:dyDescent="0.25">
      <c r="A137" s="4821"/>
      <c r="B137" s="4824"/>
      <c r="C137" s="3632" t="s">
        <v>961</v>
      </c>
      <c r="D137" s="3601"/>
      <c r="E137" s="1272"/>
      <c r="F137" s="3602"/>
      <c r="G137" s="3602"/>
      <c r="H137" s="3602"/>
      <c r="I137" s="3602"/>
      <c r="J137" s="3602"/>
      <c r="K137" s="1272"/>
      <c r="L137" s="3601"/>
      <c r="M137" s="1269"/>
      <c r="N137" s="1269"/>
      <c r="O137" s="1269"/>
      <c r="P137" s="1269"/>
      <c r="Q137" s="1269"/>
      <c r="R137" s="1269"/>
      <c r="S137" s="1269"/>
      <c r="T137" s="1269"/>
      <c r="U137" s="1269"/>
      <c r="V137" s="1269"/>
      <c r="W137" s="1269"/>
      <c r="X137" s="1269"/>
      <c r="Y137" s="1269"/>
      <c r="Z137" s="1269"/>
      <c r="AA137" s="2479"/>
      <c r="AB137" s="1269"/>
      <c r="AC137" s="2474"/>
      <c r="AD137" s="2474"/>
      <c r="AE137" s="2474"/>
      <c r="AF137" s="2474"/>
      <c r="AG137" s="3601"/>
      <c r="AH137" s="3601"/>
      <c r="AI137" s="3601"/>
      <c r="AJ137" s="3603"/>
      <c r="AK137" s="3603"/>
      <c r="AL137" s="3601"/>
      <c r="AM137" s="3601"/>
      <c r="AN137" s="3601"/>
      <c r="AO137" s="3601"/>
      <c r="AP137" s="3601"/>
      <c r="AQ137" s="3601"/>
      <c r="AR137" s="3601"/>
      <c r="AS137" s="3601"/>
      <c r="AT137" s="3601"/>
      <c r="AU137" s="3603"/>
      <c r="AV137" s="3601"/>
      <c r="AW137" s="3603"/>
      <c r="AX137" s="3601"/>
      <c r="AY137" s="3601"/>
      <c r="AZ137" s="3601"/>
      <c r="BA137" s="3604"/>
      <c r="BB137" s="3604"/>
      <c r="BC137" s="3604"/>
      <c r="BD137" s="3604"/>
      <c r="BE137" s="3604"/>
      <c r="BF137" s="3604"/>
      <c r="BG137" s="3604"/>
      <c r="BH137" s="3604"/>
      <c r="BI137" s="3604"/>
      <c r="BJ137" s="3604"/>
      <c r="BK137" s="3604"/>
      <c r="BL137" s="3605"/>
      <c r="BM137" s="3605"/>
      <c r="BN137" s="3605"/>
      <c r="BO137" s="3604"/>
      <c r="BP137" s="3604"/>
      <c r="BQ137" s="3604"/>
      <c r="BR137" s="3606"/>
      <c r="BS137" s="3607"/>
      <c r="BT137" s="3607"/>
      <c r="BU137" s="3606"/>
      <c r="BV137" s="3607"/>
      <c r="BW137" s="3607"/>
      <c r="BX137" s="3607"/>
      <c r="BY137" s="3606"/>
      <c r="BZ137" s="3607"/>
      <c r="CA137" s="3606"/>
      <c r="CB137" s="3607"/>
      <c r="CC137" s="3607"/>
      <c r="CD137" s="3607"/>
      <c r="CE137" s="3607"/>
      <c r="CF137" s="3607"/>
      <c r="CG137" s="3607"/>
      <c r="CH137" s="3607"/>
      <c r="CI137" s="3607"/>
      <c r="CJ137" s="3607"/>
      <c r="CK137" s="3607"/>
      <c r="CL137" s="3607"/>
      <c r="CM137" s="3607"/>
      <c r="CN137" s="3607"/>
      <c r="CO137" s="3607"/>
      <c r="CP137" s="3607"/>
      <c r="CQ137" s="3607"/>
      <c r="CR137" s="3607"/>
      <c r="CS137" s="2332"/>
      <c r="CT137" s="2332"/>
      <c r="CU137" s="2332"/>
      <c r="CV137" s="3650"/>
      <c r="CW137" s="4314">
        <f>CW138-6</f>
        <v>43501</v>
      </c>
      <c r="CX137" s="4314">
        <f t="shared" ref="CX137:DC137" si="279">CX138-6</f>
        <v>43529</v>
      </c>
      <c r="CY137" s="4314">
        <f t="shared" si="279"/>
        <v>43564</v>
      </c>
      <c r="CZ137" s="4314">
        <f t="shared" si="279"/>
        <v>43592</v>
      </c>
      <c r="DA137" s="4314">
        <f t="shared" si="279"/>
        <v>43627</v>
      </c>
      <c r="DB137" s="4314">
        <f t="shared" si="279"/>
        <v>43290</v>
      </c>
      <c r="DC137" s="4314">
        <f t="shared" si="279"/>
        <v>43690</v>
      </c>
      <c r="DD137" s="4314" t="s">
        <v>454</v>
      </c>
      <c r="DE137" s="3948">
        <f t="shared" ref="DE137:DK137" si="280">DE138-6</f>
        <v>43711</v>
      </c>
      <c r="DF137" s="3948">
        <f t="shared" si="280"/>
        <v>43753</v>
      </c>
      <c r="DG137" s="3948">
        <f t="shared" si="280"/>
        <v>43795</v>
      </c>
      <c r="DH137" s="3948">
        <f t="shared" si="280"/>
        <v>43830</v>
      </c>
      <c r="DI137" s="3948">
        <f t="shared" si="280"/>
        <v>43865</v>
      </c>
      <c r="DJ137" s="3948">
        <f t="shared" si="280"/>
        <v>43900</v>
      </c>
      <c r="DK137" s="3948">
        <f t="shared" si="280"/>
        <v>43921</v>
      </c>
      <c r="DL137" s="4289"/>
      <c r="DM137" s="4290"/>
    </row>
    <row r="138" spans="1:118" s="1" customFormat="1" ht="30" customHeight="1" x14ac:dyDescent="0.25">
      <c r="A138" s="4821"/>
      <c r="B138" s="4824"/>
      <c r="C138" s="3633" t="s">
        <v>959</v>
      </c>
      <c r="D138" s="18"/>
      <c r="E138" s="511"/>
      <c r="F138" s="2349"/>
      <c r="G138" s="2349"/>
      <c r="H138" s="2349"/>
      <c r="I138" s="2349"/>
      <c r="J138" s="2349"/>
      <c r="K138" s="511"/>
      <c r="L138" s="18"/>
      <c r="M138" s="580"/>
      <c r="N138" s="580"/>
      <c r="O138" s="580"/>
      <c r="P138" s="580"/>
      <c r="Q138" s="580"/>
      <c r="R138" s="580"/>
      <c r="S138" s="580"/>
      <c r="T138" s="580"/>
      <c r="U138" s="580"/>
      <c r="V138" s="580"/>
      <c r="W138" s="580"/>
      <c r="X138" s="580"/>
      <c r="Y138" s="580"/>
      <c r="Z138" s="580"/>
      <c r="AA138" s="2350"/>
      <c r="AB138" s="580"/>
      <c r="AC138" s="830"/>
      <c r="AD138" s="830"/>
      <c r="AE138" s="830"/>
      <c r="AF138" s="830"/>
      <c r="AG138" s="18"/>
      <c r="AH138" s="18"/>
      <c r="AI138" s="18"/>
      <c r="AJ138" s="814"/>
      <c r="AK138" s="814"/>
      <c r="AL138" s="18"/>
      <c r="AM138" s="18"/>
      <c r="AN138" s="18"/>
      <c r="AO138" s="18"/>
      <c r="AP138" s="18"/>
      <c r="AQ138" s="18"/>
      <c r="AR138" s="18"/>
      <c r="AS138" s="18"/>
      <c r="AT138" s="18"/>
      <c r="AU138" s="814"/>
      <c r="AV138" s="18"/>
      <c r="AW138" s="814"/>
      <c r="AX138" s="18"/>
      <c r="AY138" s="18"/>
      <c r="AZ138" s="18"/>
      <c r="BA138" s="2351"/>
      <c r="BB138" s="2351"/>
      <c r="BC138" s="2351"/>
      <c r="BD138" s="2351"/>
      <c r="BE138" s="2351"/>
      <c r="BF138" s="2351"/>
      <c r="BG138" s="2351"/>
      <c r="BH138" s="2351"/>
      <c r="BI138" s="2351"/>
      <c r="BJ138" s="2351"/>
      <c r="BK138" s="2351"/>
      <c r="BL138" s="1265"/>
      <c r="BM138" s="1265"/>
      <c r="BN138" s="1265"/>
      <c r="BO138" s="2351"/>
      <c r="BP138" s="2351"/>
      <c r="BQ138" s="2351"/>
      <c r="BR138" s="3599"/>
      <c r="BS138" s="3600"/>
      <c r="BT138" s="3600"/>
      <c r="BU138" s="3599"/>
      <c r="BV138" s="3600"/>
      <c r="BW138" s="3600"/>
      <c r="BX138" s="3600"/>
      <c r="BY138" s="3599"/>
      <c r="BZ138" s="3600"/>
      <c r="CA138" s="3599"/>
      <c r="CB138" s="3600"/>
      <c r="CC138" s="3600"/>
      <c r="CD138" s="3600"/>
      <c r="CE138" s="3600"/>
      <c r="CF138" s="3600"/>
      <c r="CG138" s="3600"/>
      <c r="CH138" s="3600"/>
      <c r="CI138" s="3600"/>
      <c r="CJ138" s="3600"/>
      <c r="CK138" s="3600"/>
      <c r="CL138" s="3600"/>
      <c r="CM138" s="3600"/>
      <c r="CN138" s="3600"/>
      <c r="CO138" s="3600"/>
      <c r="CP138" s="3600"/>
      <c r="CQ138" s="3600"/>
      <c r="CR138" s="3600"/>
      <c r="CS138" s="2320"/>
      <c r="CT138" s="2320"/>
      <c r="CU138" s="2320"/>
      <c r="CV138" s="2897"/>
      <c r="CW138" s="4309">
        <f>CW141-7</f>
        <v>43507</v>
      </c>
      <c r="CX138" s="4309">
        <f t="shared" ref="CX138:DC138" si="281">CX141-7</f>
        <v>43535</v>
      </c>
      <c r="CY138" s="4309">
        <f t="shared" si="281"/>
        <v>43570</v>
      </c>
      <c r="CZ138" s="4309">
        <f t="shared" si="281"/>
        <v>43598</v>
      </c>
      <c r="DA138" s="4309">
        <f t="shared" si="281"/>
        <v>43633</v>
      </c>
      <c r="DB138" s="4309">
        <f t="shared" si="281"/>
        <v>43296</v>
      </c>
      <c r="DC138" s="4309">
        <f t="shared" si="281"/>
        <v>43696</v>
      </c>
      <c r="DD138" s="4309" t="s">
        <v>454</v>
      </c>
      <c r="DE138" s="3949">
        <f t="shared" ref="DE138:DK138" si="282">DE141-7</f>
        <v>43717</v>
      </c>
      <c r="DF138" s="3949">
        <f t="shared" si="282"/>
        <v>43759</v>
      </c>
      <c r="DG138" s="3949">
        <f t="shared" si="282"/>
        <v>43801</v>
      </c>
      <c r="DH138" s="3949">
        <f t="shared" si="282"/>
        <v>43836</v>
      </c>
      <c r="DI138" s="3949">
        <f t="shared" si="282"/>
        <v>43871</v>
      </c>
      <c r="DJ138" s="3949">
        <f t="shared" si="282"/>
        <v>43906</v>
      </c>
      <c r="DK138" s="3949">
        <f t="shared" si="282"/>
        <v>43927</v>
      </c>
      <c r="DM138" s="2803"/>
    </row>
    <row r="139" spans="1:118" s="1" customFormat="1" ht="30" customHeight="1" x14ac:dyDescent="0.25">
      <c r="A139" s="4821"/>
      <c r="B139" s="4824"/>
      <c r="C139" s="3633" t="s">
        <v>960</v>
      </c>
      <c r="D139" s="18"/>
      <c r="E139" s="511"/>
      <c r="F139" s="2349"/>
      <c r="G139" s="2349"/>
      <c r="H139" s="2349"/>
      <c r="I139" s="2349"/>
      <c r="J139" s="2349"/>
      <c r="K139" s="511"/>
      <c r="L139" s="18"/>
      <c r="M139" s="580"/>
      <c r="N139" s="580"/>
      <c r="O139" s="580"/>
      <c r="P139" s="580"/>
      <c r="Q139" s="580"/>
      <c r="R139" s="580"/>
      <c r="S139" s="580"/>
      <c r="T139" s="580"/>
      <c r="U139" s="580"/>
      <c r="V139" s="580"/>
      <c r="W139" s="580"/>
      <c r="X139" s="580"/>
      <c r="Y139" s="580"/>
      <c r="Z139" s="580"/>
      <c r="AA139" s="2350"/>
      <c r="AB139" s="580"/>
      <c r="AC139" s="830"/>
      <c r="AD139" s="830"/>
      <c r="AE139" s="830"/>
      <c r="AF139" s="830"/>
      <c r="AG139" s="18"/>
      <c r="AH139" s="18"/>
      <c r="AI139" s="18"/>
      <c r="AJ139" s="814"/>
      <c r="AK139" s="814"/>
      <c r="AL139" s="18"/>
      <c r="AM139" s="18"/>
      <c r="AN139" s="18"/>
      <c r="AO139" s="18"/>
      <c r="AP139" s="18"/>
      <c r="AQ139" s="18"/>
      <c r="AR139" s="18"/>
      <c r="AS139" s="18"/>
      <c r="AT139" s="18"/>
      <c r="AU139" s="814"/>
      <c r="AV139" s="18"/>
      <c r="AW139" s="814"/>
      <c r="AX139" s="18"/>
      <c r="AY139" s="18"/>
      <c r="AZ139" s="18"/>
      <c r="BA139" s="2351"/>
      <c r="BB139" s="2351"/>
      <c r="BC139" s="2351"/>
      <c r="BD139" s="2351"/>
      <c r="BE139" s="2351"/>
      <c r="BF139" s="2351"/>
      <c r="BG139" s="2351"/>
      <c r="BH139" s="2351"/>
      <c r="BI139" s="2351"/>
      <c r="BJ139" s="2351"/>
      <c r="BK139" s="2351"/>
      <c r="BL139" s="1265"/>
      <c r="BM139" s="1265"/>
      <c r="BN139" s="1265"/>
      <c r="BO139" s="2351"/>
      <c r="BP139" s="2351"/>
      <c r="BQ139" s="2351"/>
      <c r="BR139" s="3599"/>
      <c r="BS139" s="3600"/>
      <c r="BT139" s="3600"/>
      <c r="BU139" s="3599"/>
      <c r="BV139" s="3600"/>
      <c r="BW139" s="3600"/>
      <c r="BX139" s="3600"/>
      <c r="BY139" s="3599"/>
      <c r="BZ139" s="3600"/>
      <c r="CA139" s="3599"/>
      <c r="CB139" s="3600"/>
      <c r="CC139" s="3600"/>
      <c r="CD139" s="3600"/>
      <c r="CE139" s="3600"/>
      <c r="CF139" s="3600"/>
      <c r="CG139" s="3600"/>
      <c r="CH139" s="3600"/>
      <c r="CI139" s="3600"/>
      <c r="CJ139" s="3600"/>
      <c r="CK139" s="3600"/>
      <c r="CL139" s="3600"/>
      <c r="CM139" s="3600"/>
      <c r="CN139" s="3600"/>
      <c r="CO139" s="3600"/>
      <c r="CP139" s="3600"/>
      <c r="CQ139" s="3600"/>
      <c r="CR139" s="3600"/>
      <c r="CS139" s="2320"/>
      <c r="CT139" s="2320"/>
      <c r="CU139" s="2320"/>
      <c r="CV139" s="2897"/>
      <c r="CW139" s="4309">
        <f>CW138+2</f>
        <v>43509</v>
      </c>
      <c r="CX139" s="4309">
        <f t="shared" ref="CX139:DC139" si="283">CX138+2</f>
        <v>43537</v>
      </c>
      <c r="CY139" s="4309">
        <f t="shared" si="283"/>
        <v>43572</v>
      </c>
      <c r="CZ139" s="4309">
        <f t="shared" si="283"/>
        <v>43600</v>
      </c>
      <c r="DA139" s="4309">
        <f t="shared" si="283"/>
        <v>43635</v>
      </c>
      <c r="DB139" s="4309">
        <f t="shared" si="283"/>
        <v>43298</v>
      </c>
      <c r="DC139" s="4309">
        <f t="shared" si="283"/>
        <v>43698</v>
      </c>
      <c r="DD139" s="4309" t="s">
        <v>454</v>
      </c>
      <c r="DE139" s="3949">
        <f t="shared" ref="DE139:DK139" si="284">DE138+2</f>
        <v>43719</v>
      </c>
      <c r="DF139" s="3949">
        <f t="shared" si="284"/>
        <v>43761</v>
      </c>
      <c r="DG139" s="3949">
        <f t="shared" si="284"/>
        <v>43803</v>
      </c>
      <c r="DH139" s="3949">
        <f t="shared" si="284"/>
        <v>43838</v>
      </c>
      <c r="DI139" s="3949">
        <f t="shared" si="284"/>
        <v>43873</v>
      </c>
      <c r="DJ139" s="3949">
        <f t="shared" si="284"/>
        <v>43908</v>
      </c>
      <c r="DK139" s="3949">
        <f t="shared" si="284"/>
        <v>43929</v>
      </c>
      <c r="DM139" s="2803"/>
    </row>
    <row r="140" spans="1:118" s="1" customFormat="1" ht="30" customHeight="1" x14ac:dyDescent="0.25">
      <c r="A140" s="4821"/>
      <c r="B140" s="4824"/>
      <c r="C140" s="4274" t="s">
        <v>958</v>
      </c>
      <c r="D140" s="4275"/>
      <c r="E140" s="4276"/>
      <c r="F140" s="4277"/>
      <c r="G140" s="4277"/>
      <c r="H140" s="4277"/>
      <c r="I140" s="4277"/>
      <c r="J140" s="4277"/>
      <c r="K140" s="4276"/>
      <c r="L140" s="4275"/>
      <c r="M140" s="4278"/>
      <c r="N140" s="4278"/>
      <c r="O140" s="4278"/>
      <c r="P140" s="4278"/>
      <c r="Q140" s="4278"/>
      <c r="R140" s="4278"/>
      <c r="S140" s="4278"/>
      <c r="T140" s="4278"/>
      <c r="U140" s="4278"/>
      <c r="V140" s="4278"/>
      <c r="W140" s="4278"/>
      <c r="X140" s="4278"/>
      <c r="Y140" s="4278"/>
      <c r="Z140" s="4278"/>
      <c r="AA140" s="4279"/>
      <c r="AB140" s="4278"/>
      <c r="AC140" s="4280"/>
      <c r="AD140" s="4280"/>
      <c r="AE140" s="4280"/>
      <c r="AF140" s="4280"/>
      <c r="AG140" s="4275"/>
      <c r="AH140" s="4275"/>
      <c r="AI140" s="4275"/>
      <c r="AJ140" s="4281"/>
      <c r="AK140" s="4281"/>
      <c r="AL140" s="4275"/>
      <c r="AM140" s="4275"/>
      <c r="AN140" s="4275"/>
      <c r="AO140" s="4275"/>
      <c r="AP140" s="4275"/>
      <c r="AQ140" s="4275"/>
      <c r="AR140" s="4275"/>
      <c r="AS140" s="4275"/>
      <c r="AT140" s="4275"/>
      <c r="AU140" s="4281"/>
      <c r="AV140" s="4275"/>
      <c r="AW140" s="4281"/>
      <c r="AX140" s="4275"/>
      <c r="AY140" s="4275"/>
      <c r="AZ140" s="4275"/>
      <c r="BA140" s="4282"/>
      <c r="BB140" s="4282"/>
      <c r="BC140" s="4282"/>
      <c r="BD140" s="4282"/>
      <c r="BE140" s="4282"/>
      <c r="BF140" s="4282"/>
      <c r="BG140" s="4282"/>
      <c r="BH140" s="4282"/>
      <c r="BI140" s="4282"/>
      <c r="BJ140" s="4282"/>
      <c r="BK140" s="4282"/>
      <c r="BL140" s="4283"/>
      <c r="BM140" s="4283"/>
      <c r="BN140" s="4283"/>
      <c r="BO140" s="4282"/>
      <c r="BP140" s="4282"/>
      <c r="BQ140" s="4282"/>
      <c r="BR140" s="4284"/>
      <c r="BS140" s="4285"/>
      <c r="BT140" s="4285"/>
      <c r="BU140" s="4284"/>
      <c r="BV140" s="4285"/>
      <c r="BW140" s="4285"/>
      <c r="BX140" s="4285"/>
      <c r="BY140" s="4284"/>
      <c r="BZ140" s="4285"/>
      <c r="CA140" s="4284"/>
      <c r="CB140" s="4285"/>
      <c r="CC140" s="4285"/>
      <c r="CD140" s="4285"/>
      <c r="CE140" s="4285"/>
      <c r="CF140" s="4285"/>
      <c r="CG140" s="4285"/>
      <c r="CH140" s="4285"/>
      <c r="CI140" s="4285"/>
      <c r="CJ140" s="4285"/>
      <c r="CK140" s="4285"/>
      <c r="CL140" s="4285"/>
      <c r="CM140" s="4285"/>
      <c r="CN140" s="4285"/>
      <c r="CO140" s="4285"/>
      <c r="CP140" s="4285"/>
      <c r="CQ140" s="4285"/>
      <c r="CR140" s="4285"/>
      <c r="CS140" s="4286"/>
      <c r="CT140" s="4286"/>
      <c r="CU140" s="4286"/>
      <c r="CV140" s="4287"/>
      <c r="CW140" s="4315">
        <f>CV56</f>
        <v>43516</v>
      </c>
      <c r="CX140" s="4315">
        <f t="shared" ref="CX140:DC140" si="285">CW56</f>
        <v>43551</v>
      </c>
      <c r="CY140" s="4315">
        <f t="shared" si="285"/>
        <v>43579</v>
      </c>
      <c r="CZ140" s="4315">
        <f t="shared" si="285"/>
        <v>43614</v>
      </c>
      <c r="DA140" s="4315">
        <f t="shared" si="285"/>
        <v>43642</v>
      </c>
      <c r="DB140" s="4315">
        <f t="shared" si="285"/>
        <v>43677</v>
      </c>
      <c r="DC140" s="4315">
        <f t="shared" si="285"/>
        <v>43340</v>
      </c>
      <c r="DD140" s="4315" t="s">
        <v>454</v>
      </c>
      <c r="DE140" s="4288" t="str">
        <f t="shared" ref="DE140:DK140" si="286">DD56</f>
        <v>Same as 1/30</v>
      </c>
      <c r="DF140" s="4288">
        <f t="shared" si="286"/>
        <v>43768</v>
      </c>
      <c r="DG140" s="4288">
        <f t="shared" si="286"/>
        <v>43803</v>
      </c>
      <c r="DH140" s="4288">
        <f t="shared" si="286"/>
        <v>43845</v>
      </c>
      <c r="DI140" s="4288">
        <f t="shared" si="286"/>
        <v>43880</v>
      </c>
      <c r="DJ140" s="4288">
        <f t="shared" si="286"/>
        <v>43915</v>
      </c>
      <c r="DK140" s="4288">
        <f t="shared" si="286"/>
        <v>43950</v>
      </c>
      <c r="DM140" s="2803"/>
    </row>
    <row r="141" spans="1:118" s="1" customFormat="1" ht="30" customHeight="1" x14ac:dyDescent="0.25">
      <c r="A141" s="4821"/>
      <c r="B141" s="4824"/>
      <c r="C141" s="3633" t="s">
        <v>890</v>
      </c>
      <c r="D141" s="18"/>
      <c r="E141" s="511"/>
      <c r="F141" s="2349"/>
      <c r="G141" s="2349"/>
      <c r="H141" s="2349"/>
      <c r="I141" s="2349"/>
      <c r="J141" s="2349"/>
      <c r="K141" s="511"/>
      <c r="L141" s="18"/>
      <c r="M141" s="580"/>
      <c r="N141" s="580"/>
      <c r="O141" s="580"/>
      <c r="P141" s="580"/>
      <c r="Q141" s="580"/>
      <c r="R141" s="580"/>
      <c r="S141" s="580"/>
      <c r="T141" s="580"/>
      <c r="U141" s="580"/>
      <c r="V141" s="580"/>
      <c r="W141" s="580"/>
      <c r="X141" s="580"/>
      <c r="Y141" s="580"/>
      <c r="Z141" s="580"/>
      <c r="AA141" s="2350"/>
      <c r="AB141" s="580"/>
      <c r="AC141" s="830"/>
      <c r="AD141" s="830"/>
      <c r="AE141" s="830"/>
      <c r="AF141" s="830"/>
      <c r="AG141" s="18"/>
      <c r="AH141" s="18"/>
      <c r="AI141" s="18"/>
      <c r="AJ141" s="814"/>
      <c r="AK141" s="814"/>
      <c r="AL141" s="18"/>
      <c r="AM141" s="18"/>
      <c r="AN141" s="18"/>
      <c r="AO141" s="18"/>
      <c r="AP141" s="18"/>
      <c r="AQ141" s="18"/>
      <c r="AR141" s="18"/>
      <c r="AS141" s="18"/>
      <c r="AT141" s="18"/>
      <c r="AU141" s="814"/>
      <c r="AV141" s="18"/>
      <c r="AW141" s="814"/>
      <c r="AX141" s="18"/>
      <c r="AY141" s="18"/>
      <c r="AZ141" s="18"/>
      <c r="BA141" s="2351"/>
      <c r="BB141" s="2351"/>
      <c r="BC141" s="2351"/>
      <c r="BD141" s="2351"/>
      <c r="BE141" s="2351"/>
      <c r="BF141" s="2351"/>
      <c r="BG141" s="2351"/>
      <c r="BH141" s="2351"/>
      <c r="BI141" s="2351"/>
      <c r="BJ141" s="2351"/>
      <c r="BK141" s="2351"/>
      <c r="BL141" s="1265"/>
      <c r="BM141" s="1265"/>
      <c r="BN141" s="1265"/>
      <c r="BO141" s="2351"/>
      <c r="BP141" s="2351"/>
      <c r="BQ141" s="2351"/>
      <c r="BR141" s="3599"/>
      <c r="BS141" s="3600"/>
      <c r="BT141" s="3600"/>
      <c r="BU141" s="3599"/>
      <c r="BV141" s="3600"/>
      <c r="BW141" s="3600"/>
      <c r="BX141" s="3600"/>
      <c r="BY141" s="3599"/>
      <c r="BZ141" s="3600"/>
      <c r="CA141" s="3599"/>
      <c r="CB141" s="3600"/>
      <c r="CC141" s="3600"/>
      <c r="CD141" s="3600"/>
      <c r="CE141" s="3600"/>
      <c r="CF141" s="3600"/>
      <c r="CG141" s="3600"/>
      <c r="CH141" s="3600"/>
      <c r="CI141" s="3600"/>
      <c r="CJ141" s="3600"/>
      <c r="CK141" s="3600"/>
      <c r="CL141" s="3600"/>
      <c r="CM141" s="3600"/>
      <c r="CN141" s="3600"/>
      <c r="CO141" s="3600"/>
      <c r="CP141" s="3600"/>
      <c r="CQ141" s="3600"/>
      <c r="CR141" s="3600"/>
      <c r="CS141" s="2320"/>
      <c r="CT141" s="2320"/>
      <c r="CU141" s="2320"/>
      <c r="CV141" s="2897"/>
      <c r="CW141" s="4309">
        <f>CW142-4</f>
        <v>43514</v>
      </c>
      <c r="CX141" s="4309">
        <f t="shared" ref="CX141:DC141" si="287">CX142-4</f>
        <v>43542</v>
      </c>
      <c r="CY141" s="4309">
        <f t="shared" si="287"/>
        <v>43577</v>
      </c>
      <c r="CZ141" s="4309">
        <f t="shared" si="287"/>
        <v>43605</v>
      </c>
      <c r="DA141" s="4309">
        <f t="shared" si="287"/>
        <v>43640</v>
      </c>
      <c r="DB141" s="4309">
        <f t="shared" si="287"/>
        <v>43303</v>
      </c>
      <c r="DC141" s="4309">
        <f t="shared" si="287"/>
        <v>43703</v>
      </c>
      <c r="DD141" s="4309" t="s">
        <v>454</v>
      </c>
      <c r="DE141" s="3949">
        <f t="shared" ref="DE141:DK141" si="288">DE142-4</f>
        <v>43724</v>
      </c>
      <c r="DF141" s="3949">
        <f t="shared" si="288"/>
        <v>43766</v>
      </c>
      <c r="DG141" s="3949">
        <f t="shared" si="288"/>
        <v>43808</v>
      </c>
      <c r="DH141" s="3949">
        <f t="shared" si="288"/>
        <v>43843</v>
      </c>
      <c r="DI141" s="3949">
        <f t="shared" si="288"/>
        <v>43878</v>
      </c>
      <c r="DJ141" s="3949">
        <f t="shared" si="288"/>
        <v>43913</v>
      </c>
      <c r="DK141" s="3949">
        <f t="shared" si="288"/>
        <v>43934</v>
      </c>
      <c r="DM141" s="2803"/>
      <c r="DN141" s="1" t="s">
        <v>1</v>
      </c>
    </row>
    <row r="142" spans="1:118" s="1" customFormat="1" ht="30" customHeight="1" x14ac:dyDescent="0.25">
      <c r="A142" s="4821"/>
      <c r="B142" s="4824"/>
      <c r="C142" s="3633" t="s">
        <v>891</v>
      </c>
      <c r="D142" s="18"/>
      <c r="E142" s="511"/>
      <c r="F142" s="2349"/>
      <c r="G142" s="2349"/>
      <c r="H142" s="2349"/>
      <c r="I142" s="2349"/>
      <c r="J142" s="2349"/>
      <c r="K142" s="511"/>
      <c r="L142" s="18"/>
      <c r="M142" s="580"/>
      <c r="N142" s="580"/>
      <c r="O142" s="580"/>
      <c r="P142" s="580"/>
      <c r="Q142" s="580"/>
      <c r="R142" s="580"/>
      <c r="S142" s="580"/>
      <c r="T142" s="580"/>
      <c r="U142" s="580"/>
      <c r="V142" s="580"/>
      <c r="W142" s="580"/>
      <c r="X142" s="580"/>
      <c r="Y142" s="580"/>
      <c r="Z142" s="580"/>
      <c r="AA142" s="2350"/>
      <c r="AB142" s="580"/>
      <c r="AC142" s="830"/>
      <c r="AD142" s="830"/>
      <c r="AE142" s="830"/>
      <c r="AF142" s="830"/>
      <c r="AG142" s="18"/>
      <c r="AH142" s="18"/>
      <c r="AI142" s="18"/>
      <c r="AJ142" s="814"/>
      <c r="AK142" s="814"/>
      <c r="AL142" s="18"/>
      <c r="AM142" s="18"/>
      <c r="AN142" s="18"/>
      <c r="AO142" s="18"/>
      <c r="AP142" s="18"/>
      <c r="AQ142" s="18"/>
      <c r="AR142" s="18"/>
      <c r="AS142" s="18"/>
      <c r="AT142" s="18"/>
      <c r="AU142" s="814"/>
      <c r="AV142" s="18"/>
      <c r="AW142" s="814"/>
      <c r="AX142" s="18"/>
      <c r="AY142" s="18"/>
      <c r="AZ142" s="18"/>
      <c r="BA142" s="2351"/>
      <c r="BB142" s="2351"/>
      <c r="BC142" s="2351"/>
      <c r="BD142" s="2351"/>
      <c r="BE142" s="2351"/>
      <c r="BF142" s="2351"/>
      <c r="BG142" s="2351"/>
      <c r="BH142" s="2351"/>
      <c r="BI142" s="2351"/>
      <c r="BJ142" s="2351"/>
      <c r="BK142" s="2351"/>
      <c r="BL142" s="1265"/>
      <c r="BM142" s="1265"/>
      <c r="BN142" s="1265"/>
      <c r="BO142" s="2351"/>
      <c r="BP142" s="2351"/>
      <c r="BQ142" s="2351"/>
      <c r="BR142" s="3599"/>
      <c r="BS142" s="3600"/>
      <c r="BT142" s="3600"/>
      <c r="BU142" s="3599"/>
      <c r="BV142" s="3600"/>
      <c r="BW142" s="3600"/>
      <c r="BX142" s="3600"/>
      <c r="BY142" s="3599"/>
      <c r="BZ142" s="3600"/>
      <c r="CA142" s="3599"/>
      <c r="CB142" s="3600"/>
      <c r="CC142" s="3600"/>
      <c r="CD142" s="3600"/>
      <c r="CE142" s="3600"/>
      <c r="CF142" s="3600"/>
      <c r="CG142" s="3600"/>
      <c r="CH142" s="3600"/>
      <c r="CI142" s="3600"/>
      <c r="CJ142" s="3600"/>
      <c r="CK142" s="3600"/>
      <c r="CL142" s="3600"/>
      <c r="CM142" s="3600"/>
      <c r="CN142" s="3600"/>
      <c r="CO142" s="3600"/>
      <c r="CP142" s="3600"/>
      <c r="CQ142" s="3600"/>
      <c r="CR142" s="3600"/>
      <c r="CS142" s="2320"/>
      <c r="CT142" s="2320"/>
      <c r="CU142" s="2320"/>
      <c r="CV142" s="2897"/>
      <c r="CW142" s="4309">
        <f t="shared" ref="CW142:DC142" si="289">CW144-26</f>
        <v>43518</v>
      </c>
      <c r="CX142" s="4309">
        <f t="shared" si="289"/>
        <v>43546</v>
      </c>
      <c r="CY142" s="4309">
        <f t="shared" si="289"/>
        <v>43581</v>
      </c>
      <c r="CZ142" s="4309">
        <f t="shared" si="289"/>
        <v>43609</v>
      </c>
      <c r="DA142" s="4309">
        <f t="shared" si="289"/>
        <v>43644</v>
      </c>
      <c r="DB142" s="4309">
        <f t="shared" si="289"/>
        <v>43307</v>
      </c>
      <c r="DC142" s="4309">
        <f t="shared" si="289"/>
        <v>43707</v>
      </c>
      <c r="DD142" s="4309" t="s">
        <v>454</v>
      </c>
      <c r="DE142" s="4317">
        <f>DE144-33</f>
        <v>43728</v>
      </c>
      <c r="DF142" s="3949">
        <f t="shared" ref="DF142:DK142" si="290">DF144-26</f>
        <v>43770</v>
      </c>
      <c r="DG142" s="3949">
        <f t="shared" si="290"/>
        <v>43812</v>
      </c>
      <c r="DH142" s="3949">
        <f t="shared" si="290"/>
        <v>43847</v>
      </c>
      <c r="DI142" s="3949">
        <f t="shared" si="290"/>
        <v>43882</v>
      </c>
      <c r="DJ142" s="3949">
        <f t="shared" si="290"/>
        <v>43917</v>
      </c>
      <c r="DK142" s="3949">
        <f t="shared" si="290"/>
        <v>43938</v>
      </c>
      <c r="DM142" s="2803"/>
    </row>
    <row r="143" spans="1:118" s="1" customFormat="1" ht="30" customHeight="1" x14ac:dyDescent="0.25">
      <c r="A143" s="4821"/>
      <c r="B143" s="4824"/>
      <c r="C143" s="3633" t="s">
        <v>965</v>
      </c>
      <c r="D143" s="18"/>
      <c r="E143" s="511"/>
      <c r="F143" s="2349"/>
      <c r="G143" s="2349"/>
      <c r="H143" s="2349"/>
      <c r="I143" s="2349"/>
      <c r="J143" s="2349"/>
      <c r="K143" s="511"/>
      <c r="L143" s="18"/>
      <c r="M143" s="580"/>
      <c r="N143" s="580"/>
      <c r="O143" s="580"/>
      <c r="P143" s="580"/>
      <c r="Q143" s="580"/>
      <c r="R143" s="580"/>
      <c r="S143" s="580"/>
      <c r="T143" s="580"/>
      <c r="U143" s="580"/>
      <c r="V143" s="580"/>
      <c r="W143" s="580"/>
      <c r="X143" s="580"/>
      <c r="Y143" s="580"/>
      <c r="Z143" s="580"/>
      <c r="AA143" s="2350"/>
      <c r="AB143" s="580"/>
      <c r="AC143" s="830"/>
      <c r="AD143" s="830"/>
      <c r="AE143" s="830"/>
      <c r="AF143" s="830"/>
      <c r="AG143" s="18"/>
      <c r="AH143" s="18"/>
      <c r="AI143" s="18"/>
      <c r="AJ143" s="814"/>
      <c r="AK143" s="814"/>
      <c r="AL143" s="18"/>
      <c r="AM143" s="18"/>
      <c r="AN143" s="18"/>
      <c r="AO143" s="18"/>
      <c r="AP143" s="18"/>
      <c r="AQ143" s="18"/>
      <c r="AR143" s="18"/>
      <c r="AS143" s="18"/>
      <c r="AT143" s="18"/>
      <c r="AU143" s="814"/>
      <c r="AV143" s="18"/>
      <c r="AW143" s="814"/>
      <c r="AX143" s="18"/>
      <c r="AY143" s="18"/>
      <c r="AZ143" s="18"/>
      <c r="BA143" s="2351"/>
      <c r="BB143" s="2351"/>
      <c r="BC143" s="2351"/>
      <c r="BD143" s="2351"/>
      <c r="BE143" s="2351"/>
      <c r="BF143" s="2351"/>
      <c r="BG143" s="2351"/>
      <c r="BH143" s="2351"/>
      <c r="BI143" s="2351"/>
      <c r="BJ143" s="2351"/>
      <c r="BK143" s="2351"/>
      <c r="BL143" s="1265"/>
      <c r="BM143" s="1265"/>
      <c r="BN143" s="1265"/>
      <c r="BO143" s="2351"/>
      <c r="BP143" s="2351"/>
      <c r="BQ143" s="2351"/>
      <c r="BR143" s="3599"/>
      <c r="BS143" s="3600"/>
      <c r="BT143" s="3600"/>
      <c r="BU143" s="3599"/>
      <c r="BV143" s="3600"/>
      <c r="BW143" s="3600"/>
      <c r="BX143" s="3600"/>
      <c r="BY143" s="3599"/>
      <c r="BZ143" s="3600"/>
      <c r="CA143" s="3599"/>
      <c r="CB143" s="3600"/>
      <c r="CC143" s="3600"/>
      <c r="CD143" s="3600"/>
      <c r="CE143" s="3600"/>
      <c r="CF143" s="3600"/>
      <c r="CG143" s="3600"/>
      <c r="CH143" s="3600"/>
      <c r="CI143" s="3600"/>
      <c r="CJ143" s="3600"/>
      <c r="CK143" s="3600"/>
      <c r="CL143" s="3600"/>
      <c r="CM143" s="3600"/>
      <c r="CN143" s="3600"/>
      <c r="CO143" s="3600"/>
      <c r="CP143" s="3600"/>
      <c r="CQ143" s="3600"/>
      <c r="CR143" s="3600"/>
      <c r="CS143" s="2320"/>
      <c r="CT143" s="2320"/>
      <c r="CU143" s="2320"/>
      <c r="CV143" s="2897"/>
      <c r="CW143" s="4309">
        <f t="shared" ref="CW143:DC143" si="291">CW145+1</f>
        <v>43552</v>
      </c>
      <c r="CX143" s="4309">
        <f t="shared" si="291"/>
        <v>43580</v>
      </c>
      <c r="CY143" s="4309">
        <f t="shared" si="291"/>
        <v>43615</v>
      </c>
      <c r="CZ143" s="4309">
        <f t="shared" si="291"/>
        <v>43643</v>
      </c>
      <c r="DA143" s="4309">
        <f t="shared" si="291"/>
        <v>43678</v>
      </c>
      <c r="DB143" s="4309">
        <f t="shared" si="291"/>
        <v>43341</v>
      </c>
      <c r="DC143" s="4309">
        <f t="shared" si="291"/>
        <v>43741</v>
      </c>
      <c r="DD143" s="4309" t="s">
        <v>454</v>
      </c>
      <c r="DE143" s="3949">
        <f t="shared" ref="DE143:DK143" si="292">DE145+1</f>
        <v>43769</v>
      </c>
      <c r="DF143" s="3949">
        <f t="shared" si="292"/>
        <v>43804</v>
      </c>
      <c r="DG143" s="3949">
        <f t="shared" si="292"/>
        <v>43846</v>
      </c>
      <c r="DH143" s="3949">
        <f t="shared" si="292"/>
        <v>43881</v>
      </c>
      <c r="DI143" s="3949">
        <f t="shared" si="292"/>
        <v>43916</v>
      </c>
      <c r="DJ143" s="3949">
        <f t="shared" si="292"/>
        <v>43951</v>
      </c>
      <c r="DK143" s="3949">
        <f t="shared" si="292"/>
        <v>43979</v>
      </c>
      <c r="DM143" s="2803"/>
    </row>
    <row r="144" spans="1:118" s="1" customFormat="1" ht="30" customHeight="1" x14ac:dyDescent="0.25">
      <c r="A144" s="4821"/>
      <c r="B144" s="4824"/>
      <c r="C144" s="3633" t="s">
        <v>893</v>
      </c>
      <c r="D144" s="18"/>
      <c r="E144" s="511"/>
      <c r="F144" s="2349"/>
      <c r="G144" s="2349"/>
      <c r="H144" s="2349"/>
      <c r="I144" s="2349"/>
      <c r="J144" s="2349"/>
      <c r="K144" s="511"/>
      <c r="L144" s="18"/>
      <c r="M144" s="580"/>
      <c r="N144" s="580"/>
      <c r="O144" s="580"/>
      <c r="P144" s="580"/>
      <c r="Q144" s="580"/>
      <c r="R144" s="580"/>
      <c r="S144" s="580"/>
      <c r="T144" s="580"/>
      <c r="U144" s="580"/>
      <c r="V144" s="580"/>
      <c r="W144" s="580"/>
      <c r="X144" s="580"/>
      <c r="Y144" s="580"/>
      <c r="Z144" s="580"/>
      <c r="AA144" s="2350"/>
      <c r="AB144" s="580"/>
      <c r="AC144" s="830"/>
      <c r="AD144" s="830"/>
      <c r="AE144" s="830"/>
      <c r="AF144" s="830"/>
      <c r="AG144" s="18"/>
      <c r="AH144" s="18"/>
      <c r="AI144" s="18"/>
      <c r="AJ144" s="814"/>
      <c r="AK144" s="814"/>
      <c r="AL144" s="18"/>
      <c r="AM144" s="18"/>
      <c r="AN144" s="18"/>
      <c r="AO144" s="18"/>
      <c r="AP144" s="18"/>
      <c r="AQ144" s="18"/>
      <c r="AR144" s="18"/>
      <c r="AS144" s="18"/>
      <c r="AT144" s="18"/>
      <c r="AU144" s="814"/>
      <c r="AV144" s="18"/>
      <c r="AW144" s="814"/>
      <c r="AX144" s="18"/>
      <c r="AY144" s="18"/>
      <c r="AZ144" s="18"/>
      <c r="BA144" s="2351"/>
      <c r="BB144" s="2351"/>
      <c r="BC144" s="2351"/>
      <c r="BD144" s="2351"/>
      <c r="BE144" s="2351"/>
      <c r="BF144" s="2351"/>
      <c r="BG144" s="2351"/>
      <c r="BH144" s="2351"/>
      <c r="BI144" s="2351"/>
      <c r="BJ144" s="2351"/>
      <c r="BK144" s="2351"/>
      <c r="BL144" s="1265"/>
      <c r="BM144" s="1265"/>
      <c r="BN144" s="1265"/>
      <c r="BO144" s="2351"/>
      <c r="BP144" s="2351"/>
      <c r="BQ144" s="2351"/>
      <c r="BR144" s="3599"/>
      <c r="BS144" s="3600"/>
      <c r="BT144" s="3600"/>
      <c r="BU144" s="3599"/>
      <c r="BV144" s="3600"/>
      <c r="BW144" s="3600"/>
      <c r="BX144" s="3600"/>
      <c r="BY144" s="3599"/>
      <c r="BZ144" s="3600"/>
      <c r="CA144" s="3599"/>
      <c r="CB144" s="3600"/>
      <c r="CC144" s="3600"/>
      <c r="CD144" s="3600"/>
      <c r="CE144" s="3600"/>
      <c r="CF144" s="3600"/>
      <c r="CG144" s="3600"/>
      <c r="CH144" s="3600"/>
      <c r="CI144" s="3600"/>
      <c r="CJ144" s="3600"/>
      <c r="CK144" s="3600"/>
      <c r="CL144" s="3600"/>
      <c r="CM144" s="3600"/>
      <c r="CN144" s="3600"/>
      <c r="CO144" s="3600"/>
      <c r="CP144" s="3600"/>
      <c r="CQ144" s="3600"/>
      <c r="CR144" s="3600"/>
      <c r="CS144" s="2320"/>
      <c r="CT144" s="2320"/>
      <c r="CU144" s="2320"/>
      <c r="CV144" s="2897"/>
      <c r="CW144" s="4309">
        <f t="shared" ref="CW144:DC144" si="293">CW53</f>
        <v>43544</v>
      </c>
      <c r="CX144" s="4309">
        <f t="shared" si="293"/>
        <v>43572</v>
      </c>
      <c r="CY144" s="4309">
        <f t="shared" si="293"/>
        <v>43607</v>
      </c>
      <c r="CZ144" s="4309">
        <f t="shared" si="293"/>
        <v>43635</v>
      </c>
      <c r="DA144" s="4309">
        <f t="shared" si="293"/>
        <v>43670</v>
      </c>
      <c r="DB144" s="4309">
        <f t="shared" si="293"/>
        <v>43333</v>
      </c>
      <c r="DC144" s="4309">
        <f t="shared" si="293"/>
        <v>43733</v>
      </c>
      <c r="DD144" s="4309" t="s">
        <v>454</v>
      </c>
      <c r="DE144" s="3949">
        <f t="shared" ref="DE144:DK144" si="294">DE53</f>
        <v>43761</v>
      </c>
      <c r="DF144" s="3949">
        <f t="shared" si="294"/>
        <v>43796</v>
      </c>
      <c r="DG144" s="3949">
        <f t="shared" si="294"/>
        <v>43838</v>
      </c>
      <c r="DH144" s="3949">
        <f t="shared" si="294"/>
        <v>43873</v>
      </c>
      <c r="DI144" s="3949">
        <f t="shared" si="294"/>
        <v>43908</v>
      </c>
      <c r="DJ144" s="3949">
        <f t="shared" si="294"/>
        <v>43943</v>
      </c>
      <c r="DK144" s="3949">
        <f t="shared" si="294"/>
        <v>43964</v>
      </c>
      <c r="DM144" s="2803"/>
    </row>
    <row r="145" spans="1:117" s="1" customFormat="1" ht="30" customHeight="1" x14ac:dyDescent="0.25">
      <c r="A145" s="4821"/>
      <c r="B145" s="4824"/>
      <c r="C145" s="4291" t="s">
        <v>942</v>
      </c>
      <c r="D145" s="4292"/>
      <c r="E145" s="4293"/>
      <c r="F145" s="4294"/>
      <c r="G145" s="4294"/>
      <c r="H145" s="4294"/>
      <c r="I145" s="4294"/>
      <c r="J145" s="4294"/>
      <c r="K145" s="4293"/>
      <c r="L145" s="4292"/>
      <c r="M145" s="4295"/>
      <c r="N145" s="4295"/>
      <c r="O145" s="4295"/>
      <c r="P145" s="4295"/>
      <c r="Q145" s="4295"/>
      <c r="R145" s="4295"/>
      <c r="S145" s="4295"/>
      <c r="T145" s="4295"/>
      <c r="U145" s="4295"/>
      <c r="V145" s="4295"/>
      <c r="W145" s="4295"/>
      <c r="X145" s="4295"/>
      <c r="Y145" s="4295"/>
      <c r="Z145" s="4295"/>
      <c r="AA145" s="4296"/>
      <c r="AB145" s="4295"/>
      <c r="AC145" s="4297"/>
      <c r="AD145" s="4297"/>
      <c r="AE145" s="4297"/>
      <c r="AF145" s="4297"/>
      <c r="AG145" s="4292"/>
      <c r="AH145" s="4292"/>
      <c r="AI145" s="4292"/>
      <c r="AJ145" s="4298"/>
      <c r="AK145" s="4298"/>
      <c r="AL145" s="4292"/>
      <c r="AM145" s="4292"/>
      <c r="AN145" s="4292"/>
      <c r="AO145" s="4292"/>
      <c r="AP145" s="4292"/>
      <c r="AQ145" s="4292"/>
      <c r="AR145" s="4292"/>
      <c r="AS145" s="4292"/>
      <c r="AT145" s="4292"/>
      <c r="AU145" s="4298"/>
      <c r="AV145" s="4292"/>
      <c r="AW145" s="4298"/>
      <c r="AX145" s="4292"/>
      <c r="AY145" s="4292"/>
      <c r="AZ145" s="4292"/>
      <c r="BA145" s="4299"/>
      <c r="BB145" s="4299"/>
      <c r="BC145" s="4299"/>
      <c r="BD145" s="4299"/>
      <c r="BE145" s="4299"/>
      <c r="BF145" s="4299"/>
      <c r="BG145" s="4299"/>
      <c r="BH145" s="4299"/>
      <c r="BI145" s="4299"/>
      <c r="BJ145" s="4299"/>
      <c r="BK145" s="4299"/>
      <c r="BL145" s="4300"/>
      <c r="BM145" s="4300"/>
      <c r="BN145" s="4300"/>
      <c r="BO145" s="4299"/>
      <c r="BP145" s="4299"/>
      <c r="BQ145" s="4299"/>
      <c r="BR145" s="4301"/>
      <c r="BS145" s="4302"/>
      <c r="BT145" s="4302"/>
      <c r="BU145" s="4301"/>
      <c r="BV145" s="4302"/>
      <c r="BW145" s="4302"/>
      <c r="BX145" s="4302"/>
      <c r="BY145" s="4301"/>
      <c r="BZ145" s="4302"/>
      <c r="CA145" s="4301"/>
      <c r="CB145" s="4302"/>
      <c r="CC145" s="4302"/>
      <c r="CD145" s="4302"/>
      <c r="CE145" s="4302"/>
      <c r="CF145" s="4302"/>
      <c r="CG145" s="4302"/>
      <c r="CH145" s="4302"/>
      <c r="CI145" s="4302"/>
      <c r="CJ145" s="4302"/>
      <c r="CK145" s="4302"/>
      <c r="CL145" s="4302"/>
      <c r="CM145" s="4302"/>
      <c r="CN145" s="4302"/>
      <c r="CO145" s="4302"/>
      <c r="CP145" s="4302"/>
      <c r="CQ145" s="4302"/>
      <c r="CR145" s="4302"/>
      <c r="CS145" s="4303"/>
      <c r="CT145" s="4303"/>
      <c r="CU145" s="4303"/>
      <c r="CV145" s="4304"/>
      <c r="CW145" s="4310">
        <f t="shared" ref="CW145:DC145" si="295">CW56</f>
        <v>43551</v>
      </c>
      <c r="CX145" s="4310">
        <f t="shared" si="295"/>
        <v>43579</v>
      </c>
      <c r="CY145" s="4310">
        <f t="shared" si="295"/>
        <v>43614</v>
      </c>
      <c r="CZ145" s="4310">
        <f t="shared" si="295"/>
        <v>43642</v>
      </c>
      <c r="DA145" s="4310">
        <f t="shared" si="295"/>
        <v>43677</v>
      </c>
      <c r="DB145" s="4310">
        <f t="shared" si="295"/>
        <v>43340</v>
      </c>
      <c r="DC145" s="4310">
        <f t="shared" si="295"/>
        <v>43740</v>
      </c>
      <c r="DD145" s="4310" t="s">
        <v>454</v>
      </c>
      <c r="DE145" s="4305">
        <f t="shared" ref="DE145:DK145" si="296">DE56</f>
        <v>43768</v>
      </c>
      <c r="DF145" s="4305">
        <f t="shared" si="296"/>
        <v>43803</v>
      </c>
      <c r="DG145" s="4305">
        <f t="shared" si="296"/>
        <v>43845</v>
      </c>
      <c r="DH145" s="4305">
        <f t="shared" si="296"/>
        <v>43880</v>
      </c>
      <c r="DI145" s="4305">
        <f t="shared" si="296"/>
        <v>43915</v>
      </c>
      <c r="DJ145" s="4305">
        <f t="shared" si="296"/>
        <v>43950</v>
      </c>
      <c r="DK145" s="4305">
        <f t="shared" si="296"/>
        <v>43978</v>
      </c>
      <c r="DM145" s="2803"/>
    </row>
    <row r="146" spans="1:117" s="1" customFormat="1" ht="30" customHeight="1" x14ac:dyDescent="0.25">
      <c r="A146" s="4821"/>
      <c r="B146" s="4824"/>
      <c r="C146" s="3633" t="s">
        <v>965</v>
      </c>
      <c r="D146" s="4292"/>
      <c r="E146" s="4293"/>
      <c r="F146" s="4294"/>
      <c r="G146" s="4294"/>
      <c r="H146" s="4294"/>
      <c r="I146" s="4294"/>
      <c r="J146" s="4294"/>
      <c r="K146" s="4293"/>
      <c r="L146" s="4292"/>
      <c r="M146" s="4295"/>
      <c r="N146" s="4295"/>
      <c r="O146" s="4295"/>
      <c r="P146" s="4295"/>
      <c r="Q146" s="4295"/>
      <c r="R146" s="4295"/>
      <c r="S146" s="4295"/>
      <c r="T146" s="4295"/>
      <c r="U146" s="4295"/>
      <c r="V146" s="4295"/>
      <c r="W146" s="4295"/>
      <c r="X146" s="4295"/>
      <c r="Y146" s="4295"/>
      <c r="Z146" s="4295"/>
      <c r="AA146" s="4296"/>
      <c r="AB146" s="4295"/>
      <c r="AC146" s="4297"/>
      <c r="AD146" s="4297"/>
      <c r="AE146" s="4297"/>
      <c r="AF146" s="4297"/>
      <c r="AG146" s="4292"/>
      <c r="AH146" s="4292"/>
      <c r="AI146" s="4292"/>
      <c r="AJ146" s="4298"/>
      <c r="AK146" s="4298"/>
      <c r="AL146" s="4292"/>
      <c r="AM146" s="4292"/>
      <c r="AN146" s="4292"/>
      <c r="AO146" s="4292"/>
      <c r="AP146" s="4292"/>
      <c r="AQ146" s="4292"/>
      <c r="AR146" s="4292"/>
      <c r="AS146" s="4292"/>
      <c r="AT146" s="4292"/>
      <c r="AU146" s="4298"/>
      <c r="AV146" s="4292"/>
      <c r="AW146" s="4298"/>
      <c r="AX146" s="4292"/>
      <c r="AY146" s="4292"/>
      <c r="AZ146" s="4292"/>
      <c r="BA146" s="4299"/>
      <c r="BB146" s="4299"/>
      <c r="BC146" s="4299"/>
      <c r="BD146" s="4299"/>
      <c r="BE146" s="4299"/>
      <c r="BF146" s="4299"/>
      <c r="BG146" s="4299"/>
      <c r="BH146" s="4299"/>
      <c r="BI146" s="4299"/>
      <c r="BJ146" s="4299"/>
      <c r="BK146" s="4299"/>
      <c r="BL146" s="4300"/>
      <c r="BM146" s="4300"/>
      <c r="BN146" s="4300"/>
      <c r="BO146" s="4299"/>
      <c r="BP146" s="4299"/>
      <c r="BQ146" s="4299"/>
      <c r="BR146" s="4301"/>
      <c r="BS146" s="4302"/>
      <c r="BT146" s="4302"/>
      <c r="BU146" s="4301"/>
      <c r="BV146" s="4302"/>
      <c r="BW146" s="4302"/>
      <c r="BX146" s="4302"/>
      <c r="BY146" s="4301"/>
      <c r="BZ146" s="4302"/>
      <c r="CA146" s="4301"/>
      <c r="CB146" s="4302"/>
      <c r="CC146" s="4302"/>
      <c r="CD146" s="4302"/>
      <c r="CE146" s="4302"/>
      <c r="CF146" s="4302"/>
      <c r="CG146" s="4302"/>
      <c r="CH146" s="4302"/>
      <c r="CI146" s="4302"/>
      <c r="CJ146" s="4302"/>
      <c r="CK146" s="4302"/>
      <c r="CL146" s="4302"/>
      <c r="CM146" s="4302"/>
      <c r="CN146" s="4302"/>
      <c r="CO146" s="4302"/>
      <c r="CP146" s="4302"/>
      <c r="CQ146" s="4302"/>
      <c r="CR146" s="4302"/>
      <c r="CS146" s="4303"/>
      <c r="CT146" s="4303"/>
      <c r="CU146" s="4303"/>
      <c r="CV146" s="4304"/>
      <c r="CW146" s="4311">
        <f>CW145+1</f>
        <v>43552</v>
      </c>
      <c r="CX146" s="4311">
        <f t="shared" ref="CX146:DC146" si="297">CX145+1</f>
        <v>43580</v>
      </c>
      <c r="CY146" s="4311">
        <f t="shared" si="297"/>
        <v>43615</v>
      </c>
      <c r="CZ146" s="4311">
        <f t="shared" si="297"/>
        <v>43643</v>
      </c>
      <c r="DA146" s="4311">
        <f t="shared" si="297"/>
        <v>43678</v>
      </c>
      <c r="DB146" s="4311">
        <f t="shared" si="297"/>
        <v>43341</v>
      </c>
      <c r="DC146" s="4311">
        <f t="shared" si="297"/>
        <v>43741</v>
      </c>
      <c r="DD146" s="4311" t="s">
        <v>454</v>
      </c>
      <c r="DE146" s="4308">
        <f t="shared" ref="DE146:DK146" si="298">DE145+1</f>
        <v>43769</v>
      </c>
      <c r="DF146" s="4308">
        <f t="shared" si="298"/>
        <v>43804</v>
      </c>
      <c r="DG146" s="4308">
        <f t="shared" si="298"/>
        <v>43846</v>
      </c>
      <c r="DH146" s="4308">
        <f t="shared" si="298"/>
        <v>43881</v>
      </c>
      <c r="DI146" s="4308">
        <f t="shared" si="298"/>
        <v>43916</v>
      </c>
      <c r="DJ146" s="4308">
        <f t="shared" si="298"/>
        <v>43951</v>
      </c>
      <c r="DK146" s="4308">
        <f t="shared" si="298"/>
        <v>43979</v>
      </c>
      <c r="DM146" s="2803"/>
    </row>
    <row r="147" spans="1:117" s="1" customFormat="1" ht="30" customHeight="1" x14ac:dyDescent="0.25">
      <c r="A147" s="4822"/>
      <c r="B147" s="4825"/>
      <c r="C147" s="4306" t="s">
        <v>963</v>
      </c>
      <c r="D147" s="18"/>
      <c r="E147" s="511"/>
      <c r="F147" s="2349"/>
      <c r="G147" s="2349"/>
      <c r="H147" s="2349"/>
      <c r="I147" s="2349"/>
      <c r="J147" s="2349"/>
      <c r="K147" s="511"/>
      <c r="L147" s="18"/>
      <c r="M147" s="580"/>
      <c r="N147" s="580"/>
      <c r="O147" s="580"/>
      <c r="P147" s="580"/>
      <c r="Q147" s="580"/>
      <c r="R147" s="580"/>
      <c r="S147" s="580"/>
      <c r="T147" s="580"/>
      <c r="U147" s="580"/>
      <c r="V147" s="580"/>
      <c r="W147" s="580"/>
      <c r="X147" s="580"/>
      <c r="Y147" s="580"/>
      <c r="Z147" s="580"/>
      <c r="AA147" s="2350"/>
      <c r="AB147" s="580"/>
      <c r="AC147" s="830"/>
      <c r="AD147" s="830"/>
      <c r="AE147" s="830"/>
      <c r="AF147" s="830"/>
      <c r="AG147" s="18"/>
      <c r="AH147" s="18"/>
      <c r="AI147" s="18"/>
      <c r="AJ147" s="814"/>
      <c r="AK147" s="814"/>
      <c r="AL147" s="18"/>
      <c r="AM147" s="18"/>
      <c r="AN147" s="18"/>
      <c r="AO147" s="18"/>
      <c r="AP147" s="18"/>
      <c r="AQ147" s="18"/>
      <c r="AR147" s="18"/>
      <c r="AS147" s="18"/>
      <c r="AT147" s="18"/>
      <c r="AU147" s="814"/>
      <c r="AV147" s="18"/>
      <c r="AW147" s="814"/>
      <c r="AX147" s="18"/>
      <c r="AY147" s="18"/>
      <c r="AZ147" s="18"/>
      <c r="BA147" s="2351"/>
      <c r="BB147" s="2351"/>
      <c r="BC147" s="2351"/>
      <c r="BD147" s="2351"/>
      <c r="BE147" s="2351"/>
      <c r="BF147" s="2351"/>
      <c r="BG147" s="2351"/>
      <c r="BH147" s="2351"/>
      <c r="BI147" s="2351"/>
      <c r="BJ147" s="2351"/>
      <c r="BK147" s="2351"/>
      <c r="BL147" s="1265"/>
      <c r="BM147" s="1265"/>
      <c r="BN147" s="1265"/>
      <c r="BO147" s="2351"/>
      <c r="BP147" s="2351"/>
      <c r="BQ147" s="2351"/>
      <c r="BR147" s="3599"/>
      <c r="BS147" s="3600"/>
      <c r="BT147" s="3600"/>
      <c r="BU147" s="3599"/>
      <c r="BV147" s="3600"/>
      <c r="BW147" s="3600"/>
      <c r="BX147" s="3600"/>
      <c r="BY147" s="3599"/>
      <c r="BZ147" s="3600"/>
      <c r="CA147" s="3599"/>
      <c r="CB147" s="3600"/>
      <c r="CC147" s="3600"/>
      <c r="CD147" s="3600"/>
      <c r="CE147" s="3600"/>
      <c r="CF147" s="3600"/>
      <c r="CG147" s="3600"/>
      <c r="CH147" s="3600"/>
      <c r="CI147" s="3600"/>
      <c r="CJ147" s="3600"/>
      <c r="CK147" s="3600"/>
      <c r="CL147" s="3600"/>
      <c r="CM147" s="3600"/>
      <c r="CN147" s="3600"/>
      <c r="CO147" s="3600"/>
      <c r="CP147" s="3600"/>
      <c r="CQ147" s="3600"/>
      <c r="CR147" s="3600"/>
      <c r="CS147" s="2320"/>
      <c r="CT147" s="2320"/>
      <c r="CU147" s="2320"/>
      <c r="CV147" s="2897"/>
      <c r="CW147" s="4309">
        <f>CW145+2</f>
        <v>43553</v>
      </c>
      <c r="CX147" s="4309">
        <f t="shared" ref="CX147:DC147" si="299">CX145+2</f>
        <v>43581</v>
      </c>
      <c r="CY147" s="4309">
        <f t="shared" si="299"/>
        <v>43616</v>
      </c>
      <c r="CZ147" s="4309">
        <f t="shared" si="299"/>
        <v>43644</v>
      </c>
      <c r="DA147" s="4309">
        <f t="shared" si="299"/>
        <v>43679</v>
      </c>
      <c r="DB147" s="4309">
        <f t="shared" si="299"/>
        <v>43342</v>
      </c>
      <c r="DC147" s="4309">
        <f t="shared" si="299"/>
        <v>43742</v>
      </c>
      <c r="DD147" s="4309" t="s">
        <v>454</v>
      </c>
      <c r="DE147" s="3949">
        <f t="shared" ref="DE147:DK147" si="300">DE145+2</f>
        <v>43770</v>
      </c>
      <c r="DF147" s="3949">
        <f t="shared" si="300"/>
        <v>43805</v>
      </c>
      <c r="DG147" s="3949">
        <f t="shared" si="300"/>
        <v>43847</v>
      </c>
      <c r="DH147" s="3949">
        <f t="shared" si="300"/>
        <v>43882</v>
      </c>
      <c r="DI147" s="3949">
        <f t="shared" si="300"/>
        <v>43917</v>
      </c>
      <c r="DJ147" s="3949">
        <f t="shared" si="300"/>
        <v>43952</v>
      </c>
      <c r="DK147" s="3949">
        <f t="shared" si="300"/>
        <v>43980</v>
      </c>
      <c r="DM147" s="2803"/>
    </row>
    <row r="148" spans="1:117" s="1" customFormat="1" ht="30" customHeight="1" x14ac:dyDescent="0.25">
      <c r="A148" s="4822"/>
      <c r="B148" s="4825"/>
      <c r="C148" s="4306" t="s">
        <v>962</v>
      </c>
      <c r="D148" s="18"/>
      <c r="E148" s="511"/>
      <c r="F148" s="2349"/>
      <c r="G148" s="2349"/>
      <c r="H148" s="2349"/>
      <c r="I148" s="2349"/>
      <c r="J148" s="2349"/>
      <c r="K148" s="511"/>
      <c r="L148" s="18"/>
      <c r="M148" s="580"/>
      <c r="N148" s="580"/>
      <c r="O148" s="580"/>
      <c r="P148" s="580"/>
      <c r="Q148" s="580"/>
      <c r="R148" s="580"/>
      <c r="S148" s="580"/>
      <c r="T148" s="580"/>
      <c r="U148" s="580"/>
      <c r="V148" s="580"/>
      <c r="W148" s="580"/>
      <c r="X148" s="580"/>
      <c r="Y148" s="580"/>
      <c r="Z148" s="580"/>
      <c r="AA148" s="2350"/>
      <c r="AB148" s="580"/>
      <c r="AC148" s="830"/>
      <c r="AD148" s="830"/>
      <c r="AE148" s="830"/>
      <c r="AF148" s="830"/>
      <c r="AG148" s="18"/>
      <c r="AH148" s="18"/>
      <c r="AI148" s="18"/>
      <c r="AJ148" s="814"/>
      <c r="AK148" s="814"/>
      <c r="AL148" s="18"/>
      <c r="AM148" s="18"/>
      <c r="AN148" s="18"/>
      <c r="AO148" s="18"/>
      <c r="AP148" s="18"/>
      <c r="AQ148" s="18"/>
      <c r="AR148" s="18"/>
      <c r="AS148" s="18"/>
      <c r="AT148" s="18"/>
      <c r="AU148" s="814"/>
      <c r="AV148" s="18"/>
      <c r="AW148" s="814"/>
      <c r="AX148" s="18"/>
      <c r="AY148" s="18"/>
      <c r="AZ148" s="18"/>
      <c r="BA148" s="2351"/>
      <c r="BB148" s="2351"/>
      <c r="BC148" s="2351"/>
      <c r="BD148" s="2351"/>
      <c r="BE148" s="2351"/>
      <c r="BF148" s="2351"/>
      <c r="BG148" s="2351"/>
      <c r="BH148" s="2351"/>
      <c r="BI148" s="2351"/>
      <c r="BJ148" s="2351"/>
      <c r="BK148" s="2351"/>
      <c r="BL148" s="1265"/>
      <c r="BM148" s="1265"/>
      <c r="BN148" s="1265"/>
      <c r="BO148" s="2351"/>
      <c r="BP148" s="2351"/>
      <c r="BQ148" s="2351"/>
      <c r="BR148" s="3599"/>
      <c r="BS148" s="3600"/>
      <c r="BT148" s="3600"/>
      <c r="BU148" s="3599"/>
      <c r="BV148" s="3600"/>
      <c r="BW148" s="3600"/>
      <c r="BX148" s="3600"/>
      <c r="BY148" s="3599"/>
      <c r="BZ148" s="3600"/>
      <c r="CA148" s="3599"/>
      <c r="CB148" s="3600"/>
      <c r="CC148" s="3600"/>
      <c r="CD148" s="3600"/>
      <c r="CE148" s="3600"/>
      <c r="CF148" s="3600"/>
      <c r="CG148" s="3600"/>
      <c r="CH148" s="3600"/>
      <c r="CI148" s="3600"/>
      <c r="CJ148" s="3600"/>
      <c r="CK148" s="3600"/>
      <c r="CL148" s="3600"/>
      <c r="CM148" s="3600"/>
      <c r="CN148" s="3600"/>
      <c r="CO148" s="3600"/>
      <c r="CP148" s="3600"/>
      <c r="CQ148" s="3600"/>
      <c r="CR148" s="3600"/>
      <c r="CS148" s="2320"/>
      <c r="CT148" s="2320"/>
      <c r="CU148" s="2320"/>
      <c r="CV148" s="2897"/>
      <c r="CW148" s="4309">
        <f>CW147+4</f>
        <v>43557</v>
      </c>
      <c r="CX148" s="4309">
        <f t="shared" ref="CX148:DC148" si="301">CX147+4</f>
        <v>43585</v>
      </c>
      <c r="CY148" s="4309">
        <f t="shared" si="301"/>
        <v>43620</v>
      </c>
      <c r="CZ148" s="4309">
        <f t="shared" si="301"/>
        <v>43648</v>
      </c>
      <c r="DA148" s="4309">
        <f t="shared" si="301"/>
        <v>43683</v>
      </c>
      <c r="DB148" s="4309">
        <f t="shared" si="301"/>
        <v>43346</v>
      </c>
      <c r="DC148" s="4309">
        <f t="shared" si="301"/>
        <v>43746</v>
      </c>
      <c r="DD148" s="4309" t="s">
        <v>454</v>
      </c>
      <c r="DE148" s="3949">
        <f t="shared" ref="DE148:DK148" si="302">DE147+4</f>
        <v>43774</v>
      </c>
      <c r="DF148" s="3949">
        <f t="shared" si="302"/>
        <v>43809</v>
      </c>
      <c r="DG148" s="3949">
        <f t="shared" si="302"/>
        <v>43851</v>
      </c>
      <c r="DH148" s="3949">
        <f t="shared" si="302"/>
        <v>43886</v>
      </c>
      <c r="DI148" s="3949">
        <f t="shared" si="302"/>
        <v>43921</v>
      </c>
      <c r="DJ148" s="3949">
        <f t="shared" si="302"/>
        <v>43956</v>
      </c>
      <c r="DK148" s="3949">
        <f t="shared" si="302"/>
        <v>43984</v>
      </c>
      <c r="DM148" s="2803"/>
    </row>
    <row r="149" spans="1:117" s="1" customFormat="1" ht="30" customHeight="1" x14ac:dyDescent="0.25">
      <c r="A149" s="4822"/>
      <c r="B149" s="4825"/>
      <c r="C149" s="4306" t="s">
        <v>964</v>
      </c>
      <c r="D149" s="18"/>
      <c r="E149" s="511"/>
      <c r="F149" s="2349"/>
      <c r="G149" s="2349"/>
      <c r="H149" s="2349"/>
      <c r="I149" s="2349"/>
      <c r="J149" s="2349"/>
      <c r="K149" s="511"/>
      <c r="L149" s="18"/>
      <c r="M149" s="580"/>
      <c r="N149" s="580"/>
      <c r="O149" s="580"/>
      <c r="P149" s="580"/>
      <c r="Q149" s="580"/>
      <c r="R149" s="580"/>
      <c r="S149" s="580"/>
      <c r="T149" s="580"/>
      <c r="U149" s="580"/>
      <c r="V149" s="580"/>
      <c r="W149" s="580"/>
      <c r="X149" s="580"/>
      <c r="Y149" s="580"/>
      <c r="Z149" s="580"/>
      <c r="AA149" s="2350"/>
      <c r="AB149" s="580"/>
      <c r="AC149" s="830"/>
      <c r="AD149" s="830"/>
      <c r="AE149" s="830"/>
      <c r="AF149" s="830"/>
      <c r="AG149" s="18"/>
      <c r="AH149" s="18"/>
      <c r="AI149" s="18"/>
      <c r="AJ149" s="814"/>
      <c r="AK149" s="814"/>
      <c r="AL149" s="18"/>
      <c r="AM149" s="18"/>
      <c r="AN149" s="18"/>
      <c r="AO149" s="18"/>
      <c r="AP149" s="18"/>
      <c r="AQ149" s="18"/>
      <c r="AR149" s="18"/>
      <c r="AS149" s="18"/>
      <c r="AT149" s="18"/>
      <c r="AU149" s="814"/>
      <c r="AV149" s="18"/>
      <c r="AW149" s="814"/>
      <c r="AX149" s="18"/>
      <c r="AY149" s="18"/>
      <c r="AZ149" s="18"/>
      <c r="BA149" s="2351"/>
      <c r="BB149" s="2351"/>
      <c r="BC149" s="2351"/>
      <c r="BD149" s="2351"/>
      <c r="BE149" s="2351"/>
      <c r="BF149" s="2351"/>
      <c r="BG149" s="2351"/>
      <c r="BH149" s="2351"/>
      <c r="BI149" s="2351"/>
      <c r="BJ149" s="2351"/>
      <c r="BK149" s="2351"/>
      <c r="BL149" s="1265"/>
      <c r="BM149" s="1265"/>
      <c r="BN149" s="1265"/>
      <c r="BO149" s="2351"/>
      <c r="BP149" s="2351"/>
      <c r="BQ149" s="2351"/>
      <c r="BR149" s="3599"/>
      <c r="BS149" s="3600"/>
      <c r="BT149" s="3600"/>
      <c r="BU149" s="3599"/>
      <c r="BV149" s="3600"/>
      <c r="BW149" s="3600"/>
      <c r="BX149" s="3600"/>
      <c r="BY149" s="3599"/>
      <c r="BZ149" s="3600"/>
      <c r="CA149" s="3599"/>
      <c r="CB149" s="3600"/>
      <c r="CC149" s="3600"/>
      <c r="CD149" s="3600"/>
      <c r="CE149" s="3600"/>
      <c r="CF149" s="3600"/>
      <c r="CG149" s="3600"/>
      <c r="CH149" s="3600"/>
      <c r="CI149" s="3600"/>
      <c r="CJ149" s="3600"/>
      <c r="CK149" s="3600"/>
      <c r="CL149" s="3600"/>
      <c r="CM149" s="3600"/>
      <c r="CN149" s="3600"/>
      <c r="CO149" s="3600"/>
      <c r="CP149" s="3600"/>
      <c r="CQ149" s="3600"/>
      <c r="CR149" s="3600"/>
      <c r="CS149" s="2320"/>
      <c r="CT149" s="2320"/>
      <c r="CU149" s="2320"/>
      <c r="CV149" s="2897"/>
      <c r="CW149" s="4309">
        <f>CW150-10</f>
        <v>43651</v>
      </c>
      <c r="CX149" s="4309">
        <f t="shared" ref="CX149:DK149" si="303">CX150-10</f>
        <v>43682</v>
      </c>
      <c r="CY149" s="4309">
        <f t="shared" si="303"/>
        <v>43713</v>
      </c>
      <c r="CZ149" s="4309">
        <f t="shared" si="303"/>
        <v>43743</v>
      </c>
      <c r="DA149" s="4309">
        <f t="shared" si="303"/>
        <v>43774</v>
      </c>
      <c r="DB149" s="4309">
        <f t="shared" si="303"/>
        <v>43804</v>
      </c>
      <c r="DC149" s="4309">
        <f t="shared" si="303"/>
        <v>43835</v>
      </c>
      <c r="DD149" s="4309">
        <f t="shared" si="303"/>
        <v>43866</v>
      </c>
      <c r="DE149" s="3949">
        <f t="shared" si="303"/>
        <v>43895</v>
      </c>
      <c r="DF149" s="3949">
        <f t="shared" si="303"/>
        <v>43926</v>
      </c>
      <c r="DG149" s="3949">
        <f t="shared" si="303"/>
        <v>43956</v>
      </c>
      <c r="DH149" s="3949">
        <f t="shared" si="303"/>
        <v>43987</v>
      </c>
      <c r="DI149" s="3949">
        <f t="shared" si="303"/>
        <v>44017</v>
      </c>
      <c r="DJ149" s="3949">
        <f t="shared" si="303"/>
        <v>44048</v>
      </c>
      <c r="DK149" s="3949">
        <f t="shared" si="303"/>
        <v>44079</v>
      </c>
      <c r="DM149" s="2803"/>
    </row>
    <row r="150" spans="1:117" s="1" customFormat="1" ht="30" customHeight="1" x14ac:dyDescent="0.25">
      <c r="A150" s="4822"/>
      <c r="B150" s="4825"/>
      <c r="C150" s="4306" t="s">
        <v>348</v>
      </c>
      <c r="D150" s="18"/>
      <c r="E150" s="511"/>
      <c r="F150" s="2349"/>
      <c r="G150" s="2349"/>
      <c r="H150" s="2349"/>
      <c r="I150" s="2349"/>
      <c r="J150" s="2349"/>
      <c r="K150" s="511"/>
      <c r="L150" s="18"/>
      <c r="M150" s="580"/>
      <c r="N150" s="580"/>
      <c r="O150" s="580"/>
      <c r="P150" s="580"/>
      <c r="Q150" s="580"/>
      <c r="R150" s="580"/>
      <c r="S150" s="580"/>
      <c r="T150" s="580"/>
      <c r="U150" s="580"/>
      <c r="V150" s="580"/>
      <c r="W150" s="580"/>
      <c r="X150" s="580"/>
      <c r="Y150" s="580"/>
      <c r="Z150" s="580"/>
      <c r="AA150" s="2350"/>
      <c r="AB150" s="580"/>
      <c r="AC150" s="830"/>
      <c r="AD150" s="830"/>
      <c r="AE150" s="830"/>
      <c r="AF150" s="830"/>
      <c r="AG150" s="18"/>
      <c r="AH150" s="18"/>
      <c r="AI150" s="18"/>
      <c r="AJ150" s="814"/>
      <c r="AK150" s="814"/>
      <c r="AL150" s="18"/>
      <c r="AM150" s="18"/>
      <c r="AN150" s="18"/>
      <c r="AO150" s="18"/>
      <c r="AP150" s="18"/>
      <c r="AQ150" s="18"/>
      <c r="AR150" s="18"/>
      <c r="AS150" s="18"/>
      <c r="AT150" s="18"/>
      <c r="AU150" s="814"/>
      <c r="AV150" s="18"/>
      <c r="AW150" s="814"/>
      <c r="AX150" s="18"/>
      <c r="AY150" s="18"/>
      <c r="AZ150" s="18"/>
      <c r="BA150" s="2351"/>
      <c r="BB150" s="2351"/>
      <c r="BC150" s="2351"/>
      <c r="BD150" s="2351"/>
      <c r="BE150" s="2351"/>
      <c r="BF150" s="2351"/>
      <c r="BG150" s="2351"/>
      <c r="BH150" s="2351"/>
      <c r="BI150" s="2351"/>
      <c r="BJ150" s="2351"/>
      <c r="BK150" s="2351"/>
      <c r="BL150" s="1265"/>
      <c r="BM150" s="1265"/>
      <c r="BN150" s="1265"/>
      <c r="BO150" s="2351"/>
      <c r="BP150" s="2351"/>
      <c r="BQ150" s="2351"/>
      <c r="BR150" s="3599"/>
      <c r="BS150" s="3600"/>
      <c r="BT150" s="3600"/>
      <c r="BU150" s="3599"/>
      <c r="BV150" s="3600"/>
      <c r="BW150" s="3600"/>
      <c r="BX150" s="3600"/>
      <c r="BY150" s="3599"/>
      <c r="BZ150" s="3600"/>
      <c r="CA150" s="3599"/>
      <c r="CB150" s="3600"/>
      <c r="CC150" s="3600"/>
      <c r="CD150" s="3600"/>
      <c r="CE150" s="3600"/>
      <c r="CF150" s="3600"/>
      <c r="CG150" s="3600"/>
      <c r="CH150" s="3600"/>
      <c r="CI150" s="3600"/>
      <c r="CJ150" s="3600"/>
      <c r="CK150" s="3600"/>
      <c r="CL150" s="3600"/>
      <c r="CM150" s="3600"/>
      <c r="CN150" s="3600"/>
      <c r="CO150" s="3600"/>
      <c r="CP150" s="3600"/>
      <c r="CQ150" s="3600"/>
      <c r="CR150" s="3600"/>
      <c r="CS150" s="2320"/>
      <c r="CT150" s="2320"/>
      <c r="CU150" s="2320"/>
      <c r="CV150" s="2897"/>
      <c r="CW150" s="4309">
        <v>43661</v>
      </c>
      <c r="CX150" s="4309">
        <v>43692</v>
      </c>
      <c r="CY150" s="4309">
        <v>43723</v>
      </c>
      <c r="CZ150" s="4309">
        <v>43753</v>
      </c>
      <c r="DA150" s="4309">
        <v>43784</v>
      </c>
      <c r="DB150" s="4309">
        <v>43814</v>
      </c>
      <c r="DC150" s="4309">
        <v>43845</v>
      </c>
      <c r="DD150" s="4309">
        <v>43876</v>
      </c>
      <c r="DE150" s="3949">
        <v>43905</v>
      </c>
      <c r="DF150" s="3949">
        <v>43936</v>
      </c>
      <c r="DG150" s="3949">
        <v>43966</v>
      </c>
      <c r="DH150" s="3949">
        <v>43997</v>
      </c>
      <c r="DI150" s="3949">
        <v>44027</v>
      </c>
      <c r="DJ150" s="3949">
        <v>44058</v>
      </c>
      <c r="DK150" s="3949">
        <v>44089</v>
      </c>
      <c r="DM150" s="2803"/>
    </row>
    <row r="151" spans="1:117" s="1" customFormat="1" ht="30" customHeight="1" thickBot="1" x14ac:dyDescent="0.3">
      <c r="A151" s="4822"/>
      <c r="B151" s="4825"/>
      <c r="C151" s="4306" t="s">
        <v>969</v>
      </c>
      <c r="D151" s="18"/>
      <c r="E151" s="511"/>
      <c r="F151" s="2349"/>
      <c r="G151" s="2349"/>
      <c r="H151" s="2349"/>
      <c r="I151" s="2349"/>
      <c r="J151" s="2349"/>
      <c r="K151" s="511"/>
      <c r="L151" s="18"/>
      <c r="M151" s="580"/>
      <c r="N151" s="580"/>
      <c r="O151" s="580"/>
      <c r="P151" s="580"/>
      <c r="Q151" s="580"/>
      <c r="R151" s="580"/>
      <c r="S151" s="580"/>
      <c r="T151" s="580"/>
      <c r="U151" s="580"/>
      <c r="V151" s="580"/>
      <c r="W151" s="580"/>
      <c r="X151" s="580"/>
      <c r="Y151" s="580"/>
      <c r="Z151" s="580"/>
      <c r="AA151" s="2350"/>
      <c r="AB151" s="580"/>
      <c r="AC151" s="830"/>
      <c r="AD151" s="830"/>
      <c r="AE151" s="830"/>
      <c r="AF151" s="830"/>
      <c r="AG151" s="18"/>
      <c r="AH151" s="18"/>
      <c r="AI151" s="18"/>
      <c r="AJ151" s="814"/>
      <c r="AK151" s="814"/>
      <c r="AL151" s="18"/>
      <c r="AM151" s="18"/>
      <c r="AN151" s="18"/>
      <c r="AO151" s="18"/>
      <c r="AP151" s="18"/>
      <c r="AQ151" s="18"/>
      <c r="AR151" s="18"/>
      <c r="AS151" s="18"/>
      <c r="AT151" s="18"/>
      <c r="AU151" s="814"/>
      <c r="AV151" s="18"/>
      <c r="AW151" s="814"/>
      <c r="AX151" s="18"/>
      <c r="AY151" s="18"/>
      <c r="AZ151" s="18"/>
      <c r="BA151" s="2351"/>
      <c r="BB151" s="2351"/>
      <c r="BC151" s="2351"/>
      <c r="BD151" s="2351"/>
      <c r="BE151" s="2351"/>
      <c r="BF151" s="2351"/>
      <c r="BG151" s="2351"/>
      <c r="BH151" s="2351"/>
      <c r="BI151" s="2351"/>
      <c r="BJ151" s="2351"/>
      <c r="BK151" s="2351"/>
      <c r="BL151" s="1265"/>
      <c r="BM151" s="1265"/>
      <c r="BN151" s="1265"/>
      <c r="BO151" s="2351"/>
      <c r="BP151" s="2351"/>
      <c r="BQ151" s="2351"/>
      <c r="BR151" s="3599"/>
      <c r="BS151" s="3600"/>
      <c r="BT151" s="3600"/>
      <c r="BU151" s="3599"/>
      <c r="BV151" s="3600"/>
      <c r="BW151" s="3600"/>
      <c r="BX151" s="3600"/>
      <c r="BY151" s="3599"/>
      <c r="BZ151" s="3600"/>
      <c r="CA151" s="3599"/>
      <c r="CB151" s="3600"/>
      <c r="CC151" s="3600"/>
      <c r="CD151" s="3600"/>
      <c r="CE151" s="3600"/>
      <c r="CF151" s="3600"/>
      <c r="CG151" s="3600"/>
      <c r="CH151" s="3600"/>
      <c r="CI151" s="3600"/>
      <c r="CJ151" s="3600"/>
      <c r="CK151" s="3600"/>
      <c r="CL151" s="3600"/>
      <c r="CM151" s="3600"/>
      <c r="CN151" s="3600"/>
      <c r="CO151" s="3600"/>
      <c r="CP151" s="3600"/>
      <c r="CQ151" s="3600"/>
      <c r="CR151" s="3600"/>
      <c r="CS151" s="2320"/>
      <c r="CT151" s="2320"/>
      <c r="CU151" s="2320"/>
      <c r="CV151" s="2897"/>
      <c r="CW151" s="4312">
        <f t="shared" ref="CW151:DC151" si="304">CW149-CW143</f>
        <v>99</v>
      </c>
      <c r="CX151" s="4312">
        <f t="shared" si="304"/>
        <v>102</v>
      </c>
      <c r="CY151" s="4312">
        <f t="shared" si="304"/>
        <v>98</v>
      </c>
      <c r="CZ151" s="4312">
        <f t="shared" si="304"/>
        <v>100</v>
      </c>
      <c r="DA151" s="4312">
        <f t="shared" si="304"/>
        <v>96</v>
      </c>
      <c r="DB151" s="4312">
        <f t="shared" si="304"/>
        <v>463</v>
      </c>
      <c r="DC151" s="4312">
        <f t="shared" si="304"/>
        <v>94</v>
      </c>
      <c r="DD151" s="4312"/>
      <c r="DE151" s="4307">
        <f t="shared" ref="DE151:DK151" si="305">DE149-DE143</f>
        <v>126</v>
      </c>
      <c r="DF151" s="4307">
        <f t="shared" si="305"/>
        <v>122</v>
      </c>
      <c r="DG151" s="4307">
        <f t="shared" si="305"/>
        <v>110</v>
      </c>
      <c r="DH151" s="4307">
        <f t="shared" si="305"/>
        <v>106</v>
      </c>
      <c r="DI151" s="4307">
        <f t="shared" si="305"/>
        <v>101</v>
      </c>
      <c r="DJ151" s="4307">
        <f t="shared" si="305"/>
        <v>97</v>
      </c>
      <c r="DK151" s="4307">
        <f t="shared" si="305"/>
        <v>100</v>
      </c>
      <c r="DM151" s="2803"/>
    </row>
    <row r="152" spans="1:117" s="1" customFormat="1" ht="75" customHeight="1" thickBot="1" x14ac:dyDescent="0.3">
      <c r="A152" s="3654"/>
      <c r="B152" s="3655"/>
      <c r="C152" s="4316" t="s">
        <v>967</v>
      </c>
      <c r="E152" s="121"/>
      <c r="F152" s="123"/>
      <c r="G152" s="123"/>
      <c r="H152" s="123"/>
      <c r="I152" s="123"/>
      <c r="J152" s="123"/>
      <c r="K152" s="12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4265"/>
      <c r="AB152" s="181"/>
      <c r="AC152" s="827"/>
      <c r="AD152" s="827"/>
      <c r="AE152" s="827"/>
      <c r="AF152" s="827"/>
      <c r="AJ152" s="2803"/>
      <c r="AK152" s="2803"/>
      <c r="AU152" s="2803"/>
      <c r="AW152" s="2803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1237"/>
      <c r="BM152" s="1237"/>
      <c r="BN152" s="1237"/>
      <c r="BO152" s="91"/>
      <c r="BP152" s="91"/>
      <c r="BQ152" s="91"/>
      <c r="BR152" s="3546"/>
      <c r="BS152" s="3547"/>
      <c r="BT152" s="3547"/>
      <c r="BU152" s="3546"/>
      <c r="BV152" s="3547"/>
      <c r="BW152" s="3547"/>
      <c r="BX152" s="3547"/>
      <c r="BY152" s="3546"/>
      <c r="BZ152" s="3547"/>
      <c r="CA152" s="3546"/>
      <c r="CB152" s="3547"/>
      <c r="CC152" s="3547"/>
      <c r="CD152" s="3547"/>
      <c r="CE152" s="3547"/>
      <c r="CF152" s="3547"/>
      <c r="CG152" s="3547"/>
      <c r="CH152" s="3547"/>
      <c r="CI152" s="3547"/>
      <c r="CJ152" s="3547"/>
      <c r="CK152" s="3547"/>
      <c r="CL152" s="3547"/>
      <c r="CM152" s="3547"/>
      <c r="CN152" s="3547"/>
      <c r="CO152" s="3547"/>
      <c r="CP152" s="3547"/>
      <c r="CQ152" s="3547"/>
      <c r="CR152" s="3547"/>
      <c r="CS152" s="3598"/>
      <c r="CT152" s="3598"/>
      <c r="CU152" s="3598"/>
      <c r="CV152" s="3598"/>
      <c r="CW152" s="4318"/>
      <c r="CX152" s="4319"/>
      <c r="CY152" s="4319"/>
      <c r="CZ152" s="4319"/>
      <c r="DA152" s="4319"/>
      <c r="DB152" s="4319"/>
      <c r="DC152" s="4319"/>
      <c r="DD152" s="4320"/>
      <c r="DE152" s="4319" t="s">
        <v>968</v>
      </c>
      <c r="DF152" s="4319"/>
      <c r="DG152" s="4319"/>
      <c r="DH152" s="4319"/>
      <c r="DI152" s="4319"/>
      <c r="DJ152" s="4319"/>
      <c r="DK152" s="4319"/>
      <c r="DM152" s="2803"/>
    </row>
    <row r="153" spans="1:117" s="1" customFormat="1" ht="30" customHeight="1" x14ac:dyDescent="0.25">
      <c r="A153" s="122"/>
      <c r="B153" s="122"/>
      <c r="E153" s="121"/>
      <c r="F153" s="123"/>
      <c r="G153" s="123"/>
      <c r="H153" s="123"/>
      <c r="I153" s="123"/>
      <c r="J153" s="123"/>
      <c r="K153" s="12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4265"/>
      <c r="AB153" s="181"/>
      <c r="AC153" s="827"/>
      <c r="AD153" s="827"/>
      <c r="AE153" s="827"/>
      <c r="AF153" s="827"/>
      <c r="AJ153" s="2803"/>
      <c r="AK153" s="2803"/>
      <c r="AU153" s="2803"/>
      <c r="AW153" s="2803"/>
      <c r="BE153" s="91"/>
      <c r="BL153" s="181"/>
      <c r="BM153" s="181"/>
      <c r="BN153" s="181"/>
      <c r="CQ153" s="2803"/>
      <c r="CR153" s="2803"/>
      <c r="CW153" s="3760"/>
      <c r="CX153" s="3760"/>
      <c r="CY153" s="3760"/>
      <c r="CZ153" s="3760"/>
      <c r="DA153" s="3760"/>
      <c r="DB153" s="3760"/>
      <c r="DC153" s="3760"/>
      <c r="DD153" s="3760"/>
      <c r="DE153" s="3760"/>
      <c r="DF153" s="3760"/>
      <c r="DG153" s="3766" t="s">
        <v>923</v>
      </c>
      <c r="DH153" s="3760"/>
      <c r="DI153" s="3760"/>
      <c r="DJ153" s="3760"/>
      <c r="DK153" s="3760"/>
      <c r="DM153" s="2803"/>
    </row>
    <row r="154" spans="1:117" s="1" customFormat="1" ht="30" customHeight="1" thickBot="1" x14ac:dyDescent="0.3">
      <c r="A154" s="122"/>
      <c r="B154" s="122" t="s">
        <v>1</v>
      </c>
      <c r="C154" s="1" t="s">
        <v>897</v>
      </c>
      <c r="E154" s="121"/>
      <c r="F154" s="123"/>
      <c r="G154" s="123"/>
      <c r="H154" s="123"/>
      <c r="I154" s="123"/>
      <c r="J154" s="123"/>
      <c r="K154" s="1156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4265"/>
      <c r="AB154" s="181"/>
      <c r="AC154" s="827"/>
      <c r="AD154" s="827"/>
      <c r="AE154" s="827"/>
      <c r="AF154" s="827"/>
      <c r="AI154" s="1">
        <v>2014</v>
      </c>
      <c r="AJ154" s="2803"/>
      <c r="AK154" s="2803"/>
      <c r="AS154" s="2803" t="s">
        <v>283</v>
      </c>
      <c r="AT154" s="928"/>
      <c r="AU154" s="2803">
        <v>2015</v>
      </c>
      <c r="AW154" s="2803"/>
      <c r="BE154" s="1" t="s">
        <v>367</v>
      </c>
      <c r="BG154" s="1">
        <v>2016</v>
      </c>
      <c r="BL154" s="181"/>
      <c r="BM154" s="181" t="s">
        <v>411</v>
      </c>
      <c r="BN154" s="181">
        <v>2016</v>
      </c>
      <c r="BR154" s="2096" t="s">
        <v>477</v>
      </c>
      <c r="BS154" s="1">
        <v>2017</v>
      </c>
      <c r="CB154" s="1" t="s">
        <v>661</v>
      </c>
      <c r="CH154" s="15"/>
      <c r="CQ154" s="2803">
        <v>2019</v>
      </c>
      <c r="CR154" s="2803"/>
      <c r="CS154" s="19" t="s">
        <v>857</v>
      </c>
      <c r="CT154" s="15"/>
      <c r="CW154" s="3760"/>
      <c r="CX154" s="3760"/>
      <c r="CY154" s="3760"/>
      <c r="CZ154" s="3751" t="s">
        <v>865</v>
      </c>
      <c r="DA154" s="3760"/>
      <c r="DB154" s="3760"/>
      <c r="DC154" s="3760">
        <v>2020</v>
      </c>
      <c r="DD154" s="3760"/>
      <c r="DE154" s="3760"/>
      <c r="DF154" s="3760"/>
      <c r="DG154" s="3954" t="s">
        <v>915</v>
      </c>
      <c r="DH154" s="3760"/>
      <c r="DI154" s="3760"/>
      <c r="DJ154" s="3760"/>
      <c r="DK154" s="3760"/>
      <c r="DM154" s="2803"/>
    </row>
    <row r="155" spans="1:117" ht="30" customHeight="1" thickBot="1" x14ac:dyDescent="0.3">
      <c r="A155" s="4681" t="s">
        <v>90</v>
      </c>
      <c r="B155" s="4683" t="s">
        <v>7</v>
      </c>
      <c r="C155" s="1757" t="s">
        <v>3</v>
      </c>
      <c r="D155" s="1757"/>
      <c r="E155" s="1690"/>
      <c r="F155" s="1690"/>
      <c r="G155" s="1690"/>
      <c r="H155" s="1690"/>
      <c r="I155" s="1690"/>
      <c r="J155" s="1690"/>
      <c r="K155" s="1690"/>
      <c r="L155" s="1690"/>
      <c r="M155" s="1690"/>
      <c r="N155" s="1690"/>
      <c r="O155" s="1690"/>
      <c r="P155" s="1690"/>
      <c r="Q155" s="1690"/>
      <c r="R155" s="1690"/>
      <c r="S155" s="1691"/>
      <c r="T155" s="1691"/>
      <c r="U155" s="1692"/>
      <c r="V155" s="1693"/>
      <c r="W155" s="1694"/>
      <c r="X155" s="1693"/>
      <c r="Y155" s="1694"/>
      <c r="Z155" s="1693"/>
      <c r="AA155" s="1697"/>
      <c r="AB155" s="1694">
        <v>41455</v>
      </c>
      <c r="AC155" s="1693">
        <v>41485</v>
      </c>
      <c r="AD155" s="1694">
        <v>41516</v>
      </c>
      <c r="AE155" s="1693">
        <v>41547</v>
      </c>
      <c r="AF155" s="4267">
        <v>41577</v>
      </c>
      <c r="AG155" s="1693">
        <v>41608</v>
      </c>
      <c r="AH155" s="1694">
        <v>41638</v>
      </c>
      <c r="AI155" s="1693">
        <v>41304</v>
      </c>
      <c r="AJ155" s="1697">
        <v>41333</v>
      </c>
      <c r="AK155" s="1697">
        <v>41363</v>
      </c>
      <c r="AL155" s="1767">
        <v>41759</v>
      </c>
      <c r="AM155" s="4267">
        <v>41789</v>
      </c>
      <c r="AN155" s="4267">
        <v>41820</v>
      </c>
      <c r="AO155" s="4267">
        <v>41850</v>
      </c>
      <c r="AP155" s="1693">
        <v>41881</v>
      </c>
      <c r="AQ155" s="4267">
        <v>41912</v>
      </c>
      <c r="AR155" s="1693">
        <v>41942</v>
      </c>
      <c r="AS155" s="1693">
        <v>41973</v>
      </c>
      <c r="AT155" s="1693">
        <v>42003</v>
      </c>
      <c r="AU155" s="1697">
        <v>42034</v>
      </c>
      <c r="AV155" s="1693">
        <v>42063</v>
      </c>
      <c r="AW155" s="1697">
        <v>42093</v>
      </c>
      <c r="AX155" s="1693">
        <v>42124</v>
      </c>
      <c r="AY155" s="1693">
        <v>42154</v>
      </c>
      <c r="AZ155" s="1693">
        <v>42185</v>
      </c>
      <c r="BA155" s="1693">
        <v>42215</v>
      </c>
      <c r="BB155" s="1693">
        <v>41881</v>
      </c>
      <c r="BC155" s="1693">
        <v>41912</v>
      </c>
      <c r="BD155" s="1693">
        <v>41942</v>
      </c>
      <c r="BE155" s="1693">
        <v>41973</v>
      </c>
      <c r="BF155" s="1693">
        <v>42003</v>
      </c>
      <c r="BG155" s="1693">
        <v>42034</v>
      </c>
      <c r="BH155" s="1693">
        <v>42063</v>
      </c>
      <c r="BI155" s="1693">
        <v>42459</v>
      </c>
      <c r="BJ155" s="1693">
        <v>42490</v>
      </c>
      <c r="BK155" s="1693">
        <v>42520</v>
      </c>
      <c r="BL155" s="1693">
        <v>42551</v>
      </c>
      <c r="BM155" s="4267">
        <v>42581</v>
      </c>
      <c r="BN155" s="1693">
        <v>42612</v>
      </c>
      <c r="BO155" s="1694">
        <v>42643</v>
      </c>
      <c r="BP155" s="1693">
        <v>42673</v>
      </c>
      <c r="BQ155" s="1694">
        <v>42704</v>
      </c>
      <c r="BR155" s="1693">
        <v>42734</v>
      </c>
      <c r="BS155" s="1693">
        <v>42765</v>
      </c>
      <c r="BT155" s="1693">
        <v>42794</v>
      </c>
      <c r="BU155" s="4267">
        <v>42824</v>
      </c>
      <c r="BV155" s="1693">
        <v>42855</v>
      </c>
      <c r="BW155" s="1694">
        <v>42885</v>
      </c>
      <c r="BX155" s="1693">
        <v>42916</v>
      </c>
      <c r="BY155" s="1693">
        <v>42946</v>
      </c>
      <c r="BZ155" s="1693">
        <v>42977</v>
      </c>
      <c r="CA155" s="4267">
        <v>43008</v>
      </c>
      <c r="CB155" s="4267">
        <v>43038</v>
      </c>
      <c r="CC155" s="1693">
        <v>43069</v>
      </c>
      <c r="CD155" s="1694">
        <v>43099</v>
      </c>
      <c r="CE155" s="1693">
        <v>43130</v>
      </c>
      <c r="CF155" s="1696">
        <v>42794</v>
      </c>
      <c r="CG155" s="1693">
        <v>43189</v>
      </c>
      <c r="CH155" s="1693">
        <v>43220</v>
      </c>
      <c r="CI155" s="1693">
        <v>43250</v>
      </c>
      <c r="CJ155" s="1693">
        <v>43281</v>
      </c>
      <c r="CK155" s="1693">
        <v>43311</v>
      </c>
      <c r="CL155" s="1693">
        <v>43342</v>
      </c>
      <c r="CM155" s="4267">
        <v>43008</v>
      </c>
      <c r="CN155" s="4267">
        <v>43038</v>
      </c>
      <c r="CO155" s="1693">
        <v>43069</v>
      </c>
      <c r="CP155" s="1694">
        <v>43099</v>
      </c>
      <c r="CQ155" s="1697">
        <v>43130</v>
      </c>
      <c r="CR155" s="1695">
        <v>42794</v>
      </c>
      <c r="CS155" s="1693">
        <v>43189</v>
      </c>
      <c r="CT155" s="1693">
        <v>43220</v>
      </c>
      <c r="CU155" s="1693">
        <v>43250</v>
      </c>
      <c r="CV155" s="1693">
        <v>43281</v>
      </c>
      <c r="CW155" s="3856">
        <v>43311</v>
      </c>
      <c r="CX155" s="3856">
        <v>43342</v>
      </c>
      <c r="CY155" s="3856">
        <v>43008</v>
      </c>
      <c r="CZ155" s="4270">
        <v>43038</v>
      </c>
      <c r="DA155" s="3856">
        <v>43069</v>
      </c>
      <c r="DB155" s="3857">
        <v>43099</v>
      </c>
      <c r="DC155" s="3858">
        <v>43860</v>
      </c>
      <c r="DD155" s="3859">
        <v>43889</v>
      </c>
      <c r="DE155" s="3856">
        <v>43920</v>
      </c>
      <c r="DF155" s="3856">
        <v>43951</v>
      </c>
      <c r="DG155" s="3856">
        <v>43981</v>
      </c>
      <c r="DH155" s="3856">
        <v>44012</v>
      </c>
      <c r="DI155" s="3856">
        <v>44042</v>
      </c>
      <c r="DJ155" s="3856">
        <v>44073</v>
      </c>
      <c r="DK155" s="3856">
        <v>44104</v>
      </c>
    </row>
    <row r="156" spans="1:117" ht="30" customHeight="1" x14ac:dyDescent="0.25">
      <c r="A156" s="4682"/>
      <c r="B156" s="4684"/>
      <c r="C156" s="2086" t="s">
        <v>0</v>
      </c>
      <c r="D156" s="2086"/>
      <c r="E156" s="1214"/>
      <c r="F156" s="1214"/>
      <c r="G156" s="1214"/>
      <c r="H156" s="1214"/>
      <c r="I156" s="1214"/>
      <c r="J156" s="1214"/>
      <c r="K156" s="1215"/>
      <c r="L156" s="1216"/>
      <c r="M156" s="1215"/>
      <c r="N156" s="1215"/>
      <c r="O156" s="1215"/>
      <c r="P156" s="1215"/>
      <c r="Q156" s="1215"/>
      <c r="R156" s="1215"/>
      <c r="S156" s="1215"/>
      <c r="T156" s="1215"/>
      <c r="U156" s="1199"/>
      <c r="V156" s="236"/>
      <c r="W156" s="237"/>
      <c r="X156" s="236"/>
      <c r="Y156" s="237"/>
      <c r="Z156" s="236"/>
      <c r="AA156" s="868"/>
      <c r="AB156" s="237">
        <v>41435</v>
      </c>
      <c r="AC156" s="236">
        <v>41465</v>
      </c>
      <c r="AD156" s="237">
        <v>41496</v>
      </c>
      <c r="AE156" s="236">
        <v>41527</v>
      </c>
      <c r="AF156" s="370">
        <v>41557</v>
      </c>
      <c r="AG156" s="236">
        <v>41588</v>
      </c>
      <c r="AH156" s="237">
        <v>41618</v>
      </c>
      <c r="AI156" s="236">
        <v>41649</v>
      </c>
      <c r="AJ156" s="868">
        <v>41315</v>
      </c>
      <c r="AK156" s="868">
        <v>41343</v>
      </c>
      <c r="AL156" s="934">
        <v>41374</v>
      </c>
      <c r="AM156" s="904">
        <v>41769</v>
      </c>
      <c r="AN156" s="904">
        <v>41800</v>
      </c>
      <c r="AO156" s="904">
        <v>41830</v>
      </c>
      <c r="AP156" s="904">
        <v>41861</v>
      </c>
      <c r="AQ156" s="904">
        <v>41892</v>
      </c>
      <c r="AR156" s="899">
        <v>41922</v>
      </c>
      <c r="AS156" s="899">
        <v>41953</v>
      </c>
      <c r="AT156" s="899">
        <v>41983</v>
      </c>
      <c r="AU156" s="368">
        <v>42014</v>
      </c>
      <c r="AV156" s="899">
        <v>42045</v>
      </c>
      <c r="AW156" s="89">
        <v>42073</v>
      </c>
      <c r="AX156" s="899">
        <v>42104</v>
      </c>
      <c r="AY156" s="899">
        <v>42134</v>
      </c>
      <c r="AZ156" s="899">
        <v>42165</v>
      </c>
      <c r="BA156" s="899">
        <v>42195</v>
      </c>
      <c r="BB156" s="899">
        <v>42226</v>
      </c>
      <c r="BC156" s="899">
        <v>42257</v>
      </c>
      <c r="BD156" s="899">
        <v>42289</v>
      </c>
      <c r="BE156" s="899">
        <v>42318</v>
      </c>
      <c r="BF156" s="899">
        <v>42348</v>
      </c>
      <c r="BG156" s="368" t="s">
        <v>106</v>
      </c>
      <c r="BH156" s="899">
        <v>42410</v>
      </c>
      <c r="BI156" s="899">
        <v>42439</v>
      </c>
      <c r="BJ156" s="899">
        <v>42470</v>
      </c>
      <c r="BK156" s="899">
        <v>42500</v>
      </c>
      <c r="BL156" s="904">
        <v>42531</v>
      </c>
      <c r="BM156" s="904">
        <v>42561</v>
      </c>
      <c r="BN156" s="899">
        <v>42592</v>
      </c>
      <c r="BO156" s="1203">
        <v>42623</v>
      </c>
      <c r="BP156" s="899">
        <v>42653</v>
      </c>
      <c r="BQ156" s="1203">
        <v>42684</v>
      </c>
      <c r="BR156" s="899">
        <v>42714</v>
      </c>
      <c r="BS156" s="1203">
        <v>42745</v>
      </c>
      <c r="BT156" s="904">
        <v>42776</v>
      </c>
      <c r="BU156" s="899">
        <v>42804</v>
      </c>
      <c r="BV156" s="1203">
        <v>42835</v>
      </c>
      <c r="BW156" s="899">
        <v>42865</v>
      </c>
      <c r="BX156" s="899">
        <v>42896</v>
      </c>
      <c r="BY156" s="1203">
        <v>42926</v>
      </c>
      <c r="BZ156" s="899">
        <v>42957</v>
      </c>
      <c r="CA156" s="1203">
        <v>42988</v>
      </c>
      <c r="CB156" s="904">
        <v>43018</v>
      </c>
      <c r="CC156" s="899">
        <v>43049</v>
      </c>
      <c r="CD156" s="1203">
        <v>43079</v>
      </c>
      <c r="CE156" s="899">
        <v>43110</v>
      </c>
      <c r="CF156" s="2820">
        <v>43141</v>
      </c>
      <c r="CG156" s="2820">
        <v>43169</v>
      </c>
      <c r="CH156" s="2820">
        <v>43200</v>
      </c>
      <c r="CI156" s="2820">
        <v>43230</v>
      </c>
      <c r="CJ156" s="2820">
        <v>43261</v>
      </c>
      <c r="CK156" s="2820">
        <v>43291</v>
      </c>
      <c r="CL156" s="2820">
        <v>43322</v>
      </c>
      <c r="CM156" s="2820">
        <v>43353</v>
      </c>
      <c r="CN156" s="2820">
        <v>43383</v>
      </c>
      <c r="CO156" s="2820">
        <v>43414</v>
      </c>
      <c r="CP156" s="2820">
        <v>43444</v>
      </c>
      <c r="CQ156" s="407">
        <v>43475</v>
      </c>
      <c r="CR156" s="407">
        <v>43506</v>
      </c>
      <c r="CS156" s="2820">
        <v>43534</v>
      </c>
      <c r="CT156" s="2820">
        <v>43565</v>
      </c>
      <c r="CU156" s="2820">
        <v>43595</v>
      </c>
      <c r="CV156" s="2820">
        <v>43626</v>
      </c>
      <c r="CW156" s="371">
        <v>43656</v>
      </c>
      <c r="CX156" s="371">
        <v>43687</v>
      </c>
      <c r="CY156" s="371">
        <v>43718</v>
      </c>
      <c r="CZ156" s="371">
        <v>43748</v>
      </c>
      <c r="DA156" s="371">
        <v>43779</v>
      </c>
      <c r="DB156" s="371">
        <v>43809</v>
      </c>
      <c r="DC156" s="371">
        <v>43840</v>
      </c>
      <c r="DD156" s="371" t="s">
        <v>25</v>
      </c>
      <c r="DE156" s="371">
        <v>43900</v>
      </c>
      <c r="DF156" s="371">
        <v>43931</v>
      </c>
      <c r="DG156" s="371">
        <v>43961</v>
      </c>
      <c r="DH156" s="371">
        <v>43992</v>
      </c>
      <c r="DI156" s="371">
        <v>44022</v>
      </c>
      <c r="DJ156" s="371">
        <v>44053</v>
      </c>
      <c r="DK156" s="371">
        <v>44084</v>
      </c>
    </row>
    <row r="157" spans="1:117" ht="30" customHeight="1" x14ac:dyDescent="0.25">
      <c r="A157" s="4682"/>
      <c r="B157" s="4684"/>
      <c r="C157" s="6" t="s">
        <v>83</v>
      </c>
      <c r="D157" s="6"/>
      <c r="E157" s="579"/>
      <c r="F157" s="579"/>
      <c r="G157" s="579"/>
      <c r="H157" s="579"/>
      <c r="I157" s="579"/>
      <c r="J157" s="579"/>
      <c r="K157" s="579"/>
      <c r="L157" s="514"/>
      <c r="M157" s="579"/>
      <c r="N157" s="580"/>
      <c r="O157" s="580"/>
      <c r="P157" s="580"/>
      <c r="Q157" s="580"/>
      <c r="R157" s="580"/>
      <c r="S157" s="580"/>
      <c r="T157" s="580"/>
      <c r="U157" s="218"/>
      <c r="V157" s="221"/>
      <c r="W157" s="175"/>
      <c r="X157" s="45"/>
      <c r="Y157" s="175"/>
      <c r="Z157" s="45"/>
      <c r="AA157" s="14"/>
      <c r="AB157" s="175">
        <f>AB158</f>
        <v>41425</v>
      </c>
      <c r="AC157" s="45">
        <f>AC158</f>
        <v>41455</v>
      </c>
      <c r="AD157" s="175">
        <f>AD158</f>
        <v>41486</v>
      </c>
      <c r="AE157" s="45">
        <f>AE158</f>
        <v>41517</v>
      </c>
      <c r="AF157" s="807">
        <v>41547</v>
      </c>
      <c r="AG157" s="45">
        <v>41578</v>
      </c>
      <c r="AH157" s="175">
        <v>41609</v>
      </c>
      <c r="AI157" s="45">
        <v>41275</v>
      </c>
      <c r="AJ157" s="14">
        <v>41289</v>
      </c>
      <c r="AK157" s="14">
        <v>41334</v>
      </c>
      <c r="AL157" s="38">
        <v>41365</v>
      </c>
      <c r="AM157" s="805">
        <v>41760</v>
      </c>
      <c r="AN157" s="805">
        <v>41791</v>
      </c>
      <c r="AO157" s="805">
        <v>41821</v>
      </c>
      <c r="AP157" s="805">
        <v>41852</v>
      </c>
      <c r="AQ157" s="805">
        <v>41883</v>
      </c>
      <c r="AR157" s="221">
        <v>41913</v>
      </c>
      <c r="AS157" s="221">
        <v>41944</v>
      </c>
      <c r="AT157" s="221">
        <v>41974</v>
      </c>
      <c r="AU157" s="225">
        <v>42005</v>
      </c>
      <c r="AV157" s="221">
        <v>42036</v>
      </c>
      <c r="AW157" s="225">
        <v>42036</v>
      </c>
      <c r="AX157" s="221">
        <v>42095</v>
      </c>
      <c r="AY157" s="221">
        <v>42125</v>
      </c>
      <c r="AZ157" s="221">
        <v>42156</v>
      </c>
      <c r="BA157" s="221">
        <v>42186</v>
      </c>
      <c r="BB157" s="221">
        <v>42217</v>
      </c>
      <c r="BC157" s="221">
        <v>42248</v>
      </c>
      <c r="BD157" s="221">
        <v>42278</v>
      </c>
      <c r="BE157" s="221">
        <v>42309</v>
      </c>
      <c r="BF157" s="221">
        <v>42339</v>
      </c>
      <c r="BG157" s="225" t="s">
        <v>106</v>
      </c>
      <c r="BH157" s="221">
        <v>42029</v>
      </c>
      <c r="BI157" s="221">
        <v>42394</v>
      </c>
      <c r="BJ157" s="221">
        <v>42461</v>
      </c>
      <c r="BK157" s="221">
        <v>42491</v>
      </c>
      <c r="BL157" s="805">
        <v>42522</v>
      </c>
      <c r="BM157" s="805">
        <v>42552</v>
      </c>
      <c r="BN157" s="221">
        <v>42583</v>
      </c>
      <c r="BO157" s="224">
        <v>42614</v>
      </c>
      <c r="BP157" s="221">
        <v>42644</v>
      </c>
      <c r="BQ157" s="224">
        <v>42675</v>
      </c>
      <c r="BR157" s="221">
        <v>42705</v>
      </c>
      <c r="BS157" s="224">
        <v>42736</v>
      </c>
      <c r="BT157" s="805">
        <v>42750</v>
      </c>
      <c r="BU157" s="221">
        <v>42795</v>
      </c>
      <c r="BV157" s="224">
        <v>42826</v>
      </c>
      <c r="BW157" s="221">
        <v>42856</v>
      </c>
      <c r="BX157" s="221">
        <v>42887</v>
      </c>
      <c r="BY157" s="224">
        <v>42917</v>
      </c>
      <c r="BZ157" s="221">
        <v>42948</v>
      </c>
      <c r="CA157" s="224">
        <v>42979</v>
      </c>
      <c r="CB157" s="805">
        <v>43009</v>
      </c>
      <c r="CC157" s="221">
        <v>43040</v>
      </c>
      <c r="CD157" s="224">
        <v>43070</v>
      </c>
      <c r="CE157" s="221">
        <v>43101</v>
      </c>
      <c r="CF157" s="239">
        <v>43132</v>
      </c>
      <c r="CG157" s="239">
        <v>43160</v>
      </c>
      <c r="CH157" s="239">
        <v>43191</v>
      </c>
      <c r="CI157" s="239">
        <v>43221</v>
      </c>
      <c r="CJ157" s="239">
        <v>43252</v>
      </c>
      <c r="CK157" s="239">
        <v>43282</v>
      </c>
      <c r="CL157" s="239">
        <v>43313</v>
      </c>
      <c r="CM157" s="239">
        <v>43344</v>
      </c>
      <c r="CN157" s="239">
        <v>43374</v>
      </c>
      <c r="CO157" s="239">
        <v>43405</v>
      </c>
      <c r="CP157" s="239">
        <v>43435</v>
      </c>
      <c r="CQ157" s="472">
        <v>43466</v>
      </c>
      <c r="CR157" s="472">
        <v>43485</v>
      </c>
      <c r="CS157" s="239">
        <v>43525</v>
      </c>
      <c r="CT157" s="239">
        <v>43556</v>
      </c>
      <c r="CU157" s="239">
        <v>43586</v>
      </c>
      <c r="CV157" s="239">
        <v>43617</v>
      </c>
      <c r="CW157" s="3762">
        <v>43647</v>
      </c>
      <c r="CX157" s="3762">
        <v>43678</v>
      </c>
      <c r="CY157" s="3762">
        <v>43709</v>
      </c>
      <c r="CZ157" s="3762">
        <v>43739</v>
      </c>
      <c r="DA157" s="3762">
        <v>43770</v>
      </c>
      <c r="DB157" s="3762">
        <v>43800</v>
      </c>
      <c r="DC157" s="3762">
        <v>43831</v>
      </c>
      <c r="DD157" s="3762" t="s">
        <v>25</v>
      </c>
      <c r="DE157" s="3762">
        <v>43891</v>
      </c>
      <c r="DF157" s="3762">
        <v>43922</v>
      </c>
      <c r="DG157" s="3762">
        <v>43952</v>
      </c>
      <c r="DH157" s="3762">
        <v>43983</v>
      </c>
      <c r="DI157" s="3762">
        <v>44013</v>
      </c>
      <c r="DJ157" s="3762">
        <v>44044</v>
      </c>
      <c r="DK157" s="3762">
        <v>44075</v>
      </c>
    </row>
    <row r="158" spans="1:117" ht="30" customHeight="1" x14ac:dyDescent="0.25">
      <c r="A158" s="4682"/>
      <c r="B158" s="4684"/>
      <c r="C158" s="6" t="s">
        <v>82</v>
      </c>
      <c r="D158" s="6"/>
      <c r="E158" s="513"/>
      <c r="F158" s="513"/>
      <c r="G158" s="513"/>
      <c r="H158" s="513"/>
      <c r="I158" s="513"/>
      <c r="J158" s="513"/>
      <c r="K158" s="511"/>
      <c r="L158" s="514"/>
      <c r="M158" s="511"/>
      <c r="N158" s="513"/>
      <c r="O158" s="513"/>
      <c r="P158" s="513"/>
      <c r="Q158" s="513"/>
      <c r="R158" s="513"/>
      <c r="S158" s="513"/>
      <c r="T158" s="513"/>
      <c r="U158" s="610"/>
      <c r="V158" s="61"/>
      <c r="W158" s="94"/>
      <c r="X158" s="61"/>
      <c r="Y158" s="94"/>
      <c r="Z158" s="61"/>
      <c r="AA158" s="62"/>
      <c r="AB158" s="94">
        <f t="shared" ref="AB158:AH158" si="306">AB156-10</f>
        <v>41425</v>
      </c>
      <c r="AC158" s="61">
        <f t="shared" si="306"/>
        <v>41455</v>
      </c>
      <c r="AD158" s="94">
        <f t="shared" si="306"/>
        <v>41486</v>
      </c>
      <c r="AE158" s="61">
        <f t="shared" si="306"/>
        <v>41517</v>
      </c>
      <c r="AF158" s="295">
        <f t="shared" si="306"/>
        <v>41547</v>
      </c>
      <c r="AG158" s="61">
        <f t="shared" si="306"/>
        <v>41578</v>
      </c>
      <c r="AH158" s="94">
        <f t="shared" si="306"/>
        <v>41608</v>
      </c>
      <c r="AI158" s="45">
        <v>41275</v>
      </c>
      <c r="AJ158" s="14">
        <v>41289</v>
      </c>
      <c r="AK158" s="14">
        <v>41334</v>
      </c>
      <c r="AL158" s="38">
        <v>41365</v>
      </c>
      <c r="AM158" s="805">
        <f t="shared" ref="AM158:AR158" si="307">AM157</f>
        <v>41760</v>
      </c>
      <c r="AN158" s="805">
        <f t="shared" si="307"/>
        <v>41791</v>
      </c>
      <c r="AO158" s="805">
        <f t="shared" si="307"/>
        <v>41821</v>
      </c>
      <c r="AP158" s="805">
        <f t="shared" si="307"/>
        <v>41852</v>
      </c>
      <c r="AQ158" s="805">
        <f t="shared" si="307"/>
        <v>41883</v>
      </c>
      <c r="AR158" s="221">
        <f t="shared" si="307"/>
        <v>41913</v>
      </c>
      <c r="AS158" s="221">
        <f>AS157</f>
        <v>41944</v>
      </c>
      <c r="AT158" s="221">
        <f>AT157</f>
        <v>41974</v>
      </c>
      <c r="AU158" s="225">
        <f>AU157</f>
        <v>42005</v>
      </c>
      <c r="AV158" s="221">
        <f>AV157</f>
        <v>42036</v>
      </c>
      <c r="AW158" s="971">
        <v>41334</v>
      </c>
      <c r="AX158" s="221">
        <f t="shared" ref="AX158:BF158" si="308">AX157</f>
        <v>42095</v>
      </c>
      <c r="AY158" s="221">
        <f t="shared" si="308"/>
        <v>42125</v>
      </c>
      <c r="AZ158" s="221">
        <f t="shared" si="308"/>
        <v>42156</v>
      </c>
      <c r="BA158" s="221">
        <f t="shared" si="308"/>
        <v>42186</v>
      </c>
      <c r="BB158" s="221">
        <f t="shared" si="308"/>
        <v>42217</v>
      </c>
      <c r="BC158" s="221">
        <f t="shared" si="308"/>
        <v>42248</v>
      </c>
      <c r="BD158" s="221">
        <f t="shared" si="308"/>
        <v>42278</v>
      </c>
      <c r="BE158" s="221">
        <f t="shared" si="308"/>
        <v>42309</v>
      </c>
      <c r="BF158" s="221">
        <f t="shared" si="308"/>
        <v>42339</v>
      </c>
      <c r="BG158" s="225" t="s">
        <v>106</v>
      </c>
      <c r="BH158" s="221">
        <f>BH157</f>
        <v>42029</v>
      </c>
      <c r="BI158" s="221">
        <v>42430</v>
      </c>
      <c r="BJ158" s="221">
        <f t="shared" ref="BJ158:BR158" si="309">BJ157</f>
        <v>42461</v>
      </c>
      <c r="BK158" s="221">
        <f t="shared" si="309"/>
        <v>42491</v>
      </c>
      <c r="BL158" s="805">
        <f t="shared" si="309"/>
        <v>42522</v>
      </c>
      <c r="BM158" s="805">
        <f t="shared" si="309"/>
        <v>42552</v>
      </c>
      <c r="BN158" s="221">
        <f t="shared" si="309"/>
        <v>42583</v>
      </c>
      <c r="BO158" s="224">
        <f t="shared" si="309"/>
        <v>42614</v>
      </c>
      <c r="BP158" s="221">
        <f t="shared" si="309"/>
        <v>42644</v>
      </c>
      <c r="BQ158" s="224">
        <f t="shared" si="309"/>
        <v>42675</v>
      </c>
      <c r="BR158" s="221">
        <f t="shared" si="309"/>
        <v>42705</v>
      </c>
      <c r="BS158" s="224">
        <v>42736</v>
      </c>
      <c r="BT158" s="805">
        <v>42750</v>
      </c>
      <c r="BU158" s="221">
        <v>42795</v>
      </c>
      <c r="BV158" s="224">
        <v>42826</v>
      </c>
      <c r="BW158" s="221">
        <v>42856</v>
      </c>
      <c r="BX158" s="221">
        <v>42887</v>
      </c>
      <c r="BY158" s="224">
        <v>42917</v>
      </c>
      <c r="BZ158" s="221">
        <v>42948</v>
      </c>
      <c r="CA158" s="224">
        <v>42979</v>
      </c>
      <c r="CB158" s="805">
        <v>43009</v>
      </c>
      <c r="CC158" s="221">
        <v>43040</v>
      </c>
      <c r="CD158" s="224">
        <v>43070</v>
      </c>
      <c r="CE158" s="221">
        <v>42736</v>
      </c>
      <c r="CF158" s="239">
        <v>42767</v>
      </c>
      <c r="CG158" s="239">
        <v>43160</v>
      </c>
      <c r="CH158" s="239">
        <v>43191</v>
      </c>
      <c r="CI158" s="239">
        <v>43221</v>
      </c>
      <c r="CJ158" s="239">
        <v>43252</v>
      </c>
      <c r="CK158" s="239">
        <v>43282</v>
      </c>
      <c r="CL158" s="239">
        <v>43313</v>
      </c>
      <c r="CM158" s="239">
        <v>43344</v>
      </c>
      <c r="CN158" s="239">
        <v>43374</v>
      </c>
      <c r="CO158" s="239">
        <v>43405</v>
      </c>
      <c r="CP158" s="239">
        <v>43435</v>
      </c>
      <c r="CQ158" s="472">
        <v>43466</v>
      </c>
      <c r="CR158" s="472">
        <v>43497</v>
      </c>
      <c r="CS158" s="239">
        <v>43525</v>
      </c>
      <c r="CT158" s="239">
        <v>43556</v>
      </c>
      <c r="CU158" s="239">
        <v>43586</v>
      </c>
      <c r="CV158" s="239">
        <v>43617</v>
      </c>
      <c r="CW158" s="3762">
        <v>43647</v>
      </c>
      <c r="CX158" s="3762">
        <v>43678</v>
      </c>
      <c r="CY158" s="3762">
        <v>43709</v>
      </c>
      <c r="CZ158" s="3762">
        <v>43739</v>
      </c>
      <c r="DA158" s="3762">
        <v>43770</v>
      </c>
      <c r="DB158" s="3762">
        <v>43800</v>
      </c>
      <c r="DC158" s="3762">
        <v>43831</v>
      </c>
      <c r="DD158" s="3762" t="s">
        <v>25</v>
      </c>
      <c r="DE158" s="3762">
        <v>43891</v>
      </c>
      <c r="DF158" s="3762">
        <v>43922</v>
      </c>
      <c r="DG158" s="3762">
        <v>43952</v>
      </c>
      <c r="DH158" s="3762">
        <v>43983</v>
      </c>
      <c r="DI158" s="3762">
        <v>44013</v>
      </c>
      <c r="DJ158" s="3762">
        <v>44044</v>
      </c>
      <c r="DK158" s="3762">
        <v>44075</v>
      </c>
    </row>
    <row r="159" spans="1:117" ht="30" customHeight="1" x14ac:dyDescent="0.25">
      <c r="A159" s="4682"/>
      <c r="B159" s="4684"/>
      <c r="C159" s="3658" t="s">
        <v>919</v>
      </c>
      <c r="D159" s="3658"/>
      <c r="E159" s="585"/>
      <c r="F159" s="585"/>
      <c r="G159" s="585"/>
      <c r="H159" s="585"/>
      <c r="I159" s="585"/>
      <c r="J159" s="585"/>
      <c r="K159" s="3659"/>
      <c r="L159" s="588"/>
      <c r="M159" s="3659"/>
      <c r="N159" s="585"/>
      <c r="O159" s="585"/>
      <c r="P159" s="585"/>
      <c r="Q159" s="585"/>
      <c r="R159" s="585"/>
      <c r="S159" s="585"/>
      <c r="T159" s="585"/>
      <c r="U159" s="614"/>
      <c r="V159" s="75"/>
      <c r="W159" s="172"/>
      <c r="X159" s="75"/>
      <c r="Y159" s="172"/>
      <c r="Z159" s="75"/>
      <c r="AA159" s="639"/>
      <c r="AB159" s="172"/>
      <c r="AC159" s="75"/>
      <c r="AD159" s="172"/>
      <c r="AE159" s="75"/>
      <c r="AF159" s="810"/>
      <c r="AG159" s="75"/>
      <c r="AH159" s="172"/>
      <c r="AI159" s="3068"/>
      <c r="AJ159" s="1843"/>
      <c r="AK159" s="1843"/>
      <c r="AL159" s="3660"/>
      <c r="AM159" s="3661"/>
      <c r="AN159" s="3661"/>
      <c r="AO159" s="3661"/>
      <c r="AP159" s="3661"/>
      <c r="AQ159" s="3661"/>
      <c r="AR159" s="3662"/>
      <c r="AS159" s="3662"/>
      <c r="AT159" s="3662"/>
      <c r="AU159" s="3663"/>
      <c r="AV159" s="3662"/>
      <c r="AW159" s="3664"/>
      <c r="AX159" s="3662"/>
      <c r="AY159" s="3662"/>
      <c r="AZ159" s="3662"/>
      <c r="BA159" s="3662"/>
      <c r="BB159" s="3662"/>
      <c r="BC159" s="3662"/>
      <c r="BD159" s="3662"/>
      <c r="BE159" s="3662"/>
      <c r="BF159" s="3662"/>
      <c r="BG159" s="3663"/>
      <c r="BH159" s="3662"/>
      <c r="BI159" s="3662"/>
      <c r="BJ159" s="3662"/>
      <c r="BK159" s="3662"/>
      <c r="BL159" s="3661"/>
      <c r="BM159" s="3661"/>
      <c r="BN159" s="3662"/>
      <c r="BO159" s="3665"/>
      <c r="BP159" s="3662"/>
      <c r="BQ159" s="3665"/>
      <c r="BR159" s="3662"/>
      <c r="BS159" s="3665"/>
      <c r="BT159" s="3661"/>
      <c r="BU159" s="3662"/>
      <c r="BV159" s="3665"/>
      <c r="BW159" s="3662"/>
      <c r="BX159" s="3662"/>
      <c r="BY159" s="3665"/>
      <c r="BZ159" s="3662"/>
      <c r="CA159" s="3665"/>
      <c r="CB159" s="3661"/>
      <c r="CC159" s="3662"/>
      <c r="CD159" s="3665"/>
      <c r="CE159" s="3665"/>
      <c r="CF159" s="3666"/>
      <c r="CG159" s="3666"/>
      <c r="CH159" s="3666"/>
      <c r="CI159" s="3666"/>
      <c r="CJ159" s="3666"/>
      <c r="CK159" s="3666"/>
      <c r="CL159" s="3666"/>
      <c r="CM159" s="3666"/>
      <c r="CN159" s="3666"/>
      <c r="CO159" s="3666"/>
      <c r="CP159" s="3666"/>
      <c r="CQ159" s="3667"/>
      <c r="CR159" s="3668"/>
      <c r="CS159" s="3666"/>
      <c r="CT159" s="3666"/>
      <c r="CU159" s="3666"/>
      <c r="CV159" s="3666"/>
      <c r="CW159" s="3767"/>
      <c r="CX159" s="3767"/>
      <c r="CY159" s="3767"/>
      <c r="CZ159" s="3767">
        <f>CZ156-45</f>
        <v>43703</v>
      </c>
      <c r="DA159" s="3767">
        <f>DA156-45</f>
        <v>43734</v>
      </c>
      <c r="DB159" s="3767">
        <f>DB156-45</f>
        <v>43764</v>
      </c>
      <c r="DC159" s="3767">
        <f>DC156-45</f>
        <v>43795</v>
      </c>
      <c r="DD159" s="3955" t="s">
        <v>25</v>
      </c>
      <c r="DE159" s="3956">
        <f>DE156-55</f>
        <v>43845</v>
      </c>
      <c r="DF159" s="3767">
        <f t="shared" ref="DF159:DK159" si="310">DF156-45</f>
        <v>43886</v>
      </c>
      <c r="DG159" s="3767">
        <f t="shared" si="310"/>
        <v>43916</v>
      </c>
      <c r="DH159" s="3767">
        <f t="shared" si="310"/>
        <v>43947</v>
      </c>
      <c r="DI159" s="3767">
        <f t="shared" si="310"/>
        <v>43977</v>
      </c>
      <c r="DJ159" s="3767">
        <f t="shared" si="310"/>
        <v>44008</v>
      </c>
      <c r="DK159" s="3767">
        <f t="shared" si="310"/>
        <v>44039</v>
      </c>
    </row>
    <row r="160" spans="1:117" ht="30" customHeight="1" x14ac:dyDescent="0.25">
      <c r="A160" s="4682"/>
      <c r="B160" s="4684"/>
      <c r="C160" s="6" t="s">
        <v>15</v>
      </c>
      <c r="D160" s="6"/>
      <c r="E160" s="513"/>
      <c r="F160" s="513"/>
      <c r="G160" s="513"/>
      <c r="H160" s="513"/>
      <c r="I160" s="513"/>
      <c r="J160" s="513"/>
      <c r="K160" s="513"/>
      <c r="L160" s="514"/>
      <c r="M160" s="513"/>
      <c r="N160" s="513"/>
      <c r="O160" s="513"/>
      <c r="P160" s="513"/>
      <c r="Q160" s="513"/>
      <c r="R160" s="513"/>
      <c r="S160" s="513"/>
      <c r="T160" s="513"/>
      <c r="U160" s="610"/>
      <c r="V160" s="61"/>
      <c r="W160" s="94"/>
      <c r="X160" s="62"/>
      <c r="Y160" s="94"/>
      <c r="Z160" s="61"/>
      <c r="AA160" s="62"/>
      <c r="AB160" s="94">
        <f t="shared" ref="AB160:AI160" si="311">AB164+3</f>
        <v>41328</v>
      </c>
      <c r="AC160" s="61">
        <f t="shared" si="311"/>
        <v>41363</v>
      </c>
      <c r="AD160" s="94">
        <f t="shared" si="311"/>
        <v>41394</v>
      </c>
      <c r="AE160" s="61">
        <f t="shared" si="311"/>
        <v>41435</v>
      </c>
      <c r="AF160" s="295">
        <f t="shared" si="311"/>
        <v>41467</v>
      </c>
      <c r="AG160" s="61">
        <f t="shared" si="311"/>
        <v>41498</v>
      </c>
      <c r="AH160" s="94">
        <f t="shared" si="311"/>
        <v>41528</v>
      </c>
      <c r="AI160" s="61">
        <f t="shared" si="311"/>
        <v>41195</v>
      </c>
      <c r="AJ160" s="62" t="s">
        <v>25</v>
      </c>
      <c r="AK160" s="61">
        <f t="shared" ref="AK160:AR160" si="312">AK164+3</f>
        <v>41234</v>
      </c>
      <c r="AL160" s="295">
        <f t="shared" si="312"/>
        <v>41265</v>
      </c>
      <c r="AM160" s="295">
        <f t="shared" si="312"/>
        <v>41660</v>
      </c>
      <c r="AN160" s="295">
        <f t="shared" si="312"/>
        <v>41698</v>
      </c>
      <c r="AO160" s="295">
        <f t="shared" si="312"/>
        <v>41736</v>
      </c>
      <c r="AP160" s="295">
        <f t="shared" si="312"/>
        <v>41771</v>
      </c>
      <c r="AQ160" s="295">
        <f t="shared" si="312"/>
        <v>41799</v>
      </c>
      <c r="AR160" s="61">
        <f t="shared" si="312"/>
        <v>41827</v>
      </c>
      <c r="AS160" s="61">
        <f>AS164+3</f>
        <v>41858</v>
      </c>
      <c r="AT160" s="61">
        <f>AT164+3</f>
        <v>41893</v>
      </c>
      <c r="AU160" s="62">
        <f>AU164+3</f>
        <v>41926</v>
      </c>
      <c r="AV160" s="61">
        <f>AV164+3</f>
        <v>41926</v>
      </c>
      <c r="AW160" s="191">
        <v>41959</v>
      </c>
      <c r="AX160" s="61">
        <f t="shared" ref="AX160:BF160" si="313">AX164+3</f>
        <v>42018</v>
      </c>
      <c r="AY160" s="61">
        <f t="shared" si="313"/>
        <v>42048</v>
      </c>
      <c r="AZ160" s="61">
        <f t="shared" si="313"/>
        <v>42079</v>
      </c>
      <c r="BA160" s="61">
        <f t="shared" si="313"/>
        <v>42109</v>
      </c>
      <c r="BB160" s="61">
        <f t="shared" si="313"/>
        <v>42140</v>
      </c>
      <c r="BC160" s="61">
        <f t="shared" si="313"/>
        <v>42171</v>
      </c>
      <c r="BD160" s="61">
        <f t="shared" si="313"/>
        <v>42201</v>
      </c>
      <c r="BE160" s="61">
        <f t="shared" si="313"/>
        <v>42236</v>
      </c>
      <c r="BF160" s="61">
        <f t="shared" si="313"/>
        <v>42271</v>
      </c>
      <c r="BG160" s="62" t="s">
        <v>106</v>
      </c>
      <c r="BH160" s="61">
        <f t="shared" ref="BH160:BR160" si="314">BH164+3</f>
        <v>41968</v>
      </c>
      <c r="BI160" s="61">
        <f t="shared" si="314"/>
        <v>42340</v>
      </c>
      <c r="BJ160" s="61">
        <f t="shared" si="314"/>
        <v>42380</v>
      </c>
      <c r="BK160" s="61">
        <f t="shared" si="314"/>
        <v>42397</v>
      </c>
      <c r="BL160" s="295">
        <f t="shared" si="314"/>
        <v>42442</v>
      </c>
      <c r="BM160" s="295">
        <f t="shared" si="314"/>
        <v>42488</v>
      </c>
      <c r="BN160" s="61">
        <f t="shared" si="314"/>
        <v>42516</v>
      </c>
      <c r="BO160" s="94">
        <f t="shared" si="314"/>
        <v>42551</v>
      </c>
      <c r="BP160" s="61">
        <f t="shared" si="314"/>
        <v>42587</v>
      </c>
      <c r="BQ160" s="94">
        <f t="shared" si="314"/>
        <v>42622</v>
      </c>
      <c r="BR160" s="61">
        <f t="shared" si="314"/>
        <v>42652</v>
      </c>
      <c r="BS160" s="63" t="s">
        <v>106</v>
      </c>
      <c r="BT160" s="295">
        <f>BT164+3</f>
        <v>42683</v>
      </c>
      <c r="BU160" s="61">
        <f>BU164+3</f>
        <v>42711</v>
      </c>
      <c r="BV160" s="94">
        <f t="shared" ref="BV160:CA160" si="315">BV164+3</f>
        <v>42753</v>
      </c>
      <c r="BW160" s="61">
        <f t="shared" si="315"/>
        <v>42781</v>
      </c>
      <c r="BX160" s="61">
        <f t="shared" si="315"/>
        <v>42809</v>
      </c>
      <c r="BY160" s="94">
        <f>BY164+3</f>
        <v>42851</v>
      </c>
      <c r="BZ160" s="61">
        <f t="shared" si="315"/>
        <v>42893</v>
      </c>
      <c r="CA160" s="94">
        <f t="shared" si="315"/>
        <v>42914</v>
      </c>
      <c r="CB160" s="295">
        <f>CB164+3</f>
        <v>42949</v>
      </c>
      <c r="CC160" s="61">
        <f>CC164+3</f>
        <v>42984</v>
      </c>
      <c r="CD160" s="94">
        <f>CD164+3</f>
        <v>43012</v>
      </c>
      <c r="CE160" s="63" t="s">
        <v>106</v>
      </c>
      <c r="CF160" s="124">
        <f t="shared" ref="CF160:CY160" si="316">CF164+3</f>
        <v>42710</v>
      </c>
      <c r="CG160" s="124">
        <f t="shared" si="316"/>
        <v>43103</v>
      </c>
      <c r="CH160" s="124">
        <f t="shared" si="316"/>
        <v>43138</v>
      </c>
      <c r="CI160" s="124">
        <f t="shared" si="316"/>
        <v>43173</v>
      </c>
      <c r="CJ160" s="124">
        <f t="shared" si="316"/>
        <v>43194</v>
      </c>
      <c r="CK160" s="124">
        <f t="shared" si="316"/>
        <v>43236</v>
      </c>
      <c r="CL160" s="124">
        <f t="shared" si="316"/>
        <v>43257</v>
      </c>
      <c r="CM160" s="124">
        <f t="shared" si="316"/>
        <v>43299</v>
      </c>
      <c r="CN160" s="124">
        <f t="shared" si="316"/>
        <v>43327</v>
      </c>
      <c r="CO160" s="124">
        <f t="shared" si="316"/>
        <v>43362</v>
      </c>
      <c r="CP160" s="124">
        <f t="shared" si="316"/>
        <v>43397</v>
      </c>
      <c r="CQ160" s="63" t="s">
        <v>106</v>
      </c>
      <c r="CR160" s="107">
        <f t="shared" si="316"/>
        <v>43432</v>
      </c>
      <c r="CS160" s="124">
        <f t="shared" si="316"/>
        <v>43460</v>
      </c>
      <c r="CT160" s="124">
        <f t="shared" si="316"/>
        <v>43491</v>
      </c>
      <c r="CU160" s="124">
        <f t="shared" si="316"/>
        <v>43521</v>
      </c>
      <c r="CV160" s="124">
        <f t="shared" si="316"/>
        <v>43552</v>
      </c>
      <c r="CW160" s="3957">
        <f t="shared" si="316"/>
        <v>43582</v>
      </c>
      <c r="CX160" s="3957">
        <f t="shared" si="316"/>
        <v>43613</v>
      </c>
      <c r="CY160" s="3957">
        <f t="shared" si="316"/>
        <v>43644</v>
      </c>
      <c r="CZ160" s="3957">
        <f>CZ164+3</f>
        <v>43688</v>
      </c>
      <c r="DA160" s="3957">
        <f>DA164+3</f>
        <v>43709</v>
      </c>
      <c r="DB160" s="3957">
        <f>DB164+3</f>
        <v>43737</v>
      </c>
      <c r="DC160" s="3957">
        <f>DC164+3</f>
        <v>43772</v>
      </c>
      <c r="DD160" s="3957" t="s">
        <v>25</v>
      </c>
      <c r="DE160" s="3957">
        <f t="shared" ref="DE160:DK160" si="317">DE164+3</f>
        <v>43821</v>
      </c>
      <c r="DF160" s="3957">
        <f t="shared" si="317"/>
        <v>43865</v>
      </c>
      <c r="DG160" s="3957">
        <f t="shared" si="317"/>
        <v>43893</v>
      </c>
      <c r="DH160" s="3957">
        <f t="shared" si="317"/>
        <v>43923</v>
      </c>
      <c r="DI160" s="3957">
        <f t="shared" si="317"/>
        <v>43972</v>
      </c>
      <c r="DJ160" s="3957">
        <f t="shared" si="317"/>
        <v>44003</v>
      </c>
      <c r="DK160" s="3957">
        <f t="shared" si="317"/>
        <v>44034</v>
      </c>
    </row>
    <row r="161" spans="1:122" ht="30" hidden="1" customHeight="1" x14ac:dyDescent="0.25">
      <c r="A161" s="4682"/>
      <c r="B161" s="4684"/>
      <c r="C161" s="8" t="s">
        <v>310</v>
      </c>
      <c r="D161" s="8"/>
      <c r="E161" s="969"/>
      <c r="F161" s="969"/>
      <c r="G161" s="969"/>
      <c r="H161" s="969"/>
      <c r="I161" s="969"/>
      <c r="J161" s="969"/>
      <c r="K161" s="969"/>
      <c r="L161" s="970"/>
      <c r="M161" s="969"/>
      <c r="N161" s="969"/>
      <c r="O161" s="969"/>
      <c r="P161" s="969"/>
      <c r="Q161" s="969"/>
      <c r="R161" s="969"/>
      <c r="S161" s="969"/>
      <c r="T161" s="969"/>
      <c r="U161" s="624"/>
      <c r="V161" s="158"/>
      <c r="W161" s="202"/>
      <c r="X161" s="50"/>
      <c r="Y161" s="202"/>
      <c r="Z161" s="158"/>
      <c r="AA161" s="50"/>
      <c r="AB161" s="202">
        <f t="shared" ref="AB161:AI161" si="318">AB164+35</f>
        <v>41360</v>
      </c>
      <c r="AC161" s="158">
        <f t="shared" si="318"/>
        <v>41395</v>
      </c>
      <c r="AD161" s="202">
        <f t="shared" si="318"/>
        <v>41426</v>
      </c>
      <c r="AE161" s="158">
        <f t="shared" si="318"/>
        <v>41467</v>
      </c>
      <c r="AF161" s="296">
        <f t="shared" si="318"/>
        <v>41499</v>
      </c>
      <c r="AG161" s="158">
        <f t="shared" si="318"/>
        <v>41530</v>
      </c>
      <c r="AH161" s="202">
        <f t="shared" si="318"/>
        <v>41560</v>
      </c>
      <c r="AI161" s="158">
        <f t="shared" si="318"/>
        <v>41227</v>
      </c>
      <c r="AJ161" s="50" t="s">
        <v>25</v>
      </c>
      <c r="AK161" s="158">
        <f t="shared" ref="AK161:AR161" si="319">AK164+35</f>
        <v>41266</v>
      </c>
      <c r="AL161" s="296">
        <f t="shared" si="319"/>
        <v>41297</v>
      </c>
      <c r="AM161" s="296">
        <f t="shared" si="319"/>
        <v>41692</v>
      </c>
      <c r="AN161" s="296">
        <f t="shared" si="319"/>
        <v>41730</v>
      </c>
      <c r="AO161" s="296">
        <f t="shared" si="319"/>
        <v>41768</v>
      </c>
      <c r="AP161" s="296">
        <f t="shared" si="319"/>
        <v>41803</v>
      </c>
      <c r="AQ161" s="296">
        <f t="shared" si="319"/>
        <v>41831</v>
      </c>
      <c r="AR161" s="158">
        <f t="shared" si="319"/>
        <v>41859</v>
      </c>
      <c r="AS161" s="158">
        <f>AS164+35</f>
        <v>41890</v>
      </c>
      <c r="AT161" s="158">
        <f>AT164+35</f>
        <v>41925</v>
      </c>
      <c r="AU161" s="50">
        <f>AU164+35</f>
        <v>41958</v>
      </c>
      <c r="AV161" s="158"/>
      <c r="AW161" s="191">
        <v>41991</v>
      </c>
      <c r="AX161" s="158">
        <f t="shared" ref="AX161:BF161" si="320">AX164+35</f>
        <v>42050</v>
      </c>
      <c r="AY161" s="158">
        <f t="shared" si="320"/>
        <v>42080</v>
      </c>
      <c r="AZ161" s="158">
        <f t="shared" si="320"/>
        <v>42111</v>
      </c>
      <c r="BA161" s="158">
        <f t="shared" si="320"/>
        <v>42141</v>
      </c>
      <c r="BB161" s="158">
        <f t="shared" si="320"/>
        <v>42172</v>
      </c>
      <c r="BC161" s="158">
        <f t="shared" si="320"/>
        <v>42203</v>
      </c>
      <c r="BD161" s="158">
        <f t="shared" si="320"/>
        <v>42233</v>
      </c>
      <c r="BE161" s="158">
        <f t="shared" si="320"/>
        <v>42268</v>
      </c>
      <c r="BF161" s="158">
        <f t="shared" si="320"/>
        <v>42303</v>
      </c>
      <c r="BG161" s="50" t="s">
        <v>106</v>
      </c>
      <c r="BH161" s="158">
        <f t="shared" ref="BH161:BR161" si="321">BH164+35</f>
        <v>42000</v>
      </c>
      <c r="BI161" s="158">
        <f t="shared" si="321"/>
        <v>42372</v>
      </c>
      <c r="BJ161" s="158">
        <f t="shared" si="321"/>
        <v>42412</v>
      </c>
      <c r="BK161" s="158">
        <f t="shared" si="321"/>
        <v>42429</v>
      </c>
      <c r="BL161" s="296">
        <f t="shared" si="321"/>
        <v>42474</v>
      </c>
      <c r="BM161" s="296">
        <f t="shared" si="321"/>
        <v>42520</v>
      </c>
      <c r="BN161" s="158">
        <f t="shared" si="321"/>
        <v>42548</v>
      </c>
      <c r="BO161" s="202">
        <f t="shared" si="321"/>
        <v>42583</v>
      </c>
      <c r="BP161" s="158">
        <f t="shared" si="321"/>
        <v>42619</v>
      </c>
      <c r="BQ161" s="202">
        <f t="shared" si="321"/>
        <v>42654</v>
      </c>
      <c r="BR161" s="158">
        <f t="shared" si="321"/>
        <v>42684</v>
      </c>
      <c r="BS161" s="51" t="s">
        <v>106</v>
      </c>
      <c r="BT161" s="296">
        <f>BT164+35</f>
        <v>42715</v>
      </c>
      <c r="BU161" s="158">
        <f>BU164+35</f>
        <v>42743</v>
      </c>
      <c r="BV161" s="202">
        <f t="shared" ref="BV161:CA161" si="322">BV164+35</f>
        <v>42785</v>
      </c>
      <c r="BW161" s="158">
        <f t="shared" si="322"/>
        <v>42813</v>
      </c>
      <c r="BX161" s="158">
        <f t="shared" si="322"/>
        <v>42841</v>
      </c>
      <c r="BY161" s="202">
        <f>BY164+35</f>
        <v>42883</v>
      </c>
      <c r="BZ161" s="158">
        <f t="shared" si="322"/>
        <v>42925</v>
      </c>
      <c r="CA161" s="202">
        <f t="shared" si="322"/>
        <v>42946</v>
      </c>
      <c r="CB161" s="296">
        <f>CB164+35</f>
        <v>42981</v>
      </c>
      <c r="CC161" s="158">
        <f>CC164+35</f>
        <v>43016</v>
      </c>
      <c r="CD161" s="202">
        <f>CD164+35</f>
        <v>43044</v>
      </c>
      <c r="CE161" s="51" t="s">
        <v>106</v>
      </c>
      <c r="CF161" s="299">
        <f t="shared" ref="CF161:CY161" si="323">CF164+35</f>
        <v>42742</v>
      </c>
      <c r="CG161" s="299">
        <f t="shared" si="323"/>
        <v>43135</v>
      </c>
      <c r="CH161" s="299">
        <f t="shared" si="323"/>
        <v>43170</v>
      </c>
      <c r="CI161" s="299">
        <f t="shared" si="323"/>
        <v>43205</v>
      </c>
      <c r="CJ161" s="299">
        <f t="shared" si="323"/>
        <v>43226</v>
      </c>
      <c r="CK161" s="299">
        <f t="shared" si="323"/>
        <v>43268</v>
      </c>
      <c r="CL161" s="299">
        <f t="shared" si="323"/>
        <v>43289</v>
      </c>
      <c r="CM161" s="299">
        <f t="shared" si="323"/>
        <v>43331</v>
      </c>
      <c r="CN161" s="299">
        <f t="shared" si="323"/>
        <v>43359</v>
      </c>
      <c r="CO161" s="299">
        <f t="shared" si="323"/>
        <v>43394</v>
      </c>
      <c r="CP161" s="299">
        <f t="shared" si="323"/>
        <v>43429</v>
      </c>
      <c r="CQ161" s="51" t="s">
        <v>106</v>
      </c>
      <c r="CR161" s="53">
        <f t="shared" si="323"/>
        <v>43464</v>
      </c>
      <c r="CS161" s="299">
        <f t="shared" si="323"/>
        <v>43492</v>
      </c>
      <c r="CT161" s="299">
        <f t="shared" si="323"/>
        <v>43523</v>
      </c>
      <c r="CU161" s="299">
        <f t="shared" si="323"/>
        <v>43553</v>
      </c>
      <c r="CV161" s="299">
        <f t="shared" si="323"/>
        <v>43584</v>
      </c>
      <c r="CW161" s="3958">
        <f t="shared" si="323"/>
        <v>43614</v>
      </c>
      <c r="CX161" s="3958">
        <f t="shared" si="323"/>
        <v>43645</v>
      </c>
      <c r="CY161" s="3958">
        <f t="shared" si="323"/>
        <v>43676</v>
      </c>
      <c r="CZ161" s="3958">
        <f>CZ164+35</f>
        <v>43720</v>
      </c>
      <c r="DA161" s="3958">
        <f>DA164+35</f>
        <v>43741</v>
      </c>
      <c r="DB161" s="3958">
        <f>DB164+35</f>
        <v>43769</v>
      </c>
      <c r="DC161" s="3958">
        <f>DC164+35</f>
        <v>43804</v>
      </c>
      <c r="DD161" s="3958" t="s">
        <v>25</v>
      </c>
      <c r="DE161" s="3958">
        <f t="shared" ref="DE161:DK161" si="324">DE164+35</f>
        <v>43853</v>
      </c>
      <c r="DF161" s="3958">
        <f t="shared" si="324"/>
        <v>43897</v>
      </c>
      <c r="DG161" s="3958">
        <f t="shared" si="324"/>
        <v>43925</v>
      </c>
      <c r="DH161" s="3958">
        <f t="shared" si="324"/>
        <v>43955</v>
      </c>
      <c r="DI161" s="3958">
        <f t="shared" si="324"/>
        <v>44004</v>
      </c>
      <c r="DJ161" s="3958">
        <f t="shared" si="324"/>
        <v>44035</v>
      </c>
      <c r="DK161" s="3958">
        <f t="shared" si="324"/>
        <v>44066</v>
      </c>
    </row>
    <row r="162" spans="1:122" s="206" customFormat="1" ht="30" hidden="1" customHeight="1" x14ac:dyDescent="0.25">
      <c r="A162" s="4682"/>
      <c r="B162" s="4684"/>
      <c r="C162" s="599" t="s">
        <v>64</v>
      </c>
      <c r="D162" s="599"/>
      <c r="E162" s="581"/>
      <c r="F162" s="581"/>
      <c r="G162" s="581"/>
      <c r="H162" s="581"/>
      <c r="I162" s="581"/>
      <c r="J162" s="581"/>
      <c r="K162" s="581"/>
      <c r="L162" s="582"/>
      <c r="M162" s="581"/>
      <c r="N162" s="581"/>
      <c r="O162" s="581"/>
      <c r="P162" s="581"/>
      <c r="Q162" s="581"/>
      <c r="R162" s="581"/>
      <c r="S162" s="581"/>
      <c r="T162" s="581"/>
      <c r="U162" s="611"/>
      <c r="V162" s="627"/>
      <c r="W162" s="632"/>
      <c r="X162" s="637"/>
      <c r="Y162" s="632"/>
      <c r="Z162" s="627"/>
      <c r="AA162" s="637"/>
      <c r="AB162" s="632">
        <f t="shared" ref="AB162:AI162" si="325">AB164+14</f>
        <v>41339</v>
      </c>
      <c r="AC162" s="627">
        <f t="shared" si="325"/>
        <v>41374</v>
      </c>
      <c r="AD162" s="632">
        <f t="shared" si="325"/>
        <v>41405</v>
      </c>
      <c r="AE162" s="627">
        <f t="shared" si="325"/>
        <v>41446</v>
      </c>
      <c r="AF162" s="808">
        <f t="shared" si="325"/>
        <v>41478</v>
      </c>
      <c r="AG162" s="627">
        <f t="shared" si="325"/>
        <v>41509</v>
      </c>
      <c r="AH162" s="632">
        <f t="shared" si="325"/>
        <v>41539</v>
      </c>
      <c r="AI162" s="627">
        <f t="shared" si="325"/>
        <v>41206</v>
      </c>
      <c r="AJ162" s="637" t="s">
        <v>25</v>
      </c>
      <c r="AK162" s="627">
        <f t="shared" ref="AK162:AR162" si="326">AK164+14</f>
        <v>41245</v>
      </c>
      <c r="AL162" s="808">
        <f t="shared" si="326"/>
        <v>41276</v>
      </c>
      <c r="AM162" s="808">
        <f t="shared" si="326"/>
        <v>41671</v>
      </c>
      <c r="AN162" s="808">
        <f t="shared" si="326"/>
        <v>41709</v>
      </c>
      <c r="AO162" s="808">
        <f t="shared" si="326"/>
        <v>41747</v>
      </c>
      <c r="AP162" s="808">
        <f t="shared" si="326"/>
        <v>41782</v>
      </c>
      <c r="AQ162" s="808">
        <f t="shared" si="326"/>
        <v>41810</v>
      </c>
      <c r="AR162" s="627">
        <f t="shared" si="326"/>
        <v>41838</v>
      </c>
      <c r="AS162" s="627">
        <f>AS164+14</f>
        <v>41869</v>
      </c>
      <c r="AT162" s="627">
        <f>AT164+14</f>
        <v>41904</v>
      </c>
      <c r="AU162" s="637">
        <f>AU164+14</f>
        <v>41937</v>
      </c>
      <c r="AV162" s="627"/>
      <c r="AW162" s="946">
        <v>41970</v>
      </c>
      <c r="AX162" s="627">
        <f>AX164+14</f>
        <v>42029</v>
      </c>
      <c r="AY162" s="627">
        <f>AY164+14</f>
        <v>42059</v>
      </c>
      <c r="AZ162" s="627">
        <f>AZ164+14</f>
        <v>42090</v>
      </c>
      <c r="BA162" s="627">
        <f>BA164+14</f>
        <v>42120</v>
      </c>
      <c r="BB162" s="627"/>
      <c r="BC162" s="627"/>
      <c r="BD162" s="627"/>
      <c r="BE162" s="627"/>
      <c r="BF162" s="627"/>
      <c r="BG162" s="637" t="s">
        <v>106</v>
      </c>
      <c r="BH162" s="627"/>
      <c r="BI162" s="627"/>
      <c r="BJ162" s="627"/>
      <c r="BK162" s="627"/>
      <c r="BL162" s="808"/>
      <c r="BM162" s="808"/>
      <c r="BN162" s="627"/>
      <c r="BO162" s="632"/>
      <c r="BP162" s="627"/>
      <c r="BQ162" s="632"/>
      <c r="BR162" s="627"/>
      <c r="BS162" s="2114" t="s">
        <v>106</v>
      </c>
      <c r="BT162" s="808"/>
      <c r="BU162" s="627"/>
      <c r="BV162" s="632"/>
      <c r="BW162" s="627"/>
      <c r="BX162" s="627"/>
      <c r="BY162" s="632"/>
      <c r="BZ162" s="627"/>
      <c r="CA162" s="632"/>
      <c r="CB162" s="808"/>
      <c r="CC162" s="627"/>
      <c r="CD162" s="632"/>
      <c r="CE162" s="2114" t="s">
        <v>106</v>
      </c>
      <c r="CF162" s="1684"/>
      <c r="CG162" s="1684"/>
      <c r="CH162" s="1684"/>
      <c r="CI162" s="1684"/>
      <c r="CJ162" s="1684"/>
      <c r="CK162" s="1684"/>
      <c r="CL162" s="1684"/>
      <c r="CM162" s="1684"/>
      <c r="CN162" s="1684"/>
      <c r="CO162" s="1684"/>
      <c r="CP162" s="1684"/>
      <c r="CQ162" s="2114" t="s">
        <v>106</v>
      </c>
      <c r="CR162" s="3171"/>
      <c r="CS162" s="1684"/>
      <c r="CT162" s="1684"/>
      <c r="CU162" s="1684"/>
      <c r="CV162" s="1684"/>
      <c r="CW162" s="3959"/>
      <c r="CX162" s="3959"/>
      <c r="CY162" s="3959"/>
      <c r="CZ162" s="3959"/>
      <c r="DA162" s="3959"/>
      <c r="DB162" s="3959"/>
      <c r="DC162" s="3959"/>
      <c r="DD162" s="3959" t="s">
        <v>25</v>
      </c>
      <c r="DE162" s="3959"/>
      <c r="DF162" s="3959"/>
      <c r="DG162" s="3959"/>
      <c r="DH162" s="3959"/>
      <c r="DI162" s="3959"/>
      <c r="DJ162" s="3959"/>
      <c r="DK162" s="3959"/>
      <c r="DL162" s="15"/>
      <c r="DM162" s="2095"/>
      <c r="DN162" s="15"/>
      <c r="DO162" s="15"/>
      <c r="DP162" s="15"/>
      <c r="DQ162" s="15"/>
      <c r="DR162" s="15"/>
    </row>
    <row r="163" spans="1:122" s="206" customFormat="1" ht="30" hidden="1" customHeight="1" x14ac:dyDescent="0.25">
      <c r="A163" s="4682"/>
      <c r="B163" s="4684"/>
      <c r="C163" s="599" t="s">
        <v>65</v>
      </c>
      <c r="D163" s="599"/>
      <c r="E163" s="581"/>
      <c r="F163" s="583"/>
      <c r="G163" s="583"/>
      <c r="H163" s="583"/>
      <c r="I163" s="583"/>
      <c r="J163" s="583"/>
      <c r="K163" s="583"/>
      <c r="L163" s="584"/>
      <c r="M163" s="583"/>
      <c r="N163" s="583"/>
      <c r="O163" s="583"/>
      <c r="P163" s="583"/>
      <c r="Q163" s="583"/>
      <c r="R163" s="583"/>
      <c r="S163" s="583"/>
      <c r="T163" s="583"/>
      <c r="U163" s="612"/>
      <c r="V163" s="628"/>
      <c r="W163" s="633"/>
      <c r="X163" s="638"/>
      <c r="Y163" s="633"/>
      <c r="Z163" s="628"/>
      <c r="AA163" s="638"/>
      <c r="AB163" s="633">
        <f t="shared" ref="AB163:AI163" si="327">AB162</f>
        <v>41339</v>
      </c>
      <c r="AC163" s="628">
        <f t="shared" si="327"/>
        <v>41374</v>
      </c>
      <c r="AD163" s="633">
        <f t="shared" si="327"/>
        <v>41405</v>
      </c>
      <c r="AE163" s="628">
        <f t="shared" si="327"/>
        <v>41446</v>
      </c>
      <c r="AF163" s="809">
        <f t="shared" si="327"/>
        <v>41478</v>
      </c>
      <c r="AG163" s="628">
        <f t="shared" si="327"/>
        <v>41509</v>
      </c>
      <c r="AH163" s="633">
        <f t="shared" si="327"/>
        <v>41539</v>
      </c>
      <c r="AI163" s="628">
        <f t="shared" si="327"/>
        <v>41206</v>
      </c>
      <c r="AJ163" s="638" t="s">
        <v>25</v>
      </c>
      <c r="AK163" s="628">
        <f t="shared" ref="AK163:AR163" si="328">AK162</f>
        <v>41245</v>
      </c>
      <c r="AL163" s="809">
        <f t="shared" si="328"/>
        <v>41276</v>
      </c>
      <c r="AM163" s="809">
        <f t="shared" si="328"/>
        <v>41671</v>
      </c>
      <c r="AN163" s="809">
        <f t="shared" si="328"/>
        <v>41709</v>
      </c>
      <c r="AO163" s="809">
        <f t="shared" si="328"/>
        <v>41747</v>
      </c>
      <c r="AP163" s="809">
        <f t="shared" si="328"/>
        <v>41782</v>
      </c>
      <c r="AQ163" s="809">
        <f t="shared" si="328"/>
        <v>41810</v>
      </c>
      <c r="AR163" s="628">
        <f t="shared" si="328"/>
        <v>41838</v>
      </c>
      <c r="AS163" s="628">
        <f>AS162</f>
        <v>41869</v>
      </c>
      <c r="AT163" s="628">
        <f>AT162</f>
        <v>41904</v>
      </c>
      <c r="AU163" s="638">
        <f>AU162</f>
        <v>41937</v>
      </c>
      <c r="AV163" s="628"/>
      <c r="AW163" s="946">
        <v>41970</v>
      </c>
      <c r="AX163" s="628">
        <f>AX162</f>
        <v>42029</v>
      </c>
      <c r="AY163" s="628">
        <f>AY162</f>
        <v>42059</v>
      </c>
      <c r="AZ163" s="628">
        <f>AZ162</f>
        <v>42090</v>
      </c>
      <c r="BA163" s="628">
        <f>BA162</f>
        <v>42120</v>
      </c>
      <c r="BB163" s="628"/>
      <c r="BC163" s="628"/>
      <c r="BD163" s="628"/>
      <c r="BE163" s="628"/>
      <c r="BF163" s="628"/>
      <c r="BG163" s="638" t="s">
        <v>106</v>
      </c>
      <c r="BH163" s="628"/>
      <c r="BI163" s="628"/>
      <c r="BJ163" s="628"/>
      <c r="BK163" s="628"/>
      <c r="BL163" s="809"/>
      <c r="BM163" s="809"/>
      <c r="BN163" s="628"/>
      <c r="BO163" s="633"/>
      <c r="BP163" s="628"/>
      <c r="BQ163" s="633"/>
      <c r="BR163" s="628"/>
      <c r="BS163" s="2115" t="s">
        <v>106</v>
      </c>
      <c r="BT163" s="809"/>
      <c r="BU163" s="628"/>
      <c r="BV163" s="633"/>
      <c r="BW163" s="628"/>
      <c r="BX163" s="628"/>
      <c r="BY163" s="633"/>
      <c r="BZ163" s="628"/>
      <c r="CA163" s="633"/>
      <c r="CB163" s="809"/>
      <c r="CC163" s="628"/>
      <c r="CD163" s="633"/>
      <c r="CE163" s="2115" t="s">
        <v>106</v>
      </c>
      <c r="CF163" s="1685"/>
      <c r="CG163" s="1685"/>
      <c r="CH163" s="1685"/>
      <c r="CI163" s="1685"/>
      <c r="CJ163" s="1685"/>
      <c r="CK163" s="1685"/>
      <c r="CL163" s="1685"/>
      <c r="CM163" s="1685"/>
      <c r="CN163" s="1685"/>
      <c r="CO163" s="1685"/>
      <c r="CP163" s="1685"/>
      <c r="CQ163" s="2115" t="s">
        <v>106</v>
      </c>
      <c r="CR163" s="3172"/>
      <c r="CS163" s="1685"/>
      <c r="CT163" s="1685"/>
      <c r="CU163" s="1685"/>
      <c r="CV163" s="1685"/>
      <c r="CW163" s="3960"/>
      <c r="CX163" s="3960"/>
      <c r="CY163" s="3960"/>
      <c r="CZ163" s="3960"/>
      <c r="DA163" s="3960"/>
      <c r="DB163" s="3960"/>
      <c r="DC163" s="3960"/>
      <c r="DD163" s="3960" t="s">
        <v>25</v>
      </c>
      <c r="DE163" s="3960"/>
      <c r="DF163" s="3960"/>
      <c r="DG163" s="3960"/>
      <c r="DH163" s="3960"/>
      <c r="DI163" s="3960"/>
      <c r="DJ163" s="3960"/>
      <c r="DK163" s="3960"/>
      <c r="DL163" s="15"/>
      <c r="DM163" s="2095"/>
      <c r="DN163" s="15"/>
      <c r="DO163" s="15"/>
      <c r="DP163" s="15"/>
      <c r="DQ163" s="15"/>
      <c r="DR163" s="15"/>
    </row>
    <row r="164" spans="1:122" ht="30" customHeight="1" x14ac:dyDescent="0.25">
      <c r="A164" s="4682"/>
      <c r="B164" s="4684"/>
      <c r="C164" s="3658" t="s">
        <v>364</v>
      </c>
      <c r="D164" s="3658"/>
      <c r="E164" s="585"/>
      <c r="F164" s="585"/>
      <c r="G164" s="585"/>
      <c r="H164" s="585"/>
      <c r="I164" s="585"/>
      <c r="J164" s="585"/>
      <c r="K164" s="585"/>
      <c r="L164" s="586"/>
      <c r="M164" s="585"/>
      <c r="N164" s="587"/>
      <c r="O164" s="585"/>
      <c r="P164" s="585"/>
      <c r="Q164" s="585"/>
      <c r="R164" s="585"/>
      <c r="S164" s="585"/>
      <c r="T164" s="585"/>
      <c r="U164" s="613"/>
      <c r="V164" s="305"/>
      <c r="W164" s="172"/>
      <c r="X164" s="639"/>
      <c r="Y164" s="172"/>
      <c r="Z164" s="75"/>
      <c r="AA164" s="639"/>
      <c r="AB164" s="172">
        <f>AB158-100</f>
        <v>41325</v>
      </c>
      <c r="AC164" s="305">
        <f>AC158-95</f>
        <v>41360</v>
      </c>
      <c r="AD164" s="645">
        <f>AD158-95</f>
        <v>41391</v>
      </c>
      <c r="AE164" s="75">
        <f>AE158-85</f>
        <v>41432</v>
      </c>
      <c r="AF164" s="810">
        <f>AF158-83</f>
        <v>41464</v>
      </c>
      <c r="AG164" s="75">
        <f>AG158-83</f>
        <v>41495</v>
      </c>
      <c r="AH164" s="172">
        <f>AH158-83</f>
        <v>41525</v>
      </c>
      <c r="AI164" s="75">
        <f>AI158-83</f>
        <v>41192</v>
      </c>
      <c r="AJ164" s="639" t="s">
        <v>25</v>
      </c>
      <c r="AK164" s="75">
        <f>AK158-103</f>
        <v>41231</v>
      </c>
      <c r="AL164" s="810">
        <f>AL158-103</f>
        <v>41262</v>
      </c>
      <c r="AM164" s="810">
        <f>AM158-103</f>
        <v>41657</v>
      </c>
      <c r="AN164" s="810">
        <f>AN158-96</f>
        <v>41695</v>
      </c>
      <c r="AO164" s="810">
        <f>AO158-88</f>
        <v>41733</v>
      </c>
      <c r="AP164" s="810">
        <f>AP158-84</f>
        <v>41768</v>
      </c>
      <c r="AQ164" s="810">
        <f>AQ158-87</f>
        <v>41796</v>
      </c>
      <c r="AR164" s="75">
        <f>AR158-89</f>
        <v>41824</v>
      </c>
      <c r="AS164" s="75">
        <f>AS158-89</f>
        <v>41855</v>
      </c>
      <c r="AT164" s="75">
        <f>AT158-84</f>
        <v>41890</v>
      </c>
      <c r="AU164" s="639">
        <f>AU158-82</f>
        <v>41923</v>
      </c>
      <c r="AV164" s="75">
        <v>41923</v>
      </c>
      <c r="AW164" s="947">
        <v>41956</v>
      </c>
      <c r="AX164" s="75">
        <f t="shared" ref="AX164:BD164" si="329">AX158-80</f>
        <v>42015</v>
      </c>
      <c r="AY164" s="75">
        <f t="shared" si="329"/>
        <v>42045</v>
      </c>
      <c r="AZ164" s="75">
        <f t="shared" si="329"/>
        <v>42076</v>
      </c>
      <c r="BA164" s="75">
        <f t="shared" si="329"/>
        <v>42106</v>
      </c>
      <c r="BB164" s="75">
        <f t="shared" si="329"/>
        <v>42137</v>
      </c>
      <c r="BC164" s="75">
        <f t="shared" si="329"/>
        <v>42168</v>
      </c>
      <c r="BD164" s="75">
        <f t="shared" si="329"/>
        <v>42198</v>
      </c>
      <c r="BE164" s="75">
        <f>BE158-76</f>
        <v>42233</v>
      </c>
      <c r="BF164" s="75">
        <f>BF158-71</f>
        <v>42268</v>
      </c>
      <c r="BG164" s="639" t="s">
        <v>106</v>
      </c>
      <c r="BH164" s="75">
        <f>BH158-64</f>
        <v>41965</v>
      </c>
      <c r="BI164" s="305">
        <f>BI158-93</f>
        <v>42337</v>
      </c>
      <c r="BJ164" s="305">
        <f>BJ158-84</f>
        <v>42377</v>
      </c>
      <c r="BK164" s="305">
        <v>42394</v>
      </c>
      <c r="BL164" s="810">
        <f>BL158-83</f>
        <v>42439</v>
      </c>
      <c r="BM164" s="810">
        <f>BM158-67</f>
        <v>42485</v>
      </c>
      <c r="BN164" s="75">
        <f>BN158-70</f>
        <v>42513</v>
      </c>
      <c r="BO164" s="172">
        <f>BO158-66</f>
        <v>42548</v>
      </c>
      <c r="BP164" s="75">
        <f>BP158-60</f>
        <v>42584</v>
      </c>
      <c r="BQ164" s="172">
        <f>BQ158-56</f>
        <v>42619</v>
      </c>
      <c r="BR164" s="75">
        <f>BR158-56</f>
        <v>42649</v>
      </c>
      <c r="BS164" s="1703" t="s">
        <v>106</v>
      </c>
      <c r="BT164" s="810">
        <f>BT158-70</f>
        <v>42680</v>
      </c>
      <c r="BU164" s="75">
        <f>BU158-87</f>
        <v>42708</v>
      </c>
      <c r="BV164" s="172">
        <f>BV158-76</f>
        <v>42750</v>
      </c>
      <c r="BW164" s="75">
        <f>BW158-78</f>
        <v>42778</v>
      </c>
      <c r="BX164" s="75">
        <f>BX158-81</f>
        <v>42806</v>
      </c>
      <c r="BY164" s="172">
        <f>BY158-69</f>
        <v>42848</v>
      </c>
      <c r="BZ164" s="305">
        <f>BZ158-58</f>
        <v>42890</v>
      </c>
      <c r="CA164" s="1788">
        <f>CA158-68</f>
        <v>42911</v>
      </c>
      <c r="CB164" s="1791">
        <f>CB158-63</f>
        <v>42946</v>
      </c>
      <c r="CC164" s="1790">
        <f>CC158-59</f>
        <v>42981</v>
      </c>
      <c r="CD164" s="1788">
        <f>CD158-61</f>
        <v>43009</v>
      </c>
      <c r="CE164" s="1703" t="s">
        <v>106</v>
      </c>
      <c r="CF164" s="1792">
        <f>CF158-60</f>
        <v>42707</v>
      </c>
      <c r="CG164" s="1792">
        <f>CG158-60</f>
        <v>43100</v>
      </c>
      <c r="CH164" s="1792">
        <f>CH158-56</f>
        <v>43135</v>
      </c>
      <c r="CI164" s="1792">
        <f>CI158-51</f>
        <v>43170</v>
      </c>
      <c r="CJ164" s="1792">
        <f>CJ158-61</f>
        <v>43191</v>
      </c>
      <c r="CK164" s="1792">
        <f>CK158-49</f>
        <v>43233</v>
      </c>
      <c r="CL164" s="1792">
        <f>CL158-59</f>
        <v>43254</v>
      </c>
      <c r="CM164" s="1792">
        <f>CM158-48</f>
        <v>43296</v>
      </c>
      <c r="CN164" s="1792">
        <f>CN158-50</f>
        <v>43324</v>
      </c>
      <c r="CO164" s="1792">
        <f>CO158-46</f>
        <v>43359</v>
      </c>
      <c r="CP164" s="1792">
        <f>CP158-41</f>
        <v>43394</v>
      </c>
      <c r="CQ164" s="1703" t="s">
        <v>106</v>
      </c>
      <c r="CR164" s="1770">
        <f t="shared" ref="CR164:CX164" si="330">CR158-68</f>
        <v>43429</v>
      </c>
      <c r="CS164" s="1792">
        <f t="shared" si="330"/>
        <v>43457</v>
      </c>
      <c r="CT164" s="1792">
        <f t="shared" si="330"/>
        <v>43488</v>
      </c>
      <c r="CU164" s="1792">
        <f t="shared" si="330"/>
        <v>43518</v>
      </c>
      <c r="CV164" s="1792">
        <f t="shared" si="330"/>
        <v>43549</v>
      </c>
      <c r="CW164" s="3955">
        <f t="shared" si="330"/>
        <v>43579</v>
      </c>
      <c r="CX164" s="3955">
        <f t="shared" si="330"/>
        <v>43610</v>
      </c>
      <c r="CY164" s="3955">
        <f>CY158-68</f>
        <v>43641</v>
      </c>
      <c r="CZ164" s="3955">
        <f>CZ158-54</f>
        <v>43685</v>
      </c>
      <c r="DA164" s="3955">
        <f>DA158-64</f>
        <v>43706</v>
      </c>
      <c r="DB164" s="3955">
        <f>DB158-66</f>
        <v>43734</v>
      </c>
      <c r="DC164" s="3955">
        <f>DC158-62</f>
        <v>43769</v>
      </c>
      <c r="DD164" s="3955" t="s">
        <v>25</v>
      </c>
      <c r="DE164" s="3961">
        <f>DE158-73</f>
        <v>43818</v>
      </c>
      <c r="DF164" s="3961">
        <f>DF158-60</f>
        <v>43862</v>
      </c>
      <c r="DG164" s="3955">
        <f>DG158-62</f>
        <v>43890</v>
      </c>
      <c r="DH164" s="3962">
        <f>DH158-63</f>
        <v>43920</v>
      </c>
      <c r="DI164" s="3961">
        <f>DI158-44</f>
        <v>43969</v>
      </c>
      <c r="DJ164" s="3961">
        <f>DJ158-44</f>
        <v>44000</v>
      </c>
      <c r="DK164" s="3961">
        <f>DK158-44</f>
        <v>44031</v>
      </c>
    </row>
    <row r="165" spans="1:122" ht="30" hidden="1" customHeight="1" x14ac:dyDescent="0.25">
      <c r="A165" s="4682"/>
      <c r="B165" s="4684"/>
      <c r="C165" s="3658" t="s">
        <v>40</v>
      </c>
      <c r="D165" s="3658"/>
      <c r="E165" s="585"/>
      <c r="F165" s="585"/>
      <c r="G165" s="585"/>
      <c r="H165" s="585"/>
      <c r="I165" s="585"/>
      <c r="J165" s="585"/>
      <c r="K165" s="585"/>
      <c r="L165" s="588"/>
      <c r="M165" s="585"/>
      <c r="N165" s="585"/>
      <c r="O165" s="585"/>
      <c r="P165" s="585"/>
      <c r="Q165" s="585"/>
      <c r="R165" s="585"/>
      <c r="S165" s="585"/>
      <c r="T165" s="585"/>
      <c r="U165" s="614"/>
      <c r="V165" s="75"/>
      <c r="W165" s="172"/>
      <c r="X165" s="639"/>
      <c r="Y165" s="172"/>
      <c r="Z165" s="75"/>
      <c r="AA165" s="639"/>
      <c r="AB165" s="172">
        <f t="shared" ref="AB165:AR165" si="331">AB164</f>
        <v>41325</v>
      </c>
      <c r="AC165" s="305">
        <f t="shared" si="331"/>
        <v>41360</v>
      </c>
      <c r="AD165" s="645">
        <f t="shared" si="331"/>
        <v>41391</v>
      </c>
      <c r="AE165" s="75">
        <f t="shared" si="331"/>
        <v>41432</v>
      </c>
      <c r="AF165" s="810">
        <f t="shared" si="331"/>
        <v>41464</v>
      </c>
      <c r="AG165" s="75">
        <f t="shared" si="331"/>
        <v>41495</v>
      </c>
      <c r="AH165" s="172">
        <f t="shared" si="331"/>
        <v>41525</v>
      </c>
      <c r="AI165" s="75">
        <f t="shared" si="331"/>
        <v>41192</v>
      </c>
      <c r="AJ165" s="639" t="s">
        <v>25</v>
      </c>
      <c r="AK165" s="75">
        <f t="shared" si="331"/>
        <v>41231</v>
      </c>
      <c r="AL165" s="810">
        <f t="shared" si="331"/>
        <v>41262</v>
      </c>
      <c r="AM165" s="810">
        <f t="shared" si="331"/>
        <v>41657</v>
      </c>
      <c r="AN165" s="810">
        <f t="shared" si="331"/>
        <v>41695</v>
      </c>
      <c r="AO165" s="810">
        <f t="shared" si="331"/>
        <v>41733</v>
      </c>
      <c r="AP165" s="810">
        <f t="shared" si="331"/>
        <v>41768</v>
      </c>
      <c r="AQ165" s="810">
        <f t="shared" si="331"/>
        <v>41796</v>
      </c>
      <c r="AR165" s="75">
        <f t="shared" si="331"/>
        <v>41824</v>
      </c>
      <c r="AS165" s="75">
        <f>AS164</f>
        <v>41855</v>
      </c>
      <c r="AT165" s="75">
        <f>AT164</f>
        <v>41890</v>
      </c>
      <c r="AU165" s="639">
        <f>AU164</f>
        <v>41923</v>
      </c>
      <c r="AV165" s="75">
        <v>41923</v>
      </c>
      <c r="AW165" s="947">
        <v>41956</v>
      </c>
      <c r="AX165" s="75">
        <f>AX164</f>
        <v>42015</v>
      </c>
      <c r="AY165" s="75">
        <f>AY164</f>
        <v>42045</v>
      </c>
      <c r="AZ165" s="75">
        <f>AZ164</f>
        <v>42076</v>
      </c>
      <c r="BA165" s="75">
        <f>BA164</f>
        <v>42106</v>
      </c>
      <c r="BB165" s="75"/>
      <c r="BC165" s="75"/>
      <c r="BD165" s="75"/>
      <c r="BE165" s="75"/>
      <c r="BF165" s="75"/>
      <c r="BG165" s="639" t="s">
        <v>106</v>
      </c>
      <c r="BH165" s="75"/>
      <c r="BI165" s="75"/>
      <c r="BJ165" s="75"/>
      <c r="BK165" s="75"/>
      <c r="BL165" s="810"/>
      <c r="BM165" s="810"/>
      <c r="BN165" s="75"/>
      <c r="BO165" s="172"/>
      <c r="BP165" s="75"/>
      <c r="BQ165" s="172"/>
      <c r="BR165" s="75"/>
      <c r="BS165" s="1703" t="s">
        <v>106</v>
      </c>
      <c r="BT165" s="810"/>
      <c r="BU165" s="75"/>
      <c r="BV165" s="172"/>
      <c r="BW165" s="75"/>
      <c r="BX165" s="75"/>
      <c r="BY165" s="172"/>
      <c r="BZ165" s="75"/>
      <c r="CA165" s="172"/>
      <c r="CB165" s="810"/>
      <c r="CC165" s="75"/>
      <c r="CD165" s="172"/>
      <c r="CE165" s="1703" t="s">
        <v>106</v>
      </c>
      <c r="CF165" s="1686"/>
      <c r="CG165" s="1686"/>
      <c r="CH165" s="1686"/>
      <c r="CI165" s="1686"/>
      <c r="CJ165" s="1686"/>
      <c r="CK165" s="1686"/>
      <c r="CL165" s="1686"/>
      <c r="CM165" s="1686"/>
      <c r="CN165" s="1686"/>
      <c r="CO165" s="1686"/>
      <c r="CP165" s="1686"/>
      <c r="CQ165" s="1703" t="s">
        <v>106</v>
      </c>
      <c r="CR165" s="1705"/>
      <c r="CS165" s="1686"/>
      <c r="CT165" s="1686"/>
      <c r="CU165" s="1686"/>
      <c r="CV165" s="1686"/>
      <c r="CW165" s="3962"/>
      <c r="CX165" s="3962"/>
      <c r="CY165" s="3962"/>
      <c r="CZ165" s="3962"/>
      <c r="DA165" s="3962"/>
      <c r="DB165" s="3962"/>
      <c r="DC165" s="3962"/>
      <c r="DD165" s="3962" t="s">
        <v>25</v>
      </c>
      <c r="DE165" s="3962"/>
      <c r="DF165" s="3962"/>
      <c r="DG165" s="3962"/>
      <c r="DH165" s="3962"/>
      <c r="DI165" s="3962"/>
      <c r="DJ165" s="3962"/>
      <c r="DK165" s="3962"/>
    </row>
    <row r="166" spans="1:122" ht="30" hidden="1" customHeight="1" x14ac:dyDescent="0.25">
      <c r="A166" s="4682"/>
      <c r="B166" s="4684"/>
      <c r="C166" s="3658" t="s">
        <v>344</v>
      </c>
      <c r="D166" s="3658"/>
      <c r="E166" s="585"/>
      <c r="F166" s="585"/>
      <c r="G166" s="585"/>
      <c r="H166" s="585"/>
      <c r="I166" s="585"/>
      <c r="J166" s="585"/>
      <c r="K166" s="585"/>
      <c r="L166" s="588"/>
      <c r="M166" s="585"/>
      <c r="N166" s="585"/>
      <c r="O166" s="585"/>
      <c r="P166" s="585"/>
      <c r="Q166" s="585"/>
      <c r="R166" s="585"/>
      <c r="S166" s="585"/>
      <c r="T166" s="585"/>
      <c r="U166" s="614"/>
      <c r="V166" s="75"/>
      <c r="W166" s="172"/>
      <c r="X166" s="639"/>
      <c r="Y166" s="172"/>
      <c r="Z166" s="75"/>
      <c r="AA166" s="639"/>
      <c r="AB166" s="172"/>
      <c r="AC166" s="305"/>
      <c r="AD166" s="645"/>
      <c r="AE166" s="75"/>
      <c r="AF166" s="810"/>
      <c r="AG166" s="75"/>
      <c r="AH166" s="172"/>
      <c r="AI166" s="75"/>
      <c r="AJ166" s="639"/>
      <c r="AK166" s="75"/>
      <c r="AL166" s="810"/>
      <c r="AM166" s="810"/>
      <c r="AN166" s="810"/>
      <c r="AO166" s="810"/>
      <c r="AP166" s="810"/>
      <c r="AQ166" s="810"/>
      <c r="AR166" s="75"/>
      <c r="AS166" s="75"/>
      <c r="AT166" s="75"/>
      <c r="AU166" s="639"/>
      <c r="AV166" s="75">
        <f t="shared" ref="AV166:BR166" si="332">AV164+7</f>
        <v>41930</v>
      </c>
      <c r="AW166" s="75">
        <f t="shared" si="332"/>
        <v>41963</v>
      </c>
      <c r="AX166" s="75">
        <f t="shared" si="332"/>
        <v>42022</v>
      </c>
      <c r="AY166" s="75">
        <f t="shared" si="332"/>
        <v>42052</v>
      </c>
      <c r="AZ166" s="75">
        <f t="shared" si="332"/>
        <v>42083</v>
      </c>
      <c r="BA166" s="75">
        <f t="shared" si="332"/>
        <v>42113</v>
      </c>
      <c r="BB166" s="75">
        <f t="shared" si="332"/>
        <v>42144</v>
      </c>
      <c r="BC166" s="75">
        <f t="shared" si="332"/>
        <v>42175</v>
      </c>
      <c r="BD166" s="75">
        <f t="shared" si="332"/>
        <v>42205</v>
      </c>
      <c r="BE166" s="75">
        <f t="shared" si="332"/>
        <v>42240</v>
      </c>
      <c r="BF166" s="75">
        <f t="shared" si="332"/>
        <v>42275</v>
      </c>
      <c r="BG166" s="639" t="s">
        <v>106</v>
      </c>
      <c r="BH166" s="75">
        <f t="shared" si="332"/>
        <v>41972</v>
      </c>
      <c r="BI166" s="75">
        <f t="shared" si="332"/>
        <v>42344</v>
      </c>
      <c r="BJ166" s="75">
        <f t="shared" si="332"/>
        <v>42384</v>
      </c>
      <c r="BK166" s="75">
        <f t="shared" si="332"/>
        <v>42401</v>
      </c>
      <c r="BL166" s="810">
        <f t="shared" si="332"/>
        <v>42446</v>
      </c>
      <c r="BM166" s="810">
        <f t="shared" si="332"/>
        <v>42492</v>
      </c>
      <c r="BN166" s="75">
        <f t="shared" si="332"/>
        <v>42520</v>
      </c>
      <c r="BO166" s="172">
        <f t="shared" si="332"/>
        <v>42555</v>
      </c>
      <c r="BP166" s="75">
        <f t="shared" si="332"/>
        <v>42591</v>
      </c>
      <c r="BQ166" s="172">
        <f t="shared" si="332"/>
        <v>42626</v>
      </c>
      <c r="BR166" s="75">
        <f t="shared" si="332"/>
        <v>42656</v>
      </c>
      <c r="BS166" s="1703" t="s">
        <v>106</v>
      </c>
      <c r="BT166" s="810">
        <f>BT164+7</f>
        <v>42687</v>
      </c>
      <c r="BU166" s="75">
        <f>BU164+7</f>
        <v>42715</v>
      </c>
      <c r="BV166" s="172">
        <f t="shared" ref="BV166:CA166" si="333">BV164+7</f>
        <v>42757</v>
      </c>
      <c r="BW166" s="75">
        <f t="shared" si="333"/>
        <v>42785</v>
      </c>
      <c r="BX166" s="75">
        <f t="shared" si="333"/>
        <v>42813</v>
      </c>
      <c r="BY166" s="172">
        <f>BY164+7</f>
        <v>42855</v>
      </c>
      <c r="BZ166" s="75">
        <f t="shared" si="333"/>
        <v>42897</v>
      </c>
      <c r="CA166" s="172">
        <f t="shared" si="333"/>
        <v>42918</v>
      </c>
      <c r="CB166" s="810">
        <f>CB164+7</f>
        <v>42953</v>
      </c>
      <c r="CC166" s="75">
        <f>CC164+7</f>
        <v>42988</v>
      </c>
      <c r="CD166" s="172">
        <f>CD164+7</f>
        <v>43016</v>
      </c>
      <c r="CE166" s="1703" t="s">
        <v>106</v>
      </c>
      <c r="CF166" s="1686">
        <f t="shared" ref="CF166:CY166" si="334">CF164+7</f>
        <v>42714</v>
      </c>
      <c r="CG166" s="1686">
        <f t="shared" si="334"/>
        <v>43107</v>
      </c>
      <c r="CH166" s="1686">
        <f t="shared" si="334"/>
        <v>43142</v>
      </c>
      <c r="CI166" s="1686">
        <f t="shared" si="334"/>
        <v>43177</v>
      </c>
      <c r="CJ166" s="1686">
        <f t="shared" si="334"/>
        <v>43198</v>
      </c>
      <c r="CK166" s="1686">
        <f t="shared" si="334"/>
        <v>43240</v>
      </c>
      <c r="CL166" s="1686">
        <f t="shared" si="334"/>
        <v>43261</v>
      </c>
      <c r="CM166" s="1686">
        <f t="shared" si="334"/>
        <v>43303</v>
      </c>
      <c r="CN166" s="1686">
        <f t="shared" si="334"/>
        <v>43331</v>
      </c>
      <c r="CO166" s="1686">
        <f t="shared" si="334"/>
        <v>43366</v>
      </c>
      <c r="CP166" s="1686">
        <f t="shared" si="334"/>
        <v>43401</v>
      </c>
      <c r="CQ166" s="1703" t="s">
        <v>106</v>
      </c>
      <c r="CR166" s="1705">
        <f t="shared" si="334"/>
        <v>43436</v>
      </c>
      <c r="CS166" s="1686">
        <f t="shared" si="334"/>
        <v>43464</v>
      </c>
      <c r="CT166" s="1686">
        <f t="shared" si="334"/>
        <v>43495</v>
      </c>
      <c r="CU166" s="1686">
        <f t="shared" si="334"/>
        <v>43525</v>
      </c>
      <c r="CV166" s="1686">
        <f t="shared" si="334"/>
        <v>43556</v>
      </c>
      <c r="CW166" s="3962">
        <f t="shared" si="334"/>
        <v>43586</v>
      </c>
      <c r="CX166" s="3962">
        <f t="shared" si="334"/>
        <v>43617</v>
      </c>
      <c r="CY166" s="3962">
        <f t="shared" si="334"/>
        <v>43648</v>
      </c>
      <c r="CZ166" s="3962">
        <f>CZ164+7</f>
        <v>43692</v>
      </c>
      <c r="DA166" s="3962">
        <f>DA164+7</f>
        <v>43713</v>
      </c>
      <c r="DB166" s="3962">
        <f>DB164+7</f>
        <v>43741</v>
      </c>
      <c r="DC166" s="3962">
        <f>DC164+7</f>
        <v>43776</v>
      </c>
      <c r="DD166" s="3962" t="s">
        <v>25</v>
      </c>
      <c r="DE166" s="3962">
        <f t="shared" ref="DE166:DK166" si="335">DE164+7</f>
        <v>43825</v>
      </c>
      <c r="DF166" s="3962">
        <f t="shared" si="335"/>
        <v>43869</v>
      </c>
      <c r="DG166" s="3962">
        <f t="shared" si="335"/>
        <v>43897</v>
      </c>
      <c r="DH166" s="3962">
        <f t="shared" si="335"/>
        <v>43927</v>
      </c>
      <c r="DI166" s="3962">
        <f t="shared" si="335"/>
        <v>43976</v>
      </c>
      <c r="DJ166" s="3962">
        <f t="shared" si="335"/>
        <v>44007</v>
      </c>
      <c r="DK166" s="3962">
        <f t="shared" si="335"/>
        <v>44038</v>
      </c>
    </row>
    <row r="167" spans="1:122" ht="30" customHeight="1" x14ac:dyDescent="0.25">
      <c r="A167" s="4682"/>
      <c r="B167" s="4684"/>
      <c r="C167" s="8" t="s">
        <v>12</v>
      </c>
      <c r="D167" s="8"/>
      <c r="E167" s="513"/>
      <c r="F167" s="513"/>
      <c r="G167" s="513"/>
      <c r="H167" s="513"/>
      <c r="I167" s="513"/>
      <c r="J167" s="513"/>
      <c r="K167" s="513"/>
      <c r="L167" s="514"/>
      <c r="M167" s="513"/>
      <c r="N167" s="513"/>
      <c r="O167" s="513"/>
      <c r="P167" s="513"/>
      <c r="Q167" s="513"/>
      <c r="R167" s="513"/>
      <c r="S167" s="513"/>
      <c r="T167" s="513"/>
      <c r="U167" s="610"/>
      <c r="V167" s="61"/>
      <c r="W167" s="94"/>
      <c r="X167" s="62"/>
      <c r="Y167" s="94"/>
      <c r="Z167" s="61"/>
      <c r="AA167" s="62"/>
      <c r="AB167" s="94">
        <f t="shared" ref="AB167:AI167" si="336">AB164</f>
        <v>41325</v>
      </c>
      <c r="AC167" s="61">
        <f t="shared" si="336"/>
        <v>41360</v>
      </c>
      <c r="AD167" s="94">
        <f t="shared" si="336"/>
        <v>41391</v>
      </c>
      <c r="AE167" s="61">
        <f t="shared" si="336"/>
        <v>41432</v>
      </c>
      <c r="AF167" s="295">
        <f t="shared" si="336"/>
        <v>41464</v>
      </c>
      <c r="AG167" s="61">
        <f t="shared" si="336"/>
        <v>41495</v>
      </c>
      <c r="AH167" s="94">
        <f t="shared" si="336"/>
        <v>41525</v>
      </c>
      <c r="AI167" s="61">
        <f t="shared" si="336"/>
        <v>41192</v>
      </c>
      <c r="AJ167" s="62" t="s">
        <v>25</v>
      </c>
      <c r="AK167" s="61">
        <f t="shared" ref="AK167:AR167" si="337">AK164</f>
        <v>41231</v>
      </c>
      <c r="AL167" s="295">
        <f t="shared" si="337"/>
        <v>41262</v>
      </c>
      <c r="AM167" s="295">
        <f t="shared" si="337"/>
        <v>41657</v>
      </c>
      <c r="AN167" s="295">
        <f t="shared" si="337"/>
        <v>41695</v>
      </c>
      <c r="AO167" s="295">
        <f t="shared" si="337"/>
        <v>41733</v>
      </c>
      <c r="AP167" s="295">
        <f t="shared" si="337"/>
        <v>41768</v>
      </c>
      <c r="AQ167" s="295">
        <f t="shared" si="337"/>
        <v>41796</v>
      </c>
      <c r="AR167" s="61">
        <f t="shared" si="337"/>
        <v>41824</v>
      </c>
      <c r="AS167" s="61">
        <f>AS164</f>
        <v>41855</v>
      </c>
      <c r="AT167" s="61">
        <f>AT164</f>
        <v>41890</v>
      </c>
      <c r="AU167" s="62">
        <f>AU164</f>
        <v>41923</v>
      </c>
      <c r="AV167" s="61">
        <v>41923</v>
      </c>
      <c r="AW167" s="191">
        <v>41956</v>
      </c>
      <c r="AX167" s="61">
        <f t="shared" ref="AX167:BF167" si="338">AX164</f>
        <v>42015</v>
      </c>
      <c r="AY167" s="61">
        <f t="shared" si="338"/>
        <v>42045</v>
      </c>
      <c r="AZ167" s="61">
        <f t="shared" si="338"/>
        <v>42076</v>
      </c>
      <c r="BA167" s="61">
        <f t="shared" si="338"/>
        <v>42106</v>
      </c>
      <c r="BB167" s="61">
        <f t="shared" si="338"/>
        <v>42137</v>
      </c>
      <c r="BC167" s="61">
        <f t="shared" si="338"/>
        <v>42168</v>
      </c>
      <c r="BD167" s="61">
        <f t="shared" si="338"/>
        <v>42198</v>
      </c>
      <c r="BE167" s="61">
        <f t="shared" si="338"/>
        <v>42233</v>
      </c>
      <c r="BF167" s="61">
        <f t="shared" si="338"/>
        <v>42268</v>
      </c>
      <c r="BG167" s="62" t="s">
        <v>106</v>
      </c>
      <c r="BH167" s="61">
        <f t="shared" ref="BH167:BR167" si="339">BH164</f>
        <v>41965</v>
      </c>
      <c r="BI167" s="61">
        <f t="shared" si="339"/>
        <v>42337</v>
      </c>
      <c r="BJ167" s="61">
        <f t="shared" si="339"/>
        <v>42377</v>
      </c>
      <c r="BK167" s="61">
        <f t="shared" si="339"/>
        <v>42394</v>
      </c>
      <c r="BL167" s="295">
        <f t="shared" si="339"/>
        <v>42439</v>
      </c>
      <c r="BM167" s="295">
        <f t="shared" si="339"/>
        <v>42485</v>
      </c>
      <c r="BN167" s="61">
        <f t="shared" si="339"/>
        <v>42513</v>
      </c>
      <c r="BO167" s="94">
        <f t="shared" si="339"/>
        <v>42548</v>
      </c>
      <c r="BP167" s="61">
        <f t="shared" si="339"/>
        <v>42584</v>
      </c>
      <c r="BQ167" s="94">
        <f t="shared" si="339"/>
        <v>42619</v>
      </c>
      <c r="BR167" s="61">
        <f t="shared" si="339"/>
        <v>42649</v>
      </c>
      <c r="BS167" s="63" t="s">
        <v>106</v>
      </c>
      <c r="BT167" s="295">
        <f>BT164</f>
        <v>42680</v>
      </c>
      <c r="BU167" s="61">
        <f>BU164</f>
        <v>42708</v>
      </c>
      <c r="BV167" s="94">
        <f t="shared" ref="BV167:CA167" si="340">BV164</f>
        <v>42750</v>
      </c>
      <c r="BW167" s="61">
        <f t="shared" si="340"/>
        <v>42778</v>
      </c>
      <c r="BX167" s="61">
        <f t="shared" si="340"/>
        <v>42806</v>
      </c>
      <c r="BY167" s="94">
        <f>BY164</f>
        <v>42848</v>
      </c>
      <c r="BZ167" s="61">
        <f t="shared" si="340"/>
        <v>42890</v>
      </c>
      <c r="CA167" s="94">
        <f t="shared" si="340"/>
        <v>42911</v>
      </c>
      <c r="CB167" s="295">
        <f>CB164</f>
        <v>42946</v>
      </c>
      <c r="CC167" s="61">
        <f>CC164</f>
        <v>42981</v>
      </c>
      <c r="CD167" s="94">
        <f>CD164</f>
        <v>43009</v>
      </c>
      <c r="CE167" s="63" t="s">
        <v>106</v>
      </c>
      <c r="CF167" s="124">
        <f t="shared" ref="CF167:CY167" si="341">CF164</f>
        <v>42707</v>
      </c>
      <c r="CG167" s="124">
        <f t="shared" si="341"/>
        <v>43100</v>
      </c>
      <c r="CH167" s="124">
        <f t="shared" si="341"/>
        <v>43135</v>
      </c>
      <c r="CI167" s="124">
        <f t="shared" si="341"/>
        <v>43170</v>
      </c>
      <c r="CJ167" s="124">
        <f t="shared" si="341"/>
        <v>43191</v>
      </c>
      <c r="CK167" s="124">
        <f t="shared" si="341"/>
        <v>43233</v>
      </c>
      <c r="CL167" s="124">
        <f t="shared" si="341"/>
        <v>43254</v>
      </c>
      <c r="CM167" s="124">
        <f t="shared" si="341"/>
        <v>43296</v>
      </c>
      <c r="CN167" s="124">
        <f t="shared" si="341"/>
        <v>43324</v>
      </c>
      <c r="CO167" s="124">
        <f t="shared" si="341"/>
        <v>43359</v>
      </c>
      <c r="CP167" s="124">
        <f t="shared" si="341"/>
        <v>43394</v>
      </c>
      <c r="CQ167" s="63" t="s">
        <v>106</v>
      </c>
      <c r="CR167" s="107">
        <f t="shared" si="341"/>
        <v>43429</v>
      </c>
      <c r="CS167" s="124">
        <f t="shared" si="341"/>
        <v>43457</v>
      </c>
      <c r="CT167" s="124">
        <f t="shared" si="341"/>
        <v>43488</v>
      </c>
      <c r="CU167" s="124">
        <f t="shared" si="341"/>
        <v>43518</v>
      </c>
      <c r="CV167" s="124">
        <f t="shared" si="341"/>
        <v>43549</v>
      </c>
      <c r="CW167" s="3957">
        <f t="shared" si="341"/>
        <v>43579</v>
      </c>
      <c r="CX167" s="3957">
        <f t="shared" si="341"/>
        <v>43610</v>
      </c>
      <c r="CY167" s="3957">
        <f t="shared" si="341"/>
        <v>43641</v>
      </c>
      <c r="CZ167" s="3957">
        <f>CZ164</f>
        <v>43685</v>
      </c>
      <c r="DA167" s="3957">
        <f>DA164</f>
        <v>43706</v>
      </c>
      <c r="DB167" s="3957">
        <f>DB164</f>
        <v>43734</v>
      </c>
      <c r="DC167" s="3957">
        <f>DC164</f>
        <v>43769</v>
      </c>
      <c r="DD167" s="3957" t="s">
        <v>25</v>
      </c>
      <c r="DE167" s="3957">
        <f t="shared" ref="DE167:DK167" si="342">DE164</f>
        <v>43818</v>
      </c>
      <c r="DF167" s="3957">
        <f t="shared" si="342"/>
        <v>43862</v>
      </c>
      <c r="DG167" s="3957">
        <f t="shared" si="342"/>
        <v>43890</v>
      </c>
      <c r="DH167" s="3957">
        <f t="shared" si="342"/>
        <v>43920</v>
      </c>
      <c r="DI167" s="3957">
        <f t="shared" si="342"/>
        <v>43969</v>
      </c>
      <c r="DJ167" s="3957">
        <f t="shared" si="342"/>
        <v>44000</v>
      </c>
      <c r="DK167" s="3957">
        <f t="shared" si="342"/>
        <v>44031</v>
      </c>
    </row>
    <row r="168" spans="1:122" ht="30" customHeight="1" x14ac:dyDescent="0.25">
      <c r="A168" s="4682"/>
      <c r="B168" s="4684"/>
      <c r="C168" s="2265" t="s">
        <v>14</v>
      </c>
      <c r="D168" s="2265"/>
      <c r="E168" s="591"/>
      <c r="F168" s="591"/>
      <c r="G168" s="591"/>
      <c r="H168" s="591"/>
      <c r="I168" s="591"/>
      <c r="J168" s="591"/>
      <c r="K168" s="591"/>
      <c r="L168" s="592"/>
      <c r="M168" s="591"/>
      <c r="N168" s="591"/>
      <c r="O168" s="591"/>
      <c r="P168" s="591"/>
      <c r="Q168" s="591"/>
      <c r="R168" s="591"/>
      <c r="S168" s="591"/>
      <c r="T168" s="593"/>
      <c r="U168" s="616"/>
      <c r="V168" s="554"/>
      <c r="W168" s="573"/>
      <c r="X168" s="112"/>
      <c r="Y168" s="573"/>
      <c r="Z168" s="574"/>
      <c r="AA168" s="112"/>
      <c r="AB168" s="573">
        <f t="shared" ref="AB168:AI168" si="343">AB172</f>
        <v>40950</v>
      </c>
      <c r="AC168" s="574">
        <f t="shared" si="343"/>
        <v>41357</v>
      </c>
      <c r="AD168" s="573">
        <f t="shared" si="343"/>
        <v>41020</v>
      </c>
      <c r="AE168" s="574">
        <f t="shared" si="343"/>
        <v>41062</v>
      </c>
      <c r="AF168" s="575">
        <f t="shared" si="343"/>
        <v>41449</v>
      </c>
      <c r="AG168" s="574">
        <f t="shared" si="343"/>
        <v>41477</v>
      </c>
      <c r="AH168" s="573">
        <f t="shared" si="343"/>
        <v>41505</v>
      </c>
      <c r="AI168" s="574">
        <f t="shared" si="343"/>
        <v>41532</v>
      </c>
      <c r="AJ168" s="112">
        <v>41547</v>
      </c>
      <c r="AK168" s="574">
        <f t="shared" ref="AK168:AT168" si="344">AK172</f>
        <v>41568</v>
      </c>
      <c r="AL168" s="575">
        <f t="shared" si="344"/>
        <v>41596</v>
      </c>
      <c r="AM168" s="575">
        <f t="shared" si="344"/>
        <v>41280</v>
      </c>
      <c r="AN168" s="576">
        <f t="shared" si="344"/>
        <v>41293</v>
      </c>
      <c r="AO168" s="575">
        <f t="shared" si="344"/>
        <v>41357</v>
      </c>
      <c r="AP168" s="575">
        <f t="shared" si="344"/>
        <v>41750</v>
      </c>
      <c r="AQ168" s="575">
        <f t="shared" si="344"/>
        <v>41785</v>
      </c>
      <c r="AR168" s="574">
        <f t="shared" si="344"/>
        <v>41813</v>
      </c>
      <c r="AS168" s="574">
        <f t="shared" si="344"/>
        <v>41855</v>
      </c>
      <c r="AT168" s="574">
        <f t="shared" si="344"/>
        <v>41883</v>
      </c>
      <c r="AU168" s="112" t="s">
        <v>106</v>
      </c>
      <c r="AV168" s="112">
        <v>41918</v>
      </c>
      <c r="AW168" s="640">
        <v>41953</v>
      </c>
      <c r="AX168" s="574">
        <f t="shared" ref="AX168:BF168" si="345">AX172</f>
        <v>41285</v>
      </c>
      <c r="AY168" s="574">
        <f t="shared" si="345"/>
        <v>42016</v>
      </c>
      <c r="AZ168" s="574">
        <f t="shared" si="345"/>
        <v>42051</v>
      </c>
      <c r="BA168" s="574">
        <f t="shared" si="345"/>
        <v>42107</v>
      </c>
      <c r="BB168" s="574">
        <f t="shared" si="345"/>
        <v>42128</v>
      </c>
      <c r="BC168" s="574">
        <f t="shared" si="345"/>
        <v>42163</v>
      </c>
      <c r="BD168" s="574">
        <f t="shared" si="345"/>
        <v>42198</v>
      </c>
      <c r="BE168" s="574">
        <f t="shared" si="345"/>
        <v>42226</v>
      </c>
      <c r="BF168" s="574">
        <f t="shared" si="345"/>
        <v>42261</v>
      </c>
      <c r="BG168" s="112" t="s">
        <v>106</v>
      </c>
      <c r="BH168" s="574">
        <f t="shared" ref="BH168:BR168" si="346">BH172</f>
        <v>42296</v>
      </c>
      <c r="BI168" s="574">
        <f t="shared" si="346"/>
        <v>42331</v>
      </c>
      <c r="BJ168" s="574">
        <f t="shared" si="346"/>
        <v>42373</v>
      </c>
      <c r="BK168" s="574">
        <f t="shared" si="346"/>
        <v>42387</v>
      </c>
      <c r="BL168" s="575">
        <f t="shared" si="346"/>
        <v>42408</v>
      </c>
      <c r="BM168" s="575">
        <f t="shared" si="346"/>
        <v>42464</v>
      </c>
      <c r="BN168" s="574">
        <f t="shared" si="346"/>
        <v>42485</v>
      </c>
      <c r="BO168" s="573">
        <f t="shared" si="346"/>
        <v>42520</v>
      </c>
      <c r="BP168" s="574">
        <f t="shared" si="346"/>
        <v>42555</v>
      </c>
      <c r="BQ168" s="573">
        <f t="shared" si="346"/>
        <v>42590</v>
      </c>
      <c r="BR168" s="574">
        <f t="shared" si="346"/>
        <v>42632</v>
      </c>
      <c r="BS168" s="115" t="str">
        <f>BS172</f>
        <v>same as 12/30</v>
      </c>
      <c r="BT168" s="575">
        <f>BT172</f>
        <v>42660</v>
      </c>
      <c r="BU168" s="574">
        <f>BU172</f>
        <v>42688</v>
      </c>
      <c r="BV168" s="573">
        <f t="shared" ref="BV168:CY168" si="347">BV172</f>
        <v>42723</v>
      </c>
      <c r="BW168" s="574">
        <f t="shared" si="347"/>
        <v>42751</v>
      </c>
      <c r="BX168" s="574">
        <f t="shared" si="347"/>
        <v>42786</v>
      </c>
      <c r="BY168" s="573">
        <f>BY172</f>
        <v>42828</v>
      </c>
      <c r="BZ168" s="574">
        <f t="shared" si="347"/>
        <v>42856</v>
      </c>
      <c r="CA168" s="573">
        <f t="shared" si="347"/>
        <v>42891</v>
      </c>
      <c r="CB168" s="575">
        <f t="shared" si="347"/>
        <v>42926</v>
      </c>
      <c r="CC168" s="574">
        <f t="shared" si="347"/>
        <v>42961</v>
      </c>
      <c r="CD168" s="573">
        <f t="shared" si="347"/>
        <v>43003</v>
      </c>
      <c r="CE168" s="115" t="str">
        <f t="shared" si="347"/>
        <v>same as 12/30</v>
      </c>
      <c r="CF168" s="572">
        <f t="shared" si="347"/>
        <v>42666</v>
      </c>
      <c r="CG168" s="572">
        <f t="shared" si="347"/>
        <v>43066</v>
      </c>
      <c r="CH168" s="572">
        <f t="shared" si="347"/>
        <v>43087</v>
      </c>
      <c r="CI168" s="572">
        <f t="shared" si="347"/>
        <v>43115</v>
      </c>
      <c r="CJ168" s="572">
        <f t="shared" si="347"/>
        <v>43143</v>
      </c>
      <c r="CK168" s="572">
        <f t="shared" si="347"/>
        <v>43192</v>
      </c>
      <c r="CL168" s="572">
        <f t="shared" si="347"/>
        <v>43213</v>
      </c>
      <c r="CM168" s="572">
        <f t="shared" si="347"/>
        <v>43248</v>
      </c>
      <c r="CN168" s="572">
        <f t="shared" si="347"/>
        <v>43290</v>
      </c>
      <c r="CO168" s="572">
        <f t="shared" si="347"/>
        <v>43325</v>
      </c>
      <c r="CP168" s="572">
        <f t="shared" si="347"/>
        <v>43360</v>
      </c>
      <c r="CQ168" s="115" t="str">
        <f t="shared" si="347"/>
        <v>same as 12/30</v>
      </c>
      <c r="CR168" s="3173">
        <f t="shared" si="347"/>
        <v>43388</v>
      </c>
      <c r="CS168" s="572">
        <f t="shared" si="347"/>
        <v>43416</v>
      </c>
      <c r="CT168" s="572">
        <f t="shared" si="347"/>
        <v>43444</v>
      </c>
      <c r="CU168" s="572">
        <f t="shared" si="347"/>
        <v>43486</v>
      </c>
      <c r="CV168" s="572">
        <f t="shared" si="347"/>
        <v>43507</v>
      </c>
      <c r="CW168" s="3963">
        <f t="shared" si="347"/>
        <v>43549</v>
      </c>
      <c r="CX168" s="3963">
        <f t="shared" si="347"/>
        <v>43577</v>
      </c>
      <c r="CY168" s="3963">
        <f t="shared" si="347"/>
        <v>43612</v>
      </c>
      <c r="CZ168" s="3963">
        <f>CZ172</f>
        <v>43654</v>
      </c>
      <c r="DA168" s="3963">
        <f>DA172</f>
        <v>43675</v>
      </c>
      <c r="DB168" s="3963">
        <f>DB172</f>
        <v>43703</v>
      </c>
      <c r="DC168" s="3963">
        <f>DC172</f>
        <v>43738</v>
      </c>
      <c r="DD168" s="3963" t="s">
        <v>25</v>
      </c>
      <c r="DE168" s="3963">
        <f t="shared" ref="DE168:DK168" si="348">DE172</f>
        <v>43794</v>
      </c>
      <c r="DF168" s="3963">
        <f t="shared" si="348"/>
        <v>43836</v>
      </c>
      <c r="DG168" s="3963">
        <f t="shared" si="348"/>
        <v>43857</v>
      </c>
      <c r="DH168" s="3963">
        <f t="shared" si="348"/>
        <v>43857</v>
      </c>
      <c r="DI168" s="3963">
        <f t="shared" si="348"/>
        <v>43927</v>
      </c>
      <c r="DJ168" s="3963">
        <f t="shared" si="348"/>
        <v>43962</v>
      </c>
      <c r="DK168" s="3963">
        <f t="shared" si="348"/>
        <v>43997</v>
      </c>
      <c r="DL168" s="3657"/>
    </row>
    <row r="169" spans="1:122" ht="30" hidden="1" customHeight="1" x14ac:dyDescent="0.25">
      <c r="A169" s="4682"/>
      <c r="B169" s="4684"/>
      <c r="C169" s="8" t="s">
        <v>330</v>
      </c>
      <c r="D169" s="8"/>
      <c r="E169" s="513"/>
      <c r="F169" s="513"/>
      <c r="G169" s="513"/>
      <c r="H169" s="513"/>
      <c r="I169" s="513"/>
      <c r="J169" s="513"/>
      <c r="K169" s="513"/>
      <c r="L169" s="514"/>
      <c r="M169" s="513"/>
      <c r="N169" s="513"/>
      <c r="O169" s="513"/>
      <c r="P169" s="513"/>
      <c r="Q169" s="513"/>
      <c r="R169" s="513"/>
      <c r="S169" s="513"/>
      <c r="T169" s="515"/>
      <c r="U169" s="621"/>
      <c r="V169" s="76"/>
      <c r="W169" s="94"/>
      <c r="X169" s="62"/>
      <c r="Y169" s="94"/>
      <c r="Z169" s="61"/>
      <c r="AA169" s="62"/>
      <c r="AB169" s="94"/>
      <c r="AC169" s="61"/>
      <c r="AD169" s="94"/>
      <c r="AE169" s="61"/>
      <c r="AF169" s="295"/>
      <c r="AG169" s="61"/>
      <c r="AH169" s="94"/>
      <c r="AI169" s="61"/>
      <c r="AJ169" s="62"/>
      <c r="AK169" s="61"/>
      <c r="AL169" s="295"/>
      <c r="AM169" s="295"/>
      <c r="AN169" s="908"/>
      <c r="AO169" s="295"/>
      <c r="AP169" s="295"/>
      <c r="AQ169" s="295"/>
      <c r="AR169" s="61"/>
      <c r="AS169" s="61"/>
      <c r="AT169" s="61"/>
      <c r="AU169" s="62"/>
      <c r="AV169" s="62">
        <v>41916</v>
      </c>
      <c r="AW169" s="191">
        <v>41944</v>
      </c>
      <c r="AX169" s="61">
        <v>41974</v>
      </c>
      <c r="AY169" s="61">
        <v>41649</v>
      </c>
      <c r="AZ169" s="61">
        <v>41681</v>
      </c>
      <c r="BA169" s="61">
        <v>41699</v>
      </c>
      <c r="BB169" s="61">
        <v>41762</v>
      </c>
      <c r="BC169" s="61">
        <v>41791</v>
      </c>
      <c r="BD169" s="61">
        <v>41832</v>
      </c>
      <c r="BE169" s="61">
        <v>42218</v>
      </c>
      <c r="BF169" s="61">
        <v>41883</v>
      </c>
      <c r="BG169" s="62" t="s">
        <v>106</v>
      </c>
      <c r="BH169" s="61">
        <v>42259</v>
      </c>
      <c r="BI169" s="61">
        <v>42281</v>
      </c>
      <c r="BJ169" s="61">
        <v>42309</v>
      </c>
      <c r="BK169" s="61">
        <v>42339</v>
      </c>
      <c r="BL169" s="295">
        <v>41791</v>
      </c>
      <c r="BM169" s="295">
        <v>42095</v>
      </c>
      <c r="BN169" s="61">
        <v>42125</v>
      </c>
      <c r="BO169" s="94">
        <v>42161</v>
      </c>
      <c r="BP169" s="61">
        <v>42203</v>
      </c>
      <c r="BQ169" s="94">
        <v>42230</v>
      </c>
      <c r="BR169" s="61">
        <v>42259</v>
      </c>
      <c r="BS169" s="63"/>
      <c r="BT169" s="295"/>
      <c r="BU169" s="61"/>
      <c r="BV169" s="94"/>
      <c r="BW169" s="61"/>
      <c r="BX169" s="61"/>
      <c r="BY169" s="94"/>
      <c r="BZ169" s="61"/>
      <c r="CA169" s="94"/>
      <c r="CB169" s="295"/>
      <c r="CC169" s="61"/>
      <c r="CD169" s="94"/>
      <c r="CE169" s="63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63"/>
      <c r="CR169" s="107"/>
      <c r="CS169" s="124"/>
      <c r="CT169" s="124"/>
      <c r="CU169" s="124"/>
      <c r="CV169" s="124"/>
      <c r="CW169" s="3957"/>
      <c r="CX169" s="3957"/>
      <c r="CY169" s="3957"/>
      <c r="CZ169" s="3957"/>
      <c r="DA169" s="3957"/>
      <c r="DB169" s="3957"/>
      <c r="DC169" s="3957"/>
      <c r="DD169" s="3957" t="s">
        <v>25</v>
      </c>
      <c r="DE169" s="3957"/>
      <c r="DF169" s="3957"/>
      <c r="DG169" s="3957"/>
      <c r="DH169" s="3957"/>
      <c r="DI169" s="3957"/>
      <c r="DJ169" s="3957"/>
      <c r="DK169" s="3957"/>
    </row>
    <row r="170" spans="1:122" s="3168" customFormat="1" ht="30" hidden="1" customHeight="1" x14ac:dyDescent="0.25">
      <c r="A170" s="4682"/>
      <c r="B170" s="4684"/>
      <c r="C170" s="3166" t="s">
        <v>729</v>
      </c>
      <c r="D170" s="3166"/>
      <c r="E170" s="515"/>
      <c r="F170" s="515"/>
      <c r="G170" s="515"/>
      <c r="H170" s="515"/>
      <c r="I170" s="515"/>
      <c r="J170" s="515"/>
      <c r="K170" s="515"/>
      <c r="L170" s="3167"/>
      <c r="M170" s="515"/>
      <c r="N170" s="515"/>
      <c r="O170" s="515"/>
      <c r="P170" s="515"/>
      <c r="Q170" s="515"/>
      <c r="R170" s="515"/>
      <c r="S170" s="515"/>
      <c r="T170" s="515"/>
      <c r="U170" s="621"/>
      <c r="V170" s="76"/>
      <c r="W170" s="521"/>
      <c r="X170" s="191"/>
      <c r="Y170" s="521"/>
      <c r="Z170" s="76"/>
      <c r="AA170" s="191"/>
      <c r="AB170" s="521"/>
      <c r="AC170" s="76"/>
      <c r="AD170" s="521"/>
      <c r="AE170" s="76"/>
      <c r="AF170" s="908"/>
      <c r="AG170" s="76"/>
      <c r="AH170" s="521"/>
      <c r="AI170" s="76"/>
      <c r="AJ170" s="191"/>
      <c r="AK170" s="76"/>
      <c r="AL170" s="908"/>
      <c r="AM170" s="908"/>
      <c r="AN170" s="908"/>
      <c r="AO170" s="908"/>
      <c r="AP170" s="908"/>
      <c r="AQ170" s="908"/>
      <c r="AR170" s="76"/>
      <c r="AS170" s="76"/>
      <c r="AT170" s="76"/>
      <c r="AU170" s="191"/>
      <c r="AV170" s="191"/>
      <c r="AW170" s="191"/>
      <c r="AX170" s="76"/>
      <c r="AY170" s="76"/>
      <c r="AZ170" s="76"/>
      <c r="BA170" s="76"/>
      <c r="BB170" s="76"/>
      <c r="BC170" s="76"/>
      <c r="BD170" s="76"/>
      <c r="BE170" s="76"/>
      <c r="BF170" s="76"/>
      <c r="BG170" s="191"/>
      <c r="BH170" s="76"/>
      <c r="BI170" s="76"/>
      <c r="BJ170" s="76"/>
      <c r="BK170" s="76"/>
      <c r="BL170" s="908"/>
      <c r="BM170" s="908"/>
      <c r="BN170" s="76"/>
      <c r="BO170" s="521"/>
      <c r="BP170" s="76"/>
      <c r="BQ170" s="521"/>
      <c r="BR170" s="76"/>
      <c r="BS170" s="64"/>
      <c r="BT170" s="908"/>
      <c r="BU170" s="76"/>
      <c r="BV170" s="521"/>
      <c r="BW170" s="76"/>
      <c r="BX170" s="76"/>
      <c r="BY170" s="521"/>
      <c r="BZ170" s="76"/>
      <c r="CA170" s="521"/>
      <c r="CB170" s="908"/>
      <c r="CC170" s="76"/>
      <c r="CD170" s="521"/>
      <c r="CE170" s="64"/>
      <c r="CF170" s="125"/>
      <c r="CG170" s="125"/>
      <c r="CH170" s="125">
        <v>43084</v>
      </c>
      <c r="CI170" s="125" t="s">
        <v>730</v>
      </c>
      <c r="CJ170" s="124" t="s">
        <v>731</v>
      </c>
      <c r="CK170" s="125">
        <v>42803</v>
      </c>
      <c r="CL170" s="125">
        <v>42838</v>
      </c>
      <c r="CM170" s="299">
        <v>42887</v>
      </c>
      <c r="CN170" s="299">
        <v>42922</v>
      </c>
      <c r="CO170" s="299">
        <v>42957</v>
      </c>
      <c r="CP170" s="299">
        <v>42992</v>
      </c>
      <c r="CQ170" s="51">
        <v>42992</v>
      </c>
      <c r="CR170" s="53">
        <v>43020</v>
      </c>
      <c r="CS170" s="299" t="s">
        <v>732</v>
      </c>
      <c r="CT170" s="299"/>
      <c r="CU170" s="299"/>
      <c r="CV170" s="299"/>
      <c r="CW170" s="3958"/>
      <c r="CX170" s="3958"/>
      <c r="CY170" s="3958"/>
      <c r="CZ170" s="3958"/>
      <c r="DA170" s="3958"/>
      <c r="DB170" s="3958"/>
      <c r="DC170" s="3958"/>
      <c r="DD170" s="3958" t="s">
        <v>25</v>
      </c>
      <c r="DE170" s="3958"/>
      <c r="DF170" s="3958"/>
      <c r="DG170" s="3958"/>
      <c r="DH170" s="3958"/>
      <c r="DI170" s="3958"/>
      <c r="DJ170" s="3958"/>
      <c r="DK170" s="3958"/>
      <c r="DM170" s="3179"/>
    </row>
    <row r="171" spans="1:122" ht="30" customHeight="1" x14ac:dyDescent="0.25">
      <c r="A171" s="4682"/>
      <c r="B171" s="4684"/>
      <c r="C171" s="8" t="s">
        <v>329</v>
      </c>
      <c r="D171" s="8"/>
      <c r="E171" s="513"/>
      <c r="F171" s="513"/>
      <c r="G171" s="513"/>
      <c r="H171" s="513"/>
      <c r="I171" s="513"/>
      <c r="J171" s="513"/>
      <c r="K171" s="513"/>
      <c r="L171" s="514"/>
      <c r="M171" s="513"/>
      <c r="N171" s="513"/>
      <c r="O171" s="513"/>
      <c r="P171" s="513"/>
      <c r="Q171" s="513"/>
      <c r="R171" s="513"/>
      <c r="S171" s="513"/>
      <c r="T171" s="515"/>
      <c r="U171" s="621"/>
      <c r="V171" s="76"/>
      <c r="W171" s="94"/>
      <c r="X171" s="62"/>
      <c r="Y171" s="94"/>
      <c r="Z171" s="61"/>
      <c r="AA171" s="62"/>
      <c r="AB171" s="94"/>
      <c r="AC171" s="61"/>
      <c r="AD171" s="94"/>
      <c r="AE171" s="61"/>
      <c r="AF171" s="295"/>
      <c r="AG171" s="61"/>
      <c r="AH171" s="94"/>
      <c r="AI171" s="61"/>
      <c r="AJ171" s="62"/>
      <c r="AK171" s="61"/>
      <c r="AL171" s="295"/>
      <c r="AM171" s="295"/>
      <c r="AN171" s="908"/>
      <c r="AO171" s="295"/>
      <c r="AP171" s="295"/>
      <c r="AQ171" s="295"/>
      <c r="AR171" s="61"/>
      <c r="AS171" s="61"/>
      <c r="AT171" s="61"/>
      <c r="AU171" s="62"/>
      <c r="AV171" s="61">
        <f t="shared" ref="AV171:BF171" si="349">AJ177</f>
        <v>41544</v>
      </c>
      <c r="AW171" s="61">
        <f t="shared" si="349"/>
        <v>41565</v>
      </c>
      <c r="AX171" s="61">
        <f t="shared" si="349"/>
        <v>41593</v>
      </c>
      <c r="AY171" s="61">
        <f t="shared" si="349"/>
        <v>41277</v>
      </c>
      <c r="AZ171" s="61">
        <f t="shared" si="349"/>
        <v>41291</v>
      </c>
      <c r="BA171" s="61">
        <f t="shared" si="349"/>
        <v>41353</v>
      </c>
      <c r="BB171" s="61">
        <f t="shared" si="349"/>
        <v>41747</v>
      </c>
      <c r="BC171" s="61">
        <f t="shared" si="349"/>
        <v>41421</v>
      </c>
      <c r="BD171" s="61">
        <f t="shared" si="349"/>
        <v>41810</v>
      </c>
      <c r="BE171" s="61">
        <f t="shared" si="349"/>
        <v>41852</v>
      </c>
      <c r="BF171" s="61">
        <f t="shared" si="349"/>
        <v>41879</v>
      </c>
      <c r="BG171" s="62" t="s">
        <v>106</v>
      </c>
      <c r="BH171" s="61">
        <f t="shared" ref="BH171:CP171" si="350">AV177</f>
        <v>41915</v>
      </c>
      <c r="BI171" s="61">
        <f t="shared" si="350"/>
        <v>41950</v>
      </c>
      <c r="BJ171" s="61">
        <f t="shared" si="350"/>
        <v>41280</v>
      </c>
      <c r="BK171" s="61">
        <f t="shared" si="350"/>
        <v>42013</v>
      </c>
      <c r="BL171" s="295">
        <f t="shared" si="350"/>
        <v>42048</v>
      </c>
      <c r="BM171" s="295">
        <f t="shared" si="350"/>
        <v>42104</v>
      </c>
      <c r="BN171" s="61">
        <f t="shared" si="350"/>
        <v>42125</v>
      </c>
      <c r="BO171" s="94">
        <f t="shared" si="350"/>
        <v>42160</v>
      </c>
      <c r="BP171" s="61">
        <f t="shared" si="350"/>
        <v>42195</v>
      </c>
      <c r="BQ171" s="94">
        <f t="shared" si="350"/>
        <v>42223</v>
      </c>
      <c r="BR171" s="61">
        <f t="shared" si="350"/>
        <v>42258</v>
      </c>
      <c r="BS171" s="63" t="s">
        <v>106</v>
      </c>
      <c r="BT171" s="295">
        <f t="shared" si="350"/>
        <v>42293</v>
      </c>
      <c r="BU171" s="61">
        <f t="shared" si="350"/>
        <v>42328</v>
      </c>
      <c r="BV171" s="94">
        <f t="shared" si="350"/>
        <v>42373</v>
      </c>
      <c r="BW171" s="61">
        <f t="shared" si="350"/>
        <v>42384</v>
      </c>
      <c r="BX171" s="61">
        <f t="shared" si="350"/>
        <v>42405</v>
      </c>
      <c r="BY171" s="94">
        <f t="shared" si="350"/>
        <v>42461</v>
      </c>
      <c r="BZ171" s="61">
        <f t="shared" si="350"/>
        <v>42482</v>
      </c>
      <c r="CA171" s="94">
        <f t="shared" si="350"/>
        <v>42517</v>
      </c>
      <c r="CB171" s="295">
        <f t="shared" si="350"/>
        <v>42552</v>
      </c>
      <c r="CC171" s="61">
        <f t="shared" si="350"/>
        <v>42587</v>
      </c>
      <c r="CD171" s="94">
        <f t="shared" si="350"/>
        <v>42629</v>
      </c>
      <c r="CE171" s="63" t="s">
        <v>106</v>
      </c>
      <c r="CF171" s="124">
        <f t="shared" si="350"/>
        <v>42657</v>
      </c>
      <c r="CG171" s="124">
        <f t="shared" si="350"/>
        <v>42685</v>
      </c>
      <c r="CH171" s="124">
        <f t="shared" si="350"/>
        <v>42720</v>
      </c>
      <c r="CI171" s="124">
        <f t="shared" si="350"/>
        <v>42748</v>
      </c>
      <c r="CJ171" s="124">
        <f t="shared" si="350"/>
        <v>42776</v>
      </c>
      <c r="CK171" s="124">
        <f t="shared" si="350"/>
        <v>42825</v>
      </c>
      <c r="CL171" s="124">
        <f t="shared" si="350"/>
        <v>42853</v>
      </c>
      <c r="CM171" s="124">
        <f t="shared" si="350"/>
        <v>42888</v>
      </c>
      <c r="CN171" s="124">
        <f t="shared" si="350"/>
        <v>42923</v>
      </c>
      <c r="CO171" s="124">
        <f t="shared" si="350"/>
        <v>42958</v>
      </c>
      <c r="CP171" s="124">
        <f t="shared" si="350"/>
        <v>43000</v>
      </c>
      <c r="CQ171" s="63" t="s">
        <v>106</v>
      </c>
      <c r="CR171" s="107">
        <f t="shared" ref="CR171:DG171" si="351">CF177</f>
        <v>42663</v>
      </c>
      <c r="CS171" s="124">
        <f t="shared" si="351"/>
        <v>43063</v>
      </c>
      <c r="CT171" s="124">
        <f>CH177</f>
        <v>43084</v>
      </c>
      <c r="CU171" s="124">
        <f t="shared" si="351"/>
        <v>43112</v>
      </c>
      <c r="CV171" s="124">
        <f t="shared" si="351"/>
        <v>43140</v>
      </c>
      <c r="CW171" s="3957">
        <f t="shared" si="351"/>
        <v>43189</v>
      </c>
      <c r="CX171" s="3957">
        <f t="shared" si="351"/>
        <v>43210</v>
      </c>
      <c r="CY171" s="3957">
        <f t="shared" si="351"/>
        <v>43245</v>
      </c>
      <c r="CZ171" s="3957">
        <f t="shared" si="351"/>
        <v>43287</v>
      </c>
      <c r="DA171" s="3957">
        <f t="shared" si="351"/>
        <v>43322</v>
      </c>
      <c r="DB171" s="3957">
        <f t="shared" si="351"/>
        <v>43357</v>
      </c>
      <c r="DC171" s="3957" t="str">
        <f t="shared" si="351"/>
        <v>same as 12/30</v>
      </c>
      <c r="DD171" s="3957">
        <f t="shared" si="351"/>
        <v>43385</v>
      </c>
      <c r="DE171" s="3957">
        <f t="shared" si="351"/>
        <v>43413</v>
      </c>
      <c r="DF171" s="3957">
        <f t="shared" si="351"/>
        <v>43441</v>
      </c>
      <c r="DG171" s="3957">
        <f t="shared" si="351"/>
        <v>43483</v>
      </c>
      <c r="DH171" s="3957">
        <f>CV177</f>
        <v>43504</v>
      </c>
      <c r="DI171" s="3957">
        <f>CW177</f>
        <v>43546</v>
      </c>
      <c r="DJ171" s="3957">
        <f>CX177</f>
        <v>43574</v>
      </c>
      <c r="DK171" s="3957">
        <f>CY177</f>
        <v>43608</v>
      </c>
    </row>
    <row r="172" spans="1:122" ht="30" customHeight="1" x14ac:dyDescent="0.25">
      <c r="A172" s="4682"/>
      <c r="B172" s="4684"/>
      <c r="C172" s="2265" t="s">
        <v>5</v>
      </c>
      <c r="D172" s="2265"/>
      <c r="E172" s="591"/>
      <c r="F172" s="591"/>
      <c r="G172" s="591"/>
      <c r="H172" s="591"/>
      <c r="I172" s="591"/>
      <c r="J172" s="591"/>
      <c r="K172" s="591"/>
      <c r="L172" s="592"/>
      <c r="M172" s="591"/>
      <c r="N172" s="591"/>
      <c r="O172" s="591"/>
      <c r="P172" s="591"/>
      <c r="Q172" s="591"/>
      <c r="R172" s="591"/>
      <c r="S172" s="591"/>
      <c r="T172" s="593"/>
      <c r="U172" s="616"/>
      <c r="V172" s="554"/>
      <c r="W172" s="573"/>
      <c r="X172" s="640"/>
      <c r="Y172" s="635"/>
      <c r="Z172" s="574"/>
      <c r="AA172" s="112"/>
      <c r="AB172" s="115">
        <f>AB177+4</f>
        <v>40950</v>
      </c>
      <c r="AC172" s="112">
        <f t="shared" ref="AC172:AI172" si="352">AC177+3</f>
        <v>41357</v>
      </c>
      <c r="AD172" s="115">
        <f t="shared" si="352"/>
        <v>41020</v>
      </c>
      <c r="AE172" s="112">
        <f t="shared" si="352"/>
        <v>41062</v>
      </c>
      <c r="AF172" s="1815">
        <f t="shared" si="352"/>
        <v>41449</v>
      </c>
      <c r="AG172" s="112">
        <f t="shared" si="352"/>
        <v>41477</v>
      </c>
      <c r="AH172" s="115">
        <f t="shared" si="352"/>
        <v>41505</v>
      </c>
      <c r="AI172" s="112">
        <f t="shared" si="352"/>
        <v>41532</v>
      </c>
      <c r="AJ172" s="112">
        <v>41547</v>
      </c>
      <c r="AK172" s="112">
        <f>AK177+3</f>
        <v>41568</v>
      </c>
      <c r="AL172" s="1815">
        <f>AL177+3</f>
        <v>41596</v>
      </c>
      <c r="AM172" s="576">
        <v>41280</v>
      </c>
      <c r="AN172" s="576">
        <v>41293</v>
      </c>
      <c r="AO172" s="576">
        <v>41357</v>
      </c>
      <c r="AP172" s="575">
        <f>AP167-18</f>
        <v>41750</v>
      </c>
      <c r="AQ172" s="575">
        <f>AQ167-11</f>
        <v>41785</v>
      </c>
      <c r="AR172" s="574">
        <f>AR167-11</f>
        <v>41813</v>
      </c>
      <c r="AS172" s="554">
        <f>AS167-0</f>
        <v>41855</v>
      </c>
      <c r="AT172" s="574">
        <v>41883</v>
      </c>
      <c r="AU172" s="112" t="s">
        <v>106</v>
      </c>
      <c r="AV172" s="574">
        <v>41918</v>
      </c>
      <c r="AW172" s="640">
        <v>41953</v>
      </c>
      <c r="AX172" s="574">
        <v>41285</v>
      </c>
      <c r="AY172" s="574">
        <v>42016</v>
      </c>
      <c r="AZ172" s="574">
        <v>42051</v>
      </c>
      <c r="BA172" s="554">
        <v>42107</v>
      </c>
      <c r="BB172" s="574">
        <f>BB164-9</f>
        <v>42128</v>
      </c>
      <c r="BC172" s="574">
        <f>BC164-5</f>
        <v>42163</v>
      </c>
      <c r="BD172" s="554">
        <f>BD164</f>
        <v>42198</v>
      </c>
      <c r="BE172" s="574">
        <f>BE164-7</f>
        <v>42226</v>
      </c>
      <c r="BF172" s="574">
        <f>BF164-7</f>
        <v>42261</v>
      </c>
      <c r="BG172" s="112" t="s">
        <v>106</v>
      </c>
      <c r="BH172" s="574">
        <v>42296</v>
      </c>
      <c r="BI172" s="574">
        <v>42331</v>
      </c>
      <c r="BJ172" s="554">
        <v>42373</v>
      </c>
      <c r="BK172" s="574">
        <f>BK177+3</f>
        <v>42387</v>
      </c>
      <c r="BL172" s="576">
        <f>BL164-31</f>
        <v>42408</v>
      </c>
      <c r="BM172" s="575">
        <f>BM164-21</f>
        <v>42464</v>
      </c>
      <c r="BN172" s="574">
        <f>BN164-28</f>
        <v>42485</v>
      </c>
      <c r="BO172" s="573">
        <f>BO164-28</f>
        <v>42520</v>
      </c>
      <c r="BP172" s="574">
        <f>BP164-29</f>
        <v>42555</v>
      </c>
      <c r="BQ172" s="573">
        <f>BQ164-29</f>
        <v>42590</v>
      </c>
      <c r="BR172" s="574">
        <f>BR164-17</f>
        <v>42632</v>
      </c>
      <c r="BS172" s="115" t="s">
        <v>106</v>
      </c>
      <c r="BT172" s="575">
        <f>BT164-20</f>
        <v>42660</v>
      </c>
      <c r="BU172" s="574">
        <f>BU164-20</f>
        <v>42688</v>
      </c>
      <c r="BV172" s="635">
        <f>BV164-27</f>
        <v>42723</v>
      </c>
      <c r="BW172" s="574">
        <f>BW164-27</f>
        <v>42751</v>
      </c>
      <c r="BX172" s="574">
        <f>BX164-20</f>
        <v>42786</v>
      </c>
      <c r="BY172" s="573">
        <f>BY164-20</f>
        <v>42828</v>
      </c>
      <c r="BZ172" s="574">
        <f>BZ164-34</f>
        <v>42856</v>
      </c>
      <c r="CA172" s="573">
        <f>CA164-20</f>
        <v>42891</v>
      </c>
      <c r="CB172" s="575">
        <f>CB164-20</f>
        <v>42926</v>
      </c>
      <c r="CC172" s="574">
        <f>CC164-20</f>
        <v>42961</v>
      </c>
      <c r="CD172" s="635">
        <f>CD164-6</f>
        <v>43003</v>
      </c>
      <c r="CE172" s="115" t="s">
        <v>106</v>
      </c>
      <c r="CF172" s="572">
        <f>CF164-41</f>
        <v>42666</v>
      </c>
      <c r="CG172" s="572">
        <f>CG164-34</f>
        <v>43066</v>
      </c>
      <c r="CH172" s="3208">
        <f>CH164-48</f>
        <v>43087</v>
      </c>
      <c r="CI172" s="572">
        <f>CI164-55</f>
        <v>43115</v>
      </c>
      <c r="CJ172" s="572">
        <f>CJ164-48</f>
        <v>43143</v>
      </c>
      <c r="CK172" s="572">
        <f>CK164-41</f>
        <v>43192</v>
      </c>
      <c r="CL172" s="572">
        <f>CL164-41</f>
        <v>43213</v>
      </c>
      <c r="CM172" s="572">
        <f>CM164-48</f>
        <v>43248</v>
      </c>
      <c r="CN172" s="572">
        <f>CN164-34</f>
        <v>43290</v>
      </c>
      <c r="CO172" s="572">
        <f>CO164-34</f>
        <v>43325</v>
      </c>
      <c r="CP172" s="572">
        <f>CP164-34</f>
        <v>43360</v>
      </c>
      <c r="CQ172" s="115" t="s">
        <v>106</v>
      </c>
      <c r="CR172" s="3173">
        <f>CR164-41</f>
        <v>43388</v>
      </c>
      <c r="CS172" s="572">
        <f>CS164-41</f>
        <v>43416</v>
      </c>
      <c r="CT172" s="572">
        <f>CT164-44</f>
        <v>43444</v>
      </c>
      <c r="CU172" s="572">
        <f>CU164-32</f>
        <v>43486</v>
      </c>
      <c r="CV172" s="572">
        <f>CV164-42</f>
        <v>43507</v>
      </c>
      <c r="CW172" s="3963">
        <f>CW164-30</f>
        <v>43549</v>
      </c>
      <c r="CX172" s="3963">
        <f>CX164-33</f>
        <v>43577</v>
      </c>
      <c r="CY172" s="3963">
        <f>CY164-29</f>
        <v>43612</v>
      </c>
      <c r="CZ172" s="3963">
        <f>CZ164-31</f>
        <v>43654</v>
      </c>
      <c r="DA172" s="3963">
        <f>DA164-31</f>
        <v>43675</v>
      </c>
      <c r="DB172" s="3963">
        <f>DB164-31</f>
        <v>43703</v>
      </c>
      <c r="DC172" s="3963">
        <f>DC164-31</f>
        <v>43738</v>
      </c>
      <c r="DD172" s="3963" t="s">
        <v>25</v>
      </c>
      <c r="DE172" s="3964">
        <f>DE164-24</f>
        <v>43794</v>
      </c>
      <c r="DF172" s="3963">
        <f>DF164-26</f>
        <v>43836</v>
      </c>
      <c r="DG172" s="3964">
        <f>DG164-33</f>
        <v>43857</v>
      </c>
      <c r="DH172" s="3964">
        <f>DH164-63</f>
        <v>43857</v>
      </c>
      <c r="DI172" s="3963">
        <f>DI164-42</f>
        <v>43927</v>
      </c>
      <c r="DJ172" s="3963">
        <f>DJ164-38</f>
        <v>43962</v>
      </c>
      <c r="DK172" s="3963">
        <f>DK164-34</f>
        <v>43997</v>
      </c>
    </row>
    <row r="173" spans="1:122" ht="30" hidden="1" customHeight="1" thickBot="1" x14ac:dyDescent="0.3">
      <c r="A173" s="4682"/>
      <c r="B173" s="4684"/>
      <c r="C173" s="2265" t="s">
        <v>41</v>
      </c>
      <c r="D173" s="2265"/>
      <c r="E173" s="591"/>
      <c r="F173" s="591"/>
      <c r="G173" s="591"/>
      <c r="H173" s="591"/>
      <c r="I173" s="591"/>
      <c r="J173" s="591"/>
      <c r="K173" s="591"/>
      <c r="L173" s="594"/>
      <c r="M173" s="591"/>
      <c r="N173" s="593"/>
      <c r="O173" s="593"/>
      <c r="P173" s="591"/>
      <c r="Q173" s="591"/>
      <c r="R173" s="591"/>
      <c r="S173" s="591"/>
      <c r="T173" s="591"/>
      <c r="U173" s="617"/>
      <c r="V173" s="574"/>
      <c r="W173" s="573"/>
      <c r="X173" s="116"/>
      <c r="Y173" s="555"/>
      <c r="Z173" s="574"/>
      <c r="AA173" s="112"/>
      <c r="AB173" s="573">
        <f t="shared" ref="AB173:AI173" si="353">AB164-71</f>
        <v>41254</v>
      </c>
      <c r="AC173" s="574">
        <f t="shared" si="353"/>
        <v>41289</v>
      </c>
      <c r="AD173" s="573">
        <f t="shared" si="353"/>
        <v>41320</v>
      </c>
      <c r="AE173" s="574">
        <f t="shared" si="353"/>
        <v>41361</v>
      </c>
      <c r="AF173" s="575">
        <f t="shared" si="353"/>
        <v>41393</v>
      </c>
      <c r="AG173" s="574">
        <f t="shared" si="353"/>
        <v>41424</v>
      </c>
      <c r="AH173" s="573">
        <f t="shared" si="353"/>
        <v>41454</v>
      </c>
      <c r="AI173" s="574">
        <f t="shared" si="353"/>
        <v>41121</v>
      </c>
      <c r="AJ173" s="112" t="s">
        <v>25</v>
      </c>
      <c r="AK173" s="574">
        <f>AK164-71</f>
        <v>41160</v>
      </c>
      <c r="AL173" s="575">
        <f>AL164-71</f>
        <v>41191</v>
      </c>
      <c r="AM173" s="925"/>
      <c r="AN173" s="2082"/>
      <c r="AO173" s="2082"/>
      <c r="AP173" s="2082"/>
      <c r="AQ173" s="2082"/>
      <c r="AR173" s="2051"/>
      <c r="AS173" s="2051"/>
      <c r="AT173" s="2051"/>
      <c r="AU173" s="2083" t="s">
        <v>106</v>
      </c>
      <c r="AV173" s="2051"/>
      <c r="AW173" s="1809"/>
      <c r="AX173" s="2051"/>
      <c r="AY173" s="2051"/>
      <c r="AZ173" s="2051"/>
      <c r="BA173" s="2051"/>
      <c r="BB173" s="2051"/>
      <c r="BC173" s="2051"/>
      <c r="BD173" s="2051"/>
      <c r="BE173" s="2051"/>
      <c r="BF173" s="2051"/>
      <c r="BG173" s="2083" t="s">
        <v>106</v>
      </c>
      <c r="BH173" s="2051"/>
      <c r="BI173" s="2051"/>
      <c r="BJ173" s="2051"/>
      <c r="BK173" s="2051"/>
      <c r="BL173" s="2088"/>
      <c r="BM173" s="2088"/>
      <c r="BN173" s="2085"/>
      <c r="BO173" s="2068"/>
      <c r="BP173" s="2051"/>
      <c r="BQ173" s="2068"/>
      <c r="BR173" s="2051"/>
      <c r="BS173" s="2116" t="s">
        <v>106</v>
      </c>
      <c r="BT173" s="2082"/>
      <c r="BU173" s="2051"/>
      <c r="BV173" s="2068"/>
      <c r="BW173" s="2051"/>
      <c r="BX173" s="2051"/>
      <c r="BY173" s="2068"/>
      <c r="BZ173" s="2051"/>
      <c r="CA173" s="2068"/>
      <c r="CB173" s="2082"/>
      <c r="CC173" s="2051"/>
      <c r="CD173" s="2068"/>
      <c r="CE173" s="2116" t="s">
        <v>106</v>
      </c>
      <c r="CF173" s="2073"/>
      <c r="CG173" s="2073"/>
      <c r="CH173" s="2073"/>
      <c r="CI173" s="2073"/>
      <c r="CJ173" s="2073"/>
      <c r="CK173" s="2073"/>
      <c r="CL173" s="2073"/>
      <c r="CM173" s="2073"/>
      <c r="CN173" s="2073"/>
      <c r="CO173" s="2073"/>
      <c r="CP173" s="2073"/>
      <c r="CQ173" s="2116" t="s">
        <v>106</v>
      </c>
      <c r="CR173" s="3174"/>
      <c r="CS173" s="2073"/>
      <c r="CT173" s="2073"/>
      <c r="CU173" s="2073"/>
      <c r="CV173" s="2073"/>
      <c r="CW173" s="3768"/>
      <c r="CX173" s="3768"/>
      <c r="CY173" s="3768"/>
      <c r="CZ173" s="3768"/>
      <c r="DA173" s="3768"/>
      <c r="DB173" s="3768"/>
      <c r="DC173" s="3768"/>
      <c r="DD173" s="3769" t="s">
        <v>25</v>
      </c>
      <c r="DE173" s="3768"/>
      <c r="DF173" s="3768"/>
      <c r="DG173" s="3768"/>
      <c r="DH173" s="3768"/>
      <c r="DI173" s="3768"/>
      <c r="DJ173" s="3768"/>
      <c r="DK173" s="3768"/>
    </row>
    <row r="174" spans="1:122" ht="30" hidden="1" customHeight="1" thickBot="1" x14ac:dyDescent="0.3">
      <c r="A174" s="4682"/>
      <c r="B174" s="4684"/>
      <c r="C174" s="2265" t="s">
        <v>58</v>
      </c>
      <c r="D174" s="2265"/>
      <c r="E174" s="595"/>
      <c r="F174" s="595"/>
      <c r="G174" s="595"/>
      <c r="H174" s="595"/>
      <c r="I174" s="595"/>
      <c r="J174" s="595"/>
      <c r="K174" s="595"/>
      <c r="L174" s="594"/>
      <c r="M174" s="595"/>
      <c r="N174" s="595"/>
      <c r="O174" s="595"/>
      <c r="P174" s="595"/>
      <c r="Q174" s="595"/>
      <c r="R174" s="595"/>
      <c r="S174" s="595"/>
      <c r="T174" s="595"/>
      <c r="U174" s="618"/>
      <c r="V174" s="629"/>
      <c r="W174" s="634"/>
      <c r="X174" s="641"/>
      <c r="Y174" s="634"/>
      <c r="Z174" s="629"/>
      <c r="AA174" s="641"/>
      <c r="AB174" s="634">
        <f t="shared" ref="AB174:AI174" si="354">AB165-51</f>
        <v>41274</v>
      </c>
      <c r="AC174" s="629">
        <f t="shared" si="354"/>
        <v>41309</v>
      </c>
      <c r="AD174" s="634">
        <f t="shared" si="354"/>
        <v>41340</v>
      </c>
      <c r="AE174" s="629">
        <f t="shared" si="354"/>
        <v>41381</v>
      </c>
      <c r="AF174" s="811">
        <f t="shared" si="354"/>
        <v>41413</v>
      </c>
      <c r="AG174" s="629">
        <f t="shared" si="354"/>
        <v>41444</v>
      </c>
      <c r="AH174" s="634">
        <f t="shared" si="354"/>
        <v>41474</v>
      </c>
      <c r="AI174" s="629">
        <f t="shared" si="354"/>
        <v>41141</v>
      </c>
      <c r="AJ174" s="641" t="s">
        <v>25</v>
      </c>
      <c r="AK174" s="629">
        <f>AK165-51</f>
        <v>41180</v>
      </c>
      <c r="AL174" s="811">
        <f>AL165-51</f>
        <v>41211</v>
      </c>
      <c r="AM174" s="925"/>
      <c r="AN174" s="2082"/>
      <c r="AO174" s="2082"/>
      <c r="AP174" s="2082"/>
      <c r="AQ174" s="2082"/>
      <c r="AR174" s="2051"/>
      <c r="AS174" s="2051"/>
      <c r="AT174" s="2051"/>
      <c r="AU174" s="2083" t="s">
        <v>106</v>
      </c>
      <c r="AV174" s="2051"/>
      <c r="AW174" s="1809"/>
      <c r="AX174" s="2051"/>
      <c r="AY174" s="2051"/>
      <c r="AZ174" s="2051"/>
      <c r="BA174" s="2051"/>
      <c r="BB174" s="2051"/>
      <c r="BC174" s="2051"/>
      <c r="BD174" s="2051"/>
      <c r="BE174" s="2051"/>
      <c r="BF174" s="2051"/>
      <c r="BG174" s="2083" t="s">
        <v>106</v>
      </c>
      <c r="BH174" s="2051"/>
      <c r="BI174" s="2051"/>
      <c r="BJ174" s="2051"/>
      <c r="BK174" s="2051"/>
      <c r="BL174" s="2088"/>
      <c r="BM174" s="2088"/>
      <c r="BN174" s="2085"/>
      <c r="BO174" s="2068"/>
      <c r="BP174" s="2051"/>
      <c r="BQ174" s="2068"/>
      <c r="BR174" s="2051"/>
      <c r="BS174" s="2116" t="s">
        <v>106</v>
      </c>
      <c r="BT174" s="2082"/>
      <c r="BU174" s="2051"/>
      <c r="BV174" s="2068"/>
      <c r="BW174" s="2051"/>
      <c r="BX174" s="2051"/>
      <c r="BY174" s="2068"/>
      <c r="BZ174" s="2051"/>
      <c r="CA174" s="2068"/>
      <c r="CB174" s="2082"/>
      <c r="CC174" s="2051"/>
      <c r="CD174" s="2068"/>
      <c r="CE174" s="2116" t="s">
        <v>106</v>
      </c>
      <c r="CF174" s="2073"/>
      <c r="CG174" s="2073"/>
      <c r="CH174" s="2073"/>
      <c r="CI174" s="2073"/>
      <c r="CJ174" s="2073"/>
      <c r="CK174" s="2073"/>
      <c r="CL174" s="2073"/>
      <c r="CM174" s="2073"/>
      <c r="CN174" s="2073"/>
      <c r="CO174" s="2073"/>
      <c r="CP174" s="2073"/>
      <c r="CQ174" s="2116" t="s">
        <v>106</v>
      </c>
      <c r="CR174" s="3174"/>
      <c r="CS174" s="2073"/>
      <c r="CT174" s="2073"/>
      <c r="CU174" s="2073"/>
      <c r="CV174" s="2073"/>
      <c r="CW174" s="3768"/>
      <c r="CX174" s="3768"/>
      <c r="CY174" s="3768"/>
      <c r="CZ174" s="3768"/>
      <c r="DA174" s="3768"/>
      <c r="DB174" s="3768"/>
      <c r="DC174" s="3768"/>
      <c r="DD174" s="3769" t="s">
        <v>25</v>
      </c>
      <c r="DE174" s="3768"/>
      <c r="DF174" s="3768"/>
      <c r="DG174" s="3768"/>
      <c r="DH174" s="3768"/>
      <c r="DI174" s="3768"/>
      <c r="DJ174" s="3768"/>
      <c r="DK174" s="3768"/>
    </row>
    <row r="175" spans="1:122" ht="30" hidden="1" customHeight="1" thickBot="1" x14ac:dyDescent="0.3">
      <c r="A175" s="4682"/>
      <c r="B175" s="4684"/>
      <c r="C175" s="2265" t="s">
        <v>42</v>
      </c>
      <c r="D175" s="2265"/>
      <c r="E175" s="591"/>
      <c r="F175" s="591"/>
      <c r="G175" s="591"/>
      <c r="H175" s="591"/>
      <c r="I175" s="591"/>
      <c r="J175" s="591"/>
      <c r="K175" s="591"/>
      <c r="L175" s="594"/>
      <c r="M175" s="591"/>
      <c r="N175" s="591"/>
      <c r="O175" s="591"/>
      <c r="P175" s="591"/>
      <c r="Q175" s="591"/>
      <c r="R175" s="591"/>
      <c r="S175" s="591"/>
      <c r="T175" s="591"/>
      <c r="U175" s="617"/>
      <c r="V175" s="574"/>
      <c r="W175" s="573"/>
      <c r="X175" s="112"/>
      <c r="Y175" s="573"/>
      <c r="Z175" s="574"/>
      <c r="AA175" s="640"/>
      <c r="AB175" s="573">
        <f t="shared" ref="AB175:AI175" si="355">AB165-51</f>
        <v>41274</v>
      </c>
      <c r="AC175" s="574">
        <f t="shared" si="355"/>
        <v>41309</v>
      </c>
      <c r="AD175" s="573">
        <f t="shared" si="355"/>
        <v>41340</v>
      </c>
      <c r="AE175" s="574">
        <f t="shared" si="355"/>
        <v>41381</v>
      </c>
      <c r="AF175" s="575">
        <f t="shared" si="355"/>
        <v>41413</v>
      </c>
      <c r="AG175" s="574">
        <f t="shared" si="355"/>
        <v>41444</v>
      </c>
      <c r="AH175" s="573">
        <f t="shared" si="355"/>
        <v>41474</v>
      </c>
      <c r="AI175" s="574">
        <f t="shared" si="355"/>
        <v>41141</v>
      </c>
      <c r="AJ175" s="112" t="s">
        <v>25</v>
      </c>
      <c r="AK175" s="574">
        <f>AK165-51</f>
        <v>41180</v>
      </c>
      <c r="AL175" s="575">
        <f>AL165-51</f>
        <v>41211</v>
      </c>
      <c r="AM175" s="925"/>
      <c r="AN175" s="2082"/>
      <c r="AO175" s="2082"/>
      <c r="AP175" s="2082"/>
      <c r="AQ175" s="2082"/>
      <c r="AR175" s="2051"/>
      <c r="AS175" s="2051"/>
      <c r="AT175" s="2051"/>
      <c r="AU175" s="2083" t="s">
        <v>106</v>
      </c>
      <c r="AV175" s="2051"/>
      <c r="AW175" s="1809"/>
      <c r="AX175" s="2051"/>
      <c r="AY175" s="2051"/>
      <c r="AZ175" s="2051"/>
      <c r="BA175" s="2051"/>
      <c r="BB175" s="2051"/>
      <c r="BC175" s="2051"/>
      <c r="BD175" s="2051"/>
      <c r="BE175" s="2051"/>
      <c r="BF175" s="2051"/>
      <c r="BG175" s="2083" t="s">
        <v>106</v>
      </c>
      <c r="BH175" s="2051"/>
      <c r="BI175" s="2051"/>
      <c r="BJ175" s="2051"/>
      <c r="BK175" s="2051"/>
      <c r="BL175" s="2088"/>
      <c r="BM175" s="2088"/>
      <c r="BN175" s="2085"/>
      <c r="BO175" s="2068"/>
      <c r="BP175" s="2051"/>
      <c r="BQ175" s="2068"/>
      <c r="BR175" s="2051"/>
      <c r="BS175" s="2116" t="s">
        <v>106</v>
      </c>
      <c r="BT175" s="2082"/>
      <c r="BU175" s="2051"/>
      <c r="BV175" s="2068"/>
      <c r="BW175" s="2051"/>
      <c r="BX175" s="2051"/>
      <c r="BY175" s="2068"/>
      <c r="BZ175" s="2051"/>
      <c r="CA175" s="2068"/>
      <c r="CB175" s="2082"/>
      <c r="CC175" s="2051"/>
      <c r="CD175" s="2068"/>
      <c r="CE175" s="2116" t="s">
        <v>106</v>
      </c>
      <c r="CF175" s="2073"/>
      <c r="CG175" s="2073"/>
      <c r="CH175" s="2073"/>
      <c r="CI175" s="2073"/>
      <c r="CJ175" s="2073"/>
      <c r="CK175" s="2073"/>
      <c r="CL175" s="2073"/>
      <c r="CM175" s="2073"/>
      <c r="CN175" s="2073"/>
      <c r="CO175" s="2073"/>
      <c r="CP175" s="2073"/>
      <c r="CQ175" s="2116" t="s">
        <v>106</v>
      </c>
      <c r="CR175" s="3174"/>
      <c r="CS175" s="2073"/>
      <c r="CT175" s="2073"/>
      <c r="CU175" s="2073"/>
      <c r="CV175" s="2073"/>
      <c r="CW175" s="3768"/>
      <c r="CX175" s="3768"/>
      <c r="CY175" s="3768"/>
      <c r="CZ175" s="3768"/>
      <c r="DA175" s="3768"/>
      <c r="DB175" s="3768"/>
      <c r="DC175" s="3768"/>
      <c r="DD175" s="3769" t="s">
        <v>25</v>
      </c>
      <c r="DE175" s="3768"/>
      <c r="DF175" s="3768"/>
      <c r="DG175" s="3768"/>
      <c r="DH175" s="3768"/>
      <c r="DI175" s="3768"/>
      <c r="DJ175" s="3768"/>
      <c r="DK175" s="3768"/>
    </row>
    <row r="176" spans="1:122" ht="30" customHeight="1" x14ac:dyDescent="0.25">
      <c r="A176" s="4682"/>
      <c r="B176" s="4684"/>
      <c r="C176" s="8" t="s">
        <v>561</v>
      </c>
      <c r="D176" s="8"/>
      <c r="E176" s="513"/>
      <c r="F176" s="513"/>
      <c r="G176" s="513"/>
      <c r="H176" s="513"/>
      <c r="I176" s="513"/>
      <c r="J176" s="513"/>
      <c r="K176" s="513"/>
      <c r="L176" s="514"/>
      <c r="M176" s="513"/>
      <c r="N176" s="513"/>
      <c r="O176" s="513"/>
      <c r="P176" s="513"/>
      <c r="Q176" s="513"/>
      <c r="R176" s="513"/>
      <c r="S176" s="513"/>
      <c r="T176" s="515"/>
      <c r="U176" s="621"/>
      <c r="V176" s="76"/>
      <c r="W176" s="94"/>
      <c r="X176" s="62"/>
      <c r="Y176" s="94"/>
      <c r="Z176" s="61"/>
      <c r="AA176" s="62"/>
      <c r="AB176" s="94"/>
      <c r="AC176" s="61"/>
      <c r="AD176" s="94"/>
      <c r="AE176" s="61"/>
      <c r="AF176" s="295"/>
      <c r="AG176" s="61"/>
      <c r="AH176" s="94"/>
      <c r="AI176" s="61"/>
      <c r="AJ176" s="62"/>
      <c r="AK176" s="61"/>
      <c r="AL176" s="295"/>
      <c r="AM176" s="295"/>
      <c r="AN176" s="908"/>
      <c r="AO176" s="295"/>
      <c r="AP176" s="295"/>
      <c r="AQ176" s="295"/>
      <c r="AR176" s="61"/>
      <c r="AS176" s="61"/>
      <c r="AT176" s="61"/>
      <c r="AU176" s="62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2"/>
      <c r="BH176" s="61"/>
      <c r="BI176" s="61"/>
      <c r="BJ176" s="61"/>
      <c r="BK176" s="61"/>
      <c r="BL176" s="295"/>
      <c r="BM176" s="295"/>
      <c r="BN176" s="61"/>
      <c r="BO176" s="94"/>
      <c r="BP176" s="61"/>
      <c r="BQ176" s="94"/>
      <c r="BR176" s="61" t="s">
        <v>564</v>
      </c>
      <c r="BS176" s="63"/>
      <c r="BT176" s="295"/>
      <c r="BU176" s="61"/>
      <c r="BV176" s="94"/>
      <c r="BW176" s="61"/>
      <c r="BX176" s="61" t="s">
        <v>562</v>
      </c>
      <c r="BY176" s="94"/>
      <c r="BZ176" s="62" t="s">
        <v>563</v>
      </c>
      <c r="CA176" s="94"/>
      <c r="CB176" s="295"/>
      <c r="CC176" s="61"/>
      <c r="CD176" s="94"/>
      <c r="CE176" s="63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63"/>
      <c r="CR176" s="107"/>
      <c r="CS176" s="124"/>
      <c r="CT176" s="124"/>
      <c r="CU176" s="124"/>
      <c r="CV176" s="124"/>
      <c r="CW176" s="3957"/>
      <c r="CX176" s="3957"/>
      <c r="CY176" s="3957"/>
      <c r="CZ176" s="3957"/>
      <c r="DA176" s="3957" t="s">
        <v>868</v>
      </c>
      <c r="DB176" s="3957" t="s">
        <v>869</v>
      </c>
      <c r="DC176" s="3965" t="s">
        <v>870</v>
      </c>
      <c r="DD176" s="3957"/>
      <c r="DE176" s="3957"/>
      <c r="DF176" s="3957"/>
      <c r="DG176" s="3957"/>
      <c r="DH176" s="3957"/>
      <c r="DI176" s="3957"/>
      <c r="DJ176" s="3957"/>
      <c r="DK176" s="3957"/>
    </row>
    <row r="177" spans="1:115" ht="30" customHeight="1" x14ac:dyDescent="0.25">
      <c r="A177" s="4682"/>
      <c r="B177" s="4684"/>
      <c r="C177" s="602" t="s">
        <v>27</v>
      </c>
      <c r="D177" s="602"/>
      <c r="E177" s="591"/>
      <c r="F177" s="591"/>
      <c r="G177" s="596"/>
      <c r="H177" s="591"/>
      <c r="I177" s="591"/>
      <c r="J177" s="591"/>
      <c r="K177" s="591"/>
      <c r="L177" s="592"/>
      <c r="M177" s="591"/>
      <c r="N177" s="591"/>
      <c r="O177" s="593"/>
      <c r="P177" s="591"/>
      <c r="Q177" s="591"/>
      <c r="R177" s="591"/>
      <c r="S177" s="591"/>
      <c r="T177" s="593"/>
      <c r="U177" s="616"/>
      <c r="V177" s="554"/>
      <c r="W177" s="573"/>
      <c r="X177" s="112"/>
      <c r="Y177" s="573"/>
      <c r="Z177" s="574"/>
      <c r="AA177" s="112"/>
      <c r="AB177" s="635">
        <v>40946</v>
      </c>
      <c r="AC177" s="574">
        <v>41354</v>
      </c>
      <c r="AD177" s="573">
        <v>41017</v>
      </c>
      <c r="AE177" s="554">
        <v>41059</v>
      </c>
      <c r="AF177" s="576">
        <v>41446</v>
      </c>
      <c r="AG177" s="554">
        <v>41474</v>
      </c>
      <c r="AH177" s="635">
        <v>41502</v>
      </c>
      <c r="AI177" s="554">
        <v>41529</v>
      </c>
      <c r="AJ177" s="116">
        <v>41544</v>
      </c>
      <c r="AK177" s="554">
        <v>41565</v>
      </c>
      <c r="AL177" s="576">
        <v>41593</v>
      </c>
      <c r="AM177" s="907">
        <v>41277</v>
      </c>
      <c r="AN177" s="907">
        <v>41291</v>
      </c>
      <c r="AO177" s="907">
        <v>41353</v>
      </c>
      <c r="AP177" s="551">
        <f>AP172-3</f>
        <v>41747</v>
      </c>
      <c r="AQ177" s="907">
        <v>41421</v>
      </c>
      <c r="AR177" s="116">
        <f>AR172-3</f>
        <v>41810</v>
      </c>
      <c r="AS177" s="116">
        <f>AS172-3</f>
        <v>41852</v>
      </c>
      <c r="AT177" s="116">
        <f>AT172-4</f>
        <v>41879</v>
      </c>
      <c r="AU177" s="116" t="s">
        <v>106</v>
      </c>
      <c r="AV177" s="116">
        <v>41915</v>
      </c>
      <c r="AW177" s="640">
        <v>41950</v>
      </c>
      <c r="AX177" s="116">
        <v>41280</v>
      </c>
      <c r="AY177" s="116">
        <v>42013</v>
      </c>
      <c r="AZ177" s="116">
        <v>42048</v>
      </c>
      <c r="BA177" s="116">
        <f t="shared" ref="BA177:BF177" si="356">BA172-3</f>
        <v>42104</v>
      </c>
      <c r="BB177" s="116">
        <f t="shared" si="356"/>
        <v>42125</v>
      </c>
      <c r="BC177" s="116">
        <f t="shared" si="356"/>
        <v>42160</v>
      </c>
      <c r="BD177" s="116">
        <f t="shared" si="356"/>
        <v>42195</v>
      </c>
      <c r="BE177" s="640">
        <f t="shared" si="356"/>
        <v>42223</v>
      </c>
      <c r="BF177" s="116">
        <f t="shared" si="356"/>
        <v>42258</v>
      </c>
      <c r="BG177" s="116" t="s">
        <v>106</v>
      </c>
      <c r="BH177" s="640">
        <v>42293</v>
      </c>
      <c r="BI177" s="116">
        <v>42328</v>
      </c>
      <c r="BJ177" s="640">
        <v>42373</v>
      </c>
      <c r="BK177" s="116">
        <f>BK185+3</f>
        <v>42384</v>
      </c>
      <c r="BL177" s="551">
        <f t="shared" ref="BL177:BR177" si="357">BL172-3</f>
        <v>42405</v>
      </c>
      <c r="BM177" s="551">
        <f t="shared" si="357"/>
        <v>42461</v>
      </c>
      <c r="BN177" s="116">
        <f>BN172-3</f>
        <v>42482</v>
      </c>
      <c r="BO177" s="113">
        <f t="shared" si="357"/>
        <v>42517</v>
      </c>
      <c r="BP177" s="116">
        <f t="shared" si="357"/>
        <v>42552</v>
      </c>
      <c r="BQ177" s="113">
        <f t="shared" si="357"/>
        <v>42587</v>
      </c>
      <c r="BR177" s="116">
        <f t="shared" si="357"/>
        <v>42629</v>
      </c>
      <c r="BS177" s="113" t="s">
        <v>106</v>
      </c>
      <c r="BT177" s="551">
        <f>BT172-3</f>
        <v>42657</v>
      </c>
      <c r="BU177" s="116">
        <f>BU172-3</f>
        <v>42685</v>
      </c>
      <c r="BV177" s="113">
        <f>BV172-3</f>
        <v>42720</v>
      </c>
      <c r="BW177" s="116">
        <f>BW172-3</f>
        <v>42748</v>
      </c>
      <c r="BX177" s="116">
        <f>BX172-10</f>
        <v>42776</v>
      </c>
      <c r="BY177" s="113">
        <f t="shared" ref="BY177:CS177" si="358">BY172-3</f>
        <v>42825</v>
      </c>
      <c r="BZ177" s="116">
        <f t="shared" si="358"/>
        <v>42853</v>
      </c>
      <c r="CA177" s="113">
        <f t="shared" si="358"/>
        <v>42888</v>
      </c>
      <c r="CB177" s="551">
        <f t="shared" si="358"/>
        <v>42923</v>
      </c>
      <c r="CC177" s="116">
        <f t="shared" si="358"/>
        <v>42958</v>
      </c>
      <c r="CD177" s="113">
        <f t="shared" si="358"/>
        <v>43000</v>
      </c>
      <c r="CE177" s="113" t="s">
        <v>106</v>
      </c>
      <c r="CF177" s="1210">
        <f t="shared" si="358"/>
        <v>42663</v>
      </c>
      <c r="CG177" s="1210">
        <f t="shared" si="358"/>
        <v>43063</v>
      </c>
      <c r="CH177" s="1210">
        <f>CH172-3</f>
        <v>43084</v>
      </c>
      <c r="CI177" s="1210">
        <f t="shared" si="358"/>
        <v>43112</v>
      </c>
      <c r="CJ177" s="1210">
        <f t="shared" si="358"/>
        <v>43140</v>
      </c>
      <c r="CK177" s="1210">
        <f t="shared" si="358"/>
        <v>43189</v>
      </c>
      <c r="CL177" s="1210">
        <f t="shared" si="358"/>
        <v>43210</v>
      </c>
      <c r="CM177" s="1210">
        <f t="shared" si="358"/>
        <v>43245</v>
      </c>
      <c r="CN177" s="1210">
        <f t="shared" si="358"/>
        <v>43287</v>
      </c>
      <c r="CO177" s="1210">
        <f t="shared" si="358"/>
        <v>43322</v>
      </c>
      <c r="CP177" s="1210">
        <f t="shared" si="358"/>
        <v>43357</v>
      </c>
      <c r="CQ177" s="113" t="s">
        <v>106</v>
      </c>
      <c r="CR177" s="1210">
        <f t="shared" si="358"/>
        <v>43385</v>
      </c>
      <c r="CS177" s="1210">
        <f t="shared" si="358"/>
        <v>43413</v>
      </c>
      <c r="CT177" s="1210">
        <f>CT172-3</f>
        <v>43441</v>
      </c>
      <c r="CU177" s="1210">
        <f>CU172-3</f>
        <v>43483</v>
      </c>
      <c r="CV177" s="1210">
        <f>CV172-3</f>
        <v>43504</v>
      </c>
      <c r="CW177" s="3966">
        <f>CW172-3</f>
        <v>43546</v>
      </c>
      <c r="CX177" s="3966">
        <f>CX172-3</f>
        <v>43574</v>
      </c>
      <c r="CY177" s="3967">
        <f>CY172-4</f>
        <v>43608</v>
      </c>
      <c r="CZ177" s="3967">
        <f>CZ172</f>
        <v>43654</v>
      </c>
      <c r="DA177" s="3966">
        <f>DA172-3</f>
        <v>43672</v>
      </c>
      <c r="DB177" s="3966">
        <f>DB172-3</f>
        <v>43700</v>
      </c>
      <c r="DC177" s="3966">
        <v>43356</v>
      </c>
      <c r="DD177" s="3966">
        <v>43370</v>
      </c>
      <c r="DE177" s="3966">
        <f t="shared" ref="DE177:DK177" si="359">DE172-3</f>
        <v>43791</v>
      </c>
      <c r="DF177" s="3966">
        <f t="shared" si="359"/>
        <v>43833</v>
      </c>
      <c r="DG177" s="3968">
        <f t="shared" si="359"/>
        <v>43854</v>
      </c>
      <c r="DH177" s="3968">
        <f t="shared" si="359"/>
        <v>43854</v>
      </c>
      <c r="DI177" s="3966">
        <f t="shared" si="359"/>
        <v>43924</v>
      </c>
      <c r="DJ177" s="3966">
        <f t="shared" si="359"/>
        <v>43959</v>
      </c>
      <c r="DK177" s="3966">
        <f t="shared" si="359"/>
        <v>43994</v>
      </c>
    </row>
    <row r="178" spans="1:115" ht="45" hidden="1" customHeight="1" x14ac:dyDescent="0.25">
      <c r="A178" s="4682"/>
      <c r="B178" s="4684"/>
      <c r="C178" s="8" t="s">
        <v>13</v>
      </c>
      <c r="D178" s="8"/>
      <c r="E178" s="514"/>
      <c r="F178" s="514"/>
      <c r="G178" s="514"/>
      <c r="H178" s="514"/>
      <c r="I178" s="514"/>
      <c r="J178" s="514"/>
      <c r="K178" s="514"/>
      <c r="L178" s="514"/>
      <c r="M178" s="514"/>
      <c r="N178" s="514"/>
      <c r="O178" s="514"/>
      <c r="P178" s="514"/>
      <c r="Q178" s="514"/>
      <c r="R178" s="514"/>
      <c r="S178" s="514"/>
      <c r="T178" s="514"/>
      <c r="U178" s="619"/>
      <c r="V178" s="62"/>
      <c r="W178" s="63"/>
      <c r="X178" s="62"/>
      <c r="Y178" s="63"/>
      <c r="Z178" s="62"/>
      <c r="AA178" s="62"/>
      <c r="AB178" s="63" t="s">
        <v>43</v>
      </c>
      <c r="AC178" s="62" t="s">
        <v>43</v>
      </c>
      <c r="AD178" s="63" t="s">
        <v>43</v>
      </c>
      <c r="AE178" s="62" t="s">
        <v>43</v>
      </c>
      <c r="AF178" s="105" t="s">
        <v>43</v>
      </c>
      <c r="AG178" s="62" t="s">
        <v>43</v>
      </c>
      <c r="AH178" s="63" t="s">
        <v>43</v>
      </c>
      <c r="AI178" s="62" t="s">
        <v>43</v>
      </c>
      <c r="AJ178" s="62" t="s">
        <v>25</v>
      </c>
      <c r="AK178" s="62" t="s">
        <v>43</v>
      </c>
      <c r="AL178" s="105" t="s">
        <v>43</v>
      </c>
      <c r="AM178" s="900"/>
      <c r="AN178" s="900"/>
      <c r="AO178" s="900"/>
      <c r="AP178" s="900"/>
      <c r="AQ178" s="900"/>
      <c r="AR178" s="538"/>
      <c r="AS178" s="538"/>
      <c r="AT178" s="538"/>
      <c r="AU178" s="475" t="s">
        <v>106</v>
      </c>
      <c r="AV178" s="538"/>
      <c r="AW178" s="948"/>
      <c r="AX178" s="538"/>
      <c r="AY178" s="538"/>
      <c r="AZ178" s="538"/>
      <c r="BA178" s="538"/>
      <c r="BB178" s="538"/>
      <c r="BC178" s="538"/>
      <c r="BD178" s="538"/>
      <c r="BE178" s="538"/>
      <c r="BF178" s="538"/>
      <c r="BG178" s="475" t="s">
        <v>106</v>
      </c>
      <c r="BH178" s="538"/>
      <c r="BI178" s="538"/>
      <c r="BJ178" s="538"/>
      <c r="BK178" s="538"/>
      <c r="BL178" s="259"/>
      <c r="BM178" s="259"/>
      <c r="BN178" s="186"/>
      <c r="BO178" s="266"/>
      <c r="BP178" s="538"/>
      <c r="BQ178" s="266"/>
      <c r="BR178" s="538"/>
      <c r="BS178" s="1634" t="s">
        <v>106</v>
      </c>
      <c r="BT178" s="900"/>
      <c r="BU178" s="538"/>
      <c r="BV178" s="266"/>
      <c r="BW178" s="538"/>
      <c r="BX178" s="538"/>
      <c r="BY178" s="266"/>
      <c r="BZ178" s="538"/>
      <c r="CA178" s="266"/>
      <c r="CB178" s="900"/>
      <c r="CC178" s="538"/>
      <c r="CD178" s="266"/>
      <c r="CE178" s="1634" t="s">
        <v>106</v>
      </c>
      <c r="CF178" s="1211"/>
      <c r="CG178" s="1211"/>
      <c r="CH178" s="1211"/>
      <c r="CI178" s="1211"/>
      <c r="CJ178" s="1211"/>
      <c r="CK178" s="1211"/>
      <c r="CL178" s="1211"/>
      <c r="CM178" s="1211"/>
      <c r="CN178" s="1211"/>
      <c r="CO178" s="1211"/>
      <c r="CP178" s="1211"/>
      <c r="CQ178" s="476" t="s">
        <v>106</v>
      </c>
      <c r="CR178" s="3175"/>
      <c r="CS178" s="1211"/>
      <c r="CT178" s="1211"/>
      <c r="CU178" s="1211"/>
      <c r="CV178" s="1211"/>
      <c r="CW178" s="3580"/>
      <c r="CX178" s="3580"/>
      <c r="CY178" s="3580"/>
      <c r="CZ178" s="3580"/>
      <c r="DA178" s="3580"/>
      <c r="DB178" s="3580"/>
      <c r="DC178" s="3580"/>
      <c r="DD178" s="3573" t="s">
        <v>25</v>
      </c>
      <c r="DE178" s="3580"/>
      <c r="DF178" s="3580"/>
      <c r="DG178" s="3580"/>
      <c r="DH178" s="3580"/>
      <c r="DI178" s="3580"/>
      <c r="DJ178" s="3580"/>
      <c r="DK178" s="3580"/>
    </row>
    <row r="179" spans="1:115" ht="30" hidden="1" customHeight="1" x14ac:dyDescent="0.25">
      <c r="A179" s="4682"/>
      <c r="B179" s="4684"/>
      <c r="C179" s="389" t="s">
        <v>12</v>
      </c>
      <c r="D179" s="389"/>
      <c r="E179" s="589"/>
      <c r="F179" s="589"/>
      <c r="G179" s="589"/>
      <c r="H179" s="589"/>
      <c r="I179" s="589"/>
      <c r="J179" s="589"/>
      <c r="K179" s="589"/>
      <c r="L179" s="590"/>
      <c r="M179" s="589"/>
      <c r="N179" s="589"/>
      <c r="O179" s="589"/>
      <c r="P179" s="589"/>
      <c r="Q179" s="589"/>
      <c r="R179" s="589"/>
      <c r="S179" s="589"/>
      <c r="T179" s="589"/>
      <c r="U179" s="615"/>
      <c r="V179" s="71"/>
      <c r="W179" s="174"/>
      <c r="X179" s="65"/>
      <c r="Y179" s="174"/>
      <c r="Z179" s="71"/>
      <c r="AA179" s="65"/>
      <c r="AB179" s="174">
        <f t="shared" ref="AB179:AL179" si="360">AB180</f>
        <v>41320</v>
      </c>
      <c r="AC179" s="71">
        <f t="shared" si="360"/>
        <v>41340</v>
      </c>
      <c r="AD179" s="174">
        <f t="shared" si="360"/>
        <v>41371</v>
      </c>
      <c r="AE179" s="71">
        <f t="shared" si="360"/>
        <v>41411</v>
      </c>
      <c r="AF179" s="564">
        <f t="shared" si="360"/>
        <v>41438</v>
      </c>
      <c r="AG179" s="71">
        <f t="shared" si="360"/>
        <v>41469</v>
      </c>
      <c r="AH179" s="174">
        <f t="shared" si="360"/>
        <v>41500</v>
      </c>
      <c r="AI179" s="71">
        <f t="shared" si="360"/>
        <v>41166</v>
      </c>
      <c r="AJ179" s="65" t="s">
        <v>25</v>
      </c>
      <c r="AK179" s="71">
        <f t="shared" si="360"/>
        <v>41195</v>
      </c>
      <c r="AL179" s="564">
        <f t="shared" si="360"/>
        <v>41226</v>
      </c>
      <c r="AM179" s="900"/>
      <c r="AN179" s="900"/>
      <c r="AO179" s="900"/>
      <c r="AP179" s="900"/>
      <c r="AQ179" s="900"/>
      <c r="AR179" s="538"/>
      <c r="AS179" s="538"/>
      <c r="AT179" s="538"/>
      <c r="AU179" s="475" t="s">
        <v>106</v>
      </c>
      <c r="AV179" s="538"/>
      <c r="AW179" s="948"/>
      <c r="AX179" s="538"/>
      <c r="AY179" s="538"/>
      <c r="AZ179" s="538"/>
      <c r="BA179" s="538"/>
      <c r="BB179" s="538"/>
      <c r="BC179" s="538"/>
      <c r="BD179" s="538"/>
      <c r="BE179" s="538"/>
      <c r="BF179" s="538"/>
      <c r="BG179" s="475" t="s">
        <v>106</v>
      </c>
      <c r="BH179" s="538"/>
      <c r="BI179" s="538"/>
      <c r="BJ179" s="538"/>
      <c r="BK179" s="538"/>
      <c r="BL179" s="259"/>
      <c r="BM179" s="259"/>
      <c r="BN179" s="186"/>
      <c r="BO179" s="266"/>
      <c r="BP179" s="538"/>
      <c r="BQ179" s="266"/>
      <c r="BR179" s="538"/>
      <c r="BS179" s="1634" t="s">
        <v>106</v>
      </c>
      <c r="BT179" s="900"/>
      <c r="BU179" s="538"/>
      <c r="BV179" s="266"/>
      <c r="BW179" s="538"/>
      <c r="BX179" s="538"/>
      <c r="BY179" s="266"/>
      <c r="BZ179" s="538"/>
      <c r="CA179" s="266"/>
      <c r="CB179" s="900"/>
      <c r="CC179" s="538"/>
      <c r="CD179" s="266"/>
      <c r="CE179" s="1634" t="s">
        <v>106</v>
      </c>
      <c r="CF179" s="1211"/>
      <c r="CG179" s="1211"/>
      <c r="CH179" s="1211"/>
      <c r="CI179" s="1211"/>
      <c r="CJ179" s="1211"/>
      <c r="CK179" s="1211"/>
      <c r="CL179" s="1211"/>
      <c r="CM179" s="1211"/>
      <c r="CN179" s="1211"/>
      <c r="CO179" s="1211"/>
      <c r="CP179" s="1211"/>
      <c r="CQ179" s="476" t="s">
        <v>106</v>
      </c>
      <c r="CR179" s="3175"/>
      <c r="CS179" s="1211"/>
      <c r="CT179" s="1211"/>
      <c r="CU179" s="1211"/>
      <c r="CV179" s="1211"/>
      <c r="CW179" s="3580"/>
      <c r="CX179" s="3580"/>
      <c r="CY179" s="3580"/>
      <c r="CZ179" s="3580"/>
      <c r="DA179" s="3580"/>
      <c r="DB179" s="3580"/>
      <c r="DC179" s="3580"/>
      <c r="DD179" s="3573" t="s">
        <v>25</v>
      </c>
      <c r="DE179" s="3580"/>
      <c r="DF179" s="3580"/>
      <c r="DG179" s="3580"/>
      <c r="DH179" s="3580"/>
      <c r="DI179" s="3580"/>
      <c r="DJ179" s="3580"/>
      <c r="DK179" s="3580"/>
    </row>
    <row r="180" spans="1:115" ht="30" customHeight="1" x14ac:dyDescent="0.25">
      <c r="A180" s="4682"/>
      <c r="B180" s="4684"/>
      <c r="C180" s="389" t="s">
        <v>342</v>
      </c>
      <c r="D180" s="389"/>
      <c r="E180" s="590"/>
      <c r="F180" s="590"/>
      <c r="G180" s="590"/>
      <c r="H180" s="590"/>
      <c r="I180" s="590"/>
      <c r="J180" s="590"/>
      <c r="K180" s="590"/>
      <c r="L180" s="590"/>
      <c r="M180" s="590"/>
      <c r="N180" s="590"/>
      <c r="O180" s="590"/>
      <c r="P180" s="590"/>
      <c r="Q180" s="590"/>
      <c r="R180" s="590"/>
      <c r="S180" s="590"/>
      <c r="T180" s="590"/>
      <c r="U180" s="620"/>
      <c r="V180" s="65"/>
      <c r="W180" s="66"/>
      <c r="X180" s="65"/>
      <c r="Y180" s="66"/>
      <c r="Z180" s="66"/>
      <c r="AA180" s="66"/>
      <c r="AB180" s="66">
        <f>AB157-105</f>
        <v>41320</v>
      </c>
      <c r="AC180" s="350">
        <f>AC157-115</f>
        <v>41340</v>
      </c>
      <c r="AD180" s="353">
        <f>AD157-115</f>
        <v>41371</v>
      </c>
      <c r="AE180" s="65">
        <f>AE157-106</f>
        <v>41411</v>
      </c>
      <c r="AF180" s="111">
        <f>AF157-109</f>
        <v>41438</v>
      </c>
      <c r="AG180" s="65">
        <f>AG157-109</f>
        <v>41469</v>
      </c>
      <c r="AH180" s="66">
        <f>AH157-109</f>
        <v>41500</v>
      </c>
      <c r="AI180" s="65">
        <f>AI157-109</f>
        <v>41166</v>
      </c>
      <c r="AJ180" s="65">
        <v>41531</v>
      </c>
      <c r="AK180" s="65">
        <f>AK157-139</f>
        <v>41195</v>
      </c>
      <c r="AL180" s="111">
        <f>AL157-139</f>
        <v>41226</v>
      </c>
      <c r="AM180" s="111">
        <v>41621</v>
      </c>
      <c r="AN180" s="111">
        <f>AN157-139</f>
        <v>41652</v>
      </c>
      <c r="AO180" s="111">
        <f t="shared" ref="AO180:AT180" si="361">AO157-115</f>
        <v>41706</v>
      </c>
      <c r="AP180" s="111">
        <f t="shared" si="361"/>
        <v>41737</v>
      </c>
      <c r="AQ180" s="111">
        <f t="shared" si="361"/>
        <v>41768</v>
      </c>
      <c r="AR180" s="65">
        <f t="shared" si="361"/>
        <v>41798</v>
      </c>
      <c r="AS180" s="65">
        <f t="shared" si="361"/>
        <v>41829</v>
      </c>
      <c r="AT180" s="65">
        <f t="shared" si="361"/>
        <v>41859</v>
      </c>
      <c r="AU180" s="65" t="s">
        <v>106</v>
      </c>
      <c r="AV180" s="65">
        <v>41900</v>
      </c>
      <c r="AW180" s="350">
        <v>41931</v>
      </c>
      <c r="AX180" s="350">
        <f>AX157-126</f>
        <v>41969</v>
      </c>
      <c r="AY180" s="350">
        <f>AY157-126</f>
        <v>41999</v>
      </c>
      <c r="AZ180" s="65">
        <f t="shared" ref="AZ180:BF180" si="362">AZ157-105</f>
        <v>42051</v>
      </c>
      <c r="BA180" s="65">
        <f t="shared" si="362"/>
        <v>42081</v>
      </c>
      <c r="BB180" s="65">
        <f t="shared" si="362"/>
        <v>42112</v>
      </c>
      <c r="BC180" s="65">
        <f t="shared" si="362"/>
        <v>42143</v>
      </c>
      <c r="BD180" s="65">
        <f t="shared" si="362"/>
        <v>42173</v>
      </c>
      <c r="BE180" s="65">
        <f t="shared" si="362"/>
        <v>42204</v>
      </c>
      <c r="BF180" s="65">
        <f t="shared" si="362"/>
        <v>42234</v>
      </c>
      <c r="BG180" s="65" t="s">
        <v>106</v>
      </c>
      <c r="BH180" s="65">
        <f>BH157-105</f>
        <v>41924</v>
      </c>
      <c r="BI180" s="65">
        <f>BI157-105</f>
        <v>42289</v>
      </c>
      <c r="BJ180" s="65">
        <f>BJ157-125</f>
        <v>42336</v>
      </c>
      <c r="BK180" s="65">
        <f>BK157-125</f>
        <v>42366</v>
      </c>
      <c r="BL180" s="111">
        <f>BL157-125</f>
        <v>42397</v>
      </c>
      <c r="BM180" s="111">
        <f>BM157-115</f>
        <v>42437</v>
      </c>
      <c r="BN180" s="65">
        <f>BN157-115</f>
        <v>42468</v>
      </c>
      <c r="BO180" s="66">
        <f t="shared" ref="BO180:BT180" si="363">BO157-110</f>
        <v>42504</v>
      </c>
      <c r="BP180" s="65">
        <f t="shared" si="363"/>
        <v>42534</v>
      </c>
      <c r="BQ180" s="66">
        <f t="shared" si="363"/>
        <v>42565</v>
      </c>
      <c r="BR180" s="65">
        <f t="shared" si="363"/>
        <v>42595</v>
      </c>
      <c r="BS180" s="66">
        <f t="shared" si="363"/>
        <v>42626</v>
      </c>
      <c r="BT180" s="111">
        <f t="shared" si="363"/>
        <v>42640</v>
      </c>
      <c r="BU180" s="350">
        <f>BU157-130</f>
        <v>42665</v>
      </c>
      <c r="BV180" s="353">
        <f>BV157-130</f>
        <v>42696</v>
      </c>
      <c r="BW180" s="350">
        <f>BW157-130</f>
        <v>42726</v>
      </c>
      <c r="BX180" s="65">
        <f t="shared" ref="BX180:CF180" si="364">BX157-110</f>
        <v>42777</v>
      </c>
      <c r="BY180" s="66">
        <f t="shared" si="364"/>
        <v>42807</v>
      </c>
      <c r="BZ180" s="65">
        <f t="shared" si="364"/>
        <v>42838</v>
      </c>
      <c r="CA180" s="66">
        <f t="shared" si="364"/>
        <v>42869</v>
      </c>
      <c r="CB180" s="111">
        <f t="shared" si="364"/>
        <v>42899</v>
      </c>
      <c r="CC180" s="65">
        <f t="shared" si="364"/>
        <v>42930</v>
      </c>
      <c r="CD180" s="66">
        <f t="shared" si="364"/>
        <v>42960</v>
      </c>
      <c r="CE180" s="66">
        <f t="shared" si="364"/>
        <v>42991</v>
      </c>
      <c r="CF180" s="343">
        <f t="shared" si="364"/>
        <v>43022</v>
      </c>
      <c r="CG180" s="343">
        <f>CG157-110</f>
        <v>43050</v>
      </c>
      <c r="CH180" s="343">
        <f t="shared" ref="CH180:CY180" si="365">CH157-100</f>
        <v>43091</v>
      </c>
      <c r="CI180" s="343">
        <f t="shared" si="365"/>
        <v>43121</v>
      </c>
      <c r="CJ180" s="343">
        <f t="shared" si="365"/>
        <v>43152</v>
      </c>
      <c r="CK180" s="343">
        <f t="shared" si="365"/>
        <v>43182</v>
      </c>
      <c r="CL180" s="343">
        <f t="shared" si="365"/>
        <v>43213</v>
      </c>
      <c r="CM180" s="343">
        <f t="shared" si="365"/>
        <v>43244</v>
      </c>
      <c r="CN180" s="343">
        <f t="shared" si="365"/>
        <v>43274</v>
      </c>
      <c r="CO180" s="343">
        <f t="shared" si="365"/>
        <v>43305</v>
      </c>
      <c r="CP180" s="343">
        <f t="shared" si="365"/>
        <v>43335</v>
      </c>
      <c r="CQ180" s="66">
        <f>CQ157-110</f>
        <v>43356</v>
      </c>
      <c r="CR180" s="343">
        <f>CR157-100</f>
        <v>43385</v>
      </c>
      <c r="CS180" s="343">
        <f t="shared" si="365"/>
        <v>43425</v>
      </c>
      <c r="CT180" s="343">
        <f t="shared" si="365"/>
        <v>43456</v>
      </c>
      <c r="CU180" s="343">
        <f t="shared" si="365"/>
        <v>43486</v>
      </c>
      <c r="CV180" s="343">
        <f t="shared" si="365"/>
        <v>43517</v>
      </c>
      <c r="CW180" s="3969">
        <f t="shared" si="365"/>
        <v>43547</v>
      </c>
      <c r="CX180" s="3969">
        <f t="shared" si="365"/>
        <v>43578</v>
      </c>
      <c r="CY180" s="3969">
        <f t="shared" si="365"/>
        <v>43609</v>
      </c>
      <c r="CZ180" s="3969">
        <f>CZ157-100</f>
        <v>43639</v>
      </c>
      <c r="DA180" s="3969">
        <f>DA157-100</f>
        <v>43670</v>
      </c>
      <c r="DB180" s="3969">
        <f>DB157-100</f>
        <v>43700</v>
      </c>
      <c r="DC180" s="3969">
        <f>DC157-100</f>
        <v>43731</v>
      </c>
      <c r="DD180" s="3969" t="s">
        <v>25</v>
      </c>
      <c r="DE180" s="3969">
        <f>DE157-100</f>
        <v>43791</v>
      </c>
      <c r="DF180" s="3969">
        <f>DF157-100</f>
        <v>43822</v>
      </c>
      <c r="DG180" s="3970">
        <f>DG157-85</f>
        <v>43867</v>
      </c>
      <c r="DH180" s="3969">
        <f>DH157-100</f>
        <v>43883</v>
      </c>
      <c r="DI180" s="3969">
        <f>DI157-100</f>
        <v>43913</v>
      </c>
      <c r="DJ180" s="3969">
        <f>DJ157-100</f>
        <v>43944</v>
      </c>
      <c r="DK180" s="3969">
        <f>DK157-100</f>
        <v>43975</v>
      </c>
    </row>
    <row r="181" spans="1:115" ht="30" hidden="1" customHeight="1" x14ac:dyDescent="0.25">
      <c r="A181" s="4682"/>
      <c r="B181" s="4684"/>
      <c r="C181" s="389" t="s">
        <v>343</v>
      </c>
      <c r="D181" s="389"/>
      <c r="E181" s="590"/>
      <c r="F181" s="590"/>
      <c r="G181" s="590"/>
      <c r="H181" s="590"/>
      <c r="I181" s="590"/>
      <c r="J181" s="590"/>
      <c r="K181" s="590"/>
      <c r="L181" s="590"/>
      <c r="M181" s="590"/>
      <c r="N181" s="590"/>
      <c r="O181" s="590"/>
      <c r="P181" s="590"/>
      <c r="Q181" s="590"/>
      <c r="R181" s="590"/>
      <c r="S181" s="590"/>
      <c r="T181" s="590"/>
      <c r="U181" s="620"/>
      <c r="V181" s="65"/>
      <c r="W181" s="66"/>
      <c r="X181" s="65"/>
      <c r="Y181" s="66"/>
      <c r="Z181" s="66"/>
      <c r="AA181" s="66"/>
      <c r="AB181" s="66"/>
      <c r="AC181" s="350"/>
      <c r="AD181" s="353"/>
      <c r="AE181" s="65"/>
      <c r="AF181" s="111"/>
      <c r="AG181" s="65"/>
      <c r="AH181" s="66"/>
      <c r="AI181" s="65"/>
      <c r="AJ181" s="65"/>
      <c r="AK181" s="65"/>
      <c r="AL181" s="111"/>
      <c r="AM181" s="111"/>
      <c r="AN181" s="111"/>
      <c r="AO181" s="111"/>
      <c r="AP181" s="111"/>
      <c r="AQ181" s="111"/>
      <c r="AR181" s="65"/>
      <c r="AS181" s="65"/>
      <c r="AT181" s="65"/>
      <c r="AU181" s="65"/>
      <c r="AV181" s="65">
        <f t="shared" ref="AV181:CY181" si="366">AV180-14</f>
        <v>41886</v>
      </c>
      <c r="AW181" s="65">
        <f t="shared" si="366"/>
        <v>41917</v>
      </c>
      <c r="AX181" s="65">
        <f t="shared" si="366"/>
        <v>41955</v>
      </c>
      <c r="AY181" s="65">
        <f t="shared" si="366"/>
        <v>41985</v>
      </c>
      <c r="AZ181" s="65">
        <f t="shared" si="366"/>
        <v>42037</v>
      </c>
      <c r="BA181" s="65">
        <f t="shared" si="366"/>
        <v>42067</v>
      </c>
      <c r="BB181" s="65">
        <f t="shared" si="366"/>
        <v>42098</v>
      </c>
      <c r="BC181" s="65">
        <f t="shared" si="366"/>
        <v>42129</v>
      </c>
      <c r="BD181" s="65">
        <f t="shared" si="366"/>
        <v>42159</v>
      </c>
      <c r="BE181" s="65">
        <f t="shared" si="366"/>
        <v>42190</v>
      </c>
      <c r="BF181" s="65">
        <f t="shared" si="366"/>
        <v>42220</v>
      </c>
      <c r="BG181" s="65" t="s">
        <v>106</v>
      </c>
      <c r="BH181" s="65">
        <f t="shared" si="366"/>
        <v>41910</v>
      </c>
      <c r="BI181" s="65">
        <f t="shared" si="366"/>
        <v>42275</v>
      </c>
      <c r="BJ181" s="65">
        <f t="shared" si="366"/>
        <v>42322</v>
      </c>
      <c r="BK181" s="65">
        <f t="shared" si="366"/>
        <v>42352</v>
      </c>
      <c r="BL181" s="111">
        <f t="shared" si="366"/>
        <v>42383</v>
      </c>
      <c r="BM181" s="111">
        <f t="shared" si="366"/>
        <v>42423</v>
      </c>
      <c r="BN181" s="65">
        <f t="shared" si="366"/>
        <v>42454</v>
      </c>
      <c r="BO181" s="66">
        <f t="shared" si="366"/>
        <v>42490</v>
      </c>
      <c r="BP181" s="65">
        <f t="shared" si="366"/>
        <v>42520</v>
      </c>
      <c r="BQ181" s="66">
        <f t="shared" si="366"/>
        <v>42551</v>
      </c>
      <c r="BR181" s="65">
        <f t="shared" si="366"/>
        <v>42581</v>
      </c>
      <c r="BS181" s="66">
        <f t="shared" si="366"/>
        <v>42612</v>
      </c>
      <c r="BT181" s="111">
        <f t="shared" si="366"/>
        <v>42626</v>
      </c>
      <c r="BU181" s="65">
        <f t="shared" si="366"/>
        <v>42651</v>
      </c>
      <c r="BV181" s="66">
        <f t="shared" si="366"/>
        <v>42682</v>
      </c>
      <c r="BW181" s="65">
        <f t="shared" si="366"/>
        <v>42712</v>
      </c>
      <c r="BX181" s="65">
        <f t="shared" si="366"/>
        <v>42763</v>
      </c>
      <c r="BY181" s="66">
        <f>BY180-14</f>
        <v>42793</v>
      </c>
      <c r="BZ181" s="65">
        <f t="shared" si="366"/>
        <v>42824</v>
      </c>
      <c r="CA181" s="66">
        <f t="shared" si="366"/>
        <v>42855</v>
      </c>
      <c r="CB181" s="111">
        <f t="shared" si="366"/>
        <v>42885</v>
      </c>
      <c r="CC181" s="65">
        <f t="shared" si="366"/>
        <v>42916</v>
      </c>
      <c r="CD181" s="66">
        <f t="shared" si="366"/>
        <v>42946</v>
      </c>
      <c r="CE181" s="66">
        <f t="shared" si="366"/>
        <v>42977</v>
      </c>
      <c r="CF181" s="343">
        <f t="shared" si="366"/>
        <v>43008</v>
      </c>
      <c r="CG181" s="343">
        <f t="shared" si="366"/>
        <v>43036</v>
      </c>
      <c r="CH181" s="343">
        <f t="shared" si="366"/>
        <v>43077</v>
      </c>
      <c r="CI181" s="343">
        <f t="shared" si="366"/>
        <v>43107</v>
      </c>
      <c r="CJ181" s="343">
        <f t="shared" si="366"/>
        <v>43138</v>
      </c>
      <c r="CK181" s="343">
        <f t="shared" si="366"/>
        <v>43168</v>
      </c>
      <c r="CL181" s="343">
        <f t="shared" si="366"/>
        <v>43199</v>
      </c>
      <c r="CM181" s="343">
        <f t="shared" si="366"/>
        <v>43230</v>
      </c>
      <c r="CN181" s="343">
        <f t="shared" si="366"/>
        <v>43260</v>
      </c>
      <c r="CO181" s="343">
        <f t="shared" si="366"/>
        <v>43291</v>
      </c>
      <c r="CP181" s="343">
        <f t="shared" si="366"/>
        <v>43321</v>
      </c>
      <c r="CQ181" s="66">
        <f t="shared" si="366"/>
        <v>43342</v>
      </c>
      <c r="CR181" s="343">
        <f t="shared" si="366"/>
        <v>43371</v>
      </c>
      <c r="CS181" s="343">
        <f t="shared" si="366"/>
        <v>43411</v>
      </c>
      <c r="CT181" s="343">
        <f t="shared" si="366"/>
        <v>43442</v>
      </c>
      <c r="CU181" s="343">
        <f t="shared" si="366"/>
        <v>43472</v>
      </c>
      <c r="CV181" s="343">
        <f t="shared" si="366"/>
        <v>43503</v>
      </c>
      <c r="CW181" s="3969">
        <f t="shared" si="366"/>
        <v>43533</v>
      </c>
      <c r="CX181" s="3969">
        <f t="shared" si="366"/>
        <v>43564</v>
      </c>
      <c r="CY181" s="3969">
        <f t="shared" si="366"/>
        <v>43595</v>
      </c>
      <c r="CZ181" s="3969">
        <f>CZ180-14</f>
        <v>43625</v>
      </c>
      <c r="DA181" s="3969">
        <f>DA180-14</f>
        <v>43656</v>
      </c>
      <c r="DB181" s="3969">
        <f>DB180-14</f>
        <v>43686</v>
      </c>
      <c r="DC181" s="3969">
        <f>DC180-14</f>
        <v>43717</v>
      </c>
      <c r="DD181" s="3969" t="s">
        <v>25</v>
      </c>
      <c r="DE181" s="3969">
        <f t="shared" ref="DE181:DK181" si="367">DE180-14</f>
        <v>43777</v>
      </c>
      <c r="DF181" s="3969">
        <f t="shared" si="367"/>
        <v>43808</v>
      </c>
      <c r="DG181" s="3969">
        <f t="shared" si="367"/>
        <v>43853</v>
      </c>
      <c r="DH181" s="3969">
        <f t="shared" si="367"/>
        <v>43869</v>
      </c>
      <c r="DI181" s="3969">
        <f t="shared" si="367"/>
        <v>43899</v>
      </c>
      <c r="DJ181" s="3969">
        <f t="shared" si="367"/>
        <v>43930</v>
      </c>
      <c r="DK181" s="3969">
        <f t="shared" si="367"/>
        <v>43961</v>
      </c>
    </row>
    <row r="182" spans="1:115" ht="30" customHeight="1" x14ac:dyDescent="0.25">
      <c r="A182" s="4682"/>
      <c r="B182" s="4684"/>
      <c r="C182" s="2133" t="s">
        <v>455</v>
      </c>
      <c r="D182" s="2133"/>
      <c r="E182" s="1612"/>
      <c r="F182" s="1612"/>
      <c r="G182" s="1612"/>
      <c r="H182" s="1612"/>
      <c r="I182" s="1612"/>
      <c r="J182" s="1612"/>
      <c r="K182" s="1612"/>
      <c r="L182" s="1612"/>
      <c r="M182" s="1612"/>
      <c r="N182" s="1612"/>
      <c r="O182" s="1612"/>
      <c r="P182" s="1612"/>
      <c r="Q182" s="1612"/>
      <c r="R182" s="1612"/>
      <c r="S182" s="1612"/>
      <c r="T182" s="1612"/>
      <c r="U182" s="1613"/>
      <c r="V182" s="1614"/>
      <c r="W182" s="1615"/>
      <c r="X182" s="1614"/>
      <c r="Y182" s="1615"/>
      <c r="Z182" s="1615"/>
      <c r="AA182" s="1615"/>
      <c r="AB182" s="1615"/>
      <c r="AC182" s="1616"/>
      <c r="AD182" s="1617"/>
      <c r="AE182" s="1614"/>
      <c r="AF182" s="1618"/>
      <c r="AG182" s="1614"/>
      <c r="AH182" s="1615"/>
      <c r="AI182" s="1614"/>
      <c r="AJ182" s="1614"/>
      <c r="AK182" s="1614"/>
      <c r="AL182" s="1618"/>
      <c r="AM182" s="1618"/>
      <c r="AN182" s="1618"/>
      <c r="AO182" s="1618"/>
      <c r="AP182" s="1618"/>
      <c r="AQ182" s="1618"/>
      <c r="AR182" s="1614"/>
      <c r="AS182" s="1614"/>
      <c r="AT182" s="1614"/>
      <c r="AU182" s="1614"/>
      <c r="AV182" s="1614"/>
      <c r="AW182" s="1614"/>
      <c r="AX182" s="1614"/>
      <c r="AY182" s="1614"/>
      <c r="AZ182" s="1614"/>
      <c r="BA182" s="1614"/>
      <c r="BB182" s="1614"/>
      <c r="BC182" s="1614"/>
      <c r="BD182" s="1614"/>
      <c r="BE182" s="1614"/>
      <c r="BF182" s="1614"/>
      <c r="BG182" s="1614"/>
      <c r="BH182" s="1614"/>
      <c r="BI182" s="1614"/>
      <c r="BJ182" s="1614"/>
      <c r="BK182" s="1614"/>
      <c r="BL182" s="1618" t="s">
        <v>107</v>
      </c>
      <c r="BM182" s="1618" t="s">
        <v>107</v>
      </c>
      <c r="BN182" s="1618" t="s">
        <v>107</v>
      </c>
      <c r="BO182" s="1618">
        <f t="shared" ref="BO182:CY182" si="368">BO180-7</f>
        <v>42497</v>
      </c>
      <c r="BP182" s="1614">
        <f t="shared" si="368"/>
        <v>42527</v>
      </c>
      <c r="BQ182" s="1615">
        <f t="shared" si="368"/>
        <v>42558</v>
      </c>
      <c r="BR182" s="1614">
        <f t="shared" si="368"/>
        <v>42588</v>
      </c>
      <c r="BS182" s="1615">
        <f t="shared" si="368"/>
        <v>42619</v>
      </c>
      <c r="BT182" s="1618">
        <f>BT180-7</f>
        <v>42633</v>
      </c>
      <c r="BU182" s="1614">
        <f t="shared" si="368"/>
        <v>42658</v>
      </c>
      <c r="BV182" s="1615">
        <f t="shared" si="368"/>
        <v>42689</v>
      </c>
      <c r="BW182" s="1614">
        <f t="shared" si="368"/>
        <v>42719</v>
      </c>
      <c r="BX182" s="1614">
        <f t="shared" si="368"/>
        <v>42770</v>
      </c>
      <c r="BY182" s="1615">
        <f>BY180-7</f>
        <v>42800</v>
      </c>
      <c r="BZ182" s="1614">
        <f t="shared" si="368"/>
        <v>42831</v>
      </c>
      <c r="CA182" s="1615">
        <f t="shared" si="368"/>
        <v>42862</v>
      </c>
      <c r="CB182" s="1618">
        <f t="shared" si="368"/>
        <v>42892</v>
      </c>
      <c r="CC182" s="1614">
        <f t="shared" si="368"/>
        <v>42923</v>
      </c>
      <c r="CD182" s="1615">
        <f t="shared" si="368"/>
        <v>42953</v>
      </c>
      <c r="CE182" s="1615">
        <f t="shared" si="368"/>
        <v>42984</v>
      </c>
      <c r="CF182" s="1687">
        <f t="shared" si="368"/>
        <v>43015</v>
      </c>
      <c r="CG182" s="1687">
        <f t="shared" si="368"/>
        <v>43043</v>
      </c>
      <c r="CH182" s="1687">
        <f t="shared" si="368"/>
        <v>43084</v>
      </c>
      <c r="CI182" s="1687">
        <f t="shared" si="368"/>
        <v>43114</v>
      </c>
      <c r="CJ182" s="1687">
        <f t="shared" si="368"/>
        <v>43145</v>
      </c>
      <c r="CK182" s="1687">
        <f t="shared" si="368"/>
        <v>43175</v>
      </c>
      <c r="CL182" s="1687">
        <f t="shared" si="368"/>
        <v>43206</v>
      </c>
      <c r="CM182" s="1687">
        <f t="shared" si="368"/>
        <v>43237</v>
      </c>
      <c r="CN182" s="1687">
        <f t="shared" si="368"/>
        <v>43267</v>
      </c>
      <c r="CO182" s="1687">
        <f t="shared" si="368"/>
        <v>43298</v>
      </c>
      <c r="CP182" s="1687">
        <f t="shared" si="368"/>
        <v>43328</v>
      </c>
      <c r="CQ182" s="1615">
        <f t="shared" si="368"/>
        <v>43349</v>
      </c>
      <c r="CR182" s="1687">
        <f>CR180-7</f>
        <v>43378</v>
      </c>
      <c r="CS182" s="1687">
        <f t="shared" si="368"/>
        <v>43418</v>
      </c>
      <c r="CT182" s="1687">
        <f t="shared" si="368"/>
        <v>43449</v>
      </c>
      <c r="CU182" s="1687">
        <f t="shared" si="368"/>
        <v>43479</v>
      </c>
      <c r="CV182" s="1687">
        <f t="shared" si="368"/>
        <v>43510</v>
      </c>
      <c r="CW182" s="3971">
        <f t="shared" si="368"/>
        <v>43540</v>
      </c>
      <c r="CX182" s="3971">
        <f t="shared" si="368"/>
        <v>43571</v>
      </c>
      <c r="CY182" s="3971">
        <f t="shared" si="368"/>
        <v>43602</v>
      </c>
      <c r="CZ182" s="3971">
        <f>CZ180-7</f>
        <v>43632</v>
      </c>
      <c r="DA182" s="3971">
        <f>DA180-7</f>
        <v>43663</v>
      </c>
      <c r="DB182" s="3971">
        <f>DB180-7</f>
        <v>43693</v>
      </c>
      <c r="DC182" s="3971">
        <f>DC180-7</f>
        <v>43724</v>
      </c>
      <c r="DD182" s="3971" t="s">
        <v>25</v>
      </c>
      <c r="DE182" s="3971">
        <f t="shared" ref="DE182:DK182" si="369">DE180-7</f>
        <v>43784</v>
      </c>
      <c r="DF182" s="3971">
        <f t="shared" si="369"/>
        <v>43815</v>
      </c>
      <c r="DG182" s="3971">
        <f t="shared" si="369"/>
        <v>43860</v>
      </c>
      <c r="DH182" s="3971">
        <f t="shared" si="369"/>
        <v>43876</v>
      </c>
      <c r="DI182" s="3971">
        <f t="shared" si="369"/>
        <v>43906</v>
      </c>
      <c r="DJ182" s="3971">
        <f t="shared" si="369"/>
        <v>43937</v>
      </c>
      <c r="DK182" s="3971">
        <f t="shared" si="369"/>
        <v>43968</v>
      </c>
    </row>
    <row r="183" spans="1:115" ht="30" customHeight="1" x14ac:dyDescent="0.25">
      <c r="A183" s="4682"/>
      <c r="B183" s="4684"/>
      <c r="C183" s="3658" t="s">
        <v>920</v>
      </c>
      <c r="D183" s="3658"/>
      <c r="E183" s="588"/>
      <c r="F183" s="588"/>
      <c r="G183" s="588"/>
      <c r="H183" s="588"/>
      <c r="I183" s="588"/>
      <c r="J183" s="588"/>
      <c r="K183" s="588"/>
      <c r="L183" s="588"/>
      <c r="M183" s="588"/>
      <c r="N183" s="588"/>
      <c r="O183" s="588"/>
      <c r="P183" s="588"/>
      <c r="Q183" s="588"/>
      <c r="R183" s="588"/>
      <c r="S183" s="588"/>
      <c r="T183" s="588"/>
      <c r="U183" s="3669"/>
      <c r="V183" s="639"/>
      <c r="W183" s="1703"/>
      <c r="X183" s="639"/>
      <c r="Y183" s="1703"/>
      <c r="Z183" s="1703"/>
      <c r="AA183" s="1703"/>
      <c r="AB183" s="1703"/>
      <c r="AC183" s="947"/>
      <c r="AD183" s="1704"/>
      <c r="AE183" s="639"/>
      <c r="AF183" s="1204"/>
      <c r="AG183" s="639"/>
      <c r="AH183" s="1703"/>
      <c r="AI183" s="639"/>
      <c r="AJ183" s="639"/>
      <c r="AK183" s="639"/>
      <c r="AL183" s="1204"/>
      <c r="AM183" s="1204"/>
      <c r="AN183" s="1204"/>
      <c r="AO183" s="1204"/>
      <c r="AP183" s="1204"/>
      <c r="AQ183" s="1204"/>
      <c r="AR183" s="639"/>
      <c r="AS183" s="639"/>
      <c r="AT183" s="639"/>
      <c r="AU183" s="639"/>
      <c r="AV183" s="639"/>
      <c r="AW183" s="639"/>
      <c r="AX183" s="639"/>
      <c r="AY183" s="639"/>
      <c r="AZ183" s="639"/>
      <c r="BA183" s="639"/>
      <c r="BB183" s="639"/>
      <c r="BC183" s="639"/>
      <c r="BD183" s="639"/>
      <c r="BE183" s="639"/>
      <c r="BF183" s="639"/>
      <c r="BG183" s="639"/>
      <c r="BH183" s="639"/>
      <c r="BI183" s="639"/>
      <c r="BJ183" s="639"/>
      <c r="BK183" s="639"/>
      <c r="BL183" s="1204"/>
      <c r="BM183" s="1204"/>
      <c r="BN183" s="1204"/>
      <c r="BO183" s="1204"/>
      <c r="BP183" s="639"/>
      <c r="BQ183" s="1703"/>
      <c r="BR183" s="639"/>
      <c r="BS183" s="1703"/>
      <c r="BT183" s="1204"/>
      <c r="BU183" s="639"/>
      <c r="BV183" s="1703"/>
      <c r="BW183" s="639"/>
      <c r="BX183" s="639"/>
      <c r="BY183" s="1703"/>
      <c r="BZ183" s="639"/>
      <c r="CA183" s="1703"/>
      <c r="CB183" s="1204"/>
      <c r="CC183" s="639"/>
      <c r="CD183" s="1703"/>
      <c r="CE183" s="1703"/>
      <c r="CF183" s="1705"/>
      <c r="CG183" s="1705"/>
      <c r="CH183" s="1705"/>
      <c r="CI183" s="1705"/>
      <c r="CJ183" s="1705"/>
      <c r="CK183" s="1705"/>
      <c r="CL183" s="1705"/>
      <c r="CM183" s="1705"/>
      <c r="CN183" s="1705"/>
      <c r="CO183" s="1705"/>
      <c r="CP183" s="1705"/>
      <c r="CQ183" s="1703"/>
      <c r="CR183" s="1705"/>
      <c r="CS183" s="1705"/>
      <c r="CT183" s="1705"/>
      <c r="CU183" s="1705"/>
      <c r="CV183" s="1705"/>
      <c r="CW183" s="3972"/>
      <c r="CX183" s="3972"/>
      <c r="CY183" s="3972"/>
      <c r="CZ183" s="3972">
        <f>CZ159-107</f>
        <v>43596</v>
      </c>
      <c r="DA183" s="3972">
        <f t="shared" ref="DA183:DK183" si="370">DA159-107</f>
        <v>43627</v>
      </c>
      <c r="DB183" s="3972">
        <f t="shared" si="370"/>
        <v>43657</v>
      </c>
      <c r="DC183" s="3972">
        <f t="shared" si="370"/>
        <v>43688</v>
      </c>
      <c r="DD183" s="3955" t="s">
        <v>25</v>
      </c>
      <c r="DE183" s="3972">
        <f t="shared" si="370"/>
        <v>43738</v>
      </c>
      <c r="DF183" s="3972">
        <f t="shared" si="370"/>
        <v>43779</v>
      </c>
      <c r="DG183" s="3972">
        <f t="shared" si="370"/>
        <v>43809</v>
      </c>
      <c r="DH183" s="3972">
        <f t="shared" si="370"/>
        <v>43840</v>
      </c>
      <c r="DI183" s="3972">
        <f t="shared" si="370"/>
        <v>43870</v>
      </c>
      <c r="DJ183" s="3972">
        <f t="shared" si="370"/>
        <v>43901</v>
      </c>
      <c r="DK183" s="3972">
        <f t="shared" si="370"/>
        <v>43932</v>
      </c>
    </row>
    <row r="184" spans="1:115" ht="30" customHeight="1" x14ac:dyDescent="0.25">
      <c r="A184" s="4682"/>
      <c r="B184" s="4684"/>
      <c r="C184" s="1619" t="s">
        <v>658</v>
      </c>
      <c r="D184" s="1619"/>
      <c r="E184" s="1612"/>
      <c r="F184" s="1612"/>
      <c r="G184" s="1612"/>
      <c r="H184" s="1612"/>
      <c r="I184" s="1612"/>
      <c r="J184" s="1612"/>
      <c r="K184" s="1612"/>
      <c r="L184" s="1612"/>
      <c r="M184" s="1612"/>
      <c r="N184" s="1612"/>
      <c r="O184" s="1612"/>
      <c r="P184" s="1612"/>
      <c r="Q184" s="1612"/>
      <c r="R184" s="1612"/>
      <c r="S184" s="1612"/>
      <c r="T184" s="1612"/>
      <c r="U184" s="1613"/>
      <c r="V184" s="1614"/>
      <c r="W184" s="1615"/>
      <c r="X184" s="1614"/>
      <c r="Y184" s="1615"/>
      <c r="Z184" s="1615"/>
      <c r="AA184" s="1615"/>
      <c r="AB184" s="1615"/>
      <c r="AC184" s="1616"/>
      <c r="AD184" s="1617"/>
      <c r="AE184" s="1614"/>
      <c r="AF184" s="1618"/>
      <c r="AG184" s="1614"/>
      <c r="AH184" s="1615"/>
      <c r="AI184" s="1614"/>
      <c r="AJ184" s="1614"/>
      <c r="AK184" s="1614"/>
      <c r="AL184" s="1618"/>
      <c r="AM184" s="1618"/>
      <c r="AN184" s="1618"/>
      <c r="AO184" s="1618"/>
      <c r="AP184" s="1618"/>
      <c r="AQ184" s="1618"/>
      <c r="AR184" s="1614"/>
      <c r="AS184" s="1614"/>
      <c r="AT184" s="1614"/>
      <c r="AU184" s="1614"/>
      <c r="AV184" s="1614"/>
      <c r="AW184" s="1614"/>
      <c r="AX184" s="1614"/>
      <c r="AY184" s="1614"/>
      <c r="AZ184" s="1614"/>
      <c r="BA184" s="1614"/>
      <c r="BB184" s="1614"/>
      <c r="BC184" s="1614"/>
      <c r="BD184" s="1614"/>
      <c r="BE184" s="1614"/>
      <c r="BF184" s="1614"/>
      <c r="BG184" s="1614"/>
      <c r="BH184" s="1614"/>
      <c r="BI184" s="1614"/>
      <c r="BJ184" s="1614"/>
      <c r="BK184" s="1614"/>
      <c r="BL184" s="1618" t="s">
        <v>107</v>
      </c>
      <c r="BM184" s="1618" t="s">
        <v>107</v>
      </c>
      <c r="BN184" s="1618" t="s">
        <v>107</v>
      </c>
      <c r="BO184" s="1618">
        <f>BO180-21</f>
        <v>42483</v>
      </c>
      <c r="BP184" s="1614">
        <f>BP180-21</f>
        <v>42513</v>
      </c>
      <c r="BQ184" s="1615">
        <f>BQ180-21</f>
        <v>42544</v>
      </c>
      <c r="BR184" s="1614">
        <f>BR180-21</f>
        <v>42574</v>
      </c>
      <c r="BS184" s="1615" t="s">
        <v>106</v>
      </c>
      <c r="BT184" s="1618">
        <f>BT180-21</f>
        <v>42619</v>
      </c>
      <c r="BU184" s="1614" t="s">
        <v>107</v>
      </c>
      <c r="BV184" s="1615" t="s">
        <v>107</v>
      </c>
      <c r="BW184" s="1614" t="s">
        <v>107</v>
      </c>
      <c r="BX184" s="1614" t="s">
        <v>107</v>
      </c>
      <c r="BY184" s="1615" t="s">
        <v>107</v>
      </c>
      <c r="BZ184" s="1614" t="s">
        <v>107</v>
      </c>
      <c r="CA184" s="1615" t="s">
        <v>107</v>
      </c>
      <c r="CB184" s="1618" t="s">
        <v>107</v>
      </c>
      <c r="CC184" s="1614" t="s">
        <v>107</v>
      </c>
      <c r="CD184" s="1615" t="s">
        <v>107</v>
      </c>
      <c r="CE184" s="1615" t="s">
        <v>106</v>
      </c>
      <c r="CF184" s="1687" t="s">
        <v>107</v>
      </c>
      <c r="CG184" s="2902">
        <f>CG182-21</f>
        <v>43022</v>
      </c>
      <c r="CH184" s="2902">
        <f>CH182-21</f>
        <v>43063</v>
      </c>
      <c r="CI184" s="2902">
        <f>CI182-21</f>
        <v>43093</v>
      </c>
      <c r="CJ184" s="2902">
        <f>CJ182-21</f>
        <v>43124</v>
      </c>
      <c r="CK184" s="3169" t="s">
        <v>107</v>
      </c>
      <c r="CL184" s="3169" t="s">
        <v>107</v>
      </c>
      <c r="CM184" s="3169" t="s">
        <v>107</v>
      </c>
      <c r="CN184" s="3169" t="s">
        <v>107</v>
      </c>
      <c r="CO184" s="3169" t="s">
        <v>107</v>
      </c>
      <c r="CP184" s="3169" t="s">
        <v>107</v>
      </c>
      <c r="CQ184" s="3169" t="s">
        <v>107</v>
      </c>
      <c r="CR184" s="3169" t="s">
        <v>107</v>
      </c>
      <c r="CS184" s="2902">
        <f>CS182-21</f>
        <v>43397</v>
      </c>
      <c r="CT184" s="2902">
        <f>CT182-21</f>
        <v>43428</v>
      </c>
      <c r="CU184" s="2902">
        <f>CU182-21</f>
        <v>43458</v>
      </c>
      <c r="CV184" s="2902">
        <f>CV182-21</f>
        <v>43489</v>
      </c>
      <c r="CW184" s="3973" t="s">
        <v>107</v>
      </c>
      <c r="CX184" s="3973" t="s">
        <v>107</v>
      </c>
      <c r="CY184" s="3973" t="s">
        <v>107</v>
      </c>
      <c r="CZ184" s="3973" t="s">
        <v>107</v>
      </c>
      <c r="DA184" s="3973" t="s">
        <v>107</v>
      </c>
      <c r="DB184" s="3973" t="s">
        <v>107</v>
      </c>
      <c r="DC184" s="3973" t="s">
        <v>107</v>
      </c>
      <c r="DD184" s="3973" t="s">
        <v>25</v>
      </c>
      <c r="DE184" s="3973" t="s">
        <v>107</v>
      </c>
      <c r="DF184" s="3973" t="s">
        <v>107</v>
      </c>
      <c r="DG184" s="3973" t="s">
        <v>107</v>
      </c>
      <c r="DH184" s="3973" t="s">
        <v>107</v>
      </c>
      <c r="DI184" s="3973" t="s">
        <v>107</v>
      </c>
      <c r="DJ184" s="3973" t="s">
        <v>107</v>
      </c>
      <c r="DK184" s="3973" t="s">
        <v>107</v>
      </c>
    </row>
    <row r="185" spans="1:115" ht="30" customHeight="1" x14ac:dyDescent="0.25">
      <c r="A185" s="4682"/>
      <c r="B185" s="4684"/>
      <c r="C185" s="8" t="s">
        <v>31</v>
      </c>
      <c r="D185" s="8"/>
      <c r="E185" s="513"/>
      <c r="F185" s="513"/>
      <c r="G185" s="597"/>
      <c r="H185" s="513"/>
      <c r="I185" s="513"/>
      <c r="J185" s="513"/>
      <c r="K185" s="513"/>
      <c r="L185" s="514"/>
      <c r="M185" s="513"/>
      <c r="N185" s="513"/>
      <c r="O185" s="513"/>
      <c r="P185" s="513"/>
      <c r="Q185" s="513"/>
      <c r="R185" s="513"/>
      <c r="S185" s="513"/>
      <c r="T185" s="513"/>
      <c r="U185" s="621"/>
      <c r="V185" s="61"/>
      <c r="W185" s="94"/>
      <c r="X185" s="62"/>
      <c r="Y185" s="94"/>
      <c r="Z185" s="76"/>
      <c r="AA185" s="62"/>
      <c r="AB185" s="94">
        <f>AB177-3</f>
        <v>40943</v>
      </c>
      <c r="AC185" s="61">
        <f>AC177-3</f>
        <v>41351</v>
      </c>
      <c r="AD185" s="94">
        <v>41015</v>
      </c>
      <c r="AE185" s="61">
        <f>AE177-3</f>
        <v>41056</v>
      </c>
      <c r="AF185" s="295">
        <f>AF177-3</f>
        <v>41443</v>
      </c>
      <c r="AG185" s="61">
        <f>AG177-3</f>
        <v>41471</v>
      </c>
      <c r="AH185" s="94">
        <f>AH177-3</f>
        <v>41499</v>
      </c>
      <c r="AI185" s="76">
        <v>41527</v>
      </c>
      <c r="AJ185" s="62">
        <v>41541</v>
      </c>
      <c r="AK185" s="61">
        <f t="shared" ref="AK185:AR185" si="371">AK177-3</f>
        <v>41562</v>
      </c>
      <c r="AL185" s="295">
        <f t="shared" si="371"/>
        <v>41590</v>
      </c>
      <c r="AM185" s="295">
        <v>41632</v>
      </c>
      <c r="AN185" s="295">
        <f t="shared" si="371"/>
        <v>41288</v>
      </c>
      <c r="AO185" s="295">
        <f t="shared" si="371"/>
        <v>41350</v>
      </c>
      <c r="AP185" s="295">
        <f t="shared" si="371"/>
        <v>41744</v>
      </c>
      <c r="AQ185" s="295">
        <f t="shared" si="371"/>
        <v>41418</v>
      </c>
      <c r="AR185" s="61">
        <f t="shared" si="371"/>
        <v>41807</v>
      </c>
      <c r="AS185" s="61">
        <f>AS177-3</f>
        <v>41849</v>
      </c>
      <c r="AT185" s="61">
        <f>AT177-3</f>
        <v>41876</v>
      </c>
      <c r="AU185" s="62" t="s">
        <v>106</v>
      </c>
      <c r="AV185" s="61">
        <v>41912</v>
      </c>
      <c r="AW185" s="191">
        <v>41947</v>
      </c>
      <c r="AX185" s="61">
        <v>41631</v>
      </c>
      <c r="AY185" s="61">
        <f t="shared" ref="AY185:BD185" si="372">AY177-3</f>
        <v>42010</v>
      </c>
      <c r="AZ185" s="61">
        <f t="shared" si="372"/>
        <v>42045</v>
      </c>
      <c r="BA185" s="61">
        <f t="shared" si="372"/>
        <v>42101</v>
      </c>
      <c r="BB185" s="61">
        <f t="shared" si="372"/>
        <v>42122</v>
      </c>
      <c r="BC185" s="61">
        <f t="shared" si="372"/>
        <v>42157</v>
      </c>
      <c r="BD185" s="61">
        <f t="shared" si="372"/>
        <v>42192</v>
      </c>
      <c r="BE185" s="61">
        <f>BE177-3</f>
        <v>42220</v>
      </c>
      <c r="BF185" s="61">
        <f>BF177-3</f>
        <v>42255</v>
      </c>
      <c r="BG185" s="62" t="s">
        <v>106</v>
      </c>
      <c r="BH185" s="61">
        <v>42290</v>
      </c>
      <c r="BI185" s="61">
        <v>42325</v>
      </c>
      <c r="BJ185" s="76">
        <v>42360</v>
      </c>
      <c r="BK185" s="61">
        <f>BK187+5</f>
        <v>42381</v>
      </c>
      <c r="BL185" s="295">
        <f t="shared" ref="BL185:BR185" si="373">BL177-3</f>
        <v>42402</v>
      </c>
      <c r="BM185" s="295">
        <f t="shared" si="373"/>
        <v>42458</v>
      </c>
      <c r="BN185" s="61">
        <f t="shared" si="373"/>
        <v>42479</v>
      </c>
      <c r="BO185" s="94">
        <f t="shared" si="373"/>
        <v>42514</v>
      </c>
      <c r="BP185" s="61">
        <f t="shared" si="373"/>
        <v>42549</v>
      </c>
      <c r="BQ185" s="94">
        <f t="shared" si="373"/>
        <v>42584</v>
      </c>
      <c r="BR185" s="61">
        <f t="shared" si="373"/>
        <v>42626</v>
      </c>
      <c r="BS185" s="94" t="s">
        <v>106</v>
      </c>
      <c r="BT185" s="295">
        <f>BT177-3</f>
        <v>42654</v>
      </c>
      <c r="BU185" s="61">
        <f>BU177-3</f>
        <v>42682</v>
      </c>
      <c r="BV185" s="94">
        <f t="shared" ref="BV185:CA185" si="374">BV177-3</f>
        <v>42717</v>
      </c>
      <c r="BW185" s="61">
        <f t="shared" si="374"/>
        <v>42745</v>
      </c>
      <c r="BX185" s="61">
        <f t="shared" si="374"/>
        <v>42773</v>
      </c>
      <c r="BY185" s="94">
        <f>BY177-3</f>
        <v>42822</v>
      </c>
      <c r="BZ185" s="61">
        <f t="shared" si="374"/>
        <v>42850</v>
      </c>
      <c r="CA185" s="94">
        <f t="shared" si="374"/>
        <v>42885</v>
      </c>
      <c r="CB185" s="295">
        <f>CB177-3</f>
        <v>42920</v>
      </c>
      <c r="CC185" s="61">
        <f>CC177-3</f>
        <v>42955</v>
      </c>
      <c r="CD185" s="94">
        <f>CD177-3</f>
        <v>42997</v>
      </c>
      <c r="CE185" s="94" t="s">
        <v>106</v>
      </c>
      <c r="CF185" s="124">
        <f t="shared" ref="CF185:CS185" si="375">CF177-3</f>
        <v>42660</v>
      </c>
      <c r="CG185" s="124">
        <f t="shared" si="375"/>
        <v>43060</v>
      </c>
      <c r="CH185" s="124">
        <f t="shared" si="375"/>
        <v>43081</v>
      </c>
      <c r="CI185" s="124">
        <f>CI177-3</f>
        <v>43109</v>
      </c>
      <c r="CJ185" s="124">
        <f t="shared" si="375"/>
        <v>43137</v>
      </c>
      <c r="CK185" s="124">
        <f t="shared" si="375"/>
        <v>43186</v>
      </c>
      <c r="CL185" s="124">
        <f t="shared" si="375"/>
        <v>43207</v>
      </c>
      <c r="CM185" s="124">
        <f t="shared" si="375"/>
        <v>43242</v>
      </c>
      <c r="CN185" s="124">
        <f t="shared" si="375"/>
        <v>43284</v>
      </c>
      <c r="CO185" s="124">
        <f t="shared" si="375"/>
        <v>43319</v>
      </c>
      <c r="CP185" s="124">
        <f t="shared" si="375"/>
        <v>43354</v>
      </c>
      <c r="CQ185" s="63" t="s">
        <v>106</v>
      </c>
      <c r="CR185" s="107">
        <f t="shared" si="375"/>
        <v>43382</v>
      </c>
      <c r="CS185" s="124">
        <f t="shared" si="375"/>
        <v>43410</v>
      </c>
      <c r="CT185" s="124">
        <f>CT177-3</f>
        <v>43438</v>
      </c>
      <c r="CU185" s="124">
        <f>CU177-3</f>
        <v>43480</v>
      </c>
      <c r="CV185" s="124">
        <f>CV177-3</f>
        <v>43501</v>
      </c>
      <c r="CW185" s="3957">
        <f>CW177-3</f>
        <v>43543</v>
      </c>
      <c r="CX185" s="3957">
        <f>CX177-3</f>
        <v>43571</v>
      </c>
      <c r="CY185" s="3974">
        <f>CY177-2</f>
        <v>43606</v>
      </c>
      <c r="CZ185" s="3974">
        <f>CZ177-6</f>
        <v>43648</v>
      </c>
      <c r="DA185" s="3957">
        <f>DA177-3</f>
        <v>43669</v>
      </c>
      <c r="DB185" s="3957">
        <f>DB177-3</f>
        <v>43697</v>
      </c>
      <c r="DC185" s="3957">
        <f>DC177-3</f>
        <v>43353</v>
      </c>
      <c r="DD185" s="3957" t="s">
        <v>25</v>
      </c>
      <c r="DE185" s="3957">
        <f t="shared" ref="DE185:DK185" si="376">DE177-3</f>
        <v>43788</v>
      </c>
      <c r="DF185" s="3957">
        <f t="shared" si="376"/>
        <v>43830</v>
      </c>
      <c r="DG185" s="3957">
        <f t="shared" si="376"/>
        <v>43851</v>
      </c>
      <c r="DH185" s="3957">
        <f t="shared" si="376"/>
        <v>43851</v>
      </c>
      <c r="DI185" s="3957">
        <f t="shared" si="376"/>
        <v>43921</v>
      </c>
      <c r="DJ185" s="3957">
        <f t="shared" si="376"/>
        <v>43956</v>
      </c>
      <c r="DK185" s="3957">
        <f t="shared" si="376"/>
        <v>43991</v>
      </c>
    </row>
    <row r="186" spans="1:115" ht="30" hidden="1" customHeight="1" thickBot="1" x14ac:dyDescent="0.3">
      <c r="A186" s="4682"/>
      <c r="B186" s="4684"/>
      <c r="C186" s="8" t="s">
        <v>123</v>
      </c>
      <c r="D186" s="8"/>
      <c r="E186" s="513"/>
      <c r="F186" s="513"/>
      <c r="G186" s="597"/>
      <c r="H186" s="513"/>
      <c r="I186" s="513"/>
      <c r="J186" s="513"/>
      <c r="K186" s="513"/>
      <c r="L186" s="514"/>
      <c r="M186" s="513"/>
      <c r="N186" s="513"/>
      <c r="O186" s="513"/>
      <c r="P186" s="513"/>
      <c r="Q186" s="513"/>
      <c r="R186" s="513"/>
      <c r="S186" s="513"/>
      <c r="T186" s="513"/>
      <c r="U186" s="621"/>
      <c r="V186" s="61"/>
      <c r="W186" s="94"/>
      <c r="X186" s="62"/>
      <c r="Y186" s="94"/>
      <c r="Z186" s="61"/>
      <c r="AA186" s="62"/>
      <c r="AB186" s="94"/>
      <c r="AC186" s="61"/>
      <c r="AD186" s="94"/>
      <c r="AE186" s="61"/>
      <c r="AF186" s="295"/>
      <c r="AG186" s="61"/>
      <c r="AH186" s="94"/>
      <c r="AI186" s="61"/>
      <c r="AJ186" s="62" t="s">
        <v>25</v>
      </c>
      <c r="AK186" s="61"/>
      <c r="AL186" s="295"/>
      <c r="AM186" s="295"/>
      <c r="AN186" s="295"/>
      <c r="AO186" s="295"/>
      <c r="AP186" s="295"/>
      <c r="AQ186" s="295"/>
      <c r="AR186" s="61"/>
      <c r="AS186" s="61"/>
      <c r="AT186" s="61"/>
      <c r="AU186" s="62" t="s">
        <v>106</v>
      </c>
      <c r="AV186" s="61"/>
      <c r="AW186" s="19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2" t="s">
        <v>106</v>
      </c>
      <c r="BH186" s="61"/>
      <c r="BI186" s="61"/>
      <c r="BJ186" s="61"/>
      <c r="BK186" s="61"/>
      <c r="BL186" s="295"/>
      <c r="BM186" s="295"/>
      <c r="BN186" s="61"/>
      <c r="BO186" s="94"/>
      <c r="BP186" s="61"/>
      <c r="BQ186" s="94"/>
      <c r="BR186" s="61"/>
      <c r="BS186" s="94" t="s">
        <v>106</v>
      </c>
      <c r="BT186" s="295"/>
      <c r="BU186" s="61"/>
      <c r="BV186" s="94"/>
      <c r="BW186" s="61"/>
      <c r="BX186" s="61"/>
      <c r="BY186" s="94"/>
      <c r="BZ186" s="61"/>
      <c r="CA186" s="94"/>
      <c r="CB186" s="295"/>
      <c r="CC186" s="61"/>
      <c r="CD186" s="94"/>
      <c r="CE186" s="94" t="s">
        <v>106</v>
      </c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63" t="s">
        <v>106</v>
      </c>
      <c r="CR186" s="107"/>
      <c r="CS186" s="124"/>
      <c r="CT186" s="124"/>
      <c r="CU186" s="124"/>
      <c r="CV186" s="124"/>
      <c r="CW186" s="3957"/>
      <c r="CX186" s="3957"/>
      <c r="CY186" s="3957"/>
      <c r="CZ186" s="3957"/>
      <c r="DA186" s="3957"/>
      <c r="DB186" s="3957"/>
      <c r="DC186" s="3957"/>
      <c r="DD186" s="3957" t="s">
        <v>25</v>
      </c>
      <c r="DE186" s="3957"/>
      <c r="DF186" s="3957"/>
      <c r="DG186" s="3957"/>
      <c r="DH186" s="3957"/>
      <c r="DI186" s="3957"/>
      <c r="DJ186" s="3957"/>
      <c r="DK186" s="3957"/>
    </row>
    <row r="187" spans="1:115" ht="30" customHeight="1" x14ac:dyDescent="0.25">
      <c r="A187" s="4682"/>
      <c r="B187" s="4684"/>
      <c r="C187" s="8" t="s">
        <v>568</v>
      </c>
      <c r="D187" s="8"/>
      <c r="E187" s="513"/>
      <c r="F187" s="513"/>
      <c r="G187" s="513"/>
      <c r="H187" s="513"/>
      <c r="I187" s="513"/>
      <c r="J187" s="513"/>
      <c r="K187" s="513"/>
      <c r="L187" s="514"/>
      <c r="M187" s="513"/>
      <c r="N187" s="513"/>
      <c r="O187" s="513"/>
      <c r="P187" s="515"/>
      <c r="Q187" s="513"/>
      <c r="R187" s="513"/>
      <c r="S187" s="513"/>
      <c r="T187" s="513"/>
      <c r="U187" s="621"/>
      <c r="V187" s="76"/>
      <c r="W187" s="94"/>
      <c r="X187" s="191"/>
      <c r="Y187" s="521"/>
      <c r="Z187" s="61"/>
      <c r="AA187" s="62"/>
      <c r="AB187" s="94">
        <f>AB185-4</f>
        <v>40939</v>
      </c>
      <c r="AC187" s="61">
        <v>40982</v>
      </c>
      <c r="AD187" s="94">
        <v>41010</v>
      </c>
      <c r="AE187" s="61">
        <f>AE185-4</f>
        <v>41052</v>
      </c>
      <c r="AF187" s="295">
        <f>AF185-5</f>
        <v>41438</v>
      </c>
      <c r="AG187" s="61">
        <f>AG185-5</f>
        <v>41466</v>
      </c>
      <c r="AH187" s="94">
        <f>AH185-5</f>
        <v>41494</v>
      </c>
      <c r="AI187" s="76">
        <v>41522</v>
      </c>
      <c r="AJ187" s="62">
        <v>41536</v>
      </c>
      <c r="AK187" s="61">
        <f>AK185-5</f>
        <v>41557</v>
      </c>
      <c r="AL187" s="295">
        <f>AL185-5</f>
        <v>41585</v>
      </c>
      <c r="AM187" s="295">
        <v>41627</v>
      </c>
      <c r="AN187" s="295">
        <f>AN192+48</f>
        <v>41648</v>
      </c>
      <c r="AO187" s="908">
        <v>41711</v>
      </c>
      <c r="AP187" s="295">
        <f>AP185-5</f>
        <v>41739</v>
      </c>
      <c r="AQ187" s="295">
        <v>41409</v>
      </c>
      <c r="AR187" s="61">
        <f>AR185-5</f>
        <v>41802</v>
      </c>
      <c r="AS187" s="61">
        <f>AS185-5</f>
        <v>41844</v>
      </c>
      <c r="AT187" s="61">
        <f>AT185-4</f>
        <v>41872</v>
      </c>
      <c r="AU187" s="62" t="s">
        <v>106</v>
      </c>
      <c r="AV187" s="61">
        <v>41907</v>
      </c>
      <c r="AW187" s="191">
        <v>41942</v>
      </c>
      <c r="AX187" s="61">
        <f>AX185-5</f>
        <v>41626</v>
      </c>
      <c r="AY187" s="61">
        <v>42006</v>
      </c>
      <c r="AZ187" s="61">
        <v>42040</v>
      </c>
      <c r="BA187" s="61">
        <f t="shared" ref="BA187:BF187" si="377">BA185-5</f>
        <v>42096</v>
      </c>
      <c r="BB187" s="61">
        <f t="shared" si="377"/>
        <v>42117</v>
      </c>
      <c r="BC187" s="61">
        <f t="shared" si="377"/>
        <v>42152</v>
      </c>
      <c r="BD187" s="61">
        <f t="shared" si="377"/>
        <v>42187</v>
      </c>
      <c r="BE187" s="61">
        <f t="shared" si="377"/>
        <v>42215</v>
      </c>
      <c r="BF187" s="61">
        <f t="shared" si="377"/>
        <v>42250</v>
      </c>
      <c r="BG187" s="62" t="s">
        <v>106</v>
      </c>
      <c r="BH187" s="76">
        <v>42285</v>
      </c>
      <c r="BI187" s="61">
        <f>BI185-5</f>
        <v>42320</v>
      </c>
      <c r="BJ187" s="76">
        <v>42355</v>
      </c>
      <c r="BK187" s="61">
        <f>BK192+41</f>
        <v>42376</v>
      </c>
      <c r="BL187" s="295">
        <f t="shared" ref="BL187:BR187" si="378">BL185-5</f>
        <v>42397</v>
      </c>
      <c r="BM187" s="295">
        <f t="shared" si="378"/>
        <v>42453</v>
      </c>
      <c r="BN187" s="61">
        <f t="shared" si="378"/>
        <v>42474</v>
      </c>
      <c r="BO187" s="94">
        <f t="shared" si="378"/>
        <v>42509</v>
      </c>
      <c r="BP187" s="61">
        <f t="shared" si="378"/>
        <v>42544</v>
      </c>
      <c r="BQ187" s="94">
        <f t="shared" si="378"/>
        <v>42579</v>
      </c>
      <c r="BR187" s="61">
        <f t="shared" si="378"/>
        <v>42621</v>
      </c>
      <c r="BS187" s="94" t="s">
        <v>106</v>
      </c>
      <c r="BT187" s="295">
        <f t="shared" ref="BT187:CA187" si="379">BT185-5</f>
        <v>42649</v>
      </c>
      <c r="BU187" s="61">
        <f t="shared" si="379"/>
        <v>42677</v>
      </c>
      <c r="BV187" s="202">
        <f t="shared" si="379"/>
        <v>42712</v>
      </c>
      <c r="BW187" s="158">
        <f t="shared" si="379"/>
        <v>42740</v>
      </c>
      <c r="BX187" s="61">
        <f t="shared" si="379"/>
        <v>42768</v>
      </c>
      <c r="BY187" s="94">
        <f t="shared" si="379"/>
        <v>42817</v>
      </c>
      <c r="BZ187" s="61">
        <f t="shared" si="379"/>
        <v>42845</v>
      </c>
      <c r="CA187" s="94">
        <f t="shared" si="379"/>
        <v>42880</v>
      </c>
      <c r="CB187" s="295">
        <f>CB185-5</f>
        <v>42915</v>
      </c>
      <c r="CC187" s="61">
        <f>CC185-5</f>
        <v>42950</v>
      </c>
      <c r="CD187" s="94">
        <f>CD185-5</f>
        <v>42992</v>
      </c>
      <c r="CE187" s="94" t="s">
        <v>106</v>
      </c>
      <c r="CF187" s="124">
        <f t="shared" ref="CF187:CS187" si="380">CF185-5</f>
        <v>42655</v>
      </c>
      <c r="CG187" s="124">
        <f t="shared" si="380"/>
        <v>43055</v>
      </c>
      <c r="CH187" s="125">
        <f>CH185-5</f>
        <v>43076</v>
      </c>
      <c r="CI187" s="124">
        <f>CI185-5</f>
        <v>43104</v>
      </c>
      <c r="CJ187" s="124">
        <f>CJ185-5</f>
        <v>43132</v>
      </c>
      <c r="CK187" s="124">
        <f t="shared" si="380"/>
        <v>43181</v>
      </c>
      <c r="CL187" s="124">
        <f t="shared" si="380"/>
        <v>43202</v>
      </c>
      <c r="CM187" s="124">
        <f t="shared" si="380"/>
        <v>43237</v>
      </c>
      <c r="CN187" s="124">
        <f t="shared" si="380"/>
        <v>43279</v>
      </c>
      <c r="CO187" s="124">
        <f t="shared" si="380"/>
        <v>43314</v>
      </c>
      <c r="CP187" s="124">
        <f t="shared" si="380"/>
        <v>43349</v>
      </c>
      <c r="CQ187" s="63" t="s">
        <v>106</v>
      </c>
      <c r="CR187" s="107">
        <f t="shared" si="380"/>
        <v>43377</v>
      </c>
      <c r="CS187" s="124">
        <f t="shared" si="380"/>
        <v>43405</v>
      </c>
      <c r="CT187" s="124">
        <f>CT185-5</f>
        <v>43433</v>
      </c>
      <c r="CU187" s="124">
        <f>CU185-5</f>
        <v>43475</v>
      </c>
      <c r="CV187" s="125">
        <f>CV185-12</f>
        <v>43489</v>
      </c>
      <c r="CW187" s="3957">
        <f t="shared" ref="CW187:DC187" si="381">CW185-5</f>
        <v>43538</v>
      </c>
      <c r="CX187" s="3957">
        <f t="shared" si="381"/>
        <v>43566</v>
      </c>
      <c r="CY187" s="3957">
        <f t="shared" si="381"/>
        <v>43601</v>
      </c>
      <c r="CZ187" s="3957">
        <f t="shared" si="381"/>
        <v>43643</v>
      </c>
      <c r="DA187" s="3957">
        <f t="shared" si="381"/>
        <v>43664</v>
      </c>
      <c r="DB187" s="3957">
        <f t="shared" si="381"/>
        <v>43692</v>
      </c>
      <c r="DC187" s="3957">
        <f t="shared" si="381"/>
        <v>43348</v>
      </c>
      <c r="DD187" s="3957">
        <v>43362</v>
      </c>
      <c r="DE187" s="3957">
        <f t="shared" ref="DE187:DK187" si="382">DE185-5</f>
        <v>43783</v>
      </c>
      <c r="DF187" s="3957">
        <f t="shared" si="382"/>
        <v>43825</v>
      </c>
      <c r="DG187" s="3957">
        <f t="shared" si="382"/>
        <v>43846</v>
      </c>
      <c r="DH187" s="3957">
        <f t="shared" si="382"/>
        <v>43846</v>
      </c>
      <c r="DI187" s="3957">
        <f t="shared" si="382"/>
        <v>43916</v>
      </c>
      <c r="DJ187" s="3957">
        <f t="shared" si="382"/>
        <v>43951</v>
      </c>
      <c r="DK187" s="3957">
        <f t="shared" si="382"/>
        <v>43986</v>
      </c>
    </row>
    <row r="188" spans="1:115" ht="30" hidden="1" customHeight="1" x14ac:dyDescent="0.25">
      <c r="A188" s="4682"/>
      <c r="B188" s="4684"/>
      <c r="C188" s="8" t="s">
        <v>63</v>
      </c>
      <c r="D188" s="8"/>
      <c r="E188" s="513"/>
      <c r="F188" s="513"/>
      <c r="G188" s="513"/>
      <c r="H188" s="513"/>
      <c r="I188" s="513"/>
      <c r="J188" s="513"/>
      <c r="K188" s="513"/>
      <c r="L188" s="514"/>
      <c r="M188" s="513"/>
      <c r="N188" s="513"/>
      <c r="O188" s="513"/>
      <c r="P188" s="513"/>
      <c r="Q188" s="513"/>
      <c r="R188" s="513"/>
      <c r="S188" s="513"/>
      <c r="T188" s="513"/>
      <c r="U188" s="621"/>
      <c r="V188" s="61"/>
      <c r="W188" s="94"/>
      <c r="X188" s="62"/>
      <c r="Y188" s="94"/>
      <c r="Z188" s="61"/>
      <c r="AA188" s="62"/>
      <c r="AB188" s="94">
        <f t="shared" ref="AB188:AH188" si="383">AB192+17</f>
        <v>40915</v>
      </c>
      <c r="AC188" s="61">
        <f t="shared" si="383"/>
        <v>40936</v>
      </c>
      <c r="AD188" s="94">
        <f t="shared" si="383"/>
        <v>40986</v>
      </c>
      <c r="AE188" s="61">
        <f t="shared" si="383"/>
        <v>41021</v>
      </c>
      <c r="AF188" s="295">
        <f t="shared" si="383"/>
        <v>41421</v>
      </c>
      <c r="AG188" s="61">
        <f t="shared" si="383"/>
        <v>41442</v>
      </c>
      <c r="AH188" s="94">
        <f t="shared" si="383"/>
        <v>41470</v>
      </c>
      <c r="AI188" s="61">
        <v>41505</v>
      </c>
      <c r="AJ188" s="62">
        <v>41505</v>
      </c>
      <c r="AK188" s="61">
        <f t="shared" ref="AK188:AR188" si="384">AK192+17</f>
        <v>41533</v>
      </c>
      <c r="AL188" s="295">
        <f t="shared" si="384"/>
        <v>41561</v>
      </c>
      <c r="AM188" s="295">
        <f t="shared" si="384"/>
        <v>41596</v>
      </c>
      <c r="AN188" s="295">
        <f t="shared" si="384"/>
        <v>41617</v>
      </c>
      <c r="AO188" s="295">
        <f t="shared" si="384"/>
        <v>41301</v>
      </c>
      <c r="AP188" s="295">
        <f t="shared" si="384"/>
        <v>41708</v>
      </c>
      <c r="AQ188" s="295">
        <f t="shared" si="384"/>
        <v>41378</v>
      </c>
      <c r="AR188" s="61">
        <f t="shared" si="384"/>
        <v>41771</v>
      </c>
      <c r="AS188" s="61">
        <f>AS192+17</f>
        <v>41813</v>
      </c>
      <c r="AT188" s="61">
        <f>AT192+17</f>
        <v>41848</v>
      </c>
      <c r="AU188" s="62" t="s">
        <v>106</v>
      </c>
      <c r="AV188" s="61">
        <v>41876</v>
      </c>
      <c r="AW188" s="191">
        <v>41911</v>
      </c>
      <c r="AX188" s="61">
        <f t="shared" ref="AX188:BL188" si="385">AX192+17</f>
        <v>41588</v>
      </c>
      <c r="AY188" s="61">
        <f t="shared" si="385"/>
        <v>41981</v>
      </c>
      <c r="AZ188" s="61">
        <f t="shared" si="385"/>
        <v>42009</v>
      </c>
      <c r="BA188" s="61">
        <f t="shared" si="385"/>
        <v>42044</v>
      </c>
      <c r="BB188" s="61">
        <f t="shared" si="385"/>
        <v>42086</v>
      </c>
      <c r="BC188" s="61">
        <f t="shared" si="385"/>
        <v>42121</v>
      </c>
      <c r="BD188" s="61">
        <f t="shared" si="385"/>
        <v>42156</v>
      </c>
      <c r="BE188" s="61">
        <f t="shared" si="385"/>
        <v>42191</v>
      </c>
      <c r="BF188" s="61">
        <f t="shared" si="385"/>
        <v>42226</v>
      </c>
      <c r="BG188" s="62" t="s">
        <v>106</v>
      </c>
      <c r="BH188" s="61">
        <f t="shared" si="385"/>
        <v>42254</v>
      </c>
      <c r="BI188" s="61">
        <f t="shared" si="385"/>
        <v>42296</v>
      </c>
      <c r="BJ188" s="61">
        <f t="shared" si="385"/>
        <v>42331</v>
      </c>
      <c r="BK188" s="61">
        <f t="shared" si="385"/>
        <v>42352</v>
      </c>
      <c r="BL188" s="295">
        <f t="shared" si="385"/>
        <v>42373</v>
      </c>
      <c r="BM188" s="259"/>
      <c r="BN188" s="182"/>
      <c r="BP188" s="895"/>
      <c r="BR188" s="895"/>
      <c r="BS188" s="992" t="s">
        <v>106</v>
      </c>
      <c r="BT188" s="901"/>
      <c r="BU188" s="538"/>
      <c r="BV188" s="266"/>
      <c r="BW188" s="538"/>
      <c r="BX188" s="538"/>
      <c r="BY188" s="266"/>
      <c r="BZ188" s="538"/>
      <c r="CA188" s="266"/>
      <c r="CB188" s="900"/>
      <c r="CC188" s="538"/>
      <c r="CD188" s="266"/>
      <c r="CE188" s="992" t="s">
        <v>106</v>
      </c>
      <c r="CF188" s="1211"/>
      <c r="CG188" s="1211"/>
      <c r="CH188" s="1211"/>
      <c r="CI188" s="1211"/>
      <c r="CJ188" s="1211"/>
      <c r="CK188" s="1211"/>
      <c r="CL188" s="1211"/>
      <c r="CM188" s="1211"/>
      <c r="CN188" s="1211"/>
      <c r="CO188" s="1211"/>
      <c r="CP188" s="1211"/>
      <c r="CQ188" s="3158" t="s">
        <v>106</v>
      </c>
      <c r="CR188" s="3175"/>
      <c r="CS188" s="1211"/>
      <c r="CT188" s="1211"/>
      <c r="CU188" s="1211"/>
      <c r="CV188" s="1211"/>
      <c r="CW188" s="3580"/>
      <c r="CX188" s="3580"/>
      <c r="CY188" s="3580"/>
      <c r="CZ188" s="3580"/>
      <c r="DA188" s="3580"/>
      <c r="DB188" s="3580"/>
      <c r="DC188" s="3580"/>
      <c r="DD188" s="3573" t="s">
        <v>25</v>
      </c>
      <c r="DE188" s="3580"/>
      <c r="DF188" s="3580"/>
      <c r="DG188" s="3580"/>
      <c r="DH188" s="3580"/>
      <c r="DI188" s="3580"/>
      <c r="DJ188" s="3580"/>
      <c r="DK188" s="3580"/>
    </row>
    <row r="189" spans="1:115" ht="30" hidden="1" customHeight="1" x14ac:dyDescent="0.25">
      <c r="A189" s="4682"/>
      <c r="B189" s="4684"/>
      <c r="C189" s="8" t="s">
        <v>62</v>
      </c>
      <c r="D189" s="8"/>
      <c r="E189" s="513"/>
      <c r="F189" s="513"/>
      <c r="G189" s="513"/>
      <c r="H189" s="513"/>
      <c r="I189" s="513"/>
      <c r="J189" s="513"/>
      <c r="K189" s="513"/>
      <c r="L189" s="514"/>
      <c r="M189" s="513"/>
      <c r="N189" s="513"/>
      <c r="O189" s="513"/>
      <c r="P189" s="513"/>
      <c r="Q189" s="513"/>
      <c r="R189" s="513"/>
      <c r="S189" s="513"/>
      <c r="T189" s="513"/>
      <c r="U189" s="621"/>
      <c r="V189" s="61"/>
      <c r="W189" s="94"/>
      <c r="X189" s="62"/>
      <c r="Y189" s="94"/>
      <c r="Z189" s="61"/>
      <c r="AA189" s="62"/>
      <c r="AB189" s="94">
        <f t="shared" ref="AB189:BL189" si="386">AB192+10</f>
        <v>40908</v>
      </c>
      <c r="AC189" s="61">
        <f t="shared" si="386"/>
        <v>40929</v>
      </c>
      <c r="AD189" s="94">
        <f t="shared" si="386"/>
        <v>40979</v>
      </c>
      <c r="AE189" s="61">
        <f t="shared" si="386"/>
        <v>41014</v>
      </c>
      <c r="AF189" s="295">
        <f t="shared" si="386"/>
        <v>41414</v>
      </c>
      <c r="AG189" s="61">
        <f t="shared" si="386"/>
        <v>41435</v>
      </c>
      <c r="AH189" s="94">
        <f>AH192+10</f>
        <v>41463</v>
      </c>
      <c r="AI189" s="61">
        <v>41496</v>
      </c>
      <c r="AJ189" s="62">
        <v>41496</v>
      </c>
      <c r="AK189" s="61">
        <f t="shared" si="386"/>
        <v>41526</v>
      </c>
      <c r="AL189" s="295">
        <f t="shared" si="386"/>
        <v>41554</v>
      </c>
      <c r="AM189" s="295">
        <f t="shared" si="386"/>
        <v>41589</v>
      </c>
      <c r="AN189" s="295">
        <f t="shared" si="386"/>
        <v>41610</v>
      </c>
      <c r="AO189" s="295">
        <f t="shared" si="386"/>
        <v>41294</v>
      </c>
      <c r="AP189" s="295">
        <f t="shared" si="386"/>
        <v>41701</v>
      </c>
      <c r="AQ189" s="295">
        <f t="shared" si="386"/>
        <v>41371</v>
      </c>
      <c r="AR189" s="61">
        <f t="shared" si="386"/>
        <v>41764</v>
      </c>
      <c r="AS189" s="61">
        <f t="shared" si="386"/>
        <v>41806</v>
      </c>
      <c r="AT189" s="61">
        <f t="shared" si="386"/>
        <v>41841</v>
      </c>
      <c r="AU189" s="62" t="s">
        <v>106</v>
      </c>
      <c r="AV189" s="61">
        <v>41869</v>
      </c>
      <c r="AW189" s="191">
        <v>41904</v>
      </c>
      <c r="AX189" s="61">
        <f t="shared" si="386"/>
        <v>41581</v>
      </c>
      <c r="AY189" s="61">
        <f t="shared" si="386"/>
        <v>41974</v>
      </c>
      <c r="AZ189" s="61">
        <f t="shared" si="386"/>
        <v>42002</v>
      </c>
      <c r="BA189" s="61">
        <f t="shared" si="386"/>
        <v>42037</v>
      </c>
      <c r="BB189" s="61">
        <f t="shared" si="386"/>
        <v>42079</v>
      </c>
      <c r="BC189" s="61">
        <f t="shared" si="386"/>
        <v>42114</v>
      </c>
      <c r="BD189" s="61">
        <f t="shared" si="386"/>
        <v>42149</v>
      </c>
      <c r="BE189" s="61">
        <f t="shared" si="386"/>
        <v>42184</v>
      </c>
      <c r="BF189" s="61">
        <f t="shared" si="386"/>
        <v>42219</v>
      </c>
      <c r="BG189" s="62" t="s">
        <v>106</v>
      </c>
      <c r="BH189" s="61">
        <f t="shared" si="386"/>
        <v>42247</v>
      </c>
      <c r="BI189" s="61">
        <f t="shared" si="386"/>
        <v>42289</v>
      </c>
      <c r="BJ189" s="61">
        <f t="shared" si="386"/>
        <v>42324</v>
      </c>
      <c r="BK189" s="61">
        <f t="shared" si="386"/>
        <v>42345</v>
      </c>
      <c r="BL189" s="295">
        <f t="shared" si="386"/>
        <v>42366</v>
      </c>
      <c r="BM189" s="259"/>
      <c r="BN189" s="182"/>
      <c r="BP189" s="895"/>
      <c r="BR189" s="895"/>
      <c r="BS189" s="992" t="s">
        <v>106</v>
      </c>
      <c r="BT189" s="901"/>
      <c r="BU189" s="538"/>
      <c r="BV189" s="266"/>
      <c r="BW189" s="538"/>
      <c r="BX189" s="538"/>
      <c r="BY189" s="266"/>
      <c r="BZ189" s="538"/>
      <c r="CA189" s="266"/>
      <c r="CB189" s="900"/>
      <c r="CC189" s="538"/>
      <c r="CD189" s="266"/>
      <c r="CE189" s="992" t="s">
        <v>106</v>
      </c>
      <c r="CF189" s="1211"/>
      <c r="CG189" s="1211"/>
      <c r="CH189" s="1211"/>
      <c r="CI189" s="1211"/>
      <c r="CJ189" s="1211"/>
      <c r="CK189" s="1211"/>
      <c r="CL189" s="1211"/>
      <c r="CM189" s="1211"/>
      <c r="CN189" s="1211"/>
      <c r="CO189" s="1211"/>
      <c r="CP189" s="1211"/>
      <c r="CQ189" s="3158" t="s">
        <v>106</v>
      </c>
      <c r="CR189" s="3175"/>
      <c r="CS189" s="1211"/>
      <c r="CT189" s="1211"/>
      <c r="CU189" s="1211"/>
      <c r="CV189" s="1211"/>
      <c r="CW189" s="3580"/>
      <c r="CX189" s="3580"/>
      <c r="CY189" s="3580"/>
      <c r="CZ189" s="3580"/>
      <c r="DA189" s="3580"/>
      <c r="DB189" s="3580"/>
      <c r="DC189" s="3580"/>
      <c r="DD189" s="3573" t="s">
        <v>25</v>
      </c>
      <c r="DE189" s="3580"/>
      <c r="DF189" s="3580"/>
      <c r="DG189" s="3580"/>
      <c r="DH189" s="3580"/>
      <c r="DI189" s="3580"/>
      <c r="DJ189" s="3580"/>
      <c r="DK189" s="3580"/>
    </row>
    <row r="190" spans="1:115" ht="30" customHeight="1" x14ac:dyDescent="0.25">
      <c r="A190" s="4682"/>
      <c r="B190" s="4684"/>
      <c r="C190" s="3658" t="s">
        <v>866</v>
      </c>
      <c r="D190" s="3658"/>
      <c r="E190" s="585"/>
      <c r="F190" s="585"/>
      <c r="G190" s="585"/>
      <c r="H190" s="585"/>
      <c r="I190" s="585"/>
      <c r="J190" s="585"/>
      <c r="K190" s="585"/>
      <c r="L190" s="588"/>
      <c r="M190" s="585"/>
      <c r="N190" s="585"/>
      <c r="O190" s="585"/>
      <c r="P190" s="585"/>
      <c r="Q190" s="585"/>
      <c r="R190" s="585"/>
      <c r="S190" s="585"/>
      <c r="T190" s="585"/>
      <c r="U190" s="613"/>
      <c r="V190" s="75"/>
      <c r="W190" s="172"/>
      <c r="X190" s="639"/>
      <c r="Y190" s="172"/>
      <c r="Z190" s="75"/>
      <c r="AA190" s="639"/>
      <c r="AB190" s="172"/>
      <c r="AC190" s="75"/>
      <c r="AD190" s="172"/>
      <c r="AE190" s="75"/>
      <c r="AF190" s="172"/>
      <c r="AG190" s="75"/>
      <c r="AH190" s="172"/>
      <c r="AI190" s="75"/>
      <c r="AJ190" s="639"/>
      <c r="AK190" s="75"/>
      <c r="AL190" s="810"/>
      <c r="AM190" s="810"/>
      <c r="AN190" s="810"/>
      <c r="AO190" s="810"/>
      <c r="AP190" s="810"/>
      <c r="AQ190" s="810"/>
      <c r="AR190" s="75"/>
      <c r="AS190" s="75"/>
      <c r="AT190" s="75"/>
      <c r="AU190" s="639"/>
      <c r="AV190" s="75"/>
      <c r="AW190" s="947"/>
      <c r="AX190" s="75"/>
      <c r="AY190" s="75"/>
      <c r="AZ190" s="75"/>
      <c r="BA190" s="75"/>
      <c r="BB190" s="75"/>
      <c r="BC190" s="75"/>
      <c r="BD190" s="75"/>
      <c r="BE190" s="75"/>
      <c r="BF190" s="75"/>
      <c r="BG190" s="639"/>
      <c r="BH190" s="75"/>
      <c r="BI190" s="75"/>
      <c r="BJ190" s="75"/>
      <c r="BK190" s="75"/>
      <c r="BL190" s="810"/>
      <c r="BM190" s="3148"/>
      <c r="BN190" s="3149"/>
      <c r="BO190" s="3150"/>
      <c r="BP190" s="1974"/>
      <c r="BQ190" s="3150"/>
      <c r="BR190" s="1974"/>
      <c r="BS190" s="3151"/>
      <c r="BT190" s="3152"/>
      <c r="BU190" s="1806"/>
      <c r="BV190" s="3153"/>
      <c r="BW190" s="1806"/>
      <c r="BX190" s="1806"/>
      <c r="BY190" s="3153"/>
      <c r="BZ190" s="1806"/>
      <c r="CA190" s="3153"/>
      <c r="CB190" s="3154"/>
      <c r="CC190" s="1806"/>
      <c r="CD190" s="3153"/>
      <c r="CE190" s="3151"/>
      <c r="CF190" s="3155"/>
      <c r="CG190" s="3666">
        <f>CG187-7</f>
        <v>43048</v>
      </c>
      <c r="CH190" s="3666">
        <f>CH187</f>
        <v>43076</v>
      </c>
      <c r="CI190" s="3666">
        <f>CI187-7</f>
        <v>43097</v>
      </c>
      <c r="CJ190" s="3666" t="s">
        <v>107</v>
      </c>
      <c r="CK190" s="3666">
        <f t="shared" ref="CK190:CP190" si="387">CK187-7</f>
        <v>43174</v>
      </c>
      <c r="CL190" s="3666">
        <f t="shared" si="387"/>
        <v>43195</v>
      </c>
      <c r="CM190" s="3666">
        <f t="shared" si="387"/>
        <v>43230</v>
      </c>
      <c r="CN190" s="3666">
        <f t="shared" si="387"/>
        <v>43272</v>
      </c>
      <c r="CO190" s="3666">
        <f t="shared" si="387"/>
        <v>43307</v>
      </c>
      <c r="CP190" s="3666">
        <f t="shared" si="387"/>
        <v>43342</v>
      </c>
      <c r="CQ190" s="1703" t="s">
        <v>106</v>
      </c>
      <c r="CR190" s="3668">
        <f>CR187-7</f>
        <v>43370</v>
      </c>
      <c r="CS190" s="3666">
        <f>CS187-7</f>
        <v>43398</v>
      </c>
      <c r="CT190" s="3511">
        <f>CT187-8</f>
        <v>43425</v>
      </c>
      <c r="CU190" s="3666">
        <f t="shared" ref="CU190:DB190" si="388">CU187-7</f>
        <v>43468</v>
      </c>
      <c r="CV190" s="3666">
        <f t="shared" si="388"/>
        <v>43482</v>
      </c>
      <c r="CW190" s="3767">
        <f t="shared" si="388"/>
        <v>43531</v>
      </c>
      <c r="CX190" s="3767">
        <f t="shared" si="388"/>
        <v>43559</v>
      </c>
      <c r="CY190" s="3767">
        <f t="shared" si="388"/>
        <v>43594</v>
      </c>
      <c r="CZ190" s="3767">
        <f t="shared" si="388"/>
        <v>43636</v>
      </c>
      <c r="DA190" s="3767">
        <f t="shared" si="388"/>
        <v>43657</v>
      </c>
      <c r="DB190" s="3767">
        <f t="shared" si="388"/>
        <v>43685</v>
      </c>
      <c r="DC190" s="3767">
        <v>43349</v>
      </c>
      <c r="DD190" s="3767" t="s">
        <v>25</v>
      </c>
      <c r="DE190" s="3767">
        <f t="shared" ref="DE190:DK190" si="389">DE187-7</f>
        <v>43776</v>
      </c>
      <c r="DF190" s="3767">
        <f t="shared" si="389"/>
        <v>43818</v>
      </c>
      <c r="DG190" s="3767">
        <f t="shared" si="389"/>
        <v>43839</v>
      </c>
      <c r="DH190" s="3767">
        <f t="shared" si="389"/>
        <v>43839</v>
      </c>
      <c r="DI190" s="3767">
        <f t="shared" si="389"/>
        <v>43909</v>
      </c>
      <c r="DJ190" s="3767">
        <f t="shared" si="389"/>
        <v>43944</v>
      </c>
      <c r="DK190" s="3767">
        <f t="shared" si="389"/>
        <v>43979</v>
      </c>
    </row>
    <row r="191" spans="1:115" ht="30" customHeight="1" x14ac:dyDescent="0.25">
      <c r="A191" s="4682"/>
      <c r="B191" s="4684"/>
      <c r="C191" s="8" t="s">
        <v>124</v>
      </c>
      <c r="D191" s="8"/>
      <c r="E191" s="513"/>
      <c r="F191" s="513"/>
      <c r="G191" s="513"/>
      <c r="H191" s="513"/>
      <c r="I191" s="513"/>
      <c r="J191" s="513"/>
      <c r="K191" s="513"/>
      <c r="L191" s="514"/>
      <c r="M191" s="513"/>
      <c r="N191" s="513"/>
      <c r="O191" s="513"/>
      <c r="P191" s="513"/>
      <c r="Q191" s="513"/>
      <c r="R191" s="513"/>
      <c r="S191" s="513"/>
      <c r="T191" s="513"/>
      <c r="U191" s="621"/>
      <c r="V191" s="61"/>
      <c r="W191" s="94"/>
      <c r="X191" s="62"/>
      <c r="Y191" s="94"/>
      <c r="Z191" s="61"/>
      <c r="AA191" s="62"/>
      <c r="AB191" s="94"/>
      <c r="AC191" s="61"/>
      <c r="AD191" s="94"/>
      <c r="AE191" s="61"/>
      <c r="AF191" s="94"/>
      <c r="AG191" s="61"/>
      <c r="AH191" s="94"/>
      <c r="AI191" s="61"/>
      <c r="AJ191" s="62"/>
      <c r="AK191" s="61"/>
      <c r="AL191" s="295"/>
      <c r="AM191" s="295"/>
      <c r="AN191" s="295"/>
      <c r="AO191" s="295"/>
      <c r="AP191" s="295"/>
      <c r="AQ191" s="295"/>
      <c r="AR191" s="61"/>
      <c r="AS191" s="61"/>
      <c r="AT191" s="61"/>
      <c r="AU191" s="62"/>
      <c r="AV191" s="61"/>
      <c r="AW191" s="19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2"/>
      <c r="BH191" s="61"/>
      <c r="BI191" s="61"/>
      <c r="BJ191" s="61"/>
      <c r="BK191" s="61"/>
      <c r="BL191" s="295"/>
      <c r="BM191" s="259"/>
      <c r="BN191" s="182"/>
      <c r="BP191" s="895"/>
      <c r="BR191" s="895"/>
      <c r="BS191" s="992"/>
      <c r="BT191" s="901"/>
      <c r="BU191" s="538"/>
      <c r="BV191" s="266"/>
      <c r="BW191" s="538"/>
      <c r="BX191" s="2117">
        <v>42382</v>
      </c>
      <c r="BY191" s="266"/>
      <c r="BZ191" s="538"/>
      <c r="CA191" s="266"/>
      <c r="CB191" s="900"/>
      <c r="CC191" s="538"/>
      <c r="CD191" s="266"/>
      <c r="CE191" s="992"/>
      <c r="CF191" s="1211"/>
      <c r="CG191" s="1211"/>
      <c r="CH191" s="1211"/>
      <c r="CI191" s="1211"/>
      <c r="CJ191" s="3178"/>
      <c r="CK191" s="1211"/>
      <c r="CL191" s="1211"/>
      <c r="CM191" s="1211"/>
      <c r="CN191" s="1211"/>
      <c r="CO191" s="1211"/>
      <c r="CP191" s="1211"/>
      <c r="CQ191" s="3158"/>
      <c r="CR191" s="3175"/>
      <c r="CS191" s="1211"/>
      <c r="CT191" s="1211"/>
      <c r="CU191" s="1211"/>
      <c r="CV191" s="1211"/>
      <c r="CW191" s="3580"/>
      <c r="CX191" s="3580"/>
      <c r="CY191" s="3580"/>
      <c r="CZ191" s="3580"/>
      <c r="DA191" s="3580"/>
      <c r="DB191" s="3580"/>
      <c r="DC191" s="3580"/>
      <c r="DD191" s="3573" t="s">
        <v>25</v>
      </c>
      <c r="DE191" s="3580"/>
      <c r="DF191" s="3580"/>
      <c r="DG191" s="3580"/>
      <c r="DH191" s="3580"/>
      <c r="DI191" s="3580"/>
      <c r="DJ191" s="3580"/>
      <c r="DK191" s="3580"/>
    </row>
    <row r="192" spans="1:115" ht="30" customHeight="1" x14ac:dyDescent="0.25">
      <c r="A192" s="4682"/>
      <c r="B192" s="4684"/>
      <c r="C192" s="3658" t="s">
        <v>205</v>
      </c>
      <c r="D192" s="3658"/>
      <c r="E192" s="587"/>
      <c r="F192" s="585"/>
      <c r="G192" s="1802"/>
      <c r="H192" s="585"/>
      <c r="I192" s="585"/>
      <c r="J192" s="585"/>
      <c r="K192" s="1803"/>
      <c r="L192" s="588"/>
      <c r="M192" s="585"/>
      <c r="N192" s="585"/>
      <c r="O192" s="585"/>
      <c r="P192" s="587"/>
      <c r="Q192" s="587"/>
      <c r="R192" s="585"/>
      <c r="S192" s="587"/>
      <c r="T192" s="585"/>
      <c r="U192" s="613"/>
      <c r="V192" s="305"/>
      <c r="W192" s="645"/>
      <c r="X192" s="639"/>
      <c r="Y192" s="172"/>
      <c r="Z192" s="75"/>
      <c r="AA192" s="639"/>
      <c r="AB192" s="645">
        <f>AB187-41</f>
        <v>40898</v>
      </c>
      <c r="AC192" s="305">
        <v>40919</v>
      </c>
      <c r="AD192" s="645">
        <v>40969</v>
      </c>
      <c r="AE192" s="305">
        <v>41004</v>
      </c>
      <c r="AF192" s="645">
        <f>AF187-34</f>
        <v>41404</v>
      </c>
      <c r="AG192" s="305">
        <f>AG187-41</f>
        <v>41425</v>
      </c>
      <c r="AH192" s="645">
        <f>AH187-41</f>
        <v>41453</v>
      </c>
      <c r="AI192" s="947">
        <v>41474</v>
      </c>
      <c r="AJ192" s="947">
        <v>41488</v>
      </c>
      <c r="AK192" s="305">
        <f>AK187-41</f>
        <v>41516</v>
      </c>
      <c r="AL192" s="1789">
        <f>AL187-41</f>
        <v>41544</v>
      </c>
      <c r="AM192" s="1204">
        <f>AM187-48</f>
        <v>41579</v>
      </c>
      <c r="AN192" s="1706">
        <v>41600</v>
      </c>
      <c r="AO192" s="1706">
        <v>41284</v>
      </c>
      <c r="AP192" s="1204">
        <f>AP187-48</f>
        <v>41691</v>
      </c>
      <c r="AQ192" s="1204">
        <f>AQ187-48</f>
        <v>41361</v>
      </c>
      <c r="AR192" s="639">
        <f>AR187-48</f>
        <v>41754</v>
      </c>
      <c r="AS192" s="639">
        <f>AS187-48</f>
        <v>41796</v>
      </c>
      <c r="AT192" s="947">
        <v>41831</v>
      </c>
      <c r="AU192" s="639" t="s">
        <v>106</v>
      </c>
      <c r="AV192" s="639">
        <v>41859</v>
      </c>
      <c r="AW192" s="947">
        <v>41884</v>
      </c>
      <c r="AX192" s="639">
        <f>AX187-55</f>
        <v>41571</v>
      </c>
      <c r="AY192" s="947">
        <v>41964</v>
      </c>
      <c r="AZ192" s="639">
        <f>AZ187-48</f>
        <v>41992</v>
      </c>
      <c r="BA192" s="947">
        <v>42027</v>
      </c>
      <c r="BB192" s="639">
        <f>BB187-48</f>
        <v>42069</v>
      </c>
      <c r="BC192" s="1708">
        <f>BC187-48</f>
        <v>42104</v>
      </c>
      <c r="BD192" s="1708">
        <f>BD187-48</f>
        <v>42139</v>
      </c>
      <c r="BE192" s="947">
        <v>42174</v>
      </c>
      <c r="BF192" s="947">
        <f>BF187-41</f>
        <v>42209</v>
      </c>
      <c r="BG192" s="947" t="s">
        <v>106</v>
      </c>
      <c r="BH192" s="947">
        <f>BH187-48</f>
        <v>42237</v>
      </c>
      <c r="BI192" s="947">
        <v>42279</v>
      </c>
      <c r="BJ192" s="1708">
        <v>42314</v>
      </c>
      <c r="BK192" s="947">
        <v>42335</v>
      </c>
      <c r="BL192" s="1706">
        <f>BL187-41</f>
        <v>42356</v>
      </c>
      <c r="BM192" s="1706">
        <f>BM187-55</f>
        <v>42398</v>
      </c>
      <c r="BN192" s="1708">
        <f>BN187-41</f>
        <v>42433</v>
      </c>
      <c r="BO192" s="1709">
        <f>BO187-41</f>
        <v>42468</v>
      </c>
      <c r="BP192" s="1708">
        <f>BP187-41</f>
        <v>42503</v>
      </c>
      <c r="BQ192" s="1709">
        <f>BQ187-41</f>
        <v>42538</v>
      </c>
      <c r="BR192" s="1708">
        <f>BR187-41</f>
        <v>42580</v>
      </c>
      <c r="BS192" s="1709" t="s">
        <v>106</v>
      </c>
      <c r="BT192" s="1707">
        <f>BT187-48</f>
        <v>42601</v>
      </c>
      <c r="BU192" s="1708">
        <f>BU187-48</f>
        <v>42629</v>
      </c>
      <c r="BV192" s="1709">
        <f>BV187-41</f>
        <v>42671</v>
      </c>
      <c r="BW192" s="947">
        <f>BW187-38</f>
        <v>42702</v>
      </c>
      <c r="BX192" s="1708">
        <f>BX187-48</f>
        <v>42720</v>
      </c>
      <c r="BY192" s="1709">
        <f t="shared" ref="BY192:CD192" si="390">BY187-41</f>
        <v>42776</v>
      </c>
      <c r="BZ192" s="1708">
        <f t="shared" si="390"/>
        <v>42804</v>
      </c>
      <c r="CA192" s="1709">
        <f t="shared" si="390"/>
        <v>42839</v>
      </c>
      <c r="CB192" s="1707">
        <f t="shared" si="390"/>
        <v>42874</v>
      </c>
      <c r="CC192" s="1708">
        <f t="shared" si="390"/>
        <v>42909</v>
      </c>
      <c r="CD192" s="1709">
        <f t="shared" si="390"/>
        <v>42951</v>
      </c>
      <c r="CE192" s="1709" t="s">
        <v>106</v>
      </c>
      <c r="CF192" s="1770">
        <f>CF187-48</f>
        <v>42607</v>
      </c>
      <c r="CG192" s="1770">
        <f>CG187-41</f>
        <v>43014</v>
      </c>
      <c r="CH192" s="1770">
        <f>CH187-41</f>
        <v>43035</v>
      </c>
      <c r="CI192" s="2890">
        <f>CI187-34</f>
        <v>43070</v>
      </c>
      <c r="CJ192" s="3297">
        <f>CJ187-41</f>
        <v>43091</v>
      </c>
      <c r="CK192" s="1770">
        <f>CK187-41</f>
        <v>43140</v>
      </c>
      <c r="CL192" s="1770">
        <f>CL187-48</f>
        <v>43154</v>
      </c>
      <c r="CM192" s="1770">
        <f>CM187-41</f>
        <v>43196</v>
      </c>
      <c r="CN192" s="1770">
        <f>CN187-41</f>
        <v>43238</v>
      </c>
      <c r="CO192" s="1770">
        <f>CO187-41</f>
        <v>43273</v>
      </c>
      <c r="CP192" s="1705">
        <f>CP187-41</f>
        <v>43308</v>
      </c>
      <c r="CQ192" s="1709" t="s">
        <v>106</v>
      </c>
      <c r="CR192" s="2890">
        <f>CR187-34</f>
        <v>43343</v>
      </c>
      <c r="CS192" s="1705">
        <f>CS187-41</f>
        <v>43364</v>
      </c>
      <c r="CT192" s="1770">
        <f>CT187-34</f>
        <v>43399</v>
      </c>
      <c r="CU192" s="1770">
        <f>CU187-41</f>
        <v>43434</v>
      </c>
      <c r="CV192" s="2890">
        <f>CV187-34</f>
        <v>43455</v>
      </c>
      <c r="CW192" s="3975">
        <f>CW187-41</f>
        <v>43497</v>
      </c>
      <c r="CX192" s="3975">
        <f>CX187-48</f>
        <v>43518</v>
      </c>
      <c r="CY192" s="3975">
        <f>CY187-41</f>
        <v>43560</v>
      </c>
      <c r="CZ192" s="3975">
        <f>CZ187-41</f>
        <v>43602</v>
      </c>
      <c r="DA192" s="3975">
        <f>DA187-41</f>
        <v>43623</v>
      </c>
      <c r="DB192" s="3976">
        <f>DB187-38</f>
        <v>43654</v>
      </c>
      <c r="DC192" s="3976">
        <f>DC187-34</f>
        <v>43314</v>
      </c>
      <c r="DD192" s="3976">
        <v>43321</v>
      </c>
      <c r="DE192" s="3975">
        <f>DE187-48</f>
        <v>43735</v>
      </c>
      <c r="DF192" s="3975">
        <f>DF187-48</f>
        <v>43777</v>
      </c>
      <c r="DG192" s="3975">
        <v>43784</v>
      </c>
      <c r="DH192" s="3975">
        <f>DH187-48</f>
        <v>43798</v>
      </c>
      <c r="DI192" s="3975">
        <f>DI187-48</f>
        <v>43868</v>
      </c>
      <c r="DJ192" s="3975">
        <f>DJ187-48</f>
        <v>43903</v>
      </c>
      <c r="DK192" s="3975">
        <f>DK187-48</f>
        <v>43938</v>
      </c>
    </row>
    <row r="193" spans="1:117" ht="30" customHeight="1" x14ac:dyDescent="0.25">
      <c r="A193" s="4682"/>
      <c r="B193" s="4684"/>
      <c r="C193" s="3658" t="s">
        <v>204</v>
      </c>
      <c r="D193" s="3658"/>
      <c r="E193" s="585"/>
      <c r="F193" s="585"/>
      <c r="G193" s="585"/>
      <c r="H193" s="585"/>
      <c r="I193" s="585"/>
      <c r="J193" s="585"/>
      <c r="K193" s="585"/>
      <c r="L193" s="588"/>
      <c r="M193" s="585"/>
      <c r="N193" s="585"/>
      <c r="O193" s="585"/>
      <c r="P193" s="587"/>
      <c r="Q193" s="585"/>
      <c r="R193" s="585"/>
      <c r="S193" s="585"/>
      <c r="T193" s="585"/>
      <c r="U193" s="613"/>
      <c r="V193" s="305"/>
      <c r="W193" s="645"/>
      <c r="X193" s="947"/>
      <c r="Y193" s="645"/>
      <c r="Z193" s="75"/>
      <c r="AA193" s="639"/>
      <c r="AB193" s="172">
        <f>AB192-4</f>
        <v>40894</v>
      </c>
      <c r="AC193" s="305">
        <v>40915</v>
      </c>
      <c r="AD193" s="172">
        <f>AD192-5</f>
        <v>40964</v>
      </c>
      <c r="AE193" s="305">
        <f>AE192-4</f>
        <v>41000</v>
      </c>
      <c r="AF193" s="1789">
        <f>AF192-4</f>
        <v>41400</v>
      </c>
      <c r="AG193" s="305">
        <f>AG192-4</f>
        <v>41421</v>
      </c>
      <c r="AH193" s="645">
        <f>AH192-4</f>
        <v>41449</v>
      </c>
      <c r="AI193" s="947">
        <v>41470</v>
      </c>
      <c r="AJ193" s="947">
        <v>41484</v>
      </c>
      <c r="AK193" s="305">
        <f>AK192-4</f>
        <v>41512</v>
      </c>
      <c r="AL193" s="1789">
        <f>AL192-4</f>
        <v>41540</v>
      </c>
      <c r="AM193" s="1204">
        <f>AM192-4</f>
        <v>41575</v>
      </c>
      <c r="AN193" s="1204">
        <v>41596</v>
      </c>
      <c r="AO193" s="1706">
        <v>41280</v>
      </c>
      <c r="AP193" s="1204">
        <f>AP192-4</f>
        <v>41687</v>
      </c>
      <c r="AQ193" s="1204">
        <f>AQ192-4</f>
        <v>41357</v>
      </c>
      <c r="AR193" s="639">
        <f>AR192-4</f>
        <v>41750</v>
      </c>
      <c r="AS193" s="639">
        <f>AS192-4</f>
        <v>41792</v>
      </c>
      <c r="AT193" s="639">
        <v>41820</v>
      </c>
      <c r="AU193" s="639" t="s">
        <v>106</v>
      </c>
      <c r="AV193" s="947">
        <v>41855</v>
      </c>
      <c r="AW193" s="947">
        <v>41876</v>
      </c>
      <c r="AX193" s="639">
        <f>AX192-4</f>
        <v>41567</v>
      </c>
      <c r="AY193" s="639">
        <v>41960</v>
      </c>
      <c r="AZ193" s="639">
        <f t="shared" ref="AZ193:BQ193" si="391">AZ192-4</f>
        <v>41988</v>
      </c>
      <c r="BA193" s="639">
        <f t="shared" si="391"/>
        <v>42023</v>
      </c>
      <c r="BB193" s="639">
        <f t="shared" si="391"/>
        <v>42065</v>
      </c>
      <c r="BC193" s="639">
        <f t="shared" si="391"/>
        <v>42100</v>
      </c>
      <c r="BD193" s="639">
        <f t="shared" si="391"/>
        <v>42135</v>
      </c>
      <c r="BE193" s="639">
        <v>42170</v>
      </c>
      <c r="BF193" s="947">
        <f>BF192-11</f>
        <v>42198</v>
      </c>
      <c r="BG193" s="639" t="s">
        <v>106</v>
      </c>
      <c r="BH193" s="639">
        <v>42233</v>
      </c>
      <c r="BI193" s="639">
        <f t="shared" si="391"/>
        <v>42275</v>
      </c>
      <c r="BJ193" s="639">
        <f t="shared" si="391"/>
        <v>42310</v>
      </c>
      <c r="BK193" s="639">
        <f t="shared" si="391"/>
        <v>42331</v>
      </c>
      <c r="BL193" s="1204">
        <f t="shared" si="391"/>
        <v>42352</v>
      </c>
      <c r="BM193" s="1204">
        <f t="shared" si="391"/>
        <v>42394</v>
      </c>
      <c r="BN193" s="639">
        <f t="shared" si="391"/>
        <v>42429</v>
      </c>
      <c r="BO193" s="1703">
        <f t="shared" si="391"/>
        <v>42464</v>
      </c>
      <c r="BP193" s="639">
        <f t="shared" si="391"/>
        <v>42499</v>
      </c>
      <c r="BQ193" s="1703">
        <f t="shared" si="391"/>
        <v>42534</v>
      </c>
      <c r="BR193" s="947">
        <f>BR192-11</f>
        <v>42569</v>
      </c>
      <c r="BS193" s="1703" t="s">
        <v>106</v>
      </c>
      <c r="BT193" s="1204">
        <f>BT192-4</f>
        <v>42597</v>
      </c>
      <c r="BU193" s="639">
        <f>BU192-4</f>
        <v>42625</v>
      </c>
      <c r="BV193" s="1703">
        <f>BV192-4</f>
        <v>42667</v>
      </c>
      <c r="BW193" s="639">
        <f>BW192-7</f>
        <v>42695</v>
      </c>
      <c r="BX193" s="639">
        <f t="shared" ref="BX193:CY193" si="392">BX192-4</f>
        <v>42716</v>
      </c>
      <c r="BY193" s="1703">
        <f t="shared" si="392"/>
        <v>42772</v>
      </c>
      <c r="BZ193" s="639">
        <f t="shared" si="392"/>
        <v>42800</v>
      </c>
      <c r="CA193" s="1703">
        <f t="shared" si="392"/>
        <v>42835</v>
      </c>
      <c r="CB193" s="1204">
        <f t="shared" si="392"/>
        <v>42870</v>
      </c>
      <c r="CC193" s="639">
        <f t="shared" si="392"/>
        <v>42905</v>
      </c>
      <c r="CD193" s="1704">
        <f>CD192-11</f>
        <v>42940</v>
      </c>
      <c r="CE193" s="1703" t="s">
        <v>106</v>
      </c>
      <c r="CF193" s="1705">
        <f t="shared" si="392"/>
        <v>42603</v>
      </c>
      <c r="CG193" s="1705">
        <f t="shared" si="392"/>
        <v>43010</v>
      </c>
      <c r="CH193" s="1705">
        <f t="shared" si="392"/>
        <v>43031</v>
      </c>
      <c r="CI193" s="2890">
        <f>CI192-4</f>
        <v>43066</v>
      </c>
      <c r="CJ193" s="1705">
        <f>CJ192-4</f>
        <v>43087</v>
      </c>
      <c r="CK193" s="1705">
        <f t="shared" si="392"/>
        <v>43136</v>
      </c>
      <c r="CL193" s="1705">
        <f t="shared" si="392"/>
        <v>43150</v>
      </c>
      <c r="CM193" s="1705">
        <f t="shared" si="392"/>
        <v>43192</v>
      </c>
      <c r="CN193" s="1705">
        <f t="shared" si="392"/>
        <v>43234</v>
      </c>
      <c r="CO193" s="1705">
        <f t="shared" si="392"/>
        <v>43269</v>
      </c>
      <c r="CP193" s="1705">
        <f>CP192-11</f>
        <v>43297</v>
      </c>
      <c r="CQ193" s="1703" t="s">
        <v>106</v>
      </c>
      <c r="CR193" s="1705">
        <f t="shared" si="392"/>
        <v>43339</v>
      </c>
      <c r="CS193" s="1705">
        <f t="shared" si="392"/>
        <v>43360</v>
      </c>
      <c r="CT193" s="1705">
        <f t="shared" si="392"/>
        <v>43395</v>
      </c>
      <c r="CU193" s="1705">
        <f t="shared" si="392"/>
        <v>43430</v>
      </c>
      <c r="CV193" s="1705">
        <f t="shared" si="392"/>
        <v>43451</v>
      </c>
      <c r="CW193" s="3972">
        <f t="shared" si="392"/>
        <v>43493</v>
      </c>
      <c r="CX193" s="3972">
        <f t="shared" si="392"/>
        <v>43514</v>
      </c>
      <c r="CY193" s="3972">
        <f t="shared" si="392"/>
        <v>43556</v>
      </c>
      <c r="CZ193" s="3972">
        <f>CZ192-4</f>
        <v>43598</v>
      </c>
      <c r="DA193" s="3972">
        <f>DA192-4</f>
        <v>43619</v>
      </c>
      <c r="DB193" s="3976">
        <f>DB192-7</f>
        <v>43647</v>
      </c>
      <c r="DC193" s="3976">
        <v>43310</v>
      </c>
      <c r="DD193" s="3976">
        <v>43317</v>
      </c>
      <c r="DE193" s="3972">
        <f>DE192-4</f>
        <v>43731</v>
      </c>
      <c r="DF193" s="3972">
        <f>DF192-4</f>
        <v>43773</v>
      </c>
      <c r="DG193" s="3972">
        <v>43780</v>
      </c>
      <c r="DH193" s="3972">
        <f>DH192-4</f>
        <v>43794</v>
      </c>
      <c r="DI193" s="3972">
        <f>DI192-4</f>
        <v>43864</v>
      </c>
      <c r="DJ193" s="3972">
        <f>DJ192-4</f>
        <v>43899</v>
      </c>
      <c r="DK193" s="3972">
        <f>DK192-4</f>
        <v>43934</v>
      </c>
    </row>
    <row r="194" spans="1:117" ht="30" customHeight="1" x14ac:dyDescent="0.25">
      <c r="A194" s="4682"/>
      <c r="B194" s="4684"/>
      <c r="C194" s="8" t="s">
        <v>148</v>
      </c>
      <c r="D194" s="8"/>
      <c r="E194" s="513"/>
      <c r="F194" s="511"/>
      <c r="G194" s="511"/>
      <c r="H194" s="511"/>
      <c r="I194" s="511"/>
      <c r="J194" s="511"/>
      <c r="K194" s="511"/>
      <c r="L194" s="209"/>
      <c r="M194" s="511"/>
      <c r="N194" s="511"/>
      <c r="O194" s="511"/>
      <c r="P194" s="512"/>
      <c r="Q194" s="511"/>
      <c r="R194" s="511"/>
      <c r="S194" s="511"/>
      <c r="T194" s="511"/>
      <c r="U194" s="609"/>
      <c r="V194" s="45"/>
      <c r="W194" s="175"/>
      <c r="X194" s="14"/>
      <c r="Y194" s="175"/>
      <c r="Z194" s="45"/>
      <c r="AA194" s="14"/>
      <c r="AB194" s="175">
        <f>AB196</f>
        <v>40895</v>
      </c>
      <c r="AC194" s="736">
        <v>40919</v>
      </c>
      <c r="AD194" s="175">
        <f t="shared" ref="AD194:AI195" si="393">AD196</f>
        <v>40961</v>
      </c>
      <c r="AE194" s="45">
        <f t="shared" si="393"/>
        <v>40997</v>
      </c>
      <c r="AF194" s="807">
        <f t="shared" si="393"/>
        <v>41390</v>
      </c>
      <c r="AG194" s="45">
        <f t="shared" si="393"/>
        <v>41418</v>
      </c>
      <c r="AH194" s="175">
        <f t="shared" si="393"/>
        <v>41446</v>
      </c>
      <c r="AI194" s="736">
        <f t="shared" si="393"/>
        <v>41474</v>
      </c>
      <c r="AJ194" s="349">
        <v>41474</v>
      </c>
      <c r="AK194" s="45">
        <f>AK196</f>
        <v>41509</v>
      </c>
      <c r="AL194" s="807">
        <f>AL196</f>
        <v>41537</v>
      </c>
      <c r="AM194" s="38">
        <f t="shared" ref="AM194:AR195" si="394">AM196</f>
        <v>41577</v>
      </c>
      <c r="AN194" s="38">
        <f t="shared" si="394"/>
        <v>41605</v>
      </c>
      <c r="AO194" s="38">
        <v>41633</v>
      </c>
      <c r="AP194" s="38">
        <f t="shared" si="394"/>
        <v>41689</v>
      </c>
      <c r="AQ194" s="38">
        <f t="shared" si="394"/>
        <v>41359</v>
      </c>
      <c r="AR194" s="14">
        <f t="shared" si="394"/>
        <v>41752</v>
      </c>
      <c r="AS194" s="14">
        <f>AS196</f>
        <v>41787</v>
      </c>
      <c r="AT194" s="14">
        <f>AT196</f>
        <v>41822</v>
      </c>
      <c r="AU194" s="14" t="s">
        <v>106</v>
      </c>
      <c r="AV194" s="14">
        <v>41857</v>
      </c>
      <c r="AW194" s="14">
        <v>41519</v>
      </c>
      <c r="AX194" s="14">
        <f t="shared" ref="AX194:AZ195" si="395">AX196</f>
        <v>41569</v>
      </c>
      <c r="AY194" s="14">
        <f>AY196</f>
        <v>41962</v>
      </c>
      <c r="AZ194" s="14">
        <f t="shared" si="395"/>
        <v>41624</v>
      </c>
      <c r="BA194" s="349">
        <v>41297</v>
      </c>
      <c r="BB194" s="14">
        <f t="shared" ref="BB194:BK195" si="396">BB196</f>
        <v>42067</v>
      </c>
      <c r="BC194" s="14">
        <f t="shared" si="396"/>
        <v>42102</v>
      </c>
      <c r="BD194" s="14">
        <f t="shared" si="396"/>
        <v>42137</v>
      </c>
      <c r="BE194" s="14">
        <f t="shared" si="396"/>
        <v>42172</v>
      </c>
      <c r="BF194" s="14">
        <f t="shared" si="396"/>
        <v>42200</v>
      </c>
      <c r="BG194" s="14" t="s">
        <v>106</v>
      </c>
      <c r="BH194" s="14">
        <v>42235</v>
      </c>
      <c r="BI194" s="14">
        <f t="shared" si="396"/>
        <v>42277</v>
      </c>
      <c r="BJ194" s="14">
        <f t="shared" si="396"/>
        <v>42312</v>
      </c>
      <c r="BK194" s="14">
        <f t="shared" si="396"/>
        <v>42333</v>
      </c>
      <c r="BL194" s="38">
        <v>42354</v>
      </c>
      <c r="BM194" s="38">
        <f t="shared" ref="BM194:BR195" si="397">BM196</f>
        <v>42396</v>
      </c>
      <c r="BN194" s="14">
        <f t="shared" si="397"/>
        <v>42431</v>
      </c>
      <c r="BO194" s="255">
        <f t="shared" si="397"/>
        <v>42466</v>
      </c>
      <c r="BP194" s="14">
        <f t="shared" si="397"/>
        <v>42501</v>
      </c>
      <c r="BQ194" s="14">
        <f t="shared" si="397"/>
        <v>42672</v>
      </c>
      <c r="BR194" s="14">
        <f t="shared" si="397"/>
        <v>42571</v>
      </c>
      <c r="BS194" s="255" t="s">
        <v>106</v>
      </c>
      <c r="BT194" s="38">
        <f t="shared" ref="BT194:DC195" si="398">BT196</f>
        <v>42599</v>
      </c>
      <c r="BU194" s="14">
        <f t="shared" si="398"/>
        <v>42627</v>
      </c>
      <c r="BV194" s="255">
        <f t="shared" si="398"/>
        <v>42669</v>
      </c>
      <c r="BW194" s="14">
        <f t="shared" si="398"/>
        <v>42697</v>
      </c>
      <c r="BX194" s="14">
        <f t="shared" si="398"/>
        <v>42721</v>
      </c>
      <c r="BY194" s="255">
        <f t="shared" si="398"/>
        <v>42774</v>
      </c>
      <c r="BZ194" s="14">
        <f t="shared" si="398"/>
        <v>42802</v>
      </c>
      <c r="CA194" s="255">
        <f t="shared" si="398"/>
        <v>42837</v>
      </c>
      <c r="CB194" s="38">
        <f t="shared" si="398"/>
        <v>42872</v>
      </c>
      <c r="CC194" s="14">
        <f t="shared" si="398"/>
        <v>42907</v>
      </c>
      <c r="CD194" s="255">
        <f t="shared" si="398"/>
        <v>42942</v>
      </c>
      <c r="CE194" s="255" t="s">
        <v>106</v>
      </c>
      <c r="CF194" s="342">
        <f t="shared" si="398"/>
        <v>42605</v>
      </c>
      <c r="CG194" s="342">
        <f t="shared" si="398"/>
        <v>43012</v>
      </c>
      <c r="CH194" s="342">
        <f t="shared" si="398"/>
        <v>43040</v>
      </c>
      <c r="CI194" s="342">
        <f>CI196</f>
        <v>43068</v>
      </c>
      <c r="CJ194" s="342">
        <f t="shared" si="398"/>
        <v>43096</v>
      </c>
      <c r="CK194" s="342">
        <f t="shared" si="398"/>
        <v>43138</v>
      </c>
      <c r="CL194" s="342">
        <f t="shared" si="398"/>
        <v>43159</v>
      </c>
      <c r="CM194" s="342">
        <f t="shared" si="398"/>
        <v>43194</v>
      </c>
      <c r="CN194" s="342">
        <f t="shared" si="398"/>
        <v>43236</v>
      </c>
      <c r="CO194" s="342">
        <f t="shared" si="398"/>
        <v>43271</v>
      </c>
      <c r="CP194" s="342">
        <f t="shared" si="398"/>
        <v>43306</v>
      </c>
      <c r="CQ194" s="255" t="s">
        <v>106</v>
      </c>
      <c r="CR194" s="342">
        <f t="shared" si="398"/>
        <v>43341</v>
      </c>
      <c r="CS194" s="342">
        <f t="shared" si="398"/>
        <v>43362</v>
      </c>
      <c r="CT194" s="342">
        <f t="shared" si="398"/>
        <v>43397</v>
      </c>
      <c r="CU194" s="342">
        <f t="shared" si="398"/>
        <v>43432</v>
      </c>
      <c r="CV194" s="342">
        <f t="shared" si="398"/>
        <v>43460</v>
      </c>
      <c r="CW194" s="3977">
        <f t="shared" si="398"/>
        <v>43495</v>
      </c>
      <c r="CX194" s="3977">
        <f t="shared" si="398"/>
        <v>43523</v>
      </c>
      <c r="CY194" s="3977">
        <f t="shared" si="398"/>
        <v>43558</v>
      </c>
      <c r="CZ194" s="3977">
        <f t="shared" si="398"/>
        <v>43600</v>
      </c>
      <c r="DA194" s="3977">
        <f t="shared" si="398"/>
        <v>43621</v>
      </c>
      <c r="DB194" s="3977">
        <f t="shared" si="398"/>
        <v>43649</v>
      </c>
      <c r="DC194" s="3977">
        <f t="shared" si="398"/>
        <v>43312</v>
      </c>
      <c r="DD194" s="3977" t="s">
        <v>25</v>
      </c>
      <c r="DE194" s="3977">
        <f t="shared" ref="DE194:DJ195" si="399">DE196</f>
        <v>43740</v>
      </c>
      <c r="DF194" s="3977">
        <f t="shared" si="399"/>
        <v>43775</v>
      </c>
      <c r="DG194" s="3977">
        <f t="shared" si="399"/>
        <v>43789</v>
      </c>
      <c r="DH194" s="3977">
        <f>DH196</f>
        <v>43803</v>
      </c>
      <c r="DI194" s="3977">
        <f>DI196</f>
        <v>43866</v>
      </c>
      <c r="DJ194" s="3977">
        <f t="shared" si="399"/>
        <v>43901</v>
      </c>
      <c r="DK194" s="3977">
        <f>DK196</f>
        <v>43936</v>
      </c>
    </row>
    <row r="195" spans="1:117" ht="30" customHeight="1" x14ac:dyDescent="0.25">
      <c r="A195" s="4682"/>
      <c r="B195" s="4684"/>
      <c r="C195" s="8" t="s">
        <v>149</v>
      </c>
      <c r="D195" s="8"/>
      <c r="E195" s="513"/>
      <c r="F195" s="511"/>
      <c r="G195" s="511"/>
      <c r="H195" s="511"/>
      <c r="I195" s="511"/>
      <c r="J195" s="511"/>
      <c r="K195" s="511"/>
      <c r="L195" s="209"/>
      <c r="M195" s="511"/>
      <c r="N195" s="511"/>
      <c r="O195" s="511"/>
      <c r="P195" s="512"/>
      <c r="Q195" s="511"/>
      <c r="R195" s="511"/>
      <c r="S195" s="511"/>
      <c r="T195" s="511"/>
      <c r="U195" s="609"/>
      <c r="V195" s="45"/>
      <c r="W195" s="175"/>
      <c r="X195" s="14"/>
      <c r="Y195" s="175"/>
      <c r="Z195" s="45"/>
      <c r="AA195" s="14"/>
      <c r="AB195" s="175">
        <f>AB197</f>
        <v>40891</v>
      </c>
      <c r="AC195" s="736">
        <f>AC197</f>
        <v>40916</v>
      </c>
      <c r="AD195" s="751">
        <f t="shared" si="393"/>
        <v>40958</v>
      </c>
      <c r="AE195" s="246">
        <f t="shared" si="393"/>
        <v>40994</v>
      </c>
      <c r="AF195" s="812">
        <f t="shared" si="393"/>
        <v>41387</v>
      </c>
      <c r="AG195" s="246">
        <f t="shared" si="393"/>
        <v>41415</v>
      </c>
      <c r="AH195" s="751">
        <f t="shared" si="393"/>
        <v>41443</v>
      </c>
      <c r="AI195" s="736">
        <f t="shared" si="393"/>
        <v>41471</v>
      </c>
      <c r="AJ195" s="349">
        <v>41471</v>
      </c>
      <c r="AK195" s="246">
        <f>AK197</f>
        <v>41506</v>
      </c>
      <c r="AL195" s="812">
        <f>AL197</f>
        <v>41534</v>
      </c>
      <c r="AM195" s="38">
        <f t="shared" si="394"/>
        <v>41573</v>
      </c>
      <c r="AN195" s="38">
        <f t="shared" si="394"/>
        <v>41601</v>
      </c>
      <c r="AO195" s="38">
        <v>41629</v>
      </c>
      <c r="AP195" s="38">
        <f t="shared" si="394"/>
        <v>41685</v>
      </c>
      <c r="AQ195" s="38">
        <f t="shared" si="394"/>
        <v>41355</v>
      </c>
      <c r="AR195" s="14">
        <f t="shared" si="394"/>
        <v>41748</v>
      </c>
      <c r="AS195" s="14">
        <f>AS197</f>
        <v>41783</v>
      </c>
      <c r="AT195" s="14">
        <f>AT197</f>
        <v>41818</v>
      </c>
      <c r="AU195" s="14" t="s">
        <v>106</v>
      </c>
      <c r="AV195" s="14">
        <v>41853</v>
      </c>
      <c r="AW195" s="14">
        <v>41515</v>
      </c>
      <c r="AX195" s="14">
        <f t="shared" si="395"/>
        <v>41565</v>
      </c>
      <c r="AY195" s="14">
        <f>AY197</f>
        <v>41958</v>
      </c>
      <c r="AZ195" s="14">
        <f t="shared" si="395"/>
        <v>41620</v>
      </c>
      <c r="BA195" s="349">
        <v>41294</v>
      </c>
      <c r="BB195" s="14">
        <f t="shared" si="396"/>
        <v>42063</v>
      </c>
      <c r="BC195" s="14">
        <f t="shared" si="396"/>
        <v>42098</v>
      </c>
      <c r="BD195" s="14">
        <f t="shared" si="396"/>
        <v>42133</v>
      </c>
      <c r="BE195" s="14">
        <f t="shared" si="396"/>
        <v>42168</v>
      </c>
      <c r="BF195" s="14">
        <f t="shared" si="396"/>
        <v>42196</v>
      </c>
      <c r="BG195" s="14" t="s">
        <v>106</v>
      </c>
      <c r="BH195" s="14">
        <v>42231</v>
      </c>
      <c r="BI195" s="14">
        <f t="shared" si="396"/>
        <v>42273</v>
      </c>
      <c r="BJ195" s="14">
        <f t="shared" si="396"/>
        <v>42308</v>
      </c>
      <c r="BK195" s="14">
        <f t="shared" si="396"/>
        <v>42329</v>
      </c>
      <c r="BL195" s="38">
        <v>42350</v>
      </c>
      <c r="BM195" s="38">
        <f t="shared" si="397"/>
        <v>42392</v>
      </c>
      <c r="BN195" s="14">
        <f t="shared" si="397"/>
        <v>42427</v>
      </c>
      <c r="BO195" s="255">
        <f t="shared" si="397"/>
        <v>42462</v>
      </c>
      <c r="BP195" s="14">
        <f t="shared" si="397"/>
        <v>42497</v>
      </c>
      <c r="BQ195" s="14">
        <v>42668</v>
      </c>
      <c r="BR195" s="14">
        <f t="shared" si="397"/>
        <v>42567</v>
      </c>
      <c r="BS195" s="255" t="s">
        <v>106</v>
      </c>
      <c r="BT195" s="38">
        <f>BT197</f>
        <v>42595</v>
      </c>
      <c r="BU195" s="14">
        <f>BU197</f>
        <v>42623</v>
      </c>
      <c r="BV195" s="255">
        <f>BV197</f>
        <v>42665</v>
      </c>
      <c r="BW195" s="14">
        <f>BW197</f>
        <v>42693</v>
      </c>
      <c r="BX195" s="14">
        <v>42717</v>
      </c>
      <c r="BY195" s="255">
        <f>BY197</f>
        <v>42770</v>
      </c>
      <c r="BZ195" s="14">
        <f>BZ197</f>
        <v>42798</v>
      </c>
      <c r="CA195" s="255">
        <f>CA197</f>
        <v>42833</v>
      </c>
      <c r="CB195" s="38">
        <f t="shared" si="398"/>
        <v>42868</v>
      </c>
      <c r="CC195" s="14">
        <f t="shared" si="398"/>
        <v>42903</v>
      </c>
      <c r="CD195" s="255">
        <f t="shared" si="398"/>
        <v>42938</v>
      </c>
      <c r="CE195" s="255" t="s">
        <v>106</v>
      </c>
      <c r="CF195" s="342">
        <f t="shared" si="398"/>
        <v>42601</v>
      </c>
      <c r="CG195" s="342">
        <f t="shared" si="398"/>
        <v>43008</v>
      </c>
      <c r="CH195" s="342">
        <f t="shared" si="398"/>
        <v>43036</v>
      </c>
      <c r="CI195" s="342">
        <f>CI197</f>
        <v>43064</v>
      </c>
      <c r="CJ195" s="342">
        <f t="shared" si="398"/>
        <v>43092</v>
      </c>
      <c r="CK195" s="342">
        <f t="shared" si="398"/>
        <v>43134</v>
      </c>
      <c r="CL195" s="342">
        <f t="shared" si="398"/>
        <v>43155</v>
      </c>
      <c r="CM195" s="342">
        <f t="shared" si="398"/>
        <v>43190</v>
      </c>
      <c r="CN195" s="342">
        <f t="shared" si="398"/>
        <v>43232</v>
      </c>
      <c r="CO195" s="342">
        <f t="shared" si="398"/>
        <v>43267</v>
      </c>
      <c r="CP195" s="342">
        <f t="shared" si="398"/>
        <v>43302</v>
      </c>
      <c r="CQ195" s="255" t="s">
        <v>106</v>
      </c>
      <c r="CR195" s="342">
        <f t="shared" si="398"/>
        <v>43337</v>
      </c>
      <c r="CS195" s="342">
        <f t="shared" si="398"/>
        <v>43358</v>
      </c>
      <c r="CT195" s="342">
        <f t="shared" si="398"/>
        <v>43393</v>
      </c>
      <c r="CU195" s="342">
        <f t="shared" si="398"/>
        <v>43428</v>
      </c>
      <c r="CV195" s="342">
        <f t="shared" si="398"/>
        <v>43456</v>
      </c>
      <c r="CW195" s="3977">
        <f t="shared" si="398"/>
        <v>43491</v>
      </c>
      <c r="CX195" s="3977">
        <f t="shared" si="398"/>
        <v>43519</v>
      </c>
      <c r="CY195" s="3977">
        <f t="shared" si="398"/>
        <v>43554</v>
      </c>
      <c r="CZ195" s="3977">
        <f t="shared" si="398"/>
        <v>43596</v>
      </c>
      <c r="DA195" s="3977">
        <f t="shared" si="398"/>
        <v>43617</v>
      </c>
      <c r="DB195" s="3977">
        <f t="shared" si="398"/>
        <v>43645</v>
      </c>
      <c r="DC195" s="3977">
        <f t="shared" si="398"/>
        <v>43308</v>
      </c>
      <c r="DD195" s="3977" t="s">
        <v>25</v>
      </c>
      <c r="DE195" s="3977">
        <f t="shared" si="399"/>
        <v>43736</v>
      </c>
      <c r="DF195" s="3977">
        <f t="shared" si="399"/>
        <v>43771</v>
      </c>
      <c r="DG195" s="3977">
        <f t="shared" si="399"/>
        <v>43785</v>
      </c>
      <c r="DH195" s="3977">
        <f>DH197</f>
        <v>43799</v>
      </c>
      <c r="DI195" s="3977">
        <f>DI197</f>
        <v>43862</v>
      </c>
      <c r="DJ195" s="3977">
        <f t="shared" si="399"/>
        <v>43897</v>
      </c>
      <c r="DK195" s="3977">
        <f>DK197</f>
        <v>43932</v>
      </c>
    </row>
    <row r="196" spans="1:117" ht="30" customHeight="1" x14ac:dyDescent="0.25">
      <c r="A196" s="4682"/>
      <c r="B196" s="4684"/>
      <c r="C196" s="8" t="s">
        <v>150</v>
      </c>
      <c r="D196" s="8"/>
      <c r="E196" s="513"/>
      <c r="F196" s="513"/>
      <c r="G196" s="513"/>
      <c r="H196" s="513"/>
      <c r="I196" s="513"/>
      <c r="J196" s="513"/>
      <c r="K196" s="513"/>
      <c r="L196" s="514"/>
      <c r="M196" s="513"/>
      <c r="N196" s="513"/>
      <c r="O196" s="513"/>
      <c r="P196" s="515"/>
      <c r="Q196" s="513"/>
      <c r="R196" s="513"/>
      <c r="S196" s="513"/>
      <c r="T196" s="513"/>
      <c r="U196" s="610"/>
      <c r="V196" s="61"/>
      <c r="W196" s="94"/>
      <c r="X196" s="62"/>
      <c r="Y196" s="94"/>
      <c r="Z196" s="61"/>
      <c r="AA196" s="62"/>
      <c r="AB196" s="94">
        <f>AB197+4</f>
        <v>40895</v>
      </c>
      <c r="AC196" s="76">
        <v>40919</v>
      </c>
      <c r="AD196" s="94">
        <f t="shared" ref="AD196:AL196" si="400">AD197+3</f>
        <v>40961</v>
      </c>
      <c r="AE196" s="61">
        <f t="shared" si="400"/>
        <v>40997</v>
      </c>
      <c r="AF196" s="295">
        <f t="shared" si="400"/>
        <v>41390</v>
      </c>
      <c r="AG196" s="61">
        <f t="shared" si="400"/>
        <v>41418</v>
      </c>
      <c r="AH196" s="94">
        <f t="shared" si="400"/>
        <v>41446</v>
      </c>
      <c r="AI196" s="76">
        <f t="shared" si="400"/>
        <v>41474</v>
      </c>
      <c r="AJ196" s="191">
        <v>41474</v>
      </c>
      <c r="AK196" s="61">
        <f t="shared" si="400"/>
        <v>41509</v>
      </c>
      <c r="AL196" s="295">
        <f t="shared" si="400"/>
        <v>41537</v>
      </c>
      <c r="AM196" s="105">
        <f>AM197+4</f>
        <v>41577</v>
      </c>
      <c r="AN196" s="105">
        <f>AN197+4</f>
        <v>41605</v>
      </c>
      <c r="AO196" s="105">
        <v>41633</v>
      </c>
      <c r="AP196" s="105">
        <f>AP197+4</f>
        <v>41689</v>
      </c>
      <c r="AQ196" s="105">
        <f>AQ197+4</f>
        <v>41359</v>
      </c>
      <c r="AR196" s="62">
        <f>AR197+4</f>
        <v>41752</v>
      </c>
      <c r="AS196" s="62">
        <f>AS197+4</f>
        <v>41787</v>
      </c>
      <c r="AT196" s="62">
        <f>AT197+4</f>
        <v>41822</v>
      </c>
      <c r="AU196" s="62" t="s">
        <v>106</v>
      </c>
      <c r="AV196" s="62">
        <v>41857</v>
      </c>
      <c r="AW196" s="62">
        <v>41519</v>
      </c>
      <c r="AX196" s="62">
        <f>AX197+4</f>
        <v>41569</v>
      </c>
      <c r="AY196" s="62">
        <f>AY197+4</f>
        <v>41962</v>
      </c>
      <c r="AZ196" s="62">
        <f>AZ197+4</f>
        <v>41624</v>
      </c>
      <c r="BA196" s="191">
        <v>41297</v>
      </c>
      <c r="BB196" s="62">
        <f t="shared" ref="BB196:DK196" si="401">BB197+4</f>
        <v>42067</v>
      </c>
      <c r="BC196" s="62">
        <f t="shared" si="401"/>
        <v>42102</v>
      </c>
      <c r="BD196" s="62">
        <f t="shared" si="401"/>
        <v>42137</v>
      </c>
      <c r="BE196" s="62">
        <f t="shared" si="401"/>
        <v>42172</v>
      </c>
      <c r="BF196" s="62">
        <f t="shared" si="401"/>
        <v>42200</v>
      </c>
      <c r="BG196" s="62" t="s">
        <v>106</v>
      </c>
      <c r="BH196" s="62">
        <v>42235</v>
      </c>
      <c r="BI196" s="62">
        <f t="shared" si="401"/>
        <v>42277</v>
      </c>
      <c r="BJ196" s="62">
        <f t="shared" si="401"/>
        <v>42312</v>
      </c>
      <c r="BK196" s="62">
        <f t="shared" si="401"/>
        <v>42333</v>
      </c>
      <c r="BL196" s="105">
        <v>42354</v>
      </c>
      <c r="BM196" s="105">
        <f t="shared" si="401"/>
        <v>42396</v>
      </c>
      <c r="BN196" s="62">
        <f t="shared" si="401"/>
        <v>42431</v>
      </c>
      <c r="BO196" s="63">
        <f t="shared" si="401"/>
        <v>42466</v>
      </c>
      <c r="BP196" s="62">
        <f t="shared" si="401"/>
        <v>42501</v>
      </c>
      <c r="BQ196" s="62">
        <f>BQ197+4</f>
        <v>42672</v>
      </c>
      <c r="BR196" s="62">
        <f t="shared" si="401"/>
        <v>42571</v>
      </c>
      <c r="BS196" s="63" t="s">
        <v>106</v>
      </c>
      <c r="BT196" s="105">
        <f t="shared" si="401"/>
        <v>42599</v>
      </c>
      <c r="BU196" s="62">
        <f t="shared" si="401"/>
        <v>42627</v>
      </c>
      <c r="BV196" s="63">
        <f t="shared" si="401"/>
        <v>42669</v>
      </c>
      <c r="BW196" s="62">
        <f t="shared" si="401"/>
        <v>42697</v>
      </c>
      <c r="BX196" s="62">
        <f t="shared" si="401"/>
        <v>42721</v>
      </c>
      <c r="BY196" s="63">
        <f t="shared" si="401"/>
        <v>42774</v>
      </c>
      <c r="BZ196" s="62">
        <f t="shared" si="401"/>
        <v>42802</v>
      </c>
      <c r="CA196" s="63">
        <f t="shared" si="401"/>
        <v>42837</v>
      </c>
      <c r="CB196" s="105">
        <f t="shared" si="401"/>
        <v>42872</v>
      </c>
      <c r="CC196" s="62">
        <f t="shared" si="401"/>
        <v>42907</v>
      </c>
      <c r="CD196" s="63">
        <f t="shared" si="401"/>
        <v>42942</v>
      </c>
      <c r="CE196" s="63" t="s">
        <v>106</v>
      </c>
      <c r="CF196" s="107">
        <f t="shared" si="401"/>
        <v>42605</v>
      </c>
      <c r="CG196" s="107">
        <f t="shared" si="401"/>
        <v>43012</v>
      </c>
      <c r="CH196" s="107">
        <f t="shared" si="401"/>
        <v>43040</v>
      </c>
      <c r="CI196" s="107">
        <f t="shared" si="401"/>
        <v>43068</v>
      </c>
      <c r="CJ196" s="107">
        <f t="shared" si="401"/>
        <v>43096</v>
      </c>
      <c r="CK196" s="107">
        <f t="shared" si="401"/>
        <v>43138</v>
      </c>
      <c r="CL196" s="107">
        <f t="shared" si="401"/>
        <v>43159</v>
      </c>
      <c r="CM196" s="107">
        <f t="shared" si="401"/>
        <v>43194</v>
      </c>
      <c r="CN196" s="107">
        <f t="shared" si="401"/>
        <v>43236</v>
      </c>
      <c r="CO196" s="107">
        <f t="shared" si="401"/>
        <v>43271</v>
      </c>
      <c r="CP196" s="107">
        <f t="shared" si="401"/>
        <v>43306</v>
      </c>
      <c r="CQ196" s="63" t="s">
        <v>106</v>
      </c>
      <c r="CR196" s="107">
        <f t="shared" si="401"/>
        <v>43341</v>
      </c>
      <c r="CS196" s="107">
        <f t="shared" si="401"/>
        <v>43362</v>
      </c>
      <c r="CT196" s="107">
        <f t="shared" si="401"/>
        <v>43397</v>
      </c>
      <c r="CU196" s="107">
        <f t="shared" si="401"/>
        <v>43432</v>
      </c>
      <c r="CV196" s="107">
        <f t="shared" si="401"/>
        <v>43460</v>
      </c>
      <c r="CW196" s="3978">
        <f t="shared" si="401"/>
        <v>43495</v>
      </c>
      <c r="CX196" s="3978">
        <f t="shared" si="401"/>
        <v>43523</v>
      </c>
      <c r="CY196" s="3978">
        <f t="shared" si="401"/>
        <v>43558</v>
      </c>
      <c r="CZ196" s="3978">
        <f t="shared" si="401"/>
        <v>43600</v>
      </c>
      <c r="DA196" s="3978">
        <f t="shared" si="401"/>
        <v>43621</v>
      </c>
      <c r="DB196" s="3978">
        <f t="shared" si="401"/>
        <v>43649</v>
      </c>
      <c r="DC196" s="3978">
        <f t="shared" si="401"/>
        <v>43312</v>
      </c>
      <c r="DD196" s="3978" t="s">
        <v>25</v>
      </c>
      <c r="DE196" s="3978">
        <f t="shared" si="401"/>
        <v>43740</v>
      </c>
      <c r="DF196" s="3978">
        <f t="shared" si="401"/>
        <v>43775</v>
      </c>
      <c r="DG196" s="3978">
        <f t="shared" si="401"/>
        <v>43789</v>
      </c>
      <c r="DH196" s="3978">
        <f>DH197+4</f>
        <v>43803</v>
      </c>
      <c r="DI196" s="3978">
        <f t="shared" si="401"/>
        <v>43866</v>
      </c>
      <c r="DJ196" s="3978">
        <f t="shared" si="401"/>
        <v>43901</v>
      </c>
      <c r="DK196" s="3978">
        <f t="shared" si="401"/>
        <v>43936</v>
      </c>
    </row>
    <row r="197" spans="1:117" ht="30" customHeight="1" x14ac:dyDescent="0.25">
      <c r="A197" s="4682"/>
      <c r="B197" s="4684"/>
      <c r="C197" s="8" t="s">
        <v>151</v>
      </c>
      <c r="D197" s="8"/>
      <c r="E197" s="513"/>
      <c r="F197" s="513"/>
      <c r="G197" s="513"/>
      <c r="H197" s="513"/>
      <c r="I197" s="513"/>
      <c r="J197" s="513"/>
      <c r="K197" s="513"/>
      <c r="L197" s="514"/>
      <c r="M197" s="513"/>
      <c r="N197" s="513"/>
      <c r="O197" s="513"/>
      <c r="P197" s="515"/>
      <c r="Q197" s="513"/>
      <c r="R197" s="513"/>
      <c r="S197" s="513"/>
      <c r="T197" s="513"/>
      <c r="U197" s="621"/>
      <c r="V197" s="76"/>
      <c r="W197" s="521"/>
      <c r="X197" s="62"/>
      <c r="Y197" s="94"/>
      <c r="Z197" s="76"/>
      <c r="AA197" s="62"/>
      <c r="AB197" s="94">
        <f>AB204+4</f>
        <v>40891</v>
      </c>
      <c r="AC197" s="76">
        <v>40916</v>
      </c>
      <c r="AD197" s="94">
        <f>AD204+1</f>
        <v>40958</v>
      </c>
      <c r="AE197" s="61">
        <f>AE204+1</f>
        <v>40994</v>
      </c>
      <c r="AF197" s="295">
        <f>AF204+1</f>
        <v>41387</v>
      </c>
      <c r="AG197" s="61">
        <f>AG204+1</f>
        <v>41415</v>
      </c>
      <c r="AH197" s="94">
        <f>AH204+1</f>
        <v>41443</v>
      </c>
      <c r="AI197" s="76">
        <v>41471</v>
      </c>
      <c r="AJ197" s="191">
        <v>41471</v>
      </c>
      <c r="AK197" s="61">
        <f>AK204+1</f>
        <v>41506</v>
      </c>
      <c r="AL197" s="295">
        <f>AL204+1</f>
        <v>41534</v>
      </c>
      <c r="AM197" s="105">
        <f>AM204+5</f>
        <v>41573</v>
      </c>
      <c r="AN197" s="105">
        <f>AN204+5</f>
        <v>41601</v>
      </c>
      <c r="AO197" s="105">
        <v>41629</v>
      </c>
      <c r="AP197" s="105">
        <f>AP204+5</f>
        <v>41685</v>
      </c>
      <c r="AQ197" s="105">
        <f>AQ204+5</f>
        <v>41355</v>
      </c>
      <c r="AR197" s="62">
        <f>AR204+5</f>
        <v>41748</v>
      </c>
      <c r="AS197" s="62">
        <f>AS204+5</f>
        <v>41783</v>
      </c>
      <c r="AT197" s="62">
        <f>AT204+5</f>
        <v>41818</v>
      </c>
      <c r="AU197" s="62" t="s">
        <v>106</v>
      </c>
      <c r="AV197" s="62">
        <v>41853</v>
      </c>
      <c r="AW197" s="62">
        <v>41515</v>
      </c>
      <c r="AX197" s="62">
        <f>AX204+5</f>
        <v>41565</v>
      </c>
      <c r="AY197" s="62">
        <f>AY204+5</f>
        <v>41958</v>
      </c>
      <c r="AZ197" s="62">
        <v>41620</v>
      </c>
      <c r="BA197" s="191">
        <v>41294</v>
      </c>
      <c r="BB197" s="62">
        <f t="shared" ref="BB197:BK197" si="402">BB204+5</f>
        <v>42063</v>
      </c>
      <c r="BC197" s="62">
        <f t="shared" si="402"/>
        <v>42098</v>
      </c>
      <c r="BD197" s="62">
        <f t="shared" si="402"/>
        <v>42133</v>
      </c>
      <c r="BE197" s="62">
        <f t="shared" si="402"/>
        <v>42168</v>
      </c>
      <c r="BF197" s="62">
        <f t="shared" si="402"/>
        <v>42196</v>
      </c>
      <c r="BG197" s="62" t="s">
        <v>106</v>
      </c>
      <c r="BH197" s="62" t="s">
        <v>381</v>
      </c>
      <c r="BI197" s="62">
        <f t="shared" si="402"/>
        <v>42273</v>
      </c>
      <c r="BJ197" s="62">
        <f t="shared" si="402"/>
        <v>42308</v>
      </c>
      <c r="BK197" s="62">
        <f t="shared" si="402"/>
        <v>42329</v>
      </c>
      <c r="BL197" s="105">
        <v>42350</v>
      </c>
      <c r="BM197" s="105">
        <f t="shared" ref="BM197:BR197" si="403">BM204+5</f>
        <v>42392</v>
      </c>
      <c r="BN197" s="62">
        <f t="shared" si="403"/>
        <v>42427</v>
      </c>
      <c r="BO197" s="63">
        <f t="shared" si="403"/>
        <v>42462</v>
      </c>
      <c r="BP197" s="62">
        <f t="shared" si="403"/>
        <v>42497</v>
      </c>
      <c r="BQ197" s="62">
        <v>42668</v>
      </c>
      <c r="BR197" s="62">
        <f t="shared" si="403"/>
        <v>42567</v>
      </c>
      <c r="BS197" s="63" t="s">
        <v>106</v>
      </c>
      <c r="BT197" s="105">
        <f>BT204+5</f>
        <v>42595</v>
      </c>
      <c r="BU197" s="62">
        <f>BU204+5</f>
        <v>42623</v>
      </c>
      <c r="BV197" s="63">
        <f>BV204+5</f>
        <v>42665</v>
      </c>
      <c r="BW197" s="62">
        <f>BW204+5</f>
        <v>42693</v>
      </c>
      <c r="BX197" s="62">
        <v>42717</v>
      </c>
      <c r="BY197" s="63">
        <f t="shared" ref="BY197:CY197" si="404">BY204+5</f>
        <v>42770</v>
      </c>
      <c r="BZ197" s="62">
        <f t="shared" si="404"/>
        <v>42798</v>
      </c>
      <c r="CA197" s="63">
        <f t="shared" si="404"/>
        <v>42833</v>
      </c>
      <c r="CB197" s="105">
        <f t="shared" si="404"/>
        <v>42868</v>
      </c>
      <c r="CC197" s="62">
        <f t="shared" si="404"/>
        <v>42903</v>
      </c>
      <c r="CD197" s="63">
        <f t="shared" si="404"/>
        <v>42938</v>
      </c>
      <c r="CE197" s="63" t="s">
        <v>106</v>
      </c>
      <c r="CF197" s="107">
        <f t="shared" si="404"/>
        <v>42601</v>
      </c>
      <c r="CG197" s="107">
        <f t="shared" si="404"/>
        <v>43008</v>
      </c>
      <c r="CH197" s="107">
        <f t="shared" si="404"/>
        <v>43036</v>
      </c>
      <c r="CI197" s="107">
        <f>CI204+5</f>
        <v>43064</v>
      </c>
      <c r="CJ197" s="107">
        <f t="shared" si="404"/>
        <v>43092</v>
      </c>
      <c r="CK197" s="107">
        <f t="shared" si="404"/>
        <v>43134</v>
      </c>
      <c r="CL197" s="107">
        <f t="shared" si="404"/>
        <v>43155</v>
      </c>
      <c r="CM197" s="107">
        <f t="shared" si="404"/>
        <v>43190</v>
      </c>
      <c r="CN197" s="107">
        <f t="shared" si="404"/>
        <v>43232</v>
      </c>
      <c r="CO197" s="107">
        <f t="shared" si="404"/>
        <v>43267</v>
      </c>
      <c r="CP197" s="107">
        <f t="shared" si="404"/>
        <v>43302</v>
      </c>
      <c r="CQ197" s="63" t="s">
        <v>106</v>
      </c>
      <c r="CR197" s="107">
        <f t="shared" si="404"/>
        <v>43337</v>
      </c>
      <c r="CS197" s="107">
        <f t="shared" si="404"/>
        <v>43358</v>
      </c>
      <c r="CT197" s="107">
        <f t="shared" si="404"/>
        <v>43393</v>
      </c>
      <c r="CU197" s="107">
        <f t="shared" si="404"/>
        <v>43428</v>
      </c>
      <c r="CV197" s="107">
        <f t="shared" si="404"/>
        <v>43456</v>
      </c>
      <c r="CW197" s="3978">
        <f t="shared" si="404"/>
        <v>43491</v>
      </c>
      <c r="CX197" s="3978">
        <f t="shared" si="404"/>
        <v>43519</v>
      </c>
      <c r="CY197" s="3978">
        <f t="shared" si="404"/>
        <v>43554</v>
      </c>
      <c r="CZ197" s="3978">
        <f>CZ204+5</f>
        <v>43596</v>
      </c>
      <c r="DA197" s="3978">
        <f>DA204+5</f>
        <v>43617</v>
      </c>
      <c r="DB197" s="3978">
        <f>DB204+5</f>
        <v>43645</v>
      </c>
      <c r="DC197" s="3978">
        <f>DC204+5</f>
        <v>43308</v>
      </c>
      <c r="DD197" s="3978" t="s">
        <v>25</v>
      </c>
      <c r="DE197" s="3978">
        <f t="shared" ref="DE197:DK197" si="405">DE204+5</f>
        <v>43736</v>
      </c>
      <c r="DF197" s="3978">
        <f t="shared" si="405"/>
        <v>43771</v>
      </c>
      <c r="DG197" s="3978">
        <f t="shared" si="405"/>
        <v>43785</v>
      </c>
      <c r="DH197" s="3978">
        <f t="shared" si="405"/>
        <v>43799</v>
      </c>
      <c r="DI197" s="3978">
        <f t="shared" si="405"/>
        <v>43862</v>
      </c>
      <c r="DJ197" s="3978">
        <f t="shared" si="405"/>
        <v>43897</v>
      </c>
      <c r="DK197" s="3978">
        <f t="shared" si="405"/>
        <v>43932</v>
      </c>
    </row>
    <row r="198" spans="1:117" ht="30" hidden="1" customHeight="1" x14ac:dyDescent="0.25">
      <c r="A198" s="4682"/>
      <c r="B198" s="4684"/>
      <c r="C198" s="6" t="s">
        <v>136</v>
      </c>
      <c r="D198" s="6"/>
      <c r="E198" s="513"/>
      <c r="F198" s="513"/>
      <c r="G198" s="513"/>
      <c r="H198" s="513"/>
      <c r="I198" s="513"/>
      <c r="J198" s="513"/>
      <c r="K198" s="513"/>
      <c r="L198" s="514"/>
      <c r="M198" s="513"/>
      <c r="N198" s="513"/>
      <c r="O198" s="513"/>
      <c r="P198" s="513"/>
      <c r="Q198" s="513"/>
      <c r="R198" s="513"/>
      <c r="S198" s="513"/>
      <c r="T198" s="513"/>
      <c r="U198" s="621"/>
      <c r="V198" s="76"/>
      <c r="W198" s="521"/>
      <c r="X198" s="62"/>
      <c r="Y198" s="94"/>
      <c r="Z198" s="61"/>
      <c r="AA198" s="62"/>
      <c r="AB198" s="94">
        <v>41622</v>
      </c>
      <c r="AC198" s="76">
        <v>41285</v>
      </c>
      <c r="AD198" s="202">
        <v>41327</v>
      </c>
      <c r="AE198" s="61">
        <v>41355</v>
      </c>
      <c r="AF198" s="295">
        <v>41390</v>
      </c>
      <c r="AG198" s="61">
        <v>41418</v>
      </c>
      <c r="AH198" s="94">
        <v>41446</v>
      </c>
      <c r="AI198" s="76">
        <v>41425</v>
      </c>
      <c r="AJ198" s="191">
        <v>41474</v>
      </c>
      <c r="AK198" s="61">
        <v>41509</v>
      </c>
      <c r="AL198" s="295">
        <v>41537</v>
      </c>
      <c r="AM198" s="105">
        <f>AM200+2</f>
        <v>41572</v>
      </c>
      <c r="AN198" s="105">
        <f>AN200+2</f>
        <v>41600</v>
      </c>
      <c r="AO198" s="339">
        <v>41631</v>
      </c>
      <c r="AP198" s="105">
        <f>AP200+2</f>
        <v>41684</v>
      </c>
      <c r="AQ198" s="105">
        <f>AQ200+2</f>
        <v>41354</v>
      </c>
      <c r="AR198" s="62">
        <f>AR200+2</f>
        <v>41747</v>
      </c>
      <c r="AS198" s="62">
        <f>AS200+2</f>
        <v>41782</v>
      </c>
      <c r="AT198" s="62">
        <f>AT200+2</f>
        <v>41817</v>
      </c>
      <c r="AU198" s="62" t="s">
        <v>106</v>
      </c>
      <c r="AV198" s="191">
        <v>41480</v>
      </c>
      <c r="AW198" s="62">
        <v>41515</v>
      </c>
      <c r="AX198" s="62">
        <f>AX200+2</f>
        <v>41564</v>
      </c>
      <c r="AY198" s="62">
        <f>AY200+2</f>
        <v>41957</v>
      </c>
      <c r="AZ198" s="62">
        <f>AZ200+2</f>
        <v>41627</v>
      </c>
      <c r="BA198" s="191">
        <v>41297</v>
      </c>
      <c r="BB198" s="62">
        <f t="shared" ref="BB198:BR198" si="406">BB200+2</f>
        <v>42062</v>
      </c>
      <c r="BC198" s="62">
        <f t="shared" si="406"/>
        <v>42097</v>
      </c>
      <c r="BD198" s="62">
        <f t="shared" si="406"/>
        <v>42132</v>
      </c>
      <c r="BE198" s="62">
        <f t="shared" si="406"/>
        <v>42167</v>
      </c>
      <c r="BF198" s="62">
        <f t="shared" si="406"/>
        <v>42195</v>
      </c>
      <c r="BG198" s="62" t="s">
        <v>106</v>
      </c>
      <c r="BH198" s="62">
        <v>42237</v>
      </c>
      <c r="BI198" s="191">
        <v>42265</v>
      </c>
      <c r="BJ198" s="62">
        <f t="shared" si="406"/>
        <v>42307</v>
      </c>
      <c r="BK198" s="62">
        <f t="shared" si="406"/>
        <v>42328</v>
      </c>
      <c r="BL198" s="105">
        <v>42356</v>
      </c>
      <c r="BM198" s="105">
        <f t="shared" si="406"/>
        <v>42391</v>
      </c>
      <c r="BN198" s="62">
        <f t="shared" si="406"/>
        <v>42426</v>
      </c>
      <c r="BO198" s="63">
        <f t="shared" si="406"/>
        <v>42461</v>
      </c>
      <c r="BP198" s="62">
        <f t="shared" si="406"/>
        <v>42496</v>
      </c>
      <c r="BQ198" s="62">
        <f t="shared" si="406"/>
        <v>42531</v>
      </c>
      <c r="BR198" s="62">
        <f t="shared" si="406"/>
        <v>42566</v>
      </c>
      <c r="BS198" s="63" t="s">
        <v>106</v>
      </c>
      <c r="BT198" s="105">
        <f t="shared" ref="BT198:CA198" si="407">BT200+2</f>
        <v>42594</v>
      </c>
      <c r="BU198" s="62">
        <f t="shared" si="407"/>
        <v>42622</v>
      </c>
      <c r="BV198" s="63">
        <f t="shared" si="407"/>
        <v>42664</v>
      </c>
      <c r="BW198" s="62">
        <f t="shared" si="407"/>
        <v>42692</v>
      </c>
      <c r="BX198" s="62">
        <f t="shared" si="407"/>
        <v>42720</v>
      </c>
      <c r="BY198" s="63">
        <f t="shared" si="407"/>
        <v>42769</v>
      </c>
      <c r="BZ198" s="62">
        <f t="shared" si="407"/>
        <v>42797</v>
      </c>
      <c r="CA198" s="63">
        <f t="shared" si="407"/>
        <v>42832</v>
      </c>
      <c r="CB198" s="105">
        <f>CB200+2</f>
        <v>42867</v>
      </c>
      <c r="CC198" s="62">
        <f>CC200+2</f>
        <v>42902</v>
      </c>
      <c r="CD198" s="63">
        <f>CD200+2</f>
        <v>42937</v>
      </c>
      <c r="CE198" s="63" t="s">
        <v>106</v>
      </c>
      <c r="CF198" s="107">
        <f t="shared" ref="CF198:CY198" si="408">CF200+2</f>
        <v>42600</v>
      </c>
      <c r="CG198" s="107">
        <f t="shared" si="408"/>
        <v>43007</v>
      </c>
      <c r="CH198" s="107">
        <f t="shared" si="408"/>
        <v>43035</v>
      </c>
      <c r="CI198" s="107">
        <f>CI200+2</f>
        <v>43063</v>
      </c>
      <c r="CJ198" s="107">
        <f t="shared" si="408"/>
        <v>43091</v>
      </c>
      <c r="CK198" s="107">
        <f t="shared" si="408"/>
        <v>43133</v>
      </c>
      <c r="CL198" s="107">
        <f t="shared" si="408"/>
        <v>43154</v>
      </c>
      <c r="CM198" s="107">
        <f t="shared" si="408"/>
        <v>43189</v>
      </c>
      <c r="CN198" s="107">
        <f t="shared" si="408"/>
        <v>43231</v>
      </c>
      <c r="CO198" s="107">
        <f t="shared" si="408"/>
        <v>43266</v>
      </c>
      <c r="CP198" s="107">
        <f t="shared" si="408"/>
        <v>43301</v>
      </c>
      <c r="CQ198" s="63" t="s">
        <v>106</v>
      </c>
      <c r="CR198" s="107">
        <f t="shared" si="408"/>
        <v>43336</v>
      </c>
      <c r="CS198" s="107">
        <f t="shared" si="408"/>
        <v>43357</v>
      </c>
      <c r="CT198" s="107">
        <f t="shared" si="408"/>
        <v>43392</v>
      </c>
      <c r="CU198" s="107">
        <f t="shared" si="408"/>
        <v>43427</v>
      </c>
      <c r="CV198" s="107">
        <f t="shared" si="408"/>
        <v>43455</v>
      </c>
      <c r="CW198" s="3978">
        <f t="shared" si="408"/>
        <v>43490</v>
      </c>
      <c r="CX198" s="3978">
        <f t="shared" si="408"/>
        <v>43518</v>
      </c>
      <c r="CY198" s="3978">
        <f t="shared" si="408"/>
        <v>43553</v>
      </c>
      <c r="CZ198" s="3978">
        <f>CZ200+2</f>
        <v>43595</v>
      </c>
      <c r="DA198" s="3978">
        <f>DA200+2</f>
        <v>43616</v>
      </c>
      <c r="DB198" s="3978">
        <f>DB200+2</f>
        <v>43644</v>
      </c>
      <c r="DC198" s="3978">
        <f>DC200+2</f>
        <v>43307</v>
      </c>
      <c r="DD198" s="3978" t="s">
        <v>25</v>
      </c>
      <c r="DE198" s="3978">
        <f t="shared" ref="DE198:DK198" si="409">DE200+2</f>
        <v>43735</v>
      </c>
      <c r="DF198" s="3978">
        <f t="shared" si="409"/>
        <v>43770</v>
      </c>
      <c r="DG198" s="3978">
        <f t="shared" si="409"/>
        <v>43784</v>
      </c>
      <c r="DH198" s="3978">
        <f t="shared" si="409"/>
        <v>43798</v>
      </c>
      <c r="DI198" s="3978">
        <f t="shared" si="409"/>
        <v>43861</v>
      </c>
      <c r="DJ198" s="3978">
        <f t="shared" si="409"/>
        <v>43896</v>
      </c>
      <c r="DK198" s="3978">
        <f t="shared" si="409"/>
        <v>43931</v>
      </c>
    </row>
    <row r="199" spans="1:117" ht="30" customHeight="1" x14ac:dyDescent="0.25">
      <c r="A199" s="4682"/>
      <c r="B199" s="4684"/>
      <c r="C199" s="6" t="s">
        <v>417</v>
      </c>
      <c r="D199" s="6"/>
      <c r="E199" s="513"/>
      <c r="F199" s="513"/>
      <c r="G199" s="513"/>
      <c r="H199" s="513"/>
      <c r="I199" s="513"/>
      <c r="J199" s="513"/>
      <c r="K199" s="513"/>
      <c r="L199" s="514"/>
      <c r="M199" s="513"/>
      <c r="N199" s="513"/>
      <c r="O199" s="513"/>
      <c r="P199" s="513"/>
      <c r="Q199" s="513"/>
      <c r="R199" s="513"/>
      <c r="S199" s="513"/>
      <c r="T199" s="513"/>
      <c r="U199" s="621"/>
      <c r="V199" s="76"/>
      <c r="W199" s="521"/>
      <c r="X199" s="62"/>
      <c r="Y199" s="94"/>
      <c r="Z199" s="61"/>
      <c r="AA199" s="62"/>
      <c r="AB199" s="94"/>
      <c r="AC199" s="76"/>
      <c r="AD199" s="202"/>
      <c r="AE199" s="61"/>
      <c r="AF199" s="295"/>
      <c r="AG199" s="61"/>
      <c r="AH199" s="94"/>
      <c r="AI199" s="76"/>
      <c r="AJ199" s="191"/>
      <c r="AK199" s="61"/>
      <c r="AL199" s="295"/>
      <c r="AM199" s="105"/>
      <c r="AN199" s="105"/>
      <c r="AO199" s="339"/>
      <c r="AP199" s="105"/>
      <c r="AQ199" s="105"/>
      <c r="AR199" s="62"/>
      <c r="AS199" s="62"/>
      <c r="AT199" s="62"/>
      <c r="AU199" s="62"/>
      <c r="AV199" s="191"/>
      <c r="AW199" s="62"/>
      <c r="AX199" s="62"/>
      <c r="AY199" s="62"/>
      <c r="AZ199" s="62"/>
      <c r="BA199" s="191"/>
      <c r="BB199" s="62"/>
      <c r="BC199" s="62"/>
      <c r="BD199" s="62"/>
      <c r="BE199" s="62"/>
      <c r="BF199" s="62"/>
      <c r="BG199" s="62"/>
      <c r="BH199" s="62"/>
      <c r="BI199" s="191">
        <f>BI200+2</f>
        <v>42267</v>
      </c>
      <c r="BJ199" s="50">
        <f t="shared" ref="BJ199:DK199" si="410">BJ200+2</f>
        <v>42307</v>
      </c>
      <c r="BK199" s="50">
        <f t="shared" si="410"/>
        <v>42328</v>
      </c>
      <c r="BL199" s="50">
        <f>BL200+2</f>
        <v>42356</v>
      </c>
      <c r="BM199" s="50">
        <f t="shared" si="410"/>
        <v>42391</v>
      </c>
      <c r="BN199" s="50">
        <f t="shared" si="410"/>
        <v>42426</v>
      </c>
      <c r="BO199" s="201">
        <f t="shared" si="410"/>
        <v>42461</v>
      </c>
      <c r="BP199" s="50">
        <f t="shared" si="410"/>
        <v>42496</v>
      </c>
      <c r="BQ199" s="50">
        <f t="shared" si="410"/>
        <v>42531</v>
      </c>
      <c r="BR199" s="50">
        <f t="shared" si="410"/>
        <v>42566</v>
      </c>
      <c r="BS199" s="51" t="s">
        <v>106</v>
      </c>
      <c r="BT199" s="201">
        <f t="shared" si="410"/>
        <v>42594</v>
      </c>
      <c r="BU199" s="50">
        <f t="shared" si="410"/>
        <v>42622</v>
      </c>
      <c r="BV199" s="51">
        <f t="shared" si="410"/>
        <v>42664</v>
      </c>
      <c r="BW199" s="50">
        <f t="shared" si="410"/>
        <v>42692</v>
      </c>
      <c r="BX199" s="50">
        <f t="shared" si="410"/>
        <v>42720</v>
      </c>
      <c r="BY199" s="51">
        <f t="shared" si="410"/>
        <v>42769</v>
      </c>
      <c r="BZ199" s="50">
        <f t="shared" si="410"/>
        <v>42797</v>
      </c>
      <c r="CA199" s="51">
        <f t="shared" si="410"/>
        <v>42832</v>
      </c>
      <c r="CB199" s="201">
        <f t="shared" si="410"/>
        <v>42867</v>
      </c>
      <c r="CC199" s="50">
        <f t="shared" si="410"/>
        <v>42902</v>
      </c>
      <c r="CD199" s="51">
        <f t="shared" si="410"/>
        <v>42937</v>
      </c>
      <c r="CE199" s="51" t="s">
        <v>106</v>
      </c>
      <c r="CF199" s="53">
        <f t="shared" si="410"/>
        <v>42600</v>
      </c>
      <c r="CG199" s="53">
        <f t="shared" si="410"/>
        <v>43007</v>
      </c>
      <c r="CH199" s="53">
        <f t="shared" si="410"/>
        <v>43035</v>
      </c>
      <c r="CI199" s="53">
        <f t="shared" si="410"/>
        <v>43063</v>
      </c>
      <c r="CJ199" s="53">
        <f t="shared" si="410"/>
        <v>43091</v>
      </c>
      <c r="CK199" s="53">
        <f t="shared" si="410"/>
        <v>43133</v>
      </c>
      <c r="CL199" s="53">
        <f t="shared" si="410"/>
        <v>43154</v>
      </c>
      <c r="CM199" s="53">
        <f t="shared" si="410"/>
        <v>43189</v>
      </c>
      <c r="CN199" s="53">
        <f t="shared" si="410"/>
        <v>43231</v>
      </c>
      <c r="CO199" s="53">
        <f t="shared" si="410"/>
        <v>43266</v>
      </c>
      <c r="CP199" s="53">
        <f t="shared" si="410"/>
        <v>43301</v>
      </c>
      <c r="CQ199" s="51" t="s">
        <v>106</v>
      </c>
      <c r="CR199" s="53">
        <f t="shared" si="410"/>
        <v>43336</v>
      </c>
      <c r="CS199" s="53">
        <f t="shared" si="410"/>
        <v>43357</v>
      </c>
      <c r="CT199" s="53">
        <f t="shared" si="410"/>
        <v>43392</v>
      </c>
      <c r="CU199" s="53">
        <f t="shared" si="410"/>
        <v>43427</v>
      </c>
      <c r="CV199" s="53">
        <f t="shared" si="410"/>
        <v>43455</v>
      </c>
      <c r="CW199" s="3979">
        <f t="shared" si="410"/>
        <v>43490</v>
      </c>
      <c r="CX199" s="3979">
        <f t="shared" si="410"/>
        <v>43518</v>
      </c>
      <c r="CY199" s="3979">
        <f t="shared" si="410"/>
        <v>43553</v>
      </c>
      <c r="CZ199" s="3979">
        <f t="shared" si="410"/>
        <v>43595</v>
      </c>
      <c r="DA199" s="3979">
        <f t="shared" si="410"/>
        <v>43616</v>
      </c>
      <c r="DB199" s="3979">
        <f t="shared" si="410"/>
        <v>43644</v>
      </c>
      <c r="DC199" s="3979">
        <f t="shared" si="410"/>
        <v>43307</v>
      </c>
      <c r="DD199" s="3979" t="s">
        <v>25</v>
      </c>
      <c r="DE199" s="3979">
        <f t="shared" si="410"/>
        <v>43735</v>
      </c>
      <c r="DF199" s="3979">
        <f t="shared" si="410"/>
        <v>43770</v>
      </c>
      <c r="DG199" s="3979">
        <f t="shared" si="410"/>
        <v>43784</v>
      </c>
      <c r="DH199" s="3979">
        <f>DH200+2</f>
        <v>43798</v>
      </c>
      <c r="DI199" s="3979">
        <f t="shared" si="410"/>
        <v>43861</v>
      </c>
      <c r="DJ199" s="3979">
        <f t="shared" si="410"/>
        <v>43896</v>
      </c>
      <c r="DK199" s="3979">
        <f t="shared" si="410"/>
        <v>43931</v>
      </c>
    </row>
    <row r="200" spans="1:117" s="766" customFormat="1" ht="30" customHeight="1" x14ac:dyDescent="0.25">
      <c r="A200" s="4682"/>
      <c r="B200" s="4684"/>
      <c r="C200" s="6" t="s">
        <v>265</v>
      </c>
      <c r="D200" s="6"/>
      <c r="E200" s="2958"/>
      <c r="F200" s="2958"/>
      <c r="G200" s="2958"/>
      <c r="H200" s="2958"/>
      <c r="I200" s="2958"/>
      <c r="J200" s="2958"/>
      <c r="K200" s="2958"/>
      <c r="L200" s="2959"/>
      <c r="M200" s="2958"/>
      <c r="N200" s="2958"/>
      <c r="O200" s="2958"/>
      <c r="P200" s="2958"/>
      <c r="Q200" s="2958"/>
      <c r="R200" s="2958"/>
      <c r="S200" s="2958"/>
      <c r="T200" s="2958"/>
      <c r="U200" s="2960"/>
      <c r="V200" s="822"/>
      <c r="W200" s="2961"/>
      <c r="X200" s="867"/>
      <c r="Y200" s="759"/>
      <c r="Z200" s="69"/>
      <c r="AA200" s="867"/>
      <c r="AB200" s="759"/>
      <c r="AC200" s="822"/>
      <c r="AD200" s="2962"/>
      <c r="AE200" s="69"/>
      <c r="AF200" s="761"/>
      <c r="AG200" s="69"/>
      <c r="AH200" s="759"/>
      <c r="AI200" s="822"/>
      <c r="AJ200" s="2963"/>
      <c r="AK200" s="69"/>
      <c r="AL200" s="761">
        <f>AL201</f>
        <v>41535</v>
      </c>
      <c r="AM200" s="761">
        <f t="shared" ref="AM200:AY200" si="411">AM201</f>
        <v>41570</v>
      </c>
      <c r="AN200" s="761">
        <f t="shared" si="411"/>
        <v>41598</v>
      </c>
      <c r="AO200" s="2964">
        <v>41631</v>
      </c>
      <c r="AP200" s="761">
        <f t="shared" si="411"/>
        <v>41682</v>
      </c>
      <c r="AQ200" s="761">
        <f t="shared" si="411"/>
        <v>41352</v>
      </c>
      <c r="AR200" s="69">
        <f t="shared" si="411"/>
        <v>41745</v>
      </c>
      <c r="AS200" s="69">
        <f t="shared" si="411"/>
        <v>41780</v>
      </c>
      <c r="AT200" s="69">
        <f t="shared" si="411"/>
        <v>41815</v>
      </c>
      <c r="AU200" s="867" t="s">
        <v>106</v>
      </c>
      <c r="AV200" s="822">
        <v>41478</v>
      </c>
      <c r="AW200" s="69">
        <v>41513</v>
      </c>
      <c r="AX200" s="69">
        <f t="shared" si="411"/>
        <v>41562</v>
      </c>
      <c r="AY200" s="69">
        <f t="shared" si="411"/>
        <v>41955</v>
      </c>
      <c r="AZ200" s="69">
        <v>41625</v>
      </c>
      <c r="BA200" s="822">
        <v>41295</v>
      </c>
      <c r="BB200" s="69">
        <f t="shared" ref="BB200:DK200" si="412">BB201</f>
        <v>42060</v>
      </c>
      <c r="BC200" s="69">
        <f t="shared" si="412"/>
        <v>42095</v>
      </c>
      <c r="BD200" s="69">
        <f t="shared" si="412"/>
        <v>42130</v>
      </c>
      <c r="BE200" s="69">
        <f t="shared" si="412"/>
        <v>42165</v>
      </c>
      <c r="BF200" s="69">
        <f t="shared" si="412"/>
        <v>42193</v>
      </c>
      <c r="BG200" s="867" t="s">
        <v>106</v>
      </c>
      <c r="BH200" s="69">
        <v>42235</v>
      </c>
      <c r="BI200" s="822">
        <v>42265</v>
      </c>
      <c r="BJ200" s="69">
        <f t="shared" si="412"/>
        <v>42305</v>
      </c>
      <c r="BK200" s="69">
        <f t="shared" si="412"/>
        <v>42326</v>
      </c>
      <c r="BL200" s="761">
        <v>42354</v>
      </c>
      <c r="BM200" s="761">
        <f t="shared" si="412"/>
        <v>42389</v>
      </c>
      <c r="BN200" s="69">
        <f t="shared" si="412"/>
        <v>42424</v>
      </c>
      <c r="BO200" s="759">
        <f>BO201</f>
        <v>42459</v>
      </c>
      <c r="BP200" s="69">
        <f t="shared" si="412"/>
        <v>42494</v>
      </c>
      <c r="BQ200" s="69">
        <f t="shared" si="412"/>
        <v>42529</v>
      </c>
      <c r="BR200" s="69">
        <f t="shared" si="412"/>
        <v>42564</v>
      </c>
      <c r="BS200" s="759" t="s">
        <v>106</v>
      </c>
      <c r="BT200" s="761">
        <f t="shared" si="412"/>
        <v>42592</v>
      </c>
      <c r="BU200" s="69">
        <f t="shared" si="412"/>
        <v>42620</v>
      </c>
      <c r="BV200" s="759">
        <f t="shared" si="412"/>
        <v>42662</v>
      </c>
      <c r="BW200" s="69">
        <f t="shared" si="412"/>
        <v>42690</v>
      </c>
      <c r="BX200" s="69">
        <f t="shared" si="412"/>
        <v>42718</v>
      </c>
      <c r="BY200" s="759">
        <f t="shared" si="412"/>
        <v>42767</v>
      </c>
      <c r="BZ200" s="69">
        <f t="shared" si="412"/>
        <v>42795</v>
      </c>
      <c r="CA200" s="759">
        <f t="shared" si="412"/>
        <v>42830</v>
      </c>
      <c r="CB200" s="761">
        <f t="shared" si="412"/>
        <v>42865</v>
      </c>
      <c r="CC200" s="69">
        <f t="shared" si="412"/>
        <v>42900</v>
      </c>
      <c r="CD200" s="759">
        <f t="shared" si="412"/>
        <v>42935</v>
      </c>
      <c r="CE200" s="759" t="s">
        <v>106</v>
      </c>
      <c r="CF200" s="70">
        <f t="shared" si="412"/>
        <v>42598</v>
      </c>
      <c r="CG200" s="70">
        <f t="shared" si="412"/>
        <v>43005</v>
      </c>
      <c r="CH200" s="70">
        <f t="shared" si="412"/>
        <v>43033</v>
      </c>
      <c r="CI200" s="70">
        <f t="shared" si="412"/>
        <v>43061</v>
      </c>
      <c r="CJ200" s="70">
        <f t="shared" si="412"/>
        <v>43089</v>
      </c>
      <c r="CK200" s="70">
        <f t="shared" si="412"/>
        <v>43131</v>
      </c>
      <c r="CL200" s="70">
        <f t="shared" si="412"/>
        <v>43152</v>
      </c>
      <c r="CM200" s="70">
        <f t="shared" si="412"/>
        <v>43187</v>
      </c>
      <c r="CN200" s="70">
        <f t="shared" si="412"/>
        <v>43229</v>
      </c>
      <c r="CO200" s="70">
        <f t="shared" si="412"/>
        <v>43264</v>
      </c>
      <c r="CP200" s="70">
        <f t="shared" si="412"/>
        <v>43299</v>
      </c>
      <c r="CQ200" s="3159" t="s">
        <v>106</v>
      </c>
      <c r="CR200" s="3176">
        <f t="shared" si="412"/>
        <v>43334</v>
      </c>
      <c r="CS200" s="70">
        <f t="shared" si="412"/>
        <v>43355</v>
      </c>
      <c r="CT200" s="70">
        <f t="shared" si="412"/>
        <v>43390</v>
      </c>
      <c r="CU200" s="70">
        <f t="shared" si="412"/>
        <v>43425</v>
      </c>
      <c r="CV200" s="70">
        <f t="shared" si="412"/>
        <v>43453</v>
      </c>
      <c r="CW200" s="3980">
        <f t="shared" si="412"/>
        <v>43488</v>
      </c>
      <c r="CX200" s="3980">
        <f t="shared" si="412"/>
        <v>43516</v>
      </c>
      <c r="CY200" s="3980">
        <f t="shared" si="412"/>
        <v>43551</v>
      </c>
      <c r="CZ200" s="3980">
        <f t="shared" si="412"/>
        <v>43593</v>
      </c>
      <c r="DA200" s="3980">
        <f t="shared" si="412"/>
        <v>43614</v>
      </c>
      <c r="DB200" s="3980">
        <f t="shared" si="412"/>
        <v>43642</v>
      </c>
      <c r="DC200" s="3980">
        <f t="shared" si="412"/>
        <v>43305</v>
      </c>
      <c r="DD200" s="3980" t="s">
        <v>25</v>
      </c>
      <c r="DE200" s="3980">
        <f t="shared" si="412"/>
        <v>43733</v>
      </c>
      <c r="DF200" s="3980">
        <f t="shared" si="412"/>
        <v>43768</v>
      </c>
      <c r="DG200" s="3980">
        <f t="shared" si="412"/>
        <v>43782</v>
      </c>
      <c r="DH200" s="3980">
        <f>DH201</f>
        <v>43796</v>
      </c>
      <c r="DI200" s="3980">
        <f t="shared" si="412"/>
        <v>43859</v>
      </c>
      <c r="DJ200" s="3980">
        <f t="shared" si="412"/>
        <v>43894</v>
      </c>
      <c r="DK200" s="3980">
        <f t="shared" si="412"/>
        <v>43929</v>
      </c>
      <c r="DM200" s="4327"/>
    </row>
    <row r="201" spans="1:117" ht="30" customHeight="1" x14ac:dyDescent="0.25">
      <c r="A201" s="4682"/>
      <c r="B201" s="4684"/>
      <c r="C201" s="1781" t="s">
        <v>133</v>
      </c>
      <c r="D201" s="1781"/>
      <c r="E201" s="1782"/>
      <c r="F201" s="1782"/>
      <c r="G201" s="1782"/>
      <c r="H201" s="1782"/>
      <c r="I201" s="1782"/>
      <c r="J201" s="1782"/>
      <c r="K201" s="1782"/>
      <c r="L201" s="1783"/>
      <c r="M201" s="1782"/>
      <c r="N201" s="1782"/>
      <c r="O201" s="1782"/>
      <c r="P201" s="1782"/>
      <c r="Q201" s="1782"/>
      <c r="R201" s="1782"/>
      <c r="S201" s="1782"/>
      <c r="T201" s="1782"/>
      <c r="U201" s="1784"/>
      <c r="V201" s="1772"/>
      <c r="W201" s="1773"/>
      <c r="X201" s="1712"/>
      <c r="Y201" s="1773"/>
      <c r="Z201" s="1771"/>
      <c r="AA201" s="1712"/>
      <c r="AB201" s="1773">
        <f>AB206+7</f>
        <v>41255</v>
      </c>
      <c r="AC201" s="1771">
        <v>40917</v>
      </c>
      <c r="AD201" s="1785">
        <v>40959</v>
      </c>
      <c r="AE201" s="1771">
        <v>40988</v>
      </c>
      <c r="AF201" s="1786">
        <f>AF206+7</f>
        <v>41388</v>
      </c>
      <c r="AG201" s="1771">
        <f>AG206+7</f>
        <v>41416</v>
      </c>
      <c r="AH201" s="1773">
        <f>AH206+7</f>
        <v>41444</v>
      </c>
      <c r="AI201" s="1772">
        <f>AI206+7</f>
        <v>41473</v>
      </c>
      <c r="AJ201" s="1716">
        <v>41473</v>
      </c>
      <c r="AK201" s="1771">
        <f>AK206+7</f>
        <v>41507</v>
      </c>
      <c r="AL201" s="1786">
        <f>AL206+7</f>
        <v>41535</v>
      </c>
      <c r="AM201" s="1715">
        <f t="shared" ref="AM201:AR201" si="413">AM206+7</f>
        <v>41570</v>
      </c>
      <c r="AN201" s="1715">
        <f t="shared" si="413"/>
        <v>41598</v>
      </c>
      <c r="AO201" s="1715">
        <f t="shared" si="413"/>
        <v>41633</v>
      </c>
      <c r="AP201" s="1715">
        <f t="shared" si="413"/>
        <v>41682</v>
      </c>
      <c r="AQ201" s="1715">
        <f t="shared" si="413"/>
        <v>41352</v>
      </c>
      <c r="AR201" s="1712">
        <f t="shared" si="413"/>
        <v>41745</v>
      </c>
      <c r="AS201" s="1712">
        <f>AS206+7</f>
        <v>41780</v>
      </c>
      <c r="AT201" s="1712">
        <f>AT206+7</f>
        <v>41815</v>
      </c>
      <c r="AU201" s="1712" t="s">
        <v>106</v>
      </c>
      <c r="AV201" s="1712">
        <v>41850</v>
      </c>
      <c r="AW201" s="1716">
        <v>41885</v>
      </c>
      <c r="AX201" s="1712">
        <f>AX206+7</f>
        <v>41562</v>
      </c>
      <c r="AY201" s="1712">
        <f>AY206+7</f>
        <v>41955</v>
      </c>
      <c r="AZ201" s="1712">
        <v>41624</v>
      </c>
      <c r="BA201" s="1712">
        <f t="shared" ref="BA201:BF201" si="414">BA206+7</f>
        <v>42025</v>
      </c>
      <c r="BB201" s="1712">
        <f t="shared" si="414"/>
        <v>42060</v>
      </c>
      <c r="BC201" s="1712">
        <f t="shared" si="414"/>
        <v>42095</v>
      </c>
      <c r="BD201" s="1712">
        <f t="shared" si="414"/>
        <v>42130</v>
      </c>
      <c r="BE201" s="1712">
        <f t="shared" si="414"/>
        <v>42165</v>
      </c>
      <c r="BF201" s="1712">
        <f t="shared" si="414"/>
        <v>42193</v>
      </c>
      <c r="BG201" s="1712" t="s">
        <v>106</v>
      </c>
      <c r="BH201" s="1712">
        <f t="shared" ref="BH201:BR201" si="415">BH206+7</f>
        <v>42235</v>
      </c>
      <c r="BI201" s="1712">
        <f t="shared" si="415"/>
        <v>42270</v>
      </c>
      <c r="BJ201" s="1712">
        <f t="shared" si="415"/>
        <v>42305</v>
      </c>
      <c r="BK201" s="1712">
        <f t="shared" si="415"/>
        <v>42326</v>
      </c>
      <c r="BL201" s="1715">
        <f t="shared" si="415"/>
        <v>42354</v>
      </c>
      <c r="BM201" s="1715">
        <f t="shared" si="415"/>
        <v>42389</v>
      </c>
      <c r="BN201" s="1712">
        <f t="shared" si="415"/>
        <v>42424</v>
      </c>
      <c r="BO201" s="1714">
        <f t="shared" si="415"/>
        <v>42459</v>
      </c>
      <c r="BP201" s="1712">
        <f t="shared" si="415"/>
        <v>42494</v>
      </c>
      <c r="BQ201" s="1714">
        <f t="shared" si="415"/>
        <v>42529</v>
      </c>
      <c r="BR201" s="1712">
        <f t="shared" si="415"/>
        <v>42564</v>
      </c>
      <c r="BS201" s="1714" t="s">
        <v>106</v>
      </c>
      <c r="BT201" s="1715">
        <f t="shared" ref="BT201:CA201" si="416">BT206+7</f>
        <v>42592</v>
      </c>
      <c r="BU201" s="1712">
        <f t="shared" si="416"/>
        <v>42620</v>
      </c>
      <c r="BV201" s="1714">
        <f t="shared" si="416"/>
        <v>42662</v>
      </c>
      <c r="BW201" s="1712">
        <f t="shared" si="416"/>
        <v>42690</v>
      </c>
      <c r="BX201" s="1712">
        <f t="shared" si="416"/>
        <v>42718</v>
      </c>
      <c r="BY201" s="1714">
        <f t="shared" si="416"/>
        <v>42767</v>
      </c>
      <c r="BZ201" s="1712">
        <f t="shared" si="416"/>
        <v>42795</v>
      </c>
      <c r="CA201" s="1714">
        <f t="shared" si="416"/>
        <v>42830</v>
      </c>
      <c r="CB201" s="1715">
        <f>CB206+7</f>
        <v>42865</v>
      </c>
      <c r="CC201" s="1712">
        <f>CC206+7</f>
        <v>42900</v>
      </c>
      <c r="CD201" s="1714">
        <f>CD206+7</f>
        <v>42935</v>
      </c>
      <c r="CE201" s="1714" t="s">
        <v>106</v>
      </c>
      <c r="CF201" s="1719">
        <f t="shared" ref="CF201:CY201" si="417">CF206+7</f>
        <v>42598</v>
      </c>
      <c r="CG201" s="1719">
        <f t="shared" si="417"/>
        <v>43005</v>
      </c>
      <c r="CH201" s="1719">
        <f t="shared" si="417"/>
        <v>43033</v>
      </c>
      <c r="CI201" s="1719">
        <f>CI206+7</f>
        <v>43061</v>
      </c>
      <c r="CJ201" s="1719">
        <f t="shared" si="417"/>
        <v>43089</v>
      </c>
      <c r="CK201" s="1719">
        <f t="shared" si="417"/>
        <v>43131</v>
      </c>
      <c r="CL201" s="1719">
        <f t="shared" si="417"/>
        <v>43152</v>
      </c>
      <c r="CM201" s="1719">
        <f t="shared" si="417"/>
        <v>43187</v>
      </c>
      <c r="CN201" s="1719">
        <f t="shared" si="417"/>
        <v>43229</v>
      </c>
      <c r="CO201" s="1719">
        <f t="shared" si="417"/>
        <v>43264</v>
      </c>
      <c r="CP201" s="1719">
        <f t="shared" si="417"/>
        <v>43299</v>
      </c>
      <c r="CQ201" s="1714" t="s">
        <v>106</v>
      </c>
      <c r="CR201" s="1719">
        <f t="shared" si="417"/>
        <v>43334</v>
      </c>
      <c r="CS201" s="1719">
        <f t="shared" si="417"/>
        <v>43355</v>
      </c>
      <c r="CT201" s="1719">
        <f t="shared" si="417"/>
        <v>43390</v>
      </c>
      <c r="CU201" s="1719">
        <f t="shared" si="417"/>
        <v>43425</v>
      </c>
      <c r="CV201" s="1719">
        <f t="shared" si="417"/>
        <v>43453</v>
      </c>
      <c r="CW201" s="3981">
        <f t="shared" si="417"/>
        <v>43488</v>
      </c>
      <c r="CX201" s="3981">
        <f t="shared" si="417"/>
        <v>43516</v>
      </c>
      <c r="CY201" s="3981">
        <f t="shared" si="417"/>
        <v>43551</v>
      </c>
      <c r="CZ201" s="3981">
        <f>CZ206+7</f>
        <v>43593</v>
      </c>
      <c r="DA201" s="3981">
        <f>DA206+7</f>
        <v>43614</v>
      </c>
      <c r="DB201" s="3981">
        <f>DB206+7</f>
        <v>43642</v>
      </c>
      <c r="DC201" s="3981">
        <f>DC206+7</f>
        <v>43305</v>
      </c>
      <c r="DD201" s="3981" t="s">
        <v>25</v>
      </c>
      <c r="DE201" s="3981">
        <f t="shared" ref="DE201:DK201" si="418">DE206+7</f>
        <v>43733</v>
      </c>
      <c r="DF201" s="3981">
        <f t="shared" si="418"/>
        <v>43768</v>
      </c>
      <c r="DG201" s="3981">
        <f t="shared" si="418"/>
        <v>43782</v>
      </c>
      <c r="DH201" s="3981">
        <f t="shared" si="418"/>
        <v>43796</v>
      </c>
      <c r="DI201" s="3981">
        <f t="shared" si="418"/>
        <v>43859</v>
      </c>
      <c r="DJ201" s="3981">
        <f t="shared" si="418"/>
        <v>43894</v>
      </c>
      <c r="DK201" s="3981">
        <f t="shared" si="418"/>
        <v>43929</v>
      </c>
    </row>
    <row r="202" spans="1:117" ht="30" hidden="1" customHeight="1" x14ac:dyDescent="0.25">
      <c r="A202" s="4682"/>
      <c r="B202" s="4684"/>
      <c r="C202" s="1132" t="s">
        <v>565</v>
      </c>
      <c r="D202" s="1132"/>
      <c r="E202" s="513"/>
      <c r="F202" s="513"/>
      <c r="G202" s="513"/>
      <c r="H202" s="513"/>
      <c r="I202" s="513"/>
      <c r="J202" s="513"/>
      <c r="K202" s="513"/>
      <c r="L202" s="514"/>
      <c r="M202" s="513"/>
      <c r="N202" s="513"/>
      <c r="O202" s="513"/>
      <c r="P202" s="513"/>
      <c r="Q202" s="513"/>
      <c r="R202" s="513"/>
      <c r="S202" s="513"/>
      <c r="T202" s="513"/>
      <c r="U202" s="621"/>
      <c r="V202" s="76"/>
      <c r="W202" s="94"/>
      <c r="X202" s="62"/>
      <c r="Y202" s="94"/>
      <c r="Z202" s="61"/>
      <c r="AA202" s="62"/>
      <c r="AB202" s="94"/>
      <c r="AC202" s="61"/>
      <c r="AD202" s="202"/>
      <c r="AE202" s="61"/>
      <c r="AF202" s="295"/>
      <c r="AG202" s="61"/>
      <c r="AH202" s="94"/>
      <c r="AI202" s="76"/>
      <c r="AJ202" s="191"/>
      <c r="AK202" s="61"/>
      <c r="AL202" s="295"/>
      <c r="AM202" s="105"/>
      <c r="AN202" s="105"/>
      <c r="AO202" s="105"/>
      <c r="AP202" s="105"/>
      <c r="AQ202" s="105"/>
      <c r="AR202" s="62"/>
      <c r="AS202" s="62"/>
      <c r="AT202" s="62"/>
      <c r="AU202" s="62"/>
      <c r="AV202" s="62"/>
      <c r="AW202" s="191"/>
      <c r="AX202" s="62"/>
      <c r="AY202" s="62"/>
      <c r="AZ202" s="62"/>
      <c r="BA202" s="62"/>
      <c r="BB202" s="153">
        <v>41992</v>
      </c>
      <c r="BC202" s="62"/>
      <c r="BD202" s="62"/>
      <c r="BE202" s="62"/>
      <c r="BF202" s="62"/>
      <c r="BG202" s="62" t="s">
        <v>106</v>
      </c>
      <c r="BH202" s="62"/>
      <c r="BI202" s="62"/>
      <c r="BJ202" s="62"/>
      <c r="BK202" s="62"/>
      <c r="BL202" s="864">
        <f>BL206-16</f>
        <v>42331</v>
      </c>
      <c r="BM202" s="864">
        <f>BM206-21</f>
        <v>42361</v>
      </c>
      <c r="BN202" s="62"/>
      <c r="BO202" s="63"/>
      <c r="BP202" s="62"/>
      <c r="BQ202" s="63"/>
      <c r="BR202" s="62"/>
      <c r="BS202" s="63" t="s">
        <v>106</v>
      </c>
      <c r="BT202" s="105"/>
      <c r="BU202" s="62"/>
      <c r="BV202" s="63"/>
      <c r="BW202" s="192">
        <v>42654</v>
      </c>
      <c r="BX202" s="192">
        <v>42683</v>
      </c>
      <c r="BY202" s="348">
        <v>42719</v>
      </c>
      <c r="BZ202" s="62"/>
      <c r="CA202" s="63"/>
      <c r="CB202" s="105"/>
      <c r="CC202" s="62"/>
      <c r="CD202" s="63"/>
      <c r="CE202" s="63" t="s">
        <v>106</v>
      </c>
      <c r="CF202" s="107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63" t="s">
        <v>106</v>
      </c>
      <c r="CR202" s="107"/>
      <c r="CS202" s="107"/>
      <c r="CT202" s="107"/>
      <c r="CU202" s="107"/>
      <c r="CV202" s="107"/>
      <c r="CW202" s="3978"/>
      <c r="CX202" s="3978"/>
      <c r="CY202" s="3978"/>
      <c r="CZ202" s="3978"/>
      <c r="DA202" s="3978"/>
      <c r="DB202" s="3978"/>
      <c r="DC202" s="3978"/>
      <c r="DD202" s="3978" t="s">
        <v>25</v>
      </c>
      <c r="DE202" s="3978"/>
      <c r="DF202" s="3978"/>
      <c r="DG202" s="3978"/>
      <c r="DH202" s="3978"/>
      <c r="DI202" s="3978"/>
      <c r="DJ202" s="3978"/>
      <c r="DK202" s="3978"/>
    </row>
    <row r="203" spans="1:117" ht="30" customHeight="1" x14ac:dyDescent="0.25">
      <c r="A203" s="4682"/>
      <c r="B203" s="4684"/>
      <c r="C203" s="604" t="s">
        <v>189</v>
      </c>
      <c r="D203" s="604"/>
      <c r="E203" s="513"/>
      <c r="F203" s="513"/>
      <c r="G203" s="513"/>
      <c r="H203" s="513"/>
      <c r="I203" s="513"/>
      <c r="J203" s="513"/>
      <c r="K203" s="513"/>
      <c r="L203" s="514"/>
      <c r="M203" s="513"/>
      <c r="N203" s="513"/>
      <c r="O203" s="513"/>
      <c r="P203" s="513"/>
      <c r="Q203" s="513"/>
      <c r="R203" s="513"/>
      <c r="S203" s="513"/>
      <c r="T203" s="513"/>
      <c r="U203" s="624"/>
      <c r="V203" s="158"/>
      <c r="W203" s="202"/>
      <c r="X203" s="62"/>
      <c r="Y203" s="94"/>
      <c r="Z203" s="158"/>
      <c r="AA203" s="62"/>
      <c r="AB203" s="94">
        <f>AB204+2</f>
        <v>40889</v>
      </c>
      <c r="AC203" s="76" t="e">
        <f>#REF!</f>
        <v>#REF!</v>
      </c>
      <c r="AD203" s="202">
        <v>40959</v>
      </c>
      <c r="AE203" s="61">
        <f>AE204+2</f>
        <v>40995</v>
      </c>
      <c r="AF203" s="61">
        <f>AF204+2</f>
        <v>41388</v>
      </c>
      <c r="AG203" s="61">
        <f>AG204+2</f>
        <v>41416</v>
      </c>
      <c r="AH203" s="61">
        <f>AH204+2</f>
        <v>41444</v>
      </c>
      <c r="AI203" s="76">
        <v>41472</v>
      </c>
      <c r="AJ203" s="191">
        <v>41472</v>
      </c>
      <c r="AK203" s="61">
        <f>AK204+2</f>
        <v>41507</v>
      </c>
      <c r="AL203" s="295">
        <f>AL204+2</f>
        <v>41535</v>
      </c>
      <c r="AM203" s="295">
        <f>AM204+2</f>
        <v>41570</v>
      </c>
      <c r="AN203" s="295">
        <f>AN204+2</f>
        <v>41598</v>
      </c>
      <c r="AO203" s="295">
        <v>41631</v>
      </c>
      <c r="AP203" s="295">
        <f>AP204+2</f>
        <v>41682</v>
      </c>
      <c r="AQ203" s="295">
        <f>AQ204+2</f>
        <v>41352</v>
      </c>
      <c r="AR203" s="61">
        <f>AR204+2</f>
        <v>41745</v>
      </c>
      <c r="AS203" s="61">
        <f>AS204+2</f>
        <v>41780</v>
      </c>
      <c r="AT203" s="61">
        <f>AT204+2</f>
        <v>41815</v>
      </c>
      <c r="AU203" s="62" t="s">
        <v>106</v>
      </c>
      <c r="AV203" s="61">
        <v>41850</v>
      </c>
      <c r="AW203" s="191">
        <v>41885</v>
      </c>
      <c r="AX203" s="61">
        <f>AX204+2</f>
        <v>41562</v>
      </c>
      <c r="AY203" s="61">
        <f>AY204+2</f>
        <v>41955</v>
      </c>
      <c r="AZ203" s="61">
        <v>41624</v>
      </c>
      <c r="BA203" s="61">
        <v>41293</v>
      </c>
      <c r="BB203" s="61">
        <f t="shared" ref="BB203:DK203" si="419">BB204+2</f>
        <v>42060</v>
      </c>
      <c r="BC203" s="61">
        <f t="shared" si="419"/>
        <v>42095</v>
      </c>
      <c r="BD203" s="61">
        <f t="shared" si="419"/>
        <v>42130</v>
      </c>
      <c r="BE203" s="61">
        <f t="shared" si="419"/>
        <v>42165</v>
      </c>
      <c r="BF203" s="61">
        <f t="shared" si="419"/>
        <v>42193</v>
      </c>
      <c r="BG203" s="62" t="s">
        <v>106</v>
      </c>
      <c r="BH203" s="61">
        <v>42228</v>
      </c>
      <c r="BI203" s="61">
        <f t="shared" si="419"/>
        <v>42270</v>
      </c>
      <c r="BJ203" s="61">
        <f t="shared" si="419"/>
        <v>42305</v>
      </c>
      <c r="BK203" s="61">
        <f t="shared" si="419"/>
        <v>42326</v>
      </c>
      <c r="BL203" s="295">
        <v>42347</v>
      </c>
      <c r="BM203" s="295">
        <f t="shared" si="419"/>
        <v>42389</v>
      </c>
      <c r="BN203" s="61">
        <f t="shared" si="419"/>
        <v>42424</v>
      </c>
      <c r="BO203" s="94">
        <f t="shared" si="419"/>
        <v>42459</v>
      </c>
      <c r="BP203" s="61">
        <f t="shared" si="419"/>
        <v>42494</v>
      </c>
      <c r="BQ203" s="295">
        <f t="shared" si="419"/>
        <v>42529</v>
      </c>
      <c r="BR203" s="61">
        <f>BR204+2</f>
        <v>42564</v>
      </c>
      <c r="BS203" s="94" t="s">
        <v>106</v>
      </c>
      <c r="BT203" s="295">
        <f t="shared" si="419"/>
        <v>42592</v>
      </c>
      <c r="BU203" s="61">
        <f t="shared" si="419"/>
        <v>42620</v>
      </c>
      <c r="BV203" s="94">
        <f t="shared" si="419"/>
        <v>42662</v>
      </c>
      <c r="BW203" s="61">
        <f t="shared" si="419"/>
        <v>42690</v>
      </c>
      <c r="BX203" s="61">
        <v>42717</v>
      </c>
      <c r="BY203" s="94">
        <f t="shared" si="419"/>
        <v>42767</v>
      </c>
      <c r="BZ203" s="61">
        <f t="shared" si="419"/>
        <v>42795</v>
      </c>
      <c r="CA203" s="94">
        <f t="shared" si="419"/>
        <v>42830</v>
      </c>
      <c r="CB203" s="295">
        <f t="shared" si="419"/>
        <v>42865</v>
      </c>
      <c r="CC203" s="61">
        <f t="shared" si="419"/>
        <v>42900</v>
      </c>
      <c r="CD203" s="94">
        <f t="shared" si="419"/>
        <v>42935</v>
      </c>
      <c r="CE203" s="94" t="s">
        <v>106</v>
      </c>
      <c r="CF203" s="124">
        <f t="shared" si="419"/>
        <v>42598</v>
      </c>
      <c r="CG203" s="124">
        <f t="shared" si="419"/>
        <v>43005</v>
      </c>
      <c r="CH203" s="124">
        <f t="shared" si="419"/>
        <v>43033</v>
      </c>
      <c r="CI203" s="124">
        <f t="shared" si="419"/>
        <v>43061</v>
      </c>
      <c r="CJ203" s="124">
        <f t="shared" si="419"/>
        <v>43089</v>
      </c>
      <c r="CK203" s="124">
        <f t="shared" si="419"/>
        <v>43131</v>
      </c>
      <c r="CL203" s="124">
        <f t="shared" si="419"/>
        <v>43152</v>
      </c>
      <c r="CM203" s="124">
        <f t="shared" si="419"/>
        <v>43187</v>
      </c>
      <c r="CN203" s="124">
        <f t="shared" si="419"/>
        <v>43229</v>
      </c>
      <c r="CO203" s="124">
        <f t="shared" si="419"/>
        <v>43264</v>
      </c>
      <c r="CP203" s="124">
        <f t="shared" si="419"/>
        <v>43299</v>
      </c>
      <c r="CQ203" s="63" t="s">
        <v>106</v>
      </c>
      <c r="CR203" s="107">
        <f t="shared" si="419"/>
        <v>43334</v>
      </c>
      <c r="CS203" s="124">
        <f t="shared" si="419"/>
        <v>43355</v>
      </c>
      <c r="CT203" s="124">
        <f t="shared" si="419"/>
        <v>43390</v>
      </c>
      <c r="CU203" s="124">
        <f t="shared" si="419"/>
        <v>43425</v>
      </c>
      <c r="CV203" s="124">
        <f t="shared" si="419"/>
        <v>43453</v>
      </c>
      <c r="CW203" s="3957">
        <f t="shared" si="419"/>
        <v>43488</v>
      </c>
      <c r="CX203" s="3957">
        <f t="shared" si="419"/>
        <v>43516</v>
      </c>
      <c r="CY203" s="3957">
        <f t="shared" si="419"/>
        <v>43551</v>
      </c>
      <c r="CZ203" s="3957">
        <f t="shared" si="419"/>
        <v>43593</v>
      </c>
      <c r="DA203" s="3957">
        <f t="shared" si="419"/>
        <v>43614</v>
      </c>
      <c r="DB203" s="3957">
        <f t="shared" si="419"/>
        <v>43642</v>
      </c>
      <c r="DC203" s="3957">
        <f t="shared" si="419"/>
        <v>43305</v>
      </c>
      <c r="DD203" s="3957" t="s">
        <v>25</v>
      </c>
      <c r="DE203" s="3957">
        <f t="shared" si="419"/>
        <v>43733</v>
      </c>
      <c r="DF203" s="3957">
        <f t="shared" si="419"/>
        <v>43768</v>
      </c>
      <c r="DG203" s="3957">
        <f t="shared" si="419"/>
        <v>43782</v>
      </c>
      <c r="DH203" s="3957">
        <f>DH204+2</f>
        <v>43796</v>
      </c>
      <c r="DI203" s="3957">
        <f t="shared" si="419"/>
        <v>43859</v>
      </c>
      <c r="DJ203" s="3957">
        <f t="shared" si="419"/>
        <v>43894</v>
      </c>
      <c r="DK203" s="3957">
        <f t="shared" si="419"/>
        <v>43929</v>
      </c>
    </row>
    <row r="204" spans="1:117" ht="30" customHeight="1" x14ac:dyDescent="0.25">
      <c r="A204" s="4682"/>
      <c r="B204" s="4684"/>
      <c r="C204" s="3658" t="s">
        <v>206</v>
      </c>
      <c r="D204" s="3658"/>
      <c r="E204" s="585"/>
      <c r="F204" s="585"/>
      <c r="G204" s="585"/>
      <c r="H204" s="585"/>
      <c r="I204" s="585"/>
      <c r="J204" s="585"/>
      <c r="K204" s="585"/>
      <c r="L204" s="588"/>
      <c r="M204" s="585"/>
      <c r="N204" s="585"/>
      <c r="O204" s="585"/>
      <c r="P204" s="587"/>
      <c r="Q204" s="585"/>
      <c r="R204" s="585"/>
      <c r="S204" s="585"/>
      <c r="T204" s="585"/>
      <c r="U204" s="613"/>
      <c r="V204" s="305"/>
      <c r="W204" s="645"/>
      <c r="X204" s="639"/>
      <c r="Y204" s="172"/>
      <c r="Z204" s="305"/>
      <c r="AA204" s="947"/>
      <c r="AB204" s="172">
        <f>AB193-7</f>
        <v>40887</v>
      </c>
      <c r="AC204" s="305" t="s">
        <v>29</v>
      </c>
      <c r="AD204" s="1788">
        <v>40957</v>
      </c>
      <c r="AE204" s="305">
        <v>40993</v>
      </c>
      <c r="AF204" s="1789">
        <f>AF193-14</f>
        <v>41386</v>
      </c>
      <c r="AG204" s="1788">
        <f>AG193-7</f>
        <v>41414</v>
      </c>
      <c r="AH204" s="1788">
        <f>AH193-7</f>
        <v>41442</v>
      </c>
      <c r="AI204" s="305" t="s">
        <v>261</v>
      </c>
      <c r="AJ204" s="947">
        <v>41477</v>
      </c>
      <c r="AK204" s="1790">
        <f>AK193-7</f>
        <v>41505</v>
      </c>
      <c r="AL204" s="1791">
        <f>AL193-7</f>
        <v>41533</v>
      </c>
      <c r="AM204" s="1791">
        <f>AM193-7</f>
        <v>41568</v>
      </c>
      <c r="AN204" s="1791">
        <v>41596</v>
      </c>
      <c r="AO204" s="1789">
        <f>AO206+5</f>
        <v>41631</v>
      </c>
      <c r="AP204" s="1791">
        <f>AP193-7</f>
        <v>41680</v>
      </c>
      <c r="AQ204" s="1791">
        <f>AQ193-7</f>
        <v>41350</v>
      </c>
      <c r="AR204" s="1790">
        <f>AR193-7</f>
        <v>41743</v>
      </c>
      <c r="AS204" s="1790">
        <v>41778</v>
      </c>
      <c r="AT204" s="1790">
        <f>AT193-7</f>
        <v>41813</v>
      </c>
      <c r="AU204" s="1708" t="s">
        <v>106</v>
      </c>
      <c r="AV204" s="1790">
        <v>41848</v>
      </c>
      <c r="AW204" s="947" t="s">
        <v>29</v>
      </c>
      <c r="AX204" s="1790">
        <f>AX193-7</f>
        <v>41560</v>
      </c>
      <c r="AY204" s="1790">
        <f>AY193-7</f>
        <v>41953</v>
      </c>
      <c r="AZ204" s="305" t="s">
        <v>29</v>
      </c>
      <c r="BA204" s="1790" t="s">
        <v>29</v>
      </c>
      <c r="BB204" s="1790">
        <f t="shared" ref="BB204:BK204" si="420">BB193-7</f>
        <v>42058</v>
      </c>
      <c r="BC204" s="305">
        <f t="shared" si="420"/>
        <v>42093</v>
      </c>
      <c r="BD204" s="1790">
        <f t="shared" si="420"/>
        <v>42128</v>
      </c>
      <c r="BE204" s="1790">
        <f t="shared" si="420"/>
        <v>42163</v>
      </c>
      <c r="BF204" s="1790">
        <f t="shared" si="420"/>
        <v>42191</v>
      </c>
      <c r="BG204" s="1708" t="s">
        <v>106</v>
      </c>
      <c r="BH204" s="1790" t="s">
        <v>29</v>
      </c>
      <c r="BI204" s="1790">
        <f t="shared" si="420"/>
        <v>42268</v>
      </c>
      <c r="BJ204" s="1790">
        <f t="shared" si="420"/>
        <v>42303</v>
      </c>
      <c r="BK204" s="1790">
        <f t="shared" si="420"/>
        <v>42324</v>
      </c>
      <c r="BL204" s="1791" t="s">
        <v>29</v>
      </c>
      <c r="BM204" s="1791">
        <f t="shared" ref="BM204:BR204" si="421">BM193-7</f>
        <v>42387</v>
      </c>
      <c r="BN204" s="1790">
        <f t="shared" si="421"/>
        <v>42422</v>
      </c>
      <c r="BO204" s="1788">
        <f t="shared" si="421"/>
        <v>42457</v>
      </c>
      <c r="BP204" s="1790">
        <f t="shared" si="421"/>
        <v>42492</v>
      </c>
      <c r="BQ204" s="1791">
        <f>BQ193-7</f>
        <v>42527</v>
      </c>
      <c r="BR204" s="1790">
        <f t="shared" si="421"/>
        <v>42562</v>
      </c>
      <c r="BS204" s="1788" t="s">
        <v>106</v>
      </c>
      <c r="BT204" s="1791">
        <f>BT193-7</f>
        <v>42590</v>
      </c>
      <c r="BU204" s="1790">
        <f>BU193-7</f>
        <v>42618</v>
      </c>
      <c r="BV204" s="1788">
        <f>BV193-7</f>
        <v>42660</v>
      </c>
      <c r="BW204" s="1790">
        <f>BW193-7</f>
        <v>42688</v>
      </c>
      <c r="BX204" s="1790" t="s">
        <v>107</v>
      </c>
      <c r="BY204" s="1788">
        <f t="shared" ref="BY204:CS204" si="422">BY193-7</f>
        <v>42765</v>
      </c>
      <c r="BZ204" s="1790">
        <f t="shared" si="422"/>
        <v>42793</v>
      </c>
      <c r="CA204" s="1788">
        <f t="shared" si="422"/>
        <v>42828</v>
      </c>
      <c r="CB204" s="1791">
        <f t="shared" si="422"/>
        <v>42863</v>
      </c>
      <c r="CC204" s="1790">
        <f t="shared" si="422"/>
        <v>42898</v>
      </c>
      <c r="CD204" s="1788">
        <f t="shared" si="422"/>
        <v>42933</v>
      </c>
      <c r="CE204" s="1788" t="s">
        <v>106</v>
      </c>
      <c r="CF204" s="1792">
        <f t="shared" si="422"/>
        <v>42596</v>
      </c>
      <c r="CG204" s="1792">
        <f t="shared" si="422"/>
        <v>43003</v>
      </c>
      <c r="CH204" s="3147">
        <f>CH193</f>
        <v>43031</v>
      </c>
      <c r="CI204" s="1792">
        <f>CI193-7</f>
        <v>43059</v>
      </c>
      <c r="CJ204" s="3147">
        <f>CJ193</f>
        <v>43087</v>
      </c>
      <c r="CK204" s="1792">
        <f t="shared" si="422"/>
        <v>43129</v>
      </c>
      <c r="CL204" s="1792">
        <f>CL193</f>
        <v>43150</v>
      </c>
      <c r="CM204" s="1792">
        <f t="shared" si="422"/>
        <v>43185</v>
      </c>
      <c r="CN204" s="1792">
        <f t="shared" si="422"/>
        <v>43227</v>
      </c>
      <c r="CO204" s="1792">
        <f t="shared" si="422"/>
        <v>43262</v>
      </c>
      <c r="CP204" s="1686">
        <f>CP193-0</f>
        <v>43297</v>
      </c>
      <c r="CQ204" s="1709" t="s">
        <v>106</v>
      </c>
      <c r="CR204" s="1770">
        <f t="shared" si="422"/>
        <v>43332</v>
      </c>
      <c r="CS204" s="1792">
        <f t="shared" si="422"/>
        <v>43353</v>
      </c>
      <c r="CT204" s="1792">
        <f>CT193-7</f>
        <v>43388</v>
      </c>
      <c r="CU204" s="1792">
        <f>CU193-7</f>
        <v>43423</v>
      </c>
      <c r="CV204" s="3147">
        <f>CV193</f>
        <v>43451</v>
      </c>
      <c r="CW204" s="3955">
        <f>CW193-7</f>
        <v>43486</v>
      </c>
      <c r="CX204" s="3961">
        <f>CX193</f>
        <v>43514</v>
      </c>
      <c r="CY204" s="3955">
        <f>CY193-7</f>
        <v>43549</v>
      </c>
      <c r="CZ204" s="3955">
        <f>CZ193-7</f>
        <v>43591</v>
      </c>
      <c r="DA204" s="3955">
        <f>DA193-7</f>
        <v>43612</v>
      </c>
      <c r="DB204" s="3955">
        <f>DB193-7</f>
        <v>43640</v>
      </c>
      <c r="DC204" s="3955">
        <f>DC193-7</f>
        <v>43303</v>
      </c>
      <c r="DD204" s="3955" t="s">
        <v>25</v>
      </c>
      <c r="DE204" s="3961">
        <f>DE193</f>
        <v>43731</v>
      </c>
      <c r="DF204" s="3955">
        <f>DF193-7</f>
        <v>43766</v>
      </c>
      <c r="DG204" s="3955">
        <f>DG193</f>
        <v>43780</v>
      </c>
      <c r="DH204" s="3955">
        <f>DH193</f>
        <v>43794</v>
      </c>
      <c r="DI204" s="3955">
        <f>DI193-7</f>
        <v>43857</v>
      </c>
      <c r="DJ204" s="3955">
        <f>DJ193-7</f>
        <v>43892</v>
      </c>
      <c r="DK204" s="3955">
        <f>DK193-7</f>
        <v>43927</v>
      </c>
    </row>
    <row r="205" spans="1:117" ht="30" customHeight="1" x14ac:dyDescent="0.25">
      <c r="A205" s="4682"/>
      <c r="B205" s="4684"/>
      <c r="C205" s="6" t="s">
        <v>311</v>
      </c>
      <c r="D205" s="6"/>
      <c r="E205" s="513"/>
      <c r="F205" s="513"/>
      <c r="G205" s="513"/>
      <c r="H205" s="513"/>
      <c r="I205" s="513"/>
      <c r="J205" s="513"/>
      <c r="K205" s="513"/>
      <c r="L205" s="514"/>
      <c r="M205" s="513"/>
      <c r="N205" s="513"/>
      <c r="O205" s="513"/>
      <c r="P205" s="515"/>
      <c r="Q205" s="513"/>
      <c r="R205" s="513"/>
      <c r="S205" s="513"/>
      <c r="T205" s="513"/>
      <c r="U205" s="621"/>
      <c r="V205" s="76"/>
      <c r="W205" s="521"/>
      <c r="X205" s="62"/>
      <c r="Y205" s="94"/>
      <c r="Z205" s="61"/>
      <c r="AA205" s="191"/>
      <c r="AB205" s="94">
        <f>AB204-3</f>
        <v>40884</v>
      </c>
      <c r="AC205" s="61">
        <v>40912</v>
      </c>
      <c r="AD205" s="202">
        <v>40954</v>
      </c>
      <c r="AE205" s="76">
        <v>40983</v>
      </c>
      <c r="AF205" s="295">
        <f>AF204-3</f>
        <v>41383</v>
      </c>
      <c r="AG205" s="61">
        <f>AG204-3</f>
        <v>41411</v>
      </c>
      <c r="AH205" s="94">
        <f>AH204-3</f>
        <v>41439</v>
      </c>
      <c r="AI205" s="76">
        <v>41467</v>
      </c>
      <c r="AJ205" s="191">
        <v>41467</v>
      </c>
      <c r="AK205" s="61">
        <f>AK204-3</f>
        <v>41502</v>
      </c>
      <c r="AL205" s="295">
        <f>AL204-3</f>
        <v>41530</v>
      </c>
      <c r="AM205" s="295">
        <f>AM204-3</f>
        <v>41565</v>
      </c>
      <c r="AN205" s="295">
        <f>AN204-3</f>
        <v>41593</v>
      </c>
      <c r="AO205" s="295">
        <v>41628</v>
      </c>
      <c r="AP205" s="295">
        <f>AP204-3</f>
        <v>41677</v>
      </c>
      <c r="AQ205" s="295">
        <f>AQ204-3</f>
        <v>41347</v>
      </c>
      <c r="AR205" s="61">
        <f>AR204-3</f>
        <v>41740</v>
      </c>
      <c r="AS205" s="61">
        <f>AS204-3</f>
        <v>41775</v>
      </c>
      <c r="AT205" s="61">
        <f>AT204-3</f>
        <v>41810</v>
      </c>
      <c r="AU205" s="62" t="s">
        <v>106</v>
      </c>
      <c r="AV205" s="61">
        <v>41473</v>
      </c>
      <c r="AW205" s="191">
        <v>41508</v>
      </c>
      <c r="AX205" s="61">
        <f>AX204-3</f>
        <v>41557</v>
      </c>
      <c r="AY205" s="61">
        <f>AY204-3</f>
        <v>41950</v>
      </c>
      <c r="AZ205" s="61">
        <v>41620</v>
      </c>
      <c r="BA205" s="61">
        <v>41290</v>
      </c>
      <c r="BB205" s="61">
        <f t="shared" ref="BB205:BK205" si="423">BB204-3</f>
        <v>42055</v>
      </c>
      <c r="BC205" s="61">
        <f t="shared" si="423"/>
        <v>42090</v>
      </c>
      <c r="BD205" s="61">
        <f t="shared" si="423"/>
        <v>42125</v>
      </c>
      <c r="BE205" s="61">
        <f t="shared" si="423"/>
        <v>42160</v>
      </c>
      <c r="BF205" s="61">
        <f t="shared" si="423"/>
        <v>42188</v>
      </c>
      <c r="BG205" s="62" t="s">
        <v>106</v>
      </c>
      <c r="BH205" s="61">
        <v>42230</v>
      </c>
      <c r="BI205" s="61">
        <f t="shared" si="423"/>
        <v>42265</v>
      </c>
      <c r="BJ205" s="61">
        <f t="shared" si="423"/>
        <v>42300</v>
      </c>
      <c r="BK205" s="61">
        <f t="shared" si="423"/>
        <v>42321</v>
      </c>
      <c r="BL205" s="295">
        <v>42349</v>
      </c>
      <c r="BM205" s="295">
        <f t="shared" ref="BM205:BR205" si="424">BM204-3</f>
        <v>42384</v>
      </c>
      <c r="BN205" s="61">
        <f t="shared" si="424"/>
        <v>42419</v>
      </c>
      <c r="BO205" s="94">
        <f t="shared" si="424"/>
        <v>42454</v>
      </c>
      <c r="BP205" s="61">
        <f t="shared" si="424"/>
        <v>42489</v>
      </c>
      <c r="BQ205" s="295">
        <f>BQ204-3</f>
        <v>42524</v>
      </c>
      <c r="BR205" s="61">
        <f t="shared" si="424"/>
        <v>42559</v>
      </c>
      <c r="BS205" s="94" t="s">
        <v>106</v>
      </c>
      <c r="BT205" s="295">
        <f>BT204-3</f>
        <v>42587</v>
      </c>
      <c r="BU205" s="61">
        <f>BU204-3</f>
        <v>42615</v>
      </c>
      <c r="BV205" s="94">
        <f>BV204-3</f>
        <v>42657</v>
      </c>
      <c r="BW205" s="61">
        <f>BW204-3</f>
        <v>42685</v>
      </c>
      <c r="BX205" s="61">
        <v>42713</v>
      </c>
      <c r="BY205" s="94">
        <f t="shared" ref="BY205:CY205" si="425">BY204-3</f>
        <v>42762</v>
      </c>
      <c r="BZ205" s="61">
        <f t="shared" si="425"/>
        <v>42790</v>
      </c>
      <c r="CA205" s="94">
        <f t="shared" si="425"/>
        <v>42825</v>
      </c>
      <c r="CB205" s="295">
        <f t="shared" si="425"/>
        <v>42860</v>
      </c>
      <c r="CC205" s="61">
        <f t="shared" si="425"/>
        <v>42895</v>
      </c>
      <c r="CD205" s="94">
        <f t="shared" si="425"/>
        <v>42930</v>
      </c>
      <c r="CE205" s="94" t="s">
        <v>106</v>
      </c>
      <c r="CF205" s="124">
        <f t="shared" si="425"/>
        <v>42593</v>
      </c>
      <c r="CG205" s="124">
        <f t="shared" si="425"/>
        <v>43000</v>
      </c>
      <c r="CH205" s="124">
        <f t="shared" si="425"/>
        <v>43028</v>
      </c>
      <c r="CI205" s="124">
        <f t="shared" si="425"/>
        <v>43056</v>
      </c>
      <c r="CJ205" s="124">
        <f>CJ204-3</f>
        <v>43084</v>
      </c>
      <c r="CK205" s="124">
        <f t="shared" si="425"/>
        <v>43126</v>
      </c>
      <c r="CL205" s="124">
        <f t="shared" si="425"/>
        <v>43147</v>
      </c>
      <c r="CM205" s="124">
        <f t="shared" si="425"/>
        <v>43182</v>
      </c>
      <c r="CN205" s="124">
        <f t="shared" si="425"/>
        <v>43224</v>
      </c>
      <c r="CO205" s="124">
        <f t="shared" si="425"/>
        <v>43259</v>
      </c>
      <c r="CP205" s="124">
        <f t="shared" si="425"/>
        <v>43294</v>
      </c>
      <c r="CQ205" s="63" t="s">
        <v>106</v>
      </c>
      <c r="CR205" s="107">
        <f t="shared" si="425"/>
        <v>43329</v>
      </c>
      <c r="CS205" s="124">
        <f t="shared" si="425"/>
        <v>43350</v>
      </c>
      <c r="CT205" s="124">
        <f t="shared" si="425"/>
        <v>43385</v>
      </c>
      <c r="CU205" s="124">
        <f t="shared" si="425"/>
        <v>43420</v>
      </c>
      <c r="CV205" s="124">
        <f t="shared" si="425"/>
        <v>43448</v>
      </c>
      <c r="CW205" s="3957">
        <f t="shared" si="425"/>
        <v>43483</v>
      </c>
      <c r="CX205" s="3957">
        <f t="shared" si="425"/>
        <v>43511</v>
      </c>
      <c r="CY205" s="3957">
        <f t="shared" si="425"/>
        <v>43546</v>
      </c>
      <c r="CZ205" s="3957">
        <f>CZ204-3</f>
        <v>43588</v>
      </c>
      <c r="DA205" s="3957">
        <f>DA204-3</f>
        <v>43609</v>
      </c>
      <c r="DB205" s="3957">
        <f>DB204-3</f>
        <v>43637</v>
      </c>
      <c r="DC205" s="3957">
        <f>DC204-3</f>
        <v>43300</v>
      </c>
      <c r="DD205" s="3957" t="s">
        <v>25</v>
      </c>
      <c r="DE205" s="3957">
        <f t="shared" ref="DE205:DK205" si="426">DE204-3</f>
        <v>43728</v>
      </c>
      <c r="DF205" s="3957">
        <f t="shared" si="426"/>
        <v>43763</v>
      </c>
      <c r="DG205" s="3957">
        <f t="shared" si="426"/>
        <v>43777</v>
      </c>
      <c r="DH205" s="3957">
        <f t="shared" si="426"/>
        <v>43791</v>
      </c>
      <c r="DI205" s="3957">
        <f t="shared" si="426"/>
        <v>43854</v>
      </c>
      <c r="DJ205" s="3957">
        <f t="shared" si="426"/>
        <v>43889</v>
      </c>
      <c r="DK205" s="3957">
        <f t="shared" si="426"/>
        <v>43924</v>
      </c>
    </row>
    <row r="206" spans="1:117" ht="30" customHeight="1" x14ac:dyDescent="0.25">
      <c r="A206" s="4682"/>
      <c r="B206" s="4684"/>
      <c r="C206" s="602" t="s">
        <v>33</v>
      </c>
      <c r="D206" s="602"/>
      <c r="E206" s="591"/>
      <c r="F206" s="591"/>
      <c r="G206" s="591"/>
      <c r="H206" s="591"/>
      <c r="I206" s="591"/>
      <c r="J206" s="591"/>
      <c r="K206" s="591"/>
      <c r="L206" s="592"/>
      <c r="M206" s="591"/>
      <c r="N206" s="591"/>
      <c r="O206" s="591"/>
      <c r="P206" s="593"/>
      <c r="Q206" s="591"/>
      <c r="R206" s="591"/>
      <c r="S206" s="591"/>
      <c r="T206" s="591"/>
      <c r="U206" s="616"/>
      <c r="V206" s="554"/>
      <c r="W206" s="635"/>
      <c r="X206" s="112"/>
      <c r="Y206" s="573"/>
      <c r="Z206" s="574"/>
      <c r="AA206" s="640"/>
      <c r="AB206" s="573">
        <v>41248</v>
      </c>
      <c r="AC206" s="574">
        <v>41277</v>
      </c>
      <c r="AD206" s="555">
        <v>41318</v>
      </c>
      <c r="AE206" s="554">
        <v>41346</v>
      </c>
      <c r="AF206" s="576">
        <v>41381</v>
      </c>
      <c r="AG206" s="573">
        <f>AG205-2</f>
        <v>41409</v>
      </c>
      <c r="AH206" s="573">
        <f>AH205-2</f>
        <v>41437</v>
      </c>
      <c r="AI206" s="554">
        <v>41466</v>
      </c>
      <c r="AJ206" s="640">
        <v>41466</v>
      </c>
      <c r="AK206" s="574">
        <f>AK205-2</f>
        <v>41500</v>
      </c>
      <c r="AL206" s="575">
        <f>AL205-2</f>
        <v>41528</v>
      </c>
      <c r="AM206" s="575">
        <f>AM205-2</f>
        <v>41563</v>
      </c>
      <c r="AN206" s="575">
        <f>AN205-2</f>
        <v>41591</v>
      </c>
      <c r="AO206" s="576">
        <v>41626</v>
      </c>
      <c r="AP206" s="575">
        <f>AP205-2</f>
        <v>41675</v>
      </c>
      <c r="AQ206" s="575">
        <f>AQ205-2</f>
        <v>41345</v>
      </c>
      <c r="AR206" s="574">
        <f>AR205-2</f>
        <v>41738</v>
      </c>
      <c r="AS206" s="574">
        <f>AS205-2</f>
        <v>41773</v>
      </c>
      <c r="AT206" s="574">
        <f>AT205-2</f>
        <v>41808</v>
      </c>
      <c r="AU206" s="112" t="s">
        <v>106</v>
      </c>
      <c r="AV206" s="554">
        <v>41471</v>
      </c>
      <c r="AW206" s="640">
        <v>41872</v>
      </c>
      <c r="AX206" s="574">
        <f>AX205-2</f>
        <v>41555</v>
      </c>
      <c r="AY206" s="574">
        <f>AY205-2</f>
        <v>41948</v>
      </c>
      <c r="AZ206" s="574">
        <v>41983</v>
      </c>
      <c r="BA206" s="574">
        <v>42018</v>
      </c>
      <c r="BB206" s="574">
        <f>BB205-2</f>
        <v>42053</v>
      </c>
      <c r="BC206" s="574">
        <f>BC205-2</f>
        <v>42088</v>
      </c>
      <c r="BD206" s="574">
        <f>BD205-2</f>
        <v>42123</v>
      </c>
      <c r="BE206" s="574">
        <v>42158</v>
      </c>
      <c r="BF206" s="554">
        <v>42186</v>
      </c>
      <c r="BG206" s="112" t="s">
        <v>106</v>
      </c>
      <c r="BH206" s="574">
        <v>42228</v>
      </c>
      <c r="BI206" s="574">
        <v>42263</v>
      </c>
      <c r="BJ206" s="574">
        <v>42298</v>
      </c>
      <c r="BK206" s="1154">
        <v>42319</v>
      </c>
      <c r="BL206" s="575">
        <v>42347</v>
      </c>
      <c r="BM206" s="575">
        <f t="shared" ref="BM206:BR206" si="427">BM205-2</f>
        <v>42382</v>
      </c>
      <c r="BN206" s="574">
        <f t="shared" si="427"/>
        <v>42417</v>
      </c>
      <c r="BO206" s="573">
        <f t="shared" si="427"/>
        <v>42452</v>
      </c>
      <c r="BP206" s="574">
        <f t="shared" si="427"/>
        <v>42487</v>
      </c>
      <c r="BQ206" s="575">
        <f>BQ205-2</f>
        <v>42522</v>
      </c>
      <c r="BR206" s="554">
        <f t="shared" si="427"/>
        <v>42557</v>
      </c>
      <c r="BS206" s="573" t="s">
        <v>106</v>
      </c>
      <c r="BT206" s="575">
        <f t="shared" ref="BT206:CA206" si="428">BT205-2</f>
        <v>42585</v>
      </c>
      <c r="BU206" s="554">
        <f t="shared" si="428"/>
        <v>42613</v>
      </c>
      <c r="BV206" s="573">
        <f t="shared" si="428"/>
        <v>42655</v>
      </c>
      <c r="BW206" s="574">
        <f t="shared" si="428"/>
        <v>42683</v>
      </c>
      <c r="BX206" s="574">
        <f t="shared" si="428"/>
        <v>42711</v>
      </c>
      <c r="BY206" s="573">
        <f t="shared" si="428"/>
        <v>42760</v>
      </c>
      <c r="BZ206" s="574">
        <f t="shared" si="428"/>
        <v>42788</v>
      </c>
      <c r="CA206" s="573">
        <f t="shared" si="428"/>
        <v>42823</v>
      </c>
      <c r="CB206" s="575">
        <f>CB205-2</f>
        <v>42858</v>
      </c>
      <c r="CC206" s="574">
        <f>CC205-2</f>
        <v>42893</v>
      </c>
      <c r="CD206" s="635">
        <f>CD205-2</f>
        <v>42928</v>
      </c>
      <c r="CE206" s="573" t="s">
        <v>106</v>
      </c>
      <c r="CF206" s="572">
        <f t="shared" ref="CF206:CP206" si="429">CF205-2</f>
        <v>42591</v>
      </c>
      <c r="CG206" s="572">
        <f t="shared" si="429"/>
        <v>42998</v>
      </c>
      <c r="CH206" s="572">
        <f t="shared" si="429"/>
        <v>43026</v>
      </c>
      <c r="CI206" s="572">
        <f>CI205-2</f>
        <v>43054</v>
      </c>
      <c r="CJ206" s="572">
        <f t="shared" si="429"/>
        <v>43082</v>
      </c>
      <c r="CK206" s="572">
        <f t="shared" si="429"/>
        <v>43124</v>
      </c>
      <c r="CL206" s="572">
        <f t="shared" si="429"/>
        <v>43145</v>
      </c>
      <c r="CM206" s="572">
        <f t="shared" si="429"/>
        <v>43180</v>
      </c>
      <c r="CN206" s="572">
        <f t="shared" si="429"/>
        <v>43222</v>
      </c>
      <c r="CO206" s="572">
        <f t="shared" si="429"/>
        <v>43257</v>
      </c>
      <c r="CP206" s="572">
        <f t="shared" si="429"/>
        <v>43292</v>
      </c>
      <c r="CQ206" s="115" t="s">
        <v>106</v>
      </c>
      <c r="CR206" s="3173">
        <f t="shared" ref="CR206:CY206" si="430">CR205-2</f>
        <v>43327</v>
      </c>
      <c r="CS206" s="572">
        <f t="shared" si="430"/>
        <v>43348</v>
      </c>
      <c r="CT206" s="572">
        <f t="shared" si="430"/>
        <v>43383</v>
      </c>
      <c r="CU206" s="3208">
        <f t="shared" si="430"/>
        <v>43418</v>
      </c>
      <c r="CV206" s="572">
        <f t="shared" si="430"/>
        <v>43446</v>
      </c>
      <c r="CW206" s="3963">
        <f t="shared" si="430"/>
        <v>43481</v>
      </c>
      <c r="CX206" s="3963">
        <f t="shared" si="430"/>
        <v>43509</v>
      </c>
      <c r="CY206" s="3963">
        <f t="shared" si="430"/>
        <v>43544</v>
      </c>
      <c r="CZ206" s="3982">
        <f>CZ205-2</f>
        <v>43586</v>
      </c>
      <c r="DA206" s="3982">
        <f>DA205-2</f>
        <v>43607</v>
      </c>
      <c r="DB206" s="3964">
        <f>DB205-2</f>
        <v>43635</v>
      </c>
      <c r="DC206" s="3982">
        <f>DC205-2</f>
        <v>43298</v>
      </c>
      <c r="DD206" s="3982" t="s">
        <v>25</v>
      </c>
      <c r="DE206" s="3982">
        <f t="shared" ref="DE206:DK206" si="431">DE205-2</f>
        <v>43726</v>
      </c>
      <c r="DF206" s="3982">
        <f t="shared" si="431"/>
        <v>43761</v>
      </c>
      <c r="DG206" s="3982">
        <f t="shared" si="431"/>
        <v>43775</v>
      </c>
      <c r="DH206" s="3982">
        <f t="shared" si="431"/>
        <v>43789</v>
      </c>
      <c r="DI206" s="3982">
        <f t="shared" si="431"/>
        <v>43852</v>
      </c>
      <c r="DJ206" s="3982">
        <f t="shared" si="431"/>
        <v>43887</v>
      </c>
      <c r="DK206" s="3982">
        <f t="shared" si="431"/>
        <v>43922</v>
      </c>
    </row>
    <row r="207" spans="1:117" ht="30" customHeight="1" thickBot="1" x14ac:dyDescent="0.3">
      <c r="A207" s="4682"/>
      <c r="B207" s="4684"/>
      <c r="C207" s="6" t="s">
        <v>6</v>
      </c>
      <c r="D207" s="6"/>
      <c r="E207" s="516"/>
      <c r="F207" s="516"/>
      <c r="G207" s="516"/>
      <c r="H207" s="516"/>
      <c r="I207" s="516"/>
      <c r="J207" s="516"/>
      <c r="K207" s="516"/>
      <c r="L207" s="514"/>
      <c r="M207" s="516"/>
      <c r="N207" s="516"/>
      <c r="O207" s="516"/>
      <c r="P207" s="516"/>
      <c r="Q207" s="516"/>
      <c r="R207" s="516"/>
      <c r="S207" s="516"/>
      <c r="T207" s="516"/>
      <c r="U207" s="625"/>
      <c r="V207" s="630"/>
      <c r="W207" s="95"/>
      <c r="X207" s="642"/>
      <c r="Y207" s="95"/>
      <c r="Z207" s="67"/>
      <c r="AA207" s="642"/>
      <c r="AB207" s="95">
        <f t="shared" ref="AB207:AI207" si="432">AB206-14</f>
        <v>41234</v>
      </c>
      <c r="AC207" s="67">
        <f t="shared" si="432"/>
        <v>41263</v>
      </c>
      <c r="AD207" s="754">
        <f t="shared" si="432"/>
        <v>41304</v>
      </c>
      <c r="AE207" s="630">
        <f t="shared" si="432"/>
        <v>41332</v>
      </c>
      <c r="AF207" s="106">
        <f t="shared" si="432"/>
        <v>41367</v>
      </c>
      <c r="AG207" s="67">
        <f t="shared" si="432"/>
        <v>41395</v>
      </c>
      <c r="AH207" s="95">
        <f t="shared" si="432"/>
        <v>41423</v>
      </c>
      <c r="AI207" s="67">
        <f t="shared" si="432"/>
        <v>41452</v>
      </c>
      <c r="AJ207" s="889">
        <v>41452</v>
      </c>
      <c r="AK207" s="67">
        <f t="shared" ref="AK207:AR207" si="433">AK206-14</f>
        <v>41486</v>
      </c>
      <c r="AL207" s="106">
        <f t="shared" si="433"/>
        <v>41514</v>
      </c>
      <c r="AM207" s="106">
        <f t="shared" si="433"/>
        <v>41549</v>
      </c>
      <c r="AN207" s="106">
        <f t="shared" si="433"/>
        <v>41577</v>
      </c>
      <c r="AO207" s="106">
        <f t="shared" si="433"/>
        <v>41612</v>
      </c>
      <c r="AP207" s="106">
        <f t="shared" si="433"/>
        <v>41661</v>
      </c>
      <c r="AQ207" s="106">
        <f t="shared" si="433"/>
        <v>41331</v>
      </c>
      <c r="AR207" s="67">
        <f t="shared" si="433"/>
        <v>41724</v>
      </c>
      <c r="AS207" s="67">
        <f>AS206-14</f>
        <v>41759</v>
      </c>
      <c r="AT207" s="67">
        <f>AT206-14</f>
        <v>41794</v>
      </c>
      <c r="AU207" s="642" t="s">
        <v>106</v>
      </c>
      <c r="AV207" s="67">
        <v>41829</v>
      </c>
      <c r="AW207" s="67">
        <f t="shared" ref="AW207:BF207" si="434">AW206-14</f>
        <v>41858</v>
      </c>
      <c r="AX207" s="67">
        <f t="shared" si="434"/>
        <v>41541</v>
      </c>
      <c r="AY207" s="67">
        <f t="shared" si="434"/>
        <v>41934</v>
      </c>
      <c r="AZ207" s="67">
        <f t="shared" si="434"/>
        <v>41969</v>
      </c>
      <c r="BA207" s="67">
        <f t="shared" si="434"/>
        <v>42004</v>
      </c>
      <c r="BB207" s="67">
        <f t="shared" si="434"/>
        <v>42039</v>
      </c>
      <c r="BC207" s="67">
        <f t="shared" si="434"/>
        <v>42074</v>
      </c>
      <c r="BD207" s="67">
        <f t="shared" si="434"/>
        <v>42109</v>
      </c>
      <c r="BE207" s="67">
        <f t="shared" si="434"/>
        <v>42144</v>
      </c>
      <c r="BF207" s="67">
        <f t="shared" si="434"/>
        <v>42172</v>
      </c>
      <c r="BG207" s="642" t="s">
        <v>106</v>
      </c>
      <c r="BH207" s="67">
        <f>BH206-14</f>
        <v>42214</v>
      </c>
      <c r="BI207" s="67">
        <f>BI206-14</f>
        <v>42249</v>
      </c>
      <c r="BJ207" s="630">
        <f>BJ206-21</f>
        <v>42277</v>
      </c>
      <c r="BK207" s="67">
        <f t="shared" ref="BK207:BR207" si="435">BK206-14</f>
        <v>42305</v>
      </c>
      <c r="BL207" s="106">
        <f t="shared" si="435"/>
        <v>42333</v>
      </c>
      <c r="BM207" s="1201">
        <f t="shared" si="435"/>
        <v>42368</v>
      </c>
      <c r="BN207" s="1200">
        <f t="shared" si="435"/>
        <v>42403</v>
      </c>
      <c r="BO207" s="1202">
        <f t="shared" si="435"/>
        <v>42438</v>
      </c>
      <c r="BP207" s="1200">
        <f t="shared" si="435"/>
        <v>42473</v>
      </c>
      <c r="BQ207" s="1202">
        <f t="shared" si="435"/>
        <v>42508</v>
      </c>
      <c r="BR207" s="1200">
        <f t="shared" si="435"/>
        <v>42543</v>
      </c>
      <c r="BS207" s="1202" t="s">
        <v>106</v>
      </c>
      <c r="BT207" s="1201">
        <f>BT206-14</f>
        <v>42571</v>
      </c>
      <c r="BU207" s="1200">
        <f>BU206-14</f>
        <v>42599</v>
      </c>
      <c r="BV207" s="1202">
        <f t="shared" ref="BV207:CA207" si="436">BV206-14</f>
        <v>42641</v>
      </c>
      <c r="BW207" s="1200">
        <f t="shared" si="436"/>
        <v>42669</v>
      </c>
      <c r="BX207" s="1200">
        <f t="shared" si="436"/>
        <v>42697</v>
      </c>
      <c r="BY207" s="1202">
        <f t="shared" si="436"/>
        <v>42746</v>
      </c>
      <c r="BZ207" s="1200">
        <f t="shared" si="436"/>
        <v>42774</v>
      </c>
      <c r="CA207" s="1202">
        <f t="shared" si="436"/>
        <v>42809</v>
      </c>
      <c r="CB207" s="1201">
        <f>CB206-14</f>
        <v>42844</v>
      </c>
      <c r="CC207" s="1200">
        <f>CC206-14</f>
        <v>42879</v>
      </c>
      <c r="CD207" s="1202">
        <f>CD206-14</f>
        <v>42914</v>
      </c>
      <c r="CE207" s="1202" t="s">
        <v>106</v>
      </c>
      <c r="CF207" s="1688">
        <f t="shared" ref="CF207:CP207" si="437">CF206-14</f>
        <v>42577</v>
      </c>
      <c r="CG207" s="1688">
        <f t="shared" si="437"/>
        <v>42984</v>
      </c>
      <c r="CH207" s="1688">
        <f t="shared" si="437"/>
        <v>43012</v>
      </c>
      <c r="CI207" s="1688">
        <f t="shared" si="437"/>
        <v>43040</v>
      </c>
      <c r="CJ207" s="1688">
        <f t="shared" si="437"/>
        <v>43068</v>
      </c>
      <c r="CK207" s="1688">
        <f t="shared" si="437"/>
        <v>43110</v>
      </c>
      <c r="CL207" s="1688">
        <f t="shared" si="437"/>
        <v>43131</v>
      </c>
      <c r="CM207" s="1688">
        <f t="shared" si="437"/>
        <v>43166</v>
      </c>
      <c r="CN207" s="1688">
        <f t="shared" si="437"/>
        <v>43208</v>
      </c>
      <c r="CO207" s="1688">
        <f t="shared" si="437"/>
        <v>43243</v>
      </c>
      <c r="CP207" s="1688">
        <f t="shared" si="437"/>
        <v>43278</v>
      </c>
      <c r="CQ207" s="3160" t="s">
        <v>106</v>
      </c>
      <c r="CR207" s="3177">
        <f t="shared" ref="CR207:CY207" si="438">CR206-14</f>
        <v>43313</v>
      </c>
      <c r="CS207" s="1688">
        <f t="shared" si="438"/>
        <v>43334</v>
      </c>
      <c r="CT207" s="1688">
        <f t="shared" si="438"/>
        <v>43369</v>
      </c>
      <c r="CU207" s="1688">
        <f t="shared" si="438"/>
        <v>43404</v>
      </c>
      <c r="CV207" s="1688">
        <f t="shared" si="438"/>
        <v>43432</v>
      </c>
      <c r="CW207" s="3983">
        <f t="shared" si="438"/>
        <v>43467</v>
      </c>
      <c r="CX207" s="3983">
        <f t="shared" si="438"/>
        <v>43495</v>
      </c>
      <c r="CY207" s="3983">
        <f t="shared" si="438"/>
        <v>43530</v>
      </c>
      <c r="CZ207" s="3983">
        <f>CZ206-14</f>
        <v>43572</v>
      </c>
      <c r="DA207" s="3983">
        <f>DA206-14</f>
        <v>43593</v>
      </c>
      <c r="DB207" s="3983">
        <f>DB206-14</f>
        <v>43621</v>
      </c>
      <c r="DC207" s="3983">
        <f>DC206-14</f>
        <v>43284</v>
      </c>
      <c r="DD207" s="3983" t="s">
        <v>25</v>
      </c>
      <c r="DE207" s="3983">
        <f>DE206-14</f>
        <v>43712</v>
      </c>
      <c r="DF207" s="3983">
        <f>DF206-14</f>
        <v>43747</v>
      </c>
      <c r="DG207" s="3983" t="s">
        <v>107</v>
      </c>
      <c r="DH207" s="3983">
        <f>DH206-14</f>
        <v>43775</v>
      </c>
      <c r="DI207" s="3983">
        <f>DI206-14</f>
        <v>43838</v>
      </c>
      <c r="DJ207" s="3983">
        <f>DJ206-14</f>
        <v>43873</v>
      </c>
      <c r="DK207" s="3983">
        <f>DK206-14</f>
        <v>43908</v>
      </c>
    </row>
    <row r="208" spans="1:117" ht="30" hidden="1" customHeight="1" x14ac:dyDescent="0.25">
      <c r="A208" s="4682"/>
      <c r="B208" s="4684"/>
      <c r="C208" s="6" t="s">
        <v>9</v>
      </c>
      <c r="D208" s="6"/>
      <c r="E208" s="516"/>
      <c r="F208" s="516"/>
      <c r="G208" s="516"/>
      <c r="H208" s="516"/>
      <c r="I208" s="516"/>
      <c r="J208" s="516"/>
      <c r="K208" s="516"/>
      <c r="L208" s="514"/>
      <c r="M208" s="516"/>
      <c r="N208" s="516"/>
      <c r="O208" s="516"/>
      <c r="P208" s="516"/>
      <c r="Q208" s="516"/>
      <c r="R208" s="516"/>
      <c r="S208" s="516"/>
      <c r="T208" s="516"/>
      <c r="U208" s="625"/>
      <c r="V208" s="630"/>
      <c r="W208" s="95"/>
      <c r="X208" s="67"/>
      <c r="Y208" s="95"/>
      <c r="Z208" s="67"/>
      <c r="AA208" s="642"/>
      <c r="AB208" s="95"/>
      <c r="AC208" s="67"/>
      <c r="AD208" s="95"/>
      <c r="AE208" s="67"/>
      <c r="AF208" s="106"/>
      <c r="AG208" s="67"/>
      <c r="AH208" s="95"/>
      <c r="AI208" s="67"/>
      <c r="AJ208" s="642" t="s">
        <v>25</v>
      </c>
      <c r="AK208" s="67"/>
      <c r="AL208" s="106"/>
      <c r="AM208" s="106"/>
      <c r="AN208" s="106"/>
      <c r="AO208" s="106"/>
      <c r="AP208" s="106"/>
      <c r="AQ208" s="106"/>
      <c r="AR208" s="67"/>
      <c r="AS208" s="67"/>
      <c r="AT208" s="67"/>
      <c r="AU208" s="642"/>
      <c r="AV208" s="67"/>
      <c r="AW208" s="889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</row>
    <row r="209" spans="1:117" ht="30" hidden="1" customHeight="1" thickBot="1" x14ac:dyDescent="0.3">
      <c r="A209" s="4682"/>
      <c r="B209" s="4684"/>
      <c r="C209" s="605" t="s">
        <v>134</v>
      </c>
      <c r="D209" s="605"/>
      <c r="E209" s="606"/>
      <c r="F209" s="606"/>
      <c r="G209" s="606"/>
      <c r="H209" s="606"/>
      <c r="I209" s="606"/>
      <c r="J209" s="606"/>
      <c r="K209" s="607"/>
      <c r="L209" s="607"/>
      <c r="M209" s="607"/>
      <c r="N209" s="608"/>
      <c r="O209" s="607"/>
      <c r="P209" s="607"/>
      <c r="Q209" s="607"/>
      <c r="R209" s="607"/>
      <c r="S209" s="607"/>
      <c r="T209" s="607"/>
      <c r="U209" s="626"/>
      <c r="V209" s="631"/>
      <c r="W209" s="636"/>
      <c r="X209" s="631"/>
      <c r="Y209" s="636"/>
      <c r="Z209" s="631"/>
      <c r="AA209" s="644"/>
      <c r="AB209" s="643">
        <v>41120</v>
      </c>
      <c r="AC209" s="644">
        <v>41151</v>
      </c>
      <c r="AD209" s="643">
        <v>41182</v>
      </c>
      <c r="AE209" s="644">
        <v>41212</v>
      </c>
      <c r="AF209" s="813">
        <v>41608</v>
      </c>
      <c r="AG209" s="644">
        <v>41638</v>
      </c>
      <c r="AH209" s="643">
        <v>41304</v>
      </c>
      <c r="AI209" s="644">
        <v>41333</v>
      </c>
      <c r="AJ209" s="644">
        <v>41363</v>
      </c>
      <c r="AK209" s="644">
        <v>41394</v>
      </c>
      <c r="AL209" s="813">
        <v>41424</v>
      </c>
      <c r="AM209" s="905">
        <v>41820</v>
      </c>
      <c r="AN209" s="905">
        <v>41850</v>
      </c>
      <c r="AO209" s="905">
        <v>41881</v>
      </c>
      <c r="AP209" s="905">
        <v>41912</v>
      </c>
      <c r="AQ209" s="905">
        <v>41942</v>
      </c>
      <c r="AR209" s="872">
        <v>41973</v>
      </c>
      <c r="AS209" s="872">
        <v>42003</v>
      </c>
      <c r="AT209" s="872">
        <v>42034</v>
      </c>
      <c r="AU209" s="872">
        <v>42063</v>
      </c>
      <c r="AV209" s="872">
        <v>41363</v>
      </c>
      <c r="AW209" s="949">
        <v>41394</v>
      </c>
      <c r="AX209" s="872">
        <v>42154</v>
      </c>
      <c r="AY209" s="872">
        <v>42185</v>
      </c>
      <c r="AZ209" s="872">
        <v>42215</v>
      </c>
      <c r="BA209" s="872">
        <v>42246</v>
      </c>
      <c r="BB209" s="872"/>
      <c r="BC209" s="872"/>
      <c r="BD209" s="872"/>
      <c r="BE209" s="872"/>
      <c r="BF209" s="872"/>
      <c r="BG209" s="872"/>
      <c r="BH209" s="872"/>
      <c r="BI209" s="872"/>
      <c r="BJ209" s="872"/>
    </row>
    <row r="210" spans="1:117" ht="200.1" customHeight="1" thickBot="1" x14ac:dyDescent="0.3">
      <c r="A210" s="4682"/>
      <c r="B210" s="4685"/>
      <c r="C210" s="22" t="s">
        <v>30</v>
      </c>
      <c r="D210" s="22"/>
      <c r="E210" s="577"/>
      <c r="F210" s="801"/>
      <c r="G210" s="802"/>
      <c r="H210" s="802"/>
      <c r="I210" s="801"/>
      <c r="J210" s="803"/>
      <c r="K210" s="32"/>
      <c r="L210" s="109"/>
      <c r="M210" s="183"/>
      <c r="N210" s="577"/>
      <c r="O210" s="464"/>
      <c r="P210" s="577"/>
      <c r="Q210" s="804"/>
      <c r="R210" s="109"/>
      <c r="S210" s="32"/>
      <c r="T210" s="159"/>
      <c r="U210" s="32"/>
      <c r="V210" s="159"/>
      <c r="W210" s="32"/>
      <c r="X210" s="578"/>
      <c r="Y210" s="577"/>
      <c r="Z210" s="159"/>
      <c r="AA210" s="577"/>
      <c r="AB210" s="750"/>
      <c r="AC210" s="826" t="s">
        <v>208</v>
      </c>
      <c r="AD210" s="828" t="s">
        <v>208</v>
      </c>
      <c r="AE210" s="817"/>
      <c r="AF210" s="826" t="s">
        <v>243</v>
      </c>
      <c r="AG210" s="719" t="s">
        <v>243</v>
      </c>
      <c r="AH210" s="755"/>
      <c r="AI210" s="719" t="s">
        <v>246</v>
      </c>
      <c r="AJ210" s="719" t="s">
        <v>246</v>
      </c>
      <c r="AK210" s="719" t="s">
        <v>252</v>
      </c>
      <c r="AL210" s="198" t="s">
        <v>252</v>
      </c>
      <c r="AM210" s="906"/>
      <c r="AN210" s="906"/>
      <c r="AO210" s="906"/>
      <c r="AP210" s="924" t="s">
        <v>282</v>
      </c>
      <c r="AQ210" s="906"/>
      <c r="AR210" s="898"/>
      <c r="AS210" s="898"/>
      <c r="AT210" s="898"/>
      <c r="AU210" s="929"/>
      <c r="AV210" s="929" t="s">
        <v>315</v>
      </c>
      <c r="AW210" s="950" t="s">
        <v>296</v>
      </c>
      <c r="AX210" s="929" t="s">
        <v>316</v>
      </c>
      <c r="AY210" s="929" t="s">
        <v>294</v>
      </c>
      <c r="AZ210" s="929" t="s">
        <v>293</v>
      </c>
      <c r="BA210" s="929" t="s">
        <v>285</v>
      </c>
      <c r="BB210" s="929"/>
      <c r="BC210" s="950" t="s">
        <v>331</v>
      </c>
      <c r="BD210" s="929"/>
      <c r="BE210" s="929"/>
      <c r="BF210" s="929" t="s">
        <v>365</v>
      </c>
      <c r="BG210" s="929"/>
      <c r="BH210" s="929"/>
      <c r="BI210" s="929" t="s">
        <v>382</v>
      </c>
      <c r="BJ210" s="929" t="s">
        <v>372</v>
      </c>
      <c r="BK210" s="2095" t="s">
        <v>374</v>
      </c>
      <c r="BL210" s="4265" t="s">
        <v>383</v>
      </c>
      <c r="BR210" s="198" t="s">
        <v>560</v>
      </c>
      <c r="BS210" s="399"/>
      <c r="BT210" s="750"/>
      <c r="BU210" s="399"/>
      <c r="BV210" s="750"/>
      <c r="BW210" s="719" t="s">
        <v>566</v>
      </c>
      <c r="BX210" s="755" t="s">
        <v>566</v>
      </c>
      <c r="BY210" s="719"/>
      <c r="BZ210" s="750"/>
      <c r="CA210" s="399"/>
      <c r="CB210" s="750"/>
      <c r="CC210" s="399"/>
      <c r="CD210" s="755" t="s">
        <v>628</v>
      </c>
      <c r="CE210" s="399"/>
      <c r="CF210" s="903"/>
      <c r="CG210" s="2892" t="s">
        <v>750</v>
      </c>
      <c r="CH210" s="2892" t="s">
        <v>749</v>
      </c>
      <c r="CI210" s="902" t="s">
        <v>738</v>
      </c>
      <c r="CJ210" s="3165" t="s">
        <v>759</v>
      </c>
      <c r="CK210" s="750"/>
      <c r="CL210" s="719" t="s">
        <v>752</v>
      </c>
      <c r="CM210" s="755" t="s">
        <v>753</v>
      </c>
      <c r="CN210" s="399" t="s">
        <v>1</v>
      </c>
      <c r="CO210" s="750"/>
      <c r="CP210" s="719" t="s">
        <v>733</v>
      </c>
      <c r="CQ210" s="755"/>
      <c r="CR210" s="719" t="s">
        <v>733</v>
      </c>
      <c r="CS210" s="755" t="s">
        <v>733</v>
      </c>
      <c r="CT210" s="719"/>
      <c r="CU210" s="755"/>
      <c r="CV210" s="719" t="s">
        <v>843</v>
      </c>
      <c r="CW210" s="3770" t="s">
        <v>848</v>
      </c>
      <c r="CX210" s="3758" t="s">
        <v>947</v>
      </c>
      <c r="CY210" s="3771" t="s">
        <v>882</v>
      </c>
      <c r="CZ210" s="3771" t="s">
        <v>883</v>
      </c>
      <c r="DA210" s="3771" t="s">
        <v>855</v>
      </c>
      <c r="DB210" s="3771" t="s">
        <v>855</v>
      </c>
      <c r="DC210" s="3939" t="s">
        <v>871</v>
      </c>
      <c r="DD210" s="3771" t="s">
        <v>855</v>
      </c>
      <c r="DE210" s="3939" t="s">
        <v>918</v>
      </c>
      <c r="DF210" s="3939"/>
      <c r="DG210" s="3939" t="s">
        <v>921</v>
      </c>
      <c r="DH210" s="3939" t="s">
        <v>872</v>
      </c>
      <c r="DI210" s="3939"/>
      <c r="DJ210" s="3939"/>
      <c r="DK210" s="3939"/>
    </row>
    <row r="211" spans="1:117" s="1" customFormat="1" ht="30" customHeight="1" x14ac:dyDescent="0.25">
      <c r="A211" s="24"/>
      <c r="B211" s="36"/>
      <c r="C211" s="4"/>
      <c r="D211" s="4"/>
      <c r="E211" s="25"/>
      <c r="F211" s="41"/>
      <c r="G211" s="41"/>
      <c r="H211" s="41"/>
      <c r="I211" s="41"/>
      <c r="J211" s="41"/>
      <c r="K211" s="25"/>
      <c r="L211" s="25"/>
      <c r="M211" s="185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4265"/>
      <c r="AC211" s="827"/>
      <c r="AD211" s="827"/>
      <c r="AE211" s="827"/>
      <c r="AF211" s="827"/>
      <c r="AJ211" s="2803"/>
      <c r="AU211" s="2803"/>
      <c r="AW211" s="2803"/>
      <c r="BL211" s="181"/>
      <c r="BM211" s="181"/>
      <c r="BN211" s="181"/>
      <c r="CQ211" s="2803"/>
      <c r="CR211" s="2803"/>
      <c r="CW211" s="3760"/>
      <c r="CX211" s="3760"/>
      <c r="CY211" s="3760"/>
      <c r="CZ211" s="3760"/>
      <c r="DA211" s="3760"/>
      <c r="DB211" s="3760"/>
      <c r="DC211" s="3760"/>
      <c r="DD211" s="3760"/>
      <c r="DE211" s="3760"/>
      <c r="DF211" s="3760"/>
      <c r="DG211" s="4826" t="s">
        <v>916</v>
      </c>
      <c r="DH211" s="4826"/>
      <c r="DI211" s="3760"/>
      <c r="DJ211" s="3760"/>
      <c r="DK211" s="3760"/>
      <c r="DM211" s="2803"/>
    </row>
    <row r="212" spans="1:117" s="1" customFormat="1" ht="15" customHeight="1" x14ac:dyDescent="0.25">
      <c r="A212" s="24"/>
      <c r="B212" s="36"/>
      <c r="C212" s="4"/>
      <c r="D212" s="4"/>
      <c r="E212" s="25"/>
      <c r="F212" s="41"/>
      <c r="G212" s="41"/>
      <c r="H212" s="41"/>
      <c r="I212" s="41"/>
      <c r="J212" s="41"/>
      <c r="K212" s="25"/>
      <c r="L212" s="25"/>
      <c r="M212" s="185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4265"/>
      <c r="AC212" s="827"/>
      <c r="AD212" s="827"/>
      <c r="AE212" s="827"/>
      <c r="AF212" s="827"/>
      <c r="AJ212" s="2803"/>
      <c r="AU212" s="2803"/>
      <c r="AW212" s="2803"/>
      <c r="BL212" s="181"/>
      <c r="BM212" s="181"/>
      <c r="BN212" s="181"/>
      <c r="CQ212" s="2803"/>
      <c r="CR212" s="2803"/>
      <c r="CW212" s="3760"/>
      <c r="CX212" s="3760"/>
      <c r="CY212" s="3760"/>
      <c r="CZ212" s="3760"/>
      <c r="DA212" s="3760"/>
      <c r="DB212" s="3760"/>
      <c r="DC212" s="3760"/>
      <c r="DD212" s="3760"/>
      <c r="DE212" s="3760"/>
      <c r="DF212" s="3760"/>
      <c r="DG212" s="3760"/>
      <c r="DH212" s="3760"/>
      <c r="DI212" s="3760"/>
      <c r="DJ212" s="3760"/>
      <c r="DK212" s="3760"/>
      <c r="DM212" s="2803"/>
    </row>
    <row r="213" spans="1:117" s="1" customFormat="1" ht="15" customHeight="1" x14ac:dyDescent="0.25">
      <c r="A213" s="24"/>
      <c r="B213" s="36"/>
      <c r="C213" s="4"/>
      <c r="D213" s="4"/>
      <c r="E213" s="25"/>
      <c r="F213" s="41"/>
      <c r="G213" s="41"/>
      <c r="H213" s="41"/>
      <c r="I213" s="41"/>
      <c r="J213" s="41"/>
      <c r="K213" s="25"/>
      <c r="L213" s="25"/>
      <c r="M213" s="185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4265"/>
      <c r="AC213" s="827"/>
      <c r="AD213" s="827"/>
      <c r="AE213" s="827"/>
      <c r="AF213" s="827"/>
      <c r="AJ213" s="2803"/>
      <c r="AU213" s="2803"/>
      <c r="AW213" s="2803"/>
      <c r="BL213" s="181"/>
      <c r="BM213" s="181"/>
      <c r="BN213" s="181"/>
      <c r="CQ213" s="2803"/>
      <c r="CR213" s="2803"/>
      <c r="CW213" s="3760"/>
      <c r="CX213" s="3760"/>
      <c r="CY213" s="3760"/>
      <c r="CZ213" s="3760"/>
      <c r="DA213" s="3760"/>
      <c r="DB213" s="3760"/>
      <c r="DC213" s="3760"/>
      <c r="DD213" s="3760"/>
      <c r="DE213" s="3760"/>
      <c r="DF213" s="3760"/>
      <c r="DG213" s="3760"/>
      <c r="DH213" s="3760"/>
      <c r="DI213" s="3760"/>
      <c r="DJ213" s="3760"/>
      <c r="DK213" s="3760"/>
      <c r="DM213" s="2803"/>
    </row>
    <row r="214" spans="1:117" s="1" customFormat="1" ht="15" customHeight="1" x14ac:dyDescent="0.25">
      <c r="A214" s="24"/>
      <c r="B214" s="36"/>
      <c r="C214" s="4"/>
      <c r="D214" s="4"/>
      <c r="E214" s="25"/>
      <c r="F214" s="41"/>
      <c r="G214" s="41"/>
      <c r="H214" s="41"/>
      <c r="I214" s="41"/>
      <c r="J214" s="41"/>
      <c r="K214" s="25"/>
      <c r="L214" s="25"/>
      <c r="M214" s="185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4265"/>
      <c r="AC214" s="827"/>
      <c r="AD214" s="827"/>
      <c r="AE214" s="827"/>
      <c r="AF214" s="827"/>
      <c r="AJ214" s="2803"/>
      <c r="AU214" s="2803"/>
      <c r="AW214" s="2803"/>
      <c r="BL214" s="181"/>
      <c r="BM214" s="181"/>
      <c r="BN214" s="181"/>
      <c r="CQ214" s="2803"/>
      <c r="CR214" s="2803"/>
      <c r="CW214" s="3760"/>
      <c r="CX214" s="3760"/>
      <c r="CY214" s="3760"/>
      <c r="CZ214" s="3760"/>
      <c r="DA214" s="3760"/>
      <c r="DB214" s="3760"/>
      <c r="DC214" s="3760"/>
      <c r="DD214" s="3760"/>
      <c r="DE214" s="3760"/>
      <c r="DF214" s="3760"/>
      <c r="DG214" s="3760"/>
      <c r="DH214" s="3760"/>
      <c r="DI214" s="3760"/>
      <c r="DJ214" s="3760"/>
      <c r="DK214" s="3760"/>
      <c r="DM214" s="2803"/>
    </row>
    <row r="215" spans="1:117" s="1" customFormat="1" ht="15" customHeight="1" x14ac:dyDescent="0.25">
      <c r="A215" s="24"/>
      <c r="B215" s="36"/>
      <c r="C215" s="4"/>
      <c r="D215" s="4"/>
      <c r="E215" s="25"/>
      <c r="F215" s="41"/>
      <c r="G215" s="41"/>
      <c r="H215" s="41"/>
      <c r="I215" s="41"/>
      <c r="J215" s="41"/>
      <c r="K215" s="25"/>
      <c r="L215" s="25"/>
      <c r="M215" s="185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4265"/>
      <c r="AC215" s="827"/>
      <c r="AD215" s="827"/>
      <c r="AE215" s="827"/>
      <c r="AF215" s="827"/>
      <c r="AJ215" s="2803"/>
      <c r="AU215" s="2803"/>
      <c r="AW215" s="2803"/>
      <c r="BL215" s="181"/>
      <c r="BM215" s="181"/>
      <c r="BN215" s="181"/>
      <c r="CH215" s="1" t="s">
        <v>1</v>
      </c>
      <c r="CQ215" s="2803"/>
      <c r="CR215" s="2803"/>
      <c r="CW215" s="3760"/>
      <c r="CX215" s="3760"/>
      <c r="CY215" s="3760"/>
      <c r="CZ215" s="3760"/>
      <c r="DA215" s="3760"/>
      <c r="DB215" s="3760"/>
      <c r="DC215" s="3760"/>
      <c r="DD215" s="3760"/>
      <c r="DE215" s="3760"/>
      <c r="DF215" s="3760"/>
      <c r="DG215" s="3760"/>
      <c r="DH215" s="3760"/>
      <c r="DI215" s="3760"/>
      <c r="DJ215" s="3760"/>
      <c r="DK215" s="3760"/>
      <c r="DM215" s="2803"/>
    </row>
    <row r="216" spans="1:117" s="1" customFormat="1" ht="15.75" thickBot="1" x14ac:dyDescent="0.3">
      <c r="A216" s="24"/>
      <c r="B216" s="36"/>
      <c r="C216" s="4"/>
      <c r="D216" s="4"/>
      <c r="E216" s="25"/>
      <c r="F216" s="41"/>
      <c r="G216" s="41"/>
      <c r="H216" s="41"/>
      <c r="I216" s="41"/>
      <c r="J216" s="41"/>
      <c r="K216" s="25"/>
      <c r="L216" s="25"/>
      <c r="M216" s="185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4265"/>
      <c r="AC216" s="827"/>
      <c r="AD216" s="827"/>
      <c r="AE216" s="827"/>
      <c r="AF216" s="827"/>
      <c r="AJ216" s="2803"/>
      <c r="AU216" s="2803"/>
      <c r="AW216" s="2803"/>
      <c r="BE216" s="1" t="s">
        <v>367</v>
      </c>
      <c r="BL216" s="181"/>
      <c r="BM216" s="181" t="s">
        <v>411</v>
      </c>
      <c r="BN216" s="181"/>
      <c r="BS216" s="181" t="s">
        <v>477</v>
      </c>
      <c r="CB216" s="1" t="s">
        <v>661</v>
      </c>
      <c r="CE216" s="1">
        <v>2018</v>
      </c>
      <c r="CH216" s="19" t="s">
        <v>737</v>
      </c>
      <c r="CQ216" s="2803">
        <v>2019</v>
      </c>
      <c r="CR216" s="2803"/>
      <c r="CS216" s="19" t="s">
        <v>857</v>
      </c>
      <c r="CT216" s="15"/>
      <c r="CW216" s="3760"/>
      <c r="CX216" s="3760"/>
      <c r="CY216" s="3760"/>
      <c r="CZ216" s="3751" t="s">
        <v>865</v>
      </c>
      <c r="DA216" s="3760"/>
      <c r="DB216" s="3760"/>
      <c r="DC216" s="3760">
        <v>2020</v>
      </c>
      <c r="DD216" s="3760"/>
      <c r="DE216" s="3760"/>
      <c r="DF216" s="3760"/>
      <c r="DG216" s="3751" t="s">
        <v>924</v>
      </c>
      <c r="DH216" s="3760"/>
      <c r="DI216" s="3760"/>
      <c r="DJ216" s="3760"/>
      <c r="DK216" s="3760"/>
      <c r="DM216" s="2803"/>
    </row>
    <row r="217" spans="1:117" ht="30" hidden="1" customHeight="1" thickBot="1" x14ac:dyDescent="0.3">
      <c r="A217" s="4689" t="s">
        <v>91</v>
      </c>
      <c r="B217" s="4688" t="s">
        <v>39</v>
      </c>
      <c r="C217" s="312" t="s">
        <v>47</v>
      </c>
      <c r="D217" s="312"/>
      <c r="E217" s="313"/>
      <c r="F217" s="314"/>
      <c r="G217" s="313"/>
      <c r="H217" s="314"/>
      <c r="I217" s="313"/>
      <c r="J217" s="315"/>
      <c r="K217" s="316"/>
      <c r="L217" s="317"/>
      <c r="M217" s="318"/>
      <c r="AB217" s="15"/>
      <c r="AK217" s="15"/>
      <c r="DH217" s="3856">
        <v>43646</v>
      </c>
    </row>
    <row r="218" spans="1:117" ht="30" customHeight="1" thickBot="1" x14ac:dyDescent="0.3">
      <c r="A218" s="4690"/>
      <c r="B218" s="4675"/>
      <c r="C218" s="3182" t="s">
        <v>48</v>
      </c>
      <c r="D218" s="3182"/>
      <c r="E218" s="3183"/>
      <c r="F218" s="3183"/>
      <c r="G218" s="3183"/>
      <c r="H218" s="3183"/>
      <c r="I218" s="3183"/>
      <c r="J218" s="3183"/>
      <c r="K218" s="3183"/>
      <c r="L218" s="3184"/>
      <c r="M218" s="3185"/>
      <c r="N218" s="3185"/>
      <c r="O218" s="3185"/>
      <c r="P218" s="3185"/>
      <c r="Q218" s="3185"/>
      <c r="R218" s="3185"/>
      <c r="S218" s="2243"/>
      <c r="T218" s="1760"/>
      <c r="U218" s="1769"/>
      <c r="V218" s="1760"/>
      <c r="W218" s="1769"/>
      <c r="X218" s="1760"/>
      <c r="Y218" s="1760"/>
      <c r="Z218" s="1760"/>
      <c r="AA218" s="3186"/>
      <c r="AB218" s="1973">
        <v>41455</v>
      </c>
      <c r="AC218" s="1973">
        <v>41485</v>
      </c>
      <c r="AD218" s="1973">
        <v>41516</v>
      </c>
      <c r="AE218" s="1973">
        <v>41547</v>
      </c>
      <c r="AF218" s="1760">
        <v>41577</v>
      </c>
      <c r="AG218" s="1760">
        <v>41608</v>
      </c>
      <c r="AH218" s="1760">
        <v>41638</v>
      </c>
      <c r="AI218" s="1760">
        <v>41304</v>
      </c>
      <c r="AJ218" s="2246">
        <v>41333</v>
      </c>
      <c r="AK218" s="1760">
        <v>41363</v>
      </c>
      <c r="AL218" s="1768">
        <v>41394</v>
      </c>
      <c r="AM218" s="1768">
        <v>41789</v>
      </c>
      <c r="AN218" s="1760">
        <v>41820</v>
      </c>
      <c r="AO218" s="1769">
        <v>41850</v>
      </c>
      <c r="AP218" s="1760">
        <v>41881</v>
      </c>
      <c r="AQ218" s="1769">
        <v>41912</v>
      </c>
      <c r="AR218" s="1760">
        <v>41942</v>
      </c>
      <c r="AS218" s="1760">
        <v>41973</v>
      </c>
      <c r="AT218" s="1760">
        <v>42003</v>
      </c>
      <c r="AU218" s="2246">
        <v>42034</v>
      </c>
      <c r="AV218" s="1760">
        <v>42063</v>
      </c>
      <c r="AW218" s="2246">
        <v>42093</v>
      </c>
      <c r="AX218" s="1760">
        <v>42124</v>
      </c>
      <c r="AY218" s="1760">
        <v>42154</v>
      </c>
      <c r="AZ218" s="1760">
        <v>42185</v>
      </c>
      <c r="BA218" s="1760">
        <v>42215</v>
      </c>
      <c r="BB218" s="1760">
        <v>41881</v>
      </c>
      <c r="BC218" s="1760">
        <v>41912</v>
      </c>
      <c r="BD218" s="1760">
        <v>41942</v>
      </c>
      <c r="BE218" s="1760">
        <v>41973</v>
      </c>
      <c r="BF218" s="1760">
        <v>42003</v>
      </c>
      <c r="BG218" s="1760">
        <v>42399</v>
      </c>
      <c r="BH218" s="1760">
        <v>42428</v>
      </c>
      <c r="BI218" s="1760">
        <v>42459</v>
      </c>
      <c r="BJ218" s="1760">
        <v>42490</v>
      </c>
      <c r="BK218" s="1760">
        <v>42520</v>
      </c>
      <c r="BL218" s="1760">
        <v>42551</v>
      </c>
      <c r="BM218" s="1768">
        <v>42581</v>
      </c>
      <c r="BN218" s="1760">
        <v>42612</v>
      </c>
      <c r="BO218" s="1769">
        <v>42643</v>
      </c>
      <c r="BP218" s="1760">
        <v>42673</v>
      </c>
      <c r="BQ218" s="1760">
        <v>42704</v>
      </c>
      <c r="BR218" s="1973">
        <v>42734</v>
      </c>
      <c r="BS218" s="1973">
        <v>42765</v>
      </c>
      <c r="BT218" s="1973">
        <v>42794</v>
      </c>
      <c r="BU218" s="1768">
        <v>42824</v>
      </c>
      <c r="BV218" s="1760">
        <v>42855</v>
      </c>
      <c r="BW218" s="1769">
        <v>42885</v>
      </c>
      <c r="BX218" s="1760">
        <v>42916</v>
      </c>
      <c r="BY218" s="1760">
        <v>42946</v>
      </c>
      <c r="BZ218" s="1760">
        <v>42977</v>
      </c>
      <c r="CA218" s="1760">
        <v>43008</v>
      </c>
      <c r="CB218" s="1768">
        <v>43038</v>
      </c>
      <c r="CC218" s="1760">
        <v>43069</v>
      </c>
      <c r="CD218" s="1769">
        <v>43099</v>
      </c>
      <c r="CE218" s="1760">
        <v>43130</v>
      </c>
      <c r="CF218" s="1973">
        <v>42794</v>
      </c>
      <c r="CG218" s="1973">
        <v>43189</v>
      </c>
      <c r="CH218" s="1760">
        <v>43220</v>
      </c>
      <c r="CI218" s="1760">
        <v>43250</v>
      </c>
      <c r="CJ218" s="1760">
        <v>43281</v>
      </c>
      <c r="CK218" s="1760">
        <v>43311</v>
      </c>
      <c r="CL218" s="1760">
        <v>43342</v>
      </c>
      <c r="CM218" s="1768">
        <v>43008</v>
      </c>
      <c r="CN218" s="1768">
        <v>43038</v>
      </c>
      <c r="CO218" s="1760">
        <v>43069</v>
      </c>
      <c r="CP218" s="1769">
        <v>43099</v>
      </c>
      <c r="CQ218" s="2246">
        <v>43130</v>
      </c>
      <c r="CR218" s="1697">
        <v>42794</v>
      </c>
      <c r="CS218" s="1693">
        <v>43189</v>
      </c>
      <c r="CT218" s="1693">
        <v>43220</v>
      </c>
      <c r="CU218" s="1696">
        <v>43250</v>
      </c>
      <c r="CV218" s="1693">
        <v>43281</v>
      </c>
      <c r="CW218" s="3856">
        <v>43311</v>
      </c>
      <c r="CX218" s="4270">
        <v>43342</v>
      </c>
      <c r="CY218" s="3856">
        <v>43008</v>
      </c>
      <c r="CZ218" s="4270">
        <v>43038</v>
      </c>
      <c r="DA218" s="3856">
        <v>43069</v>
      </c>
      <c r="DB218" s="3857">
        <v>43099</v>
      </c>
      <c r="DC218" s="3858">
        <v>43860</v>
      </c>
      <c r="DD218" s="3859">
        <v>43889</v>
      </c>
      <c r="DE218" s="3856">
        <v>43920</v>
      </c>
      <c r="DF218" s="3856">
        <v>43951</v>
      </c>
      <c r="DG218" s="3856">
        <v>43981</v>
      </c>
      <c r="DH218" s="3856">
        <v>44012</v>
      </c>
      <c r="DI218" s="3856">
        <v>44042</v>
      </c>
      <c r="DJ218" s="3856">
        <v>44073</v>
      </c>
      <c r="DK218" s="3856">
        <v>44104</v>
      </c>
    </row>
    <row r="219" spans="1:117" s="26" customFormat="1" ht="30" customHeight="1" thickBot="1" x14ac:dyDescent="0.3">
      <c r="A219" s="4690"/>
      <c r="B219" s="4675"/>
      <c r="C219" s="3195" t="s">
        <v>33</v>
      </c>
      <c r="D219" s="3196"/>
      <c r="E219" s="3197"/>
      <c r="F219" s="3198"/>
      <c r="G219" s="3197"/>
      <c r="H219" s="3198"/>
      <c r="I219" s="3199"/>
      <c r="J219" s="3200"/>
      <c r="K219" s="3199"/>
      <c r="L219" s="3201"/>
      <c r="M219" s="3199"/>
      <c r="N219" s="3202"/>
      <c r="O219" s="3199"/>
      <c r="P219" s="3200"/>
      <c r="Q219" s="3199"/>
      <c r="R219" s="3200"/>
      <c r="S219" s="3202"/>
      <c r="T219" s="3199"/>
      <c r="U219" s="3200"/>
      <c r="V219" s="3199"/>
      <c r="W219" s="3200"/>
      <c r="X219" s="3203"/>
      <c r="Y219" s="3204"/>
      <c r="Z219" s="3204"/>
      <c r="AA219" s="3205"/>
      <c r="AB219" s="3199">
        <f>AB206</f>
        <v>41248</v>
      </c>
      <c r="AC219" s="3199">
        <v>40911</v>
      </c>
      <c r="AD219" s="3199">
        <f t="shared" ref="AD219:AT219" si="439">AD206</f>
        <v>41318</v>
      </c>
      <c r="AE219" s="3199">
        <f t="shared" si="439"/>
        <v>41346</v>
      </c>
      <c r="AF219" s="3199">
        <f t="shared" si="439"/>
        <v>41381</v>
      </c>
      <c r="AG219" s="3199">
        <f t="shared" si="439"/>
        <v>41409</v>
      </c>
      <c r="AH219" s="3199">
        <f t="shared" si="439"/>
        <v>41437</v>
      </c>
      <c r="AI219" s="3199">
        <f t="shared" si="439"/>
        <v>41466</v>
      </c>
      <c r="AJ219" s="3203">
        <f t="shared" si="439"/>
        <v>41466</v>
      </c>
      <c r="AK219" s="3199">
        <f t="shared" si="439"/>
        <v>41500</v>
      </c>
      <c r="AL219" s="3202">
        <f t="shared" si="439"/>
        <v>41528</v>
      </c>
      <c r="AM219" s="3202">
        <f t="shared" si="439"/>
        <v>41563</v>
      </c>
      <c r="AN219" s="3199">
        <f t="shared" si="439"/>
        <v>41591</v>
      </c>
      <c r="AO219" s="3206">
        <f t="shared" si="439"/>
        <v>41626</v>
      </c>
      <c r="AP219" s="3199">
        <f t="shared" si="439"/>
        <v>41675</v>
      </c>
      <c r="AQ219" s="3202">
        <f t="shared" si="439"/>
        <v>41345</v>
      </c>
      <c r="AR219" s="3199">
        <f t="shared" si="439"/>
        <v>41738</v>
      </c>
      <c r="AS219" s="3199">
        <f t="shared" si="439"/>
        <v>41773</v>
      </c>
      <c r="AT219" s="3199">
        <f t="shared" si="439"/>
        <v>41808</v>
      </c>
      <c r="AU219" s="3203" t="s">
        <v>106</v>
      </c>
      <c r="AV219" s="3199">
        <v>41471</v>
      </c>
      <c r="AW219" s="3207">
        <v>41507</v>
      </c>
      <c r="AX219" s="3199">
        <f t="shared" ref="AX219:BF219" si="440">AX206</f>
        <v>41555</v>
      </c>
      <c r="AY219" s="3199">
        <f t="shared" si="440"/>
        <v>41948</v>
      </c>
      <c r="AZ219" s="3199">
        <f t="shared" si="440"/>
        <v>41983</v>
      </c>
      <c r="BA219" s="3199">
        <f t="shared" si="440"/>
        <v>42018</v>
      </c>
      <c r="BB219" s="3199">
        <f t="shared" si="440"/>
        <v>42053</v>
      </c>
      <c r="BC219" s="3199">
        <f t="shared" si="440"/>
        <v>42088</v>
      </c>
      <c r="BD219" s="3199">
        <f t="shared" si="440"/>
        <v>42123</v>
      </c>
      <c r="BE219" s="3199">
        <f t="shared" si="440"/>
        <v>42158</v>
      </c>
      <c r="BF219" s="3199">
        <f t="shared" si="440"/>
        <v>42186</v>
      </c>
      <c r="BG219" s="3203" t="s">
        <v>106</v>
      </c>
      <c r="BH219" s="3199">
        <f t="shared" ref="BH219:CY219" si="441">BH206</f>
        <v>42228</v>
      </c>
      <c r="BI219" s="3199">
        <f t="shared" si="441"/>
        <v>42263</v>
      </c>
      <c r="BJ219" s="3199">
        <f t="shared" si="441"/>
        <v>42298</v>
      </c>
      <c r="BK219" s="3199">
        <f t="shared" si="441"/>
        <v>42319</v>
      </c>
      <c r="BL219" s="3199">
        <f t="shared" si="441"/>
        <v>42347</v>
      </c>
      <c r="BM219" s="3199">
        <f t="shared" si="441"/>
        <v>42382</v>
      </c>
      <c r="BN219" s="3199">
        <f t="shared" si="441"/>
        <v>42417</v>
      </c>
      <c r="BO219" s="3199">
        <f t="shared" si="441"/>
        <v>42452</v>
      </c>
      <c r="BP219" s="3199">
        <f t="shared" si="441"/>
        <v>42487</v>
      </c>
      <c r="BQ219" s="3199">
        <f t="shared" si="441"/>
        <v>42522</v>
      </c>
      <c r="BR219" s="3199">
        <f t="shared" si="441"/>
        <v>42557</v>
      </c>
      <c r="BS219" s="3199" t="str">
        <f t="shared" si="441"/>
        <v>same as 12/30</v>
      </c>
      <c r="BT219" s="3199">
        <f t="shared" si="441"/>
        <v>42585</v>
      </c>
      <c r="BU219" s="3199">
        <f t="shared" si="441"/>
        <v>42613</v>
      </c>
      <c r="BV219" s="3199">
        <f t="shared" si="441"/>
        <v>42655</v>
      </c>
      <c r="BW219" s="3199">
        <f t="shared" si="441"/>
        <v>42683</v>
      </c>
      <c r="BX219" s="3199">
        <f t="shared" si="441"/>
        <v>42711</v>
      </c>
      <c r="BY219" s="3199">
        <f t="shared" si="441"/>
        <v>42760</v>
      </c>
      <c r="BZ219" s="3199">
        <f t="shared" si="441"/>
        <v>42788</v>
      </c>
      <c r="CA219" s="3199">
        <f t="shared" si="441"/>
        <v>42823</v>
      </c>
      <c r="CB219" s="3199">
        <f t="shared" si="441"/>
        <v>42858</v>
      </c>
      <c r="CC219" s="3199">
        <f t="shared" si="441"/>
        <v>42893</v>
      </c>
      <c r="CD219" s="3199">
        <f t="shared" si="441"/>
        <v>42928</v>
      </c>
      <c r="CE219" s="3199" t="str">
        <f t="shared" si="441"/>
        <v>same as 12/30</v>
      </c>
      <c r="CF219" s="3202">
        <f t="shared" si="441"/>
        <v>42591</v>
      </c>
      <c r="CG219" s="3228">
        <f t="shared" si="441"/>
        <v>42998</v>
      </c>
      <c r="CH219" s="3232">
        <f t="shared" si="441"/>
        <v>43026</v>
      </c>
      <c r="CI219" s="3237">
        <f t="shared" si="441"/>
        <v>43054</v>
      </c>
      <c r="CJ219" s="3232">
        <f t="shared" si="441"/>
        <v>43082</v>
      </c>
      <c r="CK219" s="3237">
        <f t="shared" si="441"/>
        <v>43124</v>
      </c>
      <c r="CL219" s="3232">
        <f t="shared" si="441"/>
        <v>43145</v>
      </c>
      <c r="CM219" s="3237">
        <f t="shared" si="441"/>
        <v>43180</v>
      </c>
      <c r="CN219" s="3232">
        <f t="shared" si="441"/>
        <v>43222</v>
      </c>
      <c r="CO219" s="3237">
        <f t="shared" si="441"/>
        <v>43257</v>
      </c>
      <c r="CP219" s="3232">
        <f t="shared" si="441"/>
        <v>43292</v>
      </c>
      <c r="CQ219" s="3244" t="str">
        <f t="shared" si="441"/>
        <v>same as 12/30</v>
      </c>
      <c r="CR219" s="3255">
        <f t="shared" si="441"/>
        <v>43327</v>
      </c>
      <c r="CS219" s="3248">
        <f t="shared" si="441"/>
        <v>43348</v>
      </c>
      <c r="CT219" s="3232">
        <f t="shared" si="441"/>
        <v>43383</v>
      </c>
      <c r="CU219" s="3232">
        <f t="shared" si="441"/>
        <v>43418</v>
      </c>
      <c r="CV219" s="3232">
        <f t="shared" si="441"/>
        <v>43446</v>
      </c>
      <c r="CW219" s="3984">
        <f t="shared" si="441"/>
        <v>43481</v>
      </c>
      <c r="CX219" s="3985">
        <f t="shared" si="441"/>
        <v>43509</v>
      </c>
      <c r="CY219" s="3984">
        <f t="shared" si="441"/>
        <v>43544</v>
      </c>
      <c r="CZ219" s="3984">
        <f>CZ206</f>
        <v>43586</v>
      </c>
      <c r="DA219" s="3984">
        <f>DA206</f>
        <v>43607</v>
      </c>
      <c r="DB219" s="3984">
        <f>DB206</f>
        <v>43635</v>
      </c>
      <c r="DC219" s="3984">
        <f>DC206</f>
        <v>43298</v>
      </c>
      <c r="DD219" s="3986" t="s">
        <v>25</v>
      </c>
      <c r="DE219" s="3984">
        <f t="shared" ref="DE219:DK219" si="442">DE206</f>
        <v>43726</v>
      </c>
      <c r="DF219" s="3984">
        <f t="shared" si="442"/>
        <v>43761</v>
      </c>
      <c r="DG219" s="3984">
        <f t="shared" si="442"/>
        <v>43775</v>
      </c>
      <c r="DH219" s="3984">
        <f t="shared" si="442"/>
        <v>43789</v>
      </c>
      <c r="DI219" s="3984">
        <f t="shared" si="442"/>
        <v>43852</v>
      </c>
      <c r="DJ219" s="3984">
        <f t="shared" si="442"/>
        <v>43887</v>
      </c>
      <c r="DK219" s="3984">
        <f t="shared" si="442"/>
        <v>43922</v>
      </c>
      <c r="DM219" s="3163"/>
    </row>
    <row r="220" spans="1:117" s="18" customFormat="1" ht="30" hidden="1" customHeight="1" x14ac:dyDescent="0.25">
      <c r="A220" s="4690"/>
      <c r="B220" s="4675"/>
      <c r="C220" s="419" t="s">
        <v>17</v>
      </c>
      <c r="D220" s="419"/>
      <c r="E220" s="89"/>
      <c r="F220" s="102"/>
      <c r="G220" s="89"/>
      <c r="H220" s="102"/>
      <c r="I220" s="89"/>
      <c r="J220" s="102"/>
      <c r="K220" s="89"/>
      <c r="L220" s="102"/>
      <c r="M220" s="89"/>
      <c r="N220" s="3187"/>
      <c r="O220" s="1233"/>
      <c r="P220" s="1251"/>
      <c r="Q220" s="1233"/>
      <c r="R220" s="1251"/>
      <c r="S220" s="3187"/>
      <c r="T220" s="1233"/>
      <c r="U220" s="1251"/>
      <c r="V220" s="1233"/>
      <c r="W220" s="1251"/>
      <c r="X220" s="1233"/>
      <c r="Y220" s="1233"/>
      <c r="Z220" s="1233"/>
      <c r="AA220" s="3188"/>
      <c r="AB220" s="26"/>
      <c r="AC220" s="3189"/>
      <c r="AD220" s="3190"/>
      <c r="AE220" s="3190"/>
      <c r="AF220" s="3190"/>
      <c r="AG220" s="26"/>
      <c r="AH220" s="26"/>
      <c r="AI220" s="26"/>
      <c r="AJ220" s="3163"/>
      <c r="AK220" s="26"/>
      <c r="AL220" s="1635"/>
      <c r="AM220" s="3191"/>
      <c r="AN220" s="1195"/>
      <c r="AO220" s="1197"/>
      <c r="AP220" s="26"/>
      <c r="AQ220" s="1635"/>
      <c r="AR220" s="1195"/>
      <c r="AS220" s="1195"/>
      <c r="AT220" s="1195"/>
      <c r="AU220" s="3192" t="s">
        <v>106</v>
      </c>
      <c r="AV220" s="1195"/>
      <c r="AW220" s="3193"/>
      <c r="AX220" s="1195"/>
      <c r="AY220" s="1195"/>
      <c r="AZ220" s="1195"/>
      <c r="BA220" s="1195"/>
      <c r="BB220" s="1195"/>
      <c r="BC220" s="1195"/>
      <c r="BD220" s="1195"/>
      <c r="BE220" s="1195"/>
      <c r="BF220" s="1195"/>
      <c r="BG220" s="3192" t="s">
        <v>106</v>
      </c>
      <c r="BH220" s="1195"/>
      <c r="BI220" s="1195"/>
      <c r="BJ220" s="1195"/>
      <c r="BK220" s="1195"/>
      <c r="BL220" s="1233"/>
      <c r="BM220" s="1233"/>
      <c r="BN220" s="1233"/>
      <c r="BO220" s="1195"/>
      <c r="BP220" s="1195"/>
      <c r="BQ220" s="1195"/>
      <c r="BR220" s="1195"/>
      <c r="BS220" s="1195"/>
      <c r="BT220" s="1195"/>
      <c r="BU220" s="1195"/>
      <c r="BV220" s="1195"/>
      <c r="BW220" s="1195"/>
      <c r="BX220" s="1195"/>
      <c r="BY220" s="1195"/>
      <c r="BZ220" s="1195"/>
      <c r="CA220" s="1195"/>
      <c r="CB220" s="1195"/>
      <c r="CC220" s="1195"/>
      <c r="CD220" s="1195"/>
      <c r="CE220" s="1195"/>
      <c r="CF220" s="3191"/>
      <c r="CG220" s="900"/>
      <c r="CH220" s="538"/>
      <c r="CI220" s="266"/>
      <c r="CJ220" s="538"/>
      <c r="CK220" s="266"/>
      <c r="CL220" s="538"/>
      <c r="CM220" s="266"/>
      <c r="CN220" s="538"/>
      <c r="CO220" s="266"/>
      <c r="CP220" s="538"/>
      <c r="CQ220" s="3212"/>
      <c r="CR220" s="533"/>
      <c r="CS220" s="1211"/>
      <c r="CT220" s="538"/>
      <c r="CU220" s="538"/>
      <c r="CV220" s="538"/>
      <c r="CW220" s="537"/>
      <c r="CX220" s="3772"/>
      <c r="CY220" s="537"/>
      <c r="CZ220" s="537"/>
      <c r="DA220" s="537"/>
      <c r="DB220" s="537"/>
      <c r="DC220" s="537"/>
      <c r="DD220" s="3773"/>
      <c r="DE220" s="537"/>
      <c r="DF220" s="537"/>
      <c r="DG220" s="537"/>
      <c r="DH220" s="537"/>
      <c r="DI220" s="537"/>
      <c r="DJ220" s="537"/>
      <c r="DK220" s="537"/>
      <c r="DM220" s="814"/>
    </row>
    <row r="221" spans="1:117" s="47" customFormat="1" ht="30" customHeight="1" x14ac:dyDescent="0.25">
      <c r="A221" s="4690"/>
      <c r="B221" s="4675"/>
      <c r="C221" s="135" t="s">
        <v>49</v>
      </c>
      <c r="D221" s="135"/>
      <c r="E221" s="62"/>
      <c r="F221" s="64"/>
      <c r="G221" s="62"/>
      <c r="H221" s="63"/>
      <c r="I221" s="62"/>
      <c r="J221" s="63"/>
      <c r="K221" s="62"/>
      <c r="L221" s="63"/>
      <c r="M221" s="62"/>
      <c r="N221" s="105"/>
      <c r="O221" s="62"/>
      <c r="P221" s="63"/>
      <c r="Q221" s="62"/>
      <c r="R221" s="63"/>
      <c r="S221" s="105"/>
      <c r="T221" s="62"/>
      <c r="U221" s="63"/>
      <c r="V221" s="191"/>
      <c r="W221" s="64"/>
      <c r="X221" s="62"/>
      <c r="Y221" s="191"/>
      <c r="Z221" s="191"/>
      <c r="AA221" s="107"/>
      <c r="AB221" s="105">
        <f>AB222</f>
        <v>41243</v>
      </c>
      <c r="AC221" s="105">
        <v>41271</v>
      </c>
      <c r="AD221" s="105">
        <v>41302</v>
      </c>
      <c r="AE221" s="105">
        <f>AE222</f>
        <v>41341</v>
      </c>
      <c r="AF221" s="105">
        <f>AF222</f>
        <v>41376</v>
      </c>
      <c r="AG221" s="105">
        <f>AG222</f>
        <v>41404</v>
      </c>
      <c r="AH221" s="105">
        <f>AH222</f>
        <v>41432</v>
      </c>
      <c r="AI221" s="105">
        <f>AI222</f>
        <v>41460</v>
      </c>
      <c r="AJ221" s="105" t="s">
        <v>25</v>
      </c>
      <c r="AK221" s="105">
        <f>AK222</f>
        <v>41495</v>
      </c>
      <c r="AL221" s="105">
        <f>AL222</f>
        <v>41523</v>
      </c>
      <c r="AM221" s="105">
        <f>AM222</f>
        <v>41557</v>
      </c>
      <c r="AN221" s="62">
        <f>AN222</f>
        <v>41585</v>
      </c>
      <c r="AO221" s="63">
        <f>AO222</f>
        <v>41620</v>
      </c>
      <c r="AP221" s="105">
        <v>41289</v>
      </c>
      <c r="AQ221" s="105">
        <f>AQ222</f>
        <v>41339</v>
      </c>
      <c r="AR221" s="62">
        <f>AR222</f>
        <v>41732</v>
      </c>
      <c r="AS221" s="62">
        <f>AS222</f>
        <v>41767</v>
      </c>
      <c r="AT221" s="62">
        <f>AT222</f>
        <v>41802</v>
      </c>
      <c r="AU221" s="62" t="s">
        <v>106</v>
      </c>
      <c r="AV221" s="62">
        <v>41831</v>
      </c>
      <c r="AW221" s="191">
        <v>41500</v>
      </c>
      <c r="AX221" s="62">
        <v>41549</v>
      </c>
      <c r="AY221" s="62">
        <f t="shared" ref="AY221:DK221" si="443">AY222</f>
        <v>41942</v>
      </c>
      <c r="AZ221" s="62">
        <f t="shared" si="443"/>
        <v>41977</v>
      </c>
      <c r="BA221" s="62">
        <f t="shared" si="443"/>
        <v>42012</v>
      </c>
      <c r="BB221" s="62">
        <f t="shared" si="443"/>
        <v>42040</v>
      </c>
      <c r="BC221" s="62">
        <f t="shared" si="443"/>
        <v>42082</v>
      </c>
      <c r="BD221" s="62">
        <f t="shared" si="443"/>
        <v>42117</v>
      </c>
      <c r="BE221" s="62">
        <f t="shared" si="443"/>
        <v>42152</v>
      </c>
      <c r="BF221" s="62">
        <f t="shared" si="443"/>
        <v>42180</v>
      </c>
      <c r="BG221" s="62" t="s">
        <v>106</v>
      </c>
      <c r="BH221" s="62">
        <f t="shared" si="443"/>
        <v>42222</v>
      </c>
      <c r="BI221" s="62">
        <f t="shared" si="443"/>
        <v>42257</v>
      </c>
      <c r="BJ221" s="62">
        <f t="shared" si="443"/>
        <v>42292</v>
      </c>
      <c r="BK221" s="62">
        <f t="shared" si="443"/>
        <v>42313</v>
      </c>
      <c r="BL221" s="62">
        <f t="shared" si="443"/>
        <v>42341</v>
      </c>
      <c r="BM221" s="62">
        <f t="shared" si="443"/>
        <v>42376</v>
      </c>
      <c r="BN221" s="62">
        <f t="shared" si="443"/>
        <v>42411</v>
      </c>
      <c r="BO221" s="62">
        <f t="shared" si="443"/>
        <v>42446</v>
      </c>
      <c r="BP221" s="62">
        <f t="shared" si="443"/>
        <v>42481</v>
      </c>
      <c r="BQ221" s="62">
        <f t="shared" si="443"/>
        <v>42516</v>
      </c>
      <c r="BR221" s="50">
        <f t="shared" si="443"/>
        <v>42551</v>
      </c>
      <c r="BS221" s="50" t="s">
        <v>475</v>
      </c>
      <c r="BT221" s="50">
        <f t="shared" si="443"/>
        <v>42579</v>
      </c>
      <c r="BU221" s="50">
        <f t="shared" si="443"/>
        <v>42607</v>
      </c>
      <c r="BV221" s="50">
        <f t="shared" si="443"/>
        <v>42649</v>
      </c>
      <c r="BW221" s="50">
        <f t="shared" si="443"/>
        <v>42677</v>
      </c>
      <c r="BX221" s="50">
        <f t="shared" si="443"/>
        <v>42705</v>
      </c>
      <c r="BY221" s="50">
        <f t="shared" si="443"/>
        <v>42754</v>
      </c>
      <c r="BZ221" s="50">
        <f t="shared" si="443"/>
        <v>42782</v>
      </c>
      <c r="CA221" s="50">
        <f t="shared" si="443"/>
        <v>42817</v>
      </c>
      <c r="CB221" s="50">
        <f t="shared" si="443"/>
        <v>42852</v>
      </c>
      <c r="CC221" s="50">
        <f t="shared" si="443"/>
        <v>42887</v>
      </c>
      <c r="CD221" s="50">
        <f t="shared" si="443"/>
        <v>42922</v>
      </c>
      <c r="CE221" s="50" t="s">
        <v>106</v>
      </c>
      <c r="CF221" s="201">
        <f t="shared" si="443"/>
        <v>42585</v>
      </c>
      <c r="CG221" s="201">
        <f t="shared" si="443"/>
        <v>42992</v>
      </c>
      <c r="CH221" s="50">
        <f t="shared" si="443"/>
        <v>43020</v>
      </c>
      <c r="CI221" s="51">
        <f t="shared" si="443"/>
        <v>43048</v>
      </c>
      <c r="CJ221" s="50">
        <f t="shared" si="443"/>
        <v>43076</v>
      </c>
      <c r="CK221" s="51">
        <f t="shared" si="443"/>
        <v>43118</v>
      </c>
      <c r="CL221" s="50">
        <f t="shared" si="443"/>
        <v>43139</v>
      </c>
      <c r="CM221" s="51">
        <f t="shared" si="443"/>
        <v>43174</v>
      </c>
      <c r="CN221" s="50">
        <f t="shared" si="443"/>
        <v>43216</v>
      </c>
      <c r="CO221" s="51">
        <f t="shared" si="443"/>
        <v>43251</v>
      </c>
      <c r="CP221" s="50">
        <f t="shared" si="443"/>
        <v>43286</v>
      </c>
      <c r="CQ221" s="51" t="s">
        <v>106</v>
      </c>
      <c r="CR221" s="50">
        <f t="shared" si="443"/>
        <v>43321</v>
      </c>
      <c r="CS221" s="53">
        <f t="shared" si="443"/>
        <v>43342</v>
      </c>
      <c r="CT221" s="50">
        <f t="shared" si="443"/>
        <v>43377</v>
      </c>
      <c r="CU221" s="50">
        <f t="shared" si="443"/>
        <v>43412</v>
      </c>
      <c r="CV221" s="50">
        <f t="shared" si="443"/>
        <v>43440</v>
      </c>
      <c r="CW221" s="3887">
        <f t="shared" si="443"/>
        <v>43475</v>
      </c>
      <c r="CX221" s="3888">
        <f t="shared" si="443"/>
        <v>43503</v>
      </c>
      <c r="CY221" s="3887">
        <f t="shared" si="443"/>
        <v>43538</v>
      </c>
      <c r="CZ221" s="3887">
        <f t="shared" si="443"/>
        <v>43580</v>
      </c>
      <c r="DA221" s="3887">
        <f t="shared" si="443"/>
        <v>43601</v>
      </c>
      <c r="DB221" s="3887">
        <f t="shared" si="443"/>
        <v>43629</v>
      </c>
      <c r="DC221" s="3887">
        <f t="shared" si="443"/>
        <v>43292</v>
      </c>
      <c r="DD221" s="3987" t="s">
        <v>25</v>
      </c>
      <c r="DE221" s="3887">
        <f t="shared" si="443"/>
        <v>43720</v>
      </c>
      <c r="DF221" s="3887">
        <f t="shared" si="443"/>
        <v>43755</v>
      </c>
      <c r="DG221" s="4668" t="s">
        <v>917</v>
      </c>
      <c r="DH221" s="3887">
        <f>DH222</f>
        <v>43783</v>
      </c>
      <c r="DI221" s="3887">
        <f t="shared" si="443"/>
        <v>43846</v>
      </c>
      <c r="DJ221" s="3887">
        <f t="shared" si="443"/>
        <v>43881</v>
      </c>
      <c r="DK221" s="3887">
        <f t="shared" si="443"/>
        <v>43916</v>
      </c>
      <c r="DM221" s="3164"/>
    </row>
    <row r="222" spans="1:117" s="18" customFormat="1" ht="30" customHeight="1" x14ac:dyDescent="0.25">
      <c r="A222" s="4690"/>
      <c r="B222" s="4675"/>
      <c r="C222" s="136" t="s">
        <v>535</v>
      </c>
      <c r="D222" s="136"/>
      <c r="E222" s="96"/>
      <c r="F222" s="97"/>
      <c r="G222" s="96"/>
      <c r="H222" s="104"/>
      <c r="I222" s="98"/>
      <c r="J222" s="104"/>
      <c r="K222" s="62"/>
      <c r="L222" s="63"/>
      <c r="M222" s="62"/>
      <c r="N222" s="105"/>
      <c r="O222" s="62"/>
      <c r="P222" s="63"/>
      <c r="Q222" s="62"/>
      <c r="R222" s="63"/>
      <c r="S222" s="105"/>
      <c r="T222" s="62"/>
      <c r="U222" s="63"/>
      <c r="V222" s="191"/>
      <c r="W222" s="64"/>
      <c r="X222" s="62"/>
      <c r="Y222" s="191"/>
      <c r="Z222" s="191"/>
      <c r="AA222" s="107"/>
      <c r="AB222" s="105">
        <f>AB206-5</f>
        <v>41243</v>
      </c>
      <c r="AC222" s="105">
        <v>41271</v>
      </c>
      <c r="AD222" s="105">
        <v>41305</v>
      </c>
      <c r="AE222" s="105">
        <f>AE206-5</f>
        <v>41341</v>
      </c>
      <c r="AF222" s="105">
        <f>AF206-5</f>
        <v>41376</v>
      </c>
      <c r="AG222" s="105">
        <f>AG206-5</f>
        <v>41404</v>
      </c>
      <c r="AH222" s="105">
        <f>AH206-5</f>
        <v>41432</v>
      </c>
      <c r="AI222" s="105">
        <f>AI206-6</f>
        <v>41460</v>
      </c>
      <c r="AJ222" s="105" t="s">
        <v>25</v>
      </c>
      <c r="AK222" s="105">
        <f>AK206-5</f>
        <v>41495</v>
      </c>
      <c r="AL222" s="105">
        <f>AL206-5</f>
        <v>41523</v>
      </c>
      <c r="AM222" s="105">
        <f t="shared" ref="AM222:AT222" si="444">AM206-6</f>
        <v>41557</v>
      </c>
      <c r="AN222" s="62">
        <f t="shared" si="444"/>
        <v>41585</v>
      </c>
      <c r="AO222" s="63">
        <f t="shared" si="444"/>
        <v>41620</v>
      </c>
      <c r="AP222" s="105">
        <f t="shared" si="444"/>
        <v>41669</v>
      </c>
      <c r="AQ222" s="105">
        <f t="shared" si="444"/>
        <v>41339</v>
      </c>
      <c r="AR222" s="62">
        <f t="shared" si="444"/>
        <v>41732</v>
      </c>
      <c r="AS222" s="62">
        <f t="shared" si="444"/>
        <v>41767</v>
      </c>
      <c r="AT222" s="62">
        <f t="shared" si="444"/>
        <v>41802</v>
      </c>
      <c r="AU222" s="62" t="s">
        <v>106</v>
      </c>
      <c r="AV222" s="62">
        <v>41831</v>
      </c>
      <c r="AW222" s="191">
        <v>41500</v>
      </c>
      <c r="AX222" s="62">
        <v>41549</v>
      </c>
      <c r="AY222" s="62">
        <f>AY206-6</f>
        <v>41942</v>
      </c>
      <c r="AZ222" s="62">
        <f>AZ206-6</f>
        <v>41977</v>
      </c>
      <c r="BA222" s="62">
        <f>BA206-6</f>
        <v>42012</v>
      </c>
      <c r="BB222" s="191">
        <f>BB206-13</f>
        <v>42040</v>
      </c>
      <c r="BC222" s="62">
        <f>BC206-6</f>
        <v>42082</v>
      </c>
      <c r="BD222" s="62">
        <f>BD206-6</f>
        <v>42117</v>
      </c>
      <c r="BE222" s="62">
        <f>BE206-6</f>
        <v>42152</v>
      </c>
      <c r="BF222" s="62">
        <f>BF206-6</f>
        <v>42180</v>
      </c>
      <c r="BG222" s="62" t="s">
        <v>106</v>
      </c>
      <c r="BH222" s="62">
        <f t="shared" ref="BH222:BR222" si="445">BH206-6</f>
        <v>42222</v>
      </c>
      <c r="BI222" s="62">
        <f t="shared" si="445"/>
        <v>42257</v>
      </c>
      <c r="BJ222" s="62">
        <f t="shared" si="445"/>
        <v>42292</v>
      </c>
      <c r="BK222" s="62">
        <f t="shared" si="445"/>
        <v>42313</v>
      </c>
      <c r="BL222" s="62">
        <f t="shared" si="445"/>
        <v>42341</v>
      </c>
      <c r="BM222" s="62">
        <f t="shared" si="445"/>
        <v>42376</v>
      </c>
      <c r="BN222" s="62">
        <f t="shared" si="445"/>
        <v>42411</v>
      </c>
      <c r="BO222" s="62">
        <f t="shared" si="445"/>
        <v>42446</v>
      </c>
      <c r="BP222" s="62">
        <f t="shared" si="445"/>
        <v>42481</v>
      </c>
      <c r="BQ222" s="62">
        <f t="shared" si="445"/>
        <v>42516</v>
      </c>
      <c r="BR222" s="62">
        <f t="shared" si="445"/>
        <v>42551</v>
      </c>
      <c r="BS222" s="62" t="s">
        <v>475</v>
      </c>
      <c r="BT222" s="62">
        <f t="shared" ref="BT222:CD222" si="446">BT206-6</f>
        <v>42579</v>
      </c>
      <c r="BU222" s="62">
        <f t="shared" si="446"/>
        <v>42607</v>
      </c>
      <c r="BV222" s="62">
        <f t="shared" si="446"/>
        <v>42649</v>
      </c>
      <c r="BW222" s="62">
        <f t="shared" si="446"/>
        <v>42677</v>
      </c>
      <c r="BX222" s="62">
        <f t="shared" si="446"/>
        <v>42705</v>
      </c>
      <c r="BY222" s="62">
        <f t="shared" si="446"/>
        <v>42754</v>
      </c>
      <c r="BZ222" s="62">
        <f t="shared" si="446"/>
        <v>42782</v>
      </c>
      <c r="CA222" s="62">
        <f t="shared" si="446"/>
        <v>42817</v>
      </c>
      <c r="CB222" s="62">
        <f t="shared" si="446"/>
        <v>42852</v>
      </c>
      <c r="CC222" s="62">
        <f t="shared" si="446"/>
        <v>42887</v>
      </c>
      <c r="CD222" s="62">
        <f t="shared" si="446"/>
        <v>42922</v>
      </c>
      <c r="CE222" s="62" t="s">
        <v>106</v>
      </c>
      <c r="CF222" s="105">
        <f>CF206-6</f>
        <v>42585</v>
      </c>
      <c r="CG222" s="105">
        <f>CG206-6</f>
        <v>42992</v>
      </c>
      <c r="CH222" s="62">
        <f t="shared" ref="CH222:CY222" si="447">CH206-6</f>
        <v>43020</v>
      </c>
      <c r="CI222" s="63">
        <f t="shared" si="447"/>
        <v>43048</v>
      </c>
      <c r="CJ222" s="62">
        <f t="shared" si="447"/>
        <v>43076</v>
      </c>
      <c r="CK222" s="63">
        <f t="shared" si="447"/>
        <v>43118</v>
      </c>
      <c r="CL222" s="62">
        <f t="shared" si="447"/>
        <v>43139</v>
      </c>
      <c r="CM222" s="63">
        <f t="shared" si="447"/>
        <v>43174</v>
      </c>
      <c r="CN222" s="62">
        <f t="shared" si="447"/>
        <v>43216</v>
      </c>
      <c r="CO222" s="63">
        <f t="shared" si="447"/>
        <v>43251</v>
      </c>
      <c r="CP222" s="62">
        <f t="shared" si="447"/>
        <v>43286</v>
      </c>
      <c r="CQ222" s="63" t="s">
        <v>106</v>
      </c>
      <c r="CR222" s="62">
        <f t="shared" si="447"/>
        <v>43321</v>
      </c>
      <c r="CS222" s="107">
        <f t="shared" si="447"/>
        <v>43342</v>
      </c>
      <c r="CT222" s="62">
        <f t="shared" si="447"/>
        <v>43377</v>
      </c>
      <c r="CU222" s="62">
        <f t="shared" si="447"/>
        <v>43412</v>
      </c>
      <c r="CV222" s="62">
        <f t="shared" si="447"/>
        <v>43440</v>
      </c>
      <c r="CW222" s="3876">
        <f t="shared" si="447"/>
        <v>43475</v>
      </c>
      <c r="CX222" s="3877">
        <f t="shared" si="447"/>
        <v>43503</v>
      </c>
      <c r="CY222" s="3876">
        <f t="shared" si="447"/>
        <v>43538</v>
      </c>
      <c r="CZ222" s="3876">
        <f>CZ206-6</f>
        <v>43580</v>
      </c>
      <c r="DA222" s="3876">
        <f>DA206-6</f>
        <v>43601</v>
      </c>
      <c r="DB222" s="3876">
        <f>DB206-6</f>
        <v>43629</v>
      </c>
      <c r="DC222" s="3876">
        <f>DC206-6</f>
        <v>43292</v>
      </c>
      <c r="DD222" s="3988" t="s">
        <v>25</v>
      </c>
      <c r="DE222" s="3876">
        <f>DE206-6</f>
        <v>43720</v>
      </c>
      <c r="DF222" s="3876">
        <f>DF206-6</f>
        <v>43755</v>
      </c>
      <c r="DG222" s="4669"/>
      <c r="DH222" s="3876">
        <f>DH206-6</f>
        <v>43783</v>
      </c>
      <c r="DI222" s="3876">
        <f>DI206-6</f>
        <v>43846</v>
      </c>
      <c r="DJ222" s="3876">
        <f>DJ206-6</f>
        <v>43881</v>
      </c>
      <c r="DK222" s="3876">
        <f>DK206-6</f>
        <v>43916</v>
      </c>
      <c r="DM222" s="814"/>
    </row>
    <row r="223" spans="1:117" s="18" customFormat="1" ht="30" hidden="1" customHeight="1" x14ac:dyDescent="0.25">
      <c r="A223" s="4690"/>
      <c r="B223" s="4675"/>
      <c r="C223" s="136" t="s">
        <v>156</v>
      </c>
      <c r="D223" s="136"/>
      <c r="E223" s="357"/>
      <c r="F223" s="358"/>
      <c r="G223" s="357"/>
      <c r="H223" s="99"/>
      <c r="I223" s="100"/>
      <c r="J223" s="99"/>
      <c r="K223" s="62"/>
      <c r="L223" s="63"/>
      <c r="M223" s="62"/>
      <c r="N223" s="105"/>
      <c r="O223" s="62"/>
      <c r="P223" s="63"/>
      <c r="Q223" s="62"/>
      <c r="R223" s="63"/>
      <c r="S223" s="105"/>
      <c r="T223" s="62"/>
      <c r="U223" s="63"/>
      <c r="V223" s="191"/>
      <c r="W223" s="64"/>
      <c r="X223" s="62"/>
      <c r="Y223" s="191"/>
      <c r="Z223" s="50"/>
      <c r="AA223" s="107"/>
      <c r="AB223" s="63"/>
      <c r="AC223" s="63"/>
      <c r="AD223" s="63"/>
      <c r="AE223" s="63"/>
      <c r="AF223" s="63"/>
      <c r="AG223" s="63"/>
      <c r="AH223" s="63"/>
      <c r="AI223" s="63"/>
      <c r="AJ223" s="63" t="s">
        <v>25</v>
      </c>
      <c r="AK223" s="63"/>
      <c r="AL223" s="63"/>
      <c r="AM223" s="105"/>
      <c r="AN223" s="62"/>
      <c r="AO223" s="63"/>
      <c r="AP223" s="63"/>
      <c r="AQ223" s="63"/>
      <c r="AR223" s="62"/>
      <c r="AS223" s="62"/>
      <c r="AT223" s="62"/>
      <c r="AU223" s="62" t="s">
        <v>106</v>
      </c>
      <c r="AV223" s="62"/>
      <c r="AW223" s="191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 t="s">
        <v>106</v>
      </c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 t="s">
        <v>475</v>
      </c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 t="s">
        <v>106</v>
      </c>
      <c r="CF223" s="105"/>
      <c r="CG223" s="105"/>
      <c r="CH223" s="62"/>
      <c r="CI223" s="63"/>
      <c r="CJ223" s="62"/>
      <c r="CK223" s="63"/>
      <c r="CL223" s="62"/>
      <c r="CM223" s="63"/>
      <c r="CN223" s="62"/>
      <c r="CO223" s="63"/>
      <c r="CP223" s="62"/>
      <c r="CQ223" s="63" t="s">
        <v>106</v>
      </c>
      <c r="CR223" s="62"/>
      <c r="CS223" s="107"/>
      <c r="CT223" s="62"/>
      <c r="CU223" s="62"/>
      <c r="CV223" s="62"/>
      <c r="CW223" s="3876"/>
      <c r="CX223" s="3877"/>
      <c r="CY223" s="3876"/>
      <c r="CZ223" s="3876"/>
      <c r="DA223" s="3876"/>
      <c r="DB223" s="3876"/>
      <c r="DC223" s="3876"/>
      <c r="DD223" s="3988" t="s">
        <v>25</v>
      </c>
      <c r="DE223" s="3876"/>
      <c r="DF223" s="3876"/>
      <c r="DG223" s="4669"/>
      <c r="DH223" s="3876"/>
      <c r="DI223" s="3876"/>
      <c r="DJ223" s="3876"/>
      <c r="DK223" s="3876"/>
      <c r="DM223" s="814"/>
    </row>
    <row r="224" spans="1:117" s="18" customFormat="1" ht="30" customHeight="1" x14ac:dyDescent="0.25">
      <c r="A224" s="4690"/>
      <c r="B224" s="4675"/>
      <c r="C224" s="136" t="s">
        <v>77</v>
      </c>
      <c r="D224" s="136"/>
      <c r="E224" s="100"/>
      <c r="F224" s="99"/>
      <c r="G224" s="100"/>
      <c r="H224" s="99"/>
      <c r="I224" s="100"/>
      <c r="J224" s="99"/>
      <c r="K224" s="62"/>
      <c r="L224" s="63"/>
      <c r="M224" s="62"/>
      <c r="N224" s="105"/>
      <c r="O224" s="62"/>
      <c r="P224" s="63"/>
      <c r="Q224" s="62"/>
      <c r="R224" s="63"/>
      <c r="S224" s="105"/>
      <c r="T224" s="62"/>
      <c r="U224" s="63"/>
      <c r="V224" s="191"/>
      <c r="W224" s="64"/>
      <c r="X224" s="62"/>
      <c r="Y224" s="191"/>
      <c r="Z224" s="191"/>
      <c r="AA224" s="107"/>
      <c r="AB224" s="105">
        <f t="shared" ref="AB224:AI224" si="448">AB222</f>
        <v>41243</v>
      </c>
      <c r="AC224" s="105">
        <f t="shared" si="448"/>
        <v>41271</v>
      </c>
      <c r="AD224" s="105">
        <f t="shared" si="448"/>
        <v>41305</v>
      </c>
      <c r="AE224" s="105">
        <f t="shared" si="448"/>
        <v>41341</v>
      </c>
      <c r="AF224" s="105">
        <f t="shared" si="448"/>
        <v>41376</v>
      </c>
      <c r="AG224" s="105">
        <f t="shared" si="448"/>
        <v>41404</v>
      </c>
      <c r="AH224" s="105">
        <f t="shared" si="448"/>
        <v>41432</v>
      </c>
      <c r="AI224" s="105">
        <f t="shared" si="448"/>
        <v>41460</v>
      </c>
      <c r="AJ224" s="105" t="s">
        <v>25</v>
      </c>
      <c r="AK224" s="105">
        <f>AK222</f>
        <v>41495</v>
      </c>
      <c r="AL224" s="105">
        <f>AL222</f>
        <v>41523</v>
      </c>
      <c r="AM224" s="105">
        <f t="shared" ref="AM224:AR224" si="449">AM222</f>
        <v>41557</v>
      </c>
      <c r="AN224" s="62">
        <f t="shared" si="449"/>
        <v>41585</v>
      </c>
      <c r="AO224" s="63">
        <f t="shared" si="449"/>
        <v>41620</v>
      </c>
      <c r="AP224" s="105">
        <f t="shared" si="449"/>
        <v>41669</v>
      </c>
      <c r="AQ224" s="105">
        <f t="shared" si="449"/>
        <v>41339</v>
      </c>
      <c r="AR224" s="62">
        <f t="shared" si="449"/>
        <v>41732</v>
      </c>
      <c r="AS224" s="62">
        <f>AS222</f>
        <v>41767</v>
      </c>
      <c r="AT224" s="62">
        <f>AT222</f>
        <v>41802</v>
      </c>
      <c r="AU224" s="62" t="s">
        <v>106</v>
      </c>
      <c r="AV224" s="62">
        <v>41831</v>
      </c>
      <c r="AW224" s="62">
        <f t="shared" ref="AW224:BR224" si="450">AW222</f>
        <v>41500</v>
      </c>
      <c r="AX224" s="62">
        <f t="shared" si="450"/>
        <v>41549</v>
      </c>
      <c r="AY224" s="62">
        <f t="shared" si="450"/>
        <v>41942</v>
      </c>
      <c r="AZ224" s="62">
        <f t="shared" si="450"/>
        <v>41977</v>
      </c>
      <c r="BA224" s="62">
        <f t="shared" si="450"/>
        <v>42012</v>
      </c>
      <c r="BB224" s="62">
        <f t="shared" si="450"/>
        <v>42040</v>
      </c>
      <c r="BC224" s="62">
        <f t="shared" si="450"/>
        <v>42082</v>
      </c>
      <c r="BD224" s="62">
        <f t="shared" si="450"/>
        <v>42117</v>
      </c>
      <c r="BE224" s="62">
        <f t="shared" si="450"/>
        <v>42152</v>
      </c>
      <c r="BF224" s="62">
        <f t="shared" si="450"/>
        <v>42180</v>
      </c>
      <c r="BG224" s="62" t="s">
        <v>106</v>
      </c>
      <c r="BH224" s="62">
        <f t="shared" si="450"/>
        <v>42222</v>
      </c>
      <c r="BI224" s="62">
        <f t="shared" si="450"/>
        <v>42257</v>
      </c>
      <c r="BJ224" s="62">
        <f t="shared" si="450"/>
        <v>42292</v>
      </c>
      <c r="BK224" s="62">
        <f t="shared" si="450"/>
        <v>42313</v>
      </c>
      <c r="BL224" s="62">
        <f t="shared" si="450"/>
        <v>42341</v>
      </c>
      <c r="BM224" s="62">
        <f t="shared" si="450"/>
        <v>42376</v>
      </c>
      <c r="BN224" s="62">
        <f t="shared" si="450"/>
        <v>42411</v>
      </c>
      <c r="BO224" s="62">
        <f t="shared" si="450"/>
        <v>42446</v>
      </c>
      <c r="BP224" s="62">
        <f t="shared" si="450"/>
        <v>42481</v>
      </c>
      <c r="BQ224" s="62">
        <f t="shared" si="450"/>
        <v>42516</v>
      </c>
      <c r="BR224" s="62">
        <f t="shared" si="450"/>
        <v>42551</v>
      </c>
      <c r="BS224" s="62" t="s">
        <v>475</v>
      </c>
      <c r="BT224" s="62">
        <f>BT222</f>
        <v>42579</v>
      </c>
      <c r="BU224" s="62">
        <f t="shared" ref="BU224:CA224" si="451">BU222</f>
        <v>42607</v>
      </c>
      <c r="BV224" s="62">
        <f t="shared" si="451"/>
        <v>42649</v>
      </c>
      <c r="BW224" s="62">
        <f t="shared" si="451"/>
        <v>42677</v>
      </c>
      <c r="BX224" s="62">
        <f t="shared" si="451"/>
        <v>42705</v>
      </c>
      <c r="BY224" s="62">
        <f>BY222</f>
        <v>42754</v>
      </c>
      <c r="BZ224" s="62">
        <f t="shared" si="451"/>
        <v>42782</v>
      </c>
      <c r="CA224" s="62">
        <f t="shared" si="451"/>
        <v>42817</v>
      </c>
      <c r="CB224" s="62">
        <f>CB222</f>
        <v>42852</v>
      </c>
      <c r="CC224" s="62">
        <f>CC222</f>
        <v>42887</v>
      </c>
      <c r="CD224" s="62">
        <f>CD222</f>
        <v>42922</v>
      </c>
      <c r="CE224" s="62" t="s">
        <v>106</v>
      </c>
      <c r="CF224" s="105">
        <f>CF222</f>
        <v>42585</v>
      </c>
      <c r="CG224" s="105">
        <f>CG222</f>
        <v>42992</v>
      </c>
      <c r="CH224" s="62">
        <f t="shared" ref="CH224:CY224" si="452">CH222</f>
        <v>43020</v>
      </c>
      <c r="CI224" s="63">
        <f t="shared" si="452"/>
        <v>43048</v>
      </c>
      <c r="CJ224" s="62">
        <f t="shared" si="452"/>
        <v>43076</v>
      </c>
      <c r="CK224" s="63">
        <f t="shared" si="452"/>
        <v>43118</v>
      </c>
      <c r="CL224" s="62">
        <f t="shared" si="452"/>
        <v>43139</v>
      </c>
      <c r="CM224" s="63">
        <f t="shared" si="452"/>
        <v>43174</v>
      </c>
      <c r="CN224" s="62">
        <f t="shared" si="452"/>
        <v>43216</v>
      </c>
      <c r="CO224" s="63">
        <f t="shared" si="452"/>
        <v>43251</v>
      </c>
      <c r="CP224" s="62">
        <f t="shared" si="452"/>
        <v>43286</v>
      </c>
      <c r="CQ224" s="63" t="s">
        <v>106</v>
      </c>
      <c r="CR224" s="62">
        <f t="shared" si="452"/>
        <v>43321</v>
      </c>
      <c r="CS224" s="107">
        <f t="shared" si="452"/>
        <v>43342</v>
      </c>
      <c r="CT224" s="62">
        <f t="shared" si="452"/>
        <v>43377</v>
      </c>
      <c r="CU224" s="62">
        <f t="shared" si="452"/>
        <v>43412</v>
      </c>
      <c r="CV224" s="62">
        <f t="shared" si="452"/>
        <v>43440</v>
      </c>
      <c r="CW224" s="3876">
        <f t="shared" si="452"/>
        <v>43475</v>
      </c>
      <c r="CX224" s="3877">
        <f t="shared" si="452"/>
        <v>43503</v>
      </c>
      <c r="CY224" s="3876">
        <f t="shared" si="452"/>
        <v>43538</v>
      </c>
      <c r="CZ224" s="3876">
        <f>CZ222</f>
        <v>43580</v>
      </c>
      <c r="DA224" s="3876">
        <f>DA222</f>
        <v>43601</v>
      </c>
      <c r="DB224" s="3876">
        <f>DB222</f>
        <v>43629</v>
      </c>
      <c r="DC224" s="3876">
        <f>DC222</f>
        <v>43292</v>
      </c>
      <c r="DD224" s="3988" t="s">
        <v>25</v>
      </c>
      <c r="DE224" s="3876">
        <f>DE222</f>
        <v>43720</v>
      </c>
      <c r="DF224" s="3876">
        <f>DF222</f>
        <v>43755</v>
      </c>
      <c r="DG224" s="4669"/>
      <c r="DH224" s="3876">
        <f>DH222</f>
        <v>43783</v>
      </c>
      <c r="DI224" s="3876">
        <f>DI222</f>
        <v>43846</v>
      </c>
      <c r="DJ224" s="3876">
        <f>DJ222</f>
        <v>43881</v>
      </c>
      <c r="DK224" s="3876">
        <f>DK222</f>
        <v>43916</v>
      </c>
      <c r="DM224" s="814"/>
    </row>
    <row r="225" spans="1:117" s="18" customFormat="1" ht="30" customHeight="1" x14ac:dyDescent="0.25">
      <c r="A225" s="4690"/>
      <c r="B225" s="4675"/>
      <c r="C225" s="136" t="s">
        <v>76</v>
      </c>
      <c r="D225" s="136"/>
      <c r="E225" s="100"/>
      <c r="F225" s="99"/>
      <c r="G225" s="100"/>
      <c r="H225" s="99"/>
      <c r="I225" s="100"/>
      <c r="J225" s="99"/>
      <c r="K225" s="62"/>
      <c r="L225" s="63"/>
      <c r="M225" s="62"/>
      <c r="N225" s="105"/>
      <c r="O225" s="62"/>
      <c r="P225" s="63"/>
      <c r="Q225" s="62"/>
      <c r="R225" s="63"/>
      <c r="S225" s="105"/>
      <c r="T225" s="62"/>
      <c r="U225" s="63"/>
      <c r="V225" s="191"/>
      <c r="W225" s="64"/>
      <c r="X225" s="62"/>
      <c r="Y225" s="191"/>
      <c r="Z225" s="62"/>
      <c r="AA225" s="107"/>
      <c r="AB225" s="105">
        <f>AB229+14</f>
        <v>41236</v>
      </c>
      <c r="AC225" s="105">
        <f>AC229+14</f>
        <v>41264</v>
      </c>
      <c r="AD225" s="105">
        <v>40933</v>
      </c>
      <c r="AE225" s="105">
        <f>AE229+14</f>
        <v>41333</v>
      </c>
      <c r="AF225" s="105">
        <f>AF229+14</f>
        <v>41369</v>
      </c>
      <c r="AG225" s="105">
        <f>AG229+14</f>
        <v>41390</v>
      </c>
      <c r="AH225" s="105">
        <f>AH229+14</f>
        <v>41425</v>
      </c>
      <c r="AI225" s="105">
        <f>AI229+14</f>
        <v>41453</v>
      </c>
      <c r="AJ225" s="105" t="s">
        <v>25</v>
      </c>
      <c r="AK225" s="105">
        <f>AK229+14</f>
        <v>41481</v>
      </c>
      <c r="AL225" s="105">
        <f>AL229+14</f>
        <v>41509</v>
      </c>
      <c r="AM225" s="105">
        <f t="shared" ref="AM225:AR225" si="453">AM229+14</f>
        <v>41544</v>
      </c>
      <c r="AN225" s="62">
        <f t="shared" si="453"/>
        <v>41572</v>
      </c>
      <c r="AO225" s="63">
        <f t="shared" si="453"/>
        <v>41607</v>
      </c>
      <c r="AP225" s="105">
        <f t="shared" si="453"/>
        <v>41642</v>
      </c>
      <c r="AQ225" s="105">
        <f t="shared" si="453"/>
        <v>41333</v>
      </c>
      <c r="AR225" s="62">
        <f t="shared" si="453"/>
        <v>41726</v>
      </c>
      <c r="AS225" s="62">
        <f>AS229+14</f>
        <v>41754</v>
      </c>
      <c r="AT225" s="62">
        <f>AT229+14</f>
        <v>41789</v>
      </c>
      <c r="AU225" s="62" t="s">
        <v>106</v>
      </c>
      <c r="AV225" s="62">
        <v>41824</v>
      </c>
      <c r="AW225" s="62">
        <f t="shared" ref="AW225:BR225" si="454">AW229+14</f>
        <v>41859</v>
      </c>
      <c r="AX225" s="62">
        <f t="shared" si="454"/>
        <v>41904</v>
      </c>
      <c r="AY225" s="62">
        <f t="shared" si="454"/>
        <v>41929</v>
      </c>
      <c r="AZ225" s="62">
        <f t="shared" si="454"/>
        <v>41971</v>
      </c>
      <c r="BA225" s="62">
        <f t="shared" si="454"/>
        <v>41992</v>
      </c>
      <c r="BB225" s="62">
        <f t="shared" si="454"/>
        <v>42034</v>
      </c>
      <c r="BC225" s="62">
        <f t="shared" si="454"/>
        <v>42069</v>
      </c>
      <c r="BD225" s="62">
        <f t="shared" si="454"/>
        <v>42104</v>
      </c>
      <c r="BE225" s="62">
        <f t="shared" si="454"/>
        <v>42139</v>
      </c>
      <c r="BF225" s="62">
        <f t="shared" si="454"/>
        <v>42174</v>
      </c>
      <c r="BG225" s="62" t="s">
        <v>106</v>
      </c>
      <c r="BH225" s="62">
        <f t="shared" si="454"/>
        <v>42209</v>
      </c>
      <c r="BI225" s="62">
        <f t="shared" si="454"/>
        <v>42251</v>
      </c>
      <c r="BJ225" s="62">
        <f t="shared" si="454"/>
        <v>42265</v>
      </c>
      <c r="BK225" s="62">
        <f t="shared" si="454"/>
        <v>42300</v>
      </c>
      <c r="BL225" s="62">
        <f t="shared" si="454"/>
        <v>42335</v>
      </c>
      <c r="BM225" s="62">
        <f t="shared" si="454"/>
        <v>42370</v>
      </c>
      <c r="BN225" s="62">
        <f t="shared" si="454"/>
        <v>42405</v>
      </c>
      <c r="BO225" s="62">
        <f t="shared" si="454"/>
        <v>42440</v>
      </c>
      <c r="BP225" s="62">
        <f t="shared" si="454"/>
        <v>42475</v>
      </c>
      <c r="BQ225" s="62">
        <f t="shared" si="454"/>
        <v>42510</v>
      </c>
      <c r="BR225" s="62">
        <f t="shared" si="454"/>
        <v>42545</v>
      </c>
      <c r="BS225" s="62" t="s">
        <v>475</v>
      </c>
      <c r="BT225" s="62">
        <f>BT229+14</f>
        <v>42576</v>
      </c>
      <c r="BU225" s="62">
        <f t="shared" ref="BU225:CA225" si="455">BU229+14</f>
        <v>42601</v>
      </c>
      <c r="BV225" s="62">
        <f t="shared" si="455"/>
        <v>42643</v>
      </c>
      <c r="BW225" s="62">
        <f t="shared" si="455"/>
        <v>42671</v>
      </c>
      <c r="BX225" s="62">
        <f t="shared" si="455"/>
        <v>42699</v>
      </c>
      <c r="BY225" s="62">
        <f>BY229+14</f>
        <v>42741</v>
      </c>
      <c r="BZ225" s="62">
        <f t="shared" si="455"/>
        <v>42762</v>
      </c>
      <c r="CA225" s="62">
        <f t="shared" si="455"/>
        <v>42811</v>
      </c>
      <c r="CB225" s="62">
        <f>CB229+14</f>
        <v>42846</v>
      </c>
      <c r="CC225" s="62">
        <f>CC229+14</f>
        <v>42881</v>
      </c>
      <c r="CD225" s="62">
        <f>CD229+14</f>
        <v>42916</v>
      </c>
      <c r="CE225" s="62" t="s">
        <v>106</v>
      </c>
      <c r="CF225" s="105">
        <f>CF229+14</f>
        <v>42579</v>
      </c>
      <c r="CG225" s="105">
        <f>CG229+14</f>
        <v>42986</v>
      </c>
      <c r="CH225" s="62">
        <f t="shared" ref="CH225:CY225" si="456">CH229+14</f>
        <v>43007</v>
      </c>
      <c r="CI225" s="63">
        <f t="shared" si="456"/>
        <v>43035</v>
      </c>
      <c r="CJ225" s="62">
        <f t="shared" si="456"/>
        <v>43070</v>
      </c>
      <c r="CK225" s="63">
        <f t="shared" si="456"/>
        <v>43112</v>
      </c>
      <c r="CL225" s="62">
        <f t="shared" si="456"/>
        <v>43133</v>
      </c>
      <c r="CM225" s="63">
        <f t="shared" si="456"/>
        <v>43168</v>
      </c>
      <c r="CN225" s="62">
        <f t="shared" si="456"/>
        <v>43210</v>
      </c>
      <c r="CO225" s="63">
        <f t="shared" si="456"/>
        <v>43245</v>
      </c>
      <c r="CP225" s="62">
        <f t="shared" si="456"/>
        <v>43280</v>
      </c>
      <c r="CQ225" s="63" t="s">
        <v>106</v>
      </c>
      <c r="CR225" s="62">
        <f t="shared" si="456"/>
        <v>43315</v>
      </c>
      <c r="CS225" s="107">
        <f t="shared" si="456"/>
        <v>43336</v>
      </c>
      <c r="CT225" s="62">
        <f t="shared" si="456"/>
        <v>43367</v>
      </c>
      <c r="CU225" s="62">
        <f t="shared" si="456"/>
        <v>43406</v>
      </c>
      <c r="CV225" s="62">
        <f t="shared" si="456"/>
        <v>43434</v>
      </c>
      <c r="CW225" s="3876">
        <f t="shared" si="456"/>
        <v>43462</v>
      </c>
      <c r="CX225" s="3877">
        <f t="shared" si="456"/>
        <v>43490</v>
      </c>
      <c r="CY225" s="3876">
        <f t="shared" si="456"/>
        <v>43525</v>
      </c>
      <c r="CZ225" s="3876">
        <f>CZ229+14</f>
        <v>43567</v>
      </c>
      <c r="DA225" s="3876">
        <f>DA229+14</f>
        <v>43595</v>
      </c>
      <c r="DB225" s="3876">
        <f>DB229+14</f>
        <v>43616</v>
      </c>
      <c r="DC225" s="3876">
        <f>DC229+14</f>
        <v>43286</v>
      </c>
      <c r="DD225" s="3988" t="s">
        <v>25</v>
      </c>
      <c r="DE225" s="3876">
        <f>DE229+14</f>
        <v>43714</v>
      </c>
      <c r="DF225" s="3876">
        <f>DF229+14</f>
        <v>43742</v>
      </c>
      <c r="DG225" s="4669"/>
      <c r="DH225" s="3876">
        <f>DH229+14</f>
        <v>43763</v>
      </c>
      <c r="DI225" s="3876">
        <f>DI229+14</f>
        <v>43826</v>
      </c>
      <c r="DJ225" s="3876">
        <f>DJ229+14</f>
        <v>43868</v>
      </c>
      <c r="DK225" s="3876">
        <f>DK229+14</f>
        <v>43910</v>
      </c>
      <c r="DM225" s="814"/>
    </row>
    <row r="226" spans="1:117" s="18" customFormat="1" ht="30" hidden="1" customHeight="1" x14ac:dyDescent="0.25">
      <c r="A226" s="4690"/>
      <c r="B226" s="4675"/>
      <c r="C226" s="136" t="s">
        <v>81</v>
      </c>
      <c r="D226" s="136"/>
      <c r="E226" s="20"/>
      <c r="F226" s="13"/>
      <c r="G226" s="20"/>
      <c r="H226" s="13"/>
      <c r="I226" s="20"/>
      <c r="J226" s="13"/>
      <c r="K226" s="14"/>
      <c r="L226" s="63"/>
      <c r="M226" s="14"/>
      <c r="N226" s="38"/>
      <c r="O226" s="14"/>
      <c r="P226" s="255"/>
      <c r="Q226" s="14"/>
      <c r="R226" s="255"/>
      <c r="S226" s="38"/>
      <c r="T226" s="14"/>
      <c r="U226" s="255"/>
      <c r="V226" s="349"/>
      <c r="W226" s="352"/>
      <c r="X226" s="62"/>
      <c r="Y226" s="349"/>
      <c r="Z226" s="14"/>
      <c r="AA226" s="342"/>
      <c r="AB226" s="255"/>
      <c r="AC226" s="255"/>
      <c r="AD226" s="255"/>
      <c r="AE226" s="255"/>
      <c r="AF226" s="255"/>
      <c r="AG226" s="255"/>
      <c r="AH226" s="255"/>
      <c r="AI226" s="255"/>
      <c r="AJ226" s="255" t="s">
        <v>25</v>
      </c>
      <c r="AK226" s="255"/>
      <c r="AL226" s="255"/>
      <c r="AM226" s="38"/>
      <c r="AN226" s="14"/>
      <c r="AO226" s="255"/>
      <c r="AP226" s="255"/>
      <c r="AQ226" s="255"/>
      <c r="AR226" s="14"/>
      <c r="AS226" s="14"/>
      <c r="AT226" s="14"/>
      <c r="AU226" s="14" t="s">
        <v>106</v>
      </c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 t="s">
        <v>106</v>
      </c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 t="s">
        <v>475</v>
      </c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 t="s">
        <v>106</v>
      </c>
      <c r="CF226" s="38"/>
      <c r="CG226" s="38"/>
      <c r="CH226" s="14"/>
      <c r="CI226" s="255"/>
      <c r="CJ226" s="14"/>
      <c r="CK226" s="255"/>
      <c r="CL226" s="14"/>
      <c r="CM226" s="255"/>
      <c r="CN226" s="14"/>
      <c r="CO226" s="255"/>
      <c r="CP226" s="14"/>
      <c r="CQ226" s="255" t="s">
        <v>106</v>
      </c>
      <c r="CR226" s="14"/>
      <c r="CS226" s="342"/>
      <c r="CT226" s="14"/>
      <c r="CU226" s="14"/>
      <c r="CV226" s="14"/>
      <c r="CW226" s="3891"/>
      <c r="CX226" s="3892"/>
      <c r="CY226" s="3891"/>
      <c r="CZ226" s="3891"/>
      <c r="DA226" s="3891"/>
      <c r="DB226" s="3891"/>
      <c r="DC226" s="3891"/>
      <c r="DD226" s="3989" t="s">
        <v>25</v>
      </c>
      <c r="DE226" s="3891"/>
      <c r="DF226" s="3891"/>
      <c r="DG226" s="4669"/>
      <c r="DH226" s="3891"/>
      <c r="DI226" s="3891"/>
      <c r="DJ226" s="3891"/>
      <c r="DK226" s="3891"/>
      <c r="DM226" s="814"/>
    </row>
    <row r="227" spans="1:117" s="18" customFormat="1" ht="30" customHeight="1" x14ac:dyDescent="0.25">
      <c r="A227" s="4690"/>
      <c r="B227" s="4675"/>
      <c r="C227" s="136" t="s">
        <v>80</v>
      </c>
      <c r="D227" s="136"/>
      <c r="E227" s="20"/>
      <c r="F227" s="13"/>
      <c r="G227" s="20"/>
      <c r="H227" s="13"/>
      <c r="I227" s="20"/>
      <c r="J227" s="13"/>
      <c r="K227" s="14"/>
      <c r="L227" s="63"/>
      <c r="M227" s="14"/>
      <c r="N227" s="38"/>
      <c r="O227" s="14"/>
      <c r="P227" s="255"/>
      <c r="Q227" s="14"/>
      <c r="R227" s="255"/>
      <c r="S227" s="38"/>
      <c r="T227" s="14"/>
      <c r="U227" s="255"/>
      <c r="V227" s="349"/>
      <c r="W227" s="352"/>
      <c r="X227" s="62"/>
      <c r="Y227" s="349"/>
      <c r="Z227" s="342"/>
      <c r="AA227" s="342"/>
      <c r="AB227" s="342">
        <f>AB229+14</f>
        <v>41236</v>
      </c>
      <c r="AC227" s="342">
        <f>AC229+14</f>
        <v>41264</v>
      </c>
      <c r="AD227" s="342">
        <v>40933</v>
      </c>
      <c r="AE227" s="342">
        <f>AE229+14</f>
        <v>41333</v>
      </c>
      <c r="AF227" s="342">
        <f>AF229+14</f>
        <v>41369</v>
      </c>
      <c r="AG227" s="342">
        <f>AG229+14</f>
        <v>41390</v>
      </c>
      <c r="AH227" s="342">
        <f>AH229+14</f>
        <v>41425</v>
      </c>
      <c r="AI227" s="859">
        <f>AI229+14</f>
        <v>41453</v>
      </c>
      <c r="AJ227" s="342" t="s">
        <v>25</v>
      </c>
      <c r="AK227" s="342">
        <f t="shared" ref="AK227:AT227" si="457">AK229+14</f>
        <v>41481</v>
      </c>
      <c r="AL227" s="255">
        <f t="shared" si="457"/>
        <v>41509</v>
      </c>
      <c r="AM227" s="38">
        <f t="shared" si="457"/>
        <v>41544</v>
      </c>
      <c r="AN227" s="14">
        <f t="shared" si="457"/>
        <v>41572</v>
      </c>
      <c r="AO227" s="342">
        <f t="shared" si="457"/>
        <v>41607</v>
      </c>
      <c r="AP227" s="342">
        <f t="shared" si="457"/>
        <v>41642</v>
      </c>
      <c r="AQ227" s="255">
        <f t="shared" si="457"/>
        <v>41333</v>
      </c>
      <c r="AR227" s="14">
        <f t="shared" si="457"/>
        <v>41726</v>
      </c>
      <c r="AS227" s="14">
        <f t="shared" si="457"/>
        <v>41754</v>
      </c>
      <c r="AT227" s="14">
        <f t="shared" si="457"/>
        <v>41789</v>
      </c>
      <c r="AU227" s="14" t="s">
        <v>106</v>
      </c>
      <c r="AV227" s="14">
        <v>41824</v>
      </c>
      <c r="AW227" s="14">
        <f t="shared" ref="AW227:BF227" si="458">AW229+14</f>
        <v>41859</v>
      </c>
      <c r="AX227" s="14">
        <f t="shared" si="458"/>
        <v>41904</v>
      </c>
      <c r="AY227" s="14">
        <f t="shared" si="458"/>
        <v>41929</v>
      </c>
      <c r="AZ227" s="14">
        <f t="shared" si="458"/>
        <v>41971</v>
      </c>
      <c r="BA227" s="14">
        <f t="shared" si="458"/>
        <v>41992</v>
      </c>
      <c r="BB227" s="14">
        <f t="shared" si="458"/>
        <v>42034</v>
      </c>
      <c r="BC227" s="14">
        <f t="shared" si="458"/>
        <v>42069</v>
      </c>
      <c r="BD227" s="14">
        <f t="shared" si="458"/>
        <v>42104</v>
      </c>
      <c r="BE227" s="14">
        <f t="shared" si="458"/>
        <v>42139</v>
      </c>
      <c r="BF227" s="14">
        <f t="shared" si="458"/>
        <v>42174</v>
      </c>
      <c r="BG227" s="14" t="s">
        <v>106</v>
      </c>
      <c r="BH227" s="14">
        <f t="shared" ref="BH227:BR227" si="459">BH229+14</f>
        <v>42209</v>
      </c>
      <c r="BI227" s="14">
        <f t="shared" si="459"/>
        <v>42251</v>
      </c>
      <c r="BJ227" s="14">
        <f t="shared" si="459"/>
        <v>42265</v>
      </c>
      <c r="BK227" s="14">
        <f t="shared" si="459"/>
        <v>42300</v>
      </c>
      <c r="BL227" s="14">
        <f t="shared" si="459"/>
        <v>42335</v>
      </c>
      <c r="BM227" s="14">
        <f t="shared" si="459"/>
        <v>42370</v>
      </c>
      <c r="BN227" s="14">
        <f t="shared" si="459"/>
        <v>42405</v>
      </c>
      <c r="BO227" s="14">
        <f t="shared" si="459"/>
        <v>42440</v>
      </c>
      <c r="BP227" s="14">
        <f t="shared" si="459"/>
        <v>42475</v>
      </c>
      <c r="BQ227" s="14">
        <f t="shared" si="459"/>
        <v>42510</v>
      </c>
      <c r="BR227" s="14">
        <f t="shared" si="459"/>
        <v>42545</v>
      </c>
      <c r="BS227" s="14" t="s">
        <v>475</v>
      </c>
      <c r="BT227" s="14">
        <f>BT229+14</f>
        <v>42576</v>
      </c>
      <c r="BU227" s="14">
        <f t="shared" ref="BU227:CA227" si="460">BU229+14</f>
        <v>42601</v>
      </c>
      <c r="BV227" s="14">
        <f t="shared" si="460"/>
        <v>42643</v>
      </c>
      <c r="BW227" s="14">
        <f t="shared" si="460"/>
        <v>42671</v>
      </c>
      <c r="BX227" s="14">
        <f t="shared" si="460"/>
        <v>42699</v>
      </c>
      <c r="BY227" s="14">
        <f>BY229+14</f>
        <v>42741</v>
      </c>
      <c r="BZ227" s="14">
        <f t="shared" si="460"/>
        <v>42762</v>
      </c>
      <c r="CA227" s="14">
        <f t="shared" si="460"/>
        <v>42811</v>
      </c>
      <c r="CB227" s="14">
        <f>CB229+14</f>
        <v>42846</v>
      </c>
      <c r="CC227" s="14">
        <f>CC229+14</f>
        <v>42881</v>
      </c>
      <c r="CD227" s="14">
        <f>CD229+14</f>
        <v>42916</v>
      </c>
      <c r="CE227" s="14" t="s">
        <v>106</v>
      </c>
      <c r="CF227" s="38">
        <f>CF229+14</f>
        <v>42579</v>
      </c>
      <c r="CG227" s="38">
        <f>CG229+14</f>
        <v>42986</v>
      </c>
      <c r="CH227" s="14">
        <f t="shared" ref="CH227:CY227" si="461">CH229+14</f>
        <v>43007</v>
      </c>
      <c r="CI227" s="255">
        <f t="shared" si="461"/>
        <v>43035</v>
      </c>
      <c r="CJ227" s="14">
        <f t="shared" si="461"/>
        <v>43070</v>
      </c>
      <c r="CK227" s="255">
        <f t="shared" si="461"/>
        <v>43112</v>
      </c>
      <c r="CL227" s="14">
        <f t="shared" si="461"/>
        <v>43133</v>
      </c>
      <c r="CM227" s="255">
        <f t="shared" si="461"/>
        <v>43168</v>
      </c>
      <c r="CN227" s="14">
        <f t="shared" si="461"/>
        <v>43210</v>
      </c>
      <c r="CO227" s="255">
        <f t="shared" si="461"/>
        <v>43245</v>
      </c>
      <c r="CP227" s="14">
        <f t="shared" si="461"/>
        <v>43280</v>
      </c>
      <c r="CQ227" s="255" t="s">
        <v>106</v>
      </c>
      <c r="CR227" s="14">
        <f t="shared" si="461"/>
        <v>43315</v>
      </c>
      <c r="CS227" s="342">
        <f t="shared" si="461"/>
        <v>43336</v>
      </c>
      <c r="CT227" s="14">
        <f t="shared" si="461"/>
        <v>43367</v>
      </c>
      <c r="CU227" s="14">
        <f t="shared" si="461"/>
        <v>43406</v>
      </c>
      <c r="CV227" s="14">
        <f t="shared" si="461"/>
        <v>43434</v>
      </c>
      <c r="CW227" s="3891">
        <f t="shared" si="461"/>
        <v>43462</v>
      </c>
      <c r="CX227" s="3892">
        <f t="shared" si="461"/>
        <v>43490</v>
      </c>
      <c r="CY227" s="3891">
        <f t="shared" si="461"/>
        <v>43525</v>
      </c>
      <c r="CZ227" s="3891">
        <f>CZ229+14</f>
        <v>43567</v>
      </c>
      <c r="DA227" s="3891">
        <f>DA229+14</f>
        <v>43595</v>
      </c>
      <c r="DB227" s="3891">
        <f>DB229+14</f>
        <v>43616</v>
      </c>
      <c r="DC227" s="3891">
        <f>DC229+14</f>
        <v>43286</v>
      </c>
      <c r="DD227" s="3989" t="s">
        <v>25</v>
      </c>
      <c r="DE227" s="3891">
        <f>DE229+14</f>
        <v>43714</v>
      </c>
      <c r="DF227" s="3891">
        <f>DF229+14</f>
        <v>43742</v>
      </c>
      <c r="DG227" s="4669"/>
      <c r="DH227" s="3891">
        <f>DH229+14</f>
        <v>43763</v>
      </c>
      <c r="DI227" s="3891">
        <f>DI229+14</f>
        <v>43826</v>
      </c>
      <c r="DJ227" s="3891">
        <f>DJ229+14</f>
        <v>43868</v>
      </c>
      <c r="DK227" s="3891">
        <f>DK229+14</f>
        <v>43910</v>
      </c>
      <c r="DM227" s="814"/>
    </row>
    <row r="228" spans="1:117" s="18" customFormat="1" ht="30" customHeight="1" x14ac:dyDescent="0.25">
      <c r="A228" s="4690"/>
      <c r="B228" s="4675"/>
      <c r="C228" s="1668" t="s">
        <v>571</v>
      </c>
      <c r="D228" s="1668"/>
      <c r="E228" s="20"/>
      <c r="F228" s="13"/>
      <c r="G228" s="20"/>
      <c r="H228" s="13"/>
      <c r="I228" s="20"/>
      <c r="J228" s="13"/>
      <c r="K228" s="14"/>
      <c r="L228" s="63"/>
      <c r="M228" s="14"/>
      <c r="N228" s="38"/>
      <c r="O228" s="14"/>
      <c r="P228" s="255"/>
      <c r="Q228" s="14"/>
      <c r="R228" s="255"/>
      <c r="S228" s="38"/>
      <c r="T228" s="14"/>
      <c r="U228" s="255"/>
      <c r="V228" s="349"/>
      <c r="W228" s="352"/>
      <c r="X228" s="62"/>
      <c r="Y228" s="349"/>
      <c r="Z228" s="342"/>
      <c r="AA228" s="342"/>
      <c r="AB228" s="255"/>
      <c r="AC228" s="255"/>
      <c r="AD228" s="255"/>
      <c r="AE228" s="255"/>
      <c r="AF228" s="255"/>
      <c r="AG228" s="255"/>
      <c r="AH228" s="255"/>
      <c r="AI228" s="352"/>
      <c r="AJ228" s="255"/>
      <c r="AK228" s="255"/>
      <c r="AL228" s="255"/>
      <c r="AM228" s="38"/>
      <c r="AN228" s="14"/>
      <c r="AO228" s="255"/>
      <c r="AP228" s="255"/>
      <c r="AQ228" s="255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629">
        <f>BL219-16</f>
        <v>42331</v>
      </c>
      <c r="BM228" s="1629">
        <f t="shared" ref="BM228:CA228" si="462">BM219-16</f>
        <v>42366</v>
      </c>
      <c r="BN228" s="1629">
        <f t="shared" si="462"/>
        <v>42401</v>
      </c>
      <c r="BO228" s="1629">
        <f t="shared" si="462"/>
        <v>42436</v>
      </c>
      <c r="BP228" s="1629">
        <f t="shared" si="462"/>
        <v>42471</v>
      </c>
      <c r="BQ228" s="1629">
        <f t="shared" si="462"/>
        <v>42506</v>
      </c>
      <c r="BR228" s="1629">
        <f t="shared" si="462"/>
        <v>42541</v>
      </c>
      <c r="BS228" s="1629" t="s">
        <v>475</v>
      </c>
      <c r="BT228" s="1629">
        <f t="shared" si="462"/>
        <v>42569</v>
      </c>
      <c r="BU228" s="1629">
        <f t="shared" si="462"/>
        <v>42597</v>
      </c>
      <c r="BV228" s="1629">
        <f t="shared" si="462"/>
        <v>42639</v>
      </c>
      <c r="BW228" s="1629">
        <f t="shared" si="462"/>
        <v>42667</v>
      </c>
      <c r="BX228" s="1629">
        <f t="shared" si="462"/>
        <v>42695</v>
      </c>
      <c r="BY228" s="1629">
        <f>BY219-16</f>
        <v>42744</v>
      </c>
      <c r="BZ228" s="1629">
        <f t="shared" si="462"/>
        <v>42772</v>
      </c>
      <c r="CA228" s="1629">
        <f t="shared" si="462"/>
        <v>42807</v>
      </c>
      <c r="CB228" s="1629">
        <f>CB219-16</f>
        <v>42842</v>
      </c>
      <c r="CC228" s="1629">
        <f>CC219-16</f>
        <v>42877</v>
      </c>
      <c r="CD228" s="1629">
        <f>CD219-16</f>
        <v>42912</v>
      </c>
      <c r="CE228" s="1629" t="s">
        <v>106</v>
      </c>
      <c r="CF228" s="2148">
        <f>CF219-16</f>
        <v>42575</v>
      </c>
      <c r="CG228" s="2148">
        <f>CG219-16</f>
        <v>42982</v>
      </c>
      <c r="CH228" s="1629">
        <f t="shared" ref="CH228:CY228" si="463">CH219-16</f>
        <v>43010</v>
      </c>
      <c r="CI228" s="1630">
        <f t="shared" si="463"/>
        <v>43038</v>
      </c>
      <c r="CJ228" s="1629">
        <f t="shared" si="463"/>
        <v>43066</v>
      </c>
      <c r="CK228" s="1630">
        <f t="shared" si="463"/>
        <v>43108</v>
      </c>
      <c r="CL228" s="1629">
        <f t="shared" si="463"/>
        <v>43129</v>
      </c>
      <c r="CM228" s="1630">
        <f t="shared" si="463"/>
        <v>43164</v>
      </c>
      <c r="CN228" s="1629">
        <f t="shared" si="463"/>
        <v>43206</v>
      </c>
      <c r="CO228" s="1630">
        <f t="shared" si="463"/>
        <v>43241</v>
      </c>
      <c r="CP228" s="1629">
        <f t="shared" si="463"/>
        <v>43276</v>
      </c>
      <c r="CQ228" s="1630" t="s">
        <v>106</v>
      </c>
      <c r="CR228" s="1629">
        <f t="shared" si="463"/>
        <v>43311</v>
      </c>
      <c r="CS228" s="2147">
        <f t="shared" si="463"/>
        <v>43332</v>
      </c>
      <c r="CT228" s="1629">
        <f t="shared" si="463"/>
        <v>43367</v>
      </c>
      <c r="CU228" s="1629">
        <f t="shared" si="463"/>
        <v>43402</v>
      </c>
      <c r="CV228" s="1629">
        <f t="shared" si="463"/>
        <v>43430</v>
      </c>
      <c r="CW228" s="3864">
        <f t="shared" si="463"/>
        <v>43465</v>
      </c>
      <c r="CX228" s="3865">
        <f t="shared" si="463"/>
        <v>43493</v>
      </c>
      <c r="CY228" s="3864">
        <f t="shared" si="463"/>
        <v>43528</v>
      </c>
      <c r="CZ228" s="3864">
        <f>CZ219-16</f>
        <v>43570</v>
      </c>
      <c r="DA228" s="3864">
        <f>DA219-16</f>
        <v>43591</v>
      </c>
      <c r="DB228" s="3864">
        <f>DB219-16</f>
        <v>43619</v>
      </c>
      <c r="DC228" s="3864">
        <f>DC219-16</f>
        <v>43282</v>
      </c>
      <c r="DD228" s="3990" t="s">
        <v>25</v>
      </c>
      <c r="DE228" s="3864">
        <f>DE219-16</f>
        <v>43710</v>
      </c>
      <c r="DF228" s="3864">
        <f>DF219-16</f>
        <v>43745</v>
      </c>
      <c r="DG228" s="4669"/>
      <c r="DH228" s="3864">
        <f>DH219-16</f>
        <v>43773</v>
      </c>
      <c r="DI228" s="3864">
        <f>DI219-16</f>
        <v>43836</v>
      </c>
      <c r="DJ228" s="3864">
        <f>DJ219-16</f>
        <v>43871</v>
      </c>
      <c r="DK228" s="3864">
        <f>DK219-16</f>
        <v>43906</v>
      </c>
      <c r="DM228" s="814"/>
    </row>
    <row r="229" spans="1:117" s="18" customFormat="1" ht="30" customHeight="1" x14ac:dyDescent="0.25">
      <c r="A229" s="4690"/>
      <c r="B229" s="4675"/>
      <c r="C229" s="1699" t="s">
        <v>885</v>
      </c>
      <c r="D229" s="1699"/>
      <c r="E229" s="1700"/>
      <c r="F229" s="1701"/>
      <c r="G229" s="1702"/>
      <c r="H229" s="1701"/>
      <c r="I229" s="1700"/>
      <c r="J229" s="1701"/>
      <c r="K229" s="639"/>
      <c r="L229" s="1703"/>
      <c r="M229" s="639"/>
      <c r="N229" s="1204"/>
      <c r="O229" s="639"/>
      <c r="P229" s="1703"/>
      <c r="Q229" s="639"/>
      <c r="R229" s="1703"/>
      <c r="S229" s="1204"/>
      <c r="T229" s="639"/>
      <c r="U229" s="1703"/>
      <c r="V229" s="947"/>
      <c r="W229" s="1704"/>
      <c r="X229" s="639"/>
      <c r="Y229" s="947"/>
      <c r="Z229" s="639"/>
      <c r="AA229" s="1705"/>
      <c r="AB229" s="1204">
        <f>AB222-21</f>
        <v>41222</v>
      </c>
      <c r="AC229" s="1204">
        <f>AC222-21</f>
        <v>41250</v>
      </c>
      <c r="AD229" s="1706" t="s">
        <v>221</v>
      </c>
      <c r="AE229" s="1204">
        <f>AE222-22</f>
        <v>41319</v>
      </c>
      <c r="AF229" s="1204">
        <f>AF222-21</f>
        <v>41355</v>
      </c>
      <c r="AG229" s="1204">
        <f>AG222-28</f>
        <v>41376</v>
      </c>
      <c r="AH229" s="1707">
        <f>AH222-21</f>
        <v>41411</v>
      </c>
      <c r="AI229" s="1706">
        <f>AI222-21</f>
        <v>41439</v>
      </c>
      <c r="AJ229" s="1707" t="s">
        <v>25</v>
      </c>
      <c r="AK229" s="1707">
        <f>AK222-28</f>
        <v>41467</v>
      </c>
      <c r="AL229" s="1706">
        <f>AL222-28</f>
        <v>41495</v>
      </c>
      <c r="AM229" s="1706">
        <f>AM222-27</f>
        <v>41530</v>
      </c>
      <c r="AN229" s="1708">
        <f>AN222-27</f>
        <v>41558</v>
      </c>
      <c r="AO229" s="1709">
        <f>AO222-27</f>
        <v>41593</v>
      </c>
      <c r="AP229" s="1706">
        <v>41628</v>
      </c>
      <c r="AQ229" s="1204">
        <f>AQ222-20</f>
        <v>41319</v>
      </c>
      <c r="AR229" s="1708">
        <f>AR222-20</f>
        <v>41712</v>
      </c>
      <c r="AS229" s="947">
        <f>AS222-27</f>
        <v>41740</v>
      </c>
      <c r="AT229" s="947">
        <f>AT222-27</f>
        <v>41775</v>
      </c>
      <c r="AU229" s="1708" t="s">
        <v>106</v>
      </c>
      <c r="AV229" s="1708">
        <v>41810</v>
      </c>
      <c r="AW229" s="947">
        <v>41845</v>
      </c>
      <c r="AX229" s="947">
        <v>41890</v>
      </c>
      <c r="AY229" s="1708">
        <f>AY222-27</f>
        <v>41915</v>
      </c>
      <c r="AZ229" s="1708">
        <f>AZ222-20</f>
        <v>41957</v>
      </c>
      <c r="BA229" s="947">
        <v>41978</v>
      </c>
      <c r="BB229" s="1708">
        <f>BB222-20</f>
        <v>42020</v>
      </c>
      <c r="BC229" s="1708">
        <f>BC222-27</f>
        <v>42055</v>
      </c>
      <c r="BD229" s="1708">
        <f>BD222-27</f>
        <v>42090</v>
      </c>
      <c r="BE229" s="947">
        <f>BE222-27</f>
        <v>42125</v>
      </c>
      <c r="BF229" s="1708">
        <f>BF222-20</f>
        <v>42160</v>
      </c>
      <c r="BG229" s="1708" t="s">
        <v>106</v>
      </c>
      <c r="BH229" s="947">
        <f>BH222-27</f>
        <v>42195</v>
      </c>
      <c r="BI229" s="1708">
        <f>BI222-20</f>
        <v>42237</v>
      </c>
      <c r="BJ229" s="947">
        <f>BJ222-41</f>
        <v>42251</v>
      </c>
      <c r="BK229" s="1708">
        <f>BK222-27</f>
        <v>42286</v>
      </c>
      <c r="BL229" s="1708">
        <f>BL222-20</f>
        <v>42321</v>
      </c>
      <c r="BM229" s="1708">
        <f t="shared" ref="BM229:BR229" si="464">BM222-20</f>
        <v>42356</v>
      </c>
      <c r="BN229" s="1708">
        <f t="shared" si="464"/>
        <v>42391</v>
      </c>
      <c r="BO229" s="1708">
        <f t="shared" si="464"/>
        <v>42426</v>
      </c>
      <c r="BP229" s="1708">
        <f t="shared" si="464"/>
        <v>42461</v>
      </c>
      <c r="BQ229" s="1708">
        <f t="shared" si="464"/>
        <v>42496</v>
      </c>
      <c r="BR229" s="1708">
        <f t="shared" si="464"/>
        <v>42531</v>
      </c>
      <c r="BS229" s="1708" t="s">
        <v>475</v>
      </c>
      <c r="BT229" s="947">
        <f>BT222-17</f>
        <v>42562</v>
      </c>
      <c r="BU229" s="1708">
        <f>BU222-20</f>
        <v>42587</v>
      </c>
      <c r="BV229" s="1708">
        <f>BV222-20</f>
        <v>42629</v>
      </c>
      <c r="BW229" s="1708">
        <f>BW222-20</f>
        <v>42657</v>
      </c>
      <c r="BX229" s="1708">
        <f>BX222-20</f>
        <v>42685</v>
      </c>
      <c r="BY229" s="639">
        <f>BY222-27</f>
        <v>42727</v>
      </c>
      <c r="BZ229" s="947">
        <f>BZ222-34</f>
        <v>42748</v>
      </c>
      <c r="CA229" s="1708">
        <f t="shared" ref="CA229:CF229" si="465">CA222-20</f>
        <v>42797</v>
      </c>
      <c r="CB229" s="1708">
        <f t="shared" si="465"/>
        <v>42832</v>
      </c>
      <c r="CC229" s="1708">
        <f t="shared" si="465"/>
        <v>42867</v>
      </c>
      <c r="CD229" s="1708">
        <f t="shared" si="465"/>
        <v>42902</v>
      </c>
      <c r="CE229" s="1708" t="s">
        <v>106</v>
      </c>
      <c r="CF229" s="1707">
        <f t="shared" si="465"/>
        <v>42565</v>
      </c>
      <c r="CG229" s="1707">
        <f>CG222-20</f>
        <v>42972</v>
      </c>
      <c r="CH229" s="947">
        <f>CH222-27</f>
        <v>42993</v>
      </c>
      <c r="CI229" s="1704">
        <f>CI222-27</f>
        <v>43021</v>
      </c>
      <c r="CJ229" s="1708">
        <f t="shared" ref="CJ229:CS229" si="466">CJ222-20</f>
        <v>43056</v>
      </c>
      <c r="CK229" s="1703">
        <f>CK222-20</f>
        <v>43098</v>
      </c>
      <c r="CL229" s="1708">
        <f t="shared" si="466"/>
        <v>43119</v>
      </c>
      <c r="CM229" s="1709">
        <f t="shared" si="466"/>
        <v>43154</v>
      </c>
      <c r="CN229" s="1708">
        <f t="shared" si="466"/>
        <v>43196</v>
      </c>
      <c r="CO229" s="1709">
        <f t="shared" si="466"/>
        <v>43231</v>
      </c>
      <c r="CP229" s="1708">
        <f t="shared" si="466"/>
        <v>43266</v>
      </c>
      <c r="CQ229" s="1709" t="s">
        <v>106</v>
      </c>
      <c r="CR229" s="1708">
        <f t="shared" si="466"/>
        <v>43301</v>
      </c>
      <c r="CS229" s="1770">
        <f t="shared" si="466"/>
        <v>43322</v>
      </c>
      <c r="CT229" s="947">
        <f>CT222-24</f>
        <v>43353</v>
      </c>
      <c r="CU229" s="1708">
        <f>CU222-20</f>
        <v>43392</v>
      </c>
      <c r="CV229" s="1708">
        <f>CV222-20</f>
        <v>43420</v>
      </c>
      <c r="CW229" s="3871">
        <f>CW222-27</f>
        <v>43448</v>
      </c>
      <c r="CX229" s="3991">
        <f>CX222-27</f>
        <v>43476</v>
      </c>
      <c r="CY229" s="3871">
        <f>CY222-27</f>
        <v>43511</v>
      </c>
      <c r="CZ229" s="3871">
        <f>CZ222-27</f>
        <v>43553</v>
      </c>
      <c r="DA229" s="3920">
        <f>DA222-20</f>
        <v>43581</v>
      </c>
      <c r="DB229" s="3920">
        <f>DB222-27</f>
        <v>43602</v>
      </c>
      <c r="DC229" s="3920">
        <f>DC222-20</f>
        <v>43272</v>
      </c>
      <c r="DD229" s="3992" t="s">
        <v>25</v>
      </c>
      <c r="DE229" s="3920">
        <f>DE222-20</f>
        <v>43700</v>
      </c>
      <c r="DF229" s="3871">
        <f>DF222-27</f>
        <v>43728</v>
      </c>
      <c r="DG229" s="4669"/>
      <c r="DH229" s="3871">
        <f>DH222-34</f>
        <v>43749</v>
      </c>
      <c r="DI229" s="3871">
        <f>DI222-34</f>
        <v>43812</v>
      </c>
      <c r="DJ229" s="3871">
        <f>DJ222-27</f>
        <v>43854</v>
      </c>
      <c r="DK229" s="3920">
        <f>DK222-20</f>
        <v>43896</v>
      </c>
      <c r="DM229" s="814"/>
    </row>
    <row r="230" spans="1:117" s="18" customFormat="1" ht="30" hidden="1" customHeight="1" x14ac:dyDescent="0.25">
      <c r="A230" s="4690"/>
      <c r="B230" s="4675"/>
      <c r="C230" s="1699" t="s">
        <v>155</v>
      </c>
      <c r="D230" s="1699"/>
      <c r="E230" s="1700"/>
      <c r="F230" s="1701"/>
      <c r="G230" s="1702"/>
      <c r="H230" s="1701"/>
      <c r="I230" s="1700"/>
      <c r="J230" s="1701"/>
      <c r="K230" s="639"/>
      <c r="L230" s="1703"/>
      <c r="M230" s="639"/>
      <c r="N230" s="1204"/>
      <c r="O230" s="639"/>
      <c r="P230" s="1703"/>
      <c r="Q230" s="639"/>
      <c r="R230" s="1703"/>
      <c r="S230" s="1204"/>
      <c r="T230" s="639"/>
      <c r="U230" s="1703"/>
      <c r="V230" s="947"/>
      <c r="W230" s="1704"/>
      <c r="X230" s="639"/>
      <c r="Y230" s="947"/>
      <c r="Z230" s="639"/>
      <c r="AA230" s="1705"/>
      <c r="AB230" s="1204"/>
      <c r="AC230" s="1204"/>
      <c r="AD230" s="1706"/>
      <c r="AE230" s="1204"/>
      <c r="AF230" s="1204"/>
      <c r="AG230" s="1204"/>
      <c r="AH230" s="1204"/>
      <c r="AI230" s="1204"/>
      <c r="AJ230" s="1204" t="s">
        <v>25</v>
      </c>
      <c r="AK230" s="1204"/>
      <c r="AL230" s="1204"/>
      <c r="AM230" s="1204"/>
      <c r="AN230" s="639"/>
      <c r="AO230" s="1703"/>
      <c r="AP230" s="1204"/>
      <c r="AQ230" s="1204"/>
      <c r="AR230" s="639"/>
      <c r="AS230" s="639"/>
      <c r="AT230" s="639"/>
      <c r="AU230" s="639" t="s">
        <v>106</v>
      </c>
      <c r="AV230" s="639"/>
      <c r="AW230" s="947"/>
      <c r="AX230" s="639"/>
      <c r="AY230" s="639"/>
      <c r="AZ230" s="639"/>
      <c r="BA230" s="639"/>
      <c r="BB230" s="639"/>
      <c r="BC230" s="639"/>
      <c r="BD230" s="639"/>
      <c r="BE230" s="639"/>
      <c r="BF230" s="639"/>
      <c r="BG230" s="639" t="s">
        <v>106</v>
      </c>
      <c r="BH230" s="639"/>
      <c r="BI230" s="639"/>
      <c r="BJ230" s="639"/>
      <c r="BK230" s="639"/>
      <c r="BL230" s="639"/>
      <c r="BM230" s="639"/>
      <c r="BN230" s="639"/>
      <c r="BO230" s="639"/>
      <c r="BP230" s="639"/>
      <c r="BQ230" s="639"/>
      <c r="BR230" s="639"/>
      <c r="BS230" s="639" t="s">
        <v>475</v>
      </c>
      <c r="BT230" s="639"/>
      <c r="BU230" s="639"/>
      <c r="BV230" s="639"/>
      <c r="BW230" s="639"/>
      <c r="BX230" s="639"/>
      <c r="BY230" s="639"/>
      <c r="BZ230" s="639"/>
      <c r="CA230" s="639"/>
      <c r="CB230" s="639"/>
      <c r="CC230" s="639"/>
      <c r="CD230" s="639"/>
      <c r="CE230" s="639" t="s">
        <v>106</v>
      </c>
      <c r="CF230" s="1204"/>
      <c r="CG230" s="1204"/>
      <c r="CH230" s="639"/>
      <c r="CI230" s="1703"/>
      <c r="CJ230" s="639"/>
      <c r="CK230" s="1703"/>
      <c r="CL230" s="639"/>
      <c r="CM230" s="1703"/>
      <c r="CN230" s="639"/>
      <c r="CO230" s="1703"/>
      <c r="CP230" s="639"/>
      <c r="CQ230" s="1703" t="s">
        <v>106</v>
      </c>
      <c r="CR230" s="639"/>
      <c r="CS230" s="1705"/>
      <c r="CT230" s="639"/>
      <c r="CU230" s="639"/>
      <c r="CV230" s="639"/>
      <c r="CW230" s="3870"/>
      <c r="CX230" s="3872"/>
      <c r="CY230" s="3870"/>
      <c r="CZ230" s="3870"/>
      <c r="DA230" s="3870"/>
      <c r="DB230" s="3870"/>
      <c r="DC230" s="3870"/>
      <c r="DD230" s="3993" t="s">
        <v>25</v>
      </c>
      <c r="DE230" s="3870"/>
      <c r="DF230" s="3870"/>
      <c r="DG230" s="4669"/>
      <c r="DH230" s="3870"/>
      <c r="DI230" s="3870"/>
      <c r="DJ230" s="3870"/>
      <c r="DK230" s="3870"/>
      <c r="DM230" s="814"/>
    </row>
    <row r="231" spans="1:117" s="18" customFormat="1" ht="30" customHeight="1" x14ac:dyDescent="0.25">
      <c r="A231" s="4690"/>
      <c r="B231" s="4675"/>
      <c r="C231" s="139" t="s">
        <v>45</v>
      </c>
      <c r="D231" s="139"/>
      <c r="E231" s="62"/>
      <c r="F231" s="63"/>
      <c r="G231" s="52"/>
      <c r="H231" s="63"/>
      <c r="I231" s="62"/>
      <c r="J231" s="63"/>
      <c r="K231" s="62"/>
      <c r="L231" s="63"/>
      <c r="M231" s="62"/>
      <c r="N231" s="105"/>
      <c r="O231" s="62"/>
      <c r="P231" s="63"/>
      <c r="Q231" s="62"/>
      <c r="R231" s="63"/>
      <c r="S231" s="105"/>
      <c r="T231" s="62"/>
      <c r="U231" s="63"/>
      <c r="V231" s="191"/>
      <c r="W231" s="64"/>
      <c r="X231" s="62"/>
      <c r="Y231" s="191"/>
      <c r="Z231" s="62"/>
      <c r="AA231" s="107"/>
      <c r="AB231" s="105">
        <f t="shared" ref="AB231:AI231" si="467">AB229</f>
        <v>41222</v>
      </c>
      <c r="AC231" s="105">
        <f t="shared" si="467"/>
        <v>41250</v>
      </c>
      <c r="AD231" s="339" t="str">
        <f t="shared" si="467"/>
        <v>1/11 - china 1/18 - non china</v>
      </c>
      <c r="AE231" s="105">
        <f t="shared" si="467"/>
        <v>41319</v>
      </c>
      <c r="AF231" s="105">
        <f t="shared" si="467"/>
        <v>41355</v>
      </c>
      <c r="AG231" s="105">
        <f t="shared" si="467"/>
        <v>41376</v>
      </c>
      <c r="AH231" s="105">
        <f t="shared" si="467"/>
        <v>41411</v>
      </c>
      <c r="AI231" s="105">
        <f t="shared" si="467"/>
        <v>41439</v>
      </c>
      <c r="AJ231" s="105" t="s">
        <v>25</v>
      </c>
      <c r="AK231" s="105">
        <f>AK229</f>
        <v>41467</v>
      </c>
      <c r="AL231" s="105">
        <f>AL229</f>
        <v>41495</v>
      </c>
      <c r="AM231" s="105">
        <f t="shared" ref="AM231:AR231" si="468">AM229</f>
        <v>41530</v>
      </c>
      <c r="AN231" s="62">
        <f t="shared" si="468"/>
        <v>41558</v>
      </c>
      <c r="AO231" s="63">
        <f t="shared" si="468"/>
        <v>41593</v>
      </c>
      <c r="AP231" s="105">
        <f t="shared" si="468"/>
        <v>41628</v>
      </c>
      <c r="AQ231" s="105">
        <f t="shared" si="468"/>
        <v>41319</v>
      </c>
      <c r="AR231" s="62">
        <f t="shared" si="468"/>
        <v>41712</v>
      </c>
      <c r="AS231" s="62">
        <f>AS229</f>
        <v>41740</v>
      </c>
      <c r="AT231" s="62">
        <f>AT229</f>
        <v>41775</v>
      </c>
      <c r="AU231" s="62" t="s">
        <v>106</v>
      </c>
      <c r="AV231" s="62">
        <v>41810</v>
      </c>
      <c r="AW231" s="191">
        <v>41476</v>
      </c>
      <c r="AX231" s="62">
        <f t="shared" ref="AX231:BR231" si="469">AX229</f>
        <v>41890</v>
      </c>
      <c r="AY231" s="62">
        <f t="shared" si="469"/>
        <v>41915</v>
      </c>
      <c r="AZ231" s="62">
        <f t="shared" si="469"/>
        <v>41957</v>
      </c>
      <c r="BA231" s="50">
        <f t="shared" si="469"/>
        <v>41978</v>
      </c>
      <c r="BB231" s="50">
        <f t="shared" si="469"/>
        <v>42020</v>
      </c>
      <c r="BC231" s="50">
        <f t="shared" si="469"/>
        <v>42055</v>
      </c>
      <c r="BD231" s="50">
        <f t="shared" si="469"/>
        <v>42090</v>
      </c>
      <c r="BE231" s="50">
        <f t="shared" si="469"/>
        <v>42125</v>
      </c>
      <c r="BF231" s="50">
        <f t="shared" si="469"/>
        <v>42160</v>
      </c>
      <c r="BG231" s="50" t="s">
        <v>106</v>
      </c>
      <c r="BH231" s="50">
        <f t="shared" si="469"/>
        <v>42195</v>
      </c>
      <c r="BI231" s="50">
        <f t="shared" si="469"/>
        <v>42237</v>
      </c>
      <c r="BJ231" s="50">
        <f t="shared" si="469"/>
        <v>42251</v>
      </c>
      <c r="BK231" s="50">
        <f t="shared" si="469"/>
        <v>42286</v>
      </c>
      <c r="BL231" s="50">
        <f t="shared" si="469"/>
        <v>42321</v>
      </c>
      <c r="BM231" s="50">
        <f t="shared" si="469"/>
        <v>42356</v>
      </c>
      <c r="BN231" s="50">
        <f t="shared" si="469"/>
        <v>42391</v>
      </c>
      <c r="BO231" s="50">
        <f t="shared" si="469"/>
        <v>42426</v>
      </c>
      <c r="BP231" s="50">
        <f t="shared" si="469"/>
        <v>42461</v>
      </c>
      <c r="BQ231" s="50">
        <f t="shared" si="469"/>
        <v>42496</v>
      </c>
      <c r="BR231" s="50">
        <f t="shared" si="469"/>
        <v>42531</v>
      </c>
      <c r="BS231" s="50" t="s">
        <v>475</v>
      </c>
      <c r="BT231" s="50">
        <f>BT229</f>
        <v>42562</v>
      </c>
      <c r="BU231" s="50">
        <f t="shared" ref="BU231:CA231" si="470">BU229</f>
        <v>42587</v>
      </c>
      <c r="BV231" s="50">
        <f t="shared" si="470"/>
        <v>42629</v>
      </c>
      <c r="BW231" s="50">
        <f t="shared" si="470"/>
        <v>42657</v>
      </c>
      <c r="BX231" s="50">
        <f t="shared" si="470"/>
        <v>42685</v>
      </c>
      <c r="BY231" s="50">
        <f>BY229</f>
        <v>42727</v>
      </c>
      <c r="BZ231" s="50">
        <f t="shared" si="470"/>
        <v>42748</v>
      </c>
      <c r="CA231" s="50">
        <f t="shared" si="470"/>
        <v>42797</v>
      </c>
      <c r="CB231" s="50">
        <f>CB229</f>
        <v>42832</v>
      </c>
      <c r="CC231" s="50">
        <f>CC229</f>
        <v>42867</v>
      </c>
      <c r="CD231" s="50">
        <f>CD229</f>
        <v>42902</v>
      </c>
      <c r="CE231" s="50" t="s">
        <v>106</v>
      </c>
      <c r="CF231" s="201">
        <f>CF229</f>
        <v>42565</v>
      </c>
      <c r="CG231" s="201">
        <f>CG229</f>
        <v>42972</v>
      </c>
      <c r="CH231" s="50">
        <f t="shared" ref="CH231:CY231" si="471">CH229</f>
        <v>42993</v>
      </c>
      <c r="CI231" s="51">
        <f t="shared" si="471"/>
        <v>43021</v>
      </c>
      <c r="CJ231" s="50">
        <f t="shared" si="471"/>
        <v>43056</v>
      </c>
      <c r="CK231" s="51">
        <f t="shared" si="471"/>
        <v>43098</v>
      </c>
      <c r="CL231" s="50">
        <f t="shared" si="471"/>
        <v>43119</v>
      </c>
      <c r="CM231" s="51">
        <f t="shared" si="471"/>
        <v>43154</v>
      </c>
      <c r="CN231" s="50">
        <f t="shared" si="471"/>
        <v>43196</v>
      </c>
      <c r="CO231" s="51">
        <f t="shared" si="471"/>
        <v>43231</v>
      </c>
      <c r="CP231" s="50">
        <f t="shared" si="471"/>
        <v>43266</v>
      </c>
      <c r="CQ231" s="51" t="s">
        <v>106</v>
      </c>
      <c r="CR231" s="50">
        <f t="shared" si="471"/>
        <v>43301</v>
      </c>
      <c r="CS231" s="53">
        <f t="shared" si="471"/>
        <v>43322</v>
      </c>
      <c r="CT231" s="50">
        <f t="shared" si="471"/>
        <v>43353</v>
      </c>
      <c r="CU231" s="50">
        <f t="shared" si="471"/>
        <v>43392</v>
      </c>
      <c r="CV231" s="50">
        <f t="shared" si="471"/>
        <v>43420</v>
      </c>
      <c r="CW231" s="3887">
        <f t="shared" si="471"/>
        <v>43448</v>
      </c>
      <c r="CX231" s="3888">
        <f t="shared" si="471"/>
        <v>43476</v>
      </c>
      <c r="CY231" s="3887">
        <f t="shared" si="471"/>
        <v>43511</v>
      </c>
      <c r="CZ231" s="3887">
        <f>CZ229</f>
        <v>43553</v>
      </c>
      <c r="DA231" s="3887">
        <f>DA229</f>
        <v>43581</v>
      </c>
      <c r="DB231" s="3887">
        <f>DB229</f>
        <v>43602</v>
      </c>
      <c r="DC231" s="3887">
        <f>DC229</f>
        <v>43272</v>
      </c>
      <c r="DD231" s="3987" t="s">
        <v>25</v>
      </c>
      <c r="DE231" s="3887">
        <f>DE229</f>
        <v>43700</v>
      </c>
      <c r="DF231" s="3887">
        <f>DF229</f>
        <v>43728</v>
      </c>
      <c r="DG231" s="4669"/>
      <c r="DH231" s="3887">
        <f>DH229</f>
        <v>43749</v>
      </c>
      <c r="DI231" s="3887">
        <f>DI229</f>
        <v>43812</v>
      </c>
      <c r="DJ231" s="3887">
        <f>DJ229</f>
        <v>43854</v>
      </c>
      <c r="DK231" s="3887">
        <f>DK229</f>
        <v>43896</v>
      </c>
      <c r="DM231" s="814"/>
    </row>
    <row r="232" spans="1:117" s="18" customFormat="1" ht="30" customHeight="1" x14ac:dyDescent="0.25">
      <c r="A232" s="4690"/>
      <c r="B232" s="4675"/>
      <c r="C232" s="1699" t="s">
        <v>886</v>
      </c>
      <c r="D232" s="1699"/>
      <c r="E232" s="639"/>
      <c r="F232" s="1703"/>
      <c r="G232" s="1710"/>
      <c r="H232" s="1703"/>
      <c r="I232" s="639"/>
      <c r="J232" s="1703"/>
      <c r="K232" s="1710"/>
      <c r="L232" s="1703"/>
      <c r="M232" s="639"/>
      <c r="N232" s="1204"/>
      <c r="O232" s="639"/>
      <c r="P232" s="1703"/>
      <c r="Q232" s="639"/>
      <c r="R232" s="1703"/>
      <c r="S232" s="1204"/>
      <c r="T232" s="639"/>
      <c r="U232" s="1703"/>
      <c r="V232" s="947"/>
      <c r="W232" s="1704"/>
      <c r="X232" s="639"/>
      <c r="Y232" s="947"/>
      <c r="Z232" s="639"/>
      <c r="AA232" s="1705"/>
      <c r="AB232" s="1204">
        <f>AB229-4</f>
        <v>41218</v>
      </c>
      <c r="AC232" s="1204">
        <f>AC229-4</f>
        <v>41246</v>
      </c>
      <c r="AD232" s="1706" t="s">
        <v>222</v>
      </c>
      <c r="AE232" s="1204">
        <f>AE229-4</f>
        <v>41315</v>
      </c>
      <c r="AF232" s="1204">
        <f>AF229-4</f>
        <v>41351</v>
      </c>
      <c r="AG232" s="1204">
        <f>AG229-4</f>
        <v>41372</v>
      </c>
      <c r="AH232" s="1204">
        <f>AH229-4</f>
        <v>41407</v>
      </c>
      <c r="AI232" s="1706">
        <f>AI229-11</f>
        <v>41428</v>
      </c>
      <c r="AJ232" s="1204" t="s">
        <v>25</v>
      </c>
      <c r="AK232" s="1204">
        <f>AK229-4</f>
        <v>41463</v>
      </c>
      <c r="AL232" s="1204">
        <f>AL229-4</f>
        <v>41491</v>
      </c>
      <c r="AM232" s="1204">
        <f t="shared" ref="AM232:AR232" si="472">AM229-4</f>
        <v>41526</v>
      </c>
      <c r="AN232" s="639">
        <f t="shared" si="472"/>
        <v>41554</v>
      </c>
      <c r="AO232" s="1703">
        <f t="shared" si="472"/>
        <v>41589</v>
      </c>
      <c r="AP232" s="1204">
        <f t="shared" si="472"/>
        <v>41624</v>
      </c>
      <c r="AQ232" s="1204">
        <f t="shared" si="472"/>
        <v>41315</v>
      </c>
      <c r="AR232" s="639">
        <f t="shared" si="472"/>
        <v>41708</v>
      </c>
      <c r="AS232" s="639">
        <f>AS229-4</f>
        <v>41736</v>
      </c>
      <c r="AT232" s="947">
        <v>41764</v>
      </c>
      <c r="AU232" s="639" t="s">
        <v>106</v>
      </c>
      <c r="AV232" s="639">
        <v>41806</v>
      </c>
      <c r="AW232" s="947">
        <v>41476</v>
      </c>
      <c r="AX232" s="639">
        <v>41884</v>
      </c>
      <c r="AY232" s="639">
        <f t="shared" ref="AY232:BL232" si="473">AY229-4</f>
        <v>41911</v>
      </c>
      <c r="AZ232" s="639">
        <f t="shared" si="473"/>
        <v>41953</v>
      </c>
      <c r="BA232" s="639">
        <f t="shared" si="473"/>
        <v>41974</v>
      </c>
      <c r="BB232" s="639">
        <f t="shared" si="473"/>
        <v>42016</v>
      </c>
      <c r="BC232" s="639">
        <f t="shared" si="473"/>
        <v>42051</v>
      </c>
      <c r="BD232" s="639">
        <f t="shared" si="473"/>
        <v>42086</v>
      </c>
      <c r="BE232" s="639">
        <f t="shared" si="473"/>
        <v>42121</v>
      </c>
      <c r="BF232" s="947">
        <f>BF229-11</f>
        <v>42149</v>
      </c>
      <c r="BG232" s="639" t="s">
        <v>106</v>
      </c>
      <c r="BH232" s="639">
        <f t="shared" si="473"/>
        <v>42191</v>
      </c>
      <c r="BI232" s="639">
        <f t="shared" si="473"/>
        <v>42233</v>
      </c>
      <c r="BJ232" s="639">
        <f t="shared" si="473"/>
        <v>42247</v>
      </c>
      <c r="BK232" s="639">
        <f t="shared" si="473"/>
        <v>42282</v>
      </c>
      <c r="BL232" s="639">
        <f t="shared" si="473"/>
        <v>42317</v>
      </c>
      <c r="BM232" s="1708">
        <f>BM229-4</f>
        <v>42352</v>
      </c>
      <c r="BN232" s="1708">
        <f>BN229-4</f>
        <v>42387</v>
      </c>
      <c r="BO232" s="1708">
        <f>BO229-4</f>
        <v>42422</v>
      </c>
      <c r="BP232" s="1708">
        <f>BP229-4</f>
        <v>42457</v>
      </c>
      <c r="BQ232" s="1708">
        <f>BQ229-4</f>
        <v>42492</v>
      </c>
      <c r="BR232" s="947">
        <f>BR229-11</f>
        <v>42520</v>
      </c>
      <c r="BS232" s="1708" t="s">
        <v>475</v>
      </c>
      <c r="BT232" s="947">
        <f>BT229-6</f>
        <v>42556</v>
      </c>
      <c r="BU232" s="1708">
        <f t="shared" ref="BU232:CA232" si="474">BU229-4</f>
        <v>42583</v>
      </c>
      <c r="BV232" s="1708">
        <f>BV229-4</f>
        <v>42625</v>
      </c>
      <c r="BW232" s="1708">
        <f t="shared" si="474"/>
        <v>42653</v>
      </c>
      <c r="BX232" s="1708">
        <f t="shared" si="474"/>
        <v>42681</v>
      </c>
      <c r="BY232" s="1708">
        <f>BY229-4</f>
        <v>42723</v>
      </c>
      <c r="BZ232" s="1708">
        <f t="shared" si="474"/>
        <v>42744</v>
      </c>
      <c r="CA232" s="1708">
        <f t="shared" si="474"/>
        <v>42793</v>
      </c>
      <c r="CB232" s="1708">
        <f>CB229-4</f>
        <v>42828</v>
      </c>
      <c r="CC232" s="1708">
        <f>CC229-4</f>
        <v>42863</v>
      </c>
      <c r="CD232" s="947">
        <f>CD229-11</f>
        <v>42891</v>
      </c>
      <c r="CE232" s="1708" t="s">
        <v>106</v>
      </c>
      <c r="CF232" s="1707">
        <f>CF229-4</f>
        <v>42561</v>
      </c>
      <c r="CG232" s="1707">
        <f>CG229-4</f>
        <v>42968</v>
      </c>
      <c r="CH232" s="1708">
        <f t="shared" ref="CH232:CS232" si="475">CH229-4</f>
        <v>42989</v>
      </c>
      <c r="CI232" s="1709">
        <f t="shared" si="475"/>
        <v>43017</v>
      </c>
      <c r="CJ232" s="1708">
        <f t="shared" si="475"/>
        <v>43052</v>
      </c>
      <c r="CK232" s="1704">
        <f>CK229-11</f>
        <v>43087</v>
      </c>
      <c r="CL232" s="1708">
        <f t="shared" si="475"/>
        <v>43115</v>
      </c>
      <c r="CM232" s="1709">
        <f t="shared" si="475"/>
        <v>43150</v>
      </c>
      <c r="CN232" s="1708">
        <f t="shared" si="475"/>
        <v>43192</v>
      </c>
      <c r="CO232" s="1709">
        <f t="shared" si="475"/>
        <v>43227</v>
      </c>
      <c r="CP232" s="947">
        <f>CP229-11</f>
        <v>43255</v>
      </c>
      <c r="CQ232" s="1709" t="s">
        <v>106</v>
      </c>
      <c r="CR232" s="1708">
        <f t="shared" si="475"/>
        <v>43297</v>
      </c>
      <c r="CS232" s="1770">
        <f t="shared" si="475"/>
        <v>43318</v>
      </c>
      <c r="CT232" s="947">
        <f>CT229-6</f>
        <v>43347</v>
      </c>
      <c r="CU232" s="1708">
        <f t="shared" ref="CU232:DB232" si="476">CU229-4</f>
        <v>43388</v>
      </c>
      <c r="CV232" s="1708">
        <f t="shared" si="476"/>
        <v>43416</v>
      </c>
      <c r="CW232" s="3920">
        <f t="shared" si="476"/>
        <v>43444</v>
      </c>
      <c r="CX232" s="3921">
        <f t="shared" si="476"/>
        <v>43472</v>
      </c>
      <c r="CY232" s="3920">
        <f t="shared" si="476"/>
        <v>43507</v>
      </c>
      <c r="CZ232" s="3920">
        <f t="shared" si="476"/>
        <v>43549</v>
      </c>
      <c r="DA232" s="3920">
        <f t="shared" si="476"/>
        <v>43577</v>
      </c>
      <c r="DB232" s="3920">
        <f t="shared" si="476"/>
        <v>43598</v>
      </c>
      <c r="DC232" s="3870">
        <f>DC229-4</f>
        <v>43268</v>
      </c>
      <c r="DD232" s="3992" t="s">
        <v>25</v>
      </c>
      <c r="DE232" s="3920">
        <f>DE229-4</f>
        <v>43696</v>
      </c>
      <c r="DF232" s="3920">
        <f>DF229-4</f>
        <v>43724</v>
      </c>
      <c r="DG232" s="4669"/>
      <c r="DH232" s="3871">
        <f>DH229-4</f>
        <v>43745</v>
      </c>
      <c r="DI232" s="3871">
        <f>DI229-4</f>
        <v>43808</v>
      </c>
      <c r="DJ232" s="3920">
        <f>DJ229-4</f>
        <v>43850</v>
      </c>
      <c r="DK232" s="3920">
        <f>DK229-4</f>
        <v>43892</v>
      </c>
      <c r="DM232" s="814"/>
    </row>
    <row r="233" spans="1:117" s="18" customFormat="1" ht="30" hidden="1" customHeight="1" x14ac:dyDescent="0.25">
      <c r="A233" s="4690"/>
      <c r="B233" s="4675"/>
      <c r="C233" s="138" t="s">
        <v>61</v>
      </c>
      <c r="D233" s="138"/>
      <c r="E233" s="65"/>
      <c r="F233" s="66"/>
      <c r="G233" s="58"/>
      <c r="H233" s="66"/>
      <c r="I233" s="65"/>
      <c r="J233" s="66"/>
      <c r="K233" s="65"/>
      <c r="L233" s="63"/>
      <c r="M233" s="65"/>
      <c r="N233" s="111"/>
      <c r="O233" s="65"/>
      <c r="P233" s="66"/>
      <c r="Q233" s="65"/>
      <c r="R233" s="66"/>
      <c r="S233" s="111"/>
      <c r="T233" s="65"/>
      <c r="U233" s="66"/>
      <c r="V233" s="350"/>
      <c r="W233" s="353"/>
      <c r="X233" s="62"/>
      <c r="Y233" s="65"/>
      <c r="Z233" s="65"/>
      <c r="AA233" s="343"/>
      <c r="AB233" s="66"/>
      <c r="AC233" s="66"/>
      <c r="AD233" s="353"/>
      <c r="AE233" s="66"/>
      <c r="AF233" s="66"/>
      <c r="AG233" s="66"/>
      <c r="AH233" s="66"/>
      <c r="AI233" s="66"/>
      <c r="AJ233" s="66" t="s">
        <v>25</v>
      </c>
      <c r="AK233" s="66"/>
      <c r="AL233" s="66"/>
      <c r="AM233" s="111"/>
      <c r="AN233" s="65"/>
      <c r="AO233" s="66"/>
      <c r="AP233" s="66"/>
      <c r="AQ233" s="66"/>
      <c r="AR233" s="65"/>
      <c r="AS233" s="65"/>
      <c r="AT233" s="65"/>
      <c r="AU233" s="65" t="s">
        <v>106</v>
      </c>
      <c r="AV233" s="65"/>
      <c r="AW233" s="350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 t="s">
        <v>106</v>
      </c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 t="s">
        <v>475</v>
      </c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5" t="s">
        <v>106</v>
      </c>
      <c r="CF233" s="111"/>
      <c r="CG233" s="111"/>
      <c r="CH233" s="65"/>
      <c r="CI233" s="66"/>
      <c r="CJ233" s="65"/>
      <c r="CK233" s="66"/>
      <c r="CL233" s="65"/>
      <c r="CM233" s="66"/>
      <c r="CN233" s="65"/>
      <c r="CO233" s="66"/>
      <c r="CP233" s="65"/>
      <c r="CQ233" s="66" t="s">
        <v>106</v>
      </c>
      <c r="CR233" s="65"/>
      <c r="CS233" s="343"/>
      <c r="CT233" s="65"/>
      <c r="CU233" s="65"/>
      <c r="CV233" s="65"/>
      <c r="CW233" s="3994"/>
      <c r="CX233" s="3995"/>
      <c r="CY233" s="3994"/>
      <c r="CZ233" s="3994"/>
      <c r="DA233" s="3994"/>
      <c r="DB233" s="3994"/>
      <c r="DC233" s="3994"/>
      <c r="DD233" s="3996" t="s">
        <v>25</v>
      </c>
      <c r="DE233" s="3994"/>
      <c r="DF233" s="3994"/>
      <c r="DG233" s="4669"/>
      <c r="DH233" s="3994"/>
      <c r="DI233" s="3994"/>
      <c r="DJ233" s="3994"/>
      <c r="DK233" s="3994"/>
      <c r="DM233" s="814"/>
    </row>
    <row r="234" spans="1:117" s="18" customFormat="1" ht="30" hidden="1" customHeight="1" x14ac:dyDescent="0.25">
      <c r="A234" s="4690"/>
      <c r="B234" s="4675"/>
      <c r="C234" s="139"/>
      <c r="D234" s="139"/>
      <c r="E234" s="62"/>
      <c r="F234" s="63"/>
      <c r="G234" s="50"/>
      <c r="H234" s="63"/>
      <c r="I234" s="62"/>
      <c r="J234" s="63"/>
      <c r="K234" s="62"/>
      <c r="L234" s="63"/>
      <c r="M234" s="62"/>
      <c r="N234" s="105"/>
      <c r="O234" s="62"/>
      <c r="P234" s="63"/>
      <c r="Q234" s="62"/>
      <c r="R234" s="63"/>
      <c r="S234" s="105"/>
      <c r="T234" s="62"/>
      <c r="U234" s="63"/>
      <c r="V234" s="191"/>
      <c r="W234" s="64"/>
      <c r="X234" s="62"/>
      <c r="Y234" s="62"/>
      <c r="Z234" s="62"/>
      <c r="AA234" s="107"/>
      <c r="AB234" s="63"/>
      <c r="AC234" s="63"/>
      <c r="AD234" s="64"/>
      <c r="AE234" s="63"/>
      <c r="AF234" s="63"/>
      <c r="AG234" s="63"/>
      <c r="AH234" s="63"/>
      <c r="AI234" s="63"/>
      <c r="AJ234" s="63"/>
      <c r="AK234" s="63"/>
      <c r="AL234" s="63"/>
      <c r="AM234" s="105"/>
      <c r="AN234" s="62"/>
      <c r="AO234" s="63"/>
      <c r="AP234" s="63"/>
      <c r="AQ234" s="63"/>
      <c r="AR234" s="62"/>
      <c r="AS234" s="62"/>
      <c r="AT234" s="62"/>
      <c r="AU234" s="62" t="s">
        <v>106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 t="s">
        <v>106</v>
      </c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 t="s">
        <v>475</v>
      </c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 t="s">
        <v>106</v>
      </c>
      <c r="CF234" s="105"/>
      <c r="CG234" s="105"/>
      <c r="CH234" s="62"/>
      <c r="CI234" s="63"/>
      <c r="CJ234" s="62"/>
      <c r="CK234" s="63"/>
      <c r="CL234" s="62"/>
      <c r="CM234" s="63"/>
      <c r="CN234" s="62"/>
      <c r="CO234" s="63"/>
      <c r="CP234" s="62"/>
      <c r="CQ234" s="63" t="s">
        <v>106</v>
      </c>
      <c r="CR234" s="62"/>
      <c r="CS234" s="107"/>
      <c r="CT234" s="62"/>
      <c r="CU234" s="62"/>
      <c r="CV234" s="62"/>
      <c r="CW234" s="3876"/>
      <c r="CX234" s="3877"/>
      <c r="CY234" s="3876"/>
      <c r="CZ234" s="3876"/>
      <c r="DA234" s="3876"/>
      <c r="DB234" s="3876"/>
      <c r="DC234" s="3876"/>
      <c r="DD234" s="3988" t="s">
        <v>25</v>
      </c>
      <c r="DE234" s="3876"/>
      <c r="DF234" s="3876"/>
      <c r="DG234" s="4669"/>
      <c r="DH234" s="3876"/>
      <c r="DI234" s="3876"/>
      <c r="DJ234" s="3876"/>
      <c r="DK234" s="3876"/>
      <c r="DM234" s="814"/>
    </row>
    <row r="235" spans="1:117" s="18" customFormat="1" ht="30" hidden="1" customHeight="1" x14ac:dyDescent="0.25">
      <c r="A235" s="4690"/>
      <c r="B235" s="4675"/>
      <c r="C235" s="141" t="s">
        <v>758</v>
      </c>
      <c r="D235" s="141"/>
      <c r="E235" s="112"/>
      <c r="F235" s="115"/>
      <c r="G235" s="112"/>
      <c r="H235" s="115"/>
      <c r="I235" s="112"/>
      <c r="J235" s="115"/>
      <c r="K235" s="112"/>
      <c r="L235" s="115"/>
      <c r="M235" s="112"/>
      <c r="N235" s="1815"/>
      <c r="O235" s="112"/>
      <c r="P235" s="115"/>
      <c r="Q235" s="112"/>
      <c r="R235" s="115"/>
      <c r="S235" s="1815"/>
      <c r="T235" s="112"/>
      <c r="U235" s="115"/>
      <c r="V235" s="640"/>
      <c r="W235" s="3267"/>
      <c r="X235" s="112"/>
      <c r="Y235" s="112"/>
      <c r="Z235" s="112"/>
      <c r="AA235" s="3173"/>
      <c r="AB235" s="3173">
        <f>AB232</f>
        <v>41218</v>
      </c>
      <c r="AC235" s="3173">
        <f>AC232</f>
        <v>41246</v>
      </c>
      <c r="AD235" s="3268">
        <v>40915</v>
      </c>
      <c r="AE235" s="3173">
        <f>AE232</f>
        <v>41315</v>
      </c>
      <c r="AF235" s="3173">
        <f>AF232</f>
        <v>41351</v>
      </c>
      <c r="AG235" s="3173">
        <f>AG232</f>
        <v>41372</v>
      </c>
      <c r="AH235" s="3173">
        <f>AH232</f>
        <v>41407</v>
      </c>
      <c r="AI235" s="3173">
        <f>AI232</f>
        <v>41428</v>
      </c>
      <c r="AJ235" s="3173" t="s">
        <v>25</v>
      </c>
      <c r="AK235" s="3173">
        <f>AK232</f>
        <v>41463</v>
      </c>
      <c r="AL235" s="115">
        <f>AL232</f>
        <v>41491</v>
      </c>
      <c r="AM235" s="1815">
        <f t="shared" ref="AM235:AR235" si="477">AM232</f>
        <v>41526</v>
      </c>
      <c r="AN235" s="112">
        <f t="shared" si="477"/>
        <v>41554</v>
      </c>
      <c r="AO235" s="3173">
        <f t="shared" si="477"/>
        <v>41589</v>
      </c>
      <c r="AP235" s="3173">
        <f t="shared" si="477"/>
        <v>41624</v>
      </c>
      <c r="AQ235" s="115">
        <f t="shared" si="477"/>
        <v>41315</v>
      </c>
      <c r="AR235" s="112">
        <f t="shared" si="477"/>
        <v>41708</v>
      </c>
      <c r="AS235" s="112">
        <f>AS232</f>
        <v>41736</v>
      </c>
      <c r="AT235" s="112">
        <f>AT232</f>
        <v>41764</v>
      </c>
      <c r="AU235" s="112" t="s">
        <v>106</v>
      </c>
      <c r="AV235" s="112">
        <v>41806</v>
      </c>
      <c r="AW235" s="112">
        <f t="shared" ref="AW235:BR235" si="478">AW232</f>
        <v>41476</v>
      </c>
      <c r="AX235" s="112">
        <f t="shared" si="478"/>
        <v>41884</v>
      </c>
      <c r="AY235" s="112">
        <f t="shared" si="478"/>
        <v>41911</v>
      </c>
      <c r="AZ235" s="112">
        <f t="shared" si="478"/>
        <v>41953</v>
      </c>
      <c r="BA235" s="112">
        <f t="shared" si="478"/>
        <v>41974</v>
      </c>
      <c r="BB235" s="112">
        <v>41651</v>
      </c>
      <c r="BC235" s="112">
        <f t="shared" si="478"/>
        <v>42051</v>
      </c>
      <c r="BD235" s="112">
        <f t="shared" si="478"/>
        <v>42086</v>
      </c>
      <c r="BE235" s="112">
        <f t="shared" si="478"/>
        <v>42121</v>
      </c>
      <c r="BF235" s="112">
        <f t="shared" si="478"/>
        <v>42149</v>
      </c>
      <c r="BG235" s="112" t="s">
        <v>106</v>
      </c>
      <c r="BH235" s="112">
        <f t="shared" si="478"/>
        <v>42191</v>
      </c>
      <c r="BI235" s="112">
        <f t="shared" si="478"/>
        <v>42233</v>
      </c>
      <c r="BJ235" s="112">
        <f t="shared" si="478"/>
        <v>42247</v>
      </c>
      <c r="BK235" s="112">
        <f t="shared" si="478"/>
        <v>42282</v>
      </c>
      <c r="BL235" s="112">
        <f t="shared" si="478"/>
        <v>42317</v>
      </c>
      <c r="BM235" s="112">
        <f t="shared" si="478"/>
        <v>42352</v>
      </c>
      <c r="BN235" s="112">
        <f t="shared" si="478"/>
        <v>42387</v>
      </c>
      <c r="BO235" s="112">
        <f t="shared" si="478"/>
        <v>42422</v>
      </c>
      <c r="BP235" s="112">
        <f t="shared" si="478"/>
        <v>42457</v>
      </c>
      <c r="BQ235" s="112">
        <f t="shared" si="478"/>
        <v>42492</v>
      </c>
      <c r="BR235" s="112">
        <f t="shared" si="478"/>
        <v>42520</v>
      </c>
      <c r="BS235" s="112" t="s">
        <v>475</v>
      </c>
      <c r="BT235" s="112">
        <f>BT232</f>
        <v>42556</v>
      </c>
      <c r="BU235" s="112">
        <f t="shared" ref="BU235:CA235" si="479">BU232</f>
        <v>42583</v>
      </c>
      <c r="BV235" s="112">
        <f t="shared" si="479"/>
        <v>42625</v>
      </c>
      <c r="BW235" s="112">
        <f t="shared" si="479"/>
        <v>42653</v>
      </c>
      <c r="BX235" s="112">
        <f t="shared" si="479"/>
        <v>42681</v>
      </c>
      <c r="BY235" s="112">
        <f>BY232</f>
        <v>42723</v>
      </c>
      <c r="BZ235" s="112">
        <f t="shared" si="479"/>
        <v>42744</v>
      </c>
      <c r="CA235" s="112">
        <f t="shared" si="479"/>
        <v>42793</v>
      </c>
      <c r="CB235" s="112">
        <f>CB232</f>
        <v>42828</v>
      </c>
      <c r="CC235" s="112">
        <f>CC232</f>
        <v>42863</v>
      </c>
      <c r="CD235" s="112">
        <f>CD232</f>
        <v>42891</v>
      </c>
      <c r="CE235" s="112" t="s">
        <v>106</v>
      </c>
      <c r="CF235" s="1815">
        <f>CF232</f>
        <v>42561</v>
      </c>
      <c r="CG235" s="1815"/>
      <c r="CH235" s="112"/>
      <c r="CI235" s="115"/>
      <c r="CJ235" s="112">
        <f>CJ232</f>
        <v>43052</v>
      </c>
      <c r="CK235" s="112">
        <f>CK232</f>
        <v>43087</v>
      </c>
      <c r="CL235" s="112"/>
      <c r="CM235" s="115"/>
      <c r="CN235" s="112"/>
      <c r="CO235" s="115"/>
      <c r="CP235" s="112">
        <f>CP232</f>
        <v>43255</v>
      </c>
      <c r="CQ235" s="115" t="s">
        <v>106</v>
      </c>
      <c r="CR235" s="112"/>
      <c r="CS235" s="3173"/>
      <c r="CT235" s="112"/>
      <c r="CU235" s="112"/>
      <c r="CV235" s="112"/>
      <c r="CW235" s="3897"/>
      <c r="CX235" s="3898"/>
      <c r="CY235" s="3897"/>
      <c r="CZ235" s="3897"/>
      <c r="DA235" s="3897"/>
      <c r="DB235" s="3897"/>
      <c r="DC235" s="3897"/>
      <c r="DD235" s="3997" t="s">
        <v>25</v>
      </c>
      <c r="DE235" s="3897"/>
      <c r="DF235" s="3897"/>
      <c r="DG235" s="4669"/>
      <c r="DH235" s="3897"/>
      <c r="DI235" s="3897"/>
      <c r="DJ235" s="3897"/>
      <c r="DK235" s="3897"/>
      <c r="DM235" s="814"/>
    </row>
    <row r="236" spans="1:117" s="18" customFormat="1" ht="30" customHeight="1" thickBot="1" x14ac:dyDescent="0.3">
      <c r="A236" s="4690"/>
      <c r="B236" s="4675"/>
      <c r="C236" s="1711" t="s">
        <v>131</v>
      </c>
      <c r="D236" s="1711"/>
      <c r="E236" s="1712"/>
      <c r="F236" s="1713"/>
      <c r="G236" s="1712"/>
      <c r="H236" s="1714"/>
      <c r="I236" s="1712"/>
      <c r="J236" s="1714"/>
      <c r="K236" s="1712"/>
      <c r="L236" s="1714"/>
      <c r="M236" s="1712"/>
      <c r="N236" s="1715"/>
      <c r="O236" s="1712"/>
      <c r="P236" s="1714"/>
      <c r="Q236" s="1712"/>
      <c r="R236" s="1714"/>
      <c r="S236" s="1715"/>
      <c r="T236" s="1712"/>
      <c r="U236" s="1714"/>
      <c r="V236" s="1716"/>
      <c r="W236" s="1717"/>
      <c r="X236" s="1712"/>
      <c r="Y236" s="1712"/>
      <c r="Z236" s="1712"/>
      <c r="AA236" s="1714"/>
      <c r="AB236" s="1715">
        <f>AB249+7</f>
        <v>41213</v>
      </c>
      <c r="AC236" s="1715">
        <f>AC249+7</f>
        <v>41240</v>
      </c>
      <c r="AD236" s="1718">
        <v>40910</v>
      </c>
      <c r="AE236" s="1715">
        <f>AE249+7</f>
        <v>41310</v>
      </c>
      <c r="AF236" s="1715">
        <f>AF249+7</f>
        <v>41346</v>
      </c>
      <c r="AG236" s="1715">
        <f>AG249+7</f>
        <v>41366</v>
      </c>
      <c r="AH236" s="1715">
        <f>AH249+7</f>
        <v>41402</v>
      </c>
      <c r="AI236" s="1715">
        <f>AI249+7</f>
        <v>41423</v>
      </c>
      <c r="AJ236" s="1715" t="s">
        <v>25</v>
      </c>
      <c r="AK236" s="1715">
        <f>AK249+7</f>
        <v>41458</v>
      </c>
      <c r="AL236" s="1715">
        <f>AL249+7</f>
        <v>41486</v>
      </c>
      <c r="AM236" s="1715">
        <f t="shared" ref="AM236:AR236" si="480">AM249+7</f>
        <v>41521</v>
      </c>
      <c r="AN236" s="1712">
        <f t="shared" si="480"/>
        <v>41549</v>
      </c>
      <c r="AO236" s="1714">
        <f t="shared" si="480"/>
        <v>41584</v>
      </c>
      <c r="AP236" s="1715">
        <f t="shared" si="480"/>
        <v>41619</v>
      </c>
      <c r="AQ236" s="1715">
        <f t="shared" si="480"/>
        <v>41310</v>
      </c>
      <c r="AR236" s="1712">
        <f t="shared" si="480"/>
        <v>41703</v>
      </c>
      <c r="AS236" s="1712">
        <f>AS249+7</f>
        <v>41730</v>
      </c>
      <c r="AT236" s="1712">
        <f>AT249+7</f>
        <v>41759</v>
      </c>
      <c r="AU236" s="1712" t="s">
        <v>106</v>
      </c>
      <c r="AV236" s="1712">
        <v>41436</v>
      </c>
      <c r="AW236" s="1712">
        <f>AW249+7</f>
        <v>41471</v>
      </c>
      <c r="AX236" s="1712">
        <f>AX249+6</f>
        <v>41512</v>
      </c>
      <c r="AY236" s="1712">
        <f t="shared" ref="AY236:BK236" si="481">AY249+7</f>
        <v>41906</v>
      </c>
      <c r="AZ236" s="1712">
        <f t="shared" si="481"/>
        <v>41948</v>
      </c>
      <c r="BA236" s="1712">
        <f t="shared" si="481"/>
        <v>41969</v>
      </c>
      <c r="BB236" s="1716">
        <v>41995</v>
      </c>
      <c r="BC236" s="1712">
        <f t="shared" si="481"/>
        <v>42046</v>
      </c>
      <c r="BD236" s="1712">
        <f t="shared" si="481"/>
        <v>42081</v>
      </c>
      <c r="BE236" s="1712">
        <f t="shared" si="481"/>
        <v>42116</v>
      </c>
      <c r="BF236" s="1712">
        <f t="shared" si="481"/>
        <v>42144</v>
      </c>
      <c r="BG236" s="1712" t="s">
        <v>106</v>
      </c>
      <c r="BH236" s="1712">
        <f t="shared" si="481"/>
        <v>42179</v>
      </c>
      <c r="BI236" s="1712">
        <f t="shared" si="481"/>
        <v>42221</v>
      </c>
      <c r="BJ236" s="1712">
        <f t="shared" si="481"/>
        <v>42229</v>
      </c>
      <c r="BK236" s="1712">
        <f t="shared" si="481"/>
        <v>42257</v>
      </c>
      <c r="BL236" s="1712">
        <f>BL249+7</f>
        <v>42292</v>
      </c>
      <c r="BM236" s="1712">
        <f t="shared" ref="BM236:BR236" si="482">BM243+2</f>
        <v>42347</v>
      </c>
      <c r="BN236" s="1712">
        <f t="shared" si="482"/>
        <v>42382</v>
      </c>
      <c r="BO236" s="1712">
        <f t="shared" si="482"/>
        <v>42417</v>
      </c>
      <c r="BP236" s="1712">
        <f t="shared" si="482"/>
        <v>42452</v>
      </c>
      <c r="BQ236" s="1712">
        <f t="shared" si="482"/>
        <v>42487</v>
      </c>
      <c r="BR236" s="1712">
        <f t="shared" si="482"/>
        <v>42515</v>
      </c>
      <c r="BS236" s="1712" t="s">
        <v>475</v>
      </c>
      <c r="BT236" s="1712">
        <f>BT243+2</f>
        <v>42550</v>
      </c>
      <c r="BU236" s="1712">
        <f t="shared" ref="BU236:CA236" si="483">BU243+2</f>
        <v>42578</v>
      </c>
      <c r="BV236" s="1712">
        <f t="shared" si="483"/>
        <v>42620</v>
      </c>
      <c r="BW236" s="1712">
        <f t="shared" si="483"/>
        <v>42648</v>
      </c>
      <c r="BX236" s="1712">
        <f t="shared" si="483"/>
        <v>42676</v>
      </c>
      <c r="BY236" s="1712">
        <f>BY243+2</f>
        <v>42718</v>
      </c>
      <c r="BZ236" s="1712">
        <f t="shared" si="483"/>
        <v>42739</v>
      </c>
      <c r="CA236" s="1712">
        <f t="shared" si="483"/>
        <v>42788</v>
      </c>
      <c r="CB236" s="1712">
        <f>CB243+2</f>
        <v>42823</v>
      </c>
      <c r="CC236" s="1712">
        <f>CC243+2</f>
        <v>42858</v>
      </c>
      <c r="CD236" s="1712">
        <f>CD243+2</f>
        <v>42886</v>
      </c>
      <c r="CE236" s="1712" t="s">
        <v>106</v>
      </c>
      <c r="CF236" s="1715">
        <f>CF243+2</f>
        <v>42556</v>
      </c>
      <c r="CG236" s="1715">
        <f>CG243+2</f>
        <v>42963</v>
      </c>
      <c r="CH236" s="1712">
        <f t="shared" ref="CH236:CY236" si="484">CH243+2</f>
        <v>42984</v>
      </c>
      <c r="CI236" s="1714">
        <f t="shared" si="484"/>
        <v>43012</v>
      </c>
      <c r="CJ236" s="1712">
        <f t="shared" si="484"/>
        <v>43047</v>
      </c>
      <c r="CK236" s="1714">
        <f t="shared" si="484"/>
        <v>43089</v>
      </c>
      <c r="CL236" s="1712">
        <f t="shared" si="484"/>
        <v>43110</v>
      </c>
      <c r="CM236" s="1714">
        <f t="shared" si="484"/>
        <v>43145</v>
      </c>
      <c r="CN236" s="1712">
        <f t="shared" si="484"/>
        <v>43187</v>
      </c>
      <c r="CO236" s="1714">
        <f t="shared" si="484"/>
        <v>43222</v>
      </c>
      <c r="CP236" s="1712">
        <f t="shared" si="484"/>
        <v>43250</v>
      </c>
      <c r="CQ236" s="1714" t="s">
        <v>106</v>
      </c>
      <c r="CR236" s="1712">
        <f t="shared" si="484"/>
        <v>43292</v>
      </c>
      <c r="CS236" s="1719">
        <f t="shared" si="484"/>
        <v>43313</v>
      </c>
      <c r="CT236" s="1712">
        <f t="shared" si="484"/>
        <v>43341</v>
      </c>
      <c r="CU236" s="1712">
        <f t="shared" si="484"/>
        <v>43383</v>
      </c>
      <c r="CV236" s="1712">
        <f t="shared" si="484"/>
        <v>43411</v>
      </c>
      <c r="CW236" s="3882">
        <f t="shared" si="484"/>
        <v>43446</v>
      </c>
      <c r="CX236" s="3883">
        <f t="shared" si="484"/>
        <v>43468</v>
      </c>
      <c r="CY236" s="3882">
        <f t="shared" si="484"/>
        <v>43502</v>
      </c>
      <c r="CZ236" s="3882">
        <f>CZ243+2</f>
        <v>43544</v>
      </c>
      <c r="DA236" s="3882">
        <f>DA243+2</f>
        <v>43572</v>
      </c>
      <c r="DB236" s="3882">
        <f>DB243+2</f>
        <v>43593</v>
      </c>
      <c r="DC236" s="3882">
        <f>DC243+2</f>
        <v>43263</v>
      </c>
      <c r="DD236" s="3998" t="s">
        <v>25</v>
      </c>
      <c r="DE236" s="3882">
        <f>DE243+2</f>
        <v>43691</v>
      </c>
      <c r="DF236" s="3882">
        <f>DF243+2</f>
        <v>43719</v>
      </c>
      <c r="DG236" s="4669"/>
      <c r="DH236" s="3882">
        <f>DH243+2</f>
        <v>43740</v>
      </c>
      <c r="DI236" s="3882">
        <f>DI243+2</f>
        <v>43810</v>
      </c>
      <c r="DJ236" s="3882">
        <f>DJ243+2</f>
        <v>43845</v>
      </c>
      <c r="DK236" s="3882">
        <f>DK243+2</f>
        <v>43887</v>
      </c>
      <c r="DM236" s="814"/>
    </row>
    <row r="237" spans="1:117" ht="30" customHeight="1" thickBot="1" x14ac:dyDescent="0.3">
      <c r="A237" s="4690"/>
      <c r="B237" s="4675"/>
      <c r="C237" s="860" t="s">
        <v>148</v>
      </c>
      <c r="D237" s="860"/>
      <c r="E237" s="271"/>
      <c r="F237" s="468"/>
      <c r="G237" s="468"/>
      <c r="H237" s="468"/>
      <c r="I237" s="468"/>
      <c r="J237" s="468"/>
      <c r="K237" s="277"/>
      <c r="L237" s="290"/>
      <c r="M237" s="277"/>
      <c r="N237" s="277"/>
      <c r="O237" s="276"/>
      <c r="P237" s="469"/>
      <c r="Q237" s="276"/>
      <c r="R237" s="277"/>
      <c r="S237" s="277"/>
      <c r="T237" s="277"/>
      <c r="U237" s="469"/>
      <c r="V237" s="469"/>
      <c r="W237" s="469"/>
      <c r="X237" s="27"/>
      <c r="Y237" s="277"/>
      <c r="Z237" s="277"/>
      <c r="AA237" s="27"/>
      <c r="AB237" s="277">
        <f t="shared" ref="AB237:AI238" si="485">AB239</f>
        <v>41219</v>
      </c>
      <c r="AC237" s="277">
        <f t="shared" si="485"/>
        <v>41247</v>
      </c>
      <c r="AD237" s="469">
        <v>40916</v>
      </c>
      <c r="AE237" s="277">
        <f t="shared" si="485"/>
        <v>41316</v>
      </c>
      <c r="AF237" s="277">
        <f t="shared" si="485"/>
        <v>41352</v>
      </c>
      <c r="AG237" s="277">
        <f t="shared" si="485"/>
        <v>41373</v>
      </c>
      <c r="AH237" s="277">
        <f t="shared" si="485"/>
        <v>41408</v>
      </c>
      <c r="AI237" s="277">
        <f t="shared" si="485"/>
        <v>41429</v>
      </c>
      <c r="AJ237" s="27" t="s">
        <v>25</v>
      </c>
      <c r="AK237" s="277">
        <f>AK239</f>
        <v>41464</v>
      </c>
      <c r="AL237" s="468">
        <f>AL239</f>
        <v>41492</v>
      </c>
      <c r="AM237" s="468">
        <f t="shared" ref="AM237:AR238" si="486">AM239</f>
        <v>41527</v>
      </c>
      <c r="AN237" s="277">
        <f t="shared" si="486"/>
        <v>41555</v>
      </c>
      <c r="AO237" s="275">
        <f t="shared" si="486"/>
        <v>41590</v>
      </c>
      <c r="AP237" s="277">
        <f t="shared" si="486"/>
        <v>41625</v>
      </c>
      <c r="AQ237" s="468">
        <f t="shared" si="486"/>
        <v>41316</v>
      </c>
      <c r="AR237" s="277">
        <f t="shared" si="486"/>
        <v>41709</v>
      </c>
      <c r="AS237" s="277">
        <f>AS239</f>
        <v>41737</v>
      </c>
      <c r="AT237" s="277">
        <f>AT239</f>
        <v>41765</v>
      </c>
      <c r="AU237" s="27" t="s">
        <v>106</v>
      </c>
      <c r="AV237" s="277">
        <v>41807</v>
      </c>
      <c r="AW237" s="277">
        <f>AW239</f>
        <v>41477</v>
      </c>
      <c r="AX237" s="277">
        <f t="shared" ref="AX237:BA238" si="487">AX239</f>
        <v>41884</v>
      </c>
      <c r="AY237" s="277">
        <f t="shared" si="487"/>
        <v>41912</v>
      </c>
      <c r="AZ237" s="277">
        <f t="shared" si="487"/>
        <v>41954</v>
      </c>
      <c r="BA237" s="277">
        <f t="shared" si="487"/>
        <v>41975</v>
      </c>
      <c r="BB237" s="277">
        <v>41652</v>
      </c>
      <c r="BC237" s="277">
        <f t="shared" ref="BB237:BR238" si="488">BC239</f>
        <v>42052</v>
      </c>
      <c r="BD237" s="277">
        <f t="shared" si="488"/>
        <v>42087</v>
      </c>
      <c r="BE237" s="277">
        <f t="shared" si="488"/>
        <v>42122</v>
      </c>
      <c r="BF237" s="277">
        <f t="shared" si="488"/>
        <v>42150</v>
      </c>
      <c r="BG237" s="27" t="s">
        <v>106</v>
      </c>
      <c r="BH237" s="277">
        <f t="shared" si="488"/>
        <v>42192</v>
      </c>
      <c r="BI237" s="277">
        <f t="shared" si="488"/>
        <v>42234</v>
      </c>
      <c r="BJ237" s="277">
        <f t="shared" si="488"/>
        <v>42248</v>
      </c>
      <c r="BK237" s="277">
        <f t="shared" si="488"/>
        <v>42283</v>
      </c>
      <c r="BL237" s="277">
        <f t="shared" si="488"/>
        <v>42318</v>
      </c>
      <c r="BM237" s="277">
        <f t="shared" si="488"/>
        <v>42353</v>
      </c>
      <c r="BN237" s="277">
        <f t="shared" si="488"/>
        <v>42388</v>
      </c>
      <c r="BO237" s="277">
        <f t="shared" si="488"/>
        <v>42423</v>
      </c>
      <c r="BP237" s="277">
        <f t="shared" si="488"/>
        <v>42458</v>
      </c>
      <c r="BQ237" s="277">
        <f t="shared" si="488"/>
        <v>42493</v>
      </c>
      <c r="BR237" s="277">
        <f t="shared" si="488"/>
        <v>42521</v>
      </c>
      <c r="BS237" s="277" t="s">
        <v>475</v>
      </c>
      <c r="BT237" s="277">
        <f>BT239</f>
        <v>42556</v>
      </c>
      <c r="BU237" s="277">
        <f t="shared" ref="BU237:CF238" si="489">BU239</f>
        <v>42584</v>
      </c>
      <c r="BV237" s="277">
        <f t="shared" si="489"/>
        <v>42626</v>
      </c>
      <c r="BW237" s="277">
        <f t="shared" si="489"/>
        <v>42654</v>
      </c>
      <c r="BX237" s="277">
        <f t="shared" si="489"/>
        <v>42682</v>
      </c>
      <c r="BY237" s="277">
        <f>BY239</f>
        <v>42724</v>
      </c>
      <c r="BZ237" s="277">
        <f t="shared" si="489"/>
        <v>42745</v>
      </c>
      <c r="CA237" s="277">
        <f t="shared" si="489"/>
        <v>42794</v>
      </c>
      <c r="CB237" s="277">
        <f t="shared" si="489"/>
        <v>42829</v>
      </c>
      <c r="CC237" s="277">
        <f t="shared" si="489"/>
        <v>42864</v>
      </c>
      <c r="CD237" s="277">
        <f t="shared" si="489"/>
        <v>42892</v>
      </c>
      <c r="CE237" s="277" t="s">
        <v>106</v>
      </c>
      <c r="CF237" s="468">
        <f t="shared" si="489"/>
        <v>42562</v>
      </c>
      <c r="CG237" s="807">
        <f>CG239</f>
        <v>42969</v>
      </c>
      <c r="CH237" s="45">
        <f t="shared" ref="CH237:DC238" si="490">CH239</f>
        <v>42990</v>
      </c>
      <c r="CI237" s="175">
        <f t="shared" si="490"/>
        <v>43018</v>
      </c>
      <c r="CJ237" s="45">
        <f t="shared" si="490"/>
        <v>43053</v>
      </c>
      <c r="CK237" s="175">
        <f t="shared" si="490"/>
        <v>43095</v>
      </c>
      <c r="CL237" s="45">
        <f t="shared" si="490"/>
        <v>43116</v>
      </c>
      <c r="CM237" s="175">
        <f t="shared" si="490"/>
        <v>43151</v>
      </c>
      <c r="CN237" s="45">
        <f t="shared" si="490"/>
        <v>43193</v>
      </c>
      <c r="CO237" s="175">
        <f t="shared" si="490"/>
        <v>43228</v>
      </c>
      <c r="CP237" s="45">
        <f t="shared" si="490"/>
        <v>43256</v>
      </c>
      <c r="CQ237" s="255" t="s">
        <v>106</v>
      </c>
      <c r="CR237" s="14">
        <f t="shared" si="490"/>
        <v>43298</v>
      </c>
      <c r="CS237" s="528">
        <f t="shared" si="490"/>
        <v>43319</v>
      </c>
      <c r="CT237" s="45">
        <f t="shared" si="490"/>
        <v>43347</v>
      </c>
      <c r="CU237" s="45">
        <f t="shared" si="490"/>
        <v>43389</v>
      </c>
      <c r="CV237" s="45">
        <f t="shared" si="490"/>
        <v>43417</v>
      </c>
      <c r="CW237" s="3878">
        <f t="shared" si="490"/>
        <v>43452</v>
      </c>
      <c r="CX237" s="3879">
        <f t="shared" si="490"/>
        <v>43474</v>
      </c>
      <c r="CY237" s="3878">
        <f t="shared" si="490"/>
        <v>43508</v>
      </c>
      <c r="CZ237" s="3878">
        <f t="shared" si="490"/>
        <v>43550</v>
      </c>
      <c r="DA237" s="3878">
        <f t="shared" si="490"/>
        <v>43578</v>
      </c>
      <c r="DB237" s="3878">
        <f t="shared" si="490"/>
        <v>43599</v>
      </c>
      <c r="DC237" s="3878">
        <f t="shared" si="490"/>
        <v>43269</v>
      </c>
      <c r="DD237" s="3989" t="s">
        <v>25</v>
      </c>
      <c r="DE237" s="3878">
        <f t="shared" ref="DE237:DJ238" si="491">DE239</f>
        <v>43697</v>
      </c>
      <c r="DF237" s="3878">
        <f t="shared" si="491"/>
        <v>43725</v>
      </c>
      <c r="DG237" s="4669"/>
      <c r="DH237" s="3878">
        <f>DH239</f>
        <v>43746</v>
      </c>
      <c r="DI237" s="3878">
        <f>DI239</f>
        <v>43816</v>
      </c>
      <c r="DJ237" s="3878">
        <f t="shared" si="491"/>
        <v>43851</v>
      </c>
      <c r="DK237" s="3878">
        <f>DK239</f>
        <v>43893</v>
      </c>
    </row>
    <row r="238" spans="1:117" ht="30" customHeight="1" thickBot="1" x14ac:dyDescent="0.3">
      <c r="A238" s="4690"/>
      <c r="B238" s="4675"/>
      <c r="C238" s="860" t="s">
        <v>149</v>
      </c>
      <c r="D238" s="860"/>
      <c r="E238" s="271"/>
      <c r="F238" s="468"/>
      <c r="G238" s="468"/>
      <c r="H238" s="468"/>
      <c r="I238" s="468"/>
      <c r="J238" s="468"/>
      <c r="K238" s="277"/>
      <c r="L238" s="290"/>
      <c r="M238" s="277"/>
      <c r="N238" s="277"/>
      <c r="O238" s="276"/>
      <c r="P238" s="469"/>
      <c r="Q238" s="276"/>
      <c r="R238" s="277"/>
      <c r="S238" s="277"/>
      <c r="T238" s="277"/>
      <c r="U238" s="469"/>
      <c r="V238" s="469"/>
      <c r="W238" s="469"/>
      <c r="X238" s="861"/>
      <c r="Y238" s="277"/>
      <c r="Z238" s="277"/>
      <c r="AA238" s="27"/>
      <c r="AB238" s="277">
        <f t="shared" si="485"/>
        <v>41215</v>
      </c>
      <c r="AC238" s="277">
        <f t="shared" si="485"/>
        <v>41243</v>
      </c>
      <c r="AD238" s="469">
        <v>40912</v>
      </c>
      <c r="AE238" s="277">
        <f t="shared" si="485"/>
        <v>41312</v>
      </c>
      <c r="AF238" s="277">
        <f t="shared" si="485"/>
        <v>41348</v>
      </c>
      <c r="AG238" s="277">
        <f t="shared" si="485"/>
        <v>41369</v>
      </c>
      <c r="AH238" s="277">
        <f t="shared" si="485"/>
        <v>41404</v>
      </c>
      <c r="AI238" s="277">
        <f t="shared" si="485"/>
        <v>41425</v>
      </c>
      <c r="AJ238" s="27" t="s">
        <v>25</v>
      </c>
      <c r="AK238" s="277">
        <f>AK240</f>
        <v>41460</v>
      </c>
      <c r="AL238" s="468">
        <f>AL240</f>
        <v>41488</v>
      </c>
      <c r="AM238" s="468">
        <f t="shared" si="486"/>
        <v>41523</v>
      </c>
      <c r="AN238" s="277">
        <f t="shared" si="486"/>
        <v>41551</v>
      </c>
      <c r="AO238" s="275">
        <f t="shared" si="486"/>
        <v>41586</v>
      </c>
      <c r="AP238" s="277">
        <f t="shared" si="486"/>
        <v>41621</v>
      </c>
      <c r="AQ238" s="468">
        <f t="shared" si="486"/>
        <v>41312</v>
      </c>
      <c r="AR238" s="277">
        <f t="shared" si="486"/>
        <v>41705</v>
      </c>
      <c r="AS238" s="277">
        <f>AS240</f>
        <v>41733</v>
      </c>
      <c r="AT238" s="277">
        <f>AT240</f>
        <v>41761</v>
      </c>
      <c r="AU238" s="27" t="s">
        <v>106</v>
      </c>
      <c r="AV238" s="277">
        <v>41803</v>
      </c>
      <c r="AW238" s="277">
        <f>AW240</f>
        <v>41473</v>
      </c>
      <c r="AX238" s="277">
        <f t="shared" si="487"/>
        <v>41880</v>
      </c>
      <c r="AY238" s="277">
        <f t="shared" si="487"/>
        <v>41908</v>
      </c>
      <c r="AZ238" s="277">
        <f t="shared" si="487"/>
        <v>41950</v>
      </c>
      <c r="BA238" s="277">
        <f t="shared" si="487"/>
        <v>41971</v>
      </c>
      <c r="BB238" s="277">
        <f t="shared" si="488"/>
        <v>42013</v>
      </c>
      <c r="BC238" s="277">
        <f t="shared" si="488"/>
        <v>42048</v>
      </c>
      <c r="BD238" s="277">
        <f t="shared" si="488"/>
        <v>42083</v>
      </c>
      <c r="BE238" s="277">
        <f t="shared" si="488"/>
        <v>42118</v>
      </c>
      <c r="BF238" s="277">
        <f t="shared" si="488"/>
        <v>42146</v>
      </c>
      <c r="BG238" s="27" t="s">
        <v>106</v>
      </c>
      <c r="BH238" s="277">
        <f t="shared" si="488"/>
        <v>42188</v>
      </c>
      <c r="BI238" s="277">
        <f t="shared" si="488"/>
        <v>42230</v>
      </c>
      <c r="BJ238" s="277">
        <f t="shared" si="488"/>
        <v>42244</v>
      </c>
      <c r="BK238" s="277">
        <f t="shared" si="488"/>
        <v>42279</v>
      </c>
      <c r="BL238" s="277">
        <f t="shared" si="488"/>
        <v>42314</v>
      </c>
      <c r="BM238" s="277">
        <f t="shared" si="488"/>
        <v>42349</v>
      </c>
      <c r="BN238" s="277">
        <f t="shared" si="488"/>
        <v>42384</v>
      </c>
      <c r="BO238" s="277">
        <f t="shared" si="488"/>
        <v>42419</v>
      </c>
      <c r="BP238" s="277">
        <f t="shared" si="488"/>
        <v>42454</v>
      </c>
      <c r="BQ238" s="277">
        <f t="shared" si="488"/>
        <v>42489</v>
      </c>
      <c r="BR238" s="277">
        <f t="shared" si="488"/>
        <v>42517</v>
      </c>
      <c r="BS238" s="277" t="s">
        <v>475</v>
      </c>
      <c r="BT238" s="277">
        <f>BT240</f>
        <v>42552</v>
      </c>
      <c r="BU238" s="277">
        <f t="shared" si="489"/>
        <v>42580</v>
      </c>
      <c r="BV238" s="277">
        <f t="shared" si="489"/>
        <v>42622</v>
      </c>
      <c r="BW238" s="277">
        <f t="shared" si="489"/>
        <v>42650</v>
      </c>
      <c r="BX238" s="277">
        <f t="shared" si="489"/>
        <v>42678</v>
      </c>
      <c r="BY238" s="277">
        <f>BY240</f>
        <v>42720</v>
      </c>
      <c r="BZ238" s="277">
        <f t="shared" si="489"/>
        <v>42741</v>
      </c>
      <c r="CA238" s="277">
        <f t="shared" si="489"/>
        <v>42790</v>
      </c>
      <c r="CB238" s="277">
        <f t="shared" si="489"/>
        <v>42825</v>
      </c>
      <c r="CC238" s="277">
        <f t="shared" si="489"/>
        <v>42860</v>
      </c>
      <c r="CD238" s="277">
        <f t="shared" si="489"/>
        <v>42888</v>
      </c>
      <c r="CE238" s="277" t="s">
        <v>106</v>
      </c>
      <c r="CF238" s="468">
        <f t="shared" si="489"/>
        <v>42558</v>
      </c>
      <c r="CG238" s="807">
        <f>CG240</f>
        <v>42965</v>
      </c>
      <c r="CH238" s="45">
        <f t="shared" si="490"/>
        <v>42986</v>
      </c>
      <c r="CI238" s="175">
        <f t="shared" si="490"/>
        <v>43014</v>
      </c>
      <c r="CJ238" s="45">
        <f t="shared" si="490"/>
        <v>43049</v>
      </c>
      <c r="CK238" s="175">
        <f t="shared" si="490"/>
        <v>43091</v>
      </c>
      <c r="CL238" s="45">
        <f t="shared" si="490"/>
        <v>43112</v>
      </c>
      <c r="CM238" s="175">
        <f t="shared" si="490"/>
        <v>43147</v>
      </c>
      <c r="CN238" s="45">
        <f t="shared" si="490"/>
        <v>43189</v>
      </c>
      <c r="CO238" s="175">
        <f t="shared" si="490"/>
        <v>43224</v>
      </c>
      <c r="CP238" s="45">
        <f t="shared" si="490"/>
        <v>43252</v>
      </c>
      <c r="CQ238" s="255" t="s">
        <v>106</v>
      </c>
      <c r="CR238" s="14">
        <f t="shared" si="490"/>
        <v>43294</v>
      </c>
      <c r="CS238" s="528">
        <f t="shared" si="490"/>
        <v>43315</v>
      </c>
      <c r="CT238" s="45">
        <f t="shared" si="490"/>
        <v>43343</v>
      </c>
      <c r="CU238" s="45">
        <f t="shared" si="490"/>
        <v>43385</v>
      </c>
      <c r="CV238" s="45">
        <f t="shared" si="490"/>
        <v>43413</v>
      </c>
      <c r="CW238" s="3878">
        <f t="shared" si="490"/>
        <v>43448</v>
      </c>
      <c r="CX238" s="3879">
        <f t="shared" si="490"/>
        <v>43470</v>
      </c>
      <c r="CY238" s="3878">
        <f t="shared" si="490"/>
        <v>43504</v>
      </c>
      <c r="CZ238" s="3878">
        <f t="shared" si="490"/>
        <v>43546</v>
      </c>
      <c r="DA238" s="3878">
        <f t="shared" si="490"/>
        <v>43574</v>
      </c>
      <c r="DB238" s="3878">
        <f t="shared" si="490"/>
        <v>43595</v>
      </c>
      <c r="DC238" s="3878">
        <f t="shared" si="490"/>
        <v>43265</v>
      </c>
      <c r="DD238" s="3989" t="s">
        <v>25</v>
      </c>
      <c r="DE238" s="3878">
        <f t="shared" si="491"/>
        <v>43693</v>
      </c>
      <c r="DF238" s="3878">
        <f t="shared" si="491"/>
        <v>43721</v>
      </c>
      <c r="DG238" s="4669"/>
      <c r="DH238" s="3878">
        <f>DH240</f>
        <v>43742</v>
      </c>
      <c r="DI238" s="3878">
        <f>DI240</f>
        <v>43812</v>
      </c>
      <c r="DJ238" s="3878">
        <f t="shared" si="491"/>
        <v>43847</v>
      </c>
      <c r="DK238" s="3878">
        <f>DK240</f>
        <v>43889</v>
      </c>
    </row>
    <row r="239" spans="1:117" ht="30" customHeight="1" thickBot="1" x14ac:dyDescent="0.3">
      <c r="A239" s="4690"/>
      <c r="B239" s="4675"/>
      <c r="C239" s="860" t="s">
        <v>150</v>
      </c>
      <c r="D239" s="860"/>
      <c r="E239" s="271"/>
      <c r="F239" s="271"/>
      <c r="G239" s="271"/>
      <c r="H239" s="271"/>
      <c r="I239" s="271"/>
      <c r="J239" s="273"/>
      <c r="K239" s="271"/>
      <c r="L239" s="279"/>
      <c r="M239" s="271"/>
      <c r="N239" s="271"/>
      <c r="O239" s="272"/>
      <c r="P239" s="289"/>
      <c r="Q239" s="272"/>
      <c r="R239" s="271"/>
      <c r="S239" s="271"/>
      <c r="T239" s="271"/>
      <c r="U239" s="289"/>
      <c r="V239" s="289"/>
      <c r="W239" s="289"/>
      <c r="X239" s="861"/>
      <c r="Y239" s="271"/>
      <c r="Z239" s="271"/>
      <c r="AA239" s="861"/>
      <c r="AB239" s="271">
        <f t="shared" ref="AB239:CM239" si="492">AB240+4</f>
        <v>41219</v>
      </c>
      <c r="AC239" s="271">
        <f t="shared" si="492"/>
        <v>41247</v>
      </c>
      <c r="AD239" s="289">
        <v>40916</v>
      </c>
      <c r="AE239" s="271">
        <f t="shared" si="492"/>
        <v>41316</v>
      </c>
      <c r="AF239" s="271">
        <f t="shared" si="492"/>
        <v>41352</v>
      </c>
      <c r="AG239" s="271">
        <f t="shared" si="492"/>
        <v>41373</v>
      </c>
      <c r="AH239" s="271">
        <f t="shared" si="492"/>
        <v>41408</v>
      </c>
      <c r="AI239" s="271">
        <f t="shared" si="492"/>
        <v>41429</v>
      </c>
      <c r="AJ239" s="861" t="s">
        <v>25</v>
      </c>
      <c r="AK239" s="271">
        <f t="shared" si="492"/>
        <v>41464</v>
      </c>
      <c r="AL239" s="273">
        <f t="shared" si="492"/>
        <v>41492</v>
      </c>
      <c r="AM239" s="273">
        <f t="shared" si="492"/>
        <v>41527</v>
      </c>
      <c r="AN239" s="271">
        <f t="shared" si="492"/>
        <v>41555</v>
      </c>
      <c r="AO239" s="274">
        <f t="shared" si="492"/>
        <v>41590</v>
      </c>
      <c r="AP239" s="271">
        <f t="shared" si="492"/>
        <v>41625</v>
      </c>
      <c r="AQ239" s="273">
        <f t="shared" si="492"/>
        <v>41316</v>
      </c>
      <c r="AR239" s="271">
        <f t="shared" si="492"/>
        <v>41709</v>
      </c>
      <c r="AS239" s="271">
        <f t="shared" si="492"/>
        <v>41737</v>
      </c>
      <c r="AT239" s="271">
        <f t="shared" si="492"/>
        <v>41765</v>
      </c>
      <c r="AU239" s="861" t="s">
        <v>106</v>
      </c>
      <c r="AV239" s="271">
        <v>41807</v>
      </c>
      <c r="AW239" s="271">
        <f t="shared" si="492"/>
        <v>41477</v>
      </c>
      <c r="AX239" s="271">
        <f t="shared" si="492"/>
        <v>41884</v>
      </c>
      <c r="AY239" s="271">
        <f t="shared" si="492"/>
        <v>41912</v>
      </c>
      <c r="AZ239" s="271">
        <f t="shared" si="492"/>
        <v>41954</v>
      </c>
      <c r="BA239" s="271">
        <f t="shared" si="492"/>
        <v>41975</v>
      </c>
      <c r="BB239" s="271">
        <f t="shared" si="492"/>
        <v>42017</v>
      </c>
      <c r="BC239" s="271">
        <f t="shared" si="492"/>
        <v>42052</v>
      </c>
      <c r="BD239" s="271">
        <f t="shared" si="492"/>
        <v>42087</v>
      </c>
      <c r="BE239" s="271">
        <f t="shared" si="492"/>
        <v>42122</v>
      </c>
      <c r="BF239" s="271">
        <f t="shared" si="492"/>
        <v>42150</v>
      </c>
      <c r="BG239" s="861" t="s">
        <v>106</v>
      </c>
      <c r="BH239" s="271">
        <f t="shared" si="492"/>
        <v>42192</v>
      </c>
      <c r="BI239" s="271">
        <f t="shared" si="492"/>
        <v>42234</v>
      </c>
      <c r="BJ239" s="271">
        <f t="shared" si="492"/>
        <v>42248</v>
      </c>
      <c r="BK239" s="271">
        <f t="shared" si="492"/>
        <v>42283</v>
      </c>
      <c r="BL239" s="271">
        <f t="shared" si="492"/>
        <v>42318</v>
      </c>
      <c r="BM239" s="271">
        <f t="shared" si="492"/>
        <v>42353</v>
      </c>
      <c r="BN239" s="271">
        <f t="shared" si="492"/>
        <v>42388</v>
      </c>
      <c r="BO239" s="271">
        <f t="shared" si="492"/>
        <v>42423</v>
      </c>
      <c r="BP239" s="271">
        <f t="shared" si="492"/>
        <v>42458</v>
      </c>
      <c r="BQ239" s="271">
        <f t="shared" si="492"/>
        <v>42493</v>
      </c>
      <c r="BR239" s="271">
        <f t="shared" si="492"/>
        <v>42521</v>
      </c>
      <c r="BS239" s="271" t="s">
        <v>475</v>
      </c>
      <c r="BT239" s="271">
        <f t="shared" si="492"/>
        <v>42556</v>
      </c>
      <c r="BU239" s="271">
        <f t="shared" si="492"/>
        <v>42584</v>
      </c>
      <c r="BV239" s="271">
        <f t="shared" si="492"/>
        <v>42626</v>
      </c>
      <c r="BW239" s="271">
        <f t="shared" si="492"/>
        <v>42654</v>
      </c>
      <c r="BX239" s="271">
        <f t="shared" si="492"/>
        <v>42682</v>
      </c>
      <c r="BY239" s="271">
        <f t="shared" si="492"/>
        <v>42724</v>
      </c>
      <c r="BZ239" s="271">
        <f t="shared" si="492"/>
        <v>42745</v>
      </c>
      <c r="CA239" s="271">
        <f t="shared" si="492"/>
        <v>42794</v>
      </c>
      <c r="CB239" s="271">
        <f t="shared" si="492"/>
        <v>42829</v>
      </c>
      <c r="CC239" s="271">
        <f t="shared" si="492"/>
        <v>42864</v>
      </c>
      <c r="CD239" s="271">
        <f t="shared" si="492"/>
        <v>42892</v>
      </c>
      <c r="CE239" s="271" t="s">
        <v>106</v>
      </c>
      <c r="CF239" s="273">
        <f t="shared" si="492"/>
        <v>42562</v>
      </c>
      <c r="CG239" s="295">
        <f t="shared" si="492"/>
        <v>42969</v>
      </c>
      <c r="CH239" s="61">
        <f t="shared" si="492"/>
        <v>42990</v>
      </c>
      <c r="CI239" s="94">
        <f t="shared" si="492"/>
        <v>43018</v>
      </c>
      <c r="CJ239" s="61">
        <f t="shared" si="492"/>
        <v>43053</v>
      </c>
      <c r="CK239" s="94">
        <f t="shared" si="492"/>
        <v>43095</v>
      </c>
      <c r="CL239" s="61">
        <f t="shared" si="492"/>
        <v>43116</v>
      </c>
      <c r="CM239" s="94">
        <f t="shared" si="492"/>
        <v>43151</v>
      </c>
      <c r="CN239" s="61">
        <f t="shared" ref="CN239:DK239" si="493">CN240+4</f>
        <v>43193</v>
      </c>
      <c r="CO239" s="94">
        <f t="shared" si="493"/>
        <v>43228</v>
      </c>
      <c r="CP239" s="61">
        <f t="shared" si="493"/>
        <v>43256</v>
      </c>
      <c r="CQ239" s="63" t="s">
        <v>106</v>
      </c>
      <c r="CR239" s="62">
        <f t="shared" si="493"/>
        <v>43298</v>
      </c>
      <c r="CS239" s="124">
        <f t="shared" si="493"/>
        <v>43319</v>
      </c>
      <c r="CT239" s="61">
        <f t="shared" si="493"/>
        <v>43347</v>
      </c>
      <c r="CU239" s="61">
        <f t="shared" si="493"/>
        <v>43389</v>
      </c>
      <c r="CV239" s="61">
        <f t="shared" si="493"/>
        <v>43417</v>
      </c>
      <c r="CW239" s="3880">
        <f t="shared" si="493"/>
        <v>43452</v>
      </c>
      <c r="CX239" s="3881">
        <f t="shared" si="493"/>
        <v>43474</v>
      </c>
      <c r="CY239" s="3880">
        <f t="shared" si="493"/>
        <v>43508</v>
      </c>
      <c r="CZ239" s="3880">
        <f t="shared" si="493"/>
        <v>43550</v>
      </c>
      <c r="DA239" s="3880">
        <f t="shared" si="493"/>
        <v>43578</v>
      </c>
      <c r="DB239" s="3880">
        <f t="shared" si="493"/>
        <v>43599</v>
      </c>
      <c r="DC239" s="3880">
        <f t="shared" si="493"/>
        <v>43269</v>
      </c>
      <c r="DD239" s="3988" t="s">
        <v>25</v>
      </c>
      <c r="DE239" s="3880">
        <f t="shared" si="493"/>
        <v>43697</v>
      </c>
      <c r="DF239" s="3880">
        <f t="shared" si="493"/>
        <v>43725</v>
      </c>
      <c r="DG239" s="4669"/>
      <c r="DH239" s="3880">
        <f>DH240+4</f>
        <v>43746</v>
      </c>
      <c r="DI239" s="3880">
        <f t="shared" si="493"/>
        <v>43816</v>
      </c>
      <c r="DJ239" s="3880">
        <f t="shared" si="493"/>
        <v>43851</v>
      </c>
      <c r="DK239" s="3880">
        <f t="shared" si="493"/>
        <v>43893</v>
      </c>
    </row>
    <row r="240" spans="1:117" ht="30" customHeight="1" thickBot="1" x14ac:dyDescent="0.3">
      <c r="A240" s="4690"/>
      <c r="B240" s="4675"/>
      <c r="C240" s="862" t="s">
        <v>151</v>
      </c>
      <c r="D240" s="862"/>
      <c r="E240" s="283"/>
      <c r="F240" s="283"/>
      <c r="G240" s="283"/>
      <c r="H240" s="283"/>
      <c r="I240" s="283"/>
      <c r="J240" s="284"/>
      <c r="K240" s="283"/>
      <c r="L240" s="278"/>
      <c r="M240" s="283"/>
      <c r="N240" s="283"/>
      <c r="O240" s="285"/>
      <c r="P240" s="286"/>
      <c r="Q240" s="285"/>
      <c r="R240" s="283"/>
      <c r="S240" s="283"/>
      <c r="T240" s="432"/>
      <c r="U240" s="286"/>
      <c r="V240" s="286"/>
      <c r="W240" s="286"/>
      <c r="X240" s="863"/>
      <c r="Y240" s="432"/>
      <c r="Z240" s="432"/>
      <c r="AA240" s="863"/>
      <c r="AB240" s="432">
        <f>AB243+4</f>
        <v>41215</v>
      </c>
      <c r="AC240" s="432">
        <f>AC243+4</f>
        <v>41243</v>
      </c>
      <c r="AD240" s="286">
        <v>40912</v>
      </c>
      <c r="AE240" s="432">
        <f>AE243+4</f>
        <v>41312</v>
      </c>
      <c r="AF240" s="432">
        <f>AF243+4</f>
        <v>41348</v>
      </c>
      <c r="AG240" s="432">
        <f>AG243+5</f>
        <v>41369</v>
      </c>
      <c r="AH240" s="432">
        <f>AH243+4</f>
        <v>41404</v>
      </c>
      <c r="AI240" s="432">
        <f>AI243+4</f>
        <v>41425</v>
      </c>
      <c r="AJ240" s="863" t="s">
        <v>25</v>
      </c>
      <c r="AK240" s="432">
        <f>AK243+4</f>
        <v>41460</v>
      </c>
      <c r="AL240" s="431">
        <f>AL243+4</f>
        <v>41488</v>
      </c>
      <c r="AM240" s="431">
        <f t="shared" ref="AM240:AR240" si="494">AM243+4</f>
        <v>41523</v>
      </c>
      <c r="AN240" s="432">
        <f t="shared" si="494"/>
        <v>41551</v>
      </c>
      <c r="AO240" s="893">
        <f t="shared" si="494"/>
        <v>41586</v>
      </c>
      <c r="AP240" s="432">
        <f t="shared" si="494"/>
        <v>41621</v>
      </c>
      <c r="AQ240" s="431">
        <f t="shared" si="494"/>
        <v>41312</v>
      </c>
      <c r="AR240" s="432">
        <f t="shared" si="494"/>
        <v>41705</v>
      </c>
      <c r="AS240" s="432">
        <f>AS243+4</f>
        <v>41733</v>
      </c>
      <c r="AT240" s="432">
        <f>AT243+4</f>
        <v>41761</v>
      </c>
      <c r="AU240" s="863" t="s">
        <v>106</v>
      </c>
      <c r="AV240" s="432">
        <v>41803</v>
      </c>
      <c r="AW240" s="432">
        <f t="shared" ref="AW240:BR240" si="495">AW243+4</f>
        <v>41473</v>
      </c>
      <c r="AX240" s="432">
        <f t="shared" si="495"/>
        <v>41880</v>
      </c>
      <c r="AY240" s="432">
        <f t="shared" si="495"/>
        <v>41908</v>
      </c>
      <c r="AZ240" s="432">
        <f t="shared" si="495"/>
        <v>41950</v>
      </c>
      <c r="BA240" s="432">
        <f t="shared" si="495"/>
        <v>41971</v>
      </c>
      <c r="BB240" s="432">
        <f t="shared" si="495"/>
        <v>42013</v>
      </c>
      <c r="BC240" s="432">
        <f t="shared" si="495"/>
        <v>42048</v>
      </c>
      <c r="BD240" s="432">
        <f t="shared" si="495"/>
        <v>42083</v>
      </c>
      <c r="BE240" s="432">
        <f t="shared" si="495"/>
        <v>42118</v>
      </c>
      <c r="BF240" s="432">
        <f t="shared" si="495"/>
        <v>42146</v>
      </c>
      <c r="BG240" s="863" t="s">
        <v>106</v>
      </c>
      <c r="BH240" s="432">
        <f t="shared" si="495"/>
        <v>42188</v>
      </c>
      <c r="BI240" s="432">
        <f t="shared" si="495"/>
        <v>42230</v>
      </c>
      <c r="BJ240" s="432">
        <f t="shared" si="495"/>
        <v>42244</v>
      </c>
      <c r="BK240" s="432">
        <f t="shared" si="495"/>
        <v>42279</v>
      </c>
      <c r="BL240" s="432">
        <f t="shared" si="495"/>
        <v>42314</v>
      </c>
      <c r="BM240" s="432">
        <f t="shared" si="495"/>
        <v>42349</v>
      </c>
      <c r="BN240" s="432">
        <f t="shared" si="495"/>
        <v>42384</v>
      </c>
      <c r="BO240" s="432">
        <f t="shared" si="495"/>
        <v>42419</v>
      </c>
      <c r="BP240" s="432">
        <f t="shared" si="495"/>
        <v>42454</v>
      </c>
      <c r="BQ240" s="432">
        <f t="shared" si="495"/>
        <v>42489</v>
      </c>
      <c r="BR240" s="432">
        <f t="shared" si="495"/>
        <v>42517</v>
      </c>
      <c r="BS240" s="432" t="s">
        <v>475</v>
      </c>
      <c r="BT240" s="432">
        <f>BT243+4</f>
        <v>42552</v>
      </c>
      <c r="BU240" s="432">
        <f t="shared" ref="BU240:CA240" si="496">BU243+4</f>
        <v>42580</v>
      </c>
      <c r="BV240" s="432">
        <f t="shared" si="496"/>
        <v>42622</v>
      </c>
      <c r="BW240" s="432">
        <f t="shared" si="496"/>
        <v>42650</v>
      </c>
      <c r="BX240" s="432">
        <f t="shared" si="496"/>
        <v>42678</v>
      </c>
      <c r="BY240" s="432">
        <f>BY243+4</f>
        <v>42720</v>
      </c>
      <c r="BZ240" s="432">
        <f t="shared" si="496"/>
        <v>42741</v>
      </c>
      <c r="CA240" s="432">
        <f t="shared" si="496"/>
        <v>42790</v>
      </c>
      <c r="CB240" s="432">
        <f>CB243+4</f>
        <v>42825</v>
      </c>
      <c r="CC240" s="432">
        <f>CC243+4</f>
        <v>42860</v>
      </c>
      <c r="CD240" s="432">
        <f>CD243+4</f>
        <v>42888</v>
      </c>
      <c r="CE240" s="432" t="s">
        <v>106</v>
      </c>
      <c r="CF240" s="431">
        <f>CF243+4</f>
        <v>42558</v>
      </c>
      <c r="CG240" s="296">
        <f>CG243+4</f>
        <v>42965</v>
      </c>
      <c r="CH240" s="158">
        <f t="shared" ref="CH240:CY240" si="497">CH243+4</f>
        <v>42986</v>
      </c>
      <c r="CI240" s="202">
        <f t="shared" si="497"/>
        <v>43014</v>
      </c>
      <c r="CJ240" s="158">
        <f t="shared" si="497"/>
        <v>43049</v>
      </c>
      <c r="CK240" s="202">
        <f>CK243+4</f>
        <v>43091</v>
      </c>
      <c r="CL240" s="158">
        <f t="shared" si="497"/>
        <v>43112</v>
      </c>
      <c r="CM240" s="202">
        <f t="shared" si="497"/>
        <v>43147</v>
      </c>
      <c r="CN240" s="158">
        <f t="shared" si="497"/>
        <v>43189</v>
      </c>
      <c r="CO240" s="202">
        <f t="shared" si="497"/>
        <v>43224</v>
      </c>
      <c r="CP240" s="158">
        <f t="shared" si="497"/>
        <v>43252</v>
      </c>
      <c r="CQ240" s="51" t="s">
        <v>106</v>
      </c>
      <c r="CR240" s="50">
        <f t="shared" si="497"/>
        <v>43294</v>
      </c>
      <c r="CS240" s="299">
        <f t="shared" si="497"/>
        <v>43315</v>
      </c>
      <c r="CT240" s="158">
        <f t="shared" si="497"/>
        <v>43343</v>
      </c>
      <c r="CU240" s="158">
        <f t="shared" si="497"/>
        <v>43385</v>
      </c>
      <c r="CV240" s="158">
        <f t="shared" si="497"/>
        <v>43413</v>
      </c>
      <c r="CW240" s="3910">
        <f t="shared" si="497"/>
        <v>43448</v>
      </c>
      <c r="CX240" s="3911">
        <f t="shared" si="497"/>
        <v>43470</v>
      </c>
      <c r="CY240" s="3910">
        <f t="shared" si="497"/>
        <v>43504</v>
      </c>
      <c r="CZ240" s="3910">
        <f>CZ243+4</f>
        <v>43546</v>
      </c>
      <c r="DA240" s="3910">
        <f>DA243+4</f>
        <v>43574</v>
      </c>
      <c r="DB240" s="3910">
        <f>DB243+4</f>
        <v>43595</v>
      </c>
      <c r="DC240" s="3910">
        <f>DC243+4</f>
        <v>43265</v>
      </c>
      <c r="DD240" s="3987" t="s">
        <v>25</v>
      </c>
      <c r="DE240" s="3910">
        <f>DE243+4</f>
        <v>43693</v>
      </c>
      <c r="DF240" s="3910">
        <f>DF243+4</f>
        <v>43721</v>
      </c>
      <c r="DG240" s="4669"/>
      <c r="DH240" s="3910">
        <f>DH243+4</f>
        <v>43742</v>
      </c>
      <c r="DI240" s="3910">
        <f>DI243+4</f>
        <v>43812</v>
      </c>
      <c r="DJ240" s="3910">
        <f>DJ243+4</f>
        <v>43847</v>
      </c>
      <c r="DK240" s="3910">
        <f>DK243+4</f>
        <v>43889</v>
      </c>
    </row>
    <row r="241" spans="1:122" ht="30" customHeight="1" thickBot="1" x14ac:dyDescent="0.3">
      <c r="A241" s="4690"/>
      <c r="B241" s="4675"/>
      <c r="C241" s="421" t="s">
        <v>189</v>
      </c>
      <c r="D241" s="421"/>
      <c r="E241" s="422"/>
      <c r="F241" s="423"/>
      <c r="G241" s="422"/>
      <c r="H241" s="423"/>
      <c r="I241" s="422"/>
      <c r="J241" s="423"/>
      <c r="K241" s="422"/>
      <c r="L241" s="424"/>
      <c r="M241" s="422"/>
      <c r="N241" s="425"/>
      <c r="O241" s="423"/>
      <c r="P241" s="426"/>
      <c r="Q241" s="423"/>
      <c r="R241" s="423"/>
      <c r="S241" s="425"/>
      <c r="T241" s="425"/>
      <c r="U241" s="427"/>
      <c r="V241" s="427"/>
      <c r="W241" s="427"/>
      <c r="X241" s="428"/>
      <c r="Y241" s="425"/>
      <c r="Z241" s="425"/>
      <c r="AA241" s="428"/>
      <c r="AB241" s="425">
        <f t="shared" ref="AB241:CA241" si="498">AB243+2</f>
        <v>41213</v>
      </c>
      <c r="AC241" s="425">
        <f t="shared" si="498"/>
        <v>41241</v>
      </c>
      <c r="AD241" s="782">
        <v>41264</v>
      </c>
      <c r="AE241" s="425">
        <f t="shared" si="498"/>
        <v>41310</v>
      </c>
      <c r="AF241" s="425">
        <f t="shared" si="498"/>
        <v>41346</v>
      </c>
      <c r="AG241" s="425">
        <f t="shared" si="498"/>
        <v>41366</v>
      </c>
      <c r="AH241" s="425">
        <f t="shared" si="498"/>
        <v>41402</v>
      </c>
      <c r="AI241" s="425">
        <f t="shared" si="498"/>
        <v>41423</v>
      </c>
      <c r="AJ241" s="815" t="s">
        <v>25</v>
      </c>
      <c r="AK241" s="425">
        <f t="shared" si="498"/>
        <v>41458</v>
      </c>
      <c r="AL241" s="425">
        <f t="shared" si="498"/>
        <v>41486</v>
      </c>
      <c r="AM241" s="425">
        <f t="shared" si="498"/>
        <v>41521</v>
      </c>
      <c r="AN241" s="422">
        <f t="shared" si="498"/>
        <v>41549</v>
      </c>
      <c r="AO241" s="423">
        <f t="shared" si="498"/>
        <v>41584</v>
      </c>
      <c r="AP241" s="425">
        <f t="shared" si="498"/>
        <v>41619</v>
      </c>
      <c r="AQ241" s="425">
        <f t="shared" si="498"/>
        <v>41310</v>
      </c>
      <c r="AR241" s="422">
        <f t="shared" si="498"/>
        <v>41703</v>
      </c>
      <c r="AS241" s="422">
        <f t="shared" si="498"/>
        <v>41731</v>
      </c>
      <c r="AT241" s="422">
        <f t="shared" si="498"/>
        <v>41759</v>
      </c>
      <c r="AU241" s="428" t="s">
        <v>106</v>
      </c>
      <c r="AV241" s="422">
        <v>41801</v>
      </c>
      <c r="AW241" s="422">
        <f t="shared" si="498"/>
        <v>41471</v>
      </c>
      <c r="AX241" s="422">
        <f t="shared" si="498"/>
        <v>41878</v>
      </c>
      <c r="AY241" s="422">
        <f t="shared" si="498"/>
        <v>41906</v>
      </c>
      <c r="AZ241" s="422">
        <f t="shared" si="498"/>
        <v>41948</v>
      </c>
      <c r="BA241" s="422">
        <f t="shared" si="498"/>
        <v>41969</v>
      </c>
      <c r="BB241" s="422">
        <f t="shared" si="498"/>
        <v>42011</v>
      </c>
      <c r="BC241" s="422">
        <f t="shared" si="498"/>
        <v>42046</v>
      </c>
      <c r="BD241" s="422">
        <f t="shared" si="498"/>
        <v>42081</v>
      </c>
      <c r="BE241" s="422">
        <f t="shared" si="498"/>
        <v>42116</v>
      </c>
      <c r="BF241" s="422">
        <f t="shared" si="498"/>
        <v>42144</v>
      </c>
      <c r="BG241" s="428" t="s">
        <v>106</v>
      </c>
      <c r="BH241" s="422">
        <f t="shared" si="498"/>
        <v>42186</v>
      </c>
      <c r="BI241" s="422">
        <f t="shared" si="498"/>
        <v>42228</v>
      </c>
      <c r="BJ241" s="422">
        <f t="shared" si="498"/>
        <v>42242</v>
      </c>
      <c r="BK241" s="422">
        <f t="shared" si="498"/>
        <v>42277</v>
      </c>
      <c r="BL241" s="422">
        <f t="shared" si="498"/>
        <v>42312</v>
      </c>
      <c r="BM241" s="422">
        <f t="shared" si="498"/>
        <v>42347</v>
      </c>
      <c r="BN241" s="422">
        <f t="shared" si="498"/>
        <v>42382</v>
      </c>
      <c r="BO241" s="422">
        <f t="shared" si="498"/>
        <v>42417</v>
      </c>
      <c r="BP241" s="422">
        <f t="shared" si="498"/>
        <v>42452</v>
      </c>
      <c r="BQ241" s="422">
        <f t="shared" si="498"/>
        <v>42487</v>
      </c>
      <c r="BR241" s="422">
        <f t="shared" si="498"/>
        <v>42515</v>
      </c>
      <c r="BS241" s="422" t="s">
        <v>475</v>
      </c>
      <c r="BT241" s="422">
        <f t="shared" si="498"/>
        <v>42550</v>
      </c>
      <c r="BU241" s="422">
        <f t="shared" si="498"/>
        <v>42578</v>
      </c>
      <c r="BV241" s="422">
        <f t="shared" si="498"/>
        <v>42620</v>
      </c>
      <c r="BW241" s="422">
        <f t="shared" si="498"/>
        <v>42648</v>
      </c>
      <c r="BX241" s="422">
        <f t="shared" si="498"/>
        <v>42676</v>
      </c>
      <c r="BY241" s="422">
        <f t="shared" si="498"/>
        <v>42718</v>
      </c>
      <c r="BZ241" s="422">
        <f t="shared" si="498"/>
        <v>42739</v>
      </c>
      <c r="CA241" s="422">
        <f t="shared" si="498"/>
        <v>42788</v>
      </c>
      <c r="CB241" s="422">
        <f>CB243+2</f>
        <v>42823</v>
      </c>
      <c r="CC241" s="422">
        <f>CC243+2</f>
        <v>42858</v>
      </c>
      <c r="CD241" s="422">
        <f>CD243+2</f>
        <v>42886</v>
      </c>
      <c r="CE241" s="422" t="s">
        <v>106</v>
      </c>
      <c r="CF241" s="425">
        <f>CF243+2</f>
        <v>42556</v>
      </c>
      <c r="CG241" s="809">
        <f>CG243+2</f>
        <v>42963</v>
      </c>
      <c r="CH241" s="628">
        <f t="shared" ref="CH241:CY241" si="499">CH243+2</f>
        <v>42984</v>
      </c>
      <c r="CI241" s="633">
        <f t="shared" si="499"/>
        <v>43012</v>
      </c>
      <c r="CJ241" s="628">
        <f t="shared" si="499"/>
        <v>43047</v>
      </c>
      <c r="CK241" s="633">
        <f t="shared" si="499"/>
        <v>43089</v>
      </c>
      <c r="CL241" s="628">
        <f t="shared" si="499"/>
        <v>43110</v>
      </c>
      <c r="CM241" s="633">
        <f t="shared" si="499"/>
        <v>43145</v>
      </c>
      <c r="CN241" s="628">
        <f t="shared" si="499"/>
        <v>43187</v>
      </c>
      <c r="CO241" s="633">
        <f t="shared" si="499"/>
        <v>43222</v>
      </c>
      <c r="CP241" s="628">
        <f t="shared" si="499"/>
        <v>43250</v>
      </c>
      <c r="CQ241" s="2115" t="s">
        <v>106</v>
      </c>
      <c r="CR241" s="638">
        <f t="shared" si="499"/>
        <v>43292</v>
      </c>
      <c r="CS241" s="1685">
        <f t="shared" si="499"/>
        <v>43313</v>
      </c>
      <c r="CT241" s="628">
        <f t="shared" si="499"/>
        <v>43341</v>
      </c>
      <c r="CU241" s="628">
        <f t="shared" si="499"/>
        <v>43383</v>
      </c>
      <c r="CV241" s="628">
        <f t="shared" si="499"/>
        <v>43411</v>
      </c>
      <c r="CW241" s="3999">
        <f t="shared" si="499"/>
        <v>43446</v>
      </c>
      <c r="CX241" s="4000">
        <f t="shared" si="499"/>
        <v>43468</v>
      </c>
      <c r="CY241" s="3999">
        <f t="shared" si="499"/>
        <v>43502</v>
      </c>
      <c r="CZ241" s="3999">
        <f>CZ243+2</f>
        <v>43544</v>
      </c>
      <c r="DA241" s="3999">
        <f>DA243+2</f>
        <v>43572</v>
      </c>
      <c r="DB241" s="3999">
        <f>DB243+2</f>
        <v>43593</v>
      </c>
      <c r="DC241" s="3999">
        <f>DC243+2</f>
        <v>43263</v>
      </c>
      <c r="DD241" s="4001" t="s">
        <v>25</v>
      </c>
      <c r="DE241" s="3999">
        <f>DE243+2</f>
        <v>43691</v>
      </c>
      <c r="DF241" s="3999">
        <f>DF243+2</f>
        <v>43719</v>
      </c>
      <c r="DG241" s="4669"/>
      <c r="DH241" s="3999">
        <f>DH243+2</f>
        <v>43740</v>
      </c>
      <c r="DI241" s="3999">
        <f>DI243+2</f>
        <v>43810</v>
      </c>
      <c r="DJ241" s="3999">
        <f>DJ243+2</f>
        <v>43845</v>
      </c>
      <c r="DK241" s="3999">
        <f>DK243+2</f>
        <v>43887</v>
      </c>
    </row>
    <row r="242" spans="1:122" s="2761" customFormat="1" ht="30" customHeight="1" thickBot="1" x14ac:dyDescent="0.3">
      <c r="A242" s="4690"/>
      <c r="B242" s="4675"/>
      <c r="C242" s="2762" t="s">
        <v>611</v>
      </c>
      <c r="D242" s="2763"/>
      <c r="E242" s="2764"/>
      <c r="F242" s="2765"/>
      <c r="G242" s="2764"/>
      <c r="H242" s="2765"/>
      <c r="I242" s="2764"/>
      <c r="J242" s="2765"/>
      <c r="K242" s="2764"/>
      <c r="L242" s="2766"/>
      <c r="M242" s="2764"/>
      <c r="N242" s="2767"/>
      <c r="O242" s="2765"/>
      <c r="P242" s="2768"/>
      <c r="Q242" s="2765"/>
      <c r="R242" s="2765"/>
      <c r="S242" s="2767"/>
      <c r="T242" s="2767"/>
      <c r="U242" s="2768"/>
      <c r="V242" s="2769"/>
      <c r="W242" s="2769"/>
      <c r="X242" s="2770"/>
      <c r="Y242" s="2767"/>
      <c r="Z242" s="2767"/>
      <c r="AA242" s="2771"/>
      <c r="AB242" s="2767"/>
      <c r="AC242" s="2767"/>
      <c r="AD242" s="2772"/>
      <c r="AE242" s="2767"/>
      <c r="AF242" s="2767"/>
      <c r="AG242" s="2767"/>
      <c r="AH242" s="2767"/>
      <c r="AI242" s="2767"/>
      <c r="AJ242" s="2773"/>
      <c r="AK242" s="2767"/>
      <c r="AL242" s="2767"/>
      <c r="AM242" s="2767"/>
      <c r="AN242" s="2764"/>
      <c r="AO242" s="2765"/>
      <c r="AP242" s="2767"/>
      <c r="AQ242" s="2767"/>
      <c r="AR242" s="2764"/>
      <c r="AS242" s="2764"/>
      <c r="AT242" s="2764"/>
      <c r="AU242" s="2770"/>
      <c r="AV242" s="2764"/>
      <c r="AW242" s="2764"/>
      <c r="AX242" s="2764"/>
      <c r="AY242" s="2764"/>
      <c r="AZ242" s="2764"/>
      <c r="BA242" s="2764"/>
      <c r="BB242" s="2764"/>
      <c r="BC242" s="2764"/>
      <c r="BD242" s="2764"/>
      <c r="BE242" s="2764"/>
      <c r="BF242" s="2764"/>
      <c r="BG242" s="2770"/>
      <c r="BH242" s="2764"/>
      <c r="BI242" s="2764"/>
      <c r="BJ242" s="2764"/>
      <c r="BK242" s="2764"/>
      <c r="BL242" s="2764"/>
      <c r="BM242" s="2764"/>
      <c r="BN242" s="2764"/>
      <c r="BO242" s="2764"/>
      <c r="BP242" s="2764"/>
      <c r="BQ242" s="2764"/>
      <c r="BR242" s="2764">
        <f>BR243+1</f>
        <v>42514</v>
      </c>
      <c r="BS242" s="2764" t="s">
        <v>475</v>
      </c>
      <c r="BT242" s="2764">
        <f t="shared" ref="BT242:DK242" si="500">BT243+1</f>
        <v>42549</v>
      </c>
      <c r="BU242" s="2764">
        <f t="shared" si="500"/>
        <v>42577</v>
      </c>
      <c r="BV242" s="2764">
        <f t="shared" si="500"/>
        <v>42619</v>
      </c>
      <c r="BW242" s="2764">
        <f t="shared" si="500"/>
        <v>42647</v>
      </c>
      <c r="BX242" s="2764">
        <f t="shared" si="500"/>
        <v>42675</v>
      </c>
      <c r="BY242" s="2764">
        <f t="shared" si="500"/>
        <v>42717</v>
      </c>
      <c r="BZ242" s="2764">
        <f t="shared" si="500"/>
        <v>42738</v>
      </c>
      <c r="CA242" s="2764">
        <f t="shared" si="500"/>
        <v>42787</v>
      </c>
      <c r="CB242" s="2764">
        <f t="shared" si="500"/>
        <v>42822</v>
      </c>
      <c r="CC242" s="2764">
        <f t="shared" si="500"/>
        <v>42857</v>
      </c>
      <c r="CD242" s="2764">
        <f t="shared" si="500"/>
        <v>42885</v>
      </c>
      <c r="CE242" s="2764" t="s">
        <v>106</v>
      </c>
      <c r="CF242" s="2767">
        <f t="shared" si="500"/>
        <v>42555</v>
      </c>
      <c r="CG242" s="3229">
        <f t="shared" si="500"/>
        <v>42962</v>
      </c>
      <c r="CH242" s="3233">
        <f t="shared" si="500"/>
        <v>42983</v>
      </c>
      <c r="CI242" s="3238">
        <f t="shared" si="500"/>
        <v>43011</v>
      </c>
      <c r="CJ242" s="3233">
        <f t="shared" si="500"/>
        <v>43046</v>
      </c>
      <c r="CK242" s="3238">
        <f t="shared" si="500"/>
        <v>43088</v>
      </c>
      <c r="CL242" s="3233">
        <f t="shared" si="500"/>
        <v>43109</v>
      </c>
      <c r="CM242" s="3238">
        <f t="shared" si="500"/>
        <v>43144</v>
      </c>
      <c r="CN242" s="3233">
        <f t="shared" si="500"/>
        <v>43186</v>
      </c>
      <c r="CO242" s="3238">
        <f t="shared" si="500"/>
        <v>43221</v>
      </c>
      <c r="CP242" s="3233">
        <f t="shared" si="500"/>
        <v>43249</v>
      </c>
      <c r="CQ242" s="3245" t="s">
        <v>106</v>
      </c>
      <c r="CR242" s="3256">
        <f t="shared" si="500"/>
        <v>43291</v>
      </c>
      <c r="CS242" s="3249">
        <f t="shared" si="500"/>
        <v>43312</v>
      </c>
      <c r="CT242" s="3233">
        <f t="shared" si="500"/>
        <v>43340</v>
      </c>
      <c r="CU242" s="3233">
        <f t="shared" si="500"/>
        <v>43382</v>
      </c>
      <c r="CV242" s="3233">
        <f t="shared" si="500"/>
        <v>43410</v>
      </c>
      <c r="CW242" s="4002">
        <f t="shared" si="500"/>
        <v>43445</v>
      </c>
      <c r="CX242" s="4003">
        <f t="shared" si="500"/>
        <v>43467</v>
      </c>
      <c r="CY242" s="4002">
        <f t="shared" si="500"/>
        <v>43501</v>
      </c>
      <c r="CZ242" s="4002">
        <f t="shared" si="500"/>
        <v>43543</v>
      </c>
      <c r="DA242" s="4002">
        <f t="shared" si="500"/>
        <v>43571</v>
      </c>
      <c r="DB242" s="4002">
        <f t="shared" si="500"/>
        <v>43592</v>
      </c>
      <c r="DC242" s="4002">
        <f t="shared" si="500"/>
        <v>43262</v>
      </c>
      <c r="DD242" s="4004" t="s">
        <v>25</v>
      </c>
      <c r="DE242" s="4002">
        <f t="shared" si="500"/>
        <v>43690</v>
      </c>
      <c r="DF242" s="4002">
        <f t="shared" si="500"/>
        <v>43718</v>
      </c>
      <c r="DG242" s="4669"/>
      <c r="DH242" s="4002">
        <f>DH243+1</f>
        <v>43739</v>
      </c>
      <c r="DI242" s="4002">
        <f t="shared" si="500"/>
        <v>43809</v>
      </c>
      <c r="DJ242" s="4002">
        <f t="shared" si="500"/>
        <v>43844</v>
      </c>
      <c r="DK242" s="4002">
        <f t="shared" si="500"/>
        <v>43886</v>
      </c>
      <c r="DL242" s="15"/>
      <c r="DM242" s="2095"/>
      <c r="DN242" s="15"/>
      <c r="DO242" s="15"/>
      <c r="DP242" s="15"/>
      <c r="DQ242" s="15"/>
      <c r="DR242" s="15"/>
    </row>
    <row r="243" spans="1:122" s="18" customFormat="1" ht="30" customHeight="1" x14ac:dyDescent="0.25">
      <c r="A243" s="4690"/>
      <c r="B243" s="4675"/>
      <c r="C243" s="419" t="s">
        <v>60</v>
      </c>
      <c r="D243" s="419"/>
      <c r="E243" s="89"/>
      <c r="F243" s="420"/>
      <c r="G243" s="89"/>
      <c r="H243" s="102"/>
      <c r="I243" s="89"/>
      <c r="J243" s="102"/>
      <c r="K243" s="89"/>
      <c r="L243" s="102"/>
      <c r="M243" s="89"/>
      <c r="N243" s="269"/>
      <c r="O243" s="89"/>
      <c r="P243" s="102"/>
      <c r="Q243" s="89"/>
      <c r="R243" s="102"/>
      <c r="S243" s="269"/>
      <c r="T243" s="89"/>
      <c r="U243" s="102"/>
      <c r="V243" s="190"/>
      <c r="W243" s="190"/>
      <c r="X243" s="89"/>
      <c r="Y243" s="89"/>
      <c r="Z243" s="190"/>
      <c r="AA243" s="268"/>
      <c r="AB243" s="269">
        <f>AB232-7</f>
        <v>41211</v>
      </c>
      <c r="AC243" s="269">
        <f>AC232-7</f>
        <v>41239</v>
      </c>
      <c r="AD243" s="757">
        <v>41266</v>
      </c>
      <c r="AE243" s="269">
        <f>AE232-7</f>
        <v>41308</v>
      </c>
      <c r="AF243" s="269">
        <f>AF232-7</f>
        <v>41344</v>
      </c>
      <c r="AG243" s="269">
        <f>AG232-8</f>
        <v>41364</v>
      </c>
      <c r="AH243" s="269">
        <f>AH232-7</f>
        <v>41400</v>
      </c>
      <c r="AI243" s="269">
        <f>AI232-7</f>
        <v>41421</v>
      </c>
      <c r="AJ243" s="269" t="s">
        <v>25</v>
      </c>
      <c r="AK243" s="269">
        <f>AK232-7</f>
        <v>41456</v>
      </c>
      <c r="AL243" s="269">
        <f>AL232-7</f>
        <v>41484</v>
      </c>
      <c r="AM243" s="269">
        <f t="shared" ref="AM243:AR243" si="501">AM232-7</f>
        <v>41519</v>
      </c>
      <c r="AN243" s="89">
        <f t="shared" si="501"/>
        <v>41547</v>
      </c>
      <c r="AO243" s="102">
        <f t="shared" si="501"/>
        <v>41582</v>
      </c>
      <c r="AP243" s="269">
        <f t="shared" si="501"/>
        <v>41617</v>
      </c>
      <c r="AQ243" s="269">
        <f t="shared" si="501"/>
        <v>41308</v>
      </c>
      <c r="AR243" s="89">
        <f t="shared" si="501"/>
        <v>41701</v>
      </c>
      <c r="AS243" s="89">
        <f>AS232-7</f>
        <v>41729</v>
      </c>
      <c r="AT243" s="89">
        <f>AT232-7</f>
        <v>41757</v>
      </c>
      <c r="AU243" s="89" t="s">
        <v>106</v>
      </c>
      <c r="AV243" s="89">
        <v>41799</v>
      </c>
      <c r="AW243" s="89">
        <f>AW232-7</f>
        <v>41469</v>
      </c>
      <c r="AX243" s="89">
        <f>AX232-8</f>
        <v>41876</v>
      </c>
      <c r="AY243" s="89">
        <f t="shared" ref="AY243:BR243" si="502">AY232-7</f>
        <v>41904</v>
      </c>
      <c r="AZ243" s="89">
        <f t="shared" si="502"/>
        <v>41946</v>
      </c>
      <c r="BA243" s="89">
        <f t="shared" si="502"/>
        <v>41967</v>
      </c>
      <c r="BB243" s="89">
        <f t="shared" si="502"/>
        <v>42009</v>
      </c>
      <c r="BC243" s="89">
        <f t="shared" si="502"/>
        <v>42044</v>
      </c>
      <c r="BD243" s="89">
        <f t="shared" si="502"/>
        <v>42079</v>
      </c>
      <c r="BE243" s="89">
        <f t="shared" si="502"/>
        <v>42114</v>
      </c>
      <c r="BF243" s="89">
        <f t="shared" si="502"/>
        <v>42142</v>
      </c>
      <c r="BG243" s="89" t="s">
        <v>106</v>
      </c>
      <c r="BH243" s="89">
        <f t="shared" si="502"/>
        <v>42184</v>
      </c>
      <c r="BI243" s="89">
        <f t="shared" si="502"/>
        <v>42226</v>
      </c>
      <c r="BJ243" s="89">
        <f t="shared" si="502"/>
        <v>42240</v>
      </c>
      <c r="BK243" s="89">
        <f t="shared" si="502"/>
        <v>42275</v>
      </c>
      <c r="BL243" s="89">
        <f t="shared" si="502"/>
        <v>42310</v>
      </c>
      <c r="BM243" s="89">
        <f t="shared" si="502"/>
        <v>42345</v>
      </c>
      <c r="BN243" s="89">
        <f t="shared" si="502"/>
        <v>42380</v>
      </c>
      <c r="BO243" s="89">
        <f t="shared" si="502"/>
        <v>42415</v>
      </c>
      <c r="BP243" s="89">
        <f t="shared" si="502"/>
        <v>42450</v>
      </c>
      <c r="BQ243" s="89">
        <f t="shared" si="502"/>
        <v>42485</v>
      </c>
      <c r="BR243" s="89">
        <f t="shared" si="502"/>
        <v>42513</v>
      </c>
      <c r="BS243" s="89" t="s">
        <v>475</v>
      </c>
      <c r="BT243" s="190">
        <f>BT232-8</f>
        <v>42548</v>
      </c>
      <c r="BU243" s="89">
        <f t="shared" ref="BU243:CA243" si="503">BU232-7</f>
        <v>42576</v>
      </c>
      <c r="BV243" s="89">
        <f t="shared" si="503"/>
        <v>42618</v>
      </c>
      <c r="BW243" s="89">
        <f t="shared" si="503"/>
        <v>42646</v>
      </c>
      <c r="BX243" s="89">
        <f t="shared" si="503"/>
        <v>42674</v>
      </c>
      <c r="BY243" s="89">
        <f>BY232-7</f>
        <v>42716</v>
      </c>
      <c r="BZ243" s="89">
        <f t="shared" si="503"/>
        <v>42737</v>
      </c>
      <c r="CA243" s="89">
        <f t="shared" si="503"/>
        <v>42786</v>
      </c>
      <c r="CB243" s="89">
        <f>CB232-7</f>
        <v>42821</v>
      </c>
      <c r="CC243" s="89">
        <f>CC232-7</f>
        <v>42856</v>
      </c>
      <c r="CD243" s="89">
        <f>CD232-7</f>
        <v>42884</v>
      </c>
      <c r="CE243" s="89" t="s">
        <v>106</v>
      </c>
      <c r="CF243" s="269">
        <f>CF232-7</f>
        <v>42554</v>
      </c>
      <c r="CG243" s="105">
        <f>CG232-7</f>
        <v>42961</v>
      </c>
      <c r="CH243" s="62">
        <f t="shared" ref="CH243:CS243" si="504">CH232-7</f>
        <v>42982</v>
      </c>
      <c r="CI243" s="63">
        <f t="shared" si="504"/>
        <v>43010</v>
      </c>
      <c r="CJ243" s="62">
        <f t="shared" si="504"/>
        <v>43045</v>
      </c>
      <c r="CK243" s="3243">
        <f>CK232</f>
        <v>43087</v>
      </c>
      <c r="CL243" s="62">
        <f t="shared" si="504"/>
        <v>43108</v>
      </c>
      <c r="CM243" s="63">
        <f t="shared" si="504"/>
        <v>43143</v>
      </c>
      <c r="CN243" s="62">
        <f t="shared" si="504"/>
        <v>43185</v>
      </c>
      <c r="CO243" s="63">
        <f t="shared" si="504"/>
        <v>43220</v>
      </c>
      <c r="CP243" s="62">
        <f t="shared" si="504"/>
        <v>43248</v>
      </c>
      <c r="CQ243" s="63" t="s">
        <v>106</v>
      </c>
      <c r="CR243" s="62">
        <f t="shared" si="504"/>
        <v>43290</v>
      </c>
      <c r="CS243" s="107">
        <f t="shared" si="504"/>
        <v>43311</v>
      </c>
      <c r="CT243" s="191">
        <f>CT232-8</f>
        <v>43339</v>
      </c>
      <c r="CU243" s="62">
        <f>CU232-7</f>
        <v>43381</v>
      </c>
      <c r="CV243" s="62">
        <f>CV232-7</f>
        <v>43409</v>
      </c>
      <c r="CW243" s="4005">
        <f>CW232</f>
        <v>43444</v>
      </c>
      <c r="CX243" s="4006">
        <f>CX232-6</f>
        <v>43466</v>
      </c>
      <c r="CY243" s="3876">
        <f>CY232-7</f>
        <v>43500</v>
      </c>
      <c r="CZ243" s="3876">
        <f>CZ232-7</f>
        <v>43542</v>
      </c>
      <c r="DA243" s="3876">
        <f>DA232-7</f>
        <v>43570</v>
      </c>
      <c r="DB243" s="3876">
        <f>DB232-7</f>
        <v>43591</v>
      </c>
      <c r="DC243" s="3876">
        <f>DC232-7</f>
        <v>43261</v>
      </c>
      <c r="DD243" s="3988" t="s">
        <v>25</v>
      </c>
      <c r="DE243" s="3876">
        <f>DE232-7</f>
        <v>43689</v>
      </c>
      <c r="DF243" s="3876">
        <f>DF232-7</f>
        <v>43717</v>
      </c>
      <c r="DG243" s="4669"/>
      <c r="DH243" s="3887">
        <f>DH232-7</f>
        <v>43738</v>
      </c>
      <c r="DI243" s="4005">
        <f>DI232</f>
        <v>43808</v>
      </c>
      <c r="DJ243" s="3876">
        <f>DJ232-7</f>
        <v>43843</v>
      </c>
      <c r="DK243" s="3876">
        <f>DK232-7</f>
        <v>43885</v>
      </c>
      <c r="DM243" s="814"/>
    </row>
    <row r="244" spans="1:122" ht="30" customHeight="1" x14ac:dyDescent="0.25">
      <c r="A244" s="4690"/>
      <c r="B244" s="4675"/>
      <c r="C244" s="1132" t="s">
        <v>357</v>
      </c>
      <c r="D244" s="1132"/>
      <c r="E244" s="513"/>
      <c r="F244" s="513"/>
      <c r="G244" s="513"/>
      <c r="H244" s="513"/>
      <c r="I244" s="513"/>
      <c r="J244" s="513"/>
      <c r="K244" s="513"/>
      <c r="L244" s="514"/>
      <c r="M244" s="513"/>
      <c r="N244" s="513"/>
      <c r="O244" s="513"/>
      <c r="P244" s="513"/>
      <c r="Q244" s="513"/>
      <c r="R244" s="513"/>
      <c r="S244" s="513"/>
      <c r="T244" s="513"/>
      <c r="U244" s="621"/>
      <c r="V244" s="76"/>
      <c r="W244" s="94"/>
      <c r="X244" s="62"/>
      <c r="Y244" s="94"/>
      <c r="Z244" s="61"/>
      <c r="AA244" s="62"/>
      <c r="AB244" s="94"/>
      <c r="AC244" s="61"/>
      <c r="AD244" s="202"/>
      <c r="AE244" s="61"/>
      <c r="AF244" s="295"/>
      <c r="AG244" s="61"/>
      <c r="AH244" s="94"/>
      <c r="AI244" s="76"/>
      <c r="AJ244" s="191"/>
      <c r="AK244" s="61"/>
      <c r="AL244" s="295"/>
      <c r="AM244" s="105"/>
      <c r="AN244" s="105"/>
      <c r="AO244" s="105"/>
      <c r="AP244" s="105"/>
      <c r="AQ244" s="105"/>
      <c r="AR244" s="62"/>
      <c r="AS244" s="62"/>
      <c r="AT244" s="62"/>
      <c r="AU244" s="62"/>
      <c r="AV244" s="62"/>
      <c r="AW244" s="191"/>
      <c r="AX244" s="62"/>
      <c r="AY244" s="62"/>
      <c r="AZ244" s="62"/>
      <c r="BA244" s="62"/>
      <c r="BB244" s="153">
        <v>41992</v>
      </c>
      <c r="BC244" s="62"/>
      <c r="BD244" s="62"/>
      <c r="BE244" s="62"/>
      <c r="BF244" s="62"/>
      <c r="BG244" s="62" t="s">
        <v>106</v>
      </c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191">
        <v>42522</v>
      </c>
      <c r="BS244" s="62" t="s">
        <v>475</v>
      </c>
      <c r="BT244" s="191">
        <v>42550</v>
      </c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 t="s">
        <v>106</v>
      </c>
      <c r="CF244" s="105"/>
      <c r="CG244" s="105" t="s">
        <v>107</v>
      </c>
      <c r="CH244" s="62" t="s">
        <v>107</v>
      </c>
      <c r="CI244" s="154">
        <f>CI219-14</f>
        <v>43040</v>
      </c>
      <c r="CJ244" s="153">
        <f>CJ219-14</f>
        <v>43068</v>
      </c>
      <c r="CK244" s="153">
        <f>CK219-14</f>
        <v>43110</v>
      </c>
      <c r="CL244" s="62" t="s">
        <v>107</v>
      </c>
      <c r="CM244" s="63" t="s">
        <v>107</v>
      </c>
      <c r="CN244" s="62" t="s">
        <v>107</v>
      </c>
      <c r="CO244" s="63" t="s">
        <v>107</v>
      </c>
      <c r="CP244" s="62" t="s">
        <v>107</v>
      </c>
      <c r="CQ244" s="63" t="s">
        <v>106</v>
      </c>
      <c r="CR244" s="62" t="s">
        <v>107</v>
      </c>
      <c r="CS244" s="107" t="s">
        <v>107</v>
      </c>
      <c r="CT244" s="62" t="s">
        <v>107</v>
      </c>
      <c r="CU244" s="62" t="s">
        <v>107</v>
      </c>
      <c r="CV244" s="62" t="s">
        <v>107</v>
      </c>
      <c r="CW244" s="4007">
        <f>CW249+7</f>
        <v>43445</v>
      </c>
      <c r="CX244" s="3876" t="s">
        <v>107</v>
      </c>
      <c r="CY244" s="3876" t="s">
        <v>107</v>
      </c>
      <c r="CZ244" s="3876" t="s">
        <v>107</v>
      </c>
      <c r="DA244" s="3876" t="s">
        <v>107</v>
      </c>
      <c r="DB244" s="3876" t="s">
        <v>107</v>
      </c>
      <c r="DC244" s="4005" t="s">
        <v>867</v>
      </c>
      <c r="DD244" s="3988" t="s">
        <v>25</v>
      </c>
      <c r="DE244" s="3876" t="s">
        <v>107</v>
      </c>
      <c r="DF244" s="3876" t="s">
        <v>107</v>
      </c>
      <c r="DG244" s="4669"/>
      <c r="DH244" s="3887" t="s">
        <v>107</v>
      </c>
      <c r="DI244" s="3876" t="s">
        <v>107</v>
      </c>
      <c r="DJ244" s="3876" t="s">
        <v>107</v>
      </c>
      <c r="DK244" s="3876" t="s">
        <v>107</v>
      </c>
    </row>
    <row r="245" spans="1:122" s="18" customFormat="1" ht="30" hidden="1" customHeight="1" x14ac:dyDescent="0.25">
      <c r="A245" s="4690"/>
      <c r="B245" s="4675"/>
      <c r="C245" s="137" t="s">
        <v>244</v>
      </c>
      <c r="D245" s="137"/>
      <c r="E245" s="62"/>
      <c r="F245" s="68"/>
      <c r="G245" s="62"/>
      <c r="H245" s="63"/>
      <c r="I245" s="62"/>
      <c r="J245" s="63"/>
      <c r="K245" s="62"/>
      <c r="L245" s="63"/>
      <c r="M245" s="52"/>
      <c r="N245" s="105"/>
      <c r="O245" s="62"/>
      <c r="P245" s="63"/>
      <c r="Q245" s="62"/>
      <c r="R245" s="63"/>
      <c r="S245" s="105"/>
      <c r="T245" s="62"/>
      <c r="U245" s="63"/>
      <c r="V245" s="191"/>
      <c r="W245" s="63"/>
      <c r="X245" s="62"/>
      <c r="Y245" s="62"/>
      <c r="Z245" s="191"/>
      <c r="AA245" s="107"/>
      <c r="AB245" s="105">
        <f>AB243-4</f>
        <v>41207</v>
      </c>
      <c r="AC245" s="339">
        <v>41239</v>
      </c>
      <c r="AD245" s="339">
        <v>41266</v>
      </c>
      <c r="AE245" s="105">
        <f>AE243-4</f>
        <v>41304</v>
      </c>
      <c r="AF245" s="105">
        <f>AF243-4</f>
        <v>41340</v>
      </c>
      <c r="AG245" s="105">
        <f>AG243-4</f>
        <v>41360</v>
      </c>
      <c r="AH245" s="105">
        <f>AH243-4</f>
        <v>41396</v>
      </c>
      <c r="AI245" s="105">
        <f>AI243-4</f>
        <v>41417</v>
      </c>
      <c r="AJ245" s="105" t="s">
        <v>25</v>
      </c>
      <c r="AK245" s="105">
        <f>AK243-4</f>
        <v>41452</v>
      </c>
      <c r="AL245" s="105">
        <f>AL243-4</f>
        <v>41480</v>
      </c>
      <c r="AM245" s="105">
        <f t="shared" ref="AM245:AR245" si="505">AM243-4</f>
        <v>41515</v>
      </c>
      <c r="AN245" s="62">
        <f t="shared" si="505"/>
        <v>41543</v>
      </c>
      <c r="AO245" s="63">
        <f t="shared" si="505"/>
        <v>41578</v>
      </c>
      <c r="AP245" s="105">
        <f t="shared" si="505"/>
        <v>41613</v>
      </c>
      <c r="AQ245" s="105">
        <f t="shared" si="505"/>
        <v>41304</v>
      </c>
      <c r="AR245" s="62">
        <f t="shared" si="505"/>
        <v>41697</v>
      </c>
      <c r="AS245" s="62">
        <f>AS243-5</f>
        <v>41724</v>
      </c>
      <c r="AT245" s="62">
        <f>AT243-4</f>
        <v>41753</v>
      </c>
      <c r="AU245" s="62" t="s">
        <v>106</v>
      </c>
      <c r="AV245" s="62">
        <v>41795</v>
      </c>
      <c r="AW245" s="62">
        <f>AW243-4</f>
        <v>41465</v>
      </c>
      <c r="AX245" s="62">
        <f>AX243-4</f>
        <v>41872</v>
      </c>
      <c r="AY245" s="62">
        <f>AY243-4</f>
        <v>41900</v>
      </c>
      <c r="AZ245" s="62">
        <f>AZ243-4</f>
        <v>41942</v>
      </c>
      <c r="BA245" s="62">
        <f>BA243-4</f>
        <v>41963</v>
      </c>
      <c r="BB245" s="191">
        <v>41992</v>
      </c>
      <c r="BC245" s="62">
        <f t="shared" ref="BC245:BR245" si="506">BC243-4</f>
        <v>42040</v>
      </c>
      <c r="BD245" s="62">
        <f t="shared" si="506"/>
        <v>42075</v>
      </c>
      <c r="BE245" s="62">
        <f t="shared" si="506"/>
        <v>42110</v>
      </c>
      <c r="BF245" s="62">
        <f t="shared" si="506"/>
        <v>42138</v>
      </c>
      <c r="BG245" s="62" t="s">
        <v>106</v>
      </c>
      <c r="BH245" s="62">
        <f t="shared" si="506"/>
        <v>42180</v>
      </c>
      <c r="BI245" s="62">
        <f t="shared" si="506"/>
        <v>42222</v>
      </c>
      <c r="BJ245" s="62">
        <f t="shared" si="506"/>
        <v>42236</v>
      </c>
      <c r="BK245" s="62">
        <f t="shared" si="506"/>
        <v>42271</v>
      </c>
      <c r="BL245" s="62">
        <f t="shared" si="506"/>
        <v>42306</v>
      </c>
      <c r="BM245" s="62">
        <f t="shared" si="506"/>
        <v>42341</v>
      </c>
      <c r="BN245" s="62">
        <f t="shared" si="506"/>
        <v>42376</v>
      </c>
      <c r="BO245" s="62">
        <f t="shared" si="506"/>
        <v>42411</v>
      </c>
      <c r="BP245" s="62">
        <f t="shared" si="506"/>
        <v>42446</v>
      </c>
      <c r="BQ245" s="62">
        <f t="shared" si="506"/>
        <v>42481</v>
      </c>
      <c r="BR245" s="62">
        <f t="shared" si="506"/>
        <v>42509</v>
      </c>
      <c r="BS245" s="62" t="s">
        <v>475</v>
      </c>
      <c r="BT245" s="62">
        <f>BT243-4</f>
        <v>42544</v>
      </c>
      <c r="BU245" s="62">
        <f t="shared" ref="BU245:CA245" si="507">BU243-4</f>
        <v>42572</v>
      </c>
      <c r="BV245" s="62">
        <f t="shared" si="507"/>
        <v>42614</v>
      </c>
      <c r="BW245" s="62">
        <f t="shared" si="507"/>
        <v>42642</v>
      </c>
      <c r="BX245" s="62">
        <f t="shared" si="507"/>
        <v>42670</v>
      </c>
      <c r="BY245" s="62">
        <f>BY243-4</f>
        <v>42712</v>
      </c>
      <c r="BZ245" s="62">
        <f t="shared" si="507"/>
        <v>42733</v>
      </c>
      <c r="CA245" s="62">
        <f t="shared" si="507"/>
        <v>42782</v>
      </c>
      <c r="CB245" s="62">
        <f>CB243-4</f>
        <v>42817</v>
      </c>
      <c r="CC245" s="62">
        <f>CC243-4</f>
        <v>42852</v>
      </c>
      <c r="CD245" s="62">
        <f>CD243-4</f>
        <v>42880</v>
      </c>
      <c r="CE245" s="62" t="s">
        <v>106</v>
      </c>
      <c r="CF245" s="105">
        <f>CF243-4</f>
        <v>42550</v>
      </c>
      <c r="CG245" s="105">
        <f>CG243-4</f>
        <v>42957</v>
      </c>
      <c r="CH245" s="62">
        <f t="shared" ref="CH245:CY245" si="508">CH243-4</f>
        <v>42978</v>
      </c>
      <c r="CI245" s="63">
        <f t="shared" si="508"/>
        <v>43006</v>
      </c>
      <c r="CJ245" s="62">
        <f t="shared" si="508"/>
        <v>43041</v>
      </c>
      <c r="CK245" s="63">
        <f t="shared" si="508"/>
        <v>43083</v>
      </c>
      <c r="CL245" s="62">
        <f t="shared" si="508"/>
        <v>43104</v>
      </c>
      <c r="CM245" s="63">
        <f t="shared" si="508"/>
        <v>43139</v>
      </c>
      <c r="CN245" s="62">
        <f t="shared" si="508"/>
        <v>43181</v>
      </c>
      <c r="CO245" s="63">
        <f t="shared" si="508"/>
        <v>43216</v>
      </c>
      <c r="CP245" s="62">
        <f t="shared" si="508"/>
        <v>43244</v>
      </c>
      <c r="CQ245" s="63" t="s">
        <v>106</v>
      </c>
      <c r="CR245" s="62">
        <f t="shared" si="508"/>
        <v>43286</v>
      </c>
      <c r="CS245" s="107">
        <f t="shared" si="508"/>
        <v>43307</v>
      </c>
      <c r="CT245" s="62">
        <f t="shared" si="508"/>
        <v>43335</v>
      </c>
      <c r="CU245" s="62">
        <f t="shared" si="508"/>
        <v>43377</v>
      </c>
      <c r="CV245" s="62">
        <f t="shared" si="508"/>
        <v>43405</v>
      </c>
      <c r="CW245" s="3876">
        <f t="shared" si="508"/>
        <v>43440</v>
      </c>
      <c r="CX245" s="3877">
        <f t="shared" si="508"/>
        <v>43462</v>
      </c>
      <c r="CY245" s="3876">
        <f t="shared" si="508"/>
        <v>43496</v>
      </c>
      <c r="CZ245" s="3876">
        <f>CZ243-4</f>
        <v>43538</v>
      </c>
      <c r="DA245" s="3876">
        <f>DA243-4</f>
        <v>43566</v>
      </c>
      <c r="DB245" s="3876">
        <f>DB243-4</f>
        <v>43587</v>
      </c>
      <c r="DC245" s="3876">
        <f>DC243-4</f>
        <v>43257</v>
      </c>
      <c r="DD245" s="3988" t="s">
        <v>25</v>
      </c>
      <c r="DE245" s="3876">
        <f>DE243-4</f>
        <v>43685</v>
      </c>
      <c r="DF245" s="3876">
        <f>DF243-4</f>
        <v>43713</v>
      </c>
      <c r="DG245" s="4669"/>
      <c r="DH245" s="3876">
        <f>DH243-4</f>
        <v>43734</v>
      </c>
      <c r="DI245" s="3876">
        <f>DI243-4</f>
        <v>43804</v>
      </c>
      <c r="DJ245" s="3876">
        <f>DJ243-4</f>
        <v>43839</v>
      </c>
      <c r="DK245" s="3876">
        <f>DK243-4</f>
        <v>43881</v>
      </c>
      <c r="DM245" s="814"/>
    </row>
    <row r="246" spans="1:122" s="18" customFormat="1" ht="30" customHeight="1" x14ac:dyDescent="0.25">
      <c r="A246" s="4690"/>
      <c r="B246" s="4675"/>
      <c r="C246" s="137" t="s">
        <v>74</v>
      </c>
      <c r="D246" s="137"/>
      <c r="E246" s="62"/>
      <c r="F246" s="68"/>
      <c r="G246" s="62"/>
      <c r="H246" s="63"/>
      <c r="I246" s="62"/>
      <c r="J246" s="63"/>
      <c r="K246" s="62"/>
      <c r="L246" s="63"/>
      <c r="M246" s="52"/>
      <c r="N246" s="105"/>
      <c r="O246" s="62"/>
      <c r="P246" s="63"/>
      <c r="Q246" s="62"/>
      <c r="R246" s="63"/>
      <c r="S246" s="105"/>
      <c r="T246" s="62"/>
      <c r="U246" s="63"/>
      <c r="V246" s="191"/>
      <c r="W246" s="63"/>
      <c r="X246" s="62"/>
      <c r="Y246" s="62"/>
      <c r="Z246" s="191"/>
      <c r="AA246" s="107"/>
      <c r="AB246" s="105">
        <v>41192</v>
      </c>
      <c r="AC246" s="339">
        <v>41585</v>
      </c>
      <c r="AD246" s="339">
        <v>41253</v>
      </c>
      <c r="AE246" s="105">
        <v>41289</v>
      </c>
      <c r="AF246" s="105">
        <v>41324</v>
      </c>
      <c r="AG246" s="105">
        <v>41344</v>
      </c>
      <c r="AH246" s="105">
        <v>41380</v>
      </c>
      <c r="AI246" s="105">
        <v>41394</v>
      </c>
      <c r="AJ246" s="105" t="s">
        <v>25</v>
      </c>
      <c r="AK246" s="105">
        <v>41436</v>
      </c>
      <c r="AL246" s="105">
        <v>41458</v>
      </c>
      <c r="AM246" s="105">
        <v>41492</v>
      </c>
      <c r="AN246" s="62">
        <v>41521</v>
      </c>
      <c r="AO246" s="63">
        <v>41556</v>
      </c>
      <c r="AP246" s="105">
        <v>41591</v>
      </c>
      <c r="AQ246" s="105">
        <v>41626</v>
      </c>
      <c r="AR246" s="62">
        <v>41652</v>
      </c>
      <c r="AS246" s="62">
        <v>41702</v>
      </c>
      <c r="AT246" s="62">
        <v>41737</v>
      </c>
      <c r="AU246" s="62" t="s">
        <v>106</v>
      </c>
      <c r="AV246" s="62">
        <v>41773</v>
      </c>
      <c r="AW246" s="62">
        <v>41807</v>
      </c>
      <c r="AX246" s="62">
        <v>41855</v>
      </c>
      <c r="AY246" s="62" t="s">
        <v>129</v>
      </c>
      <c r="AZ246" s="62">
        <v>41926</v>
      </c>
      <c r="BA246" s="62">
        <v>41947</v>
      </c>
      <c r="BB246" s="191" t="s">
        <v>38</v>
      </c>
      <c r="BC246" s="62">
        <v>42010</v>
      </c>
      <c r="BD246" s="62" t="s">
        <v>67</v>
      </c>
      <c r="BE246" s="62" t="s">
        <v>67</v>
      </c>
      <c r="BF246" s="62">
        <f>BF249+2</f>
        <v>42139</v>
      </c>
      <c r="BG246" s="62" t="s">
        <v>106</v>
      </c>
      <c r="BH246" s="62">
        <f t="shared" ref="BH246:CY246" si="509">BH249+2</f>
        <v>42174</v>
      </c>
      <c r="BI246" s="62">
        <f t="shared" si="509"/>
        <v>42216</v>
      </c>
      <c r="BJ246" s="62">
        <f t="shared" si="509"/>
        <v>42224</v>
      </c>
      <c r="BK246" s="62">
        <f t="shared" si="509"/>
        <v>42252</v>
      </c>
      <c r="BL246" s="62">
        <f t="shared" si="509"/>
        <v>42287</v>
      </c>
      <c r="BM246" s="62">
        <f t="shared" si="509"/>
        <v>42329</v>
      </c>
      <c r="BN246" s="62">
        <f t="shared" si="509"/>
        <v>42375</v>
      </c>
      <c r="BO246" s="62">
        <f t="shared" si="509"/>
        <v>42413</v>
      </c>
      <c r="BP246" s="62">
        <f t="shared" si="509"/>
        <v>42446</v>
      </c>
      <c r="BQ246" s="62">
        <f t="shared" si="509"/>
        <v>42481</v>
      </c>
      <c r="BR246" s="62">
        <f t="shared" si="509"/>
        <v>42509</v>
      </c>
      <c r="BS246" s="62" t="s">
        <v>475</v>
      </c>
      <c r="BT246" s="62">
        <f t="shared" si="509"/>
        <v>42544</v>
      </c>
      <c r="BU246" s="62">
        <f t="shared" si="509"/>
        <v>42572</v>
      </c>
      <c r="BV246" s="62">
        <f t="shared" si="509"/>
        <v>42614</v>
      </c>
      <c r="BW246" s="62">
        <f t="shared" si="509"/>
        <v>42642</v>
      </c>
      <c r="BX246" s="62">
        <f t="shared" si="509"/>
        <v>42670</v>
      </c>
      <c r="BY246" s="62">
        <f t="shared" si="509"/>
        <v>42712</v>
      </c>
      <c r="BZ246" s="62">
        <f t="shared" si="509"/>
        <v>42726</v>
      </c>
      <c r="CA246" s="62">
        <f t="shared" si="509"/>
        <v>42782</v>
      </c>
      <c r="CB246" s="62">
        <f t="shared" si="509"/>
        <v>42817</v>
      </c>
      <c r="CC246" s="62">
        <f t="shared" si="509"/>
        <v>42852</v>
      </c>
      <c r="CD246" s="62">
        <f t="shared" si="509"/>
        <v>42880</v>
      </c>
      <c r="CE246" s="62" t="s">
        <v>106</v>
      </c>
      <c r="CF246" s="105">
        <f t="shared" si="509"/>
        <v>42551</v>
      </c>
      <c r="CG246" s="105">
        <f t="shared" si="509"/>
        <v>42957</v>
      </c>
      <c r="CH246" s="62">
        <f t="shared" si="509"/>
        <v>42978</v>
      </c>
      <c r="CI246" s="63">
        <f t="shared" si="509"/>
        <v>43006</v>
      </c>
      <c r="CJ246" s="62">
        <f t="shared" si="509"/>
        <v>43041</v>
      </c>
      <c r="CK246" s="63">
        <f t="shared" si="509"/>
        <v>43083</v>
      </c>
      <c r="CL246" s="62">
        <f t="shared" si="509"/>
        <v>43104</v>
      </c>
      <c r="CM246" s="63">
        <f t="shared" si="509"/>
        <v>43139</v>
      </c>
      <c r="CN246" s="62">
        <f t="shared" si="509"/>
        <v>43181</v>
      </c>
      <c r="CO246" s="63">
        <f t="shared" si="509"/>
        <v>43216</v>
      </c>
      <c r="CP246" s="62">
        <f t="shared" si="509"/>
        <v>43244</v>
      </c>
      <c r="CQ246" s="63" t="s">
        <v>106</v>
      </c>
      <c r="CR246" s="62">
        <f t="shared" si="509"/>
        <v>43286</v>
      </c>
      <c r="CS246" s="107">
        <f t="shared" si="509"/>
        <v>43307</v>
      </c>
      <c r="CT246" s="62">
        <f t="shared" si="509"/>
        <v>43335</v>
      </c>
      <c r="CU246" s="62">
        <f t="shared" si="509"/>
        <v>43377</v>
      </c>
      <c r="CV246" s="62">
        <f t="shared" si="509"/>
        <v>43405</v>
      </c>
      <c r="CW246" s="3876">
        <f t="shared" si="509"/>
        <v>43440</v>
      </c>
      <c r="CX246" s="3877">
        <f t="shared" si="509"/>
        <v>43453</v>
      </c>
      <c r="CY246" s="3876">
        <f t="shared" si="509"/>
        <v>43496</v>
      </c>
      <c r="CZ246" s="3876">
        <f>CZ249+2</f>
        <v>43538</v>
      </c>
      <c r="DA246" s="3876">
        <f>DA249+2</f>
        <v>43566</v>
      </c>
      <c r="DB246" s="3876">
        <f>DB249+2</f>
        <v>43587</v>
      </c>
      <c r="DC246" s="3876">
        <f>DC249+2</f>
        <v>43257</v>
      </c>
      <c r="DD246" s="3988" t="s">
        <v>25</v>
      </c>
      <c r="DE246" s="3876">
        <f>DE249+2</f>
        <v>43685</v>
      </c>
      <c r="DF246" s="3876">
        <f>DF249+2</f>
        <v>43713</v>
      </c>
      <c r="DG246" s="4669"/>
      <c r="DH246" s="3876">
        <f>DH249+2</f>
        <v>43734</v>
      </c>
      <c r="DI246" s="3876">
        <f>DI249+2</f>
        <v>43804</v>
      </c>
      <c r="DJ246" s="3876">
        <f>DJ249+2</f>
        <v>43839</v>
      </c>
      <c r="DK246" s="3876">
        <f>DK249+2</f>
        <v>43881</v>
      </c>
      <c r="DM246" s="814"/>
    </row>
    <row r="247" spans="1:122" s="3509" customFormat="1" ht="30" customHeight="1" x14ac:dyDescent="0.25">
      <c r="A247" s="4690"/>
      <c r="B247" s="4675"/>
      <c r="C247" s="3507" t="s">
        <v>852</v>
      </c>
      <c r="D247" s="3507"/>
      <c r="E247" s="3498"/>
      <c r="F247" s="3504"/>
      <c r="G247" s="3498"/>
      <c r="H247" s="3497"/>
      <c r="I247" s="3498"/>
      <c r="J247" s="3497"/>
      <c r="K247" s="3498"/>
      <c r="L247" s="3497"/>
      <c r="M247" s="3505"/>
      <c r="N247" s="3506"/>
      <c r="O247" s="3498"/>
      <c r="P247" s="3497"/>
      <c r="Q247" s="3498"/>
      <c r="R247" s="3497"/>
      <c r="S247" s="3506"/>
      <c r="T247" s="3498"/>
      <c r="U247" s="3497"/>
      <c r="V247" s="3498"/>
      <c r="W247" s="3497"/>
      <c r="X247" s="3498"/>
      <c r="Y247" s="3498"/>
      <c r="Z247" s="3498"/>
      <c r="AA247" s="3508"/>
      <c r="AB247" s="3506"/>
      <c r="AC247" s="3506"/>
      <c r="AD247" s="3506"/>
      <c r="AE247" s="3506"/>
      <c r="AF247" s="3506"/>
      <c r="AG247" s="3506"/>
      <c r="AH247" s="3506"/>
      <c r="AI247" s="3506"/>
      <c r="AJ247" s="3506"/>
      <c r="AK247" s="3506"/>
      <c r="AL247" s="3506"/>
      <c r="AM247" s="3506"/>
      <c r="AN247" s="3498"/>
      <c r="AO247" s="3497"/>
      <c r="AP247" s="3506"/>
      <c r="AQ247" s="3506"/>
      <c r="AR247" s="3498"/>
      <c r="AS247" s="3498"/>
      <c r="AT247" s="3498"/>
      <c r="AU247" s="3498"/>
      <c r="AV247" s="3498"/>
      <c r="AW247" s="3498"/>
      <c r="AX247" s="3498"/>
      <c r="AY247" s="3498"/>
      <c r="AZ247" s="3498"/>
      <c r="BA247" s="3498"/>
      <c r="BB247" s="3498"/>
      <c r="BC247" s="3498"/>
      <c r="BD247" s="3498"/>
      <c r="BE247" s="3498"/>
      <c r="BF247" s="3498"/>
      <c r="BG247" s="3498"/>
      <c r="BH247" s="3498"/>
      <c r="BI247" s="3498"/>
      <c r="BJ247" s="3498"/>
      <c r="BK247" s="3498"/>
      <c r="BL247" s="3498"/>
      <c r="BM247" s="3498"/>
      <c r="BN247" s="3498"/>
      <c r="BO247" s="3498"/>
      <c r="BP247" s="3498"/>
      <c r="BQ247" s="3498"/>
      <c r="BR247" s="3498"/>
      <c r="BS247" s="3498"/>
      <c r="BT247" s="3498"/>
      <c r="BU247" s="3498"/>
      <c r="BV247" s="3498"/>
      <c r="BW247" s="3498"/>
      <c r="BX247" s="3498"/>
      <c r="BY247" s="3498"/>
      <c r="BZ247" s="3498"/>
      <c r="CA247" s="3498"/>
      <c r="CB247" s="3498"/>
      <c r="CC247" s="3498"/>
      <c r="CD247" s="3498"/>
      <c r="CE247" s="3498"/>
      <c r="CF247" s="3506"/>
      <c r="CG247" s="3506"/>
      <c r="CH247" s="3498"/>
      <c r="CI247" s="3497"/>
      <c r="CJ247" s="3498"/>
      <c r="CK247" s="3497"/>
      <c r="CL247" s="3498"/>
      <c r="CM247" s="3497"/>
      <c r="CN247" s="3498"/>
      <c r="CO247" s="3497"/>
      <c r="CP247" s="3498"/>
      <c r="CQ247" s="3497"/>
      <c r="CR247" s="3498"/>
      <c r="CS247" s="3508"/>
      <c r="CT247" s="3498"/>
      <c r="CU247" s="3498"/>
      <c r="CV247" s="3498"/>
      <c r="CW247" s="4008"/>
      <c r="CX247" s="4009">
        <v>43458</v>
      </c>
      <c r="CY247" s="4008"/>
      <c r="CZ247" s="4008"/>
      <c r="DA247" s="4008"/>
      <c r="DB247" s="4008"/>
      <c r="DC247" s="4008"/>
      <c r="DD247" s="4010"/>
      <c r="DE247" s="4008"/>
      <c r="DF247" s="4008"/>
      <c r="DG247" s="4669"/>
      <c r="DH247" s="4008"/>
      <c r="DI247" s="4008"/>
      <c r="DJ247" s="4008"/>
      <c r="DK247" s="4008"/>
      <c r="DM247" s="4330"/>
    </row>
    <row r="248" spans="1:122" s="3509" customFormat="1" ht="30" customHeight="1" x14ac:dyDescent="0.25">
      <c r="A248" s="4690"/>
      <c r="B248" s="4675"/>
      <c r="C248" s="3507" t="s">
        <v>851</v>
      </c>
      <c r="D248" s="3507"/>
      <c r="E248" s="3498"/>
      <c r="F248" s="3504"/>
      <c r="G248" s="3498"/>
      <c r="H248" s="3497"/>
      <c r="I248" s="3498"/>
      <c r="J248" s="3497"/>
      <c r="K248" s="3498"/>
      <c r="L248" s="3497"/>
      <c r="M248" s="3505"/>
      <c r="N248" s="3506"/>
      <c r="O248" s="3498"/>
      <c r="P248" s="3497"/>
      <c r="Q248" s="3498"/>
      <c r="R248" s="3497"/>
      <c r="S248" s="3506"/>
      <c r="T248" s="3498"/>
      <c r="U248" s="3497"/>
      <c r="V248" s="3498"/>
      <c r="W248" s="3497"/>
      <c r="X248" s="3498"/>
      <c r="Y248" s="3498"/>
      <c r="Z248" s="3498"/>
      <c r="AA248" s="3508"/>
      <c r="AB248" s="3506"/>
      <c r="AC248" s="3506"/>
      <c r="AD248" s="3506"/>
      <c r="AE248" s="3506"/>
      <c r="AF248" s="3506"/>
      <c r="AG248" s="3506"/>
      <c r="AH248" s="3506"/>
      <c r="AI248" s="3506"/>
      <c r="AJ248" s="3506"/>
      <c r="AK248" s="3506"/>
      <c r="AL248" s="3506"/>
      <c r="AM248" s="3506"/>
      <c r="AN248" s="3498"/>
      <c r="AO248" s="3497"/>
      <c r="AP248" s="3506"/>
      <c r="AQ248" s="3506"/>
      <c r="AR248" s="3498"/>
      <c r="AS248" s="3498"/>
      <c r="AT248" s="3498"/>
      <c r="AU248" s="3498"/>
      <c r="AV248" s="3498"/>
      <c r="AW248" s="3498"/>
      <c r="AX248" s="3498"/>
      <c r="AY248" s="3498"/>
      <c r="AZ248" s="3498"/>
      <c r="BA248" s="3498"/>
      <c r="BB248" s="3498"/>
      <c r="BC248" s="3498"/>
      <c r="BD248" s="3498"/>
      <c r="BE248" s="3498"/>
      <c r="BF248" s="3498"/>
      <c r="BG248" s="3498"/>
      <c r="BH248" s="3498"/>
      <c r="BI248" s="3498"/>
      <c r="BJ248" s="3498"/>
      <c r="BK248" s="3498"/>
      <c r="BL248" s="3498"/>
      <c r="BM248" s="3498"/>
      <c r="BN248" s="3498"/>
      <c r="BO248" s="3498"/>
      <c r="BP248" s="3498"/>
      <c r="BQ248" s="3498"/>
      <c r="BR248" s="3498"/>
      <c r="BS248" s="3498"/>
      <c r="BT248" s="3498"/>
      <c r="BU248" s="3498"/>
      <c r="BV248" s="3498"/>
      <c r="BW248" s="3498"/>
      <c r="BX248" s="3498"/>
      <c r="BY248" s="3498"/>
      <c r="BZ248" s="3498"/>
      <c r="CA248" s="3498"/>
      <c r="CB248" s="3498"/>
      <c r="CC248" s="3498"/>
      <c r="CD248" s="3498"/>
      <c r="CE248" s="3498"/>
      <c r="CF248" s="3506"/>
      <c r="CG248" s="3506"/>
      <c r="CH248" s="3498"/>
      <c r="CI248" s="3497"/>
      <c r="CJ248" s="3498"/>
      <c r="CK248" s="3497"/>
      <c r="CL248" s="3498"/>
      <c r="CM248" s="3497"/>
      <c r="CN248" s="3498"/>
      <c r="CO248" s="3497"/>
      <c r="CP248" s="3498"/>
      <c r="CQ248" s="3497"/>
      <c r="CR248" s="3498"/>
      <c r="CS248" s="3508"/>
      <c r="CT248" s="3498"/>
      <c r="CU248" s="3498"/>
      <c r="CV248" s="3498"/>
      <c r="CW248" s="4008"/>
      <c r="CX248" s="4009">
        <v>43453</v>
      </c>
      <c r="CY248" s="4008"/>
      <c r="CZ248" s="4008"/>
      <c r="DA248" s="4008"/>
      <c r="DB248" s="4008"/>
      <c r="DC248" s="4008"/>
      <c r="DD248" s="4010"/>
      <c r="DE248" s="4008"/>
      <c r="DF248" s="4008"/>
      <c r="DG248" s="4669"/>
      <c r="DH248" s="4008"/>
      <c r="DI248" s="4008"/>
      <c r="DJ248" s="4008"/>
      <c r="DK248" s="4008"/>
      <c r="DM248" s="4330"/>
    </row>
    <row r="249" spans="1:122" s="18" customFormat="1" ht="30" customHeight="1" x14ac:dyDescent="0.25">
      <c r="A249" s="4690"/>
      <c r="B249" s="4675"/>
      <c r="C249" s="1711" t="s">
        <v>473</v>
      </c>
      <c r="D249" s="1711"/>
      <c r="E249" s="1712"/>
      <c r="F249" s="1714"/>
      <c r="G249" s="1712"/>
      <c r="H249" s="1714"/>
      <c r="I249" s="1712"/>
      <c r="J249" s="1714"/>
      <c r="K249" s="1712"/>
      <c r="L249" s="1714"/>
      <c r="M249" s="1712"/>
      <c r="N249" s="1715"/>
      <c r="O249" s="1712"/>
      <c r="P249" s="1714"/>
      <c r="Q249" s="1712"/>
      <c r="R249" s="1714"/>
      <c r="S249" s="1715"/>
      <c r="T249" s="1712"/>
      <c r="U249" s="1714"/>
      <c r="V249" s="1716"/>
      <c r="W249" s="1714"/>
      <c r="X249" s="1712"/>
      <c r="Y249" s="1712"/>
      <c r="Z249" s="1716"/>
      <c r="AA249" s="1719"/>
      <c r="AB249" s="1715">
        <v>41206</v>
      </c>
      <c r="AC249" s="1718">
        <v>41233</v>
      </c>
      <c r="AD249" s="1718">
        <v>41262</v>
      </c>
      <c r="AE249" s="1715">
        <f t="shared" ref="AE249:AR249" si="510">AE245-1</f>
        <v>41303</v>
      </c>
      <c r="AF249" s="1715">
        <f t="shared" si="510"/>
        <v>41339</v>
      </c>
      <c r="AG249" s="1715">
        <f t="shared" si="510"/>
        <v>41359</v>
      </c>
      <c r="AH249" s="1715">
        <f t="shared" si="510"/>
        <v>41395</v>
      </c>
      <c r="AI249" s="1715">
        <f t="shared" si="510"/>
        <v>41416</v>
      </c>
      <c r="AJ249" s="1715" t="s">
        <v>25</v>
      </c>
      <c r="AK249" s="1715">
        <f t="shared" si="510"/>
        <v>41451</v>
      </c>
      <c r="AL249" s="1715">
        <f t="shared" si="510"/>
        <v>41479</v>
      </c>
      <c r="AM249" s="1715">
        <f t="shared" si="510"/>
        <v>41514</v>
      </c>
      <c r="AN249" s="1712">
        <f t="shared" si="510"/>
        <v>41542</v>
      </c>
      <c r="AO249" s="1714">
        <f t="shared" si="510"/>
        <v>41577</v>
      </c>
      <c r="AP249" s="1715">
        <f t="shared" si="510"/>
        <v>41612</v>
      </c>
      <c r="AQ249" s="1715">
        <f t="shared" si="510"/>
        <v>41303</v>
      </c>
      <c r="AR249" s="1712">
        <f t="shared" si="510"/>
        <v>41696</v>
      </c>
      <c r="AS249" s="1712">
        <f>AS245-1</f>
        <v>41723</v>
      </c>
      <c r="AT249" s="1712">
        <f>AT245-1</f>
        <v>41752</v>
      </c>
      <c r="AU249" s="1712" t="s">
        <v>106</v>
      </c>
      <c r="AV249" s="1712">
        <v>41794</v>
      </c>
      <c r="AW249" s="1712">
        <f>AW245-1</f>
        <v>41464</v>
      </c>
      <c r="AX249" s="1716">
        <v>41506</v>
      </c>
      <c r="AY249" s="1712">
        <f>AY245-1</f>
        <v>41899</v>
      </c>
      <c r="AZ249" s="1712">
        <f>AZ245-1</f>
        <v>41941</v>
      </c>
      <c r="BA249" s="1720">
        <f>BA245-1</f>
        <v>41962</v>
      </c>
      <c r="BB249" s="1716">
        <v>41988</v>
      </c>
      <c r="BC249" s="1720">
        <f>BC245-1</f>
        <v>42039</v>
      </c>
      <c r="BD249" s="1720">
        <f>BD245-1</f>
        <v>42074</v>
      </c>
      <c r="BE249" s="1720">
        <f>BE245-1</f>
        <v>42109</v>
      </c>
      <c r="BF249" s="1720">
        <f>BF245-1</f>
        <v>42137</v>
      </c>
      <c r="BG249" s="1720" t="s">
        <v>106</v>
      </c>
      <c r="BH249" s="1720">
        <f>BH245-8</f>
        <v>42172</v>
      </c>
      <c r="BI249" s="1720">
        <f>BI245-8</f>
        <v>42214</v>
      </c>
      <c r="BJ249" s="1716">
        <f>BJ245-14</f>
        <v>42222</v>
      </c>
      <c r="BK249" s="1716">
        <f>BK245-21</f>
        <v>42250</v>
      </c>
      <c r="BL249" s="1720">
        <f>BL245-21</f>
        <v>42285</v>
      </c>
      <c r="BM249" s="1720">
        <f>BM243-18</f>
        <v>42327</v>
      </c>
      <c r="BN249" s="1716">
        <f>BN243-7</f>
        <v>42373</v>
      </c>
      <c r="BO249" s="1720">
        <f>BO243-4</f>
        <v>42411</v>
      </c>
      <c r="BP249" s="1720">
        <f>BP243-6</f>
        <v>42444</v>
      </c>
      <c r="BQ249" s="1720">
        <f>BQ243-6</f>
        <v>42479</v>
      </c>
      <c r="BR249" s="1720">
        <f>BR243-6</f>
        <v>42507</v>
      </c>
      <c r="BS249" s="1720" t="s">
        <v>475</v>
      </c>
      <c r="BT249" s="1720">
        <f>BT243-6</f>
        <v>42542</v>
      </c>
      <c r="BU249" s="1720">
        <f t="shared" ref="BU249:CA249" si="511">BU243-6</f>
        <v>42570</v>
      </c>
      <c r="BV249" s="1720">
        <f>BV243-6</f>
        <v>42612</v>
      </c>
      <c r="BW249" s="1720">
        <f t="shared" si="511"/>
        <v>42640</v>
      </c>
      <c r="BX249" s="1720">
        <f t="shared" si="511"/>
        <v>42668</v>
      </c>
      <c r="BY249" s="1720">
        <f>BY243-6</f>
        <v>42710</v>
      </c>
      <c r="BZ249" s="1716">
        <f>BZ243-13</f>
        <v>42724</v>
      </c>
      <c r="CA249" s="1720">
        <f t="shared" si="511"/>
        <v>42780</v>
      </c>
      <c r="CB249" s="1720">
        <f>CB243-6</f>
        <v>42815</v>
      </c>
      <c r="CC249" s="1720">
        <f>CC243-6</f>
        <v>42850</v>
      </c>
      <c r="CD249" s="1720">
        <f>CD243-6</f>
        <v>42878</v>
      </c>
      <c r="CE249" s="1720" t="s">
        <v>106</v>
      </c>
      <c r="CF249" s="1718">
        <f>CF243-5</f>
        <v>42549</v>
      </c>
      <c r="CG249" s="1779">
        <f>CG243-6</f>
        <v>42955</v>
      </c>
      <c r="CH249" s="1720">
        <f t="shared" ref="CH249:CY249" si="512">CH243-6</f>
        <v>42976</v>
      </c>
      <c r="CI249" s="1780">
        <f t="shared" si="512"/>
        <v>43004</v>
      </c>
      <c r="CJ249" s="1720">
        <f t="shared" si="512"/>
        <v>43039</v>
      </c>
      <c r="CK249" s="1780">
        <f t="shared" si="512"/>
        <v>43081</v>
      </c>
      <c r="CL249" s="1720">
        <f t="shared" si="512"/>
        <v>43102</v>
      </c>
      <c r="CM249" s="1780">
        <f t="shared" si="512"/>
        <v>43137</v>
      </c>
      <c r="CN249" s="1720">
        <f t="shared" si="512"/>
        <v>43179</v>
      </c>
      <c r="CO249" s="1780">
        <f t="shared" si="512"/>
        <v>43214</v>
      </c>
      <c r="CP249" s="1720">
        <f t="shared" si="512"/>
        <v>43242</v>
      </c>
      <c r="CQ249" s="1780" t="s">
        <v>106</v>
      </c>
      <c r="CR249" s="1720">
        <f t="shared" si="512"/>
        <v>43284</v>
      </c>
      <c r="CS249" s="3226">
        <f t="shared" si="512"/>
        <v>43305</v>
      </c>
      <c r="CT249" s="1720">
        <f t="shared" si="512"/>
        <v>43333</v>
      </c>
      <c r="CU249" s="1720">
        <f t="shared" si="512"/>
        <v>43375</v>
      </c>
      <c r="CV249" s="1720">
        <f t="shared" si="512"/>
        <v>43403</v>
      </c>
      <c r="CW249" s="3867">
        <f t="shared" si="512"/>
        <v>43438</v>
      </c>
      <c r="CX249" s="3868">
        <f>CX243-15</f>
        <v>43451</v>
      </c>
      <c r="CY249" s="3867">
        <f t="shared" si="512"/>
        <v>43494</v>
      </c>
      <c r="CZ249" s="3867">
        <f>CZ243-6</f>
        <v>43536</v>
      </c>
      <c r="DA249" s="3867">
        <f>DA243-6</f>
        <v>43564</v>
      </c>
      <c r="DB249" s="3867">
        <f>DB243-6</f>
        <v>43585</v>
      </c>
      <c r="DC249" s="3867">
        <f>DC243-6</f>
        <v>43255</v>
      </c>
      <c r="DD249" s="4011" t="s">
        <v>25</v>
      </c>
      <c r="DE249" s="3867">
        <f>DE243-6</f>
        <v>43683</v>
      </c>
      <c r="DF249" s="3867">
        <f>DF243-6</f>
        <v>43711</v>
      </c>
      <c r="DG249" s="4669"/>
      <c r="DH249" s="3867">
        <f>DH243-6</f>
        <v>43732</v>
      </c>
      <c r="DI249" s="3867">
        <f>DI243-6</f>
        <v>43802</v>
      </c>
      <c r="DJ249" s="3867">
        <f>DJ243-6</f>
        <v>43837</v>
      </c>
      <c r="DK249" s="3867">
        <f>DK243-6</f>
        <v>43879</v>
      </c>
      <c r="DM249" s="814"/>
    </row>
    <row r="250" spans="1:122" s="18" customFormat="1" ht="30" customHeight="1" x14ac:dyDescent="0.25">
      <c r="A250" s="4690"/>
      <c r="B250" s="4675"/>
      <c r="C250" s="1648" t="s">
        <v>875</v>
      </c>
      <c r="D250" s="1648"/>
      <c r="E250" s="1649"/>
      <c r="F250" s="1650"/>
      <c r="G250" s="1649"/>
      <c r="H250" s="1650"/>
      <c r="I250" s="1649"/>
      <c r="J250" s="1650"/>
      <c r="K250" s="1649"/>
      <c r="L250" s="1650"/>
      <c r="M250" s="1649"/>
      <c r="N250" s="1651"/>
      <c r="O250" s="1649"/>
      <c r="P250" s="1650"/>
      <c r="Q250" s="1649"/>
      <c r="R250" s="1650"/>
      <c r="S250" s="1651"/>
      <c r="T250" s="1649"/>
      <c r="U250" s="1650"/>
      <c r="V250" s="1652"/>
      <c r="W250" s="1650"/>
      <c r="X250" s="1649"/>
      <c r="Y250" s="1649"/>
      <c r="Z250" s="1652"/>
      <c r="AA250" s="1653"/>
      <c r="AB250" s="1651"/>
      <c r="AC250" s="1654"/>
      <c r="AD250" s="1654"/>
      <c r="AE250" s="1651"/>
      <c r="AF250" s="1651"/>
      <c r="AG250" s="1651"/>
      <c r="AH250" s="1651"/>
      <c r="AI250" s="1651"/>
      <c r="AJ250" s="1651"/>
      <c r="AK250" s="1651"/>
      <c r="AL250" s="1651"/>
      <c r="AM250" s="1651"/>
      <c r="AN250" s="1649"/>
      <c r="AO250" s="1650"/>
      <c r="AP250" s="1651"/>
      <c r="AQ250" s="1651"/>
      <c r="AR250" s="1649"/>
      <c r="AS250" s="1649"/>
      <c r="AT250" s="1649"/>
      <c r="AU250" s="1649"/>
      <c r="AV250" s="1649"/>
      <c r="AW250" s="1649"/>
      <c r="AX250" s="1652"/>
      <c r="AY250" s="1649"/>
      <c r="AZ250" s="1649"/>
      <c r="BA250" s="1655"/>
      <c r="BB250" s="1652"/>
      <c r="BC250" s="1655"/>
      <c r="BD250" s="1655"/>
      <c r="BE250" s="1655"/>
      <c r="BF250" s="1655"/>
      <c r="BG250" s="1655"/>
      <c r="BH250" s="1655"/>
      <c r="BI250" s="1655"/>
      <c r="BJ250" s="1652"/>
      <c r="BK250" s="1652"/>
      <c r="BL250" s="1656" t="s">
        <v>38</v>
      </c>
      <c r="BM250" s="1655">
        <f>BM249-7</f>
        <v>42320</v>
      </c>
      <c r="BN250" s="1656" t="s">
        <v>38</v>
      </c>
      <c r="BO250" s="1655">
        <f>BO249-7</f>
        <v>42404</v>
      </c>
      <c r="BP250" s="1607" t="s">
        <v>67</v>
      </c>
      <c r="BQ250" s="1607" t="s">
        <v>67</v>
      </c>
      <c r="BR250" s="1652">
        <f>BR229</f>
        <v>42531</v>
      </c>
      <c r="BS250" s="1629" t="s">
        <v>475</v>
      </c>
      <c r="BT250" s="1655">
        <f>BT249-7</f>
        <v>42535</v>
      </c>
      <c r="BU250" s="1655">
        <f t="shared" ref="BU250:CA250" si="513">BU249-7</f>
        <v>42563</v>
      </c>
      <c r="BV250" s="1655">
        <f t="shared" si="513"/>
        <v>42605</v>
      </c>
      <c r="BW250" s="1655">
        <f t="shared" si="513"/>
        <v>42633</v>
      </c>
      <c r="BX250" s="1655">
        <f t="shared" si="513"/>
        <v>42661</v>
      </c>
      <c r="BY250" s="1655">
        <f t="shared" si="513"/>
        <v>42703</v>
      </c>
      <c r="BZ250" s="1655">
        <f t="shared" si="513"/>
        <v>42717</v>
      </c>
      <c r="CA250" s="1655">
        <f t="shared" si="513"/>
        <v>42773</v>
      </c>
      <c r="CB250" s="1655">
        <f>CB249-7</f>
        <v>42808</v>
      </c>
      <c r="CC250" s="1655">
        <f>CC249-7</f>
        <v>42843</v>
      </c>
      <c r="CD250" s="1655">
        <f>CD249-7</f>
        <v>42871</v>
      </c>
      <c r="CE250" s="1655" t="s">
        <v>106</v>
      </c>
      <c r="CF250" s="1654">
        <f>CF249-8</f>
        <v>42541</v>
      </c>
      <c r="CG250" s="1610">
        <f>CG249-7</f>
        <v>42948</v>
      </c>
      <c r="CH250" s="1607">
        <f t="shared" ref="CH250:CY250" si="514">CH249-7</f>
        <v>42969</v>
      </c>
      <c r="CI250" s="2887">
        <f t="shared" si="514"/>
        <v>42997</v>
      </c>
      <c r="CJ250" s="1607">
        <f t="shared" si="514"/>
        <v>43032</v>
      </c>
      <c r="CK250" s="2887">
        <f t="shared" si="514"/>
        <v>43074</v>
      </c>
      <c r="CL250" s="1607">
        <f t="shared" si="514"/>
        <v>43095</v>
      </c>
      <c r="CM250" s="2887">
        <f t="shared" si="514"/>
        <v>43130</v>
      </c>
      <c r="CN250" s="1607">
        <f t="shared" si="514"/>
        <v>43172</v>
      </c>
      <c r="CO250" s="2887">
        <f t="shared" si="514"/>
        <v>43207</v>
      </c>
      <c r="CP250" s="1607">
        <f t="shared" si="514"/>
        <v>43235</v>
      </c>
      <c r="CQ250" s="2887" t="s">
        <v>106</v>
      </c>
      <c r="CR250" s="1607">
        <f t="shared" si="514"/>
        <v>43277</v>
      </c>
      <c r="CS250" s="3169">
        <f t="shared" si="514"/>
        <v>43298</v>
      </c>
      <c r="CT250" s="1607">
        <f t="shared" si="514"/>
        <v>43326</v>
      </c>
      <c r="CU250" s="1607">
        <f t="shared" si="514"/>
        <v>43368</v>
      </c>
      <c r="CV250" s="1607">
        <f t="shared" si="514"/>
        <v>43396</v>
      </c>
      <c r="CW250" s="3908">
        <f t="shared" si="514"/>
        <v>43431</v>
      </c>
      <c r="CX250" s="4012">
        <f>CX249-3</f>
        <v>43448</v>
      </c>
      <c r="CY250" s="3908">
        <f t="shared" si="514"/>
        <v>43487</v>
      </c>
      <c r="CZ250" s="3908">
        <f>CZ249-7</f>
        <v>43529</v>
      </c>
      <c r="DA250" s="3908">
        <f>DA249-7</f>
        <v>43557</v>
      </c>
      <c r="DB250" s="3908">
        <f>DB249-7</f>
        <v>43578</v>
      </c>
      <c r="DC250" s="3908">
        <f>DC249-7</f>
        <v>43248</v>
      </c>
      <c r="DD250" s="4013" t="s">
        <v>25</v>
      </c>
      <c r="DE250" s="3908">
        <f>DE249-7</f>
        <v>43676</v>
      </c>
      <c r="DF250" s="3908">
        <f>DF249-7</f>
        <v>43704</v>
      </c>
      <c r="DG250" s="4669"/>
      <c r="DH250" s="3908">
        <f>DH249-7</f>
        <v>43725</v>
      </c>
      <c r="DI250" s="3908">
        <f>DI249-7</f>
        <v>43795</v>
      </c>
      <c r="DJ250" s="3908">
        <f>DJ249-7</f>
        <v>43830</v>
      </c>
      <c r="DK250" s="3908">
        <f>DK249-7</f>
        <v>43872</v>
      </c>
      <c r="DM250" s="814"/>
    </row>
    <row r="251" spans="1:122" s="508" customFormat="1" ht="30" hidden="1" customHeight="1" thickBot="1" x14ac:dyDescent="0.3">
      <c r="A251" s="4690"/>
      <c r="B251" s="4675"/>
      <c r="C251" s="1169" t="s">
        <v>51</v>
      </c>
      <c r="D251" s="1169"/>
      <c r="E251" s="1170"/>
      <c r="F251" s="1171"/>
      <c r="G251" s="1170"/>
      <c r="H251" s="1171"/>
      <c r="I251" s="1170"/>
      <c r="J251" s="1171"/>
      <c r="K251" s="1170"/>
      <c r="L251" s="1171"/>
      <c r="M251" s="1170"/>
      <c r="N251" s="1172"/>
      <c r="O251" s="1170"/>
      <c r="P251" s="1171"/>
      <c r="Q251" s="1170"/>
      <c r="R251" s="1171"/>
      <c r="S251" s="1172"/>
      <c r="T251" s="1170"/>
      <c r="U251" s="1171"/>
      <c r="V251" s="1170"/>
      <c r="W251" s="1171"/>
      <c r="X251" s="1170"/>
      <c r="Y251" s="1170"/>
      <c r="Z251" s="1170"/>
      <c r="AA251" s="1173"/>
      <c r="AB251" s="1172">
        <f t="shared" ref="AB251:AI251" si="515">AB249-7</f>
        <v>41199</v>
      </c>
      <c r="AC251" s="1172">
        <f t="shared" si="515"/>
        <v>41226</v>
      </c>
      <c r="AD251" s="1172">
        <f t="shared" si="515"/>
        <v>41255</v>
      </c>
      <c r="AE251" s="1172">
        <f t="shared" si="515"/>
        <v>41296</v>
      </c>
      <c r="AF251" s="1172">
        <f t="shared" si="515"/>
        <v>41332</v>
      </c>
      <c r="AG251" s="1172">
        <f t="shared" si="515"/>
        <v>41352</v>
      </c>
      <c r="AH251" s="1172">
        <f t="shared" si="515"/>
        <v>41388</v>
      </c>
      <c r="AI251" s="1172">
        <f t="shared" si="515"/>
        <v>41409</v>
      </c>
      <c r="AJ251" s="1172" t="s">
        <v>25</v>
      </c>
      <c r="AK251" s="1172">
        <f>AK249-7</f>
        <v>41444</v>
      </c>
      <c r="AL251" s="1172">
        <f>AL249-7</f>
        <v>41472</v>
      </c>
      <c r="AM251" s="1172">
        <f t="shared" ref="AM251:AR251" si="516">AM249-7</f>
        <v>41507</v>
      </c>
      <c r="AN251" s="1170">
        <f t="shared" si="516"/>
        <v>41535</v>
      </c>
      <c r="AO251" s="1171">
        <f t="shared" si="516"/>
        <v>41570</v>
      </c>
      <c r="AP251" s="1172">
        <f t="shared" si="516"/>
        <v>41605</v>
      </c>
      <c r="AQ251" s="1172">
        <f t="shared" si="516"/>
        <v>41296</v>
      </c>
      <c r="AR251" s="1170">
        <f t="shared" si="516"/>
        <v>41689</v>
      </c>
      <c r="AS251" s="1170">
        <f>AS249-7</f>
        <v>41716</v>
      </c>
      <c r="AT251" s="1170">
        <f>AT249-7</f>
        <v>41745</v>
      </c>
      <c r="AU251" s="1170" t="s">
        <v>106</v>
      </c>
      <c r="AV251" s="1170">
        <v>41787</v>
      </c>
      <c r="AW251" s="1170">
        <f>AW249-7</f>
        <v>41457</v>
      </c>
      <c r="AX251" s="1170">
        <f t="shared" ref="AX251:BD251" si="517">AX249-7</f>
        <v>41499</v>
      </c>
      <c r="AY251" s="1170">
        <f t="shared" si="517"/>
        <v>41892</v>
      </c>
      <c r="AZ251" s="1170">
        <f t="shared" si="517"/>
        <v>41934</v>
      </c>
      <c r="BA251" s="1170">
        <f t="shared" si="517"/>
        <v>41955</v>
      </c>
      <c r="BB251" s="1170">
        <f t="shared" si="517"/>
        <v>41981</v>
      </c>
      <c r="BC251" s="1170">
        <f t="shared" si="517"/>
        <v>42032</v>
      </c>
      <c r="BD251" s="1170">
        <f t="shared" si="517"/>
        <v>42067</v>
      </c>
      <c r="BE251" s="1170">
        <f>BE249-7</f>
        <v>42102</v>
      </c>
      <c r="BF251" s="1170">
        <f>BF249-7</f>
        <v>42130</v>
      </c>
      <c r="BG251" s="1170" t="s">
        <v>106</v>
      </c>
      <c r="BH251" s="1170">
        <f t="shared" ref="BH251:BO251" si="518">BH249-7</f>
        <v>42165</v>
      </c>
      <c r="BI251" s="1170">
        <f t="shared" si="518"/>
        <v>42207</v>
      </c>
      <c r="BJ251" s="1170">
        <f t="shared" si="518"/>
        <v>42215</v>
      </c>
      <c r="BK251" s="1170">
        <f t="shared" si="518"/>
        <v>42243</v>
      </c>
      <c r="BL251" s="1170">
        <f t="shared" si="518"/>
        <v>42278</v>
      </c>
      <c r="BM251" s="1170">
        <f t="shared" si="518"/>
        <v>42320</v>
      </c>
      <c r="BN251" s="1170">
        <f t="shared" si="518"/>
        <v>42366</v>
      </c>
      <c r="BO251" s="1170">
        <f t="shared" si="518"/>
        <v>42404</v>
      </c>
      <c r="BS251" s="1434" t="s">
        <v>475</v>
      </c>
      <c r="CE251" s="1434" t="s">
        <v>106</v>
      </c>
      <c r="CF251" s="1418"/>
      <c r="CG251" s="1624"/>
      <c r="CH251" s="539"/>
      <c r="CI251" s="2889"/>
      <c r="CJ251" s="539"/>
      <c r="CK251" s="2889"/>
      <c r="CL251" s="539"/>
      <c r="CM251" s="2889"/>
      <c r="CN251" s="539"/>
      <c r="CO251" s="2889"/>
      <c r="CP251" s="539"/>
      <c r="CQ251" s="3211" t="s">
        <v>106</v>
      </c>
      <c r="CR251" s="3157"/>
      <c r="CS251" s="3250"/>
      <c r="CT251" s="539"/>
      <c r="CU251" s="539"/>
      <c r="CV251" s="539"/>
      <c r="CW251" s="3754"/>
      <c r="CX251" s="3756"/>
      <c r="CY251" s="3754"/>
      <c r="CZ251" s="3754"/>
      <c r="DA251" s="3754"/>
      <c r="DB251" s="3754"/>
      <c r="DC251" s="3754"/>
      <c r="DD251" s="3774" t="s">
        <v>106</v>
      </c>
      <c r="DE251" s="3754"/>
      <c r="DF251" s="3754"/>
      <c r="DG251" s="4669"/>
      <c r="DH251" s="3754"/>
      <c r="DI251" s="3754"/>
      <c r="DJ251" s="3754"/>
      <c r="DK251" s="3754"/>
      <c r="DL251" s="18"/>
      <c r="DM251" s="814"/>
      <c r="DN251" s="18"/>
      <c r="DO251" s="18"/>
      <c r="DP251" s="18"/>
      <c r="DQ251" s="18"/>
      <c r="DR251" s="18"/>
    </row>
    <row r="252" spans="1:122" s="1405" customFormat="1" ht="30" customHeight="1" x14ac:dyDescent="0.25">
      <c r="A252" s="4690"/>
      <c r="B252" s="4675"/>
      <c r="C252" s="3259" t="s">
        <v>757</v>
      </c>
      <c r="D252" s="3259"/>
      <c r="E252" s="3260"/>
      <c r="F252" s="3261"/>
      <c r="G252" s="863"/>
      <c r="H252" s="3261"/>
      <c r="I252" s="863"/>
      <c r="J252" s="3261"/>
      <c r="K252" s="3261"/>
      <c r="L252" s="3261"/>
      <c r="M252" s="863"/>
      <c r="N252" s="433"/>
      <c r="O252" s="863"/>
      <c r="P252" s="3261"/>
      <c r="Q252" s="863"/>
      <c r="R252" s="3261"/>
      <c r="S252" s="3262"/>
      <c r="T252" s="3263"/>
      <c r="U252" s="132"/>
      <c r="V252" s="3262"/>
      <c r="W252" s="132"/>
      <c r="X252" s="132"/>
      <c r="Y252" s="149"/>
      <c r="Z252" s="132"/>
      <c r="AA252" s="3263"/>
      <c r="AB252" s="132"/>
      <c r="AC252" s="3262"/>
      <c r="AD252" s="3262"/>
      <c r="AE252" s="3262"/>
      <c r="AF252" s="3262"/>
      <c r="AG252" s="3262"/>
      <c r="AH252" s="3262"/>
      <c r="AI252" s="3262"/>
      <c r="AJ252" s="3262"/>
      <c r="AK252" s="3262"/>
      <c r="AL252" s="3262"/>
      <c r="AM252" s="3262"/>
      <c r="AN252" s="149"/>
      <c r="AO252" s="132"/>
      <c r="AP252" s="3262"/>
      <c r="AQ252" s="3262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3262"/>
      <c r="BG252" s="149"/>
      <c r="BH252" s="132"/>
      <c r="BI252" s="149"/>
      <c r="BJ252" s="149"/>
      <c r="BK252" s="149"/>
      <c r="BL252" s="149"/>
      <c r="BM252" s="149"/>
      <c r="BN252" s="149"/>
      <c r="BO252" s="149"/>
      <c r="BP252" s="3240"/>
      <c r="BQ252" s="3240"/>
      <c r="BR252" s="3240"/>
      <c r="BS252" s="1168"/>
      <c r="BT252" s="3240"/>
      <c r="BU252" s="3240"/>
      <c r="BV252" s="3240"/>
      <c r="BW252" s="3240"/>
      <c r="BX252" s="3240"/>
      <c r="BY252" s="3240"/>
      <c r="BZ252" s="3240"/>
      <c r="CA252" s="3240"/>
      <c r="CB252" s="3240"/>
      <c r="CC252" s="3240"/>
      <c r="CD252" s="3240"/>
      <c r="CE252" s="1168"/>
      <c r="CF252" s="3240"/>
      <c r="CG252" s="3264"/>
      <c r="CH252" s="3235"/>
      <c r="CI252" s="3240"/>
      <c r="CJ252" s="3265">
        <f>CJ222-41</f>
        <v>43035</v>
      </c>
      <c r="CK252" s="3265">
        <f>CK222-48</f>
        <v>43070</v>
      </c>
      <c r="CL252" s="3235"/>
      <c r="CM252" s="3240"/>
      <c r="CN252" s="3235"/>
      <c r="CO252" s="3240"/>
      <c r="CP252" s="3265">
        <f>CP222-48</f>
        <v>43238</v>
      </c>
      <c r="CQ252" s="3266"/>
      <c r="CR252" s="3258"/>
      <c r="CS252" s="3253"/>
      <c r="CT252" s="3235"/>
      <c r="CU252" s="3235"/>
      <c r="CV252" s="3265">
        <f>CV222-41</f>
        <v>43399</v>
      </c>
      <c r="CW252" s="4014">
        <f>CW222-41</f>
        <v>43434</v>
      </c>
      <c r="CX252" s="4015"/>
      <c r="CY252" s="4014"/>
      <c r="CZ252" s="4014"/>
      <c r="DA252" s="4014"/>
      <c r="DB252" s="4014">
        <f>DB222-41</f>
        <v>43588</v>
      </c>
      <c r="DC252" s="4014">
        <f>DC222-41</f>
        <v>43251</v>
      </c>
      <c r="DD252" s="4016"/>
      <c r="DE252" s="4014"/>
      <c r="DF252" s="4014"/>
      <c r="DG252" s="4669"/>
      <c r="DH252" s="4014"/>
      <c r="DI252" s="4014">
        <f>DI222-41</f>
        <v>43805</v>
      </c>
      <c r="DJ252" s="4014"/>
      <c r="DK252" s="4014"/>
      <c r="DL252" s="1"/>
      <c r="DM252" s="2803"/>
      <c r="DN252" s="1"/>
      <c r="DO252" s="1"/>
      <c r="DP252" s="1"/>
      <c r="DQ252" s="1"/>
      <c r="DR252" s="1"/>
    </row>
    <row r="253" spans="1:122" s="1405" customFormat="1" ht="30" customHeight="1" x14ac:dyDescent="0.25">
      <c r="A253" s="4690"/>
      <c r="B253" s="4675"/>
      <c r="C253" s="3259" t="s">
        <v>776</v>
      </c>
      <c r="D253" s="3259"/>
      <c r="E253" s="3260"/>
      <c r="F253" s="3261"/>
      <c r="G253" s="863"/>
      <c r="H253" s="3261"/>
      <c r="I253" s="863"/>
      <c r="J253" s="3261"/>
      <c r="K253" s="3261"/>
      <c r="L253" s="3261"/>
      <c r="M253" s="863"/>
      <c r="N253" s="433"/>
      <c r="O253" s="863"/>
      <c r="P253" s="3261"/>
      <c r="Q253" s="863"/>
      <c r="R253" s="3261"/>
      <c r="S253" s="3262"/>
      <c r="T253" s="3263"/>
      <c r="U253" s="132"/>
      <c r="V253" s="3262"/>
      <c r="W253" s="132"/>
      <c r="X253" s="132"/>
      <c r="Y253" s="149"/>
      <c r="Z253" s="132"/>
      <c r="AA253" s="3263"/>
      <c r="AB253" s="132"/>
      <c r="AC253" s="3262"/>
      <c r="AD253" s="3262"/>
      <c r="AE253" s="3262"/>
      <c r="AF253" s="3262"/>
      <c r="AG253" s="3262"/>
      <c r="AH253" s="3262"/>
      <c r="AI253" s="3262"/>
      <c r="AJ253" s="3262"/>
      <c r="AK253" s="3262"/>
      <c r="AL253" s="3262"/>
      <c r="AM253" s="3262"/>
      <c r="AN253" s="149"/>
      <c r="AO253" s="132"/>
      <c r="AP253" s="3262"/>
      <c r="AQ253" s="3262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3262"/>
      <c r="BG253" s="149"/>
      <c r="BH253" s="132"/>
      <c r="BI253" s="149"/>
      <c r="BJ253" s="149"/>
      <c r="BK253" s="149"/>
      <c r="BL253" s="149"/>
      <c r="BM253" s="149"/>
      <c r="BN253" s="149"/>
      <c r="BO253" s="149"/>
      <c r="BP253" s="3240"/>
      <c r="BQ253" s="3240"/>
      <c r="BR253" s="3240"/>
      <c r="BS253" s="1168"/>
      <c r="BT253" s="3240"/>
      <c r="BU253" s="3240"/>
      <c r="BV253" s="3240"/>
      <c r="BW253" s="3240"/>
      <c r="BX253" s="3240"/>
      <c r="BY253" s="3240"/>
      <c r="BZ253" s="3240"/>
      <c r="CA253" s="3240"/>
      <c r="CB253" s="3240"/>
      <c r="CC253" s="3240"/>
      <c r="CD253" s="3240"/>
      <c r="CE253" s="1168"/>
      <c r="CF253" s="3240"/>
      <c r="CG253" s="3264">
        <f>CG249-14</f>
        <v>42941</v>
      </c>
      <c r="CH253" s="3265">
        <f t="shared" ref="CH253:DC253" si="519">CH249-14</f>
        <v>42962</v>
      </c>
      <c r="CI253" s="3398">
        <f t="shared" si="519"/>
        <v>42990</v>
      </c>
      <c r="CJ253" s="3265">
        <f t="shared" si="519"/>
        <v>43025</v>
      </c>
      <c r="CK253" s="3265">
        <f t="shared" si="519"/>
        <v>43067</v>
      </c>
      <c r="CL253" s="3265">
        <f t="shared" si="519"/>
        <v>43088</v>
      </c>
      <c r="CM253" s="3398">
        <f t="shared" si="519"/>
        <v>43123</v>
      </c>
      <c r="CN253" s="3265">
        <f t="shared" si="519"/>
        <v>43165</v>
      </c>
      <c r="CO253" s="3398">
        <f t="shared" si="519"/>
        <v>43200</v>
      </c>
      <c r="CP253" s="3265">
        <f t="shared" si="519"/>
        <v>43228</v>
      </c>
      <c r="CQ253" s="3399" t="e">
        <f t="shared" si="519"/>
        <v>#VALUE!</v>
      </c>
      <c r="CR253" s="971">
        <f t="shared" si="519"/>
        <v>43270</v>
      </c>
      <c r="CS253" s="3400">
        <f t="shared" si="519"/>
        <v>43291</v>
      </c>
      <c r="CT253" s="3265">
        <f t="shared" si="519"/>
        <v>43319</v>
      </c>
      <c r="CU253" s="3265">
        <f t="shared" si="519"/>
        <v>43361</v>
      </c>
      <c r="CV253" s="3265">
        <f t="shared" si="519"/>
        <v>43389</v>
      </c>
      <c r="CW253" s="4014">
        <f t="shared" si="519"/>
        <v>43424</v>
      </c>
      <c r="CX253" s="4014">
        <f t="shared" si="519"/>
        <v>43437</v>
      </c>
      <c r="CY253" s="4014">
        <f t="shared" si="519"/>
        <v>43480</v>
      </c>
      <c r="CZ253" s="4014">
        <f t="shared" si="519"/>
        <v>43522</v>
      </c>
      <c r="DA253" s="4014">
        <f t="shared" si="519"/>
        <v>43550</v>
      </c>
      <c r="DB253" s="4014">
        <f t="shared" si="519"/>
        <v>43571</v>
      </c>
      <c r="DC253" s="4014">
        <f t="shared" si="519"/>
        <v>43241</v>
      </c>
      <c r="DD253" s="4014" t="s">
        <v>25</v>
      </c>
      <c r="DE253" s="4014">
        <f>DE249-14</f>
        <v>43669</v>
      </c>
      <c r="DF253" s="4014">
        <f>DF249-14</f>
        <v>43697</v>
      </c>
      <c r="DG253" s="4669"/>
      <c r="DH253" s="4014">
        <f>DH249-14</f>
        <v>43718</v>
      </c>
      <c r="DI253" s="4014">
        <f>DI249-14</f>
        <v>43788</v>
      </c>
      <c r="DJ253" s="4014">
        <f>DJ249-14</f>
        <v>43823</v>
      </c>
      <c r="DK253" s="4014">
        <f>DK249-14</f>
        <v>43865</v>
      </c>
      <c r="DL253" s="1"/>
      <c r="DM253" s="2803"/>
      <c r="DN253" s="1"/>
      <c r="DO253" s="1"/>
      <c r="DP253" s="1"/>
      <c r="DQ253" s="1"/>
      <c r="DR253" s="1"/>
    </row>
    <row r="254" spans="1:122" s="1405" customFormat="1" ht="30" customHeight="1" x14ac:dyDescent="0.25">
      <c r="A254" s="4690"/>
      <c r="B254" s="4675"/>
      <c r="C254" s="3259" t="s">
        <v>756</v>
      </c>
      <c r="D254" s="3259"/>
      <c r="E254" s="3260"/>
      <c r="F254" s="3261"/>
      <c r="G254" s="863"/>
      <c r="H254" s="3261"/>
      <c r="I254" s="863"/>
      <c r="J254" s="3261"/>
      <c r="K254" s="3261"/>
      <c r="L254" s="3261"/>
      <c r="M254" s="863"/>
      <c r="N254" s="433"/>
      <c r="O254" s="863"/>
      <c r="P254" s="3261"/>
      <c r="Q254" s="863"/>
      <c r="R254" s="3261"/>
      <c r="S254" s="3262"/>
      <c r="T254" s="3263"/>
      <c r="U254" s="132"/>
      <c r="V254" s="3262"/>
      <c r="W254" s="132"/>
      <c r="X254" s="132"/>
      <c r="Y254" s="149"/>
      <c r="Z254" s="132"/>
      <c r="AA254" s="3263"/>
      <c r="AB254" s="132"/>
      <c r="AC254" s="3262"/>
      <c r="AD254" s="3262"/>
      <c r="AE254" s="3262"/>
      <c r="AF254" s="3262"/>
      <c r="AG254" s="3262"/>
      <c r="AH254" s="3262"/>
      <c r="AI254" s="3262"/>
      <c r="AJ254" s="3262"/>
      <c r="AK254" s="3262"/>
      <c r="AL254" s="3262"/>
      <c r="AM254" s="3262"/>
      <c r="AN254" s="149"/>
      <c r="AO254" s="132"/>
      <c r="AP254" s="3262"/>
      <c r="AQ254" s="3262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3262"/>
      <c r="BG254" s="149"/>
      <c r="BH254" s="132"/>
      <c r="BI254" s="149"/>
      <c r="BJ254" s="149"/>
      <c r="BK254" s="149"/>
      <c r="BL254" s="149"/>
      <c r="BM254" s="149"/>
      <c r="BN254" s="149"/>
      <c r="BO254" s="149"/>
      <c r="BP254" s="3240"/>
      <c r="BQ254" s="3240"/>
      <c r="BR254" s="3240"/>
      <c r="BS254" s="1168"/>
      <c r="BT254" s="3240"/>
      <c r="BU254" s="3240"/>
      <c r="BV254" s="3240"/>
      <c r="BW254" s="3240"/>
      <c r="BX254" s="3240"/>
      <c r="BY254" s="3240"/>
      <c r="BZ254" s="3240"/>
      <c r="CA254" s="3240"/>
      <c r="CB254" s="3240"/>
      <c r="CC254" s="3240"/>
      <c r="CD254" s="3240"/>
      <c r="CE254" s="1168"/>
      <c r="CF254" s="3240"/>
      <c r="CG254" s="3264"/>
      <c r="CH254" s="3235"/>
      <c r="CI254" s="3240"/>
      <c r="CJ254" s="3265">
        <f>CJ252-11</f>
        <v>43024</v>
      </c>
      <c r="CK254" s="3265">
        <f>CK252-11</f>
        <v>43059</v>
      </c>
      <c r="CL254" s="3235"/>
      <c r="CM254" s="3240" t="s">
        <v>1</v>
      </c>
      <c r="CN254" s="3235"/>
      <c r="CO254" s="3240"/>
      <c r="CP254" s="3265">
        <f>CP252-11</f>
        <v>43227</v>
      </c>
      <c r="CQ254" s="3266"/>
      <c r="CR254" s="3258"/>
      <c r="CS254" s="3516"/>
      <c r="CT254" s="3517"/>
      <c r="CU254" s="3517"/>
      <c r="CV254" s="3265">
        <f>CV252-11</f>
        <v>43388</v>
      </c>
      <c r="CW254" s="4014">
        <f>CW252-11</f>
        <v>43423</v>
      </c>
      <c r="CX254" s="4017"/>
      <c r="CY254" s="4018"/>
      <c r="CZ254" s="4018"/>
      <c r="DA254" s="4018"/>
      <c r="DB254" s="4014">
        <f>DB252-11</f>
        <v>43577</v>
      </c>
      <c r="DC254" s="4014">
        <f>DC252-11</f>
        <v>43240</v>
      </c>
      <c r="DD254" s="4019"/>
      <c r="DE254" s="4018"/>
      <c r="DF254" s="4018"/>
      <c r="DG254" s="4669"/>
      <c r="DH254" s="4018"/>
      <c r="DI254" s="4014">
        <f>DI252-11</f>
        <v>43794</v>
      </c>
      <c r="DJ254" s="4018"/>
      <c r="DK254" s="4018"/>
      <c r="DL254" s="1"/>
      <c r="DM254" s="2803"/>
      <c r="DN254" s="1"/>
      <c r="DO254" s="1"/>
      <c r="DP254" s="1"/>
      <c r="DQ254" s="1"/>
      <c r="DR254" s="1"/>
    </row>
    <row r="255" spans="1:122" s="3224" customFormat="1" ht="30" customHeight="1" x14ac:dyDescent="0.25">
      <c r="A255" s="4690"/>
      <c r="B255" s="4675"/>
      <c r="C255" s="3213" t="s">
        <v>755</v>
      </c>
      <c r="D255" s="3213"/>
      <c r="E255" s="3214"/>
      <c r="F255" s="3215"/>
      <c r="G255" s="3216"/>
      <c r="H255" s="3215"/>
      <c r="I255" s="3216"/>
      <c r="J255" s="3215"/>
      <c r="K255" s="3215"/>
      <c r="L255" s="3215"/>
      <c r="M255" s="3216"/>
      <c r="N255" s="1881"/>
      <c r="O255" s="3216"/>
      <c r="P255" s="3215"/>
      <c r="Q255" s="3216"/>
      <c r="R255" s="3215"/>
      <c r="S255" s="3217"/>
      <c r="T255" s="3218"/>
      <c r="U255" s="3219"/>
      <c r="V255" s="3217"/>
      <c r="W255" s="3219"/>
      <c r="X255" s="3219"/>
      <c r="Y255" s="3220"/>
      <c r="Z255" s="3219"/>
      <c r="AA255" s="3218"/>
      <c r="AB255" s="3219"/>
      <c r="AC255" s="3217"/>
      <c r="AD255" s="3217"/>
      <c r="AE255" s="3217"/>
      <c r="AF255" s="3217"/>
      <c r="AG255" s="3217"/>
      <c r="AH255" s="3217"/>
      <c r="AI255" s="3217"/>
      <c r="AJ255" s="3217"/>
      <c r="AK255" s="3217"/>
      <c r="AL255" s="3217"/>
      <c r="AM255" s="3217"/>
      <c r="AN255" s="3220"/>
      <c r="AO255" s="3219"/>
      <c r="AP255" s="3217"/>
      <c r="AQ255" s="3217"/>
      <c r="AR255" s="3220"/>
      <c r="AS255" s="3220"/>
      <c r="AT255" s="3220"/>
      <c r="AU255" s="3220"/>
      <c r="AV255" s="3220"/>
      <c r="AW255" s="3220"/>
      <c r="AX255" s="3220"/>
      <c r="AY255" s="3220"/>
      <c r="AZ255" s="3220"/>
      <c r="BA255" s="3220"/>
      <c r="BB255" s="3220"/>
      <c r="BC255" s="3220"/>
      <c r="BD255" s="3220"/>
      <c r="BE255" s="3220"/>
      <c r="BF255" s="3217"/>
      <c r="BG255" s="3220"/>
      <c r="BH255" s="3219"/>
      <c r="BI255" s="3220"/>
      <c r="BJ255" s="3220"/>
      <c r="BK255" s="3220"/>
      <c r="BL255" s="3220"/>
      <c r="BM255" s="3220"/>
      <c r="BN255" s="3220"/>
      <c r="BO255" s="3220"/>
      <c r="BP255" s="3221"/>
      <c r="BQ255" s="3221"/>
      <c r="BR255" s="3221"/>
      <c r="BS255" s="3222"/>
      <c r="BT255" s="3221"/>
      <c r="BU255" s="3221"/>
      <c r="BV255" s="3221"/>
      <c r="BW255" s="3221"/>
      <c r="BX255" s="3221"/>
      <c r="BY255" s="3221"/>
      <c r="BZ255" s="3221"/>
      <c r="CA255" s="3221"/>
      <c r="CB255" s="3221"/>
      <c r="CC255" s="3221"/>
      <c r="CD255" s="3221"/>
      <c r="CE255" s="3222"/>
      <c r="CF255" s="3221"/>
      <c r="CG255" s="3230"/>
      <c r="CH255" s="3234"/>
      <c r="CI255" s="3221"/>
      <c r="CJ255" s="3242">
        <f>CJ254-6</f>
        <v>43018</v>
      </c>
      <c r="CK255" s="3242">
        <f>CK254-6</f>
        <v>43053</v>
      </c>
      <c r="CL255" s="3234"/>
      <c r="CM255" s="3221"/>
      <c r="CN255" s="3234"/>
      <c r="CO255" s="3221"/>
      <c r="CP255" s="3242">
        <f>CP254-6</f>
        <v>43221</v>
      </c>
      <c r="CQ255" s="3223"/>
      <c r="CR255" s="3257"/>
      <c r="CS255" s="3516"/>
      <c r="CT255" s="3517"/>
      <c r="CU255" s="3517"/>
      <c r="CV255" s="3242">
        <f>CV254-6</f>
        <v>43382</v>
      </c>
      <c r="CW255" s="4020">
        <f>CW254-6</f>
        <v>43417</v>
      </c>
      <c r="CX255" s="4017"/>
      <c r="CY255" s="4018"/>
      <c r="CZ255" s="4018"/>
      <c r="DA255" s="4018"/>
      <c r="DB255" s="4020">
        <f>DB254-6</f>
        <v>43571</v>
      </c>
      <c r="DC255" s="4020">
        <f>DC254-6</f>
        <v>43234</v>
      </c>
      <c r="DD255" s="4019"/>
      <c r="DE255" s="4018"/>
      <c r="DF255" s="4018"/>
      <c r="DG255" s="4669"/>
      <c r="DH255" s="4018"/>
      <c r="DI255" s="4020">
        <f>DI254-6</f>
        <v>43788</v>
      </c>
      <c r="DJ255" s="4018"/>
      <c r="DK255" s="4018"/>
      <c r="DL255" s="2432"/>
      <c r="DM255" s="2434"/>
      <c r="DN255" s="2432"/>
      <c r="DO255" s="2432"/>
      <c r="DP255" s="2432"/>
      <c r="DQ255" s="2432"/>
      <c r="DR255" s="2432"/>
    </row>
    <row r="256" spans="1:122" s="3224" customFormat="1" ht="30" customHeight="1" thickBot="1" x14ac:dyDescent="0.3">
      <c r="A256" s="4690"/>
      <c r="B256" s="4675"/>
      <c r="C256" s="3213" t="s">
        <v>781</v>
      </c>
      <c r="D256" s="3213"/>
      <c r="E256" s="3214"/>
      <c r="F256" s="3215"/>
      <c r="G256" s="3216"/>
      <c r="H256" s="3215"/>
      <c r="I256" s="3216"/>
      <c r="J256" s="3215"/>
      <c r="K256" s="3215"/>
      <c r="L256" s="3215"/>
      <c r="M256" s="3216"/>
      <c r="N256" s="1881"/>
      <c r="O256" s="3216"/>
      <c r="P256" s="3215"/>
      <c r="Q256" s="3216"/>
      <c r="R256" s="3215"/>
      <c r="S256" s="3217"/>
      <c r="T256" s="3218"/>
      <c r="U256" s="3219"/>
      <c r="V256" s="3217"/>
      <c r="W256" s="3219"/>
      <c r="X256" s="3219"/>
      <c r="Y256" s="3220"/>
      <c r="Z256" s="3219"/>
      <c r="AA256" s="3218"/>
      <c r="AB256" s="3219"/>
      <c r="AC256" s="3217"/>
      <c r="AD256" s="3217"/>
      <c r="AE256" s="3217"/>
      <c r="AF256" s="3217"/>
      <c r="AG256" s="3217"/>
      <c r="AH256" s="3217"/>
      <c r="AI256" s="3217"/>
      <c r="AJ256" s="3217"/>
      <c r="AK256" s="3217"/>
      <c r="AL256" s="3217"/>
      <c r="AM256" s="3217"/>
      <c r="AN256" s="3220"/>
      <c r="AO256" s="3219"/>
      <c r="AP256" s="3217"/>
      <c r="AQ256" s="3217"/>
      <c r="AR256" s="3220"/>
      <c r="AS256" s="3220"/>
      <c r="AT256" s="3220"/>
      <c r="AU256" s="3220"/>
      <c r="AV256" s="3220"/>
      <c r="AW256" s="3220"/>
      <c r="AX256" s="3220"/>
      <c r="AY256" s="3220"/>
      <c r="AZ256" s="3220"/>
      <c r="BA256" s="3220"/>
      <c r="BB256" s="3220"/>
      <c r="BC256" s="3220"/>
      <c r="BD256" s="3220"/>
      <c r="BE256" s="3220"/>
      <c r="BF256" s="3217"/>
      <c r="BG256" s="3220"/>
      <c r="BH256" s="3219"/>
      <c r="BI256" s="3220"/>
      <c r="BJ256" s="3220"/>
      <c r="BK256" s="3220"/>
      <c r="BL256" s="3220"/>
      <c r="BM256" s="3220"/>
      <c r="BN256" s="3220"/>
      <c r="BO256" s="3220"/>
      <c r="BP256" s="3221"/>
      <c r="BQ256" s="3221"/>
      <c r="BR256" s="3221"/>
      <c r="BS256" s="3222"/>
      <c r="BT256" s="3221"/>
      <c r="BU256" s="3221"/>
      <c r="BV256" s="3221"/>
      <c r="BW256" s="3221"/>
      <c r="BX256" s="3221"/>
      <c r="BY256" s="3221"/>
      <c r="BZ256" s="3221"/>
      <c r="CA256" s="3221"/>
      <c r="CB256" s="3221"/>
      <c r="CC256" s="3221"/>
      <c r="CD256" s="3221"/>
      <c r="CE256" s="3222"/>
      <c r="CF256" s="3221"/>
      <c r="CG256" s="3230"/>
      <c r="CH256" s="3234"/>
      <c r="CI256" s="3221"/>
      <c r="CJ256" s="3242">
        <f>CJ255-14</f>
        <v>43004</v>
      </c>
      <c r="CK256" s="3242">
        <f>CK255-14</f>
        <v>43039</v>
      </c>
      <c r="CL256" s="3234"/>
      <c r="CM256" s="3221"/>
      <c r="CN256" s="3234"/>
      <c r="CO256" s="3221"/>
      <c r="CP256" s="3242">
        <f>CP255-14</f>
        <v>43207</v>
      </c>
      <c r="CQ256" s="3223"/>
      <c r="CR256" s="3257"/>
      <c r="CS256" s="3516"/>
      <c r="CT256" s="3517"/>
      <c r="CU256" s="3517"/>
      <c r="CV256" s="3242">
        <f>CV255-14</f>
        <v>43368</v>
      </c>
      <c r="CW256" s="4020">
        <f>CW255-14</f>
        <v>43403</v>
      </c>
      <c r="CX256" s="4017"/>
      <c r="CY256" s="4018"/>
      <c r="CZ256" s="4018"/>
      <c r="DA256" s="4018"/>
      <c r="DB256" s="4020">
        <f>DB255-14</f>
        <v>43557</v>
      </c>
      <c r="DC256" s="4020">
        <f>DC255-14</f>
        <v>43220</v>
      </c>
      <c r="DD256" s="4019"/>
      <c r="DE256" s="4018"/>
      <c r="DF256" s="4018"/>
      <c r="DG256" s="4669"/>
      <c r="DH256" s="4018"/>
      <c r="DI256" s="4020">
        <f>DI255-14</f>
        <v>43774</v>
      </c>
      <c r="DJ256" s="4018"/>
      <c r="DK256" s="4018"/>
      <c r="DL256" s="2432"/>
      <c r="DM256" s="2434"/>
      <c r="DN256" s="2432"/>
      <c r="DO256" s="2432"/>
      <c r="DP256" s="2432"/>
      <c r="DQ256" s="2432"/>
      <c r="DR256" s="2432"/>
    </row>
    <row r="257" spans="1:122" s="1048" customFormat="1" ht="30" customHeight="1" thickBot="1" x14ac:dyDescent="0.3">
      <c r="A257" s="4690"/>
      <c r="B257" s="4675"/>
      <c r="C257" s="2097" t="s">
        <v>598</v>
      </c>
      <c r="D257" s="2097"/>
      <c r="E257" s="2098"/>
      <c r="F257" s="2099"/>
      <c r="G257" s="2100"/>
      <c r="H257" s="2099"/>
      <c r="I257" s="2100"/>
      <c r="J257" s="2100"/>
      <c r="K257" s="2099"/>
      <c r="L257" s="2101"/>
      <c r="M257" s="2102"/>
      <c r="N257" s="2102"/>
      <c r="O257" s="2102"/>
      <c r="P257" s="2102"/>
      <c r="Q257" s="2102"/>
      <c r="R257" s="2103"/>
      <c r="S257" s="2104"/>
      <c r="T257" s="2105"/>
      <c r="U257" s="2106"/>
      <c r="V257" s="2107"/>
      <c r="W257" s="2104"/>
      <c r="X257" s="2106"/>
      <c r="Y257" s="2104"/>
      <c r="Z257" s="2106"/>
      <c r="AA257" s="2104"/>
      <c r="AB257" s="2106"/>
      <c r="AC257" s="2108"/>
      <c r="AD257" s="2108"/>
      <c r="AE257" s="2108"/>
      <c r="AF257" s="2108"/>
      <c r="AG257" s="2108"/>
      <c r="AH257" s="2108"/>
      <c r="AI257" s="2108"/>
      <c r="AJ257" s="2108"/>
      <c r="AK257" s="2108"/>
      <c r="AL257" s="2108"/>
      <c r="AM257" s="2108"/>
      <c r="AN257" s="2108"/>
      <c r="AO257" s="2108"/>
      <c r="AP257" s="2108"/>
      <c r="AQ257" s="2108"/>
      <c r="AR257" s="2108"/>
      <c r="AS257" s="2108"/>
      <c r="AT257" s="2108"/>
      <c r="AU257" s="2108"/>
      <c r="AV257" s="2108"/>
      <c r="AW257" s="2108"/>
      <c r="AX257" s="2108"/>
      <c r="AY257" s="2108"/>
      <c r="AZ257" s="2108"/>
      <c r="BA257" s="2108"/>
      <c r="BB257" s="2108"/>
      <c r="BC257" s="2108"/>
      <c r="BD257" s="2108"/>
      <c r="BE257" s="2109"/>
      <c r="BF257" s="2110"/>
      <c r="BG257" s="2111"/>
      <c r="BH257" s="2112"/>
      <c r="BI257" s="2108">
        <f>BI249-21</f>
        <v>42193</v>
      </c>
      <c r="BJ257" s="2108">
        <f t="shared" ref="BJ257:BQ257" si="520">BJ249-21</f>
        <v>42201</v>
      </c>
      <c r="BK257" s="2108">
        <f t="shared" si="520"/>
        <v>42229</v>
      </c>
      <c r="BL257" s="2108">
        <f t="shared" si="520"/>
        <v>42264</v>
      </c>
      <c r="BM257" s="2108">
        <f t="shared" si="520"/>
        <v>42306</v>
      </c>
      <c r="BN257" s="2108">
        <f>BN249-21</f>
        <v>42352</v>
      </c>
      <c r="BO257" s="2108">
        <f t="shared" si="520"/>
        <v>42390</v>
      </c>
      <c r="BP257" s="2108">
        <f t="shared" si="520"/>
        <v>42423</v>
      </c>
      <c r="BQ257" s="2108">
        <f t="shared" si="520"/>
        <v>42458</v>
      </c>
      <c r="BR257" s="2108">
        <f>BR250-21</f>
        <v>42510</v>
      </c>
      <c r="BS257" s="2108" t="s">
        <v>475</v>
      </c>
      <c r="BT257" s="2108">
        <f>BT250-21</f>
        <v>42514</v>
      </c>
      <c r="BU257" s="2108">
        <f>BU250-21</f>
        <v>42542</v>
      </c>
      <c r="BV257" s="2108">
        <f t="shared" ref="BV257:CA257" si="521">BV250-21</f>
        <v>42584</v>
      </c>
      <c r="BW257" s="2108">
        <f t="shared" si="521"/>
        <v>42612</v>
      </c>
      <c r="BX257" s="2108">
        <f t="shared" si="521"/>
        <v>42640</v>
      </c>
      <c r="BY257" s="2108">
        <f t="shared" si="521"/>
        <v>42682</v>
      </c>
      <c r="BZ257" s="2108">
        <f t="shared" si="521"/>
        <v>42696</v>
      </c>
      <c r="CA257" s="2108">
        <f t="shared" si="521"/>
        <v>42752</v>
      </c>
      <c r="CB257" s="2108">
        <f>CB250-21</f>
        <v>42787</v>
      </c>
      <c r="CC257" s="2108">
        <f>CC250-21</f>
        <v>42822</v>
      </c>
      <c r="CD257" s="2108">
        <f>CD250-21</f>
        <v>42850</v>
      </c>
      <c r="CE257" s="2108" t="s">
        <v>106</v>
      </c>
      <c r="CF257" s="2110">
        <f>CF250-21</f>
        <v>42520</v>
      </c>
      <c r="CG257" s="2110">
        <f>CG250-21</f>
        <v>42927</v>
      </c>
      <c r="CH257" s="2108">
        <f t="shared" ref="CH257:CY257" si="522">CH250-21</f>
        <v>42948</v>
      </c>
      <c r="CI257" s="3239">
        <f t="shared" si="522"/>
        <v>42976</v>
      </c>
      <c r="CJ257" s="2108">
        <f t="shared" si="522"/>
        <v>43011</v>
      </c>
      <c r="CK257" s="3239">
        <f t="shared" si="522"/>
        <v>43053</v>
      </c>
      <c r="CL257" s="2108">
        <f t="shared" si="522"/>
        <v>43074</v>
      </c>
      <c r="CM257" s="3239">
        <f t="shared" si="522"/>
        <v>43109</v>
      </c>
      <c r="CN257" s="2108">
        <f t="shared" si="522"/>
        <v>43151</v>
      </c>
      <c r="CO257" s="3239">
        <f t="shared" si="522"/>
        <v>43186</v>
      </c>
      <c r="CP257" s="2108">
        <f t="shared" si="522"/>
        <v>43214</v>
      </c>
      <c r="CQ257" s="3239" t="s">
        <v>106</v>
      </c>
      <c r="CR257" s="2108">
        <f t="shared" si="522"/>
        <v>43256</v>
      </c>
      <c r="CS257" s="3227">
        <f t="shared" si="522"/>
        <v>43277</v>
      </c>
      <c r="CT257" s="2108">
        <f t="shared" si="522"/>
        <v>43305</v>
      </c>
      <c r="CU257" s="2108">
        <f t="shared" si="522"/>
        <v>43347</v>
      </c>
      <c r="CV257" s="2108">
        <f t="shared" si="522"/>
        <v>43375</v>
      </c>
      <c r="CW257" s="4021">
        <f t="shared" si="522"/>
        <v>43410</v>
      </c>
      <c r="CX257" s="4022">
        <f t="shared" si="522"/>
        <v>43427</v>
      </c>
      <c r="CY257" s="4021">
        <f t="shared" si="522"/>
        <v>43466</v>
      </c>
      <c r="CZ257" s="4021">
        <f>CZ250-21</f>
        <v>43508</v>
      </c>
      <c r="DA257" s="4021">
        <f>DA250-21</f>
        <v>43536</v>
      </c>
      <c r="DB257" s="4021">
        <f>DB250-21</f>
        <v>43557</v>
      </c>
      <c r="DC257" s="4021">
        <f>DC250-21</f>
        <v>43227</v>
      </c>
      <c r="DD257" s="4023" t="s">
        <v>25</v>
      </c>
      <c r="DE257" s="4021">
        <f>DE250-21</f>
        <v>43655</v>
      </c>
      <c r="DF257" s="4021">
        <f>DF250-21</f>
        <v>43683</v>
      </c>
      <c r="DG257" s="4669"/>
      <c r="DH257" s="4021">
        <f>DH250-21</f>
        <v>43704</v>
      </c>
      <c r="DI257" s="4021">
        <f>DI250-21</f>
        <v>43774</v>
      </c>
      <c r="DJ257" s="4021">
        <f>DJ250-21</f>
        <v>43809</v>
      </c>
      <c r="DK257" s="4021">
        <f>DK250-21</f>
        <v>43851</v>
      </c>
      <c r="DM257" s="4323"/>
    </row>
    <row r="258" spans="1:122" s="1048" customFormat="1" ht="30" customHeight="1" thickBot="1" x14ac:dyDescent="0.3">
      <c r="A258" s="4690"/>
      <c r="B258" s="4675"/>
      <c r="C258" s="1636" t="s">
        <v>479</v>
      </c>
      <c r="D258" s="1636"/>
      <c r="E258" s="1043"/>
      <c r="F258" s="1044"/>
      <c r="G258" s="1045"/>
      <c r="H258" s="1044"/>
      <c r="I258" s="1045"/>
      <c r="J258" s="1044"/>
      <c r="K258" s="1044"/>
      <c r="L258" s="13"/>
      <c r="M258" s="1047"/>
      <c r="N258" s="1051"/>
      <c r="O258" s="1047"/>
      <c r="P258" s="1637"/>
      <c r="Q258" s="1047"/>
      <c r="R258" s="1637"/>
      <c r="S258" s="1638"/>
      <c r="T258" s="366"/>
      <c r="U258" s="1639"/>
      <c r="V258" s="1638"/>
      <c r="W258" s="1639"/>
      <c r="X258" s="1639"/>
      <c r="Y258" s="1640"/>
      <c r="Z258" s="1639"/>
      <c r="AA258" s="366"/>
      <c r="AB258" s="1639"/>
      <c r="AC258" s="934"/>
      <c r="AD258" s="934"/>
      <c r="AE258" s="934"/>
      <c r="AF258" s="934"/>
      <c r="AG258" s="934"/>
      <c r="AH258" s="934"/>
      <c r="AI258" s="934"/>
      <c r="AJ258" s="934"/>
      <c r="AK258" s="934"/>
      <c r="AL258" s="934"/>
      <c r="AM258" s="934"/>
      <c r="AN258" s="868"/>
      <c r="AO258" s="938"/>
      <c r="AP258" s="934"/>
      <c r="AQ258" s="934"/>
      <c r="AR258" s="868"/>
      <c r="AS258" s="868"/>
      <c r="AT258" s="868"/>
      <c r="AU258" s="868"/>
      <c r="AV258" s="868"/>
      <c r="AW258" s="868"/>
      <c r="AX258" s="868"/>
      <c r="AY258" s="868"/>
      <c r="AZ258" s="868"/>
      <c r="BA258" s="868"/>
      <c r="BB258" s="1641"/>
      <c r="BC258" s="868"/>
      <c r="BD258" s="1641"/>
      <c r="BE258" s="1642"/>
      <c r="BF258" s="934"/>
      <c r="BG258" s="1643"/>
      <c r="BH258" s="1644"/>
      <c r="BI258" s="868"/>
      <c r="BJ258" s="868"/>
      <c r="BK258" s="938"/>
      <c r="BL258" s="868">
        <f>BL259+2</f>
        <v>42256</v>
      </c>
      <c r="BM258" s="868">
        <f>BM259+2</f>
        <v>42298</v>
      </c>
      <c r="BN258" s="868">
        <f>BN259+2</f>
        <v>42344</v>
      </c>
      <c r="BO258" s="868">
        <f t="shared" ref="BO258:DK258" si="523">BO259+2</f>
        <v>42382</v>
      </c>
      <c r="BP258" s="868">
        <f t="shared" si="523"/>
        <v>42415</v>
      </c>
      <c r="BQ258" s="868">
        <f t="shared" si="523"/>
        <v>42450</v>
      </c>
      <c r="BR258" s="868">
        <f t="shared" si="523"/>
        <v>42502</v>
      </c>
      <c r="BS258" s="14" t="s">
        <v>475</v>
      </c>
      <c r="BT258" s="868">
        <f t="shared" si="523"/>
        <v>42506</v>
      </c>
      <c r="BU258" s="868">
        <f t="shared" si="523"/>
        <v>42534</v>
      </c>
      <c r="BV258" s="868">
        <f t="shared" si="523"/>
        <v>42576</v>
      </c>
      <c r="BW258" s="868">
        <f t="shared" si="523"/>
        <v>42604</v>
      </c>
      <c r="BX258" s="868">
        <f t="shared" si="523"/>
        <v>42632</v>
      </c>
      <c r="BY258" s="868">
        <f t="shared" si="523"/>
        <v>42674</v>
      </c>
      <c r="BZ258" s="868">
        <f t="shared" si="523"/>
        <v>42688</v>
      </c>
      <c r="CA258" s="868">
        <f t="shared" si="523"/>
        <v>42744</v>
      </c>
      <c r="CB258" s="868">
        <f t="shared" si="523"/>
        <v>42779</v>
      </c>
      <c r="CC258" s="868">
        <f t="shared" si="523"/>
        <v>42814</v>
      </c>
      <c r="CD258" s="868">
        <f t="shared" si="523"/>
        <v>42842</v>
      </c>
      <c r="CE258" s="868" t="s">
        <v>106</v>
      </c>
      <c r="CF258" s="934">
        <f t="shared" si="523"/>
        <v>42512</v>
      </c>
      <c r="CG258" s="38">
        <f t="shared" si="523"/>
        <v>42919</v>
      </c>
      <c r="CH258" s="14">
        <f t="shared" si="523"/>
        <v>42940</v>
      </c>
      <c r="CI258" s="255">
        <f t="shared" si="523"/>
        <v>42968</v>
      </c>
      <c r="CJ258" s="14">
        <f t="shared" si="523"/>
        <v>43003</v>
      </c>
      <c r="CK258" s="255">
        <f t="shared" si="523"/>
        <v>43045</v>
      </c>
      <c r="CL258" s="14">
        <f t="shared" si="523"/>
        <v>43066</v>
      </c>
      <c r="CM258" s="255">
        <f t="shared" si="523"/>
        <v>43101</v>
      </c>
      <c r="CN258" s="14">
        <f t="shared" si="523"/>
        <v>43143</v>
      </c>
      <c r="CO258" s="255">
        <f t="shared" si="523"/>
        <v>43178</v>
      </c>
      <c r="CP258" s="14">
        <f t="shared" si="523"/>
        <v>43206</v>
      </c>
      <c r="CQ258" s="255" t="s">
        <v>106</v>
      </c>
      <c r="CR258" s="14">
        <f t="shared" si="523"/>
        <v>43248</v>
      </c>
      <c r="CS258" s="342">
        <f t="shared" si="523"/>
        <v>43269</v>
      </c>
      <c r="CT258" s="14">
        <f t="shared" si="523"/>
        <v>43297</v>
      </c>
      <c r="CU258" s="14">
        <f t="shared" si="523"/>
        <v>43339</v>
      </c>
      <c r="CV258" s="14">
        <f t="shared" si="523"/>
        <v>43367</v>
      </c>
      <c r="CW258" s="3891">
        <f t="shared" si="523"/>
        <v>43402</v>
      </c>
      <c r="CX258" s="3892">
        <f t="shared" si="523"/>
        <v>43419</v>
      </c>
      <c r="CY258" s="3891">
        <f t="shared" si="523"/>
        <v>43458</v>
      </c>
      <c r="CZ258" s="3891">
        <f t="shared" si="523"/>
        <v>43500</v>
      </c>
      <c r="DA258" s="3891">
        <f t="shared" si="523"/>
        <v>43528</v>
      </c>
      <c r="DB258" s="3891">
        <f t="shared" si="523"/>
        <v>43549</v>
      </c>
      <c r="DC258" s="3891">
        <f t="shared" si="523"/>
        <v>43219</v>
      </c>
      <c r="DD258" s="3989" t="s">
        <v>25</v>
      </c>
      <c r="DE258" s="3891">
        <f t="shared" si="523"/>
        <v>43647</v>
      </c>
      <c r="DF258" s="3891">
        <f t="shared" si="523"/>
        <v>43675</v>
      </c>
      <c r="DG258" s="4669"/>
      <c r="DH258" s="3891">
        <f>DH259+2</f>
        <v>43696</v>
      </c>
      <c r="DI258" s="3891">
        <f t="shared" si="523"/>
        <v>43766</v>
      </c>
      <c r="DJ258" s="3891">
        <f t="shared" si="523"/>
        <v>43801</v>
      </c>
      <c r="DK258" s="3891">
        <f t="shared" si="523"/>
        <v>43843</v>
      </c>
      <c r="DM258" s="4323"/>
    </row>
    <row r="259" spans="1:122" s="1048" customFormat="1" ht="30" customHeight="1" x14ac:dyDescent="0.25">
      <c r="A259" s="4690"/>
      <c r="B259" s="4675"/>
      <c r="C259" s="1738" t="s">
        <v>478</v>
      </c>
      <c r="D259" s="1738"/>
      <c r="E259" s="1739"/>
      <c r="F259" s="1740"/>
      <c r="G259" s="1741"/>
      <c r="H259" s="1740"/>
      <c r="I259" s="1741"/>
      <c r="J259" s="1740"/>
      <c r="K259" s="1740"/>
      <c r="L259" s="1742"/>
      <c r="M259" s="1743"/>
      <c r="N259" s="1744"/>
      <c r="O259" s="1743"/>
      <c r="P259" s="1745"/>
      <c r="Q259" s="1743"/>
      <c r="R259" s="1745"/>
      <c r="S259" s="1746"/>
      <c r="T259" s="1747"/>
      <c r="U259" s="1748"/>
      <c r="V259" s="1746"/>
      <c r="W259" s="1748"/>
      <c r="X259" s="1748"/>
      <c r="Y259" s="1749"/>
      <c r="Z259" s="1748"/>
      <c r="AA259" s="1747"/>
      <c r="AB259" s="1748"/>
      <c r="AC259" s="1750"/>
      <c r="AD259" s="1750"/>
      <c r="AE259" s="1750"/>
      <c r="AF259" s="1750"/>
      <c r="AG259" s="1750"/>
      <c r="AH259" s="1750"/>
      <c r="AI259" s="1750"/>
      <c r="AJ259" s="1750"/>
      <c r="AK259" s="1750"/>
      <c r="AL259" s="1750"/>
      <c r="AM259" s="1750"/>
      <c r="AN259" s="1751"/>
      <c r="AO259" s="1752"/>
      <c r="AP259" s="1750"/>
      <c r="AQ259" s="1750"/>
      <c r="AR259" s="1751"/>
      <c r="AS259" s="1751"/>
      <c r="AT259" s="1751"/>
      <c r="AU259" s="1751"/>
      <c r="AV259" s="1751"/>
      <c r="AW259" s="1751"/>
      <c r="AX259" s="1751"/>
      <c r="AY259" s="1751"/>
      <c r="AZ259" s="1751"/>
      <c r="BA259" s="1751"/>
      <c r="BB259" s="1751"/>
      <c r="BC259" s="1751"/>
      <c r="BD259" s="1751"/>
      <c r="BE259" s="1753"/>
      <c r="BF259" s="1750"/>
      <c r="BG259" s="1754"/>
      <c r="BH259" s="1755"/>
      <c r="BI259" s="1751"/>
      <c r="BJ259" s="1751"/>
      <c r="BK259" s="1752"/>
      <c r="BL259" s="1751">
        <f t="shared" ref="BL259:BR259" si="524">BL257-10</f>
        <v>42254</v>
      </c>
      <c r="BM259" s="1751">
        <f t="shared" si="524"/>
        <v>42296</v>
      </c>
      <c r="BN259" s="1751">
        <f t="shared" si="524"/>
        <v>42342</v>
      </c>
      <c r="BO259" s="1751">
        <f t="shared" si="524"/>
        <v>42380</v>
      </c>
      <c r="BP259" s="1751">
        <f t="shared" si="524"/>
        <v>42413</v>
      </c>
      <c r="BQ259" s="1751">
        <f t="shared" si="524"/>
        <v>42448</v>
      </c>
      <c r="BR259" s="1751">
        <f t="shared" si="524"/>
        <v>42500</v>
      </c>
      <c r="BS259" s="1756" t="s">
        <v>475</v>
      </c>
      <c r="BT259" s="1751">
        <f t="shared" ref="BT259:CA259" si="525">BT257-10</f>
        <v>42504</v>
      </c>
      <c r="BU259" s="1751">
        <f t="shared" si="525"/>
        <v>42532</v>
      </c>
      <c r="BV259" s="1751">
        <f t="shared" si="525"/>
        <v>42574</v>
      </c>
      <c r="BW259" s="1751">
        <f t="shared" si="525"/>
        <v>42602</v>
      </c>
      <c r="BX259" s="1751">
        <f t="shared" si="525"/>
        <v>42630</v>
      </c>
      <c r="BY259" s="1751">
        <f t="shared" si="525"/>
        <v>42672</v>
      </c>
      <c r="BZ259" s="1751">
        <f t="shared" si="525"/>
        <v>42686</v>
      </c>
      <c r="CA259" s="1751">
        <f t="shared" si="525"/>
        <v>42742</v>
      </c>
      <c r="CB259" s="1751">
        <f>CB257-10</f>
        <v>42777</v>
      </c>
      <c r="CC259" s="1751">
        <f>CC257-10</f>
        <v>42812</v>
      </c>
      <c r="CD259" s="1751">
        <f>CD257-10</f>
        <v>42840</v>
      </c>
      <c r="CE259" s="1751" t="s">
        <v>106</v>
      </c>
      <c r="CF259" s="1750">
        <f>CF257-10</f>
        <v>42510</v>
      </c>
      <c r="CG259" s="2043">
        <f>CG257-10</f>
        <v>42917</v>
      </c>
      <c r="CH259" s="1756">
        <f t="shared" ref="CH259:CY259" si="526">CH257-10</f>
        <v>42938</v>
      </c>
      <c r="CI259" s="552">
        <f t="shared" si="526"/>
        <v>42966</v>
      </c>
      <c r="CJ259" s="1756">
        <f t="shared" si="526"/>
        <v>43001</v>
      </c>
      <c r="CK259" s="552">
        <f t="shared" si="526"/>
        <v>43043</v>
      </c>
      <c r="CL259" s="1756">
        <f t="shared" si="526"/>
        <v>43064</v>
      </c>
      <c r="CM259" s="552">
        <f t="shared" si="526"/>
        <v>43099</v>
      </c>
      <c r="CN259" s="1756">
        <f t="shared" si="526"/>
        <v>43141</v>
      </c>
      <c r="CO259" s="552">
        <f t="shared" si="526"/>
        <v>43176</v>
      </c>
      <c r="CP259" s="1756">
        <f t="shared" si="526"/>
        <v>43204</v>
      </c>
      <c r="CQ259" s="552" t="s">
        <v>106</v>
      </c>
      <c r="CR259" s="1756">
        <f t="shared" si="526"/>
        <v>43246</v>
      </c>
      <c r="CS259" s="3252">
        <f t="shared" si="526"/>
        <v>43267</v>
      </c>
      <c r="CT259" s="1756">
        <f t="shared" si="526"/>
        <v>43295</v>
      </c>
      <c r="CU259" s="1756">
        <f t="shared" si="526"/>
        <v>43337</v>
      </c>
      <c r="CV259" s="1756">
        <f t="shared" si="526"/>
        <v>43365</v>
      </c>
      <c r="CW259" s="4024">
        <f t="shared" si="526"/>
        <v>43400</v>
      </c>
      <c r="CX259" s="4025">
        <f t="shared" si="526"/>
        <v>43417</v>
      </c>
      <c r="CY259" s="4024">
        <f t="shared" si="526"/>
        <v>43456</v>
      </c>
      <c r="CZ259" s="4024">
        <f>CZ257-10</f>
        <v>43498</v>
      </c>
      <c r="DA259" s="4024">
        <f>DA257-10</f>
        <v>43526</v>
      </c>
      <c r="DB259" s="4024">
        <f>DB257-10</f>
        <v>43547</v>
      </c>
      <c r="DC259" s="4024">
        <f>DC257-10</f>
        <v>43217</v>
      </c>
      <c r="DD259" s="4026" t="s">
        <v>25</v>
      </c>
      <c r="DE259" s="4024">
        <f>DE257-10</f>
        <v>43645</v>
      </c>
      <c r="DF259" s="4024">
        <f>DF257-10</f>
        <v>43673</v>
      </c>
      <c r="DG259" s="4669"/>
      <c r="DH259" s="4024">
        <f>DH257-10</f>
        <v>43694</v>
      </c>
      <c r="DI259" s="4024">
        <f>DI257-10</f>
        <v>43764</v>
      </c>
      <c r="DJ259" s="4024">
        <f>DJ257-10</f>
        <v>43799</v>
      </c>
      <c r="DK259" s="4024">
        <f>DK257-10</f>
        <v>43841</v>
      </c>
      <c r="DM259" s="4323"/>
    </row>
    <row r="260" spans="1:122" s="17" customFormat="1" ht="30" hidden="1" customHeight="1" x14ac:dyDescent="0.25">
      <c r="A260" s="4690"/>
      <c r="B260" s="4675"/>
      <c r="C260" s="1174" t="s">
        <v>132</v>
      </c>
      <c r="D260" s="1174"/>
      <c r="E260" s="1175"/>
      <c r="F260" s="1176"/>
      <c r="G260" s="1175"/>
      <c r="H260" s="1176"/>
      <c r="I260" s="1175"/>
      <c r="J260" s="1176"/>
      <c r="K260" s="1175"/>
      <c r="L260" s="1176"/>
      <c r="M260" s="1175"/>
      <c r="N260" s="1177"/>
      <c r="O260" s="1175"/>
      <c r="P260" s="1176"/>
      <c r="Q260" s="1175"/>
      <c r="R260" s="1176"/>
      <c r="S260" s="1177"/>
      <c r="T260" s="1175"/>
      <c r="U260" s="1176"/>
      <c r="V260" s="1175"/>
      <c r="W260" s="1176"/>
      <c r="X260" s="1175"/>
      <c r="Y260" s="1175"/>
      <c r="Z260" s="1175"/>
      <c r="AA260" s="1178"/>
      <c r="AB260" s="1177"/>
      <c r="AC260" s="1177"/>
      <c r="AD260" s="1177"/>
      <c r="AE260" s="1177"/>
      <c r="AF260" s="1177"/>
      <c r="AG260" s="1177"/>
      <c r="AH260" s="1177"/>
      <c r="AI260" s="1177"/>
      <c r="AJ260" s="1177"/>
      <c r="AK260" s="1177"/>
      <c r="AL260" s="1177"/>
      <c r="AM260" s="1177"/>
      <c r="AN260" s="1175"/>
      <c r="AO260" s="1176"/>
      <c r="AP260" s="1177"/>
      <c r="AQ260" s="1177"/>
      <c r="AR260" s="1175"/>
      <c r="AS260" s="1175"/>
      <c r="AT260" s="1175"/>
      <c r="AU260" s="1175"/>
      <c r="AV260" s="1175"/>
      <c r="AW260" s="1175"/>
      <c r="AX260" s="1175"/>
      <c r="AY260" s="1179"/>
      <c r="AZ260" s="1179"/>
      <c r="BA260" s="1179"/>
      <c r="BB260" s="1179"/>
      <c r="BC260" s="1179">
        <f>BC262+12</f>
        <v>42037</v>
      </c>
      <c r="BD260" s="1179" t="s">
        <v>67</v>
      </c>
      <c r="BE260" s="1179" t="s">
        <v>67</v>
      </c>
      <c r="BF260" s="1179">
        <f>BF262+12</f>
        <v>42135</v>
      </c>
      <c r="BG260" s="1179" t="s">
        <v>106</v>
      </c>
      <c r="BH260" s="1179" t="s">
        <v>106</v>
      </c>
      <c r="BI260" s="1179">
        <f>BI262+12</f>
        <v>42212</v>
      </c>
      <c r="BJ260" s="1190" t="s">
        <v>109</v>
      </c>
      <c r="BK260" s="1188" t="s">
        <v>109</v>
      </c>
      <c r="BL260" s="1238" t="s">
        <v>38</v>
      </c>
      <c r="BM260" s="1179">
        <f>BM262+12</f>
        <v>42325</v>
      </c>
      <c r="BN260" s="1238" t="s">
        <v>38</v>
      </c>
      <c r="BO260" s="1179">
        <f>BO262+12</f>
        <v>42409</v>
      </c>
      <c r="BP260" s="1179" t="s">
        <v>67</v>
      </c>
      <c r="BQ260" s="1179" t="s">
        <v>67</v>
      </c>
      <c r="BR260" s="1179">
        <f>BR262+12</f>
        <v>42505</v>
      </c>
      <c r="BS260" s="1179" t="s">
        <v>475</v>
      </c>
      <c r="BT260" s="1179" t="s">
        <v>454</v>
      </c>
      <c r="BU260" s="1179" t="s">
        <v>454</v>
      </c>
      <c r="BV260" s="1179" t="s">
        <v>454</v>
      </c>
      <c r="BW260" s="1179" t="s">
        <v>454</v>
      </c>
      <c r="BX260" s="1179" t="s">
        <v>454</v>
      </c>
      <c r="BY260" s="1179">
        <f>BY262+12</f>
        <v>42708</v>
      </c>
      <c r="BZ260" s="1179" t="s">
        <v>454</v>
      </c>
      <c r="CA260" s="1179" t="s">
        <v>454</v>
      </c>
      <c r="CF260" s="3225"/>
      <c r="CG260" s="1180"/>
      <c r="CH260" s="3235"/>
      <c r="CI260" s="3240"/>
      <c r="CJ260" s="3235"/>
      <c r="CK260" s="3240"/>
      <c r="CL260" s="3235"/>
      <c r="CM260" s="3240"/>
      <c r="CN260" s="3235"/>
      <c r="CO260" s="3240"/>
      <c r="CP260" s="3235"/>
      <c r="CQ260" s="3246"/>
      <c r="CR260" s="3258"/>
      <c r="CS260" s="3253"/>
      <c r="CT260" s="3235"/>
      <c r="CU260" s="3240"/>
      <c r="CV260" s="3240"/>
      <c r="CW260" s="4027"/>
      <c r="CX260" s="4027"/>
      <c r="CY260" s="4028"/>
      <c r="CZ260" s="4028"/>
      <c r="DA260" s="4028"/>
      <c r="DB260" s="4028"/>
      <c r="DC260" s="4028"/>
      <c r="DD260" s="4029"/>
      <c r="DE260" s="4029"/>
      <c r="DF260" s="4029"/>
      <c r="DG260" s="4669"/>
      <c r="DH260" s="4029"/>
      <c r="DI260" s="4029"/>
      <c r="DJ260" s="4029"/>
      <c r="DK260" s="4029"/>
      <c r="DM260" s="3161"/>
    </row>
    <row r="261" spans="1:122" s="17" customFormat="1" ht="30" customHeight="1" x14ac:dyDescent="0.25">
      <c r="A261" s="4690"/>
      <c r="B261" s="4675"/>
      <c r="C261" s="1180" t="s">
        <v>21</v>
      </c>
      <c r="D261" s="1180"/>
      <c r="E261" s="50"/>
      <c r="F261" s="51"/>
      <c r="G261" s="50"/>
      <c r="H261" s="51"/>
      <c r="I261" s="50"/>
      <c r="J261" s="51"/>
      <c r="K261" s="50"/>
      <c r="L261" s="51"/>
      <c r="M261" s="50"/>
      <c r="N261" s="201"/>
      <c r="O261" s="50"/>
      <c r="P261" s="51"/>
      <c r="Q261" s="50"/>
      <c r="R261" s="51"/>
      <c r="S261" s="201"/>
      <c r="T261" s="50"/>
      <c r="U261" s="51"/>
      <c r="V261" s="50"/>
      <c r="W261" s="51"/>
      <c r="X261" s="50"/>
      <c r="Y261" s="50"/>
      <c r="Z261" s="50"/>
      <c r="AA261" s="53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50"/>
      <c r="AO261" s="51"/>
      <c r="AP261" s="201"/>
      <c r="AQ261" s="201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>
        <f>BC262+2</f>
        <v>42027</v>
      </c>
      <c r="BD261" s="50" t="s">
        <v>67</v>
      </c>
      <c r="BE261" s="50" t="s">
        <v>67</v>
      </c>
      <c r="BF261" s="50">
        <f>BF262+2</f>
        <v>42125</v>
      </c>
      <c r="BG261" s="50" t="s">
        <v>106</v>
      </c>
      <c r="BH261" s="50" t="s">
        <v>106</v>
      </c>
      <c r="BI261" s="50">
        <f>BI263+1</f>
        <v>42159</v>
      </c>
      <c r="BJ261" s="1191" t="s">
        <v>109</v>
      </c>
      <c r="BK261" s="1189" t="s">
        <v>109</v>
      </c>
      <c r="BL261" s="1239" t="s">
        <v>38</v>
      </c>
      <c r="BM261" s="50">
        <f>BM263+1</f>
        <v>42272</v>
      </c>
      <c r="BN261" s="1239" t="s">
        <v>38</v>
      </c>
      <c r="BO261" s="50">
        <f>BO263+1</f>
        <v>42356</v>
      </c>
      <c r="BP261" s="50" t="s">
        <v>67</v>
      </c>
      <c r="BQ261" s="50" t="s">
        <v>67</v>
      </c>
      <c r="BR261" s="50">
        <f>BR263+1</f>
        <v>42476</v>
      </c>
      <c r="BS261" s="50" t="s">
        <v>475</v>
      </c>
      <c r="BT261" s="50" t="s">
        <v>475</v>
      </c>
      <c r="BU261" s="50">
        <f>BU263+1</f>
        <v>42508</v>
      </c>
      <c r="BV261" s="50" t="s">
        <v>545</v>
      </c>
      <c r="BW261" s="50" t="s">
        <v>545</v>
      </c>
      <c r="BX261" s="50" t="s">
        <v>546</v>
      </c>
      <c r="BY261" s="50">
        <f>BY263+1</f>
        <v>42655</v>
      </c>
      <c r="BZ261" s="50" t="s">
        <v>546</v>
      </c>
      <c r="CA261" s="50">
        <f>CA263+1</f>
        <v>42718</v>
      </c>
      <c r="CB261" s="50" t="s">
        <v>67</v>
      </c>
      <c r="CC261" s="50" t="s">
        <v>67</v>
      </c>
      <c r="CD261" s="50">
        <f>CD263+1</f>
        <v>42816</v>
      </c>
      <c r="CE261" s="50" t="s">
        <v>475</v>
      </c>
      <c r="CF261" s="201" t="s">
        <v>475</v>
      </c>
      <c r="CG261" s="201" t="s">
        <v>475</v>
      </c>
      <c r="CH261" s="191">
        <f>CH263+1</f>
        <v>42907</v>
      </c>
      <c r="CI261" s="51" t="s">
        <v>839</v>
      </c>
      <c r="CJ261" s="50" t="s">
        <v>546</v>
      </c>
      <c r="CK261" s="51">
        <f>CK263+1</f>
        <v>43019</v>
      </c>
      <c r="CL261" s="50" t="s">
        <v>546</v>
      </c>
      <c r="CM261" s="63">
        <f>CM263+1</f>
        <v>43075</v>
      </c>
      <c r="CN261" s="50" t="s">
        <v>451</v>
      </c>
      <c r="CO261" s="50" t="s">
        <v>451</v>
      </c>
      <c r="CP261" s="50">
        <f>CP263+1</f>
        <v>43180</v>
      </c>
      <c r="CQ261" s="51" t="s">
        <v>475</v>
      </c>
      <c r="CR261" s="50" t="s">
        <v>475</v>
      </c>
      <c r="CS261" s="53" t="s">
        <v>475</v>
      </c>
      <c r="CT261" s="50">
        <f>CT263+1</f>
        <v>43271</v>
      </c>
      <c r="CU261" s="51" t="s">
        <v>839</v>
      </c>
      <c r="CV261" s="50" t="s">
        <v>546</v>
      </c>
      <c r="CW261" s="3987">
        <f>CW263+1</f>
        <v>43376</v>
      </c>
      <c r="CX261" s="3887" t="s">
        <v>546</v>
      </c>
      <c r="CY261" s="3887">
        <f>CY263+1</f>
        <v>43432</v>
      </c>
      <c r="CZ261" s="3887" t="s">
        <v>451</v>
      </c>
      <c r="DA261" s="3887" t="s">
        <v>451</v>
      </c>
      <c r="DB261" s="3887">
        <f>DB263+1</f>
        <v>43523</v>
      </c>
      <c r="DC261" s="3987" t="s">
        <v>475</v>
      </c>
      <c r="DD261" s="3987" t="s">
        <v>475</v>
      </c>
      <c r="DE261" s="3987" t="s">
        <v>475</v>
      </c>
      <c r="DF261" s="3887">
        <f>DF263+1</f>
        <v>43649</v>
      </c>
      <c r="DG261" s="4669"/>
      <c r="DH261" s="3887" t="s">
        <v>546</v>
      </c>
      <c r="DI261" s="3887">
        <f>DI263+1</f>
        <v>43740</v>
      </c>
      <c r="DJ261" s="3887" t="s">
        <v>546</v>
      </c>
      <c r="DK261" s="3887">
        <f>DK263+1</f>
        <v>43817</v>
      </c>
      <c r="DL261" s="50" t="s">
        <v>451</v>
      </c>
      <c r="DM261" s="50" t="s">
        <v>451</v>
      </c>
      <c r="DN261" s="50"/>
      <c r="DO261" s="50"/>
    </row>
    <row r="262" spans="1:122" s="17" customFormat="1" ht="30" hidden="1" customHeight="1" x14ac:dyDescent="0.25">
      <c r="A262" s="4690"/>
      <c r="B262" s="4675"/>
      <c r="C262" s="1181" t="s">
        <v>396</v>
      </c>
      <c r="D262" s="1181"/>
      <c r="E262" s="50"/>
      <c r="F262" s="51"/>
      <c r="G262" s="50"/>
      <c r="H262" s="51"/>
      <c r="I262" s="50"/>
      <c r="J262" s="51"/>
      <c r="K262" s="50"/>
      <c r="L262" s="51"/>
      <c r="M262" s="50"/>
      <c r="N262" s="201"/>
      <c r="O262" s="50"/>
      <c r="P262" s="51"/>
      <c r="Q262" s="50"/>
      <c r="R262" s="51"/>
      <c r="S262" s="201"/>
      <c r="T262" s="50"/>
      <c r="U262" s="51"/>
      <c r="V262" s="50"/>
      <c r="W262" s="51"/>
      <c r="X262" s="50"/>
      <c r="Y262" s="50"/>
      <c r="Z262" s="50"/>
      <c r="AA262" s="53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50"/>
      <c r="AO262" s="51"/>
      <c r="AP262" s="201"/>
      <c r="AQ262" s="201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>
        <f>BC249-14</f>
        <v>42025</v>
      </c>
      <c r="BD262" s="50" t="s">
        <v>67</v>
      </c>
      <c r="BE262" s="50" t="s">
        <v>67</v>
      </c>
      <c r="BF262" s="50">
        <f>BF249-14</f>
        <v>42123</v>
      </c>
      <c r="BG262" s="50" t="s">
        <v>106</v>
      </c>
      <c r="BH262" s="50" t="s">
        <v>106</v>
      </c>
      <c r="BI262" s="50">
        <f>BI249-14</f>
        <v>42200</v>
      </c>
      <c r="BJ262" s="1191" t="s">
        <v>109</v>
      </c>
      <c r="BK262" s="1189" t="s">
        <v>109</v>
      </c>
      <c r="BL262" s="1239" t="s">
        <v>38</v>
      </c>
      <c r="BM262" s="50">
        <f>BM249-14</f>
        <v>42313</v>
      </c>
      <c r="BN262" s="1239" t="s">
        <v>38</v>
      </c>
      <c r="BO262" s="50">
        <f>BO249-14</f>
        <v>42397</v>
      </c>
      <c r="BP262" s="50" t="s">
        <v>67</v>
      </c>
      <c r="BQ262" s="50" t="s">
        <v>67</v>
      </c>
      <c r="BR262" s="50">
        <f>BR249-14</f>
        <v>42493</v>
      </c>
      <c r="BS262" s="50" t="s">
        <v>475</v>
      </c>
      <c r="BT262" s="50" t="s">
        <v>475</v>
      </c>
      <c r="BU262" s="50">
        <f>BU249-14</f>
        <v>42556</v>
      </c>
      <c r="BV262" s="50" t="s">
        <v>475</v>
      </c>
      <c r="BW262" s="50" t="s">
        <v>475</v>
      </c>
      <c r="BX262" s="50" t="s">
        <v>475</v>
      </c>
      <c r="BY262" s="50">
        <f>BY249-14</f>
        <v>42696</v>
      </c>
      <c r="BZ262" s="50" t="s">
        <v>546</v>
      </c>
      <c r="CA262" s="50">
        <f>CA249-14</f>
        <v>42766</v>
      </c>
      <c r="CB262" s="50" t="s">
        <v>67</v>
      </c>
      <c r="CC262" s="50" t="s">
        <v>67</v>
      </c>
      <c r="CD262" s="50">
        <f>CD249-14</f>
        <v>42864</v>
      </c>
      <c r="CE262" s="50" t="s">
        <v>475</v>
      </c>
      <c r="CF262" s="201" t="s">
        <v>475</v>
      </c>
      <c r="CG262" s="201" t="s">
        <v>475</v>
      </c>
      <c r="CH262" s="191">
        <f>CH249-14</f>
        <v>42962</v>
      </c>
      <c r="CI262" s="51" t="s">
        <v>475</v>
      </c>
      <c r="CJ262" s="50" t="s">
        <v>475</v>
      </c>
      <c r="CK262" s="51">
        <f>CK249-14</f>
        <v>43067</v>
      </c>
      <c r="CL262" s="50" t="s">
        <v>475</v>
      </c>
      <c r="CM262" s="63">
        <f>CM249-14</f>
        <v>43123</v>
      </c>
      <c r="CN262" s="50" t="s">
        <v>475</v>
      </c>
      <c r="CO262" s="50" t="s">
        <v>475</v>
      </c>
      <c r="CP262" s="50">
        <f>CP249-14</f>
        <v>43228</v>
      </c>
      <c r="CQ262" s="51" t="s">
        <v>475</v>
      </c>
      <c r="CR262" s="50" t="s">
        <v>475</v>
      </c>
      <c r="CS262" s="53" t="s">
        <v>475</v>
      </c>
      <c r="CT262" s="50">
        <f>CT249-14</f>
        <v>43319</v>
      </c>
      <c r="CU262" s="51" t="s">
        <v>475</v>
      </c>
      <c r="CV262" s="50" t="s">
        <v>475</v>
      </c>
      <c r="CW262" s="3987">
        <f>CW249-14</f>
        <v>43424</v>
      </c>
      <c r="CX262" s="3887" t="s">
        <v>475</v>
      </c>
      <c r="CY262" s="3887">
        <f>CY249-14</f>
        <v>43480</v>
      </c>
      <c r="CZ262" s="3887">
        <f>CZ249-14</f>
        <v>43522</v>
      </c>
      <c r="DA262" s="3887" t="s">
        <v>451</v>
      </c>
      <c r="DB262" s="3887">
        <f>DB249-14</f>
        <v>43571</v>
      </c>
      <c r="DC262" s="3987" t="s">
        <v>475</v>
      </c>
      <c r="DD262" s="3987" t="s">
        <v>475</v>
      </c>
      <c r="DE262" s="3987" t="s">
        <v>475</v>
      </c>
      <c r="DF262" s="3887">
        <f>DF249-14</f>
        <v>43697</v>
      </c>
      <c r="DG262" s="4669"/>
      <c r="DH262" s="3887" t="s">
        <v>475</v>
      </c>
      <c r="DI262" s="3887">
        <f>DI249-14</f>
        <v>43788</v>
      </c>
      <c r="DJ262" s="3887" t="s">
        <v>475</v>
      </c>
      <c r="DK262" s="3887">
        <f>DK249-14</f>
        <v>43865</v>
      </c>
      <c r="DL262" s="50">
        <f>DL249-14</f>
        <v>-14</v>
      </c>
      <c r="DM262" s="50" t="s">
        <v>451</v>
      </c>
      <c r="DN262" s="50"/>
      <c r="DO262" s="50"/>
    </row>
    <row r="263" spans="1:122" s="17" customFormat="1" ht="30" customHeight="1" x14ac:dyDescent="0.25">
      <c r="A263" s="4690"/>
      <c r="B263" s="4675"/>
      <c r="C263" s="1730" t="s">
        <v>472</v>
      </c>
      <c r="D263" s="1730"/>
      <c r="E263" s="1731"/>
      <c r="F263" s="1732"/>
      <c r="G263" s="1731"/>
      <c r="H263" s="1732"/>
      <c r="I263" s="1731"/>
      <c r="J263" s="1732"/>
      <c r="K263" s="1731"/>
      <c r="L263" s="1732"/>
      <c r="M263" s="1731"/>
      <c r="N263" s="1733"/>
      <c r="O263" s="1731"/>
      <c r="P263" s="1732"/>
      <c r="Q263" s="1731"/>
      <c r="R263" s="1732"/>
      <c r="S263" s="1733"/>
      <c r="T263" s="1731"/>
      <c r="U263" s="1732"/>
      <c r="V263" s="1731"/>
      <c r="W263" s="1732"/>
      <c r="X263" s="1731"/>
      <c r="Y263" s="1731"/>
      <c r="Z263" s="1731"/>
      <c r="AA263" s="1734"/>
      <c r="AB263" s="1733"/>
      <c r="AC263" s="1733"/>
      <c r="AD263" s="1733"/>
      <c r="AE263" s="1733"/>
      <c r="AF263" s="1733"/>
      <c r="AG263" s="1733"/>
      <c r="AH263" s="1733"/>
      <c r="AI263" s="1733"/>
      <c r="AJ263" s="1733"/>
      <c r="AK263" s="1733"/>
      <c r="AL263" s="1733"/>
      <c r="AM263" s="1733"/>
      <c r="AN263" s="1731"/>
      <c r="AO263" s="1732"/>
      <c r="AP263" s="1733"/>
      <c r="AQ263" s="1733"/>
      <c r="AR263" s="1731"/>
      <c r="AS263" s="1731"/>
      <c r="AT263" s="1731"/>
      <c r="AU263" s="1731"/>
      <c r="AV263" s="1731"/>
      <c r="AW263" s="1731"/>
      <c r="AX263" s="1731"/>
      <c r="AY263" s="1731"/>
      <c r="AZ263" s="1731"/>
      <c r="BA263" s="1731"/>
      <c r="BB263" s="1731"/>
      <c r="BC263" s="1731"/>
      <c r="BD263" s="1731"/>
      <c r="BE263" s="1731"/>
      <c r="BF263" s="1731"/>
      <c r="BG263" s="1731"/>
      <c r="BH263" s="1731"/>
      <c r="BI263" s="1731">
        <f>BI264+7</f>
        <v>42158</v>
      </c>
      <c r="BJ263" s="1735"/>
      <c r="BK263" s="1736"/>
      <c r="BL263" s="1737" t="s">
        <v>38</v>
      </c>
      <c r="BM263" s="1731">
        <f>BM264+7</f>
        <v>42271</v>
      </c>
      <c r="BN263" s="1737" t="s">
        <v>38</v>
      </c>
      <c r="BO263" s="1731">
        <f>BO264+7</f>
        <v>42355</v>
      </c>
      <c r="BP263" s="1731" t="s">
        <v>67</v>
      </c>
      <c r="BQ263" s="1731" t="s">
        <v>67</v>
      </c>
      <c r="BR263" s="1731">
        <f>BR264+7</f>
        <v>42475</v>
      </c>
      <c r="BS263" s="1731" t="s">
        <v>475</v>
      </c>
      <c r="BT263" s="1731" t="s">
        <v>475</v>
      </c>
      <c r="BU263" s="1731">
        <f>BU264+7</f>
        <v>42507</v>
      </c>
      <c r="BV263" s="1731" t="s">
        <v>545</v>
      </c>
      <c r="BW263" s="1731" t="s">
        <v>545</v>
      </c>
      <c r="BX263" s="1731" t="s">
        <v>546</v>
      </c>
      <c r="BY263" s="1731">
        <f>BY264+7</f>
        <v>42654</v>
      </c>
      <c r="BZ263" s="1731" t="s">
        <v>546</v>
      </c>
      <c r="CA263" s="1731">
        <f>CA264+7</f>
        <v>42717</v>
      </c>
      <c r="CB263" s="1731" t="s">
        <v>67</v>
      </c>
      <c r="CC263" s="1731" t="s">
        <v>67</v>
      </c>
      <c r="CD263" s="1731">
        <f>CD264+7</f>
        <v>42815</v>
      </c>
      <c r="CE263" s="1731" t="s">
        <v>475</v>
      </c>
      <c r="CF263" s="1733" t="s">
        <v>475</v>
      </c>
      <c r="CG263" s="1733" t="s">
        <v>475</v>
      </c>
      <c r="CH263" s="1777">
        <f>CH264+7</f>
        <v>42906</v>
      </c>
      <c r="CI263" s="1732" t="s">
        <v>839</v>
      </c>
      <c r="CJ263" s="1731" t="s">
        <v>546</v>
      </c>
      <c r="CK263" s="1732">
        <f>CK264+7</f>
        <v>43018</v>
      </c>
      <c r="CL263" s="1731" t="s">
        <v>546</v>
      </c>
      <c r="CM263" s="1778">
        <f>CM264+7</f>
        <v>43074</v>
      </c>
      <c r="CN263" s="1731" t="s">
        <v>451</v>
      </c>
      <c r="CO263" s="1731" t="s">
        <v>451</v>
      </c>
      <c r="CP263" s="1731">
        <f>CP264+7</f>
        <v>43179</v>
      </c>
      <c r="CQ263" s="1732" t="s">
        <v>475</v>
      </c>
      <c r="CR263" s="1731" t="s">
        <v>475</v>
      </c>
      <c r="CS263" s="1734" t="s">
        <v>475</v>
      </c>
      <c r="CT263" s="1731">
        <f>CT264+7</f>
        <v>43270</v>
      </c>
      <c r="CU263" s="1732" t="s">
        <v>839</v>
      </c>
      <c r="CV263" s="1731" t="s">
        <v>546</v>
      </c>
      <c r="CW263" s="4030">
        <f>CW264+7</f>
        <v>43375</v>
      </c>
      <c r="CX263" s="4031" t="s">
        <v>546</v>
      </c>
      <c r="CY263" s="4031">
        <f>CY264+7</f>
        <v>43431</v>
      </c>
      <c r="CZ263" s="4031" t="s">
        <v>451</v>
      </c>
      <c r="DA263" s="4031" t="s">
        <v>451</v>
      </c>
      <c r="DB263" s="4031">
        <f>DB264+7</f>
        <v>43522</v>
      </c>
      <c r="DC263" s="4030" t="s">
        <v>475</v>
      </c>
      <c r="DD263" s="4030" t="s">
        <v>475</v>
      </c>
      <c r="DE263" s="4030" t="s">
        <v>475</v>
      </c>
      <c r="DF263" s="4031">
        <f>DF264+7</f>
        <v>43648</v>
      </c>
      <c r="DG263" s="4669"/>
      <c r="DH263" s="4031" t="s">
        <v>546</v>
      </c>
      <c r="DI263" s="4031">
        <f>DI264+7</f>
        <v>43739</v>
      </c>
      <c r="DJ263" s="4031" t="s">
        <v>546</v>
      </c>
      <c r="DK263" s="4031">
        <f>DK264+7</f>
        <v>43816</v>
      </c>
      <c r="DL263" s="1731" t="s">
        <v>451</v>
      </c>
      <c r="DM263" s="1731" t="s">
        <v>451</v>
      </c>
      <c r="DN263" s="1731"/>
      <c r="DO263" s="1731"/>
    </row>
    <row r="264" spans="1:122" s="17" customFormat="1" ht="30" customHeight="1" x14ac:dyDescent="0.25">
      <c r="A264" s="4690"/>
      <c r="B264" s="4675"/>
      <c r="C264" s="1722" t="s">
        <v>471</v>
      </c>
      <c r="D264" s="1722"/>
      <c r="E264" s="1723"/>
      <c r="F264" s="1724"/>
      <c r="G264" s="1723"/>
      <c r="H264" s="1724"/>
      <c r="I264" s="1723"/>
      <c r="J264" s="1724"/>
      <c r="K264" s="1723"/>
      <c r="L264" s="1724"/>
      <c r="M264" s="1723"/>
      <c r="N264" s="1725"/>
      <c r="O264" s="1723"/>
      <c r="P264" s="1724"/>
      <c r="Q264" s="1723"/>
      <c r="R264" s="1724"/>
      <c r="S264" s="1725"/>
      <c r="T264" s="1723"/>
      <c r="U264" s="1724"/>
      <c r="V264" s="1723"/>
      <c r="W264" s="1724"/>
      <c r="X264" s="1723"/>
      <c r="Y264" s="1723"/>
      <c r="Z264" s="1723"/>
      <c r="AA264" s="1726"/>
      <c r="AB264" s="1725"/>
      <c r="AC264" s="1725"/>
      <c r="AD264" s="1725"/>
      <c r="AE264" s="1725"/>
      <c r="AF264" s="1725"/>
      <c r="AG264" s="1725"/>
      <c r="AH264" s="1725"/>
      <c r="AI264" s="1725"/>
      <c r="AJ264" s="1725"/>
      <c r="AK264" s="1725"/>
      <c r="AL264" s="1725"/>
      <c r="AM264" s="1725"/>
      <c r="AN264" s="1723"/>
      <c r="AO264" s="1724"/>
      <c r="AP264" s="1725"/>
      <c r="AQ264" s="1725"/>
      <c r="AR264" s="1723"/>
      <c r="AS264" s="1723"/>
      <c r="AT264" s="1723"/>
      <c r="AU264" s="1723"/>
      <c r="AV264" s="1723"/>
      <c r="AW264" s="1723"/>
      <c r="AX264" s="1723"/>
      <c r="AY264" s="1723"/>
      <c r="AZ264" s="1723"/>
      <c r="BA264" s="1723"/>
      <c r="BB264" s="1723"/>
      <c r="BC264" s="1723">
        <f>BC262-7</f>
        <v>42018</v>
      </c>
      <c r="BD264" s="1723" t="s">
        <v>67</v>
      </c>
      <c r="BE264" s="1723" t="s">
        <v>67</v>
      </c>
      <c r="BF264" s="1723">
        <f>BF262-7</f>
        <v>42116</v>
      </c>
      <c r="BG264" s="1723" t="s">
        <v>106</v>
      </c>
      <c r="BH264" s="1723" t="s">
        <v>106</v>
      </c>
      <c r="BI264" s="1723">
        <f>BI249-63</f>
        <v>42151</v>
      </c>
      <c r="BJ264" s="1727" t="s">
        <v>109</v>
      </c>
      <c r="BK264" s="1728" t="s">
        <v>109</v>
      </c>
      <c r="BL264" s="1729" t="s">
        <v>38</v>
      </c>
      <c r="BM264" s="1723">
        <f>BM250-56</f>
        <v>42264</v>
      </c>
      <c r="BN264" s="1729" t="s">
        <v>38</v>
      </c>
      <c r="BO264" s="1723">
        <f>BO250-56</f>
        <v>42348</v>
      </c>
      <c r="BP264" s="1723" t="s">
        <v>67</v>
      </c>
      <c r="BQ264" s="1723" t="s">
        <v>67</v>
      </c>
      <c r="BR264" s="1723">
        <f>BR250-63</f>
        <v>42468</v>
      </c>
      <c r="BS264" s="1723" t="s">
        <v>475</v>
      </c>
      <c r="BT264" s="1723" t="s">
        <v>475</v>
      </c>
      <c r="BU264" s="1723">
        <f>BU250-63</f>
        <v>42500</v>
      </c>
      <c r="BV264" s="1723" t="s">
        <v>545</v>
      </c>
      <c r="BW264" s="1723" t="s">
        <v>545</v>
      </c>
      <c r="BX264" s="1723" t="s">
        <v>546</v>
      </c>
      <c r="BY264" s="1723">
        <f>BY250-56</f>
        <v>42647</v>
      </c>
      <c r="BZ264" s="1723" t="s">
        <v>546</v>
      </c>
      <c r="CA264" s="1723">
        <f>CA250-63</f>
        <v>42710</v>
      </c>
      <c r="CB264" s="1723" t="s">
        <v>67</v>
      </c>
      <c r="CC264" s="1723" t="s">
        <v>67</v>
      </c>
      <c r="CD264" s="1723">
        <f>CD250-63</f>
        <v>42808</v>
      </c>
      <c r="CE264" s="1723" t="s">
        <v>475</v>
      </c>
      <c r="CF264" s="1725" t="s">
        <v>475</v>
      </c>
      <c r="CG264" s="1725" t="s">
        <v>475</v>
      </c>
      <c r="CH264" s="1899">
        <f>CH250-70</f>
        <v>42899</v>
      </c>
      <c r="CI264" s="1724" t="s">
        <v>839</v>
      </c>
      <c r="CJ264" s="1723" t="s">
        <v>546</v>
      </c>
      <c r="CK264" s="1724">
        <f>CK250-63</f>
        <v>43011</v>
      </c>
      <c r="CL264" s="1723" t="s">
        <v>546</v>
      </c>
      <c r="CM264" s="1775">
        <f>CM250-63</f>
        <v>43067</v>
      </c>
      <c r="CN264" s="1723" t="s">
        <v>451</v>
      </c>
      <c r="CO264" s="1723" t="s">
        <v>451</v>
      </c>
      <c r="CP264" s="1723">
        <f>CP250-63</f>
        <v>43172</v>
      </c>
      <c r="CQ264" s="1724" t="s">
        <v>475</v>
      </c>
      <c r="CR264" s="1723" t="s">
        <v>475</v>
      </c>
      <c r="CS264" s="1726" t="s">
        <v>475</v>
      </c>
      <c r="CT264" s="1723">
        <f>CT250-63</f>
        <v>43263</v>
      </c>
      <c r="CU264" s="1724" t="s">
        <v>839</v>
      </c>
      <c r="CV264" s="1723" t="s">
        <v>546</v>
      </c>
      <c r="CW264" s="4032">
        <f>CW250-63</f>
        <v>43368</v>
      </c>
      <c r="CX264" s="3922" t="s">
        <v>546</v>
      </c>
      <c r="CY264" s="3922">
        <f>CY250-63</f>
        <v>43424</v>
      </c>
      <c r="CZ264" s="3922" t="s">
        <v>451</v>
      </c>
      <c r="DA264" s="3922" t="s">
        <v>451</v>
      </c>
      <c r="DB264" s="3922">
        <f>DB250-63</f>
        <v>43515</v>
      </c>
      <c r="DC264" s="4032" t="s">
        <v>475</v>
      </c>
      <c r="DD264" s="4032" t="s">
        <v>475</v>
      </c>
      <c r="DE264" s="4032" t="s">
        <v>475</v>
      </c>
      <c r="DF264" s="3922">
        <f>DF250-63</f>
        <v>43641</v>
      </c>
      <c r="DG264" s="4669"/>
      <c r="DH264" s="3922" t="s">
        <v>546</v>
      </c>
      <c r="DI264" s="3922">
        <f>DI250-63</f>
        <v>43732</v>
      </c>
      <c r="DJ264" s="3922" t="s">
        <v>546</v>
      </c>
      <c r="DK264" s="3922">
        <f>DK250-63</f>
        <v>43809</v>
      </c>
      <c r="DL264" s="1723" t="s">
        <v>451</v>
      </c>
      <c r="DM264" s="1723" t="s">
        <v>451</v>
      </c>
      <c r="DN264" s="1723"/>
      <c r="DO264" s="1723"/>
    </row>
    <row r="265" spans="1:122" s="508" customFormat="1" ht="30" customHeight="1" x14ac:dyDescent="0.25">
      <c r="A265" s="4690"/>
      <c r="B265" s="4675"/>
      <c r="C265" s="1169" t="s">
        <v>840</v>
      </c>
      <c r="D265" s="1169"/>
      <c r="E265" s="1170"/>
      <c r="F265" s="1171"/>
      <c r="G265" s="1170"/>
      <c r="H265" s="1171"/>
      <c r="I265" s="1170"/>
      <c r="J265" s="1171"/>
      <c r="K265" s="1170"/>
      <c r="L265" s="1171"/>
      <c r="M265" s="1170"/>
      <c r="N265" s="1172"/>
      <c r="O265" s="1170"/>
      <c r="P265" s="1171"/>
      <c r="Q265" s="1170"/>
      <c r="R265" s="1171"/>
      <c r="S265" s="1172"/>
      <c r="T265" s="1170"/>
      <c r="U265" s="1171"/>
      <c r="V265" s="1170"/>
      <c r="W265" s="1171"/>
      <c r="X265" s="1170"/>
      <c r="Y265" s="1170"/>
      <c r="Z265" s="1170"/>
      <c r="AA265" s="1173"/>
      <c r="AB265" s="1172">
        <f t="shared" ref="AB265:AI266" si="527">AB263-7</f>
        <v>-7</v>
      </c>
      <c r="AC265" s="1172">
        <f t="shared" si="527"/>
        <v>-7</v>
      </c>
      <c r="AD265" s="1172">
        <f t="shared" si="527"/>
        <v>-7</v>
      </c>
      <c r="AE265" s="1172">
        <f t="shared" si="527"/>
        <v>-7</v>
      </c>
      <c r="AF265" s="1172">
        <f t="shared" si="527"/>
        <v>-7</v>
      </c>
      <c r="AG265" s="1172">
        <f t="shared" si="527"/>
        <v>-7</v>
      </c>
      <c r="AH265" s="1172">
        <f t="shared" si="527"/>
        <v>-7</v>
      </c>
      <c r="AI265" s="1172">
        <f t="shared" si="527"/>
        <v>-7</v>
      </c>
      <c r="AJ265" s="1172" t="s">
        <v>25</v>
      </c>
      <c r="AK265" s="1172">
        <f>AK263-7</f>
        <v>-7</v>
      </c>
      <c r="AL265" s="1172">
        <f>AL263-7</f>
        <v>-7</v>
      </c>
      <c r="AM265" s="1172">
        <f t="shared" ref="AM265:AR266" si="528">AM263-7</f>
        <v>-7</v>
      </c>
      <c r="AN265" s="1170">
        <f t="shared" si="528"/>
        <v>-7</v>
      </c>
      <c r="AO265" s="1171">
        <f t="shared" si="528"/>
        <v>-7</v>
      </c>
      <c r="AP265" s="1172">
        <f t="shared" si="528"/>
        <v>-7</v>
      </c>
      <c r="AQ265" s="1172">
        <f t="shared" si="528"/>
        <v>-7</v>
      </c>
      <c r="AR265" s="1170">
        <f t="shared" si="528"/>
        <v>-7</v>
      </c>
      <c r="AS265" s="1170">
        <f>AS263-7</f>
        <v>-7</v>
      </c>
      <c r="AT265" s="1170">
        <f>AT263-7</f>
        <v>-7</v>
      </c>
      <c r="AU265" s="1170" t="s">
        <v>106</v>
      </c>
      <c r="AV265" s="1170">
        <v>41787</v>
      </c>
      <c r="AW265" s="1170">
        <f>AW263-7</f>
        <v>-7</v>
      </c>
      <c r="AX265" s="1170">
        <f t="shared" ref="AX265:BD266" si="529">AX263-7</f>
        <v>-7</v>
      </c>
      <c r="AY265" s="1170">
        <f t="shared" si="529"/>
        <v>-7</v>
      </c>
      <c r="AZ265" s="1170">
        <f t="shared" si="529"/>
        <v>-7</v>
      </c>
      <c r="BA265" s="1170">
        <f t="shared" si="529"/>
        <v>-7</v>
      </c>
      <c r="BB265" s="1170">
        <f t="shared" si="529"/>
        <v>-7</v>
      </c>
      <c r="BC265" s="1170">
        <f t="shared" si="529"/>
        <v>-7</v>
      </c>
      <c r="BD265" s="1170">
        <f t="shared" si="529"/>
        <v>-7</v>
      </c>
      <c r="BE265" s="1170">
        <f>BE263-7</f>
        <v>-7</v>
      </c>
      <c r="BF265" s="1170">
        <f>BF263-7</f>
        <v>-7</v>
      </c>
      <c r="BG265" s="1170" t="s">
        <v>106</v>
      </c>
      <c r="BH265" s="1170">
        <f t="shared" ref="BH265:BK266" si="530">BH263-7</f>
        <v>-7</v>
      </c>
      <c r="BI265" s="1170">
        <f t="shared" si="530"/>
        <v>42151</v>
      </c>
      <c r="BJ265" s="1170">
        <f t="shared" si="530"/>
        <v>-7</v>
      </c>
      <c r="BK265" s="1170">
        <f t="shared" si="530"/>
        <v>-7</v>
      </c>
      <c r="BL265" s="1170" t="s">
        <v>38</v>
      </c>
      <c r="BM265" s="1170">
        <f>BM264-7</f>
        <v>42257</v>
      </c>
      <c r="BN265" s="1170">
        <f>BN249-14</f>
        <v>42359</v>
      </c>
      <c r="BO265" s="1170">
        <f>BO264-7</f>
        <v>42341</v>
      </c>
      <c r="BP265" s="1170">
        <f>BP249-14</f>
        <v>42430</v>
      </c>
      <c r="BQ265" s="1170">
        <f>BQ249-14</f>
        <v>42465</v>
      </c>
      <c r="BR265" s="1170">
        <f>BR264-7</f>
        <v>42461</v>
      </c>
      <c r="BS265" s="1170" t="e">
        <f t="shared" ref="BS265:BX266" si="531">BS249-14</f>
        <v>#VALUE!</v>
      </c>
      <c r="BT265" s="1170">
        <f t="shared" si="531"/>
        <v>42528</v>
      </c>
      <c r="BU265" s="1170">
        <f t="shared" si="531"/>
        <v>42556</v>
      </c>
      <c r="BV265" s="1170">
        <f t="shared" si="531"/>
        <v>42598</v>
      </c>
      <c r="BW265" s="1170">
        <f t="shared" si="531"/>
        <v>42626</v>
      </c>
      <c r="BX265" s="1170">
        <f t="shared" si="531"/>
        <v>42654</v>
      </c>
      <c r="BY265" s="1170">
        <f>BY264-7</f>
        <v>42640</v>
      </c>
      <c r="BZ265" s="1170">
        <f t="shared" ref="BZ265:CP266" si="532">BZ249-14</f>
        <v>42710</v>
      </c>
      <c r="CA265" s="1170">
        <f t="shared" si="532"/>
        <v>42766</v>
      </c>
      <c r="CB265" s="1170">
        <f t="shared" si="532"/>
        <v>42801</v>
      </c>
      <c r="CC265" s="1170">
        <f t="shared" si="532"/>
        <v>42836</v>
      </c>
      <c r="CD265" s="1170">
        <f t="shared" si="532"/>
        <v>42864</v>
      </c>
      <c r="CE265" s="1170" t="s">
        <v>475</v>
      </c>
      <c r="CF265" s="1172">
        <f t="shared" si="532"/>
        <v>42535</v>
      </c>
      <c r="CG265" s="3231">
        <f t="shared" si="532"/>
        <v>42941</v>
      </c>
      <c r="CH265" s="3236">
        <f t="shared" si="532"/>
        <v>42962</v>
      </c>
      <c r="CI265" s="3241">
        <f t="shared" si="532"/>
        <v>42990</v>
      </c>
      <c r="CJ265" s="3236">
        <f t="shared" si="532"/>
        <v>43025</v>
      </c>
      <c r="CK265" s="3241">
        <f t="shared" si="532"/>
        <v>43067</v>
      </c>
      <c r="CL265" s="3236">
        <f t="shared" si="532"/>
        <v>43088</v>
      </c>
      <c r="CM265" s="3241">
        <f t="shared" si="532"/>
        <v>43123</v>
      </c>
      <c r="CN265" s="3236">
        <f t="shared" si="532"/>
        <v>43165</v>
      </c>
      <c r="CO265" s="3241">
        <f t="shared" si="532"/>
        <v>43200</v>
      </c>
      <c r="CP265" s="3236">
        <f t="shared" si="532"/>
        <v>43228</v>
      </c>
      <c r="CQ265" s="3241" t="s">
        <v>106</v>
      </c>
      <c r="CR265" s="3236">
        <f t="shared" ref="CR265:CY265" si="533">CR249-14</f>
        <v>43270</v>
      </c>
      <c r="CS265" s="3254">
        <f t="shared" si="533"/>
        <v>43291</v>
      </c>
      <c r="CT265" s="3236">
        <f t="shared" si="533"/>
        <v>43319</v>
      </c>
      <c r="CU265" s="3241">
        <f t="shared" si="533"/>
        <v>43361</v>
      </c>
      <c r="CV265" s="3236">
        <f t="shared" si="533"/>
        <v>43389</v>
      </c>
      <c r="CW265" s="4033">
        <f t="shared" si="533"/>
        <v>43424</v>
      </c>
      <c r="CX265" s="4033">
        <f t="shared" si="533"/>
        <v>43437</v>
      </c>
      <c r="CY265" s="4034">
        <f t="shared" si="533"/>
        <v>43480</v>
      </c>
      <c r="CZ265" s="4034">
        <f>CZ249-14</f>
        <v>43522</v>
      </c>
      <c r="DA265" s="4034">
        <f>DA249-14</f>
        <v>43550</v>
      </c>
      <c r="DB265" s="4034">
        <f>DB249-14</f>
        <v>43571</v>
      </c>
      <c r="DC265" s="4033" t="s">
        <v>106</v>
      </c>
      <c r="DD265" s="4033" t="s">
        <v>106</v>
      </c>
      <c r="DE265" s="4033" t="s">
        <v>106</v>
      </c>
      <c r="DF265" s="4034">
        <f>DF249-14</f>
        <v>43697</v>
      </c>
      <c r="DG265" s="4669"/>
      <c r="DH265" s="4034">
        <f t="shared" ref="DH265:DM265" si="534">DH249-14</f>
        <v>43718</v>
      </c>
      <c r="DI265" s="4034">
        <f t="shared" si="534"/>
        <v>43788</v>
      </c>
      <c r="DJ265" s="4034">
        <f t="shared" si="534"/>
        <v>43823</v>
      </c>
      <c r="DK265" s="4034">
        <f t="shared" si="534"/>
        <v>43865</v>
      </c>
      <c r="DL265" s="3236">
        <f t="shared" si="534"/>
        <v>-14</v>
      </c>
      <c r="DM265" s="3236">
        <f t="shared" si="534"/>
        <v>-14</v>
      </c>
      <c r="DN265" s="3236"/>
      <c r="DO265" s="3236"/>
      <c r="DP265" s="18"/>
      <c r="DQ265" s="18"/>
      <c r="DR265" s="18"/>
    </row>
    <row r="266" spans="1:122" s="508" customFormat="1" ht="30" customHeight="1" x14ac:dyDescent="0.25">
      <c r="A266" s="4690"/>
      <c r="B266" s="4675"/>
      <c r="C266" s="1169" t="s">
        <v>841</v>
      </c>
      <c r="D266" s="1169"/>
      <c r="E266" s="1170"/>
      <c r="F266" s="1171"/>
      <c r="G266" s="1170"/>
      <c r="H266" s="1171"/>
      <c r="I266" s="1170"/>
      <c r="J266" s="1171"/>
      <c r="K266" s="1170"/>
      <c r="L266" s="1171"/>
      <c r="M266" s="1170"/>
      <c r="N266" s="1172"/>
      <c r="O266" s="1170"/>
      <c r="P266" s="1171"/>
      <c r="Q266" s="1170"/>
      <c r="R266" s="1171"/>
      <c r="S266" s="1172"/>
      <c r="T266" s="1170"/>
      <c r="U266" s="1171"/>
      <c r="V266" s="1170"/>
      <c r="W266" s="1171"/>
      <c r="X266" s="1170"/>
      <c r="Y266" s="1170"/>
      <c r="Z266" s="1170"/>
      <c r="AA266" s="1173"/>
      <c r="AB266" s="1172">
        <f t="shared" si="527"/>
        <v>-7</v>
      </c>
      <c r="AC266" s="1172">
        <f t="shared" si="527"/>
        <v>-7</v>
      </c>
      <c r="AD266" s="1172">
        <f t="shared" si="527"/>
        <v>-7</v>
      </c>
      <c r="AE266" s="1172">
        <f t="shared" si="527"/>
        <v>-7</v>
      </c>
      <c r="AF266" s="1172">
        <f t="shared" si="527"/>
        <v>-7</v>
      </c>
      <c r="AG266" s="1172">
        <f t="shared" si="527"/>
        <v>-7</v>
      </c>
      <c r="AH266" s="1172">
        <f t="shared" si="527"/>
        <v>-7</v>
      </c>
      <c r="AI266" s="1172">
        <f t="shared" si="527"/>
        <v>-7</v>
      </c>
      <c r="AJ266" s="1172" t="s">
        <v>25</v>
      </c>
      <c r="AK266" s="1172">
        <f>AK264-7</f>
        <v>-7</v>
      </c>
      <c r="AL266" s="1172">
        <f>AL264-7</f>
        <v>-7</v>
      </c>
      <c r="AM266" s="1172">
        <f t="shared" si="528"/>
        <v>-7</v>
      </c>
      <c r="AN266" s="1170">
        <f t="shared" si="528"/>
        <v>-7</v>
      </c>
      <c r="AO266" s="1171">
        <f t="shared" si="528"/>
        <v>-7</v>
      </c>
      <c r="AP266" s="1172">
        <f t="shared" si="528"/>
        <v>-7</v>
      </c>
      <c r="AQ266" s="1172">
        <f t="shared" si="528"/>
        <v>-7</v>
      </c>
      <c r="AR266" s="1170">
        <f t="shared" si="528"/>
        <v>-7</v>
      </c>
      <c r="AS266" s="1170">
        <f>AS264-7</f>
        <v>-7</v>
      </c>
      <c r="AT266" s="1170">
        <f>AT264-7</f>
        <v>-7</v>
      </c>
      <c r="AU266" s="1170" t="s">
        <v>106</v>
      </c>
      <c r="AV266" s="1170">
        <v>41787</v>
      </c>
      <c r="AW266" s="1170">
        <f>AW264-7</f>
        <v>-7</v>
      </c>
      <c r="AX266" s="1170">
        <f t="shared" si="529"/>
        <v>-7</v>
      </c>
      <c r="AY266" s="1170">
        <f t="shared" si="529"/>
        <v>-7</v>
      </c>
      <c r="AZ266" s="1170">
        <f t="shared" si="529"/>
        <v>-7</v>
      </c>
      <c r="BA266" s="1170">
        <f t="shared" si="529"/>
        <v>-7</v>
      </c>
      <c r="BB266" s="1170">
        <f t="shared" si="529"/>
        <v>-7</v>
      </c>
      <c r="BC266" s="1170">
        <f t="shared" si="529"/>
        <v>42011</v>
      </c>
      <c r="BD266" s="1170" t="e">
        <f t="shared" si="529"/>
        <v>#VALUE!</v>
      </c>
      <c r="BE266" s="1170" t="e">
        <f>BE264-7</f>
        <v>#VALUE!</v>
      </c>
      <c r="BF266" s="1170">
        <f>BF264-7</f>
        <v>42109</v>
      </c>
      <c r="BG266" s="1170" t="s">
        <v>106</v>
      </c>
      <c r="BH266" s="1170" t="e">
        <f t="shared" si="530"/>
        <v>#VALUE!</v>
      </c>
      <c r="BI266" s="1170">
        <f t="shared" si="530"/>
        <v>42144</v>
      </c>
      <c r="BJ266" s="1170" t="e">
        <f t="shared" si="530"/>
        <v>#VALUE!</v>
      </c>
      <c r="BK266" s="1170" t="e">
        <f t="shared" si="530"/>
        <v>#VALUE!</v>
      </c>
      <c r="BL266" s="1170" t="s">
        <v>38</v>
      </c>
      <c r="BM266" s="1170">
        <f>BM265-7</f>
        <v>42250</v>
      </c>
      <c r="BN266" s="1170" t="e">
        <f>BN250-14</f>
        <v>#VALUE!</v>
      </c>
      <c r="BO266" s="1170">
        <f>BO265-7</f>
        <v>42334</v>
      </c>
      <c r="BP266" s="1170" t="e">
        <f>BP250-14</f>
        <v>#VALUE!</v>
      </c>
      <c r="BQ266" s="1170" t="e">
        <f>BQ250-14</f>
        <v>#VALUE!</v>
      </c>
      <c r="BR266" s="1170">
        <f>BR265-7</f>
        <v>42454</v>
      </c>
      <c r="BS266" s="1170" t="e">
        <f t="shared" si="531"/>
        <v>#VALUE!</v>
      </c>
      <c r="BT266" s="1170">
        <f t="shared" si="531"/>
        <v>42521</v>
      </c>
      <c r="BU266" s="1170">
        <f t="shared" si="531"/>
        <v>42549</v>
      </c>
      <c r="BV266" s="1170">
        <f t="shared" si="531"/>
        <v>42591</v>
      </c>
      <c r="BW266" s="1170">
        <f t="shared" si="531"/>
        <v>42619</v>
      </c>
      <c r="BX266" s="1170">
        <f t="shared" si="531"/>
        <v>42647</v>
      </c>
      <c r="BY266" s="1170">
        <f>BY265-7</f>
        <v>42633</v>
      </c>
      <c r="BZ266" s="1170">
        <f t="shared" si="532"/>
        <v>42703</v>
      </c>
      <c r="CA266" s="1170">
        <f t="shared" si="532"/>
        <v>42759</v>
      </c>
      <c r="CB266" s="1170">
        <f t="shared" si="532"/>
        <v>42794</v>
      </c>
      <c r="CC266" s="1170">
        <f t="shared" si="532"/>
        <v>42829</v>
      </c>
      <c r="CD266" s="1170">
        <f t="shared" si="532"/>
        <v>42857</v>
      </c>
      <c r="CE266" s="1170" t="s">
        <v>475</v>
      </c>
      <c r="CF266" s="1172">
        <f t="shared" si="532"/>
        <v>42527</v>
      </c>
      <c r="CG266" s="3241" t="s">
        <v>107</v>
      </c>
      <c r="CH266" s="3241" t="s">
        <v>107</v>
      </c>
      <c r="CI266" s="3241" t="s">
        <v>107</v>
      </c>
      <c r="CJ266" s="3236">
        <f>CJ255-14</f>
        <v>43004</v>
      </c>
      <c r="CK266" s="3241">
        <f>CK255-14</f>
        <v>43039</v>
      </c>
      <c r="CL266" s="3241" t="s">
        <v>107</v>
      </c>
      <c r="CM266" s="3241" t="s">
        <v>107</v>
      </c>
      <c r="CN266" s="3241" t="s">
        <v>107</v>
      </c>
      <c r="CO266" s="3241" t="s">
        <v>107</v>
      </c>
      <c r="CP266" s="3236">
        <f>CP255-14</f>
        <v>43207</v>
      </c>
      <c r="CQ266" s="3241" t="s">
        <v>107</v>
      </c>
      <c r="CR266" s="3241" t="s">
        <v>107</v>
      </c>
      <c r="CS266" s="3241" t="s">
        <v>107</v>
      </c>
      <c r="CT266" s="3241" t="s">
        <v>107</v>
      </c>
      <c r="CU266" s="3241" t="s">
        <v>107</v>
      </c>
      <c r="CV266" s="3236">
        <f>CV255-14</f>
        <v>43368</v>
      </c>
      <c r="CW266" s="4033">
        <f>CW255-14</f>
        <v>43403</v>
      </c>
      <c r="CX266" s="4033" t="s">
        <v>107</v>
      </c>
      <c r="CY266" s="4033" t="s">
        <v>107</v>
      </c>
      <c r="CZ266" s="4033" t="s">
        <v>107</v>
      </c>
      <c r="DA266" s="4033" t="s">
        <v>107</v>
      </c>
      <c r="DB266" s="4033" t="s">
        <v>107</v>
      </c>
      <c r="DC266" s="4033" t="s">
        <v>107</v>
      </c>
      <c r="DD266" s="4033" t="s">
        <v>107</v>
      </c>
      <c r="DE266" s="4033" t="s">
        <v>107</v>
      </c>
      <c r="DF266" s="4033" t="s">
        <v>107</v>
      </c>
      <c r="DG266" s="4669"/>
      <c r="DH266" s="4033" t="s">
        <v>107</v>
      </c>
      <c r="DI266" s="4033">
        <f>DI255-14</f>
        <v>43774</v>
      </c>
      <c r="DJ266" s="4033" t="s">
        <v>107</v>
      </c>
      <c r="DK266" s="4033" t="s">
        <v>107</v>
      </c>
      <c r="DL266" s="3241" t="s">
        <v>107</v>
      </c>
      <c r="DM266" s="3241" t="s">
        <v>107</v>
      </c>
      <c r="DN266" s="3241"/>
      <c r="DO266" s="3241"/>
      <c r="DP266" s="18"/>
      <c r="DQ266" s="18"/>
      <c r="DR266" s="18"/>
    </row>
    <row r="267" spans="1:122" s="17" customFormat="1" ht="30" customHeight="1" x14ac:dyDescent="0.25">
      <c r="A267" s="4690"/>
      <c r="B267" s="4675"/>
      <c r="C267" s="1181" t="s">
        <v>397</v>
      </c>
      <c r="D267" s="1181"/>
      <c r="E267" s="50"/>
      <c r="F267" s="51"/>
      <c r="G267" s="50"/>
      <c r="H267" s="51"/>
      <c r="I267" s="50"/>
      <c r="J267" s="51"/>
      <c r="K267" s="50"/>
      <c r="L267" s="51"/>
      <c r="M267" s="50"/>
      <c r="N267" s="201"/>
      <c r="O267" s="50"/>
      <c r="P267" s="51"/>
      <c r="Q267" s="50"/>
      <c r="R267" s="51"/>
      <c r="S267" s="201"/>
      <c r="T267" s="50"/>
      <c r="U267" s="51"/>
      <c r="V267" s="50"/>
      <c r="W267" s="51"/>
      <c r="X267" s="50"/>
      <c r="Y267" s="50"/>
      <c r="Z267" s="50"/>
      <c r="AA267" s="53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50"/>
      <c r="AO267" s="51"/>
      <c r="AP267" s="201"/>
      <c r="AQ267" s="201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>
        <f>BC264-7</f>
        <v>42011</v>
      </c>
      <c r="BD267" s="50" t="s">
        <v>67</v>
      </c>
      <c r="BE267" s="50" t="s">
        <v>67</v>
      </c>
      <c r="BF267" s="50">
        <f>BF264-7</f>
        <v>42109</v>
      </c>
      <c r="BG267" s="50" t="s">
        <v>106</v>
      </c>
      <c r="BH267" s="50" t="s">
        <v>106</v>
      </c>
      <c r="BI267" s="50">
        <f>BI264-7</f>
        <v>42144</v>
      </c>
      <c r="BJ267" s="1191" t="s">
        <v>109</v>
      </c>
      <c r="BK267" s="1168" t="s">
        <v>109</v>
      </c>
      <c r="BL267" s="1239" t="s">
        <v>38</v>
      </c>
      <c r="BM267" s="50">
        <f>BM264-7</f>
        <v>42257</v>
      </c>
      <c r="BN267" s="1239" t="s">
        <v>38</v>
      </c>
      <c r="BO267" s="50">
        <f>BO264-7</f>
        <v>42341</v>
      </c>
      <c r="BP267" s="50" t="s">
        <v>67</v>
      </c>
      <c r="BQ267" s="50" t="s">
        <v>67</v>
      </c>
      <c r="BR267" s="50">
        <f>BR264-7</f>
        <v>42461</v>
      </c>
      <c r="BS267" s="50" t="s">
        <v>475</v>
      </c>
      <c r="BT267" s="50" t="s">
        <v>475</v>
      </c>
      <c r="BU267" s="50" t="s">
        <v>475</v>
      </c>
      <c r="BV267" s="50" t="s">
        <v>545</v>
      </c>
      <c r="BW267" s="50" t="s">
        <v>545</v>
      </c>
      <c r="BX267" s="50" t="s">
        <v>546</v>
      </c>
      <c r="BY267" s="50">
        <f>BY264-7</f>
        <v>42640</v>
      </c>
      <c r="BZ267" s="50" t="s">
        <v>546</v>
      </c>
      <c r="CA267" s="50">
        <f>CA264-7</f>
        <v>42703</v>
      </c>
      <c r="CB267" s="50" t="s">
        <v>67</v>
      </c>
      <c r="CC267" s="50" t="s">
        <v>67</v>
      </c>
      <c r="CD267" s="50">
        <f>CD264-7</f>
        <v>42801</v>
      </c>
      <c r="CE267" s="50" t="s">
        <v>475</v>
      </c>
      <c r="CF267" s="201" t="s">
        <v>475</v>
      </c>
      <c r="CG267" s="201" t="s">
        <v>475</v>
      </c>
      <c r="CH267" s="50">
        <f>CH264-7</f>
        <v>42892</v>
      </c>
      <c r="CI267" s="51" t="s">
        <v>839</v>
      </c>
      <c r="CJ267" s="50" t="s">
        <v>546</v>
      </c>
      <c r="CK267" s="51">
        <f>CK264-7</f>
        <v>43004</v>
      </c>
      <c r="CL267" s="50" t="s">
        <v>546</v>
      </c>
      <c r="CM267" s="51">
        <f>CM264-7</f>
        <v>43060</v>
      </c>
      <c r="CN267" s="50" t="s">
        <v>451</v>
      </c>
      <c r="CO267" s="50" t="s">
        <v>451</v>
      </c>
      <c r="CP267" s="50">
        <f>CP264-7</f>
        <v>43165</v>
      </c>
      <c r="CQ267" s="51" t="s">
        <v>475</v>
      </c>
      <c r="CR267" s="50" t="s">
        <v>475</v>
      </c>
      <c r="CS267" s="53" t="s">
        <v>475</v>
      </c>
      <c r="CT267" s="50">
        <f>CT264-7</f>
        <v>43256</v>
      </c>
      <c r="CU267" s="51" t="s">
        <v>839</v>
      </c>
      <c r="CV267" s="50" t="s">
        <v>546</v>
      </c>
      <c r="CW267" s="3987">
        <f>CW264-7</f>
        <v>43361</v>
      </c>
      <c r="CX267" s="3887" t="s">
        <v>546</v>
      </c>
      <c r="CY267" s="3887">
        <f>CY264-7</f>
        <v>43417</v>
      </c>
      <c r="CZ267" s="3887" t="s">
        <v>451</v>
      </c>
      <c r="DA267" s="3887" t="s">
        <v>451</v>
      </c>
      <c r="DB267" s="3887">
        <f>DB264-7</f>
        <v>43508</v>
      </c>
      <c r="DC267" s="3987" t="s">
        <v>475</v>
      </c>
      <c r="DD267" s="3987" t="s">
        <v>475</v>
      </c>
      <c r="DE267" s="3987" t="s">
        <v>475</v>
      </c>
      <c r="DF267" s="3887">
        <f>DF264-7</f>
        <v>43634</v>
      </c>
      <c r="DG267" s="4669"/>
      <c r="DH267" s="3887" t="s">
        <v>546</v>
      </c>
      <c r="DI267" s="3887">
        <f>DI264-7</f>
        <v>43725</v>
      </c>
      <c r="DJ267" s="3887" t="s">
        <v>546</v>
      </c>
      <c r="DK267" s="3887">
        <f>DK264-7</f>
        <v>43802</v>
      </c>
      <c r="DL267" s="50" t="s">
        <v>451</v>
      </c>
      <c r="DM267" s="50" t="s">
        <v>451</v>
      </c>
      <c r="DN267" s="50"/>
      <c r="DO267" s="50"/>
    </row>
    <row r="268" spans="1:122" s="17" customFormat="1" ht="30" customHeight="1" thickBot="1" x14ac:dyDescent="0.3">
      <c r="A268" s="4690"/>
      <c r="B268" s="4675"/>
      <c r="C268" s="1182" t="s">
        <v>92</v>
      </c>
      <c r="D268" s="1182"/>
      <c r="E268" s="1183"/>
      <c r="F268" s="1184"/>
      <c r="G268" s="1183"/>
      <c r="H268" s="1184"/>
      <c r="I268" s="1183"/>
      <c r="J268" s="1184"/>
      <c r="K268" s="1183"/>
      <c r="L268" s="1184"/>
      <c r="M268" s="1183"/>
      <c r="N268" s="1185"/>
      <c r="O268" s="1183"/>
      <c r="P268" s="1184"/>
      <c r="Q268" s="1183"/>
      <c r="R268" s="1184"/>
      <c r="S268" s="1185"/>
      <c r="T268" s="1183"/>
      <c r="U268" s="1184"/>
      <c r="V268" s="1183"/>
      <c r="W268" s="1184"/>
      <c r="X268" s="1183"/>
      <c r="Y268" s="1183"/>
      <c r="Z268" s="1183"/>
      <c r="AA268" s="1186"/>
      <c r="AB268" s="1185"/>
      <c r="AC268" s="1185"/>
      <c r="AD268" s="1185"/>
      <c r="AE268" s="1185"/>
      <c r="AF268" s="1185"/>
      <c r="AG268" s="1185"/>
      <c r="AH268" s="1185"/>
      <c r="AI268" s="1185"/>
      <c r="AJ268" s="1185"/>
      <c r="AK268" s="1185"/>
      <c r="AL268" s="1185"/>
      <c r="AM268" s="1185"/>
      <c r="AN268" s="1183"/>
      <c r="AO268" s="1184"/>
      <c r="AP268" s="1185"/>
      <c r="AQ268" s="1185"/>
      <c r="AR268" s="1183"/>
      <c r="AS268" s="1183"/>
      <c r="AT268" s="1183"/>
      <c r="AU268" s="1183"/>
      <c r="AV268" s="1183"/>
      <c r="AW268" s="1183"/>
      <c r="AX268" s="1183"/>
      <c r="AY268" s="1183"/>
      <c r="AZ268" s="1183"/>
      <c r="BA268" s="1183"/>
      <c r="BB268" s="1183"/>
      <c r="BC268" s="1183">
        <f>BC267</f>
        <v>42011</v>
      </c>
      <c r="BD268" s="1183" t="s">
        <v>67</v>
      </c>
      <c r="BE268" s="1183" t="s">
        <v>67</v>
      </c>
      <c r="BF268" s="1183">
        <f>BF267</f>
        <v>42109</v>
      </c>
      <c r="BG268" s="1183" t="s">
        <v>106</v>
      </c>
      <c r="BH268" s="1183" t="s">
        <v>106</v>
      </c>
      <c r="BI268" s="1183">
        <f>BI267</f>
        <v>42144</v>
      </c>
      <c r="BJ268" s="1192" t="s">
        <v>109</v>
      </c>
      <c r="BK268" s="1187" t="s">
        <v>109</v>
      </c>
      <c r="BL268" s="1239" t="s">
        <v>38</v>
      </c>
      <c r="BM268" s="1183">
        <f>BM267</f>
        <v>42257</v>
      </c>
      <c r="BN268" s="1239" t="s">
        <v>38</v>
      </c>
      <c r="BO268" s="1183">
        <f>BO267</f>
        <v>42341</v>
      </c>
      <c r="BP268" s="1183" t="s">
        <v>67</v>
      </c>
      <c r="BQ268" s="1183" t="s">
        <v>67</v>
      </c>
      <c r="BR268" s="1183">
        <f>BR267</f>
        <v>42461</v>
      </c>
      <c r="BS268" s="1183" t="s">
        <v>475</v>
      </c>
      <c r="BT268" s="1183" t="s">
        <v>475</v>
      </c>
      <c r="BU268" s="1183" t="s">
        <v>475</v>
      </c>
      <c r="BV268" s="1183" t="s">
        <v>545</v>
      </c>
      <c r="BW268" s="1183" t="s">
        <v>545</v>
      </c>
      <c r="BX268" s="1183" t="s">
        <v>546</v>
      </c>
      <c r="BY268" s="1183">
        <f>BY267</f>
        <v>42640</v>
      </c>
      <c r="BZ268" s="1183" t="s">
        <v>546</v>
      </c>
      <c r="CA268" s="1183">
        <f>CA267</f>
        <v>42703</v>
      </c>
      <c r="CB268" s="1183" t="s">
        <v>67</v>
      </c>
      <c r="CC268" s="1183" t="s">
        <v>67</v>
      </c>
      <c r="CD268" s="1183">
        <f>CD267</f>
        <v>42801</v>
      </c>
      <c r="CE268" s="1183" t="s">
        <v>475</v>
      </c>
      <c r="CF268" s="1185" t="s">
        <v>475</v>
      </c>
      <c r="CG268" s="1185" t="s">
        <v>475</v>
      </c>
      <c r="CH268" s="1183">
        <f>CH267</f>
        <v>42892</v>
      </c>
      <c r="CI268" s="1184" t="s">
        <v>839</v>
      </c>
      <c r="CJ268" s="1183" t="s">
        <v>546</v>
      </c>
      <c r="CK268" s="1184">
        <f>CK267</f>
        <v>43004</v>
      </c>
      <c r="CL268" s="1183" t="s">
        <v>546</v>
      </c>
      <c r="CM268" s="1184">
        <f>CM267</f>
        <v>43060</v>
      </c>
      <c r="CN268" s="1183" t="s">
        <v>451</v>
      </c>
      <c r="CO268" s="1183" t="s">
        <v>451</v>
      </c>
      <c r="CP268" s="1183">
        <f>CP267</f>
        <v>43165</v>
      </c>
      <c r="CQ268" s="1184" t="s">
        <v>475</v>
      </c>
      <c r="CR268" s="1183" t="s">
        <v>475</v>
      </c>
      <c r="CS268" s="1186" t="s">
        <v>475</v>
      </c>
      <c r="CT268" s="1183">
        <f>CT267</f>
        <v>43256</v>
      </c>
      <c r="CU268" s="1184" t="s">
        <v>839</v>
      </c>
      <c r="CV268" s="1183" t="s">
        <v>546</v>
      </c>
      <c r="CW268" s="4035">
        <f>CW267</f>
        <v>43361</v>
      </c>
      <c r="CX268" s="4036" t="s">
        <v>546</v>
      </c>
      <c r="CY268" s="4036">
        <f>CY267</f>
        <v>43417</v>
      </c>
      <c r="CZ268" s="4036" t="s">
        <v>451</v>
      </c>
      <c r="DA268" s="4036" t="s">
        <v>451</v>
      </c>
      <c r="DB268" s="4036">
        <f>DB267</f>
        <v>43508</v>
      </c>
      <c r="DC268" s="4035" t="s">
        <v>475</v>
      </c>
      <c r="DD268" s="4035" t="s">
        <v>475</v>
      </c>
      <c r="DE268" s="4035" t="s">
        <v>475</v>
      </c>
      <c r="DF268" s="4036">
        <f>DF267</f>
        <v>43634</v>
      </c>
      <c r="DG268" s="4670"/>
      <c r="DH268" s="4036" t="s">
        <v>546</v>
      </c>
      <c r="DI268" s="4036">
        <f>DI267</f>
        <v>43725</v>
      </c>
      <c r="DJ268" s="4036" t="s">
        <v>546</v>
      </c>
      <c r="DK268" s="4036">
        <f>DK267</f>
        <v>43802</v>
      </c>
      <c r="DL268" s="1183" t="s">
        <v>451</v>
      </c>
      <c r="DM268" s="1183" t="s">
        <v>451</v>
      </c>
      <c r="DN268" s="1183"/>
      <c r="DO268" s="1183"/>
    </row>
    <row r="269" spans="1:122" s="18" customFormat="1" ht="30" hidden="1" customHeight="1" thickBot="1" x14ac:dyDescent="0.3">
      <c r="A269" s="4690"/>
      <c r="B269" s="4675"/>
      <c r="C269" s="140" t="s">
        <v>74</v>
      </c>
      <c r="D269" s="140" t="s">
        <v>74</v>
      </c>
      <c r="E269" s="89">
        <v>40498</v>
      </c>
      <c r="F269" s="133">
        <f>F273+4</f>
        <v>-1</v>
      </c>
      <c r="G269" s="89">
        <f>G273+4</f>
        <v>40540</v>
      </c>
      <c r="H269" s="144" t="s">
        <v>67</v>
      </c>
      <c r="I269" s="89">
        <f>I273+4</f>
        <v>-1</v>
      </c>
      <c r="J269" s="133">
        <f>J273+4</f>
        <v>-1</v>
      </c>
      <c r="K269" s="150">
        <f>K273+4</f>
        <v>-1</v>
      </c>
      <c r="L269" s="102" t="s">
        <v>25</v>
      </c>
      <c r="M269" s="150">
        <f t="shared" ref="M269:R269" si="535">M273+4</f>
        <v>-1</v>
      </c>
      <c r="N269" s="269">
        <f t="shared" si="535"/>
        <v>-1</v>
      </c>
      <c r="O269" s="89">
        <f t="shared" si="535"/>
        <v>-1</v>
      </c>
      <c r="P269" s="102">
        <f t="shared" si="535"/>
        <v>-1</v>
      </c>
      <c r="Q269" s="89">
        <f t="shared" si="535"/>
        <v>-1</v>
      </c>
      <c r="R269" s="354">
        <f t="shared" si="535"/>
        <v>40897</v>
      </c>
      <c r="S269" s="757">
        <v>40904</v>
      </c>
      <c r="T269" s="89">
        <f>T273+4</f>
        <v>-7</v>
      </c>
      <c r="U269" s="102">
        <f>U273+4</f>
        <v>-8</v>
      </c>
      <c r="V269" s="89">
        <f>V273+4</f>
        <v>-8</v>
      </c>
      <c r="W269" s="102">
        <f>W273+4</f>
        <v>-8</v>
      </c>
      <c r="X269" s="89" t="s">
        <v>25</v>
      </c>
      <c r="Y269" s="89">
        <f t="shared" ref="Y269:AE269" si="536">Y273+4</f>
        <v>-8</v>
      </c>
      <c r="Z269" s="89">
        <f t="shared" si="536"/>
        <v>41128</v>
      </c>
      <c r="AA269" s="268">
        <f t="shared" si="536"/>
        <v>41163</v>
      </c>
      <c r="AB269" s="89">
        <f t="shared" si="536"/>
        <v>41192</v>
      </c>
      <c r="AC269" s="89">
        <f t="shared" si="536"/>
        <v>41585</v>
      </c>
      <c r="AD269" s="190">
        <f t="shared" si="536"/>
        <v>41253</v>
      </c>
      <c r="AE269" s="89">
        <f t="shared" si="536"/>
        <v>41289</v>
      </c>
      <c r="AF269" s="89">
        <f>AF273+5</f>
        <v>41324</v>
      </c>
      <c r="AG269" s="89">
        <f>AG273+4</f>
        <v>41344</v>
      </c>
      <c r="AH269" s="89">
        <f>AH273+4</f>
        <v>41380</v>
      </c>
      <c r="AI269" s="89">
        <f>AI273+4</f>
        <v>41394</v>
      </c>
      <c r="AJ269" s="89" t="s">
        <v>25</v>
      </c>
      <c r="AK269" s="89">
        <f>AK273+4</f>
        <v>41436</v>
      </c>
      <c r="AL269" s="269">
        <f>AL273+4</f>
        <v>41458</v>
      </c>
      <c r="AM269" s="269">
        <f t="shared" ref="AM269:AR269" si="537">AM273+4</f>
        <v>41492</v>
      </c>
      <c r="AN269" s="89">
        <f t="shared" si="537"/>
        <v>41521</v>
      </c>
      <c r="AO269" s="268">
        <f t="shared" si="537"/>
        <v>41556</v>
      </c>
      <c r="AP269" s="89">
        <f t="shared" si="537"/>
        <v>41591</v>
      </c>
      <c r="AQ269" s="269">
        <f t="shared" si="537"/>
        <v>41626</v>
      </c>
      <c r="AR269" s="89">
        <f t="shared" si="537"/>
        <v>41652</v>
      </c>
      <c r="AS269" s="89">
        <f>AS273+4</f>
        <v>41702</v>
      </c>
      <c r="AT269" s="89">
        <f>AT273+4</f>
        <v>41737</v>
      </c>
      <c r="AU269" s="89" t="s">
        <v>106</v>
      </c>
      <c r="AV269" s="89">
        <v>41773</v>
      </c>
      <c r="AW269" s="89">
        <f t="shared" ref="AW269:BC269" si="538">AW273+4</f>
        <v>41807</v>
      </c>
      <c r="AX269" s="89">
        <f t="shared" si="538"/>
        <v>41855</v>
      </c>
      <c r="AY269" s="89" t="s">
        <v>129</v>
      </c>
      <c r="AZ269" s="89">
        <f t="shared" si="538"/>
        <v>41926</v>
      </c>
      <c r="BA269" s="89">
        <f t="shared" si="538"/>
        <v>41947</v>
      </c>
      <c r="BB269" s="89" t="s">
        <v>38</v>
      </c>
      <c r="BC269" s="89">
        <f t="shared" si="538"/>
        <v>42010</v>
      </c>
      <c r="BD269" s="89" t="s">
        <v>67</v>
      </c>
      <c r="BE269" s="150" t="s">
        <v>67</v>
      </c>
      <c r="BF269" s="89">
        <f>BF249+2</f>
        <v>42139</v>
      </c>
      <c r="BG269" s="89" t="s">
        <v>106</v>
      </c>
      <c r="BH269" s="89" t="s">
        <v>106</v>
      </c>
      <c r="BI269" s="26"/>
      <c r="BJ269" s="89" t="s">
        <v>109</v>
      </c>
      <c r="BK269" s="89" t="s">
        <v>109</v>
      </c>
      <c r="BL269" s="89"/>
      <c r="BM269" s="62" t="s">
        <v>192</v>
      </c>
      <c r="BN269" s="62" t="s">
        <v>192</v>
      </c>
      <c r="BW269" s="926" t="s">
        <v>475</v>
      </c>
      <c r="CG269" s="26"/>
      <c r="CH269" s="26"/>
      <c r="CI269" s="1635"/>
      <c r="CJ269" s="1195"/>
      <c r="CK269" s="1196"/>
      <c r="CL269" s="1195"/>
      <c r="CM269" s="1196"/>
      <c r="CN269" s="1195"/>
      <c r="CO269" s="1196"/>
      <c r="CP269" s="1195"/>
      <c r="CQ269" s="3247"/>
      <c r="CR269" s="3194"/>
      <c r="CS269" s="1197"/>
      <c r="CT269" s="1197"/>
      <c r="CU269" s="1197"/>
      <c r="CV269" s="1197"/>
      <c r="CW269" s="3775"/>
      <c r="CX269" s="3776"/>
      <c r="CY269" s="3777"/>
      <c r="CZ269" s="2091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M269" s="814"/>
    </row>
    <row r="270" spans="1:122" s="18" customFormat="1" ht="30" hidden="1" customHeight="1" thickBot="1" x14ac:dyDescent="0.3">
      <c r="A270" s="4690"/>
      <c r="B270" s="4675"/>
      <c r="C270" s="152" t="s">
        <v>52</v>
      </c>
      <c r="D270" s="152" t="s">
        <v>52</v>
      </c>
      <c r="E270" s="54">
        <f>E275+7</f>
        <v>40501</v>
      </c>
      <c r="F270" s="55" t="s">
        <v>38</v>
      </c>
      <c r="G270" s="54">
        <f>G275+7</f>
        <v>40543</v>
      </c>
      <c r="H270" s="55" t="s">
        <v>67</v>
      </c>
      <c r="I270" s="54">
        <v>40610</v>
      </c>
      <c r="J270" s="154" t="s">
        <v>24</v>
      </c>
      <c r="K270" s="54">
        <f>K269-7</f>
        <v>-8</v>
      </c>
      <c r="L270" s="155" t="s">
        <v>25</v>
      </c>
      <c r="M270" s="54">
        <v>40700</v>
      </c>
      <c r="N270" s="261" t="s">
        <v>109</v>
      </c>
      <c r="O270" s="54">
        <f>O269-7</f>
        <v>-8</v>
      </c>
      <c r="P270" s="155" t="s">
        <v>55</v>
      </c>
      <c r="Q270" s="54">
        <f>Q269-7</f>
        <v>-8</v>
      </c>
      <c r="R270" s="155" t="s">
        <v>38</v>
      </c>
      <c r="S270" s="261" t="s">
        <v>38</v>
      </c>
      <c r="T270" s="54">
        <f>T269-7</f>
        <v>-14</v>
      </c>
      <c r="U270" s="155" t="s">
        <v>126</v>
      </c>
      <c r="V270" s="54">
        <f>V269-7</f>
        <v>-15</v>
      </c>
      <c r="W270" s="155" t="s">
        <v>106</v>
      </c>
      <c r="X270" s="54" t="s">
        <v>25</v>
      </c>
      <c r="Y270" s="54">
        <f>Y269-7</f>
        <v>-15</v>
      </c>
      <c r="Z270" s="54">
        <f>Z269-7</f>
        <v>41121</v>
      </c>
      <c r="AA270" s="345" t="s">
        <v>129</v>
      </c>
      <c r="AB270" s="54">
        <f t="shared" ref="AB270:AL270" si="539">AB269-7</f>
        <v>41185</v>
      </c>
      <c r="AC270" s="54">
        <f t="shared" si="539"/>
        <v>41578</v>
      </c>
      <c r="AD270" s="192">
        <f t="shared" si="539"/>
        <v>41246</v>
      </c>
      <c r="AE270" s="54">
        <f t="shared" si="539"/>
        <v>41282</v>
      </c>
      <c r="AF270" s="54">
        <f t="shared" si="539"/>
        <v>41317</v>
      </c>
      <c r="AG270" s="54">
        <f t="shared" si="539"/>
        <v>41337</v>
      </c>
      <c r="AH270" s="54">
        <f t="shared" si="539"/>
        <v>41373</v>
      </c>
      <c r="AI270" s="54">
        <f t="shared" si="539"/>
        <v>41387</v>
      </c>
      <c r="AJ270" s="54" t="s">
        <v>25</v>
      </c>
      <c r="AK270" s="54">
        <f t="shared" si="539"/>
        <v>41429</v>
      </c>
      <c r="AL270" s="865">
        <f t="shared" si="539"/>
        <v>41451</v>
      </c>
      <c r="AM270" s="865">
        <f>AM269-7</f>
        <v>41485</v>
      </c>
      <c r="AN270" s="54">
        <f>AN269-7</f>
        <v>41514</v>
      </c>
      <c r="AO270" s="56">
        <f>AO269-7</f>
        <v>41549</v>
      </c>
      <c r="AP270" s="54">
        <f>AP269-7</f>
        <v>41584</v>
      </c>
      <c r="AQ270" s="865">
        <f>AQ269-7</f>
        <v>41619</v>
      </c>
      <c r="AR270" s="54">
        <v>41625</v>
      </c>
      <c r="AS270" s="54">
        <f>AS269-7</f>
        <v>41695</v>
      </c>
      <c r="AT270" s="54">
        <f>AT269-7</f>
        <v>41730</v>
      </c>
      <c r="AU270" s="54" t="s">
        <v>106</v>
      </c>
      <c r="AV270" s="54">
        <v>41380</v>
      </c>
      <c r="AW270" s="54">
        <f>AW269-7</f>
        <v>41800</v>
      </c>
      <c r="AX270" s="54">
        <f>AX269-7</f>
        <v>41848</v>
      </c>
      <c r="AY270" s="54" t="s">
        <v>129</v>
      </c>
      <c r="AZ270" s="54">
        <f>AZ271+7</f>
        <v>41934</v>
      </c>
      <c r="BA270" s="54">
        <f>BA271+7</f>
        <v>41955</v>
      </c>
      <c r="BB270" s="54" t="s">
        <v>38</v>
      </c>
      <c r="BC270" s="54">
        <f>BC271+7</f>
        <v>42032</v>
      </c>
      <c r="BD270" s="54" t="s">
        <v>67</v>
      </c>
      <c r="BE270" s="54">
        <f>BE271+7</f>
        <v>42102</v>
      </c>
      <c r="BF270" s="54">
        <f>BF271+7</f>
        <v>7</v>
      </c>
      <c r="BG270" s="54" t="s">
        <v>106</v>
      </c>
      <c r="BH270" s="54" t="s">
        <v>106</v>
      </c>
      <c r="BJ270" s="54" t="s">
        <v>109</v>
      </c>
      <c r="BK270" s="54" t="s">
        <v>109</v>
      </c>
      <c r="BL270" s="54"/>
      <c r="BM270" s="54" t="s">
        <v>192</v>
      </c>
      <c r="BN270" s="54" t="s">
        <v>192</v>
      </c>
      <c r="BW270" s="926" t="s">
        <v>545</v>
      </c>
      <c r="CI270" s="891"/>
      <c r="CJ270" s="538"/>
      <c r="CK270" s="266"/>
      <c r="CL270" s="538"/>
      <c r="CM270" s="266"/>
      <c r="CN270" s="538"/>
      <c r="CO270" s="266"/>
      <c r="CP270" s="538"/>
      <c r="CQ270" s="3212"/>
      <c r="CR270" s="533"/>
      <c r="CS270" s="890"/>
      <c r="CT270" s="890"/>
      <c r="CU270" s="890"/>
      <c r="CV270" s="890"/>
      <c r="CW270" s="2091"/>
      <c r="CX270" s="3778"/>
      <c r="CY270" s="537"/>
      <c r="CZ270" s="2091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M270" s="814"/>
    </row>
    <row r="271" spans="1:122" s="18" customFormat="1" ht="30" hidden="1" customHeight="1" x14ac:dyDescent="0.25">
      <c r="A271" s="4690"/>
      <c r="B271" s="4675"/>
      <c r="C271" s="140" t="s">
        <v>340</v>
      </c>
      <c r="D271" s="140" t="s">
        <v>340</v>
      </c>
      <c r="E271" s="150">
        <f>E245-7</f>
        <v>-7</v>
      </c>
      <c r="F271" s="133" t="s">
        <v>29</v>
      </c>
      <c r="G271" s="150">
        <f>G245-7</f>
        <v>-7</v>
      </c>
      <c r="H271" s="144" t="s">
        <v>29</v>
      </c>
      <c r="I271" s="150" t="s">
        <v>29</v>
      </c>
      <c r="J271" s="133">
        <f>J245-7</f>
        <v>-7</v>
      </c>
      <c r="K271" s="102" t="s">
        <v>106</v>
      </c>
      <c r="L271" s="102" t="s">
        <v>106</v>
      </c>
      <c r="M271" s="150">
        <f>M245-7</f>
        <v>-7</v>
      </c>
      <c r="N271" s="201" t="s">
        <v>29</v>
      </c>
      <c r="O271" s="50">
        <f>O249-14</f>
        <v>-14</v>
      </c>
      <c r="P271" s="51"/>
      <c r="Q271" s="50">
        <f>Q249-14</f>
        <v>-14</v>
      </c>
      <c r="R271" s="51"/>
      <c r="S271" s="259"/>
      <c r="T271" s="50">
        <f>T249-14</f>
        <v>-14</v>
      </c>
      <c r="U271" s="73" t="s">
        <v>126</v>
      </c>
      <c r="V271" s="50">
        <v>40997</v>
      </c>
      <c r="W271" s="157" t="s">
        <v>106</v>
      </c>
      <c r="X271" s="62" t="s">
        <v>25</v>
      </c>
      <c r="Y271" s="191">
        <v>41065</v>
      </c>
      <c r="Z271" s="50">
        <v>41099</v>
      </c>
      <c r="AA271" s="50" t="s">
        <v>109</v>
      </c>
      <c r="AB271" s="50" t="s">
        <v>29</v>
      </c>
      <c r="AC271" s="50">
        <v>41200</v>
      </c>
      <c r="AD271" s="50" t="s">
        <v>38</v>
      </c>
      <c r="AE271" s="511">
        <f>AE245-14</f>
        <v>41290</v>
      </c>
      <c r="AF271" s="50" t="s">
        <v>38</v>
      </c>
      <c r="AG271" s="50" t="s">
        <v>38</v>
      </c>
      <c r="AH271" s="512">
        <v>41361</v>
      </c>
      <c r="AI271" s="50" t="s">
        <v>106</v>
      </c>
      <c r="AJ271" s="50" t="s">
        <v>25</v>
      </c>
      <c r="AK271" s="511">
        <f>AK245-14</f>
        <v>41438</v>
      </c>
      <c r="AL271" s="50" t="s">
        <v>109</v>
      </c>
      <c r="AM271" s="50" t="s">
        <v>109</v>
      </c>
      <c r="AN271" s="511">
        <f>AN245-14</f>
        <v>41529</v>
      </c>
      <c r="AO271" s="50" t="s">
        <v>192</v>
      </c>
      <c r="AP271" s="50" t="s">
        <v>192</v>
      </c>
      <c r="AQ271" s="511">
        <v>41589</v>
      </c>
      <c r="AR271" s="50" t="s">
        <v>67</v>
      </c>
      <c r="AS271" s="511">
        <f>AS245-14</f>
        <v>41710</v>
      </c>
      <c r="AT271" s="511">
        <f>AT245-14</f>
        <v>41739</v>
      </c>
      <c r="AU271" s="209" t="s">
        <v>106</v>
      </c>
      <c r="AV271" s="511"/>
      <c r="AW271" s="191"/>
      <c r="AX271" s="511"/>
      <c r="AY271" s="50" t="s">
        <v>129</v>
      </c>
      <c r="AZ271" s="511">
        <f>AZ249-14</f>
        <v>41927</v>
      </c>
      <c r="BA271" s="511">
        <f>BA249-14</f>
        <v>41948</v>
      </c>
      <c r="BB271" s="50" t="s">
        <v>38</v>
      </c>
      <c r="BC271" s="511">
        <f>BC249-14</f>
        <v>42025</v>
      </c>
      <c r="BD271" s="50" t="s">
        <v>67</v>
      </c>
      <c r="BE271" s="511">
        <f>BE249-14</f>
        <v>42095</v>
      </c>
      <c r="BF271" s="50"/>
      <c r="BG271" s="50" t="s">
        <v>106</v>
      </c>
      <c r="BH271" s="50" t="s">
        <v>106</v>
      </c>
      <c r="BJ271" s="50" t="s">
        <v>109</v>
      </c>
      <c r="BK271" s="50" t="s">
        <v>109</v>
      </c>
      <c r="BL271" s="50"/>
      <c r="BM271" s="50" t="s">
        <v>192</v>
      </c>
      <c r="BN271" s="50" t="s">
        <v>192</v>
      </c>
      <c r="BW271" s="926" t="s">
        <v>545</v>
      </c>
      <c r="CI271" s="891"/>
      <c r="CJ271" s="538"/>
      <c r="CK271" s="266"/>
      <c r="CL271" s="538"/>
      <c r="CM271" s="266"/>
      <c r="CN271" s="538"/>
      <c r="CO271" s="266"/>
      <c r="CP271" s="538"/>
      <c r="CQ271" s="3212"/>
      <c r="CR271" s="533"/>
      <c r="CS271" s="890"/>
      <c r="CT271" s="890"/>
      <c r="CU271" s="890"/>
      <c r="CV271" s="890"/>
      <c r="CW271" s="2091"/>
      <c r="CX271" s="3778"/>
      <c r="CY271" s="537"/>
      <c r="CZ271" s="2091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M271" s="814"/>
    </row>
    <row r="272" spans="1:122" s="18" customFormat="1" ht="30" hidden="1" customHeight="1" x14ac:dyDescent="0.25">
      <c r="A272" s="4690"/>
      <c r="B272" s="4675"/>
      <c r="C272" s="258" t="s">
        <v>132</v>
      </c>
      <c r="D272" s="258" t="s">
        <v>132</v>
      </c>
      <c r="E272" s="119"/>
      <c r="F272" s="60"/>
      <c r="G272" s="119"/>
      <c r="H272" s="257"/>
      <c r="I272" s="119"/>
      <c r="J272" s="60"/>
      <c r="K272" s="59"/>
      <c r="L272" s="257"/>
      <c r="M272" s="59"/>
      <c r="N272" s="260"/>
      <c r="O272" s="119">
        <f>O274+7</f>
        <v>0</v>
      </c>
      <c r="P272" s="257">
        <f>P274+7</f>
        <v>0</v>
      </c>
      <c r="Q272" s="119">
        <f>Q274+7</f>
        <v>0</v>
      </c>
      <c r="R272" s="257">
        <f>R274+7</f>
        <v>40898</v>
      </c>
      <c r="S272" s="260" t="e">
        <f>S274+7</f>
        <v>#VALUE!</v>
      </c>
      <c r="T272" s="119">
        <f>T274+6</f>
        <v>-7</v>
      </c>
      <c r="U272" s="257">
        <f>U274+6</f>
        <v>-8</v>
      </c>
      <c r="V272" s="119">
        <f>V274+6</f>
        <v>-8</v>
      </c>
      <c r="W272" s="257">
        <f>W274+6</f>
        <v>-8</v>
      </c>
      <c r="X272" s="119" t="s">
        <v>25</v>
      </c>
      <c r="Y272" s="119">
        <f t="shared" ref="Y272:AI272" si="540">Y274+6</f>
        <v>-8</v>
      </c>
      <c r="Z272" s="119">
        <f t="shared" si="540"/>
        <v>41127</v>
      </c>
      <c r="AA272" s="344">
        <f t="shared" si="540"/>
        <v>41163</v>
      </c>
      <c r="AB272" s="119">
        <f t="shared" si="540"/>
        <v>41192</v>
      </c>
      <c r="AC272" s="119">
        <f t="shared" si="540"/>
        <v>41585</v>
      </c>
      <c r="AD272" s="195">
        <f t="shared" si="540"/>
        <v>41253</v>
      </c>
      <c r="AE272" s="119">
        <f t="shared" si="540"/>
        <v>41289</v>
      </c>
      <c r="AF272" s="119">
        <f t="shared" si="540"/>
        <v>41323</v>
      </c>
      <c r="AG272" s="119">
        <f t="shared" si="540"/>
        <v>41344</v>
      </c>
      <c r="AH272" s="119">
        <f t="shared" si="540"/>
        <v>41380</v>
      </c>
      <c r="AI272" s="119">
        <f t="shared" si="540"/>
        <v>41395</v>
      </c>
      <c r="AJ272" s="119" t="s">
        <v>25</v>
      </c>
      <c r="AK272" s="119">
        <f t="shared" ref="AK272:AT272" si="541">AK274+6</f>
        <v>41436</v>
      </c>
      <c r="AL272" s="260">
        <f t="shared" si="541"/>
        <v>41458</v>
      </c>
      <c r="AM272" s="260">
        <f t="shared" si="541"/>
        <v>41493</v>
      </c>
      <c r="AN272" s="119">
        <f t="shared" si="541"/>
        <v>41521</v>
      </c>
      <c r="AO272" s="344">
        <f t="shared" si="541"/>
        <v>41556</v>
      </c>
      <c r="AP272" s="119">
        <f t="shared" si="541"/>
        <v>41591</v>
      </c>
      <c r="AQ272" s="260">
        <f t="shared" si="541"/>
        <v>41626</v>
      </c>
      <c r="AR272" s="119">
        <f t="shared" si="541"/>
        <v>41652</v>
      </c>
      <c r="AS272" s="119">
        <f t="shared" si="541"/>
        <v>41702</v>
      </c>
      <c r="AT272" s="119">
        <f t="shared" si="541"/>
        <v>41737</v>
      </c>
      <c r="AU272" s="119" t="s">
        <v>106</v>
      </c>
      <c r="AV272" s="119">
        <v>41773</v>
      </c>
      <c r="AW272" s="119">
        <f>AW274+6</f>
        <v>41443</v>
      </c>
      <c r="AX272" s="119">
        <f>AX274+6</f>
        <v>41855</v>
      </c>
      <c r="AY272" s="119" t="s">
        <v>129</v>
      </c>
      <c r="AZ272" s="119">
        <f>AZ274+6</f>
        <v>41925</v>
      </c>
      <c r="BA272" s="119">
        <f>BA274+6</f>
        <v>41932</v>
      </c>
      <c r="BB272" s="119" t="s">
        <v>38</v>
      </c>
      <c r="BC272" s="119">
        <f>BC274+6</f>
        <v>42016</v>
      </c>
      <c r="BD272" s="119" t="s">
        <v>67</v>
      </c>
      <c r="BE272" s="119">
        <f>BE274+6</f>
        <v>42086</v>
      </c>
      <c r="BF272" s="119"/>
      <c r="BG272" s="119" t="s">
        <v>106</v>
      </c>
      <c r="BH272" s="119" t="s">
        <v>106</v>
      </c>
      <c r="BJ272" s="119" t="s">
        <v>109</v>
      </c>
      <c r="BK272" s="119" t="s">
        <v>109</v>
      </c>
      <c r="BL272" s="119"/>
      <c r="BM272" s="119" t="s">
        <v>192</v>
      </c>
      <c r="BN272" s="119" t="s">
        <v>192</v>
      </c>
      <c r="CI272" s="891"/>
      <c r="CJ272" s="538"/>
      <c r="CK272" s="266"/>
      <c r="CL272" s="538"/>
      <c r="CM272" s="266"/>
      <c r="CN272" s="538"/>
      <c r="CO272" s="266"/>
      <c r="CP272" s="538"/>
      <c r="CQ272" s="3212"/>
      <c r="CR272" s="533"/>
      <c r="CS272" s="890"/>
      <c r="CT272" s="890"/>
      <c r="CU272" s="890"/>
      <c r="CV272" s="890"/>
      <c r="CW272" s="2091"/>
      <c r="CX272" s="3778"/>
      <c r="CY272" s="537"/>
      <c r="CZ272" s="2091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M272" s="814"/>
    </row>
    <row r="273" spans="1:117" s="18" customFormat="1" ht="30" hidden="1" customHeight="1" x14ac:dyDescent="0.25">
      <c r="A273" s="4690"/>
      <c r="B273" s="4675"/>
      <c r="C273" s="134" t="s">
        <v>21</v>
      </c>
      <c r="D273" s="134" t="s">
        <v>21</v>
      </c>
      <c r="E273" s="62">
        <v>40494</v>
      </c>
      <c r="F273" s="51">
        <f>F274+2</f>
        <v>-5</v>
      </c>
      <c r="G273" s="62">
        <f>G274+2</f>
        <v>40536</v>
      </c>
      <c r="H273" s="142" t="s">
        <v>67</v>
      </c>
      <c r="I273" s="62">
        <f>I274+2</f>
        <v>-5</v>
      </c>
      <c r="J273" s="51">
        <f>J274+2</f>
        <v>-5</v>
      </c>
      <c r="K273" s="50">
        <f>K274+2</f>
        <v>-5</v>
      </c>
      <c r="L273" s="63" t="s">
        <v>25</v>
      </c>
      <c r="M273" s="50">
        <f t="shared" ref="M273:R273" si="542">M274+2</f>
        <v>-5</v>
      </c>
      <c r="N273" s="105">
        <f t="shared" si="542"/>
        <v>-5</v>
      </c>
      <c r="O273" s="62">
        <f t="shared" si="542"/>
        <v>-5</v>
      </c>
      <c r="P273" s="63">
        <f t="shared" si="542"/>
        <v>-5</v>
      </c>
      <c r="Q273" s="62">
        <f t="shared" si="542"/>
        <v>-5</v>
      </c>
      <c r="R273" s="64">
        <f t="shared" si="542"/>
        <v>40893</v>
      </c>
      <c r="S273" s="339" t="s">
        <v>54</v>
      </c>
      <c r="T273" s="62">
        <f>T274+2</f>
        <v>-11</v>
      </c>
      <c r="U273" s="63">
        <f>U274+2</f>
        <v>-12</v>
      </c>
      <c r="V273" s="62">
        <f>V274+2</f>
        <v>-12</v>
      </c>
      <c r="W273" s="63">
        <f>W274+2</f>
        <v>-12</v>
      </c>
      <c r="X273" s="62" t="s">
        <v>25</v>
      </c>
      <c r="Y273" s="62">
        <f>Y274+2</f>
        <v>-12</v>
      </c>
      <c r="Z273" s="62">
        <f>Z274+3</f>
        <v>41124</v>
      </c>
      <c r="AA273" s="107">
        <f t="shared" ref="AA273:AH273" si="543">AA274+2</f>
        <v>41159</v>
      </c>
      <c r="AB273" s="62">
        <f t="shared" si="543"/>
        <v>41188</v>
      </c>
      <c r="AC273" s="62">
        <f t="shared" si="543"/>
        <v>41581</v>
      </c>
      <c r="AD273" s="191">
        <f t="shared" si="543"/>
        <v>41249</v>
      </c>
      <c r="AE273" s="62">
        <f t="shared" si="543"/>
        <v>41285</v>
      </c>
      <c r="AF273" s="62">
        <f t="shared" si="543"/>
        <v>41319</v>
      </c>
      <c r="AG273" s="62">
        <f t="shared" si="543"/>
        <v>41340</v>
      </c>
      <c r="AH273" s="62">
        <f t="shared" si="543"/>
        <v>41376</v>
      </c>
      <c r="AI273" s="62">
        <f>AI274+1</f>
        <v>41390</v>
      </c>
      <c r="AJ273" s="62" t="s">
        <v>25</v>
      </c>
      <c r="AK273" s="62">
        <f>AK274+2</f>
        <v>41432</v>
      </c>
      <c r="AL273" s="105">
        <f>AL274+2</f>
        <v>41454</v>
      </c>
      <c r="AM273" s="105">
        <v>41488</v>
      </c>
      <c r="AN273" s="62">
        <f t="shared" ref="AN273:AT273" si="544">AN274+2</f>
        <v>41517</v>
      </c>
      <c r="AO273" s="107">
        <f t="shared" si="544"/>
        <v>41552</v>
      </c>
      <c r="AP273" s="62">
        <f t="shared" si="544"/>
        <v>41587</v>
      </c>
      <c r="AQ273" s="105">
        <f t="shared" si="544"/>
        <v>41622</v>
      </c>
      <c r="AR273" s="62">
        <f t="shared" si="544"/>
        <v>41648</v>
      </c>
      <c r="AS273" s="62">
        <f t="shared" si="544"/>
        <v>41698</v>
      </c>
      <c r="AT273" s="62">
        <f t="shared" si="544"/>
        <v>41733</v>
      </c>
      <c r="AU273" s="62" t="s">
        <v>106</v>
      </c>
      <c r="AV273" s="62">
        <v>41403</v>
      </c>
      <c r="AW273" s="62">
        <f>AW229-42</f>
        <v>41803</v>
      </c>
      <c r="AX273" s="62">
        <f>AX229-39</f>
        <v>41851</v>
      </c>
      <c r="AY273" s="62" t="s">
        <v>129</v>
      </c>
      <c r="AZ273" s="62">
        <f>AZ229-35</f>
        <v>41922</v>
      </c>
      <c r="BA273" s="62">
        <f>BA229-35</f>
        <v>41943</v>
      </c>
      <c r="BB273" s="62" t="s">
        <v>38</v>
      </c>
      <c r="BC273" s="191">
        <f>BC229-49</f>
        <v>42006</v>
      </c>
      <c r="BD273" s="62" t="s">
        <v>67</v>
      </c>
      <c r="BE273" s="62">
        <f>BE229-35</f>
        <v>42090</v>
      </c>
      <c r="BF273" s="62"/>
      <c r="BG273" s="62" t="s">
        <v>106</v>
      </c>
      <c r="BH273" s="62" t="s">
        <v>106</v>
      </c>
      <c r="BI273" s="18" t="e">
        <f>AY229-AY273</f>
        <v>#VALUE!</v>
      </c>
      <c r="BJ273" s="62" t="s">
        <v>109</v>
      </c>
      <c r="BK273" s="62" t="s">
        <v>109</v>
      </c>
      <c r="BL273" s="62"/>
      <c r="BM273" s="62" t="s">
        <v>192</v>
      </c>
      <c r="BN273" s="62" t="s">
        <v>192</v>
      </c>
      <c r="CI273" s="891"/>
      <c r="CJ273" s="538"/>
      <c r="CK273" s="266"/>
      <c r="CL273" s="538"/>
      <c r="CM273" s="266"/>
      <c r="CN273" s="538"/>
      <c r="CO273" s="266"/>
      <c r="CP273" s="538"/>
      <c r="CQ273" s="3212"/>
      <c r="CR273" s="533"/>
      <c r="CS273" s="890"/>
      <c r="CT273" s="890"/>
      <c r="CU273" s="890"/>
      <c r="CV273" s="890"/>
      <c r="CW273" s="2091"/>
      <c r="CX273" s="3778"/>
      <c r="CY273" s="537"/>
      <c r="CZ273" s="2091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M273" s="814"/>
    </row>
    <row r="274" spans="1:117" s="18" customFormat="1" ht="30" hidden="1" customHeight="1" x14ac:dyDescent="0.25">
      <c r="A274" s="4690"/>
      <c r="B274" s="4675"/>
      <c r="C274" s="1052" t="s">
        <v>336</v>
      </c>
      <c r="D274" s="1052" t="s">
        <v>336</v>
      </c>
      <c r="E274" s="1053">
        <v>40492</v>
      </c>
      <c r="F274" s="1054">
        <f>F251-7</f>
        <v>-7</v>
      </c>
      <c r="G274" s="1055">
        <v>40534</v>
      </c>
      <c r="H274" s="1056" t="s">
        <v>67</v>
      </c>
      <c r="I274" s="1053">
        <f>I251-7</f>
        <v>-7</v>
      </c>
      <c r="J274" s="1054">
        <f>J251-7</f>
        <v>-7</v>
      </c>
      <c r="K274" s="57">
        <f>K251-7</f>
        <v>-7</v>
      </c>
      <c r="L274" s="1057" t="s">
        <v>25</v>
      </c>
      <c r="M274" s="57">
        <f>M251-7</f>
        <v>-7</v>
      </c>
      <c r="N274" s="1058">
        <f>N251-7</f>
        <v>-7</v>
      </c>
      <c r="O274" s="1053">
        <f>O251-7</f>
        <v>-7</v>
      </c>
      <c r="P274" s="1057">
        <f>P251-7</f>
        <v>-7</v>
      </c>
      <c r="Q274" s="1053">
        <f>Q251-7</f>
        <v>-7</v>
      </c>
      <c r="R274" s="1059">
        <v>40891</v>
      </c>
      <c r="S274" s="1060" t="s">
        <v>54</v>
      </c>
      <c r="T274" s="1053">
        <f>T251-13</f>
        <v>-13</v>
      </c>
      <c r="U274" s="1057">
        <f>U251-14</f>
        <v>-14</v>
      </c>
      <c r="V274" s="1053">
        <f>V251-14</f>
        <v>-14</v>
      </c>
      <c r="W274" s="1057">
        <f>W251-14</f>
        <v>-14</v>
      </c>
      <c r="X274" s="1053" t="s">
        <v>25</v>
      </c>
      <c r="Y274" s="1053">
        <f>Y251-14</f>
        <v>-14</v>
      </c>
      <c r="Z274" s="1061">
        <v>41121</v>
      </c>
      <c r="AA274" s="1062">
        <v>41157</v>
      </c>
      <c r="AB274" s="1053">
        <f>AB251-13</f>
        <v>41186</v>
      </c>
      <c r="AC274" s="1053">
        <v>41579</v>
      </c>
      <c r="AD274" s="1061">
        <v>41247</v>
      </c>
      <c r="AE274" s="1053">
        <f>AE251-13</f>
        <v>41283</v>
      </c>
      <c r="AF274" s="1053">
        <f>AF251-15</f>
        <v>41317</v>
      </c>
      <c r="AG274" s="1053">
        <f>AG251-14</f>
        <v>41338</v>
      </c>
      <c r="AH274" s="1053">
        <f>AH251-14</f>
        <v>41374</v>
      </c>
      <c r="AI274" s="1061">
        <f>AI251-20</f>
        <v>41389</v>
      </c>
      <c r="AJ274" s="1053" t="s">
        <v>25</v>
      </c>
      <c r="AK274" s="1053">
        <f>AK251-14</f>
        <v>41430</v>
      </c>
      <c r="AL274" s="1058">
        <f>AL251-20</f>
        <v>41452</v>
      </c>
      <c r="AM274" s="1058">
        <v>41487</v>
      </c>
      <c r="AN274" s="1053">
        <f>AN251-20</f>
        <v>41515</v>
      </c>
      <c r="AO274" s="1062">
        <f>AO251-20</f>
        <v>41550</v>
      </c>
      <c r="AP274" s="1053">
        <f>AP251-20</f>
        <v>41585</v>
      </c>
      <c r="AQ274" s="1060">
        <v>41620</v>
      </c>
      <c r="AR274" s="1061">
        <v>41646</v>
      </c>
      <c r="AS274" s="1053">
        <f>AS251-20</f>
        <v>41696</v>
      </c>
      <c r="AT274" s="1061">
        <v>41731</v>
      </c>
      <c r="AU274" s="1053" t="s">
        <v>106</v>
      </c>
      <c r="AV274" s="1053">
        <v>41401</v>
      </c>
      <c r="AW274" s="1053">
        <f>AW251-20</f>
        <v>41437</v>
      </c>
      <c r="AX274" s="1053">
        <v>41849</v>
      </c>
      <c r="AY274" s="1053" t="s">
        <v>129</v>
      </c>
      <c r="AZ274" s="1053">
        <v>41919</v>
      </c>
      <c r="BA274" s="1053">
        <f>BA251-29</f>
        <v>41926</v>
      </c>
      <c r="BB274" s="1061" t="s">
        <v>38</v>
      </c>
      <c r="BC274" s="57">
        <f>BC251-22</f>
        <v>42010</v>
      </c>
      <c r="BD274" s="57" t="s">
        <v>67</v>
      </c>
      <c r="BE274" s="57">
        <f>BE251-22</f>
        <v>42080</v>
      </c>
      <c r="BF274" s="62"/>
      <c r="BG274" s="62" t="s">
        <v>106</v>
      </c>
      <c r="BH274" s="62" t="s">
        <v>106</v>
      </c>
      <c r="BJ274" s="62" t="s">
        <v>109</v>
      </c>
      <c r="BK274" s="62" t="s">
        <v>109</v>
      </c>
      <c r="BL274" s="62"/>
      <c r="BM274" s="62" t="s">
        <v>192</v>
      </c>
      <c r="BN274" s="62" t="s">
        <v>192</v>
      </c>
      <c r="CI274" s="891"/>
      <c r="CJ274" s="538"/>
      <c r="CK274" s="266"/>
      <c r="CL274" s="538"/>
      <c r="CM274" s="266"/>
      <c r="CN274" s="538"/>
      <c r="CO274" s="266"/>
      <c r="CP274" s="538"/>
      <c r="CQ274" s="3212"/>
      <c r="CR274" s="533"/>
      <c r="CS274" s="890"/>
      <c r="CT274" s="890"/>
      <c r="CU274" s="890"/>
      <c r="CV274" s="890"/>
      <c r="CW274" s="2091"/>
      <c r="CX274" s="3778"/>
      <c r="CY274" s="537"/>
      <c r="CZ274" s="2091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M274" s="814"/>
    </row>
    <row r="275" spans="1:117" s="18" customFormat="1" ht="30" hidden="1" customHeight="1" x14ac:dyDescent="0.25">
      <c r="A275" s="4690"/>
      <c r="B275" s="4675"/>
      <c r="C275" s="134" t="s">
        <v>21</v>
      </c>
      <c r="D275" s="134" t="s">
        <v>21</v>
      </c>
      <c r="E275" s="98">
        <f>E274+2</f>
        <v>40494</v>
      </c>
      <c r="F275" s="132">
        <f>F274+2</f>
        <v>-5</v>
      </c>
      <c r="G275" s="98">
        <f>G274+2</f>
        <v>40536</v>
      </c>
      <c r="H275" s="143" t="s">
        <v>67</v>
      </c>
      <c r="I275" s="98">
        <f>I274+2</f>
        <v>-5</v>
      </c>
      <c r="J275" s="132">
        <f>J274+2</f>
        <v>-5</v>
      </c>
      <c r="K275" s="149">
        <f>K274+2</f>
        <v>-5</v>
      </c>
      <c r="L275" s="104" t="s">
        <v>25</v>
      </c>
      <c r="M275" s="149">
        <f t="shared" ref="M275:R275" si="545">M274+2</f>
        <v>-5</v>
      </c>
      <c r="N275" s="105">
        <f t="shared" si="545"/>
        <v>-5</v>
      </c>
      <c r="O275" s="62">
        <f t="shared" si="545"/>
        <v>-5</v>
      </c>
      <c r="P275" s="63">
        <f t="shared" si="545"/>
        <v>-5</v>
      </c>
      <c r="Q275" s="62">
        <f t="shared" si="545"/>
        <v>-5</v>
      </c>
      <c r="R275" s="63">
        <f t="shared" si="545"/>
        <v>40893</v>
      </c>
      <c r="S275" s="339" t="s">
        <v>54</v>
      </c>
      <c r="T275" s="62">
        <f>T274+2</f>
        <v>-11</v>
      </c>
      <c r="U275" s="63">
        <f>U274+2</f>
        <v>-12</v>
      </c>
      <c r="V275" s="62">
        <f>V274+2</f>
        <v>-12</v>
      </c>
      <c r="W275" s="63">
        <f>W274+2</f>
        <v>-12</v>
      </c>
      <c r="X275" s="62" t="s">
        <v>25</v>
      </c>
      <c r="Y275" s="62">
        <f t="shared" ref="Y275:AI275" si="546">Y274+2</f>
        <v>-12</v>
      </c>
      <c r="Z275" s="62">
        <f t="shared" si="546"/>
        <v>41123</v>
      </c>
      <c r="AA275" s="107">
        <f t="shared" si="546"/>
        <v>41159</v>
      </c>
      <c r="AB275" s="62">
        <f t="shared" si="546"/>
        <v>41188</v>
      </c>
      <c r="AC275" s="62">
        <f t="shared" si="546"/>
        <v>41581</v>
      </c>
      <c r="AD275" s="191">
        <f t="shared" si="546"/>
        <v>41249</v>
      </c>
      <c r="AE275" s="62">
        <f t="shared" si="546"/>
        <v>41285</v>
      </c>
      <c r="AF275" s="62">
        <f t="shared" si="546"/>
        <v>41319</v>
      </c>
      <c r="AG275" s="62">
        <f t="shared" si="546"/>
        <v>41340</v>
      </c>
      <c r="AH275" s="62">
        <f t="shared" si="546"/>
        <v>41376</v>
      </c>
      <c r="AI275" s="62">
        <f t="shared" si="546"/>
        <v>41391</v>
      </c>
      <c r="AJ275" s="62" t="s">
        <v>25</v>
      </c>
      <c r="AK275" s="62">
        <f t="shared" ref="AK275:AT275" si="547">AK274+2</f>
        <v>41432</v>
      </c>
      <c r="AL275" s="105">
        <f t="shared" si="547"/>
        <v>41454</v>
      </c>
      <c r="AM275" s="105">
        <f t="shared" si="547"/>
        <v>41489</v>
      </c>
      <c r="AN275" s="62">
        <f t="shared" si="547"/>
        <v>41517</v>
      </c>
      <c r="AO275" s="107">
        <f t="shared" si="547"/>
        <v>41552</v>
      </c>
      <c r="AP275" s="62">
        <f t="shared" si="547"/>
        <v>41587</v>
      </c>
      <c r="AQ275" s="105">
        <f t="shared" si="547"/>
        <v>41622</v>
      </c>
      <c r="AR275" s="62">
        <f t="shared" si="547"/>
        <v>41648</v>
      </c>
      <c r="AS275" s="62">
        <f t="shared" si="547"/>
        <v>41698</v>
      </c>
      <c r="AT275" s="62">
        <f t="shared" si="547"/>
        <v>41733</v>
      </c>
      <c r="AU275" s="62" t="s">
        <v>106</v>
      </c>
      <c r="AV275" s="62">
        <v>41769</v>
      </c>
      <c r="AW275" s="62">
        <f t="shared" ref="AW275:BE275" si="548">AW274+2</f>
        <v>41439</v>
      </c>
      <c r="AX275" s="62">
        <f t="shared" si="548"/>
        <v>41851</v>
      </c>
      <c r="AY275" s="62" t="e">
        <f t="shared" si="548"/>
        <v>#VALUE!</v>
      </c>
      <c r="AZ275" s="62">
        <f t="shared" si="548"/>
        <v>41921</v>
      </c>
      <c r="BA275" s="62">
        <f t="shared" si="548"/>
        <v>41928</v>
      </c>
      <c r="BB275" s="62" t="e">
        <f t="shared" si="548"/>
        <v>#VALUE!</v>
      </c>
      <c r="BC275" s="62">
        <f t="shared" si="548"/>
        <v>42012</v>
      </c>
      <c r="BD275" s="50" t="e">
        <f t="shared" si="548"/>
        <v>#VALUE!</v>
      </c>
      <c r="BE275" s="62">
        <f t="shared" si="548"/>
        <v>42082</v>
      </c>
      <c r="BF275" s="62"/>
      <c r="BG275" s="62" t="s">
        <v>106</v>
      </c>
      <c r="BH275" s="62" t="s">
        <v>106</v>
      </c>
      <c r="BJ275" s="62" t="s">
        <v>109</v>
      </c>
      <c r="BK275" s="62" t="s">
        <v>109</v>
      </c>
      <c r="BL275" s="62"/>
      <c r="BM275" s="62" t="s">
        <v>192</v>
      </c>
      <c r="BN275" s="62" t="s">
        <v>192</v>
      </c>
      <c r="CI275" s="891"/>
      <c r="CJ275" s="538"/>
      <c r="CK275" s="266"/>
      <c r="CL275" s="538"/>
      <c r="CM275" s="266"/>
      <c r="CN275" s="538"/>
      <c r="CO275" s="266"/>
      <c r="CP275" s="538"/>
      <c r="CQ275" s="3212"/>
      <c r="CR275" s="533"/>
      <c r="CS275" s="890"/>
      <c r="CT275" s="890"/>
      <c r="CU275" s="890"/>
      <c r="CV275" s="890"/>
      <c r="CW275" s="2091"/>
      <c r="CX275" s="3778"/>
      <c r="CY275" s="537"/>
      <c r="CZ275" s="2091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M275" s="814"/>
    </row>
    <row r="276" spans="1:117" s="18" customFormat="1" ht="30" hidden="1" customHeight="1" x14ac:dyDescent="0.25">
      <c r="A276" s="4690"/>
      <c r="B276" s="4675"/>
      <c r="C276" s="140" t="s">
        <v>92</v>
      </c>
      <c r="D276" s="140" t="s">
        <v>92</v>
      </c>
      <c r="E276" s="89">
        <v>40485</v>
      </c>
      <c r="F276" s="133">
        <f>F274-7</f>
        <v>-14</v>
      </c>
      <c r="G276" s="103">
        <v>40526</v>
      </c>
      <c r="H276" s="144" t="s">
        <v>67</v>
      </c>
      <c r="I276" s="89">
        <f>I274-14</f>
        <v>-21</v>
      </c>
      <c r="J276" s="133">
        <f>J274-7</f>
        <v>-14</v>
      </c>
      <c r="K276" s="150">
        <f>K274-14</f>
        <v>-21</v>
      </c>
      <c r="L276" s="102" t="s">
        <v>25</v>
      </c>
      <c r="M276" s="150">
        <f t="shared" ref="M276:R276" si="549">M274-14</f>
        <v>-21</v>
      </c>
      <c r="N276" s="105">
        <f t="shared" si="549"/>
        <v>-21</v>
      </c>
      <c r="O276" s="62">
        <f t="shared" si="549"/>
        <v>-21</v>
      </c>
      <c r="P276" s="63">
        <f t="shared" si="549"/>
        <v>-21</v>
      </c>
      <c r="Q276" s="62">
        <f t="shared" si="549"/>
        <v>-21</v>
      </c>
      <c r="R276" s="63">
        <f t="shared" si="549"/>
        <v>40877</v>
      </c>
      <c r="S276" s="339" t="s">
        <v>54</v>
      </c>
      <c r="T276" s="62">
        <f>T274-14</f>
        <v>-27</v>
      </c>
      <c r="U276" s="63">
        <f>U274-14</f>
        <v>-28</v>
      </c>
      <c r="V276" s="62">
        <f>V274-14</f>
        <v>-28</v>
      </c>
      <c r="W276" s="63">
        <f>W274-14</f>
        <v>-28</v>
      </c>
      <c r="X276" s="62" t="s">
        <v>25</v>
      </c>
      <c r="Y276" s="62">
        <f>Y274-14</f>
        <v>-28</v>
      </c>
      <c r="Z276" s="62">
        <f>Z274-14</f>
        <v>41107</v>
      </c>
      <c r="AA276" s="107">
        <v>41149</v>
      </c>
      <c r="AB276" s="62">
        <f>AB274-14</f>
        <v>41172</v>
      </c>
      <c r="AC276" s="62">
        <f>AC274-14</f>
        <v>41565</v>
      </c>
      <c r="AD276" s="191">
        <f>AD274-14</f>
        <v>41233</v>
      </c>
      <c r="AE276" s="62">
        <v>41261</v>
      </c>
      <c r="AF276" s="62">
        <f>AF274-14</f>
        <v>41303</v>
      </c>
      <c r="AG276" s="62">
        <f>AG274-14</f>
        <v>41324</v>
      </c>
      <c r="AH276" s="62">
        <f>AH274-14</f>
        <v>41360</v>
      </c>
      <c r="AI276" s="62">
        <f>AI274-14</f>
        <v>41375</v>
      </c>
      <c r="AJ276" s="62" t="s">
        <v>25</v>
      </c>
      <c r="AK276" s="62">
        <f t="shared" ref="AK276:AP276" si="550">AK274-14</f>
        <v>41416</v>
      </c>
      <c r="AL276" s="105">
        <f t="shared" si="550"/>
        <v>41438</v>
      </c>
      <c r="AM276" s="105">
        <f t="shared" si="550"/>
        <v>41473</v>
      </c>
      <c r="AN276" s="62">
        <f t="shared" si="550"/>
        <v>41501</v>
      </c>
      <c r="AO276" s="107">
        <f t="shared" si="550"/>
        <v>41536</v>
      </c>
      <c r="AP276" s="62">
        <f t="shared" si="550"/>
        <v>41571</v>
      </c>
      <c r="AQ276" s="105">
        <v>41604</v>
      </c>
      <c r="AR276" s="62">
        <v>41625</v>
      </c>
      <c r="AS276" s="62">
        <f>AS274-14</f>
        <v>41682</v>
      </c>
      <c r="AT276" s="62">
        <f>AT274-14</f>
        <v>41717</v>
      </c>
      <c r="AU276" s="62" t="s">
        <v>106</v>
      </c>
      <c r="AV276" s="62">
        <v>41387</v>
      </c>
      <c r="AW276" s="191">
        <f>AW249-14</f>
        <v>41450</v>
      </c>
      <c r="AX276" s="62">
        <f>AX274-14</f>
        <v>41835</v>
      </c>
      <c r="AY276" s="62" t="s">
        <v>129</v>
      </c>
      <c r="AZ276" s="62">
        <f>AZ274-14</f>
        <v>41905</v>
      </c>
      <c r="BA276" s="62">
        <f>BA277</f>
        <v>41926</v>
      </c>
      <c r="BB276" s="62" t="s">
        <v>38</v>
      </c>
      <c r="BC276" s="191">
        <f>BC274-21</f>
        <v>41989</v>
      </c>
      <c r="BD276" s="50" t="s">
        <v>67</v>
      </c>
      <c r="BE276" s="62">
        <f>BE277</f>
        <v>42073</v>
      </c>
      <c r="BF276" s="62">
        <f>BF267</f>
        <v>42109</v>
      </c>
      <c r="BG276" s="62" t="s">
        <v>106</v>
      </c>
      <c r="BH276" s="62" t="s">
        <v>106</v>
      </c>
      <c r="BJ276" s="62" t="s">
        <v>109</v>
      </c>
      <c r="BK276" s="62" t="s">
        <v>109</v>
      </c>
      <c r="BL276" s="62"/>
      <c r="BM276" s="62" t="s">
        <v>192</v>
      </c>
      <c r="BN276" s="62" t="s">
        <v>192</v>
      </c>
      <c r="CI276" s="891"/>
      <c r="CJ276" s="538"/>
      <c r="CK276" s="266"/>
      <c r="CL276" s="538"/>
      <c r="CM276" s="266"/>
      <c r="CN276" s="538"/>
      <c r="CO276" s="266"/>
      <c r="CP276" s="538"/>
      <c r="CQ276" s="3212"/>
      <c r="CR276" s="533"/>
      <c r="CS276" s="890"/>
      <c r="CT276" s="890"/>
      <c r="CU276" s="890"/>
      <c r="CV276" s="890"/>
      <c r="CW276" s="2091"/>
      <c r="CX276" s="3778"/>
      <c r="CY276" s="537"/>
      <c r="CZ276" s="2091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M276" s="814"/>
    </row>
    <row r="277" spans="1:117" s="18" customFormat="1" ht="30" hidden="1" customHeight="1" x14ac:dyDescent="0.25">
      <c r="A277" s="4690"/>
      <c r="B277" s="4675"/>
      <c r="C277" s="140" t="s">
        <v>339</v>
      </c>
      <c r="D277" s="140" t="s">
        <v>339</v>
      </c>
      <c r="E277" s="150"/>
      <c r="F277" s="133"/>
      <c r="G277" s="150"/>
      <c r="H277" s="144"/>
      <c r="I277" s="150"/>
      <c r="J277" s="133"/>
      <c r="K277" s="102"/>
      <c r="L277" s="102"/>
      <c r="M277" s="150"/>
      <c r="N277" s="201"/>
      <c r="O277" s="50"/>
      <c r="P277" s="51"/>
      <c r="Q277" s="50"/>
      <c r="R277" s="51"/>
      <c r="S277" s="259"/>
      <c r="T277" s="50"/>
      <c r="U277" s="73"/>
      <c r="V277" s="50"/>
      <c r="W277" s="157"/>
      <c r="X277" s="62"/>
      <c r="Y277" s="191"/>
      <c r="Z277" s="50"/>
      <c r="AA277" s="50"/>
      <c r="AB277" s="50"/>
      <c r="AC277" s="50"/>
      <c r="AD277" s="50"/>
      <c r="AE277" s="511"/>
      <c r="AF277" s="50"/>
      <c r="AG277" s="50"/>
      <c r="AH277" s="512"/>
      <c r="AI277" s="50"/>
      <c r="AJ277" s="50"/>
      <c r="AK277" s="511"/>
      <c r="AL277" s="50"/>
      <c r="AM277" s="50"/>
      <c r="AN277" s="511"/>
      <c r="AO277" s="50"/>
      <c r="AP277" s="50"/>
      <c r="AQ277" s="511"/>
      <c r="AR277" s="50"/>
      <c r="AS277" s="511"/>
      <c r="AT277" s="511"/>
      <c r="AU277" s="209"/>
      <c r="AV277" s="511"/>
      <c r="AW277" s="1063"/>
      <c r="AX277" s="1063"/>
      <c r="AY277" s="50" t="s">
        <v>129</v>
      </c>
      <c r="AZ277" s="1063">
        <f>AZ273-17</f>
        <v>41905</v>
      </c>
      <c r="BA277" s="1063">
        <f>BA273-17</f>
        <v>41926</v>
      </c>
      <c r="BB277" s="50" t="s">
        <v>38</v>
      </c>
      <c r="BC277" s="1063">
        <f>BC273-17</f>
        <v>41989</v>
      </c>
      <c r="BD277" s="50" t="s">
        <v>67</v>
      </c>
      <c r="BE277" s="1063">
        <f>BE273-17</f>
        <v>42073</v>
      </c>
      <c r="BF277" s="50"/>
      <c r="BG277" s="50" t="s">
        <v>106</v>
      </c>
      <c r="BH277" s="50" t="s">
        <v>106</v>
      </c>
      <c r="BJ277" s="50" t="s">
        <v>109</v>
      </c>
      <c r="BK277" s="50" t="s">
        <v>109</v>
      </c>
      <c r="BL277" s="50"/>
      <c r="BM277" s="50" t="s">
        <v>192</v>
      </c>
      <c r="BN277" s="50" t="s">
        <v>192</v>
      </c>
      <c r="CI277" s="891"/>
      <c r="CJ277" s="538"/>
      <c r="CK277" s="266"/>
      <c r="CL277" s="538"/>
      <c r="CM277" s="266"/>
      <c r="CN277" s="538"/>
      <c r="CO277" s="266"/>
      <c r="CP277" s="538"/>
      <c r="CQ277" s="3212"/>
      <c r="CR277" s="533"/>
      <c r="CS277" s="890"/>
      <c r="CT277" s="890"/>
      <c r="CU277" s="890"/>
      <c r="CV277" s="890"/>
      <c r="CW277" s="2091"/>
      <c r="CX277" s="3778"/>
      <c r="CY277" s="537"/>
      <c r="CZ277" s="2091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M277" s="814"/>
    </row>
    <row r="278" spans="1:117" s="18" customFormat="1" ht="30" hidden="1" customHeight="1" x14ac:dyDescent="0.25">
      <c r="A278" s="4690"/>
      <c r="B278" s="4675"/>
      <c r="C278" s="140" t="s">
        <v>338</v>
      </c>
      <c r="D278" s="140" t="s">
        <v>338</v>
      </c>
      <c r="E278" s="150"/>
      <c r="F278" s="133"/>
      <c r="G278" s="150"/>
      <c r="H278" s="144"/>
      <c r="I278" s="150"/>
      <c r="J278" s="133"/>
      <c r="K278" s="102"/>
      <c r="L278" s="102"/>
      <c r="M278" s="150"/>
      <c r="N278" s="201"/>
      <c r="O278" s="50"/>
      <c r="P278" s="51"/>
      <c r="Q278" s="50"/>
      <c r="R278" s="51"/>
      <c r="S278" s="259"/>
      <c r="T278" s="50"/>
      <c r="U278" s="73"/>
      <c r="V278" s="50"/>
      <c r="W278" s="157"/>
      <c r="X278" s="62"/>
      <c r="Y278" s="191"/>
      <c r="Z278" s="50"/>
      <c r="AA278" s="50"/>
      <c r="AB278" s="50"/>
      <c r="AC278" s="50"/>
      <c r="AD278" s="50"/>
      <c r="AE278" s="511"/>
      <c r="AF278" s="50"/>
      <c r="AG278" s="50"/>
      <c r="AH278" s="512"/>
      <c r="AI278" s="50"/>
      <c r="AJ278" s="50"/>
      <c r="AK278" s="511"/>
      <c r="AL278" s="50"/>
      <c r="AM278" s="50"/>
      <c r="AN278" s="511"/>
      <c r="AO278" s="50"/>
      <c r="AP278" s="50"/>
      <c r="AQ278" s="511"/>
      <c r="AR278" s="50"/>
      <c r="AS278" s="511"/>
      <c r="AT278" s="511"/>
      <c r="AU278" s="209"/>
      <c r="AV278" s="511"/>
      <c r="AW278" s="191"/>
      <c r="AX278" s="511"/>
      <c r="AY278" s="50" t="s">
        <v>129</v>
      </c>
      <c r="AZ278" s="511">
        <f>AZ277-7</f>
        <v>41898</v>
      </c>
      <c r="BA278" s="511">
        <f>BA277-7</f>
        <v>41919</v>
      </c>
      <c r="BB278" s="50" t="s">
        <v>38</v>
      </c>
      <c r="BC278" s="511">
        <f>BC277-7</f>
        <v>41982</v>
      </c>
      <c r="BD278" s="50" t="s">
        <v>67</v>
      </c>
      <c r="BE278" s="511">
        <f>BE277-7</f>
        <v>42066</v>
      </c>
      <c r="BF278" s="50"/>
      <c r="BG278" s="50" t="s">
        <v>106</v>
      </c>
      <c r="BH278" s="50" t="s">
        <v>106</v>
      </c>
      <c r="BJ278" s="50" t="s">
        <v>109</v>
      </c>
      <c r="BK278" s="50" t="s">
        <v>109</v>
      </c>
      <c r="BL278" s="50"/>
      <c r="BM278" s="50" t="s">
        <v>192</v>
      </c>
      <c r="BN278" s="50" t="s">
        <v>192</v>
      </c>
      <c r="CI278" s="891"/>
      <c r="CJ278" s="538"/>
      <c r="CK278" s="266"/>
      <c r="CL278" s="538"/>
      <c r="CM278" s="266"/>
      <c r="CN278" s="538"/>
      <c r="CO278" s="266"/>
      <c r="CP278" s="538"/>
      <c r="CQ278" s="3212"/>
      <c r="CR278" s="533"/>
      <c r="CS278" s="890"/>
      <c r="CT278" s="890"/>
      <c r="CU278" s="890"/>
      <c r="CV278" s="890"/>
      <c r="CW278" s="2091"/>
      <c r="CX278" s="3778"/>
      <c r="CY278" s="537"/>
      <c r="CZ278" s="2091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M278" s="814"/>
    </row>
    <row r="279" spans="1:117" s="18" customFormat="1" ht="30" hidden="1" customHeight="1" thickBot="1" x14ac:dyDescent="0.3">
      <c r="A279" s="4690"/>
      <c r="B279" s="4675"/>
      <c r="C279" s="140" t="s">
        <v>337</v>
      </c>
      <c r="D279" s="140" t="s">
        <v>337</v>
      </c>
      <c r="E279" s="150">
        <f>E276-7</f>
        <v>40478</v>
      </c>
      <c r="F279" s="133" t="s">
        <v>29</v>
      </c>
      <c r="G279" s="150">
        <f>G276-7</f>
        <v>40519</v>
      </c>
      <c r="H279" s="144" t="s">
        <v>29</v>
      </c>
      <c r="I279" s="150" t="s">
        <v>29</v>
      </c>
      <c r="J279" s="133">
        <f>J276-7</f>
        <v>-21</v>
      </c>
      <c r="K279" s="102" t="s">
        <v>106</v>
      </c>
      <c r="L279" s="102" t="s">
        <v>106</v>
      </c>
      <c r="M279" s="150">
        <f>M276-7</f>
        <v>-28</v>
      </c>
      <c r="N279" s="201" t="s">
        <v>29</v>
      </c>
      <c r="O279" s="50" t="e">
        <f>#REF!-14</f>
        <v>#REF!</v>
      </c>
      <c r="P279" s="51"/>
      <c r="Q279" s="50" t="e">
        <f>#REF!-14</f>
        <v>#REF!</v>
      </c>
      <c r="R279" s="51"/>
      <c r="S279" s="259"/>
      <c r="T279" s="50" t="e">
        <f>#REF!-14</f>
        <v>#REF!</v>
      </c>
      <c r="U279" s="73" t="s">
        <v>126</v>
      </c>
      <c r="V279" s="50">
        <v>40997</v>
      </c>
      <c r="W279" s="157" t="s">
        <v>106</v>
      </c>
      <c r="X279" s="62" t="s">
        <v>25</v>
      </c>
      <c r="Y279" s="191">
        <v>41065</v>
      </c>
      <c r="Z279" s="50">
        <v>41099</v>
      </c>
      <c r="AA279" s="50" t="s">
        <v>109</v>
      </c>
      <c r="AB279" s="50" t="s">
        <v>29</v>
      </c>
      <c r="AC279" s="50">
        <v>41200</v>
      </c>
      <c r="AD279" s="50" t="s">
        <v>38</v>
      </c>
      <c r="AE279" s="511">
        <f>AE276-14</f>
        <v>41247</v>
      </c>
      <c r="AF279" s="50" t="s">
        <v>38</v>
      </c>
      <c r="AG279" s="50" t="s">
        <v>38</v>
      </c>
      <c r="AH279" s="512">
        <v>41361</v>
      </c>
      <c r="AI279" s="50" t="s">
        <v>106</v>
      </c>
      <c r="AJ279" s="50" t="s">
        <v>25</v>
      </c>
      <c r="AK279" s="511">
        <f>AK276-14</f>
        <v>41402</v>
      </c>
      <c r="AL279" s="50" t="s">
        <v>109</v>
      </c>
      <c r="AM279" s="50" t="s">
        <v>109</v>
      </c>
      <c r="AN279" s="511">
        <f>AN276-14</f>
        <v>41487</v>
      </c>
      <c r="AO279" s="50" t="s">
        <v>192</v>
      </c>
      <c r="AP279" s="50" t="s">
        <v>192</v>
      </c>
      <c r="AQ279" s="511">
        <v>41589</v>
      </c>
      <c r="AR279" s="50" t="s">
        <v>67</v>
      </c>
      <c r="AS279" s="511">
        <f>AS276-14</f>
        <v>41668</v>
      </c>
      <c r="AT279" s="511">
        <f>AT276-14</f>
        <v>41703</v>
      </c>
      <c r="AU279" s="209" t="s">
        <v>106</v>
      </c>
      <c r="AV279" s="511"/>
      <c r="AW279" s="191"/>
      <c r="AX279" s="511"/>
      <c r="AY279" s="50" t="s">
        <v>129</v>
      </c>
      <c r="AZ279" s="511">
        <f>AZ276-14</f>
        <v>41891</v>
      </c>
      <c r="BA279" s="511">
        <f>BA276-14</f>
        <v>41912</v>
      </c>
      <c r="BB279" s="50" t="s">
        <v>38</v>
      </c>
      <c r="BC279" s="511">
        <f>BC276-14</f>
        <v>41975</v>
      </c>
      <c r="BD279" s="50" t="s">
        <v>67</v>
      </c>
      <c r="BE279" s="511">
        <f>BE276-14</f>
        <v>42059</v>
      </c>
      <c r="BF279" s="50"/>
      <c r="BG279" s="50" t="s">
        <v>106</v>
      </c>
      <c r="BH279" s="50" t="s">
        <v>106</v>
      </c>
      <c r="BJ279" s="50" t="s">
        <v>109</v>
      </c>
      <c r="BK279" s="50" t="s">
        <v>109</v>
      </c>
      <c r="BL279" s="50"/>
      <c r="BM279" s="50" t="s">
        <v>192</v>
      </c>
      <c r="BN279" s="50" t="s">
        <v>192</v>
      </c>
      <c r="CI279" s="891"/>
      <c r="CJ279" s="538"/>
      <c r="CK279" s="266"/>
      <c r="CL279" s="538"/>
      <c r="CM279" s="266"/>
      <c r="CN279" s="538"/>
      <c r="CO279" s="266"/>
      <c r="CP279" s="538"/>
      <c r="CQ279" s="3212"/>
      <c r="CR279" s="533"/>
      <c r="CS279" s="890"/>
      <c r="CT279" s="890"/>
      <c r="CU279" s="890"/>
      <c r="CV279" s="890"/>
      <c r="CW279" s="2091"/>
      <c r="CX279" s="3778"/>
      <c r="CY279" s="537"/>
      <c r="CZ279" s="2091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M279" s="814"/>
    </row>
    <row r="280" spans="1:117" s="18" customFormat="1" ht="30" hidden="1" customHeight="1" x14ac:dyDescent="0.25">
      <c r="A280" s="4690"/>
      <c r="B280" s="4675"/>
      <c r="C280" s="141" t="s">
        <v>98</v>
      </c>
      <c r="D280" s="141" t="s">
        <v>98</v>
      </c>
      <c r="E280" s="112"/>
      <c r="F280" s="113"/>
      <c r="G280" s="114"/>
      <c r="H280" s="115"/>
      <c r="I280" s="112"/>
      <c r="J280" s="113"/>
      <c r="K280" s="116"/>
      <c r="L280" s="115" t="s">
        <v>25</v>
      </c>
      <c r="M280" s="116"/>
      <c r="N280" s="259"/>
      <c r="O280" s="186"/>
      <c r="P280" s="264"/>
      <c r="Q280" s="186"/>
      <c r="R280" s="264"/>
      <c r="S280" s="259"/>
      <c r="T280" s="186"/>
      <c r="U280" s="264"/>
      <c r="V280" s="186"/>
      <c r="W280" s="264"/>
      <c r="X280" s="186"/>
      <c r="Y280" s="186"/>
      <c r="Z280" s="186"/>
      <c r="AA280" s="746"/>
      <c r="AC280" s="831"/>
      <c r="AD280" s="830"/>
      <c r="AE280" s="830"/>
      <c r="AF280" s="830"/>
      <c r="AJ280" s="814"/>
      <c r="AL280" s="891"/>
      <c r="AM280" s="900"/>
      <c r="AN280" s="538"/>
      <c r="AO280" s="890"/>
      <c r="AQ280" s="891"/>
      <c r="AR280" s="538"/>
      <c r="AS280" s="538"/>
      <c r="AT280" s="538"/>
      <c r="AU280" s="533"/>
      <c r="AV280" s="538"/>
      <c r="AW280" s="948"/>
      <c r="AX280" s="538"/>
      <c r="AY280" s="538"/>
      <c r="AZ280" s="538"/>
      <c r="BA280" s="538"/>
      <c r="BB280" s="538"/>
      <c r="BC280" s="538"/>
      <c r="BD280" s="538"/>
      <c r="BE280" s="538"/>
      <c r="BF280" s="538"/>
      <c r="BG280" s="266"/>
      <c r="BL280" s="580"/>
      <c r="BM280" s="580"/>
      <c r="BN280" s="580"/>
      <c r="CI280" s="891"/>
      <c r="CJ280" s="538"/>
      <c r="CK280" s="266"/>
      <c r="CL280" s="538"/>
      <c r="CM280" s="266"/>
      <c r="CN280" s="538"/>
      <c r="CO280" s="266"/>
      <c r="CP280" s="538"/>
      <c r="CQ280" s="3212"/>
      <c r="CR280" s="533"/>
      <c r="CS280" s="890"/>
      <c r="CT280" s="890"/>
      <c r="CU280" s="890"/>
      <c r="CV280" s="890"/>
      <c r="CW280" s="2091"/>
      <c r="CX280" s="3778"/>
      <c r="CY280" s="537"/>
      <c r="CZ280" s="2091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M280" s="814"/>
    </row>
    <row r="281" spans="1:117" s="18" customFormat="1" ht="30" hidden="1" customHeight="1" x14ac:dyDescent="0.25">
      <c r="A281" s="4690"/>
      <c r="B281" s="4675"/>
      <c r="C281" s="141"/>
      <c r="D281" s="141"/>
      <c r="E281" s="112"/>
      <c r="F281" s="113"/>
      <c r="G281" s="114"/>
      <c r="H281" s="115"/>
      <c r="I281" s="112"/>
      <c r="J281" s="113"/>
      <c r="K281" s="116"/>
      <c r="L281" s="115" t="s">
        <v>25</v>
      </c>
      <c r="M281" s="116"/>
      <c r="N281" s="259"/>
      <c r="O281" s="186"/>
      <c r="P281" s="264"/>
      <c r="Q281" s="186"/>
      <c r="R281" s="264"/>
      <c r="S281" s="259"/>
      <c r="T281" s="186"/>
      <c r="U281" s="264"/>
      <c r="V281" s="186"/>
      <c r="W281" s="264"/>
      <c r="X281" s="186"/>
      <c r="Y281" s="186"/>
      <c r="Z281" s="186"/>
      <c r="AA281" s="746"/>
      <c r="AC281" s="831"/>
      <c r="AD281" s="830"/>
      <c r="AE281" s="830"/>
      <c r="AF281" s="830"/>
      <c r="AJ281" s="814"/>
      <c r="AL281" s="891"/>
      <c r="AM281" s="900"/>
      <c r="AN281" s="538"/>
      <c r="AO281" s="890"/>
      <c r="AQ281" s="891"/>
      <c r="AR281" s="538"/>
      <c r="AS281" s="538"/>
      <c r="AT281" s="538"/>
      <c r="AU281" s="533"/>
      <c r="AV281" s="538"/>
      <c r="AW281" s="948"/>
      <c r="AX281" s="538"/>
      <c r="AY281" s="538"/>
      <c r="AZ281" s="538"/>
      <c r="BA281" s="538"/>
      <c r="BB281" s="538"/>
      <c r="BC281" s="538"/>
      <c r="BD281" s="538"/>
      <c r="BE281" s="538"/>
      <c r="BF281" s="538"/>
      <c r="BG281" s="266"/>
      <c r="BL281" s="580"/>
      <c r="BM281" s="580"/>
      <c r="BN281" s="580"/>
      <c r="CI281" s="891"/>
      <c r="CJ281" s="538"/>
      <c r="CK281" s="266"/>
      <c r="CL281" s="538"/>
      <c r="CM281" s="266"/>
      <c r="CN281" s="538"/>
      <c r="CO281" s="266"/>
      <c r="CP281" s="538"/>
      <c r="CQ281" s="3212"/>
      <c r="CR281" s="533"/>
      <c r="CS281" s="890"/>
      <c r="CT281" s="890"/>
      <c r="CU281" s="890"/>
      <c r="CV281" s="890"/>
      <c r="CW281" s="2091"/>
      <c r="CX281" s="3778"/>
      <c r="CY281" s="537"/>
      <c r="CZ281" s="2091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M281" s="814"/>
    </row>
    <row r="282" spans="1:117" s="18" customFormat="1" ht="30" hidden="1" customHeight="1" x14ac:dyDescent="0.25">
      <c r="A282" s="4690"/>
      <c r="B282" s="4675"/>
      <c r="C282" s="141"/>
      <c r="D282" s="141"/>
      <c r="E282" s="112"/>
      <c r="F282" s="113"/>
      <c r="G282" s="114"/>
      <c r="H282" s="115"/>
      <c r="I282" s="112"/>
      <c r="J282" s="113"/>
      <c r="K282" s="116"/>
      <c r="L282" s="115" t="s">
        <v>25</v>
      </c>
      <c r="M282" s="116"/>
      <c r="N282" s="259"/>
      <c r="O282" s="186"/>
      <c r="P282" s="264"/>
      <c r="Q282" s="186"/>
      <c r="R282" s="264"/>
      <c r="S282" s="259"/>
      <c r="T282" s="186"/>
      <c r="U282" s="264"/>
      <c r="V282" s="186"/>
      <c r="W282" s="264"/>
      <c r="X282" s="186"/>
      <c r="Y282" s="186"/>
      <c r="Z282" s="186"/>
      <c r="AA282" s="746"/>
      <c r="AC282" s="831"/>
      <c r="AD282" s="830"/>
      <c r="AE282" s="830"/>
      <c r="AF282" s="830"/>
      <c r="AJ282" s="814"/>
      <c r="AL282" s="891"/>
      <c r="AM282" s="900"/>
      <c r="AN282" s="538"/>
      <c r="AO282" s="890"/>
      <c r="AQ282" s="891"/>
      <c r="AR282" s="538"/>
      <c r="AS282" s="538"/>
      <c r="AT282" s="538"/>
      <c r="AU282" s="533"/>
      <c r="AV282" s="538"/>
      <c r="AW282" s="948"/>
      <c r="AX282" s="538"/>
      <c r="AY282" s="538"/>
      <c r="AZ282" s="538"/>
      <c r="BA282" s="538"/>
      <c r="BB282" s="538"/>
      <c r="BC282" s="538"/>
      <c r="BD282" s="538"/>
      <c r="BE282" s="538"/>
      <c r="BF282" s="538"/>
      <c r="BG282" s="266"/>
      <c r="BL282" s="580"/>
      <c r="BM282" s="580"/>
      <c r="BN282" s="580"/>
      <c r="CI282" s="891"/>
      <c r="CJ282" s="538"/>
      <c r="CK282" s="266"/>
      <c r="CL282" s="538"/>
      <c r="CM282" s="266"/>
      <c r="CN282" s="538"/>
      <c r="CO282" s="266"/>
      <c r="CP282" s="538"/>
      <c r="CQ282" s="3212"/>
      <c r="CR282" s="533"/>
      <c r="CS282" s="890"/>
      <c r="CT282" s="890"/>
      <c r="CU282" s="890"/>
      <c r="CV282" s="890"/>
      <c r="CW282" s="2091"/>
      <c r="CX282" s="3778"/>
      <c r="CY282" s="537"/>
      <c r="CZ282" s="2091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M282" s="814"/>
    </row>
    <row r="283" spans="1:117" s="18" customFormat="1" ht="30" hidden="1" customHeight="1" x14ac:dyDescent="0.25">
      <c r="A283" s="4690"/>
      <c r="B283" s="4675"/>
      <c r="C283" s="134" t="s">
        <v>20</v>
      </c>
      <c r="D283" s="134" t="s">
        <v>20</v>
      </c>
      <c r="E283" s="62">
        <v>40480</v>
      </c>
      <c r="F283" s="51">
        <f>F276-5</f>
        <v>-19</v>
      </c>
      <c r="G283" s="62">
        <v>40526</v>
      </c>
      <c r="H283" s="142" t="s">
        <v>67</v>
      </c>
      <c r="I283" s="147">
        <f>I276-5</f>
        <v>-26</v>
      </c>
      <c r="J283" s="146">
        <f>J276-5</f>
        <v>-19</v>
      </c>
      <c r="K283" s="151">
        <f>K276-5</f>
        <v>-26</v>
      </c>
      <c r="L283" s="131" t="s">
        <v>25</v>
      </c>
      <c r="M283" s="151">
        <f>M276-5</f>
        <v>-26</v>
      </c>
      <c r="N283" s="259"/>
      <c r="O283" s="186"/>
      <c r="P283" s="264"/>
      <c r="Q283" s="186"/>
      <c r="R283" s="264"/>
      <c r="S283" s="259"/>
      <c r="T283" s="186"/>
      <c r="U283" s="264"/>
      <c r="V283" s="186"/>
      <c r="W283" s="264"/>
      <c r="X283" s="186"/>
      <c r="Y283" s="186"/>
      <c r="Z283" s="186"/>
      <c r="AA283" s="746"/>
      <c r="AC283" s="831"/>
      <c r="AD283" s="830"/>
      <c r="AE283" s="830"/>
      <c r="AF283" s="830"/>
      <c r="AJ283" s="814"/>
      <c r="AL283" s="891"/>
      <c r="AM283" s="900"/>
      <c r="AN283" s="538"/>
      <c r="AO283" s="890"/>
      <c r="AQ283" s="891"/>
      <c r="AR283" s="538"/>
      <c r="AS283" s="538"/>
      <c r="AT283" s="538"/>
      <c r="AU283" s="533"/>
      <c r="AV283" s="538"/>
      <c r="AW283" s="948"/>
      <c r="AX283" s="538"/>
      <c r="AY283" s="538"/>
      <c r="AZ283" s="538"/>
      <c r="BA283" s="538"/>
      <c r="BB283" s="538"/>
      <c r="BC283" s="538"/>
      <c r="BD283" s="538"/>
      <c r="BE283" s="538"/>
      <c r="BF283" s="538"/>
      <c r="BG283" s="266"/>
      <c r="BL283" s="580"/>
      <c r="BM283" s="580"/>
      <c r="BN283" s="580"/>
      <c r="CI283" s="891"/>
      <c r="CJ283" s="538"/>
      <c r="CK283" s="266"/>
      <c r="CL283" s="538"/>
      <c r="CM283" s="266"/>
      <c r="CN283" s="538"/>
      <c r="CO283" s="266"/>
      <c r="CP283" s="538"/>
      <c r="CQ283" s="3212"/>
      <c r="CR283" s="533"/>
      <c r="CS283" s="890"/>
      <c r="CT283" s="890"/>
      <c r="CU283" s="890"/>
      <c r="CV283" s="890"/>
      <c r="CW283" s="2091"/>
      <c r="CX283" s="3778"/>
      <c r="CY283" s="537"/>
      <c r="CZ283" s="2091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M283" s="814"/>
    </row>
    <row r="284" spans="1:117" s="18" customFormat="1" ht="30" hidden="1" customHeight="1" x14ac:dyDescent="0.25">
      <c r="A284" s="4690"/>
      <c r="B284" s="4675"/>
      <c r="C284" s="134" t="s">
        <v>19</v>
      </c>
      <c r="D284" s="134" t="s">
        <v>19</v>
      </c>
      <c r="E284" s="62">
        <v>40465</v>
      </c>
      <c r="F284" s="51">
        <f>F283-14</f>
        <v>-33</v>
      </c>
      <c r="G284" s="62">
        <v>40511</v>
      </c>
      <c r="H284" s="142" t="s">
        <v>67</v>
      </c>
      <c r="I284" s="147">
        <f>I283-14</f>
        <v>-40</v>
      </c>
      <c r="J284" s="146">
        <f>J283-14</f>
        <v>-33</v>
      </c>
      <c r="K284" s="151">
        <f>K283-14</f>
        <v>-40</v>
      </c>
      <c r="L284" s="131" t="s">
        <v>25</v>
      </c>
      <c r="M284" s="151">
        <f>M283-14</f>
        <v>-40</v>
      </c>
      <c r="N284" s="259"/>
      <c r="O284" s="186"/>
      <c r="P284" s="264"/>
      <c r="Q284" s="186"/>
      <c r="R284" s="264"/>
      <c r="S284" s="259"/>
      <c r="T284" s="186"/>
      <c r="U284" s="264"/>
      <c r="V284" s="186"/>
      <c r="W284" s="264"/>
      <c r="X284" s="186"/>
      <c r="Y284" s="186"/>
      <c r="Z284" s="186"/>
      <c r="AA284" s="746"/>
      <c r="AC284" s="831"/>
      <c r="AD284" s="830"/>
      <c r="AE284" s="830"/>
      <c r="AF284" s="830"/>
      <c r="AJ284" s="814"/>
      <c r="AL284" s="891"/>
      <c r="AM284" s="900"/>
      <c r="AN284" s="538"/>
      <c r="AO284" s="890"/>
      <c r="AQ284" s="891"/>
      <c r="AR284" s="538"/>
      <c r="AS284" s="538"/>
      <c r="AT284" s="538"/>
      <c r="AU284" s="533"/>
      <c r="AV284" s="538"/>
      <c r="AW284" s="948"/>
      <c r="AX284" s="538"/>
      <c r="AY284" s="538"/>
      <c r="AZ284" s="538"/>
      <c r="BA284" s="538"/>
      <c r="BB284" s="538"/>
      <c r="BC284" s="538"/>
      <c r="BD284" s="538"/>
      <c r="BE284" s="538"/>
      <c r="BF284" s="538"/>
      <c r="BG284" s="266"/>
      <c r="BL284" s="580"/>
      <c r="BM284" s="580"/>
      <c r="BN284" s="580"/>
      <c r="CI284" s="891"/>
      <c r="CJ284" s="538"/>
      <c r="CK284" s="266"/>
      <c r="CL284" s="538"/>
      <c r="CM284" s="266"/>
      <c r="CN284" s="538"/>
      <c r="CO284" s="266"/>
      <c r="CP284" s="538"/>
      <c r="CQ284" s="3212"/>
      <c r="CR284" s="533"/>
      <c r="CS284" s="890"/>
      <c r="CT284" s="890"/>
      <c r="CU284" s="890"/>
      <c r="CV284" s="890"/>
      <c r="CW284" s="2091"/>
      <c r="CX284" s="3778"/>
      <c r="CY284" s="537"/>
      <c r="CZ284" s="2091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M284" s="814"/>
    </row>
    <row r="285" spans="1:117" s="18" customFormat="1" ht="30" hidden="1" customHeight="1" x14ac:dyDescent="0.25">
      <c r="A285" s="4690"/>
      <c r="B285" s="4675"/>
      <c r="C285" s="137" t="s">
        <v>35</v>
      </c>
      <c r="D285" s="137" t="s">
        <v>35</v>
      </c>
      <c r="E285" s="62">
        <v>40463</v>
      </c>
      <c r="F285" s="51">
        <f>F284-2</f>
        <v>-35</v>
      </c>
      <c r="G285" s="62">
        <v>40509</v>
      </c>
      <c r="H285" s="142" t="s">
        <v>67</v>
      </c>
      <c r="I285" s="147">
        <f>I284-2</f>
        <v>-42</v>
      </c>
      <c r="J285" s="146">
        <f>J284-2</f>
        <v>-35</v>
      </c>
      <c r="K285" s="151">
        <f>K284-2</f>
        <v>-42</v>
      </c>
      <c r="L285" s="131" t="s">
        <v>25</v>
      </c>
      <c r="M285" s="151">
        <f>M284-2</f>
        <v>-42</v>
      </c>
      <c r="N285" s="259"/>
      <c r="O285" s="186"/>
      <c r="P285" s="264"/>
      <c r="Q285" s="186"/>
      <c r="R285" s="264"/>
      <c r="S285" s="259"/>
      <c r="T285" s="186"/>
      <c r="U285" s="264"/>
      <c r="V285" s="186"/>
      <c r="W285" s="264"/>
      <c r="X285" s="186"/>
      <c r="Y285" s="186"/>
      <c r="Z285" s="186"/>
      <c r="AA285" s="746"/>
      <c r="AC285" s="831"/>
      <c r="AD285" s="830"/>
      <c r="AE285" s="830"/>
      <c r="AF285" s="830"/>
      <c r="AJ285" s="814"/>
      <c r="AL285" s="891"/>
      <c r="AM285" s="900"/>
      <c r="AN285" s="538"/>
      <c r="AO285" s="890"/>
      <c r="AQ285" s="891"/>
      <c r="AR285" s="538"/>
      <c r="AS285" s="538"/>
      <c r="AT285" s="538"/>
      <c r="AU285" s="533"/>
      <c r="AV285" s="538"/>
      <c r="AW285" s="948"/>
      <c r="AX285" s="538"/>
      <c r="AY285" s="538"/>
      <c r="AZ285" s="538"/>
      <c r="BA285" s="538"/>
      <c r="BB285" s="538"/>
      <c r="BC285" s="538"/>
      <c r="BD285" s="538"/>
      <c r="BE285" s="538"/>
      <c r="BF285" s="538"/>
      <c r="BG285" s="266"/>
      <c r="BL285" s="580"/>
      <c r="BM285" s="580"/>
      <c r="BN285" s="580"/>
      <c r="CI285" s="891"/>
      <c r="CJ285" s="538"/>
      <c r="CK285" s="266"/>
      <c r="CL285" s="538"/>
      <c r="CM285" s="266"/>
      <c r="CN285" s="538"/>
      <c r="CO285" s="266"/>
      <c r="CP285" s="538"/>
      <c r="CQ285" s="3212"/>
      <c r="CR285" s="533"/>
      <c r="CS285" s="890"/>
      <c r="CT285" s="890"/>
      <c r="CU285" s="890"/>
      <c r="CV285" s="890"/>
      <c r="CW285" s="2091"/>
      <c r="CX285" s="3778"/>
      <c r="CY285" s="537"/>
      <c r="CZ285" s="2091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M285" s="814"/>
    </row>
    <row r="286" spans="1:117" s="18" customFormat="1" ht="60" hidden="1" customHeight="1" thickBot="1" x14ac:dyDescent="0.3">
      <c r="A286" s="4690"/>
      <c r="B286" s="4675"/>
      <c r="C286" s="134"/>
      <c r="D286" s="134"/>
      <c r="E286" s="101"/>
      <c r="F286" s="63"/>
      <c r="G286" s="101"/>
      <c r="H286" s="145"/>
      <c r="I286" s="101"/>
      <c r="J286" s="104"/>
      <c r="K286" s="101"/>
      <c r="L286" s="156"/>
      <c r="M286" s="101"/>
      <c r="N286" s="262"/>
      <c r="O286" s="186"/>
      <c r="P286" s="264"/>
      <c r="Q286" s="186"/>
      <c r="R286" s="266"/>
      <c r="S286" s="259"/>
      <c r="T286" s="186"/>
      <c r="U286" s="264"/>
      <c r="V286" s="186"/>
      <c r="W286" s="264"/>
      <c r="X286" s="186"/>
      <c r="Y286" s="186"/>
      <c r="Z286" s="186"/>
      <c r="AA286" s="746"/>
      <c r="AC286" s="831"/>
      <c r="AD286" s="830"/>
      <c r="AE286" s="830"/>
      <c r="AF286" s="830"/>
      <c r="AJ286" s="814"/>
      <c r="AL286" s="891"/>
      <c r="AM286" s="900"/>
      <c r="AN286" s="538"/>
      <c r="AO286" s="890"/>
      <c r="AQ286" s="891"/>
      <c r="AR286" s="538"/>
      <c r="AS286" s="538"/>
      <c r="AT286" s="538"/>
      <c r="AU286" s="533"/>
      <c r="AV286" s="538"/>
      <c r="AW286" s="948"/>
      <c r="AX286" s="538"/>
      <c r="AY286" s="538"/>
      <c r="AZ286" s="538"/>
      <c r="BA286" s="538"/>
      <c r="BB286" s="538"/>
      <c r="BC286" s="538"/>
      <c r="BD286" s="538"/>
      <c r="BE286" s="538"/>
      <c r="BF286" s="538"/>
      <c r="BG286" s="266"/>
      <c r="BL286" s="580"/>
      <c r="BM286" s="580"/>
      <c r="BN286" s="580"/>
      <c r="CI286" s="891"/>
      <c r="CJ286" s="538"/>
      <c r="CK286" s="266"/>
      <c r="CL286" s="538"/>
      <c r="CM286" s="266"/>
      <c r="CN286" s="538"/>
      <c r="CO286" s="266"/>
      <c r="CP286" s="538"/>
      <c r="CQ286" s="3212"/>
      <c r="CR286" s="533"/>
      <c r="CS286" s="890"/>
      <c r="CT286" s="890"/>
      <c r="CU286" s="890"/>
      <c r="CV286" s="890"/>
      <c r="CW286" s="2091"/>
      <c r="CX286" s="3778"/>
      <c r="CY286" s="537"/>
      <c r="CZ286" s="2091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M286" s="814"/>
    </row>
    <row r="287" spans="1:117" ht="30" hidden="1" customHeight="1" thickBot="1" x14ac:dyDescent="0.3">
      <c r="A287" s="4690"/>
      <c r="B287" s="4675"/>
      <c r="C287" s="721" t="s">
        <v>52</v>
      </c>
      <c r="D287" s="721" t="s">
        <v>52</v>
      </c>
      <c r="E287" s="722" t="s">
        <v>55</v>
      </c>
      <c r="F287" s="723">
        <v>40401</v>
      </c>
      <c r="G287" s="724" t="s">
        <v>54</v>
      </c>
      <c r="H287" s="722" t="s">
        <v>54</v>
      </c>
      <c r="I287" s="725" t="e">
        <f>#REF!</f>
        <v>#REF!</v>
      </c>
      <c r="J287" s="726" t="s">
        <v>24</v>
      </c>
      <c r="K287" s="727">
        <v>40583</v>
      </c>
      <c r="L287" s="728" t="s">
        <v>25</v>
      </c>
      <c r="M287" s="729" t="s">
        <v>25</v>
      </c>
      <c r="O287" s="182"/>
      <c r="P287" s="181"/>
      <c r="Q287" s="182"/>
      <c r="R287" s="181"/>
      <c r="S287" s="340"/>
      <c r="T287" s="182"/>
      <c r="U287" s="181"/>
      <c r="V287" s="182"/>
      <c r="W287" s="181"/>
      <c r="X287" s="182"/>
      <c r="Y287" s="182"/>
      <c r="Z287" s="182"/>
      <c r="AA287" s="747"/>
      <c r="AB287" s="15"/>
      <c r="AK287" s="15"/>
      <c r="AM287" s="901"/>
      <c r="AN287" s="895"/>
      <c r="AR287" s="895"/>
      <c r="AS287" s="895"/>
      <c r="AT287" s="895"/>
      <c r="AU287" s="951"/>
      <c r="AV287" s="895"/>
      <c r="AW287" s="954"/>
      <c r="AX287" s="895"/>
      <c r="AY287" s="895"/>
      <c r="AZ287" s="895"/>
      <c r="BA287" s="895"/>
      <c r="BB287" s="895"/>
      <c r="BC287" s="895"/>
      <c r="BD287" s="895"/>
      <c r="BE287" s="895"/>
      <c r="BF287" s="895"/>
      <c r="BG287" s="1"/>
      <c r="CJ287" s="895"/>
      <c r="CL287" s="895"/>
      <c r="CN287" s="895"/>
      <c r="CP287" s="895"/>
      <c r="CR287" s="951"/>
      <c r="CY287" s="3779"/>
    </row>
    <row r="288" spans="1:117" ht="30" hidden="1" customHeight="1" thickBot="1" x14ac:dyDescent="0.3">
      <c r="A288" s="4690"/>
      <c r="B288" s="4675"/>
      <c r="C288" s="734" t="s">
        <v>134</v>
      </c>
      <c r="D288" s="734" t="s">
        <v>134</v>
      </c>
      <c r="E288" s="319"/>
      <c r="F288" s="320"/>
      <c r="G288" s="321"/>
      <c r="H288" s="320"/>
      <c r="I288" s="322"/>
      <c r="J288" s="320"/>
      <c r="K288" s="323"/>
      <c r="L288" s="323"/>
      <c r="M288" s="324"/>
      <c r="N288" s="735"/>
      <c r="O288" s="325">
        <v>41090</v>
      </c>
      <c r="P288" s="326">
        <v>41120</v>
      </c>
      <c r="Q288" s="325">
        <v>41151</v>
      </c>
      <c r="R288" s="326">
        <v>41182</v>
      </c>
      <c r="S288" s="325">
        <v>406425</v>
      </c>
      <c r="T288" s="326">
        <v>41243</v>
      </c>
      <c r="U288" s="325">
        <v>41273</v>
      </c>
      <c r="V288" s="326">
        <v>41304</v>
      </c>
      <c r="W288" s="325">
        <v>41333</v>
      </c>
      <c r="X288" s="326" t="s">
        <v>128</v>
      </c>
      <c r="Y288" s="326">
        <v>41363</v>
      </c>
      <c r="Z288" s="326">
        <v>41424</v>
      </c>
      <c r="AA288" s="347">
        <v>41455</v>
      </c>
      <c r="AB288" s="325">
        <v>41120</v>
      </c>
      <c r="AC288" s="325">
        <v>41151</v>
      </c>
      <c r="AD288" s="325">
        <v>41182</v>
      </c>
      <c r="AE288" s="324">
        <v>41212</v>
      </c>
      <c r="AF288" s="324">
        <v>41608</v>
      </c>
      <c r="AG288" s="324">
        <v>41638</v>
      </c>
      <c r="AH288" s="324">
        <v>41304</v>
      </c>
      <c r="AI288" s="324">
        <v>41333</v>
      </c>
      <c r="AJ288" s="347">
        <v>41363</v>
      </c>
      <c r="AK288" s="324">
        <v>41394</v>
      </c>
      <c r="AL288" s="325">
        <v>41424</v>
      </c>
      <c r="AM288" s="323">
        <v>41455</v>
      </c>
      <c r="AN288" s="326">
        <v>41485</v>
      </c>
      <c r="AO288" s="324">
        <v>41516</v>
      </c>
      <c r="AP288" s="324">
        <v>41547</v>
      </c>
      <c r="AQ288" s="325">
        <v>41577</v>
      </c>
      <c r="AR288" s="326">
        <v>41608</v>
      </c>
      <c r="AS288" s="326">
        <v>42003</v>
      </c>
      <c r="AT288" s="326">
        <v>42034</v>
      </c>
      <c r="AU288" s="880">
        <v>42063</v>
      </c>
      <c r="AV288" s="326">
        <v>42093</v>
      </c>
      <c r="AW288" s="955">
        <v>42093</v>
      </c>
      <c r="AX288" s="326">
        <v>42093</v>
      </c>
      <c r="AY288" s="326">
        <v>42093</v>
      </c>
      <c r="AZ288" s="326">
        <v>42093</v>
      </c>
      <c r="BA288" s="326">
        <v>42093</v>
      </c>
      <c r="BB288" s="326"/>
      <c r="BC288" s="326"/>
      <c r="BD288" s="326"/>
      <c r="BE288" s="326"/>
      <c r="BF288" s="326"/>
      <c r="BG288" s="1157"/>
      <c r="CJ288" s="895"/>
      <c r="CL288" s="895"/>
      <c r="CN288" s="895"/>
      <c r="CP288" s="895"/>
      <c r="CR288" s="951"/>
      <c r="CY288" s="3779"/>
    </row>
    <row r="289" spans="1:117" ht="249.95" customHeight="1" thickBot="1" x14ac:dyDescent="0.3">
      <c r="A289" s="4691"/>
      <c r="B289" s="4676"/>
      <c r="C289" s="308" t="s">
        <v>30</v>
      </c>
      <c r="D289" s="308" t="s">
        <v>30</v>
      </c>
      <c r="E289" s="467"/>
      <c r="F289" s="730" t="s">
        <v>78</v>
      </c>
      <c r="G289" s="731" t="s">
        <v>75</v>
      </c>
      <c r="H289" s="730"/>
      <c r="I289" s="732"/>
      <c r="J289" s="730"/>
      <c r="K289" s="2803" t="s">
        <v>94</v>
      </c>
      <c r="L289" s="13"/>
      <c r="M289" s="4265" t="s">
        <v>95</v>
      </c>
      <c r="O289" s="263" t="s">
        <v>113</v>
      </c>
      <c r="P289" s="267"/>
      <c r="Q289" s="265"/>
      <c r="R289" s="733" t="s">
        <v>125</v>
      </c>
      <c r="S289" s="341"/>
      <c r="T289" s="265"/>
      <c r="U289" s="267"/>
      <c r="V289" s="265"/>
      <c r="W289" s="267"/>
      <c r="X289" s="263" t="s">
        <v>147</v>
      </c>
      <c r="Y289" s="263" t="s">
        <v>147</v>
      </c>
      <c r="Z289" s="265"/>
      <c r="AA289" s="748"/>
      <c r="AB289" s="15"/>
      <c r="AD289" s="832" t="s">
        <v>195</v>
      </c>
      <c r="AI289" s="902" t="s">
        <v>263</v>
      </c>
      <c r="AJ289" s="719" t="s">
        <v>245</v>
      </c>
      <c r="AK289" s="399"/>
      <c r="AL289" s="399"/>
      <c r="AM289" s="903"/>
      <c r="AN289" s="799" t="s">
        <v>266</v>
      </c>
      <c r="AO289" s="399"/>
      <c r="AP289" s="750"/>
      <c r="AQ289" s="825" t="s">
        <v>267</v>
      </c>
      <c r="AR289" s="399"/>
      <c r="AS289" s="719" t="s">
        <v>284</v>
      </c>
      <c r="AT289" s="719" t="s">
        <v>295</v>
      </c>
      <c r="AU289" s="719"/>
      <c r="AV289" s="719" t="s">
        <v>288</v>
      </c>
      <c r="AW289" s="719"/>
      <c r="AX289" s="719"/>
      <c r="AY289" s="399"/>
      <c r="AZ289" s="399"/>
      <c r="BA289" s="719" t="s">
        <v>313</v>
      </c>
      <c r="BB289" s="719" t="s">
        <v>332</v>
      </c>
      <c r="BC289" s="719"/>
      <c r="BD289" s="719"/>
      <c r="BE289" s="719"/>
      <c r="BF289" s="719" t="s">
        <v>366</v>
      </c>
      <c r="BG289" s="719"/>
      <c r="BH289" s="719" t="s">
        <v>370</v>
      </c>
      <c r="BI289" s="399"/>
      <c r="BJ289" s="399"/>
      <c r="BK289" s="399"/>
      <c r="BL289" s="204"/>
      <c r="BN289" s="180" t="s">
        <v>410</v>
      </c>
      <c r="BP289" s="15" t="s">
        <v>1</v>
      </c>
      <c r="BS289" s="15" t="s">
        <v>1</v>
      </c>
      <c r="CD289" s="755" t="s">
        <v>628</v>
      </c>
      <c r="CE289" s="399" t="s">
        <v>1</v>
      </c>
      <c r="CF289" s="399"/>
      <c r="CG289" s="399"/>
      <c r="CH289" s="719" t="s">
        <v>719</v>
      </c>
      <c r="CI289" s="399"/>
      <c r="CJ289" s="799" t="s">
        <v>761</v>
      </c>
      <c r="CK289" s="799" t="s">
        <v>762</v>
      </c>
      <c r="CL289" s="719" t="s">
        <v>720</v>
      </c>
      <c r="CM289" s="750"/>
      <c r="CN289" s="399"/>
      <c r="CO289" s="750"/>
      <c r="CP289" s="399"/>
      <c r="CQ289" s="755"/>
      <c r="CR289" s="719"/>
      <c r="CS289" s="399"/>
      <c r="CT289" s="719" t="s">
        <v>844</v>
      </c>
      <c r="CU289" s="750"/>
      <c r="CV289" s="399"/>
      <c r="CW289" s="3758" t="s">
        <v>948</v>
      </c>
      <c r="CX289" s="3758" t="s">
        <v>949</v>
      </c>
      <c r="CY289" s="3758" t="s">
        <v>856</v>
      </c>
      <c r="CZ289" s="3759"/>
      <c r="DA289" s="3759"/>
      <c r="DB289" s="3759"/>
      <c r="DC289" s="3938" t="s">
        <v>863</v>
      </c>
      <c r="DD289" s="3759"/>
      <c r="DE289" s="3759"/>
      <c r="DF289" s="3759"/>
      <c r="DG289" s="3759"/>
      <c r="DH289" s="3759"/>
      <c r="DI289" s="3938" t="s">
        <v>847</v>
      </c>
      <c r="DJ289" s="3938" t="s">
        <v>927</v>
      </c>
      <c r="DK289" s="3759"/>
      <c r="DL289" s="399"/>
      <c r="DM289" s="719"/>
    </row>
    <row r="290" spans="1:117" ht="15" customHeight="1" x14ac:dyDescent="0.5">
      <c r="A290" s="3675"/>
      <c r="B290" s="4262"/>
      <c r="C290" s="4"/>
      <c r="D290" s="4"/>
      <c r="E290" s="13"/>
      <c r="F290" s="42"/>
      <c r="G290" s="42"/>
      <c r="H290" s="42"/>
      <c r="I290" s="42"/>
      <c r="J290" s="42"/>
      <c r="K290" s="2803"/>
      <c r="L290" s="13"/>
      <c r="M290" s="4265"/>
      <c r="O290" s="4265"/>
      <c r="P290" s="181"/>
      <c r="Q290" s="181"/>
      <c r="R290" s="965"/>
      <c r="S290" s="181"/>
      <c r="T290" s="181"/>
      <c r="U290" s="181"/>
      <c r="V290" s="181"/>
      <c r="W290" s="181"/>
      <c r="X290" s="4265"/>
      <c r="Y290" s="4265"/>
      <c r="Z290" s="181"/>
      <c r="AA290" s="4265"/>
      <c r="AB290" s="15"/>
      <c r="AD290" s="832"/>
      <c r="AI290" s="3676"/>
      <c r="AJ290" s="2803"/>
      <c r="AK290" s="1"/>
      <c r="AL290" s="1"/>
      <c r="AM290" s="1"/>
      <c r="AN290" s="2803"/>
      <c r="AO290" s="1"/>
      <c r="AP290" s="1"/>
      <c r="AQ290" s="829"/>
      <c r="AR290" s="1"/>
      <c r="AS290" s="2803"/>
      <c r="AT290" s="2803"/>
      <c r="AU290" s="2803"/>
      <c r="AV290" s="2803"/>
      <c r="AW290" s="2803"/>
      <c r="AX290" s="2803"/>
      <c r="AY290" s="1"/>
      <c r="AZ290" s="1"/>
      <c r="BA290" s="2803"/>
      <c r="BB290" s="2803"/>
      <c r="BC290" s="2803"/>
      <c r="BD290" s="2803"/>
      <c r="BE290" s="2803"/>
      <c r="BF290" s="2803"/>
      <c r="BG290" s="2803"/>
      <c r="BH290" s="2803"/>
      <c r="BI290" s="1"/>
      <c r="BJ290" s="1"/>
      <c r="BK290" s="1"/>
      <c r="BL290" s="181"/>
      <c r="BN290" s="180"/>
      <c r="CD290" s="2803"/>
      <c r="CE290" s="1"/>
      <c r="CF290" s="1"/>
      <c r="CG290" s="1"/>
      <c r="CH290" s="2803"/>
      <c r="CI290" s="1"/>
      <c r="CJ290" s="2803"/>
      <c r="CK290" s="2803"/>
      <c r="CL290" s="2803"/>
      <c r="CM290" s="1"/>
      <c r="CN290" s="1"/>
      <c r="CO290" s="1"/>
      <c r="CP290" s="1"/>
      <c r="CQ290" s="2803"/>
      <c r="CR290" s="2803"/>
      <c r="CS290" s="1"/>
      <c r="CT290" s="2803"/>
      <c r="CU290" s="1"/>
      <c r="CV290" s="1"/>
      <c r="CW290" s="3780"/>
      <c r="CX290" s="3780"/>
      <c r="CY290" s="3780"/>
      <c r="CZ290" s="3760"/>
      <c r="DA290" s="3760"/>
      <c r="DB290" s="3760"/>
      <c r="DC290" s="4037"/>
      <c r="DD290" s="3760"/>
      <c r="DE290" s="3760"/>
      <c r="DF290" s="3760"/>
      <c r="DG290" s="3760"/>
      <c r="DH290" s="3760"/>
      <c r="DI290" s="4037"/>
      <c r="DJ290" s="4037"/>
      <c r="DK290" s="3760"/>
      <c r="DL290" s="1"/>
      <c r="DM290" s="2803"/>
    </row>
    <row r="291" spans="1:117" ht="15" customHeight="1" thickBot="1" x14ac:dyDescent="0.55000000000000004">
      <c r="A291" s="3675"/>
      <c r="B291" s="4262"/>
      <c r="C291" s="4"/>
      <c r="D291" s="4"/>
      <c r="E291" s="25"/>
      <c r="F291" s="41"/>
      <c r="G291" s="41"/>
      <c r="H291" s="41"/>
      <c r="I291" s="41"/>
      <c r="J291" s="41"/>
      <c r="K291" s="25"/>
      <c r="L291" s="25"/>
      <c r="M291" s="185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4265"/>
      <c r="AB291" s="1"/>
      <c r="AC291" s="827"/>
      <c r="AD291" s="827"/>
      <c r="AE291" s="827"/>
      <c r="AF291" s="827"/>
      <c r="AG291" s="1"/>
      <c r="AH291" s="1"/>
      <c r="AI291" s="1"/>
      <c r="AJ291" s="2803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2803"/>
      <c r="AV291" s="1"/>
      <c r="AW291" s="2803"/>
      <c r="AX291" s="1"/>
      <c r="AY291" s="1"/>
      <c r="AZ291" s="1"/>
      <c r="BA291" s="1"/>
      <c r="BB291" s="1"/>
      <c r="BC291" s="1"/>
      <c r="BD291" s="1"/>
      <c r="BE291" s="1" t="s">
        <v>367</v>
      </c>
      <c r="BF291" s="1"/>
      <c r="BG291" s="1"/>
      <c r="BH291" s="1"/>
      <c r="BI291" s="1"/>
      <c r="BJ291" s="1"/>
      <c r="BK291" s="1"/>
      <c r="BL291" s="181"/>
      <c r="BM291" s="181" t="s">
        <v>411</v>
      </c>
      <c r="BN291" s="181"/>
      <c r="BO291" s="1"/>
      <c r="BP291" s="1"/>
      <c r="BQ291" s="1"/>
      <c r="BR291" s="1"/>
      <c r="BS291" s="181" t="s">
        <v>477</v>
      </c>
      <c r="BT291" s="1"/>
      <c r="BU291" s="1"/>
      <c r="BV291" s="1"/>
      <c r="BW291" s="1"/>
      <c r="BX291" s="1"/>
      <c r="BY291" s="1"/>
      <c r="BZ291" s="1"/>
      <c r="CA291" s="1"/>
      <c r="CB291" s="1" t="s">
        <v>661</v>
      </c>
      <c r="CC291" s="1"/>
      <c r="CD291" s="1"/>
      <c r="CE291" s="1">
        <v>2018</v>
      </c>
      <c r="CF291" s="1"/>
      <c r="CG291" s="1"/>
      <c r="CH291" s="19" t="s">
        <v>737</v>
      </c>
      <c r="CI291" s="1"/>
      <c r="CJ291" s="1"/>
      <c r="CK291" s="1"/>
      <c r="CL291" s="1"/>
      <c r="CM291" s="1"/>
      <c r="CN291" s="1"/>
      <c r="CO291" s="1"/>
      <c r="CP291" s="1"/>
      <c r="CQ291" s="2803">
        <v>2019</v>
      </c>
      <c r="CR291" s="2803"/>
      <c r="CS291" s="19" t="s">
        <v>857</v>
      </c>
      <c r="CU291" s="1"/>
      <c r="CV291" s="1"/>
      <c r="CW291" s="3760"/>
      <c r="CX291" s="3760"/>
      <c r="CY291" s="3760"/>
      <c r="CZ291" s="3751" t="s">
        <v>865</v>
      </c>
      <c r="DA291" s="3760"/>
      <c r="DB291" s="3760"/>
      <c r="DC291" s="3760">
        <v>2020</v>
      </c>
      <c r="DD291" s="3760"/>
      <c r="DE291" s="3760"/>
      <c r="DF291" s="3760"/>
      <c r="DG291" s="3751" t="s">
        <v>924</v>
      </c>
      <c r="DH291" s="3760"/>
      <c r="DI291" s="3760"/>
      <c r="DJ291" s="3760"/>
      <c r="DK291" s="3760"/>
      <c r="DL291" s="1"/>
      <c r="DM291" s="2803"/>
    </row>
    <row r="292" spans="1:117" ht="30" customHeight="1" thickBot="1" x14ac:dyDescent="0.3">
      <c r="A292" s="4689" t="s">
        <v>941</v>
      </c>
      <c r="B292" s="4703"/>
      <c r="C292" s="3182" t="s">
        <v>48</v>
      </c>
      <c r="D292" s="3182"/>
      <c r="E292" s="3183"/>
      <c r="F292" s="3183"/>
      <c r="G292" s="3183"/>
      <c r="H292" s="3183"/>
      <c r="I292" s="3183"/>
      <c r="J292" s="3183"/>
      <c r="K292" s="3183"/>
      <c r="L292" s="3184"/>
      <c r="M292" s="3185"/>
      <c r="N292" s="3185"/>
      <c r="O292" s="3185"/>
      <c r="P292" s="3185"/>
      <c r="Q292" s="3185"/>
      <c r="R292" s="3185"/>
      <c r="S292" s="2243"/>
      <c r="T292" s="1760"/>
      <c r="U292" s="1769"/>
      <c r="V292" s="1760"/>
      <c r="W292" s="1769"/>
      <c r="X292" s="1760"/>
      <c r="Y292" s="1760"/>
      <c r="Z292" s="1760"/>
      <c r="AA292" s="3186"/>
      <c r="AB292" s="1973">
        <v>41455</v>
      </c>
      <c r="AC292" s="1973">
        <v>41485</v>
      </c>
      <c r="AD292" s="1973">
        <v>41516</v>
      </c>
      <c r="AE292" s="1973">
        <v>41547</v>
      </c>
      <c r="AF292" s="1760">
        <v>41577</v>
      </c>
      <c r="AG292" s="1760">
        <v>41608</v>
      </c>
      <c r="AH292" s="1760">
        <v>41638</v>
      </c>
      <c r="AI292" s="1760">
        <v>41304</v>
      </c>
      <c r="AJ292" s="2246">
        <v>41333</v>
      </c>
      <c r="AK292" s="1760">
        <v>41363</v>
      </c>
      <c r="AL292" s="1768">
        <v>41394</v>
      </c>
      <c r="AM292" s="1768">
        <v>41789</v>
      </c>
      <c r="AN292" s="1760">
        <v>41820</v>
      </c>
      <c r="AO292" s="1769">
        <v>41850</v>
      </c>
      <c r="AP292" s="1760">
        <v>41881</v>
      </c>
      <c r="AQ292" s="1769">
        <v>41912</v>
      </c>
      <c r="AR292" s="1760">
        <v>41942</v>
      </c>
      <c r="AS292" s="1760">
        <v>41973</v>
      </c>
      <c r="AT292" s="1760">
        <v>42003</v>
      </c>
      <c r="AU292" s="2246">
        <v>42034</v>
      </c>
      <c r="AV292" s="1760">
        <v>42063</v>
      </c>
      <c r="AW292" s="2246">
        <v>42093</v>
      </c>
      <c r="AX292" s="1760">
        <v>42124</v>
      </c>
      <c r="AY292" s="1760">
        <v>42154</v>
      </c>
      <c r="AZ292" s="1760">
        <v>42185</v>
      </c>
      <c r="BA292" s="1760">
        <v>42215</v>
      </c>
      <c r="BB292" s="1760">
        <v>41881</v>
      </c>
      <c r="BC292" s="1760">
        <v>41912</v>
      </c>
      <c r="BD292" s="1760">
        <v>41942</v>
      </c>
      <c r="BE292" s="1760">
        <v>41973</v>
      </c>
      <c r="BF292" s="1760">
        <v>42003</v>
      </c>
      <c r="BG292" s="1760">
        <v>42399</v>
      </c>
      <c r="BH292" s="1760">
        <v>42428</v>
      </c>
      <c r="BI292" s="1760">
        <v>42459</v>
      </c>
      <c r="BJ292" s="1760">
        <v>42490</v>
      </c>
      <c r="BK292" s="1760">
        <v>42520</v>
      </c>
      <c r="BL292" s="1760">
        <v>42551</v>
      </c>
      <c r="BM292" s="1768">
        <v>42581</v>
      </c>
      <c r="BN292" s="1760">
        <v>42612</v>
      </c>
      <c r="BO292" s="1769">
        <v>42643</v>
      </c>
      <c r="BP292" s="1760">
        <v>42673</v>
      </c>
      <c r="BQ292" s="1760">
        <v>42704</v>
      </c>
      <c r="BR292" s="1973">
        <v>42734</v>
      </c>
      <c r="BS292" s="1973">
        <v>42765</v>
      </c>
      <c r="BT292" s="1973">
        <v>42794</v>
      </c>
      <c r="BU292" s="1768">
        <v>42824</v>
      </c>
      <c r="BV292" s="1760">
        <v>42855</v>
      </c>
      <c r="BW292" s="1769">
        <v>42885</v>
      </c>
      <c r="BX292" s="1760">
        <v>42916</v>
      </c>
      <c r="BY292" s="1760">
        <v>42946</v>
      </c>
      <c r="BZ292" s="1760">
        <v>42977</v>
      </c>
      <c r="CA292" s="1760">
        <v>43008</v>
      </c>
      <c r="CB292" s="1768">
        <v>43038</v>
      </c>
      <c r="CC292" s="1760">
        <v>43069</v>
      </c>
      <c r="CD292" s="1769">
        <v>43099</v>
      </c>
      <c r="CE292" s="1760">
        <v>43130</v>
      </c>
      <c r="CF292" s="1973">
        <v>42794</v>
      </c>
      <c r="CG292" s="1973">
        <v>43189</v>
      </c>
      <c r="CH292" s="1760">
        <v>43220</v>
      </c>
      <c r="CI292" s="1760">
        <v>43250</v>
      </c>
      <c r="CJ292" s="1760">
        <v>43281</v>
      </c>
      <c r="CK292" s="1760">
        <v>43311</v>
      </c>
      <c r="CL292" s="1760">
        <v>43342</v>
      </c>
      <c r="CM292" s="1768">
        <v>43008</v>
      </c>
      <c r="CN292" s="1768">
        <v>43038</v>
      </c>
      <c r="CO292" s="1760">
        <v>43069</v>
      </c>
      <c r="CP292" s="1769">
        <v>43099</v>
      </c>
      <c r="CQ292" s="2246">
        <v>43130</v>
      </c>
      <c r="CR292" s="1697">
        <v>42794</v>
      </c>
      <c r="CS292" s="1693">
        <v>43189</v>
      </c>
      <c r="CT292" s="1693">
        <v>43220</v>
      </c>
      <c r="CU292" s="1696">
        <v>43250</v>
      </c>
      <c r="CV292" s="1693">
        <v>43281</v>
      </c>
      <c r="CW292" s="3856">
        <v>43311</v>
      </c>
      <c r="CX292" s="4270">
        <v>43342</v>
      </c>
      <c r="CY292" s="3856">
        <v>43008</v>
      </c>
      <c r="CZ292" s="4270">
        <v>43038</v>
      </c>
      <c r="DA292" s="3856">
        <v>43069</v>
      </c>
      <c r="DB292" s="3857">
        <v>43099</v>
      </c>
      <c r="DC292" s="3858">
        <v>43860</v>
      </c>
      <c r="DD292" s="3859">
        <v>43889</v>
      </c>
      <c r="DE292" s="3856">
        <v>43920</v>
      </c>
      <c r="DF292" s="3856">
        <v>43951</v>
      </c>
      <c r="DG292" s="3856">
        <v>43981</v>
      </c>
      <c r="DH292" s="3856">
        <v>44012</v>
      </c>
      <c r="DI292" s="3856">
        <v>44042</v>
      </c>
      <c r="DJ292" s="3856">
        <v>44073</v>
      </c>
      <c r="DK292" s="3856">
        <v>44104</v>
      </c>
      <c r="DL292" s="1"/>
      <c r="DM292" s="2803"/>
    </row>
    <row r="293" spans="1:117" ht="30" customHeight="1" thickBot="1" x14ac:dyDescent="0.3">
      <c r="A293" s="4690"/>
      <c r="B293" s="4704"/>
      <c r="C293" s="3682" t="s">
        <v>929</v>
      </c>
      <c r="D293" s="3683"/>
      <c r="E293" s="3684"/>
      <c r="F293" s="3684"/>
      <c r="G293" s="3684"/>
      <c r="H293" s="3684"/>
      <c r="I293" s="3684"/>
      <c r="J293" s="3684"/>
      <c r="K293" s="3684"/>
      <c r="L293" s="3685"/>
      <c r="M293" s="3686"/>
      <c r="N293" s="3686"/>
      <c r="O293" s="3686"/>
      <c r="P293" s="3686"/>
      <c r="Q293" s="3686"/>
      <c r="R293" s="3686"/>
      <c r="S293" s="3686"/>
      <c r="T293" s="3687"/>
      <c r="U293" s="3686"/>
      <c r="V293" s="3687"/>
      <c r="W293" s="3686"/>
      <c r="X293" s="3687"/>
      <c r="Y293" s="3687"/>
      <c r="Z293" s="3687"/>
      <c r="AA293" s="3688"/>
      <c r="AB293" s="3689"/>
      <c r="AC293" s="3689"/>
      <c r="AD293" s="3689"/>
      <c r="AE293" s="3689"/>
      <c r="AF293" s="3687"/>
      <c r="AG293" s="3687"/>
      <c r="AH293" s="3687"/>
      <c r="AI293" s="3687"/>
      <c r="AJ293" s="3690"/>
      <c r="AK293" s="3687"/>
      <c r="AL293" s="3691"/>
      <c r="AM293" s="3691"/>
      <c r="AN293" s="3687"/>
      <c r="AO293" s="3686"/>
      <c r="AP293" s="3687"/>
      <c r="AQ293" s="3686"/>
      <c r="AR293" s="3687"/>
      <c r="AS293" s="3687"/>
      <c r="AT293" s="3687"/>
      <c r="AU293" s="3690"/>
      <c r="AV293" s="3687"/>
      <c r="AW293" s="3690"/>
      <c r="AX293" s="3687"/>
      <c r="AY293" s="3687"/>
      <c r="AZ293" s="3687"/>
      <c r="BA293" s="3687"/>
      <c r="BB293" s="3687"/>
      <c r="BC293" s="3687"/>
      <c r="BD293" s="3687"/>
      <c r="BE293" s="3687"/>
      <c r="BF293" s="3687"/>
      <c r="BG293" s="3687"/>
      <c r="BH293" s="3687"/>
      <c r="BI293" s="3687"/>
      <c r="BJ293" s="3687"/>
      <c r="BK293" s="3687"/>
      <c r="BL293" s="3687"/>
      <c r="BM293" s="3691"/>
      <c r="BN293" s="3687"/>
      <c r="BO293" s="3686"/>
      <c r="BP293" s="3687"/>
      <c r="BQ293" s="3687"/>
      <c r="BR293" s="3689"/>
      <c r="BS293" s="3689"/>
      <c r="BT293" s="3689"/>
      <c r="BU293" s="3691"/>
      <c r="BV293" s="3687"/>
      <c r="BW293" s="3686"/>
      <c r="BX293" s="3687"/>
      <c r="BY293" s="3687"/>
      <c r="BZ293" s="3687"/>
      <c r="CA293" s="3687"/>
      <c r="CB293" s="3691"/>
      <c r="CC293" s="3687"/>
      <c r="CD293" s="3686"/>
      <c r="CE293" s="3687"/>
      <c r="CF293" s="3686"/>
      <c r="CG293" s="3686"/>
      <c r="CH293" s="3687"/>
      <c r="CI293" s="3686"/>
      <c r="CJ293" s="3687"/>
      <c r="CK293" s="3686"/>
      <c r="CL293" s="3687"/>
      <c r="CM293" s="3686"/>
      <c r="CN293" s="3691"/>
      <c r="CO293" s="3686"/>
      <c r="CP293" s="3686"/>
      <c r="CQ293" s="3692"/>
      <c r="CR293" s="3690"/>
      <c r="CS293" s="3689"/>
      <c r="CT293" s="3687"/>
      <c r="CU293" s="3689"/>
      <c r="CV293" s="3687"/>
      <c r="CW293" s="3781">
        <f>CW177</f>
        <v>43546</v>
      </c>
      <c r="CX293" s="3782">
        <f t="shared" ref="CX293:DK293" si="551">CX177</f>
        <v>43574</v>
      </c>
      <c r="CY293" s="3781">
        <f t="shared" si="551"/>
        <v>43608</v>
      </c>
      <c r="CZ293" s="3782">
        <f t="shared" si="551"/>
        <v>43654</v>
      </c>
      <c r="DA293" s="3781">
        <f t="shared" si="551"/>
        <v>43672</v>
      </c>
      <c r="DB293" s="3782">
        <f t="shared" si="551"/>
        <v>43700</v>
      </c>
      <c r="DC293" s="3781">
        <f t="shared" si="551"/>
        <v>43356</v>
      </c>
      <c r="DD293" s="3782">
        <f t="shared" si="551"/>
        <v>43370</v>
      </c>
      <c r="DE293" s="4038">
        <f t="shared" si="551"/>
        <v>43791</v>
      </c>
      <c r="DF293" s="4038">
        <f t="shared" si="551"/>
        <v>43833</v>
      </c>
      <c r="DG293" s="4039">
        <f t="shared" si="551"/>
        <v>43854</v>
      </c>
      <c r="DH293" s="4038">
        <f t="shared" si="551"/>
        <v>43854</v>
      </c>
      <c r="DI293" s="4038">
        <f t="shared" si="551"/>
        <v>43924</v>
      </c>
      <c r="DJ293" s="4038">
        <f t="shared" si="551"/>
        <v>43959</v>
      </c>
      <c r="DK293" s="4038">
        <f t="shared" si="551"/>
        <v>43994</v>
      </c>
      <c r="DL293" s="1"/>
      <c r="DM293" s="2803"/>
    </row>
    <row r="294" spans="1:117" ht="30" customHeight="1" thickBot="1" x14ac:dyDescent="0.3">
      <c r="A294" s="4690"/>
      <c r="B294" s="4704"/>
      <c r="C294" s="3701" t="s">
        <v>879</v>
      </c>
      <c r="D294" s="3116"/>
      <c r="E294" s="3679"/>
      <c r="F294" s="3679"/>
      <c r="G294" s="3679"/>
      <c r="H294" s="3679"/>
      <c r="I294" s="3679"/>
      <c r="J294" s="3679"/>
      <c r="K294" s="3679"/>
      <c r="L294" s="3680"/>
      <c r="M294" s="400"/>
      <c r="N294" s="400"/>
      <c r="O294" s="400"/>
      <c r="P294" s="400"/>
      <c r="Q294" s="400"/>
      <c r="R294" s="400"/>
      <c r="S294" s="400"/>
      <c r="T294" s="401"/>
      <c r="U294" s="400"/>
      <c r="V294" s="401"/>
      <c r="W294" s="400"/>
      <c r="X294" s="401"/>
      <c r="Y294" s="401"/>
      <c r="Z294" s="401"/>
      <c r="AA294" s="3681"/>
      <c r="AB294" s="402"/>
      <c r="AC294" s="402"/>
      <c r="AD294" s="402"/>
      <c r="AE294" s="402"/>
      <c r="AF294" s="401"/>
      <c r="AG294" s="401"/>
      <c r="AH294" s="401"/>
      <c r="AI294" s="401"/>
      <c r="AJ294" s="978"/>
      <c r="AK294" s="401"/>
      <c r="AL294" s="408"/>
      <c r="AM294" s="408"/>
      <c r="AN294" s="401"/>
      <c r="AO294" s="400"/>
      <c r="AP294" s="401"/>
      <c r="AQ294" s="400"/>
      <c r="AR294" s="401"/>
      <c r="AS294" s="401"/>
      <c r="AT294" s="401"/>
      <c r="AU294" s="978"/>
      <c r="AV294" s="401"/>
      <c r="AW294" s="978"/>
      <c r="AX294" s="401"/>
      <c r="AY294" s="401"/>
      <c r="AZ294" s="401"/>
      <c r="BA294" s="401"/>
      <c r="BB294" s="401"/>
      <c r="BC294" s="401"/>
      <c r="BD294" s="401"/>
      <c r="BE294" s="401"/>
      <c r="BF294" s="401"/>
      <c r="BG294" s="401"/>
      <c r="BH294" s="401"/>
      <c r="BI294" s="401"/>
      <c r="BJ294" s="401"/>
      <c r="BK294" s="401"/>
      <c r="BL294" s="401"/>
      <c r="BM294" s="408"/>
      <c r="BN294" s="401"/>
      <c r="BO294" s="400"/>
      <c r="BP294" s="401"/>
      <c r="BQ294" s="401"/>
      <c r="BR294" s="402"/>
      <c r="BS294" s="402"/>
      <c r="BT294" s="402"/>
      <c r="BU294" s="408"/>
      <c r="BV294" s="401"/>
      <c r="BW294" s="400"/>
      <c r="BX294" s="401"/>
      <c r="BY294" s="401"/>
      <c r="BZ294" s="401"/>
      <c r="CA294" s="401"/>
      <c r="CB294" s="408"/>
      <c r="CC294" s="401"/>
      <c r="CD294" s="400"/>
      <c r="CE294" s="401"/>
      <c r="CF294" s="400"/>
      <c r="CG294" s="400"/>
      <c r="CH294" s="401"/>
      <c r="CI294" s="400"/>
      <c r="CJ294" s="401"/>
      <c r="CK294" s="400"/>
      <c r="CL294" s="401"/>
      <c r="CM294" s="400"/>
      <c r="CN294" s="408"/>
      <c r="CO294" s="400"/>
      <c r="CP294" s="400"/>
      <c r="CQ294" s="1106"/>
      <c r="CR294" s="978"/>
      <c r="CS294" s="402"/>
      <c r="CT294" s="401"/>
      <c r="CU294" s="402"/>
      <c r="CV294" s="401"/>
      <c r="CW294" s="3783">
        <f>CW187</f>
        <v>43538</v>
      </c>
      <c r="CX294" s="3784">
        <f t="shared" ref="CX294:DK294" si="552">CX187</f>
        <v>43566</v>
      </c>
      <c r="CY294" s="3783">
        <f t="shared" si="552"/>
        <v>43601</v>
      </c>
      <c r="CZ294" s="3784">
        <f t="shared" si="552"/>
        <v>43643</v>
      </c>
      <c r="DA294" s="3783">
        <f t="shared" si="552"/>
        <v>43664</v>
      </c>
      <c r="DB294" s="3784">
        <f t="shared" si="552"/>
        <v>43692</v>
      </c>
      <c r="DC294" s="3783">
        <f t="shared" si="552"/>
        <v>43348</v>
      </c>
      <c r="DD294" s="3784">
        <f t="shared" si="552"/>
        <v>43362</v>
      </c>
      <c r="DE294" s="4040">
        <f t="shared" si="552"/>
        <v>43783</v>
      </c>
      <c r="DF294" s="4040">
        <f t="shared" si="552"/>
        <v>43825</v>
      </c>
      <c r="DG294" s="4671" t="s">
        <v>917</v>
      </c>
      <c r="DH294" s="4040">
        <f t="shared" si="552"/>
        <v>43846</v>
      </c>
      <c r="DI294" s="4040">
        <f>DI187</f>
        <v>43916</v>
      </c>
      <c r="DJ294" s="4040">
        <f t="shared" si="552"/>
        <v>43951</v>
      </c>
      <c r="DK294" s="4040">
        <f t="shared" si="552"/>
        <v>43986</v>
      </c>
      <c r="DL294" s="1"/>
      <c r="DM294" s="2803"/>
    </row>
    <row r="295" spans="1:117" ht="30" customHeight="1" thickBot="1" x14ac:dyDescent="0.3">
      <c r="A295" s="4690"/>
      <c r="B295" s="4704"/>
      <c r="C295" s="3728" t="s">
        <v>944</v>
      </c>
      <c r="D295" s="3718"/>
      <c r="E295" s="3719"/>
      <c r="F295" s="3719"/>
      <c r="G295" s="3719"/>
      <c r="H295" s="3719"/>
      <c r="I295" s="3719"/>
      <c r="J295" s="3719"/>
      <c r="K295" s="3719"/>
      <c r="L295" s="3720"/>
      <c r="M295" s="3721"/>
      <c r="N295" s="3721"/>
      <c r="O295" s="3721"/>
      <c r="P295" s="3721"/>
      <c r="Q295" s="3721"/>
      <c r="R295" s="3721"/>
      <c r="S295" s="3721"/>
      <c r="T295" s="3722"/>
      <c r="U295" s="3721"/>
      <c r="V295" s="3722"/>
      <c r="W295" s="3721"/>
      <c r="X295" s="3722"/>
      <c r="Y295" s="3722"/>
      <c r="Z295" s="3722"/>
      <c r="AA295" s="3723"/>
      <c r="AB295" s="3724"/>
      <c r="AC295" s="3724"/>
      <c r="AD295" s="3724"/>
      <c r="AE295" s="3724"/>
      <c r="AF295" s="3722"/>
      <c r="AG295" s="3722"/>
      <c r="AH295" s="3729">
        <f t="shared" ref="AH295:CS295" si="553">AH294-37</f>
        <v>-37</v>
      </c>
      <c r="AI295" s="3729">
        <f t="shared" si="553"/>
        <v>-37</v>
      </c>
      <c r="AJ295" s="3729">
        <f t="shared" si="553"/>
        <v>-37</v>
      </c>
      <c r="AK295" s="3729">
        <f t="shared" si="553"/>
        <v>-37</v>
      </c>
      <c r="AL295" s="3729">
        <f t="shared" si="553"/>
        <v>-37</v>
      </c>
      <c r="AM295" s="3729">
        <f t="shared" si="553"/>
        <v>-37</v>
      </c>
      <c r="AN295" s="3729">
        <f t="shared" si="553"/>
        <v>-37</v>
      </c>
      <c r="AO295" s="3729">
        <f t="shared" si="553"/>
        <v>-37</v>
      </c>
      <c r="AP295" s="3729">
        <f t="shared" si="553"/>
        <v>-37</v>
      </c>
      <c r="AQ295" s="3729">
        <f t="shared" si="553"/>
        <v>-37</v>
      </c>
      <c r="AR295" s="3729">
        <f t="shared" si="553"/>
        <v>-37</v>
      </c>
      <c r="AS295" s="3729">
        <f t="shared" si="553"/>
        <v>-37</v>
      </c>
      <c r="AT295" s="3729">
        <f t="shared" si="553"/>
        <v>-37</v>
      </c>
      <c r="AU295" s="3729">
        <f t="shared" si="553"/>
        <v>-37</v>
      </c>
      <c r="AV295" s="3729">
        <f t="shared" si="553"/>
        <v>-37</v>
      </c>
      <c r="AW295" s="3729">
        <f t="shared" si="553"/>
        <v>-37</v>
      </c>
      <c r="AX295" s="3729">
        <f t="shared" si="553"/>
        <v>-37</v>
      </c>
      <c r="AY295" s="3729">
        <f t="shared" si="553"/>
        <v>-37</v>
      </c>
      <c r="AZ295" s="3729">
        <f t="shared" si="553"/>
        <v>-37</v>
      </c>
      <c r="BA295" s="3729">
        <f t="shared" si="553"/>
        <v>-37</v>
      </c>
      <c r="BB295" s="3729">
        <f t="shared" si="553"/>
        <v>-37</v>
      </c>
      <c r="BC295" s="3729">
        <f t="shared" si="553"/>
        <v>-37</v>
      </c>
      <c r="BD295" s="3729">
        <f t="shared" si="553"/>
        <v>-37</v>
      </c>
      <c r="BE295" s="3729">
        <f t="shared" si="553"/>
        <v>-37</v>
      </c>
      <c r="BF295" s="3729">
        <f t="shared" si="553"/>
        <v>-37</v>
      </c>
      <c r="BG295" s="3729">
        <f t="shared" si="553"/>
        <v>-37</v>
      </c>
      <c r="BH295" s="3729">
        <f t="shared" si="553"/>
        <v>-37</v>
      </c>
      <c r="BI295" s="3729">
        <f t="shared" si="553"/>
        <v>-37</v>
      </c>
      <c r="BJ295" s="3729">
        <f t="shared" si="553"/>
        <v>-37</v>
      </c>
      <c r="BK295" s="3729">
        <f t="shared" si="553"/>
        <v>-37</v>
      </c>
      <c r="BL295" s="3729">
        <f t="shared" si="553"/>
        <v>-37</v>
      </c>
      <c r="BM295" s="3729">
        <f t="shared" si="553"/>
        <v>-37</v>
      </c>
      <c r="BN295" s="3729">
        <f t="shared" si="553"/>
        <v>-37</v>
      </c>
      <c r="BO295" s="3729">
        <f t="shared" si="553"/>
        <v>-37</v>
      </c>
      <c r="BP295" s="3729">
        <f t="shared" si="553"/>
        <v>-37</v>
      </c>
      <c r="BQ295" s="3729">
        <f t="shared" si="553"/>
        <v>-37</v>
      </c>
      <c r="BR295" s="3729">
        <f t="shared" si="553"/>
        <v>-37</v>
      </c>
      <c r="BS295" s="3729">
        <f t="shared" si="553"/>
        <v>-37</v>
      </c>
      <c r="BT295" s="3729">
        <f t="shared" si="553"/>
        <v>-37</v>
      </c>
      <c r="BU295" s="3729">
        <f t="shared" si="553"/>
        <v>-37</v>
      </c>
      <c r="BV295" s="3729">
        <f t="shared" si="553"/>
        <v>-37</v>
      </c>
      <c r="BW295" s="3729">
        <f t="shared" si="553"/>
        <v>-37</v>
      </c>
      <c r="BX295" s="3729">
        <f t="shared" si="553"/>
        <v>-37</v>
      </c>
      <c r="BY295" s="3729">
        <f t="shared" si="553"/>
        <v>-37</v>
      </c>
      <c r="BZ295" s="3729">
        <f t="shared" si="553"/>
        <v>-37</v>
      </c>
      <c r="CA295" s="3729">
        <f t="shared" si="553"/>
        <v>-37</v>
      </c>
      <c r="CB295" s="3729">
        <f t="shared" si="553"/>
        <v>-37</v>
      </c>
      <c r="CC295" s="3729">
        <f t="shared" si="553"/>
        <v>-37</v>
      </c>
      <c r="CD295" s="3729">
        <f t="shared" si="553"/>
        <v>-37</v>
      </c>
      <c r="CE295" s="3729">
        <f t="shared" si="553"/>
        <v>-37</v>
      </c>
      <c r="CF295" s="3729">
        <f t="shared" si="553"/>
        <v>-37</v>
      </c>
      <c r="CG295" s="3729">
        <f t="shared" si="553"/>
        <v>-37</v>
      </c>
      <c r="CH295" s="3729">
        <f t="shared" si="553"/>
        <v>-37</v>
      </c>
      <c r="CI295" s="3729">
        <f t="shared" si="553"/>
        <v>-37</v>
      </c>
      <c r="CJ295" s="3729">
        <f t="shared" si="553"/>
        <v>-37</v>
      </c>
      <c r="CK295" s="3729">
        <f t="shared" si="553"/>
        <v>-37</v>
      </c>
      <c r="CL295" s="3729">
        <f t="shared" si="553"/>
        <v>-37</v>
      </c>
      <c r="CM295" s="3729">
        <f t="shared" si="553"/>
        <v>-37</v>
      </c>
      <c r="CN295" s="3729">
        <f t="shared" si="553"/>
        <v>-37</v>
      </c>
      <c r="CO295" s="3729">
        <f t="shared" si="553"/>
        <v>-37</v>
      </c>
      <c r="CP295" s="3729">
        <f t="shared" si="553"/>
        <v>-37</v>
      </c>
      <c r="CQ295" s="3729">
        <f t="shared" si="553"/>
        <v>-37</v>
      </c>
      <c r="CR295" s="3729">
        <f t="shared" si="553"/>
        <v>-37</v>
      </c>
      <c r="CS295" s="3729">
        <f t="shared" si="553"/>
        <v>-37</v>
      </c>
      <c r="CT295" s="3729">
        <f t="shared" ref="CT295:DC295" si="554">CT294-37</f>
        <v>-37</v>
      </c>
      <c r="CU295" s="3729">
        <f t="shared" si="554"/>
        <v>-37</v>
      </c>
      <c r="CV295" s="3729">
        <f t="shared" si="554"/>
        <v>-37</v>
      </c>
      <c r="CW295" s="3785">
        <f t="shared" si="554"/>
        <v>43501</v>
      </c>
      <c r="CX295" s="3786">
        <f t="shared" si="554"/>
        <v>43529</v>
      </c>
      <c r="CY295" s="3785">
        <f t="shared" si="554"/>
        <v>43564</v>
      </c>
      <c r="CZ295" s="3786">
        <f t="shared" si="554"/>
        <v>43606</v>
      </c>
      <c r="DA295" s="3785">
        <f t="shared" si="554"/>
        <v>43627</v>
      </c>
      <c r="DB295" s="3786">
        <f t="shared" si="554"/>
        <v>43655</v>
      </c>
      <c r="DC295" s="3785">
        <f t="shared" si="554"/>
        <v>43311</v>
      </c>
      <c r="DD295" s="3787" t="s">
        <v>25</v>
      </c>
      <c r="DE295" s="4041">
        <f>DE294-37</f>
        <v>43746</v>
      </c>
      <c r="DF295" s="4041">
        <f>DF294-41</f>
        <v>43784</v>
      </c>
      <c r="DG295" s="4672"/>
      <c r="DH295" s="4041">
        <f>DH294-41</f>
        <v>43805</v>
      </c>
      <c r="DI295" s="4041">
        <f t="shared" ref="DI295:DK295" si="555">DI294-41</f>
        <v>43875</v>
      </c>
      <c r="DJ295" s="4041">
        <f t="shared" si="555"/>
        <v>43910</v>
      </c>
      <c r="DK295" s="4041">
        <f t="shared" si="555"/>
        <v>43945</v>
      </c>
      <c r="DL295" s="4264">
        <f>DI294-DI295</f>
        <v>41</v>
      </c>
      <c r="DM295" s="2803"/>
    </row>
    <row r="296" spans="1:117" ht="30" customHeight="1" thickBot="1" x14ac:dyDescent="0.3">
      <c r="A296" s="4690"/>
      <c r="B296" s="4704"/>
      <c r="C296" s="3717" t="s">
        <v>943</v>
      </c>
      <c r="D296" s="3718"/>
      <c r="E296" s="3719"/>
      <c r="F296" s="3719"/>
      <c r="G296" s="3719"/>
      <c r="H296" s="3719"/>
      <c r="I296" s="3719"/>
      <c r="J296" s="3719"/>
      <c r="K296" s="3719"/>
      <c r="L296" s="3720"/>
      <c r="M296" s="3721"/>
      <c r="N296" s="3721"/>
      <c r="O296" s="3721"/>
      <c r="P296" s="3721"/>
      <c r="Q296" s="3721"/>
      <c r="R296" s="3721"/>
      <c r="S296" s="3721"/>
      <c r="T296" s="3722"/>
      <c r="U296" s="3721"/>
      <c r="V296" s="3722"/>
      <c r="W296" s="3721"/>
      <c r="X296" s="3722"/>
      <c r="Y296" s="3722"/>
      <c r="Z296" s="3722"/>
      <c r="AA296" s="3723"/>
      <c r="AB296" s="3724"/>
      <c r="AC296" s="3724"/>
      <c r="AD296" s="3724"/>
      <c r="AE296" s="3724"/>
      <c r="AF296" s="3722"/>
      <c r="AG296" s="3722"/>
      <c r="AH296" s="3722">
        <f t="shared" ref="AH296:CS296" si="556">AH295-7</f>
        <v>-44</v>
      </c>
      <c r="AI296" s="3722">
        <f t="shared" si="556"/>
        <v>-44</v>
      </c>
      <c r="AJ296" s="3722">
        <f t="shared" si="556"/>
        <v>-44</v>
      </c>
      <c r="AK296" s="3722">
        <f t="shared" si="556"/>
        <v>-44</v>
      </c>
      <c r="AL296" s="3722">
        <f t="shared" si="556"/>
        <v>-44</v>
      </c>
      <c r="AM296" s="3722">
        <f t="shared" si="556"/>
        <v>-44</v>
      </c>
      <c r="AN296" s="3722">
        <f t="shared" si="556"/>
        <v>-44</v>
      </c>
      <c r="AO296" s="3722">
        <f t="shared" si="556"/>
        <v>-44</v>
      </c>
      <c r="AP296" s="3722">
        <f t="shared" si="556"/>
        <v>-44</v>
      </c>
      <c r="AQ296" s="3722">
        <f t="shared" si="556"/>
        <v>-44</v>
      </c>
      <c r="AR296" s="3722">
        <f t="shared" si="556"/>
        <v>-44</v>
      </c>
      <c r="AS296" s="3722">
        <f t="shared" si="556"/>
        <v>-44</v>
      </c>
      <c r="AT296" s="3722">
        <f t="shared" si="556"/>
        <v>-44</v>
      </c>
      <c r="AU296" s="3722">
        <f t="shared" si="556"/>
        <v>-44</v>
      </c>
      <c r="AV296" s="3722">
        <f t="shared" si="556"/>
        <v>-44</v>
      </c>
      <c r="AW296" s="3722">
        <f t="shared" si="556"/>
        <v>-44</v>
      </c>
      <c r="AX296" s="3722">
        <f t="shared" si="556"/>
        <v>-44</v>
      </c>
      <c r="AY296" s="3722">
        <f t="shared" si="556"/>
        <v>-44</v>
      </c>
      <c r="AZ296" s="3722">
        <f t="shared" si="556"/>
        <v>-44</v>
      </c>
      <c r="BA296" s="3722">
        <f t="shared" si="556"/>
        <v>-44</v>
      </c>
      <c r="BB296" s="3722">
        <f t="shared" si="556"/>
        <v>-44</v>
      </c>
      <c r="BC296" s="3722">
        <f t="shared" si="556"/>
        <v>-44</v>
      </c>
      <c r="BD296" s="3722">
        <f t="shared" si="556"/>
        <v>-44</v>
      </c>
      <c r="BE296" s="3722">
        <f t="shared" si="556"/>
        <v>-44</v>
      </c>
      <c r="BF296" s="3722">
        <f t="shared" si="556"/>
        <v>-44</v>
      </c>
      <c r="BG296" s="3722">
        <f t="shared" si="556"/>
        <v>-44</v>
      </c>
      <c r="BH296" s="3722">
        <f t="shared" si="556"/>
        <v>-44</v>
      </c>
      <c r="BI296" s="3722">
        <f t="shared" si="556"/>
        <v>-44</v>
      </c>
      <c r="BJ296" s="3722">
        <f t="shared" si="556"/>
        <v>-44</v>
      </c>
      <c r="BK296" s="3722">
        <f t="shared" si="556"/>
        <v>-44</v>
      </c>
      <c r="BL296" s="3722">
        <f t="shared" si="556"/>
        <v>-44</v>
      </c>
      <c r="BM296" s="3722">
        <f t="shared" si="556"/>
        <v>-44</v>
      </c>
      <c r="BN296" s="3722">
        <f t="shared" si="556"/>
        <v>-44</v>
      </c>
      <c r="BO296" s="3722">
        <f t="shared" si="556"/>
        <v>-44</v>
      </c>
      <c r="BP296" s="3722">
        <f t="shared" si="556"/>
        <v>-44</v>
      </c>
      <c r="BQ296" s="3722">
        <f t="shared" si="556"/>
        <v>-44</v>
      </c>
      <c r="BR296" s="3722">
        <f t="shared" si="556"/>
        <v>-44</v>
      </c>
      <c r="BS296" s="3722">
        <f t="shared" si="556"/>
        <v>-44</v>
      </c>
      <c r="BT296" s="3722">
        <f t="shared" si="556"/>
        <v>-44</v>
      </c>
      <c r="BU296" s="3722">
        <f t="shared" si="556"/>
        <v>-44</v>
      </c>
      <c r="BV296" s="3722">
        <f t="shared" si="556"/>
        <v>-44</v>
      </c>
      <c r="BW296" s="3722">
        <f t="shared" si="556"/>
        <v>-44</v>
      </c>
      <c r="BX296" s="3722">
        <f t="shared" si="556"/>
        <v>-44</v>
      </c>
      <c r="BY296" s="3722">
        <f t="shared" si="556"/>
        <v>-44</v>
      </c>
      <c r="BZ296" s="3722">
        <f t="shared" si="556"/>
        <v>-44</v>
      </c>
      <c r="CA296" s="3722">
        <f t="shared" si="556"/>
        <v>-44</v>
      </c>
      <c r="CB296" s="3722">
        <f t="shared" si="556"/>
        <v>-44</v>
      </c>
      <c r="CC296" s="3722">
        <f t="shared" si="556"/>
        <v>-44</v>
      </c>
      <c r="CD296" s="3722">
        <f t="shared" si="556"/>
        <v>-44</v>
      </c>
      <c r="CE296" s="3722">
        <f t="shared" si="556"/>
        <v>-44</v>
      </c>
      <c r="CF296" s="3722">
        <f t="shared" si="556"/>
        <v>-44</v>
      </c>
      <c r="CG296" s="3722">
        <f t="shared" si="556"/>
        <v>-44</v>
      </c>
      <c r="CH296" s="3722">
        <f t="shared" si="556"/>
        <v>-44</v>
      </c>
      <c r="CI296" s="3722">
        <f t="shared" si="556"/>
        <v>-44</v>
      </c>
      <c r="CJ296" s="3722">
        <f t="shared" si="556"/>
        <v>-44</v>
      </c>
      <c r="CK296" s="3722">
        <f t="shared" si="556"/>
        <v>-44</v>
      </c>
      <c r="CL296" s="3722">
        <f t="shared" si="556"/>
        <v>-44</v>
      </c>
      <c r="CM296" s="3722">
        <f t="shared" si="556"/>
        <v>-44</v>
      </c>
      <c r="CN296" s="3722">
        <f t="shared" si="556"/>
        <v>-44</v>
      </c>
      <c r="CO296" s="3722">
        <f t="shared" si="556"/>
        <v>-44</v>
      </c>
      <c r="CP296" s="3722">
        <f t="shared" si="556"/>
        <v>-44</v>
      </c>
      <c r="CQ296" s="3722">
        <f t="shared" si="556"/>
        <v>-44</v>
      </c>
      <c r="CR296" s="3722">
        <f t="shared" si="556"/>
        <v>-44</v>
      </c>
      <c r="CS296" s="3722">
        <f t="shared" si="556"/>
        <v>-44</v>
      </c>
      <c r="CT296" s="3722">
        <f t="shared" ref="CT296:DC296" si="557">CT295-7</f>
        <v>-44</v>
      </c>
      <c r="CU296" s="3722">
        <f t="shared" si="557"/>
        <v>-44</v>
      </c>
      <c r="CV296" s="3722">
        <f t="shared" si="557"/>
        <v>-44</v>
      </c>
      <c r="CW296" s="3788">
        <f t="shared" si="557"/>
        <v>43494</v>
      </c>
      <c r="CX296" s="3789">
        <f t="shared" si="557"/>
        <v>43522</v>
      </c>
      <c r="CY296" s="3788">
        <f t="shared" si="557"/>
        <v>43557</v>
      </c>
      <c r="CZ296" s="3789">
        <f t="shared" si="557"/>
        <v>43599</v>
      </c>
      <c r="DA296" s="3788">
        <f t="shared" si="557"/>
        <v>43620</v>
      </c>
      <c r="DB296" s="3789">
        <f t="shared" si="557"/>
        <v>43648</v>
      </c>
      <c r="DC296" s="3788">
        <f t="shared" si="557"/>
        <v>43304</v>
      </c>
      <c r="DD296" s="3788" t="s">
        <v>25</v>
      </c>
      <c r="DE296" s="3788">
        <f>DE295-7</f>
        <v>43739</v>
      </c>
      <c r="DF296" s="3788">
        <f>DF295-4</f>
        <v>43780</v>
      </c>
      <c r="DG296" s="4672"/>
      <c r="DH296" s="4042">
        <f>DH295-4</f>
        <v>43801</v>
      </c>
      <c r="DI296" s="4042">
        <f t="shared" ref="DI296:DK296" si="558">DI295-4</f>
        <v>43871</v>
      </c>
      <c r="DJ296" s="4042">
        <f t="shared" si="558"/>
        <v>43906</v>
      </c>
      <c r="DK296" s="4042">
        <f t="shared" si="558"/>
        <v>43941</v>
      </c>
      <c r="DL296" s="1"/>
      <c r="DM296" s="2803"/>
    </row>
    <row r="297" spans="1:117" ht="30" customHeight="1" thickBot="1" x14ac:dyDescent="0.3">
      <c r="A297" s="4690"/>
      <c r="B297" s="4704"/>
      <c r="C297" s="3701" t="s">
        <v>950</v>
      </c>
      <c r="D297" s="3703"/>
      <c r="E297" s="3704"/>
      <c r="F297" s="3704"/>
      <c r="G297" s="3704"/>
      <c r="H297" s="3704"/>
      <c r="I297" s="3704"/>
      <c r="J297" s="3704"/>
      <c r="K297" s="3704"/>
      <c r="L297" s="3705"/>
      <c r="M297" s="3706"/>
      <c r="N297" s="3706"/>
      <c r="O297" s="3706"/>
      <c r="P297" s="3706"/>
      <c r="Q297" s="3706"/>
      <c r="R297" s="3706"/>
      <c r="S297" s="3706"/>
      <c r="T297" s="3702"/>
      <c r="U297" s="3706"/>
      <c r="V297" s="3702"/>
      <c r="W297" s="3706"/>
      <c r="X297" s="3702"/>
      <c r="Y297" s="3702"/>
      <c r="Z297" s="3702"/>
      <c r="AA297" s="3707"/>
      <c r="AB297" s="3708"/>
      <c r="AC297" s="3708"/>
      <c r="AD297" s="3708"/>
      <c r="AE297" s="3708"/>
      <c r="AF297" s="3702"/>
      <c r="AG297" s="3702"/>
      <c r="AH297" s="3702">
        <f t="shared" ref="AH297:CS297" si="559">AH296-4</f>
        <v>-48</v>
      </c>
      <c r="AI297" s="3702">
        <f t="shared" si="559"/>
        <v>-48</v>
      </c>
      <c r="AJ297" s="3702">
        <f t="shared" si="559"/>
        <v>-48</v>
      </c>
      <c r="AK297" s="3702">
        <f t="shared" si="559"/>
        <v>-48</v>
      </c>
      <c r="AL297" s="3702">
        <f t="shared" si="559"/>
        <v>-48</v>
      </c>
      <c r="AM297" s="3702">
        <f t="shared" si="559"/>
        <v>-48</v>
      </c>
      <c r="AN297" s="3702">
        <f t="shared" si="559"/>
        <v>-48</v>
      </c>
      <c r="AO297" s="3702">
        <f t="shared" si="559"/>
        <v>-48</v>
      </c>
      <c r="AP297" s="3702">
        <f t="shared" si="559"/>
        <v>-48</v>
      </c>
      <c r="AQ297" s="3702">
        <f t="shared" si="559"/>
        <v>-48</v>
      </c>
      <c r="AR297" s="3702">
        <f t="shared" si="559"/>
        <v>-48</v>
      </c>
      <c r="AS297" s="3702">
        <f t="shared" si="559"/>
        <v>-48</v>
      </c>
      <c r="AT297" s="3702">
        <f t="shared" si="559"/>
        <v>-48</v>
      </c>
      <c r="AU297" s="3702">
        <f t="shared" si="559"/>
        <v>-48</v>
      </c>
      <c r="AV297" s="3702">
        <f t="shared" si="559"/>
        <v>-48</v>
      </c>
      <c r="AW297" s="3702">
        <f t="shared" si="559"/>
        <v>-48</v>
      </c>
      <c r="AX297" s="3702">
        <f t="shared" si="559"/>
        <v>-48</v>
      </c>
      <c r="AY297" s="3702">
        <f t="shared" si="559"/>
        <v>-48</v>
      </c>
      <c r="AZ297" s="3702">
        <f t="shared" si="559"/>
        <v>-48</v>
      </c>
      <c r="BA297" s="3702">
        <f t="shared" si="559"/>
        <v>-48</v>
      </c>
      <c r="BB297" s="3702">
        <f t="shared" si="559"/>
        <v>-48</v>
      </c>
      <c r="BC297" s="3702">
        <f t="shared" si="559"/>
        <v>-48</v>
      </c>
      <c r="BD297" s="3702">
        <f t="shared" si="559"/>
        <v>-48</v>
      </c>
      <c r="BE297" s="3702">
        <f t="shared" si="559"/>
        <v>-48</v>
      </c>
      <c r="BF297" s="3702">
        <f t="shared" si="559"/>
        <v>-48</v>
      </c>
      <c r="BG297" s="3702">
        <f t="shared" si="559"/>
        <v>-48</v>
      </c>
      <c r="BH297" s="3702">
        <f t="shared" si="559"/>
        <v>-48</v>
      </c>
      <c r="BI297" s="3702">
        <f t="shared" si="559"/>
        <v>-48</v>
      </c>
      <c r="BJ297" s="3702">
        <f t="shared" si="559"/>
        <v>-48</v>
      </c>
      <c r="BK297" s="3702">
        <f t="shared" si="559"/>
        <v>-48</v>
      </c>
      <c r="BL297" s="3702">
        <f t="shared" si="559"/>
        <v>-48</v>
      </c>
      <c r="BM297" s="3702">
        <f t="shared" si="559"/>
        <v>-48</v>
      </c>
      <c r="BN297" s="3702">
        <f t="shared" si="559"/>
        <v>-48</v>
      </c>
      <c r="BO297" s="3702">
        <f t="shared" si="559"/>
        <v>-48</v>
      </c>
      <c r="BP297" s="3702">
        <f t="shared" si="559"/>
        <v>-48</v>
      </c>
      <c r="BQ297" s="3702">
        <f t="shared" si="559"/>
        <v>-48</v>
      </c>
      <c r="BR297" s="3702">
        <f t="shared" si="559"/>
        <v>-48</v>
      </c>
      <c r="BS297" s="3702">
        <f t="shared" si="559"/>
        <v>-48</v>
      </c>
      <c r="BT297" s="3702">
        <f t="shared" si="559"/>
        <v>-48</v>
      </c>
      <c r="BU297" s="3702">
        <f t="shared" si="559"/>
        <v>-48</v>
      </c>
      <c r="BV297" s="3702">
        <f t="shared" si="559"/>
        <v>-48</v>
      </c>
      <c r="BW297" s="3702">
        <f t="shared" si="559"/>
        <v>-48</v>
      </c>
      <c r="BX297" s="3702">
        <f t="shared" si="559"/>
        <v>-48</v>
      </c>
      <c r="BY297" s="3702">
        <f t="shared" si="559"/>
        <v>-48</v>
      </c>
      <c r="BZ297" s="3702">
        <f t="shared" si="559"/>
        <v>-48</v>
      </c>
      <c r="CA297" s="3702">
        <f t="shared" si="559"/>
        <v>-48</v>
      </c>
      <c r="CB297" s="3702">
        <f t="shared" si="559"/>
        <v>-48</v>
      </c>
      <c r="CC297" s="3702">
        <f t="shared" si="559"/>
        <v>-48</v>
      </c>
      <c r="CD297" s="3702">
        <f t="shared" si="559"/>
        <v>-48</v>
      </c>
      <c r="CE297" s="3702">
        <f t="shared" si="559"/>
        <v>-48</v>
      </c>
      <c r="CF297" s="3702">
        <f t="shared" si="559"/>
        <v>-48</v>
      </c>
      <c r="CG297" s="3702">
        <f t="shared" si="559"/>
        <v>-48</v>
      </c>
      <c r="CH297" s="3702">
        <f t="shared" si="559"/>
        <v>-48</v>
      </c>
      <c r="CI297" s="3702">
        <f t="shared" si="559"/>
        <v>-48</v>
      </c>
      <c r="CJ297" s="3702">
        <f t="shared" si="559"/>
        <v>-48</v>
      </c>
      <c r="CK297" s="3702">
        <f t="shared" si="559"/>
        <v>-48</v>
      </c>
      <c r="CL297" s="3702">
        <f t="shared" si="559"/>
        <v>-48</v>
      </c>
      <c r="CM297" s="3702">
        <f t="shared" si="559"/>
        <v>-48</v>
      </c>
      <c r="CN297" s="3702">
        <f t="shared" si="559"/>
        <v>-48</v>
      </c>
      <c r="CO297" s="3702">
        <f t="shared" si="559"/>
        <v>-48</v>
      </c>
      <c r="CP297" s="3702">
        <f t="shared" si="559"/>
        <v>-48</v>
      </c>
      <c r="CQ297" s="3702">
        <f t="shared" si="559"/>
        <v>-48</v>
      </c>
      <c r="CR297" s="3702">
        <f t="shared" si="559"/>
        <v>-48</v>
      </c>
      <c r="CS297" s="3702">
        <f t="shared" si="559"/>
        <v>-48</v>
      </c>
      <c r="CT297" s="3702">
        <f t="shared" ref="CT297:DC297" si="560">CT296-4</f>
        <v>-48</v>
      </c>
      <c r="CU297" s="3702">
        <f t="shared" si="560"/>
        <v>-48</v>
      </c>
      <c r="CV297" s="3702">
        <f t="shared" si="560"/>
        <v>-48</v>
      </c>
      <c r="CW297" s="3783">
        <f t="shared" si="560"/>
        <v>43490</v>
      </c>
      <c r="CX297" s="3784">
        <f t="shared" si="560"/>
        <v>43518</v>
      </c>
      <c r="CY297" s="3783">
        <f t="shared" si="560"/>
        <v>43553</v>
      </c>
      <c r="CZ297" s="3784">
        <f t="shared" si="560"/>
        <v>43595</v>
      </c>
      <c r="DA297" s="3783">
        <f t="shared" si="560"/>
        <v>43616</v>
      </c>
      <c r="DB297" s="3784">
        <f t="shared" si="560"/>
        <v>43644</v>
      </c>
      <c r="DC297" s="3783">
        <f t="shared" si="560"/>
        <v>43300</v>
      </c>
      <c r="DD297" s="4271" t="s">
        <v>25</v>
      </c>
      <c r="DE297" s="3783">
        <f>DE296-4</f>
        <v>43735</v>
      </c>
      <c r="DF297" s="3783">
        <f>DF296-4</f>
        <v>43776</v>
      </c>
      <c r="DG297" s="4672"/>
      <c r="DH297" s="4040">
        <f>DH296-7</f>
        <v>43794</v>
      </c>
      <c r="DI297" s="4040">
        <f t="shared" ref="DI297:DK297" si="561">DI296-7</f>
        <v>43864</v>
      </c>
      <c r="DJ297" s="4040">
        <f t="shared" si="561"/>
        <v>43899</v>
      </c>
      <c r="DK297" s="4040">
        <f t="shared" si="561"/>
        <v>43934</v>
      </c>
      <c r="DL297" s="1"/>
      <c r="DM297" s="2803"/>
    </row>
    <row r="298" spans="1:117" ht="30" customHeight="1" thickBot="1" x14ac:dyDescent="0.3">
      <c r="A298" s="4690"/>
      <c r="B298" s="4704"/>
      <c r="C298" s="3709" t="s">
        <v>931</v>
      </c>
      <c r="D298" s="3710"/>
      <c r="E298" s="3711"/>
      <c r="F298" s="3711"/>
      <c r="G298" s="3711"/>
      <c r="H298" s="3711"/>
      <c r="I298" s="3711"/>
      <c r="J298" s="3711"/>
      <c r="K298" s="3711"/>
      <c r="L298" s="3712"/>
      <c r="M298" s="3713"/>
      <c r="N298" s="3713"/>
      <c r="O298" s="3713"/>
      <c r="P298" s="3713"/>
      <c r="Q298" s="3713"/>
      <c r="R298" s="3713"/>
      <c r="S298" s="3713"/>
      <c r="T298" s="3714"/>
      <c r="U298" s="3713"/>
      <c r="V298" s="3714"/>
      <c r="W298" s="3713"/>
      <c r="X298" s="3714"/>
      <c r="Y298" s="3714"/>
      <c r="Z298" s="3714"/>
      <c r="AA298" s="3715"/>
      <c r="AB298" s="3716"/>
      <c r="AC298" s="3716"/>
      <c r="AD298" s="3716"/>
      <c r="AE298" s="3716"/>
      <c r="AF298" s="3714"/>
      <c r="AG298" s="3714"/>
      <c r="AH298" s="3714">
        <f t="shared" ref="AH298:CS298" si="562">AH299+2</f>
        <v>2</v>
      </c>
      <c r="AI298" s="3714">
        <f t="shared" si="562"/>
        <v>2</v>
      </c>
      <c r="AJ298" s="3714">
        <f t="shared" si="562"/>
        <v>2</v>
      </c>
      <c r="AK298" s="3714">
        <f t="shared" si="562"/>
        <v>2</v>
      </c>
      <c r="AL298" s="3714">
        <f t="shared" si="562"/>
        <v>2</v>
      </c>
      <c r="AM298" s="3714">
        <f t="shared" si="562"/>
        <v>2</v>
      </c>
      <c r="AN298" s="3714">
        <f t="shared" si="562"/>
        <v>2</v>
      </c>
      <c r="AO298" s="3714">
        <f t="shared" si="562"/>
        <v>2</v>
      </c>
      <c r="AP298" s="3714">
        <f t="shared" si="562"/>
        <v>2</v>
      </c>
      <c r="AQ298" s="3714">
        <f t="shared" si="562"/>
        <v>2</v>
      </c>
      <c r="AR298" s="3714">
        <f t="shared" si="562"/>
        <v>2</v>
      </c>
      <c r="AS298" s="3714">
        <f t="shared" si="562"/>
        <v>2</v>
      </c>
      <c r="AT298" s="3714">
        <f t="shared" si="562"/>
        <v>2</v>
      </c>
      <c r="AU298" s="3714" t="e">
        <f t="shared" si="562"/>
        <v>#VALUE!</v>
      </c>
      <c r="AV298" s="3714">
        <f t="shared" si="562"/>
        <v>41473</v>
      </c>
      <c r="AW298" s="3714">
        <f t="shared" si="562"/>
        <v>41509</v>
      </c>
      <c r="AX298" s="3714">
        <f t="shared" si="562"/>
        <v>2</v>
      </c>
      <c r="AY298" s="3714">
        <f t="shared" si="562"/>
        <v>2</v>
      </c>
      <c r="AZ298" s="3714">
        <f t="shared" si="562"/>
        <v>2</v>
      </c>
      <c r="BA298" s="3714">
        <f t="shared" si="562"/>
        <v>2</v>
      </c>
      <c r="BB298" s="3714">
        <f t="shared" si="562"/>
        <v>2</v>
      </c>
      <c r="BC298" s="3714">
        <f t="shared" si="562"/>
        <v>2</v>
      </c>
      <c r="BD298" s="3714">
        <f t="shared" si="562"/>
        <v>2</v>
      </c>
      <c r="BE298" s="3714">
        <f t="shared" si="562"/>
        <v>2</v>
      </c>
      <c r="BF298" s="3714">
        <f t="shared" si="562"/>
        <v>2</v>
      </c>
      <c r="BG298" s="3714" t="e">
        <f t="shared" si="562"/>
        <v>#VALUE!</v>
      </c>
      <c r="BH298" s="3714">
        <f t="shared" si="562"/>
        <v>2</v>
      </c>
      <c r="BI298" s="3714">
        <f t="shared" si="562"/>
        <v>2</v>
      </c>
      <c r="BJ298" s="3714">
        <f t="shared" si="562"/>
        <v>2</v>
      </c>
      <c r="BK298" s="3714">
        <f t="shared" si="562"/>
        <v>2</v>
      </c>
      <c r="BL298" s="3714">
        <f t="shared" si="562"/>
        <v>2</v>
      </c>
      <c r="BM298" s="3714">
        <f t="shared" si="562"/>
        <v>2</v>
      </c>
      <c r="BN298" s="3714">
        <f t="shared" si="562"/>
        <v>2</v>
      </c>
      <c r="BO298" s="3714">
        <f t="shared" si="562"/>
        <v>2</v>
      </c>
      <c r="BP298" s="3714">
        <f t="shared" si="562"/>
        <v>2</v>
      </c>
      <c r="BQ298" s="3714">
        <f t="shared" si="562"/>
        <v>2</v>
      </c>
      <c r="BR298" s="3714">
        <f t="shared" si="562"/>
        <v>2</v>
      </c>
      <c r="BS298" s="3714">
        <f t="shared" si="562"/>
        <v>2</v>
      </c>
      <c r="BT298" s="3714">
        <f t="shared" si="562"/>
        <v>2</v>
      </c>
      <c r="BU298" s="3714">
        <f t="shared" si="562"/>
        <v>2</v>
      </c>
      <c r="BV298" s="3714">
        <f t="shared" si="562"/>
        <v>2</v>
      </c>
      <c r="BW298" s="3714">
        <f t="shared" si="562"/>
        <v>2</v>
      </c>
      <c r="BX298" s="3714">
        <f t="shared" si="562"/>
        <v>2</v>
      </c>
      <c r="BY298" s="3714">
        <f t="shared" si="562"/>
        <v>2</v>
      </c>
      <c r="BZ298" s="3714">
        <f t="shared" si="562"/>
        <v>2</v>
      </c>
      <c r="CA298" s="3714">
        <f t="shared" si="562"/>
        <v>2</v>
      </c>
      <c r="CB298" s="3714">
        <f t="shared" si="562"/>
        <v>2</v>
      </c>
      <c r="CC298" s="3714">
        <f t="shared" si="562"/>
        <v>2</v>
      </c>
      <c r="CD298" s="3714">
        <f t="shared" si="562"/>
        <v>2</v>
      </c>
      <c r="CE298" s="3714">
        <f t="shared" si="562"/>
        <v>2</v>
      </c>
      <c r="CF298" s="3714">
        <f t="shared" si="562"/>
        <v>2</v>
      </c>
      <c r="CG298" s="3714">
        <f t="shared" si="562"/>
        <v>2</v>
      </c>
      <c r="CH298" s="3714">
        <f t="shared" si="562"/>
        <v>2</v>
      </c>
      <c r="CI298" s="3714">
        <f t="shared" si="562"/>
        <v>2</v>
      </c>
      <c r="CJ298" s="3714">
        <f t="shared" si="562"/>
        <v>2</v>
      </c>
      <c r="CK298" s="3714">
        <f t="shared" si="562"/>
        <v>2</v>
      </c>
      <c r="CL298" s="3714">
        <f t="shared" si="562"/>
        <v>2</v>
      </c>
      <c r="CM298" s="3714">
        <f t="shared" si="562"/>
        <v>2</v>
      </c>
      <c r="CN298" s="3714">
        <f t="shared" si="562"/>
        <v>2</v>
      </c>
      <c r="CO298" s="3714">
        <f t="shared" si="562"/>
        <v>2</v>
      </c>
      <c r="CP298" s="3714">
        <f t="shared" si="562"/>
        <v>2</v>
      </c>
      <c r="CQ298" s="3714">
        <f t="shared" si="562"/>
        <v>2</v>
      </c>
      <c r="CR298" s="3714">
        <f t="shared" si="562"/>
        <v>2</v>
      </c>
      <c r="CS298" s="3714">
        <f t="shared" si="562"/>
        <v>2</v>
      </c>
      <c r="CT298" s="3714">
        <f t="shared" ref="CT298:DC298" si="563">CT299+2</f>
        <v>2</v>
      </c>
      <c r="CU298" s="3714">
        <f t="shared" si="563"/>
        <v>2</v>
      </c>
      <c r="CV298" s="3714">
        <f t="shared" si="563"/>
        <v>2</v>
      </c>
      <c r="CW298" s="3790">
        <f t="shared" si="563"/>
        <v>43483</v>
      </c>
      <c r="CX298" s="3790">
        <f t="shared" si="563"/>
        <v>43511</v>
      </c>
      <c r="CY298" s="3790">
        <f t="shared" si="563"/>
        <v>43546</v>
      </c>
      <c r="CZ298" s="3790">
        <f t="shared" si="563"/>
        <v>43588</v>
      </c>
      <c r="DA298" s="3790">
        <f t="shared" si="563"/>
        <v>43609</v>
      </c>
      <c r="DB298" s="3790">
        <f t="shared" si="563"/>
        <v>43637</v>
      </c>
      <c r="DC298" s="3790">
        <f t="shared" si="563"/>
        <v>43300</v>
      </c>
      <c r="DD298" s="3790" t="s">
        <v>25</v>
      </c>
      <c r="DE298" s="3790">
        <f>DE299+2</f>
        <v>43728</v>
      </c>
      <c r="DF298" s="3790">
        <f>DF299+2</f>
        <v>43763</v>
      </c>
      <c r="DG298" s="4672"/>
      <c r="DH298" s="4043">
        <f>DH299+2</f>
        <v>43791</v>
      </c>
      <c r="DI298" s="4043">
        <f>DI299+2</f>
        <v>43854</v>
      </c>
      <c r="DJ298" s="4043">
        <f>DJ299+2</f>
        <v>43889</v>
      </c>
      <c r="DK298" s="4043">
        <f>DK299+2</f>
        <v>43924</v>
      </c>
      <c r="DL298" s="1"/>
      <c r="DM298" s="2803"/>
    </row>
    <row r="299" spans="1:117" ht="30" customHeight="1" thickBot="1" x14ac:dyDescent="0.3">
      <c r="A299" s="4690"/>
      <c r="B299" s="4704"/>
      <c r="C299" s="3195" t="s">
        <v>33</v>
      </c>
      <c r="D299" s="3196"/>
      <c r="E299" s="3197"/>
      <c r="F299" s="3198"/>
      <c r="G299" s="3197"/>
      <c r="H299" s="3198"/>
      <c r="I299" s="3199"/>
      <c r="J299" s="3200"/>
      <c r="K299" s="3199"/>
      <c r="L299" s="3201"/>
      <c r="M299" s="3199"/>
      <c r="N299" s="3202"/>
      <c r="O299" s="3199"/>
      <c r="P299" s="3200"/>
      <c r="Q299" s="3199"/>
      <c r="R299" s="3200"/>
      <c r="S299" s="3202"/>
      <c r="T299" s="3199"/>
      <c r="U299" s="3200"/>
      <c r="V299" s="3199"/>
      <c r="W299" s="3200"/>
      <c r="X299" s="3203"/>
      <c r="Y299" s="3204"/>
      <c r="Z299" s="3204"/>
      <c r="AA299" s="3205"/>
      <c r="AB299" s="3199">
        <f>AB281</f>
        <v>0</v>
      </c>
      <c r="AC299" s="3199">
        <v>40911</v>
      </c>
      <c r="AD299" s="3199">
        <f t="shared" ref="AD299:AT299" si="564">AD281</f>
        <v>0</v>
      </c>
      <c r="AE299" s="3199">
        <f t="shared" si="564"/>
        <v>0</v>
      </c>
      <c r="AF299" s="3199">
        <f t="shared" si="564"/>
        <v>0</v>
      </c>
      <c r="AG299" s="3199">
        <f t="shared" si="564"/>
        <v>0</v>
      </c>
      <c r="AH299" s="3199">
        <f t="shared" si="564"/>
        <v>0</v>
      </c>
      <c r="AI299" s="3199">
        <f t="shared" si="564"/>
        <v>0</v>
      </c>
      <c r="AJ299" s="3203">
        <f t="shared" si="564"/>
        <v>0</v>
      </c>
      <c r="AK299" s="3199">
        <f t="shared" si="564"/>
        <v>0</v>
      </c>
      <c r="AL299" s="3202">
        <f t="shared" si="564"/>
        <v>0</v>
      </c>
      <c r="AM299" s="3202">
        <f t="shared" si="564"/>
        <v>0</v>
      </c>
      <c r="AN299" s="3199">
        <f t="shared" si="564"/>
        <v>0</v>
      </c>
      <c r="AO299" s="3206">
        <f t="shared" si="564"/>
        <v>0</v>
      </c>
      <c r="AP299" s="3199">
        <f t="shared" si="564"/>
        <v>0</v>
      </c>
      <c r="AQ299" s="3202">
        <f t="shared" si="564"/>
        <v>0</v>
      </c>
      <c r="AR299" s="3199">
        <f t="shared" si="564"/>
        <v>0</v>
      </c>
      <c r="AS299" s="3199">
        <f t="shared" si="564"/>
        <v>0</v>
      </c>
      <c r="AT299" s="3199">
        <f t="shared" si="564"/>
        <v>0</v>
      </c>
      <c r="AU299" s="3203" t="s">
        <v>106</v>
      </c>
      <c r="AV299" s="3199">
        <v>41471</v>
      </c>
      <c r="AW299" s="3207">
        <v>41507</v>
      </c>
      <c r="AX299" s="3199">
        <f t="shared" ref="AX299:BF299" si="565">AX281</f>
        <v>0</v>
      </c>
      <c r="AY299" s="3199">
        <f t="shared" si="565"/>
        <v>0</v>
      </c>
      <c r="AZ299" s="3199">
        <f t="shared" si="565"/>
        <v>0</v>
      </c>
      <c r="BA299" s="3199">
        <f t="shared" si="565"/>
        <v>0</v>
      </c>
      <c r="BB299" s="3199">
        <f t="shared" si="565"/>
        <v>0</v>
      </c>
      <c r="BC299" s="3199">
        <f t="shared" si="565"/>
        <v>0</v>
      </c>
      <c r="BD299" s="3199">
        <f t="shared" si="565"/>
        <v>0</v>
      </c>
      <c r="BE299" s="3199">
        <f t="shared" si="565"/>
        <v>0</v>
      </c>
      <c r="BF299" s="3199">
        <f t="shared" si="565"/>
        <v>0</v>
      </c>
      <c r="BG299" s="3203" t="s">
        <v>106</v>
      </c>
      <c r="BH299" s="3199">
        <f t="shared" ref="BH299:CV299" si="566">BH281</f>
        <v>0</v>
      </c>
      <c r="BI299" s="3199">
        <f t="shared" si="566"/>
        <v>0</v>
      </c>
      <c r="BJ299" s="3199">
        <f t="shared" si="566"/>
        <v>0</v>
      </c>
      <c r="BK299" s="3199">
        <f t="shared" si="566"/>
        <v>0</v>
      </c>
      <c r="BL299" s="3199">
        <f t="shared" si="566"/>
        <v>0</v>
      </c>
      <c r="BM299" s="3199">
        <f t="shared" si="566"/>
        <v>0</v>
      </c>
      <c r="BN299" s="3199">
        <f t="shared" si="566"/>
        <v>0</v>
      </c>
      <c r="BO299" s="3199">
        <f t="shared" si="566"/>
        <v>0</v>
      </c>
      <c r="BP299" s="3199">
        <f t="shared" si="566"/>
        <v>0</v>
      </c>
      <c r="BQ299" s="3199">
        <f t="shared" si="566"/>
        <v>0</v>
      </c>
      <c r="BR299" s="3199">
        <f t="shared" si="566"/>
        <v>0</v>
      </c>
      <c r="BS299" s="3199">
        <f t="shared" si="566"/>
        <v>0</v>
      </c>
      <c r="BT299" s="3199">
        <f t="shared" si="566"/>
        <v>0</v>
      </c>
      <c r="BU299" s="3199">
        <f t="shared" si="566"/>
        <v>0</v>
      </c>
      <c r="BV299" s="3199">
        <f t="shared" si="566"/>
        <v>0</v>
      </c>
      <c r="BW299" s="3199">
        <f t="shared" si="566"/>
        <v>0</v>
      </c>
      <c r="BX299" s="3199">
        <f t="shared" si="566"/>
        <v>0</v>
      </c>
      <c r="BY299" s="3199">
        <f t="shared" si="566"/>
        <v>0</v>
      </c>
      <c r="BZ299" s="3199">
        <f t="shared" si="566"/>
        <v>0</v>
      </c>
      <c r="CA299" s="3199">
        <f t="shared" si="566"/>
        <v>0</v>
      </c>
      <c r="CB299" s="3199">
        <f t="shared" si="566"/>
        <v>0</v>
      </c>
      <c r="CC299" s="3199">
        <f t="shared" si="566"/>
        <v>0</v>
      </c>
      <c r="CD299" s="3199">
        <f t="shared" si="566"/>
        <v>0</v>
      </c>
      <c r="CE299" s="3199">
        <f t="shared" si="566"/>
        <v>0</v>
      </c>
      <c r="CF299" s="3202">
        <f t="shared" si="566"/>
        <v>0</v>
      </c>
      <c r="CG299" s="3228">
        <f t="shared" si="566"/>
        <v>0</v>
      </c>
      <c r="CH299" s="3232">
        <f t="shared" si="566"/>
        <v>0</v>
      </c>
      <c r="CI299" s="3237">
        <f t="shared" si="566"/>
        <v>0</v>
      </c>
      <c r="CJ299" s="3232">
        <f t="shared" si="566"/>
        <v>0</v>
      </c>
      <c r="CK299" s="3237">
        <f t="shared" si="566"/>
        <v>0</v>
      </c>
      <c r="CL299" s="3232">
        <f t="shared" si="566"/>
        <v>0</v>
      </c>
      <c r="CM299" s="3237">
        <f t="shared" si="566"/>
        <v>0</v>
      </c>
      <c r="CN299" s="3232">
        <f t="shared" si="566"/>
        <v>0</v>
      </c>
      <c r="CO299" s="3237">
        <f t="shared" si="566"/>
        <v>0</v>
      </c>
      <c r="CP299" s="3232">
        <f t="shared" si="566"/>
        <v>0</v>
      </c>
      <c r="CQ299" s="3244">
        <f t="shared" si="566"/>
        <v>0</v>
      </c>
      <c r="CR299" s="3255">
        <f t="shared" si="566"/>
        <v>0</v>
      </c>
      <c r="CS299" s="3248">
        <f t="shared" si="566"/>
        <v>0</v>
      </c>
      <c r="CT299" s="3232">
        <f t="shared" si="566"/>
        <v>0</v>
      </c>
      <c r="CU299" s="3232">
        <f t="shared" si="566"/>
        <v>0</v>
      </c>
      <c r="CV299" s="3232">
        <f t="shared" si="566"/>
        <v>0</v>
      </c>
      <c r="CW299" s="3791">
        <f>CW219</f>
        <v>43481</v>
      </c>
      <c r="CX299" s="3782">
        <f t="shared" ref="CX299:DK299" si="567">CX219</f>
        <v>43509</v>
      </c>
      <c r="CY299" s="3791">
        <f t="shared" si="567"/>
        <v>43544</v>
      </c>
      <c r="CZ299" s="3782">
        <f t="shared" si="567"/>
        <v>43586</v>
      </c>
      <c r="DA299" s="3791">
        <f t="shared" si="567"/>
        <v>43607</v>
      </c>
      <c r="DB299" s="3782">
        <f t="shared" si="567"/>
        <v>43635</v>
      </c>
      <c r="DC299" s="3791">
        <f t="shared" si="567"/>
        <v>43298</v>
      </c>
      <c r="DD299" s="3792" t="str">
        <f t="shared" si="567"/>
        <v>same as 1/30</v>
      </c>
      <c r="DE299" s="3984">
        <f t="shared" si="567"/>
        <v>43726</v>
      </c>
      <c r="DF299" s="3984">
        <f t="shared" si="567"/>
        <v>43761</v>
      </c>
      <c r="DG299" s="4672"/>
      <c r="DH299" s="3984">
        <f t="shared" si="567"/>
        <v>43789</v>
      </c>
      <c r="DI299" s="3984">
        <f t="shared" si="567"/>
        <v>43852</v>
      </c>
      <c r="DJ299" s="3984">
        <f t="shared" si="567"/>
        <v>43887</v>
      </c>
      <c r="DK299" s="3984">
        <f t="shared" si="567"/>
        <v>43922</v>
      </c>
      <c r="DL299" s="1"/>
      <c r="DM299" s="2803"/>
    </row>
    <row r="300" spans="1:117" ht="30" customHeight="1" thickBot="1" x14ac:dyDescent="0.3">
      <c r="A300" s="4690"/>
      <c r="B300" s="4704"/>
      <c r="C300" s="3678" t="s">
        <v>930</v>
      </c>
      <c r="D300" s="3116"/>
      <c r="E300" s="3742"/>
      <c r="F300" s="3742"/>
      <c r="G300" s="3742"/>
      <c r="H300" s="3742"/>
      <c r="I300" s="3679"/>
      <c r="J300" s="3679"/>
      <c r="K300" s="3679"/>
      <c r="L300" s="3680"/>
      <c r="M300" s="3679"/>
      <c r="N300" s="3679"/>
      <c r="O300" s="3679"/>
      <c r="P300" s="3679"/>
      <c r="Q300" s="3679"/>
      <c r="R300" s="3679"/>
      <c r="S300" s="3679"/>
      <c r="T300" s="3743"/>
      <c r="U300" s="3679"/>
      <c r="V300" s="3743"/>
      <c r="W300" s="3679"/>
      <c r="X300" s="885"/>
      <c r="Y300" s="3744"/>
      <c r="Z300" s="3744"/>
      <c r="AA300" s="3745"/>
      <c r="AB300" s="3746"/>
      <c r="AC300" s="3746"/>
      <c r="AD300" s="3746"/>
      <c r="AE300" s="3746"/>
      <c r="AF300" s="3743"/>
      <c r="AG300" s="3743"/>
      <c r="AH300" s="3743"/>
      <c r="AI300" s="3743"/>
      <c r="AJ300" s="885"/>
      <c r="AK300" s="3743"/>
      <c r="AL300" s="3747"/>
      <c r="AM300" s="3747"/>
      <c r="AN300" s="3743"/>
      <c r="AO300" s="3679"/>
      <c r="AP300" s="3743"/>
      <c r="AQ300" s="3679"/>
      <c r="AR300" s="3743"/>
      <c r="AS300" s="3743"/>
      <c r="AT300" s="3743"/>
      <c r="AU300" s="885"/>
      <c r="AV300" s="3743"/>
      <c r="AW300" s="3748"/>
      <c r="AX300" s="3743"/>
      <c r="AY300" s="3743"/>
      <c r="AZ300" s="3743"/>
      <c r="BA300" s="3743"/>
      <c r="BB300" s="3743"/>
      <c r="BC300" s="3743"/>
      <c r="BD300" s="3743"/>
      <c r="BE300" s="3743"/>
      <c r="BF300" s="3743"/>
      <c r="BG300" s="885"/>
      <c r="BH300" s="3743"/>
      <c r="BI300" s="3743"/>
      <c r="BJ300" s="3743"/>
      <c r="BK300" s="3743"/>
      <c r="BL300" s="3743"/>
      <c r="BM300" s="3747"/>
      <c r="BN300" s="3743"/>
      <c r="BO300" s="3679"/>
      <c r="BP300" s="3743"/>
      <c r="BQ300" s="3743"/>
      <c r="BR300" s="3746"/>
      <c r="BS300" s="3746"/>
      <c r="BT300" s="3746"/>
      <c r="BU300" s="3747"/>
      <c r="BV300" s="3743"/>
      <c r="BW300" s="3679"/>
      <c r="BX300" s="3743"/>
      <c r="BY300" s="3743"/>
      <c r="BZ300" s="3743"/>
      <c r="CA300" s="3743"/>
      <c r="CB300" s="3747"/>
      <c r="CC300" s="3743"/>
      <c r="CD300" s="3679"/>
      <c r="CE300" s="3743"/>
      <c r="CF300" s="3679"/>
      <c r="CG300" s="3679"/>
      <c r="CH300" s="3743"/>
      <c r="CI300" s="3679"/>
      <c r="CJ300" s="3743"/>
      <c r="CK300" s="3679"/>
      <c r="CL300" s="3743"/>
      <c r="CM300" s="3679"/>
      <c r="CN300" s="3747"/>
      <c r="CO300" s="3679"/>
      <c r="CP300" s="3679"/>
      <c r="CQ300" s="3680"/>
      <c r="CR300" s="885"/>
      <c r="CS300" s="3746"/>
      <c r="CT300" s="3743"/>
      <c r="CU300" s="3746"/>
      <c r="CV300" s="3743"/>
      <c r="CW300" s="3793">
        <f>CW299-6</f>
        <v>43475</v>
      </c>
      <c r="CX300" s="3752"/>
      <c r="CY300" s="3793"/>
      <c r="CZ300" s="3752"/>
      <c r="DA300" s="3793"/>
      <c r="DB300" s="3752"/>
      <c r="DC300" s="3793"/>
      <c r="DD300" s="3794"/>
      <c r="DE300" s="4044"/>
      <c r="DF300" s="4044">
        <f>DF299-5</f>
        <v>43756</v>
      </c>
      <c r="DG300" s="4672"/>
      <c r="DH300" s="4044">
        <f>DH299-5</f>
        <v>43784</v>
      </c>
      <c r="DI300" s="4044">
        <f>DI299-5</f>
        <v>43847</v>
      </c>
      <c r="DJ300" s="4044">
        <f>DJ299-5</f>
        <v>43882</v>
      </c>
      <c r="DK300" s="4044">
        <f>DK299-5</f>
        <v>43917</v>
      </c>
      <c r="DL300" s="1"/>
      <c r="DM300" s="2803"/>
    </row>
    <row r="301" spans="1:117" ht="30" customHeight="1" thickBot="1" x14ac:dyDescent="0.3">
      <c r="A301" s="4690"/>
      <c r="B301" s="4704"/>
      <c r="C301" s="3717" t="s">
        <v>932</v>
      </c>
      <c r="D301" s="3718"/>
      <c r="E301" s="3719"/>
      <c r="F301" s="3719"/>
      <c r="G301" s="3719"/>
      <c r="H301" s="3719"/>
      <c r="I301" s="3719"/>
      <c r="J301" s="3719"/>
      <c r="K301" s="3719"/>
      <c r="L301" s="3720"/>
      <c r="M301" s="3721"/>
      <c r="N301" s="3721"/>
      <c r="O301" s="3721"/>
      <c r="P301" s="3721"/>
      <c r="Q301" s="3721"/>
      <c r="R301" s="3721"/>
      <c r="S301" s="3721"/>
      <c r="T301" s="3722"/>
      <c r="U301" s="3721"/>
      <c r="V301" s="3722"/>
      <c r="W301" s="3721"/>
      <c r="X301" s="3722"/>
      <c r="Y301" s="3722"/>
      <c r="Z301" s="3722"/>
      <c r="AA301" s="3723"/>
      <c r="AB301" s="3724"/>
      <c r="AC301" s="3724"/>
      <c r="AD301" s="3724"/>
      <c r="AE301" s="3724"/>
      <c r="AF301" s="3722"/>
      <c r="AG301" s="3722"/>
      <c r="AH301" s="3722"/>
      <c r="AI301" s="3722"/>
      <c r="AJ301" s="3725"/>
      <c r="AK301" s="3722"/>
      <c r="AL301" s="3726"/>
      <c r="AM301" s="3726"/>
      <c r="AN301" s="3722"/>
      <c r="AO301" s="3721"/>
      <c r="AP301" s="3722"/>
      <c r="AQ301" s="3721"/>
      <c r="AR301" s="3722"/>
      <c r="AS301" s="3722"/>
      <c r="AT301" s="3722"/>
      <c r="AU301" s="3725"/>
      <c r="AV301" s="3722"/>
      <c r="AW301" s="3725"/>
      <c r="AX301" s="3722"/>
      <c r="AY301" s="3722"/>
      <c r="AZ301" s="3722"/>
      <c r="BA301" s="3722"/>
      <c r="BB301" s="3722"/>
      <c r="BC301" s="3722"/>
      <c r="BD301" s="3722"/>
      <c r="BE301" s="3722"/>
      <c r="BF301" s="3722"/>
      <c r="BG301" s="3722"/>
      <c r="BH301" s="3722"/>
      <c r="BI301" s="3722"/>
      <c r="BJ301" s="3722"/>
      <c r="BK301" s="3722"/>
      <c r="BL301" s="3722"/>
      <c r="BM301" s="3726"/>
      <c r="BN301" s="3722"/>
      <c r="BO301" s="3721"/>
      <c r="BP301" s="3722"/>
      <c r="BQ301" s="3722"/>
      <c r="BR301" s="3724"/>
      <c r="BS301" s="3724"/>
      <c r="BT301" s="3724"/>
      <c r="BU301" s="3726"/>
      <c r="BV301" s="3722"/>
      <c r="BW301" s="3721"/>
      <c r="BX301" s="3722"/>
      <c r="BY301" s="3722"/>
      <c r="BZ301" s="3722"/>
      <c r="CA301" s="3722"/>
      <c r="CB301" s="3726"/>
      <c r="CC301" s="3722"/>
      <c r="CD301" s="3721"/>
      <c r="CE301" s="3722"/>
      <c r="CF301" s="3721"/>
      <c r="CG301" s="3721"/>
      <c r="CH301" s="3722"/>
      <c r="CI301" s="3721"/>
      <c r="CJ301" s="3722"/>
      <c r="CK301" s="3721"/>
      <c r="CL301" s="3722"/>
      <c r="CM301" s="3721"/>
      <c r="CN301" s="3726"/>
      <c r="CO301" s="3721"/>
      <c r="CP301" s="3721"/>
      <c r="CQ301" s="3727"/>
      <c r="CR301" s="3725"/>
      <c r="CS301" s="3724"/>
      <c r="CT301" s="3722"/>
      <c r="CU301" s="3724"/>
      <c r="CV301" s="3722"/>
      <c r="CW301" s="3788"/>
      <c r="CX301" s="3789"/>
      <c r="CY301" s="3788"/>
      <c r="CZ301" s="3789"/>
      <c r="DA301" s="3788"/>
      <c r="DB301" s="3789"/>
      <c r="DC301" s="3788"/>
      <c r="DD301" s="3788"/>
      <c r="DE301" s="4042"/>
      <c r="DF301" s="4042">
        <f>DF300-28</f>
        <v>43728</v>
      </c>
      <c r="DG301" s="4672"/>
      <c r="DH301" s="4042">
        <f>DH300-28</f>
        <v>43756</v>
      </c>
      <c r="DI301" s="4045">
        <f>DI300-35</f>
        <v>43812</v>
      </c>
      <c r="DJ301" s="4211">
        <f>DJ300-42</f>
        <v>43840</v>
      </c>
      <c r="DK301" s="4042">
        <f>DK300-28</f>
        <v>43889</v>
      </c>
      <c r="DL301" s="1">
        <f>DG297-DG301</f>
        <v>0</v>
      </c>
      <c r="DM301" s="2803"/>
    </row>
    <row r="302" spans="1:117" ht="30" customHeight="1" thickBot="1" x14ac:dyDescent="0.3">
      <c r="A302" s="4690"/>
      <c r="B302" s="4704"/>
      <c r="C302" s="3717" t="s">
        <v>933</v>
      </c>
      <c r="D302" s="3718"/>
      <c r="E302" s="3719"/>
      <c r="F302" s="3719"/>
      <c r="G302" s="3719"/>
      <c r="H302" s="3719"/>
      <c r="I302" s="3719"/>
      <c r="J302" s="3719"/>
      <c r="K302" s="3719"/>
      <c r="L302" s="3720"/>
      <c r="M302" s="3721"/>
      <c r="N302" s="3721"/>
      <c r="O302" s="3721"/>
      <c r="P302" s="3721"/>
      <c r="Q302" s="3721"/>
      <c r="R302" s="3721"/>
      <c r="S302" s="3721"/>
      <c r="T302" s="3722"/>
      <c r="U302" s="3721"/>
      <c r="V302" s="3722"/>
      <c r="W302" s="3721"/>
      <c r="X302" s="3722"/>
      <c r="Y302" s="3722"/>
      <c r="Z302" s="3722"/>
      <c r="AA302" s="3723"/>
      <c r="AB302" s="3724"/>
      <c r="AC302" s="3724"/>
      <c r="AD302" s="3724"/>
      <c r="AE302" s="3724"/>
      <c r="AF302" s="3722"/>
      <c r="AG302" s="3722"/>
      <c r="AH302" s="3722"/>
      <c r="AI302" s="3722"/>
      <c r="AJ302" s="3725"/>
      <c r="AK302" s="3722"/>
      <c r="AL302" s="3726"/>
      <c r="AM302" s="3726"/>
      <c r="AN302" s="3722"/>
      <c r="AO302" s="3721"/>
      <c r="AP302" s="3722"/>
      <c r="AQ302" s="3721"/>
      <c r="AR302" s="3722"/>
      <c r="AS302" s="3722"/>
      <c r="AT302" s="3722"/>
      <c r="AU302" s="3725"/>
      <c r="AV302" s="3722"/>
      <c r="AW302" s="3725"/>
      <c r="AX302" s="3722"/>
      <c r="AY302" s="3722"/>
      <c r="AZ302" s="3722"/>
      <c r="BA302" s="3722"/>
      <c r="BB302" s="3722"/>
      <c r="BC302" s="3722"/>
      <c r="BD302" s="3722"/>
      <c r="BE302" s="3722"/>
      <c r="BF302" s="3722"/>
      <c r="BG302" s="3722"/>
      <c r="BH302" s="3722"/>
      <c r="BI302" s="3722"/>
      <c r="BJ302" s="3722"/>
      <c r="BK302" s="3722"/>
      <c r="BL302" s="3722"/>
      <c r="BM302" s="3726"/>
      <c r="BN302" s="3722"/>
      <c r="BO302" s="3721"/>
      <c r="BP302" s="3722"/>
      <c r="BQ302" s="3722"/>
      <c r="BR302" s="3724"/>
      <c r="BS302" s="3724"/>
      <c r="BT302" s="3724"/>
      <c r="BU302" s="3726"/>
      <c r="BV302" s="3722"/>
      <c r="BW302" s="3721"/>
      <c r="BX302" s="3722"/>
      <c r="BY302" s="3722"/>
      <c r="BZ302" s="3722"/>
      <c r="CA302" s="3722"/>
      <c r="CB302" s="3726"/>
      <c r="CC302" s="3722"/>
      <c r="CD302" s="3721"/>
      <c r="CE302" s="3722"/>
      <c r="CF302" s="3721"/>
      <c r="CG302" s="3721"/>
      <c r="CH302" s="3722"/>
      <c r="CI302" s="3721"/>
      <c r="CJ302" s="3722"/>
      <c r="CK302" s="3721"/>
      <c r="CL302" s="3722"/>
      <c r="CM302" s="3721"/>
      <c r="CN302" s="3726"/>
      <c r="CO302" s="3721"/>
      <c r="CP302" s="3721"/>
      <c r="CQ302" s="3727"/>
      <c r="CR302" s="3725"/>
      <c r="CS302" s="3724"/>
      <c r="CT302" s="3722"/>
      <c r="CU302" s="3724"/>
      <c r="CV302" s="3722"/>
      <c r="CW302" s="3785"/>
      <c r="CX302" s="3786"/>
      <c r="CY302" s="3785"/>
      <c r="CZ302" s="3786"/>
      <c r="DA302" s="3785"/>
      <c r="DB302" s="3786"/>
      <c r="DC302" s="3785"/>
      <c r="DD302" s="3787"/>
      <c r="DE302" s="4042"/>
      <c r="DF302" s="4042">
        <f t="shared" ref="DF302:DK302" si="568">DF301-4</f>
        <v>43724</v>
      </c>
      <c r="DG302" s="4672"/>
      <c r="DH302" s="4042">
        <f t="shared" si="568"/>
        <v>43752</v>
      </c>
      <c r="DI302" s="4042">
        <f>DI301-4</f>
        <v>43808</v>
      </c>
      <c r="DJ302" s="4042">
        <f t="shared" si="568"/>
        <v>43836</v>
      </c>
      <c r="DK302" s="4042">
        <f t="shared" si="568"/>
        <v>43885</v>
      </c>
      <c r="DL302" s="1"/>
      <c r="DM302" s="2803"/>
    </row>
    <row r="303" spans="1:117" ht="30" customHeight="1" thickBot="1" x14ac:dyDescent="0.3">
      <c r="A303" s="4690"/>
      <c r="B303" s="4704"/>
      <c r="C303" s="3678" t="s">
        <v>940</v>
      </c>
      <c r="D303" s="3116"/>
      <c r="E303" s="3679"/>
      <c r="F303" s="3679"/>
      <c r="G303" s="3679"/>
      <c r="H303" s="3679"/>
      <c r="I303" s="3679"/>
      <c r="J303" s="3679"/>
      <c r="K303" s="3679"/>
      <c r="L303" s="3680"/>
      <c r="M303" s="400"/>
      <c r="N303" s="400"/>
      <c r="O303" s="400"/>
      <c r="P303" s="400"/>
      <c r="Q303" s="400"/>
      <c r="R303" s="400"/>
      <c r="S303" s="400"/>
      <c r="T303" s="401"/>
      <c r="U303" s="400"/>
      <c r="V303" s="401"/>
      <c r="W303" s="400"/>
      <c r="X303" s="401"/>
      <c r="Y303" s="401"/>
      <c r="Z303" s="401"/>
      <c r="AA303" s="3681"/>
      <c r="AB303" s="402"/>
      <c r="AC303" s="402"/>
      <c r="AD303" s="402"/>
      <c r="AE303" s="402"/>
      <c r="AF303" s="401"/>
      <c r="AG303" s="401"/>
      <c r="AH303" s="401"/>
      <c r="AI303" s="401"/>
      <c r="AJ303" s="978"/>
      <c r="AK303" s="401"/>
      <c r="AL303" s="408"/>
      <c r="AM303" s="408"/>
      <c r="AN303" s="401"/>
      <c r="AO303" s="400"/>
      <c r="AP303" s="401"/>
      <c r="AQ303" s="400"/>
      <c r="AR303" s="401"/>
      <c r="AS303" s="401"/>
      <c r="AT303" s="401"/>
      <c r="AU303" s="978"/>
      <c r="AV303" s="401"/>
      <c r="AW303" s="978"/>
      <c r="AX303" s="401"/>
      <c r="AY303" s="401"/>
      <c r="AZ303" s="401"/>
      <c r="BA303" s="401"/>
      <c r="BB303" s="401"/>
      <c r="BC303" s="401"/>
      <c r="BD303" s="401"/>
      <c r="BE303" s="401"/>
      <c r="BF303" s="401"/>
      <c r="BG303" s="401"/>
      <c r="BH303" s="401"/>
      <c r="BI303" s="401"/>
      <c r="BJ303" s="401"/>
      <c r="BK303" s="401"/>
      <c r="BL303" s="401"/>
      <c r="BM303" s="408"/>
      <c r="BN303" s="401"/>
      <c r="BO303" s="400"/>
      <c r="BP303" s="401"/>
      <c r="BQ303" s="401"/>
      <c r="BR303" s="402"/>
      <c r="BS303" s="402"/>
      <c r="BT303" s="402"/>
      <c r="BU303" s="408"/>
      <c r="BV303" s="401"/>
      <c r="BW303" s="400"/>
      <c r="BX303" s="401"/>
      <c r="BY303" s="401"/>
      <c r="BZ303" s="401"/>
      <c r="CA303" s="401"/>
      <c r="CB303" s="408"/>
      <c r="CC303" s="401"/>
      <c r="CD303" s="400"/>
      <c r="CE303" s="401"/>
      <c r="CF303" s="400"/>
      <c r="CG303" s="400"/>
      <c r="CH303" s="401"/>
      <c r="CI303" s="400"/>
      <c r="CJ303" s="401"/>
      <c r="CK303" s="400"/>
      <c r="CL303" s="401"/>
      <c r="CM303" s="400"/>
      <c r="CN303" s="408"/>
      <c r="CO303" s="400"/>
      <c r="CP303" s="400"/>
      <c r="CQ303" s="1106"/>
      <c r="CR303" s="978"/>
      <c r="CS303" s="402"/>
      <c r="CT303" s="401"/>
      <c r="CU303" s="402"/>
      <c r="CV303" s="401"/>
      <c r="CW303" s="3783"/>
      <c r="CX303" s="3784"/>
      <c r="CY303" s="3783"/>
      <c r="CZ303" s="3784"/>
      <c r="DA303" s="3783"/>
      <c r="DB303" s="3784"/>
      <c r="DC303" s="3783"/>
      <c r="DD303" s="4271"/>
      <c r="DE303" s="4046"/>
      <c r="DF303" s="4046">
        <f t="shared" ref="DF303:DK303" si="569">DF304+2</f>
        <v>43719</v>
      </c>
      <c r="DG303" s="4672"/>
      <c r="DH303" s="4046">
        <f t="shared" si="569"/>
        <v>43747</v>
      </c>
      <c r="DI303" s="4047">
        <f>DI304+2</f>
        <v>43803</v>
      </c>
      <c r="DJ303" s="4046">
        <f t="shared" si="569"/>
        <v>43831</v>
      </c>
      <c r="DK303" s="4046">
        <f t="shared" si="569"/>
        <v>43880</v>
      </c>
      <c r="DL303" s="1"/>
      <c r="DM303" s="2803"/>
    </row>
    <row r="304" spans="1:117" ht="30" customHeight="1" thickBot="1" x14ac:dyDescent="0.3">
      <c r="A304" s="4690"/>
      <c r="B304" s="4704"/>
      <c r="C304" s="817" t="s">
        <v>233</v>
      </c>
      <c r="D304" s="3116"/>
      <c r="E304" s="3679"/>
      <c r="F304" s="3679"/>
      <c r="G304" s="3679"/>
      <c r="H304" s="3679"/>
      <c r="I304" s="3679"/>
      <c r="J304" s="3679"/>
      <c r="K304" s="3679"/>
      <c r="L304" s="3680"/>
      <c r="M304" s="400"/>
      <c r="N304" s="400"/>
      <c r="O304" s="400"/>
      <c r="P304" s="400"/>
      <c r="Q304" s="400"/>
      <c r="R304" s="400"/>
      <c r="S304" s="400"/>
      <c r="T304" s="401"/>
      <c r="U304" s="400"/>
      <c r="V304" s="401"/>
      <c r="W304" s="400"/>
      <c r="X304" s="401"/>
      <c r="Y304" s="401"/>
      <c r="Z304" s="401"/>
      <c r="AA304" s="3681"/>
      <c r="AB304" s="402"/>
      <c r="AC304" s="402"/>
      <c r="AD304" s="402"/>
      <c r="AE304" s="402"/>
      <c r="AF304" s="401"/>
      <c r="AG304" s="401"/>
      <c r="AH304" s="401"/>
      <c r="AI304" s="401"/>
      <c r="AJ304" s="978"/>
      <c r="AK304" s="401"/>
      <c r="AL304" s="408"/>
      <c r="AM304" s="408"/>
      <c r="AN304" s="401"/>
      <c r="AO304" s="400"/>
      <c r="AP304" s="401"/>
      <c r="AQ304" s="400"/>
      <c r="AR304" s="401"/>
      <c r="AS304" s="401"/>
      <c r="AT304" s="401"/>
      <c r="AU304" s="978"/>
      <c r="AV304" s="401"/>
      <c r="AW304" s="978"/>
      <c r="AX304" s="401"/>
      <c r="AY304" s="401"/>
      <c r="AZ304" s="401"/>
      <c r="BA304" s="401"/>
      <c r="BB304" s="401"/>
      <c r="BC304" s="401"/>
      <c r="BD304" s="401"/>
      <c r="BE304" s="401"/>
      <c r="BF304" s="401"/>
      <c r="BG304" s="401"/>
      <c r="BH304" s="401"/>
      <c r="BI304" s="401"/>
      <c r="BJ304" s="401"/>
      <c r="BK304" s="401"/>
      <c r="BL304" s="401"/>
      <c r="BM304" s="408"/>
      <c r="BN304" s="401"/>
      <c r="BO304" s="400"/>
      <c r="BP304" s="401"/>
      <c r="BQ304" s="401"/>
      <c r="BR304" s="402"/>
      <c r="BS304" s="402"/>
      <c r="BT304" s="402"/>
      <c r="BU304" s="408"/>
      <c r="BV304" s="401"/>
      <c r="BW304" s="400"/>
      <c r="BX304" s="401"/>
      <c r="BY304" s="401"/>
      <c r="BZ304" s="401"/>
      <c r="CA304" s="401"/>
      <c r="CB304" s="408"/>
      <c r="CC304" s="401"/>
      <c r="CD304" s="400"/>
      <c r="CE304" s="401"/>
      <c r="CF304" s="400"/>
      <c r="CG304" s="400"/>
      <c r="CH304" s="401"/>
      <c r="CI304" s="400"/>
      <c r="CJ304" s="401"/>
      <c r="CK304" s="400"/>
      <c r="CL304" s="401"/>
      <c r="CM304" s="400"/>
      <c r="CN304" s="408"/>
      <c r="CO304" s="400"/>
      <c r="CP304" s="400"/>
      <c r="CQ304" s="1106"/>
      <c r="CR304" s="978"/>
      <c r="CS304" s="402"/>
      <c r="CT304" s="401"/>
      <c r="CU304" s="402"/>
      <c r="CV304" s="401"/>
      <c r="CW304" s="3783"/>
      <c r="CX304" s="3783"/>
      <c r="CY304" s="3783"/>
      <c r="CZ304" s="3784"/>
      <c r="DA304" s="3783"/>
      <c r="DB304" s="3784"/>
      <c r="DC304" s="3783"/>
      <c r="DD304" s="4272"/>
      <c r="DE304" s="4046"/>
      <c r="DF304" s="4046">
        <f t="shared" ref="DF304:DK304" si="570">DF302-7</f>
        <v>43717</v>
      </c>
      <c r="DG304" s="4672"/>
      <c r="DH304" s="4046">
        <f t="shared" si="570"/>
        <v>43745</v>
      </c>
      <c r="DI304" s="4046">
        <f>DI302-7</f>
        <v>43801</v>
      </c>
      <c r="DJ304" s="4046">
        <f t="shared" si="570"/>
        <v>43829</v>
      </c>
      <c r="DK304" s="4046">
        <f t="shared" si="570"/>
        <v>43878</v>
      </c>
      <c r="DL304" s="1"/>
      <c r="DM304" s="2803"/>
    </row>
    <row r="305" spans="1:117" s="4264" customFormat="1" ht="30" customHeight="1" thickBot="1" x14ac:dyDescent="0.3">
      <c r="A305" s="4690"/>
      <c r="B305" s="4704"/>
      <c r="C305" s="4214" t="s">
        <v>934</v>
      </c>
      <c r="D305" s="4215"/>
      <c r="E305" s="4216"/>
      <c r="F305" s="4216"/>
      <c r="G305" s="4216"/>
      <c r="H305" s="4216"/>
      <c r="I305" s="4216"/>
      <c r="J305" s="4216"/>
      <c r="K305" s="4216"/>
      <c r="L305" s="4217"/>
      <c r="M305" s="4218"/>
      <c r="N305" s="4218"/>
      <c r="O305" s="4218"/>
      <c r="P305" s="4218"/>
      <c r="Q305" s="4218"/>
      <c r="R305" s="4218"/>
      <c r="S305" s="4218"/>
      <c r="T305" s="4219"/>
      <c r="U305" s="4218"/>
      <c r="V305" s="4219"/>
      <c r="W305" s="4218"/>
      <c r="X305" s="4219"/>
      <c r="Y305" s="4219"/>
      <c r="Z305" s="4219"/>
      <c r="AA305" s="4220"/>
      <c r="AB305" s="4221"/>
      <c r="AC305" s="4221"/>
      <c r="AD305" s="4221"/>
      <c r="AE305" s="4221"/>
      <c r="AF305" s="4219"/>
      <c r="AG305" s="4219"/>
      <c r="AH305" s="4219"/>
      <c r="AI305" s="4219"/>
      <c r="AJ305" s="4222"/>
      <c r="AK305" s="4219"/>
      <c r="AL305" s="4223"/>
      <c r="AM305" s="4223"/>
      <c r="AN305" s="4219"/>
      <c r="AO305" s="4218"/>
      <c r="AP305" s="4219"/>
      <c r="AQ305" s="4218"/>
      <c r="AR305" s="4219"/>
      <c r="AS305" s="4219"/>
      <c r="AT305" s="4219"/>
      <c r="AU305" s="4222"/>
      <c r="AV305" s="4219"/>
      <c r="AW305" s="4222"/>
      <c r="AX305" s="4219"/>
      <c r="AY305" s="4219"/>
      <c r="AZ305" s="4219"/>
      <c r="BA305" s="4219"/>
      <c r="BB305" s="4219"/>
      <c r="BC305" s="4219"/>
      <c r="BD305" s="4219"/>
      <c r="BE305" s="4219"/>
      <c r="BF305" s="4219"/>
      <c r="BG305" s="4219"/>
      <c r="BH305" s="4219"/>
      <c r="BI305" s="4219"/>
      <c r="BJ305" s="4219"/>
      <c r="BK305" s="4219"/>
      <c r="BL305" s="4219"/>
      <c r="BM305" s="4223"/>
      <c r="BN305" s="4219"/>
      <c r="BO305" s="4218"/>
      <c r="BP305" s="4219"/>
      <c r="BQ305" s="4219"/>
      <c r="BR305" s="4221"/>
      <c r="BS305" s="4221"/>
      <c r="BT305" s="4221"/>
      <c r="BU305" s="4223"/>
      <c r="BV305" s="4219"/>
      <c r="BW305" s="4218"/>
      <c r="BX305" s="4219"/>
      <c r="BY305" s="4219"/>
      <c r="BZ305" s="4219"/>
      <c r="CA305" s="4219"/>
      <c r="CB305" s="4223"/>
      <c r="CC305" s="4219"/>
      <c r="CD305" s="4218"/>
      <c r="CE305" s="4219"/>
      <c r="CF305" s="4218"/>
      <c r="CG305" s="4218"/>
      <c r="CH305" s="4219"/>
      <c r="CI305" s="4218"/>
      <c r="CJ305" s="4219"/>
      <c r="CK305" s="4218"/>
      <c r="CL305" s="4219"/>
      <c r="CM305" s="4218"/>
      <c r="CN305" s="4223"/>
      <c r="CO305" s="4218"/>
      <c r="CP305" s="4218"/>
      <c r="CQ305" s="4224"/>
      <c r="CR305" s="4222"/>
      <c r="CS305" s="4221"/>
      <c r="CT305" s="4219"/>
      <c r="CU305" s="4221"/>
      <c r="CV305" s="4219"/>
      <c r="CW305" s="4225"/>
      <c r="CX305" s="4225"/>
      <c r="CY305" s="4225"/>
      <c r="CZ305" s="4226"/>
      <c r="DA305" s="4225"/>
      <c r="DB305" s="4226"/>
      <c r="DC305" s="4225"/>
      <c r="DD305" s="4227"/>
      <c r="DE305" s="4228"/>
      <c r="DF305" s="4228">
        <f t="shared" ref="DF305" si="571">DF304-6</f>
        <v>43711</v>
      </c>
      <c r="DG305" s="4672"/>
      <c r="DH305" s="4229">
        <f>DH304-6</f>
        <v>43739</v>
      </c>
      <c r="DI305" s="4229">
        <f>DI304-6</f>
        <v>43795</v>
      </c>
      <c r="DJ305" s="4229">
        <f>DJ304-6</f>
        <v>43823</v>
      </c>
      <c r="DK305" s="4229">
        <f>DK304-6</f>
        <v>43872</v>
      </c>
      <c r="DM305" s="4329"/>
    </row>
    <row r="306" spans="1:117" s="4264" customFormat="1" ht="30" customHeight="1" thickBot="1" x14ac:dyDescent="0.3">
      <c r="A306" s="4690"/>
      <c r="B306" s="4704"/>
      <c r="C306" s="3678" t="s">
        <v>935</v>
      </c>
      <c r="D306" s="3116"/>
      <c r="E306" s="3679"/>
      <c r="F306" s="3679"/>
      <c r="G306" s="3679"/>
      <c r="H306" s="3679"/>
      <c r="I306" s="3679"/>
      <c r="J306" s="3679"/>
      <c r="K306" s="3679"/>
      <c r="L306" s="3680"/>
      <c r="M306" s="400"/>
      <c r="N306" s="400"/>
      <c r="O306" s="400"/>
      <c r="P306" s="400"/>
      <c r="Q306" s="400"/>
      <c r="R306" s="400"/>
      <c r="S306" s="400"/>
      <c r="T306" s="401"/>
      <c r="U306" s="400"/>
      <c r="V306" s="401"/>
      <c r="W306" s="400"/>
      <c r="X306" s="401"/>
      <c r="Y306" s="401"/>
      <c r="Z306" s="401"/>
      <c r="AA306" s="3681"/>
      <c r="AB306" s="402"/>
      <c r="AC306" s="402"/>
      <c r="AD306" s="402"/>
      <c r="AE306" s="402"/>
      <c r="AF306" s="401"/>
      <c r="AG306" s="401"/>
      <c r="AH306" s="401"/>
      <c r="AI306" s="401"/>
      <c r="AJ306" s="978"/>
      <c r="AK306" s="401"/>
      <c r="AL306" s="408"/>
      <c r="AM306" s="408"/>
      <c r="AN306" s="401"/>
      <c r="AO306" s="400"/>
      <c r="AP306" s="401"/>
      <c r="AQ306" s="400"/>
      <c r="AR306" s="401"/>
      <c r="AS306" s="401"/>
      <c r="AT306" s="401"/>
      <c r="AU306" s="978"/>
      <c r="AV306" s="401"/>
      <c r="AW306" s="978"/>
      <c r="AX306" s="401"/>
      <c r="AY306" s="401"/>
      <c r="AZ306" s="401"/>
      <c r="BA306" s="401"/>
      <c r="BB306" s="401"/>
      <c r="BC306" s="401"/>
      <c r="BD306" s="401"/>
      <c r="BE306" s="401"/>
      <c r="BF306" s="401"/>
      <c r="BG306" s="401"/>
      <c r="BH306" s="401"/>
      <c r="BI306" s="401"/>
      <c r="BJ306" s="401"/>
      <c r="BK306" s="401"/>
      <c r="BL306" s="401"/>
      <c r="BM306" s="408"/>
      <c r="BN306" s="401"/>
      <c r="BO306" s="400"/>
      <c r="BP306" s="401"/>
      <c r="BQ306" s="401"/>
      <c r="BR306" s="402"/>
      <c r="BS306" s="402"/>
      <c r="BT306" s="402"/>
      <c r="BU306" s="408"/>
      <c r="BV306" s="401"/>
      <c r="BW306" s="400"/>
      <c r="BX306" s="401"/>
      <c r="BY306" s="401"/>
      <c r="BZ306" s="401"/>
      <c r="CA306" s="401"/>
      <c r="CB306" s="408"/>
      <c r="CC306" s="401"/>
      <c r="CD306" s="400"/>
      <c r="CE306" s="401"/>
      <c r="CF306" s="400"/>
      <c r="CG306" s="400"/>
      <c r="CH306" s="401"/>
      <c r="CI306" s="400"/>
      <c r="CJ306" s="401"/>
      <c r="CK306" s="400"/>
      <c r="CL306" s="401"/>
      <c r="CM306" s="400"/>
      <c r="CN306" s="408"/>
      <c r="CO306" s="400"/>
      <c r="CP306" s="400"/>
      <c r="CQ306" s="1106"/>
      <c r="CR306" s="978"/>
      <c r="CS306" s="402"/>
      <c r="CT306" s="401"/>
      <c r="CU306" s="402"/>
      <c r="CV306" s="401"/>
      <c r="CW306" s="3783"/>
      <c r="CX306" s="3783"/>
      <c r="CY306" s="3783"/>
      <c r="CZ306" s="3784"/>
      <c r="DA306" s="3783"/>
      <c r="DB306" s="3784"/>
      <c r="DC306" s="3783"/>
      <c r="DD306" s="4272"/>
      <c r="DE306" s="4046"/>
      <c r="DF306" s="4046">
        <f t="shared" ref="DF306" si="572">DF305-7</f>
        <v>43704</v>
      </c>
      <c r="DG306" s="4672"/>
      <c r="DH306" s="4046">
        <f>DH305-7</f>
        <v>43732</v>
      </c>
      <c r="DI306" s="4046">
        <f>DI305-7</f>
        <v>43788</v>
      </c>
      <c r="DJ306" s="4046"/>
      <c r="DK306" s="4212">
        <f>DK305-21</f>
        <v>43851</v>
      </c>
      <c r="DM306" s="4329"/>
    </row>
    <row r="307" spans="1:117" s="4264" customFormat="1" ht="30" customHeight="1" thickBot="1" x14ac:dyDescent="0.3">
      <c r="A307" s="4690"/>
      <c r="B307" s="4704"/>
      <c r="C307" s="4245" t="s">
        <v>953</v>
      </c>
      <c r="D307" s="4246"/>
      <c r="E307" s="4247"/>
      <c r="F307" s="4247"/>
      <c r="G307" s="4247"/>
      <c r="H307" s="4247"/>
      <c r="I307" s="4247"/>
      <c r="J307" s="4247"/>
      <c r="K307" s="4247"/>
      <c r="L307" s="4248"/>
      <c r="M307" s="4249"/>
      <c r="N307" s="4249"/>
      <c r="O307" s="4249"/>
      <c r="P307" s="4249"/>
      <c r="Q307" s="4249"/>
      <c r="R307" s="4249"/>
      <c r="S307" s="4249"/>
      <c r="T307" s="4250"/>
      <c r="U307" s="4249"/>
      <c r="V307" s="4250"/>
      <c r="W307" s="4249"/>
      <c r="X307" s="4250"/>
      <c r="Y307" s="4250"/>
      <c r="Z307" s="4250"/>
      <c r="AA307" s="4251"/>
      <c r="AB307" s="4252"/>
      <c r="AC307" s="4252"/>
      <c r="AD307" s="4252"/>
      <c r="AE307" s="4252"/>
      <c r="AF307" s="4250"/>
      <c r="AG307" s="4250"/>
      <c r="AH307" s="4250"/>
      <c r="AI307" s="4250"/>
      <c r="AJ307" s="4253"/>
      <c r="AK307" s="4250"/>
      <c r="AL307" s="4254"/>
      <c r="AM307" s="4254"/>
      <c r="AN307" s="4250"/>
      <c r="AO307" s="4249"/>
      <c r="AP307" s="4250"/>
      <c r="AQ307" s="4249"/>
      <c r="AR307" s="4250"/>
      <c r="AS307" s="4250"/>
      <c r="AT307" s="4250"/>
      <c r="AU307" s="4253"/>
      <c r="AV307" s="4250"/>
      <c r="AW307" s="4253"/>
      <c r="AX307" s="4250"/>
      <c r="AY307" s="4250"/>
      <c r="AZ307" s="4250"/>
      <c r="BA307" s="4250"/>
      <c r="BB307" s="4250"/>
      <c r="BC307" s="4250"/>
      <c r="BD307" s="4250"/>
      <c r="BE307" s="4250"/>
      <c r="BF307" s="4250"/>
      <c r="BG307" s="4250"/>
      <c r="BH307" s="4250"/>
      <c r="BI307" s="4250"/>
      <c r="BJ307" s="4250"/>
      <c r="BK307" s="4250"/>
      <c r="BL307" s="4250"/>
      <c r="BM307" s="4254"/>
      <c r="BN307" s="4250"/>
      <c r="BO307" s="4249"/>
      <c r="BP307" s="4250"/>
      <c r="BQ307" s="4250"/>
      <c r="BR307" s="4252"/>
      <c r="BS307" s="4252"/>
      <c r="BT307" s="4252"/>
      <c r="BU307" s="4254"/>
      <c r="BV307" s="4250"/>
      <c r="BW307" s="4249"/>
      <c r="BX307" s="4250"/>
      <c r="BY307" s="4250"/>
      <c r="BZ307" s="4250"/>
      <c r="CA307" s="4250"/>
      <c r="CB307" s="4254"/>
      <c r="CC307" s="4250"/>
      <c r="CD307" s="4249"/>
      <c r="CE307" s="4250"/>
      <c r="CF307" s="4249"/>
      <c r="CG307" s="4249"/>
      <c r="CH307" s="4250"/>
      <c r="CI307" s="4249"/>
      <c r="CJ307" s="4250"/>
      <c r="CK307" s="4249"/>
      <c r="CL307" s="4250"/>
      <c r="CM307" s="4249"/>
      <c r="CN307" s="4254"/>
      <c r="CO307" s="4249"/>
      <c r="CP307" s="4249"/>
      <c r="CQ307" s="4255"/>
      <c r="CR307" s="4253"/>
      <c r="CS307" s="4252"/>
      <c r="CT307" s="4250"/>
      <c r="CU307" s="4252"/>
      <c r="CV307" s="4250"/>
      <c r="CW307" s="4256"/>
      <c r="CX307" s="4256"/>
      <c r="CY307" s="4256"/>
      <c r="CZ307" s="4257"/>
      <c r="DA307" s="4256"/>
      <c r="DB307" s="4257"/>
      <c r="DC307" s="4256"/>
      <c r="DD307" s="4258"/>
      <c r="DE307" s="4259"/>
      <c r="DF307" s="4259"/>
      <c r="DG307" s="4672"/>
      <c r="DH307" s="4259"/>
      <c r="DI307" s="4259">
        <f>DI308+4</f>
        <v>43798</v>
      </c>
      <c r="DJ307" s="4259"/>
      <c r="DK307" s="4259">
        <f>DK308+4</f>
        <v>43875</v>
      </c>
      <c r="DM307" s="4329"/>
    </row>
    <row r="308" spans="1:117" s="4264" customFormat="1" ht="30" customHeight="1" thickBot="1" x14ac:dyDescent="0.3">
      <c r="A308" s="4690"/>
      <c r="B308" s="4704"/>
      <c r="C308" s="4245" t="s">
        <v>954</v>
      </c>
      <c r="D308" s="4246"/>
      <c r="E308" s="4247"/>
      <c r="F308" s="4247"/>
      <c r="G308" s="4247"/>
      <c r="H308" s="4247"/>
      <c r="I308" s="4247"/>
      <c r="J308" s="4247"/>
      <c r="K308" s="4247"/>
      <c r="L308" s="4248"/>
      <c r="M308" s="4249"/>
      <c r="N308" s="4249"/>
      <c r="O308" s="4249"/>
      <c r="P308" s="4249"/>
      <c r="Q308" s="4249"/>
      <c r="R308" s="4249"/>
      <c r="S308" s="4249"/>
      <c r="T308" s="4250"/>
      <c r="U308" s="4249"/>
      <c r="V308" s="4250"/>
      <c r="W308" s="4249"/>
      <c r="X308" s="4250"/>
      <c r="Y308" s="4250"/>
      <c r="Z308" s="4250"/>
      <c r="AA308" s="4251"/>
      <c r="AB308" s="4252"/>
      <c r="AC308" s="4252"/>
      <c r="AD308" s="4252"/>
      <c r="AE308" s="4252"/>
      <c r="AF308" s="4250"/>
      <c r="AG308" s="4250"/>
      <c r="AH308" s="4250"/>
      <c r="AI308" s="4250"/>
      <c r="AJ308" s="4253"/>
      <c r="AK308" s="4250"/>
      <c r="AL308" s="4254"/>
      <c r="AM308" s="4254"/>
      <c r="AN308" s="4250"/>
      <c r="AO308" s="4249"/>
      <c r="AP308" s="4250"/>
      <c r="AQ308" s="4249"/>
      <c r="AR308" s="4250"/>
      <c r="AS308" s="4250"/>
      <c r="AT308" s="4250"/>
      <c r="AU308" s="4253"/>
      <c r="AV308" s="4250"/>
      <c r="AW308" s="4253"/>
      <c r="AX308" s="4250"/>
      <c r="AY308" s="4250"/>
      <c r="AZ308" s="4250"/>
      <c r="BA308" s="4250"/>
      <c r="BB308" s="4250"/>
      <c r="BC308" s="4250"/>
      <c r="BD308" s="4250"/>
      <c r="BE308" s="4250"/>
      <c r="BF308" s="4250"/>
      <c r="BG308" s="4250"/>
      <c r="BH308" s="4250"/>
      <c r="BI308" s="4250"/>
      <c r="BJ308" s="4250"/>
      <c r="BK308" s="4250"/>
      <c r="BL308" s="4250"/>
      <c r="BM308" s="4254"/>
      <c r="BN308" s="4250"/>
      <c r="BO308" s="4249"/>
      <c r="BP308" s="4250"/>
      <c r="BQ308" s="4250"/>
      <c r="BR308" s="4252"/>
      <c r="BS308" s="4252"/>
      <c r="BT308" s="4252"/>
      <c r="BU308" s="4254"/>
      <c r="BV308" s="4250"/>
      <c r="BW308" s="4249"/>
      <c r="BX308" s="4250"/>
      <c r="BY308" s="4250"/>
      <c r="BZ308" s="4250"/>
      <c r="CA308" s="4250"/>
      <c r="CB308" s="4254"/>
      <c r="CC308" s="4250"/>
      <c r="CD308" s="4249"/>
      <c r="CE308" s="4250"/>
      <c r="CF308" s="4249"/>
      <c r="CG308" s="4249"/>
      <c r="CH308" s="4250"/>
      <c r="CI308" s="4249"/>
      <c r="CJ308" s="4250"/>
      <c r="CK308" s="4249"/>
      <c r="CL308" s="4250"/>
      <c r="CM308" s="4249"/>
      <c r="CN308" s="4254"/>
      <c r="CO308" s="4249"/>
      <c r="CP308" s="4249"/>
      <c r="CQ308" s="4255"/>
      <c r="CR308" s="4253"/>
      <c r="CS308" s="4252"/>
      <c r="CT308" s="4250"/>
      <c r="CU308" s="4252"/>
      <c r="CV308" s="4250"/>
      <c r="CW308" s="4256"/>
      <c r="CX308" s="4256"/>
      <c r="CY308" s="4256"/>
      <c r="CZ308" s="4257"/>
      <c r="DA308" s="4256"/>
      <c r="DB308" s="4257"/>
      <c r="DC308" s="4256"/>
      <c r="DD308" s="4258"/>
      <c r="DE308" s="4259"/>
      <c r="DF308" s="4259"/>
      <c r="DG308" s="4672"/>
      <c r="DH308" s="4259"/>
      <c r="DI308" s="4259">
        <f>DI309+7</f>
        <v>43794</v>
      </c>
      <c r="DJ308" s="4259"/>
      <c r="DK308" s="4259">
        <f>DK309+7</f>
        <v>43871</v>
      </c>
      <c r="DM308" s="4329"/>
    </row>
    <row r="309" spans="1:117" s="4264" customFormat="1" ht="30" customHeight="1" thickBot="1" x14ac:dyDescent="0.3">
      <c r="A309" s="4690"/>
      <c r="B309" s="4704"/>
      <c r="C309" s="4245" t="s">
        <v>952</v>
      </c>
      <c r="D309" s="4246"/>
      <c r="E309" s="4247"/>
      <c r="F309" s="4247"/>
      <c r="G309" s="4247"/>
      <c r="H309" s="4247"/>
      <c r="I309" s="4247"/>
      <c r="J309" s="4247"/>
      <c r="K309" s="4247"/>
      <c r="L309" s="4248"/>
      <c r="M309" s="4249"/>
      <c r="N309" s="4249"/>
      <c r="O309" s="4249"/>
      <c r="P309" s="4249"/>
      <c r="Q309" s="4249"/>
      <c r="R309" s="4249"/>
      <c r="S309" s="4249"/>
      <c r="T309" s="4250"/>
      <c r="U309" s="4249"/>
      <c r="V309" s="4250"/>
      <c r="W309" s="4249"/>
      <c r="X309" s="4250"/>
      <c r="Y309" s="4250"/>
      <c r="Z309" s="4250"/>
      <c r="AA309" s="4251"/>
      <c r="AB309" s="4252"/>
      <c r="AC309" s="4252"/>
      <c r="AD309" s="4252"/>
      <c r="AE309" s="4252"/>
      <c r="AF309" s="4250"/>
      <c r="AG309" s="4250"/>
      <c r="AH309" s="4250"/>
      <c r="AI309" s="4250"/>
      <c r="AJ309" s="4253"/>
      <c r="AK309" s="4250"/>
      <c r="AL309" s="4254"/>
      <c r="AM309" s="4254"/>
      <c r="AN309" s="4250"/>
      <c r="AO309" s="4249"/>
      <c r="AP309" s="4250"/>
      <c r="AQ309" s="4249"/>
      <c r="AR309" s="4250"/>
      <c r="AS309" s="4250"/>
      <c r="AT309" s="4250"/>
      <c r="AU309" s="4253"/>
      <c r="AV309" s="4250"/>
      <c r="AW309" s="4253"/>
      <c r="AX309" s="4250"/>
      <c r="AY309" s="4250"/>
      <c r="AZ309" s="4250"/>
      <c r="BA309" s="4250"/>
      <c r="BB309" s="4250"/>
      <c r="BC309" s="4250"/>
      <c r="BD309" s="4250"/>
      <c r="BE309" s="4250"/>
      <c r="BF309" s="4250"/>
      <c r="BG309" s="4250"/>
      <c r="BH309" s="4250"/>
      <c r="BI309" s="4250"/>
      <c r="BJ309" s="4250"/>
      <c r="BK309" s="4250"/>
      <c r="BL309" s="4250"/>
      <c r="BM309" s="4254"/>
      <c r="BN309" s="4250"/>
      <c r="BO309" s="4249"/>
      <c r="BP309" s="4250"/>
      <c r="BQ309" s="4250"/>
      <c r="BR309" s="4252"/>
      <c r="BS309" s="4252"/>
      <c r="BT309" s="4252"/>
      <c r="BU309" s="4254"/>
      <c r="BV309" s="4250"/>
      <c r="BW309" s="4249"/>
      <c r="BX309" s="4250"/>
      <c r="BY309" s="4250"/>
      <c r="BZ309" s="4250"/>
      <c r="CA309" s="4250"/>
      <c r="CB309" s="4254"/>
      <c r="CC309" s="4250"/>
      <c r="CD309" s="4249"/>
      <c r="CE309" s="4250"/>
      <c r="CF309" s="4249"/>
      <c r="CG309" s="4249"/>
      <c r="CH309" s="4250"/>
      <c r="CI309" s="4249"/>
      <c r="CJ309" s="4250"/>
      <c r="CK309" s="4249"/>
      <c r="CL309" s="4250"/>
      <c r="CM309" s="4249"/>
      <c r="CN309" s="4254"/>
      <c r="CO309" s="4249"/>
      <c r="CP309" s="4249"/>
      <c r="CQ309" s="4255"/>
      <c r="CR309" s="4253"/>
      <c r="CS309" s="4252"/>
      <c r="CT309" s="4250"/>
      <c r="CU309" s="4252"/>
      <c r="CV309" s="4250"/>
      <c r="CW309" s="4256"/>
      <c r="CX309" s="4256"/>
      <c r="CY309" s="4256"/>
      <c r="CZ309" s="4257"/>
      <c r="DA309" s="4256"/>
      <c r="DB309" s="4257"/>
      <c r="DC309" s="4256"/>
      <c r="DD309" s="4258"/>
      <c r="DE309" s="4259"/>
      <c r="DF309" s="4259"/>
      <c r="DG309" s="4672"/>
      <c r="DH309" s="4259"/>
      <c r="DI309" s="4259">
        <f>DI310+6</f>
        <v>43787</v>
      </c>
      <c r="DJ309" s="4259"/>
      <c r="DK309" s="4259">
        <f>DK310+6</f>
        <v>43864</v>
      </c>
      <c r="DM309" s="4329"/>
    </row>
    <row r="310" spans="1:117" s="4264" customFormat="1" ht="30" customHeight="1" thickBot="1" x14ac:dyDescent="0.3">
      <c r="A310" s="4690"/>
      <c r="B310" s="4704"/>
      <c r="C310" s="4230" t="s">
        <v>951</v>
      </c>
      <c r="D310" s="4231"/>
      <c r="E310" s="4232"/>
      <c r="F310" s="4232"/>
      <c r="G310" s="4232"/>
      <c r="H310" s="4232"/>
      <c r="I310" s="4232"/>
      <c r="J310" s="4232"/>
      <c r="K310" s="4232"/>
      <c r="L310" s="4233"/>
      <c r="M310" s="4234"/>
      <c r="N310" s="4234"/>
      <c r="O310" s="4234"/>
      <c r="P310" s="4234"/>
      <c r="Q310" s="4234"/>
      <c r="R310" s="4234"/>
      <c r="S310" s="4234"/>
      <c r="T310" s="4235"/>
      <c r="U310" s="4234"/>
      <c r="V310" s="4235"/>
      <c r="W310" s="4234"/>
      <c r="X310" s="4235"/>
      <c r="Y310" s="4235"/>
      <c r="Z310" s="4235"/>
      <c r="AA310" s="4236"/>
      <c r="AB310" s="4237"/>
      <c r="AC310" s="4237"/>
      <c r="AD310" s="4237"/>
      <c r="AE310" s="4237"/>
      <c r="AF310" s="4235"/>
      <c r="AG310" s="4235"/>
      <c r="AH310" s="4235"/>
      <c r="AI310" s="4235"/>
      <c r="AJ310" s="4238"/>
      <c r="AK310" s="4235"/>
      <c r="AL310" s="4239"/>
      <c r="AM310" s="4239"/>
      <c r="AN310" s="4235"/>
      <c r="AO310" s="4234"/>
      <c r="AP310" s="4235"/>
      <c r="AQ310" s="4234"/>
      <c r="AR310" s="4235"/>
      <c r="AS310" s="4235"/>
      <c r="AT310" s="4235"/>
      <c r="AU310" s="4238"/>
      <c r="AV310" s="4235"/>
      <c r="AW310" s="4238"/>
      <c r="AX310" s="4235"/>
      <c r="AY310" s="4235"/>
      <c r="AZ310" s="4235"/>
      <c r="BA310" s="4235"/>
      <c r="BB310" s="4235"/>
      <c r="BC310" s="4235"/>
      <c r="BD310" s="4235"/>
      <c r="BE310" s="4235"/>
      <c r="BF310" s="4235"/>
      <c r="BG310" s="4235"/>
      <c r="BH310" s="4235"/>
      <c r="BI310" s="4235"/>
      <c r="BJ310" s="4235"/>
      <c r="BK310" s="4235"/>
      <c r="BL310" s="4235"/>
      <c r="BM310" s="4239"/>
      <c r="BN310" s="4235"/>
      <c r="BO310" s="4234"/>
      <c r="BP310" s="4235"/>
      <c r="BQ310" s="4235"/>
      <c r="BR310" s="4237"/>
      <c r="BS310" s="4237"/>
      <c r="BT310" s="4237"/>
      <c r="BU310" s="4239"/>
      <c r="BV310" s="4235"/>
      <c r="BW310" s="4234"/>
      <c r="BX310" s="4235"/>
      <c r="BY310" s="4235"/>
      <c r="BZ310" s="4235"/>
      <c r="CA310" s="4235"/>
      <c r="CB310" s="4239"/>
      <c r="CC310" s="4235"/>
      <c r="CD310" s="4234"/>
      <c r="CE310" s="4235"/>
      <c r="CF310" s="4234"/>
      <c r="CG310" s="4234"/>
      <c r="CH310" s="4235"/>
      <c r="CI310" s="4234"/>
      <c r="CJ310" s="4235"/>
      <c r="CK310" s="4234"/>
      <c r="CL310" s="4235"/>
      <c r="CM310" s="4234"/>
      <c r="CN310" s="4239"/>
      <c r="CO310" s="4234"/>
      <c r="CP310" s="4234"/>
      <c r="CQ310" s="4240"/>
      <c r="CR310" s="4238"/>
      <c r="CS310" s="4237"/>
      <c r="CT310" s="4235"/>
      <c r="CU310" s="4237"/>
      <c r="CV310" s="4235"/>
      <c r="CW310" s="4241"/>
      <c r="CX310" s="4241"/>
      <c r="CY310" s="4241"/>
      <c r="CZ310" s="4242"/>
      <c r="DA310" s="4241"/>
      <c r="DB310" s="4242"/>
      <c r="DC310" s="4241"/>
      <c r="DD310" s="4243"/>
      <c r="DE310" s="4244"/>
      <c r="DF310" s="4244"/>
      <c r="DG310" s="4672"/>
      <c r="DH310" s="4244">
        <f>DH305-14</f>
        <v>43725</v>
      </c>
      <c r="DI310" s="4244">
        <f>DI305-14</f>
        <v>43781</v>
      </c>
      <c r="DJ310" s="4244"/>
      <c r="DK310" s="4244">
        <f>DK305-14</f>
        <v>43858</v>
      </c>
      <c r="DM310" s="4329"/>
    </row>
    <row r="311" spans="1:117" s="4264" customFormat="1" ht="30" customHeight="1" thickBot="1" x14ac:dyDescent="0.3">
      <c r="A311" s="4690"/>
      <c r="B311" s="4704"/>
      <c r="C311" s="3730" t="s">
        <v>945</v>
      </c>
      <c r="D311" s="3731"/>
      <c r="E311" s="3732"/>
      <c r="F311" s="3732"/>
      <c r="G311" s="3732"/>
      <c r="H311" s="3732"/>
      <c r="I311" s="3732"/>
      <c r="J311" s="3732"/>
      <c r="K311" s="3732"/>
      <c r="L311" s="3733"/>
      <c r="M311" s="3734"/>
      <c r="N311" s="3734"/>
      <c r="O311" s="3734"/>
      <c r="P311" s="3734"/>
      <c r="Q311" s="3734"/>
      <c r="R311" s="3734"/>
      <c r="S311" s="3734"/>
      <c r="T311" s="3735"/>
      <c r="U311" s="3734"/>
      <c r="V311" s="3735"/>
      <c r="W311" s="3734"/>
      <c r="X311" s="3735"/>
      <c r="Y311" s="3735"/>
      <c r="Z311" s="3735"/>
      <c r="AA311" s="3736"/>
      <c r="AB311" s="3737"/>
      <c r="AC311" s="3737"/>
      <c r="AD311" s="3737"/>
      <c r="AE311" s="3737"/>
      <c r="AF311" s="3735"/>
      <c r="AG311" s="3735"/>
      <c r="AH311" s="3735"/>
      <c r="AI311" s="3735"/>
      <c r="AJ311" s="3738"/>
      <c r="AK311" s="3735"/>
      <c r="AL311" s="2617"/>
      <c r="AM311" s="2617"/>
      <c r="AN311" s="3735"/>
      <c r="AO311" s="3734"/>
      <c r="AP311" s="3735"/>
      <c r="AQ311" s="3734"/>
      <c r="AR311" s="3735"/>
      <c r="AS311" s="3735"/>
      <c r="AT311" s="3735"/>
      <c r="AU311" s="3738"/>
      <c r="AV311" s="3735"/>
      <c r="AW311" s="3738"/>
      <c r="AX311" s="3735"/>
      <c r="AY311" s="3735"/>
      <c r="AZ311" s="3735"/>
      <c r="BA311" s="3735"/>
      <c r="BB311" s="3735"/>
      <c r="BC311" s="3735"/>
      <c r="BD311" s="3735"/>
      <c r="BE311" s="3735"/>
      <c r="BF311" s="3735"/>
      <c r="BG311" s="3735"/>
      <c r="BH311" s="3735"/>
      <c r="BI311" s="3735"/>
      <c r="BJ311" s="3735"/>
      <c r="BK311" s="3735"/>
      <c r="BL311" s="3735"/>
      <c r="BM311" s="2617"/>
      <c r="BN311" s="3735"/>
      <c r="BO311" s="3734"/>
      <c r="BP311" s="3735"/>
      <c r="BQ311" s="3735"/>
      <c r="BR311" s="3737"/>
      <c r="BS311" s="3737"/>
      <c r="BT311" s="3737"/>
      <c r="BU311" s="2617"/>
      <c r="BV311" s="3735"/>
      <c r="BW311" s="3734"/>
      <c r="BX311" s="3735"/>
      <c r="BY311" s="3735"/>
      <c r="BZ311" s="3735"/>
      <c r="CA311" s="3735"/>
      <c r="CB311" s="2617"/>
      <c r="CC311" s="3735"/>
      <c r="CD311" s="3734"/>
      <c r="CE311" s="3735"/>
      <c r="CF311" s="3734"/>
      <c r="CG311" s="3734"/>
      <c r="CH311" s="3735"/>
      <c r="CI311" s="3734"/>
      <c r="CJ311" s="3735"/>
      <c r="CK311" s="3734"/>
      <c r="CL311" s="3735"/>
      <c r="CM311" s="3734"/>
      <c r="CN311" s="2617"/>
      <c r="CO311" s="3734"/>
      <c r="CP311" s="3734"/>
      <c r="CQ311" s="3739"/>
      <c r="CR311" s="3738"/>
      <c r="CS311" s="3737"/>
      <c r="CT311" s="3735"/>
      <c r="CU311" s="3737"/>
      <c r="CV311" s="3735"/>
      <c r="CW311" s="3795"/>
      <c r="CX311" s="3795"/>
      <c r="CY311" s="3795"/>
      <c r="CZ311" s="3796"/>
      <c r="DA311" s="3795"/>
      <c r="DB311" s="3796"/>
      <c r="DC311" s="3795"/>
      <c r="DD311" s="3797"/>
      <c r="DE311" s="4049"/>
      <c r="DF311" s="4049">
        <f>DF305-50</f>
        <v>43661</v>
      </c>
      <c r="DG311" s="4672"/>
      <c r="DH311" s="4050">
        <f>DH305-50</f>
        <v>43689</v>
      </c>
      <c r="DI311" s="4050">
        <f>DI305-50</f>
        <v>43745</v>
      </c>
      <c r="DJ311" s="4050"/>
      <c r="DK311" s="4213">
        <f>DK306-50</f>
        <v>43801</v>
      </c>
      <c r="DM311" s="4329"/>
    </row>
    <row r="312" spans="1:117" s="4264" customFormat="1" ht="30" customHeight="1" thickBot="1" x14ac:dyDescent="0.3">
      <c r="A312" s="4690"/>
      <c r="B312" s="4704"/>
      <c r="C312" s="3678" t="s">
        <v>936</v>
      </c>
      <c r="D312" s="3116"/>
      <c r="E312" s="3679"/>
      <c r="F312" s="3679"/>
      <c r="G312" s="3679"/>
      <c r="H312" s="3679"/>
      <c r="I312" s="3679"/>
      <c r="J312" s="3679"/>
      <c r="K312" s="3679"/>
      <c r="L312" s="3680"/>
      <c r="M312" s="400"/>
      <c r="N312" s="400"/>
      <c r="O312" s="400"/>
      <c r="P312" s="400"/>
      <c r="Q312" s="400"/>
      <c r="R312" s="400"/>
      <c r="S312" s="400"/>
      <c r="T312" s="401"/>
      <c r="U312" s="400"/>
      <c r="V312" s="401"/>
      <c r="W312" s="400"/>
      <c r="X312" s="401"/>
      <c r="Y312" s="401"/>
      <c r="Z312" s="401"/>
      <c r="AA312" s="3681"/>
      <c r="AB312" s="402"/>
      <c r="AC312" s="402"/>
      <c r="AD312" s="402"/>
      <c r="AE312" s="402"/>
      <c r="AF312" s="401"/>
      <c r="AG312" s="401"/>
      <c r="AH312" s="401"/>
      <c r="AI312" s="401"/>
      <c r="AJ312" s="978"/>
      <c r="AK312" s="401"/>
      <c r="AL312" s="408"/>
      <c r="AM312" s="408"/>
      <c r="AN312" s="401"/>
      <c r="AO312" s="400"/>
      <c r="AP312" s="401"/>
      <c r="AQ312" s="400"/>
      <c r="AR312" s="401"/>
      <c r="AS312" s="401"/>
      <c r="AT312" s="401"/>
      <c r="AU312" s="978"/>
      <c r="AV312" s="401"/>
      <c r="AW312" s="978"/>
      <c r="AX312" s="401"/>
      <c r="AY312" s="401"/>
      <c r="AZ312" s="401"/>
      <c r="BA312" s="401"/>
      <c r="BB312" s="401"/>
      <c r="BC312" s="401"/>
      <c r="BD312" s="401"/>
      <c r="BE312" s="401"/>
      <c r="BF312" s="401"/>
      <c r="BG312" s="401"/>
      <c r="BH312" s="401"/>
      <c r="BI312" s="401"/>
      <c r="BJ312" s="401"/>
      <c r="BK312" s="401"/>
      <c r="BL312" s="401"/>
      <c r="BM312" s="408"/>
      <c r="BN312" s="401"/>
      <c r="BO312" s="400"/>
      <c r="BP312" s="401"/>
      <c r="BQ312" s="401"/>
      <c r="BR312" s="402"/>
      <c r="BS312" s="402"/>
      <c r="BT312" s="402"/>
      <c r="BU312" s="408"/>
      <c r="BV312" s="401"/>
      <c r="BW312" s="400"/>
      <c r="BX312" s="401"/>
      <c r="BY312" s="401"/>
      <c r="BZ312" s="401"/>
      <c r="CA312" s="401"/>
      <c r="CB312" s="408"/>
      <c r="CC312" s="401"/>
      <c r="CD312" s="400"/>
      <c r="CE312" s="401"/>
      <c r="CF312" s="400"/>
      <c r="CG312" s="400"/>
      <c r="CH312" s="401"/>
      <c r="CI312" s="400"/>
      <c r="CJ312" s="401"/>
      <c r="CK312" s="400"/>
      <c r="CL312" s="401"/>
      <c r="CM312" s="400"/>
      <c r="CN312" s="408"/>
      <c r="CO312" s="400"/>
      <c r="CP312" s="400"/>
      <c r="CQ312" s="1106"/>
      <c r="CR312" s="978"/>
      <c r="CS312" s="402"/>
      <c r="CT312" s="401"/>
      <c r="CU312" s="402"/>
      <c r="CV312" s="401"/>
      <c r="CW312" s="3783"/>
      <c r="CX312" s="3783"/>
      <c r="CY312" s="3783"/>
      <c r="CZ312" s="3784"/>
      <c r="DA312" s="3783"/>
      <c r="DB312" s="3784"/>
      <c r="DC312" s="3783"/>
      <c r="DD312" s="4272"/>
      <c r="DE312" s="4046"/>
      <c r="DF312" s="4046">
        <f t="shared" ref="DF312" si="573">DF313</f>
        <v>43644</v>
      </c>
      <c r="DG312" s="4672"/>
      <c r="DH312" s="4046">
        <f>DH313</f>
        <v>43672</v>
      </c>
      <c r="DI312" s="4046">
        <f>DI313</f>
        <v>43728</v>
      </c>
      <c r="DJ312" s="4046"/>
      <c r="DK312" s="4046">
        <f>DK313</f>
        <v>43784</v>
      </c>
      <c r="DL312" s="4264" t="s">
        <v>1</v>
      </c>
      <c r="DM312" s="4329"/>
    </row>
    <row r="313" spans="1:117" s="4264" customFormat="1" ht="30" customHeight="1" thickBot="1" x14ac:dyDescent="0.3">
      <c r="A313" s="4690"/>
      <c r="B313" s="4704"/>
      <c r="C313" s="3678" t="s">
        <v>938</v>
      </c>
      <c r="D313" s="3116"/>
      <c r="E313" s="3679"/>
      <c r="F313" s="3679"/>
      <c r="G313" s="3679"/>
      <c r="H313" s="3679"/>
      <c r="I313" s="3679"/>
      <c r="J313" s="3679"/>
      <c r="K313" s="3679"/>
      <c r="L313" s="3680"/>
      <c r="M313" s="400"/>
      <c r="N313" s="400"/>
      <c r="O313" s="400"/>
      <c r="P313" s="400"/>
      <c r="Q313" s="400"/>
      <c r="R313" s="400"/>
      <c r="S313" s="400"/>
      <c r="T313" s="401"/>
      <c r="U313" s="400"/>
      <c r="V313" s="401"/>
      <c r="W313" s="400"/>
      <c r="X313" s="401"/>
      <c r="Y313" s="401"/>
      <c r="Z313" s="401"/>
      <c r="AA313" s="3681"/>
      <c r="AB313" s="402"/>
      <c r="AC313" s="402"/>
      <c r="AD313" s="402"/>
      <c r="AE313" s="402"/>
      <c r="AF313" s="401"/>
      <c r="AG313" s="401"/>
      <c r="AH313" s="401"/>
      <c r="AI313" s="401"/>
      <c r="AJ313" s="978"/>
      <c r="AK313" s="401"/>
      <c r="AL313" s="408"/>
      <c r="AM313" s="408"/>
      <c r="AN313" s="401"/>
      <c r="AO313" s="400"/>
      <c r="AP313" s="401"/>
      <c r="AQ313" s="400"/>
      <c r="AR313" s="401"/>
      <c r="AS313" s="401"/>
      <c r="AT313" s="401"/>
      <c r="AU313" s="978"/>
      <c r="AV313" s="401"/>
      <c r="AW313" s="978"/>
      <c r="AX313" s="401"/>
      <c r="AY313" s="401"/>
      <c r="AZ313" s="401"/>
      <c r="BA313" s="401"/>
      <c r="BB313" s="401"/>
      <c r="BC313" s="401"/>
      <c r="BD313" s="401"/>
      <c r="BE313" s="401"/>
      <c r="BF313" s="401"/>
      <c r="BG313" s="401"/>
      <c r="BH313" s="401"/>
      <c r="BI313" s="401"/>
      <c r="BJ313" s="401"/>
      <c r="BK313" s="401"/>
      <c r="BL313" s="401"/>
      <c r="BM313" s="408"/>
      <c r="BN313" s="401"/>
      <c r="BO313" s="400"/>
      <c r="BP313" s="401"/>
      <c r="BQ313" s="401"/>
      <c r="BR313" s="402"/>
      <c r="BS313" s="402"/>
      <c r="BT313" s="402"/>
      <c r="BU313" s="408"/>
      <c r="BV313" s="401"/>
      <c r="BW313" s="400"/>
      <c r="BX313" s="401"/>
      <c r="BY313" s="401"/>
      <c r="BZ313" s="401"/>
      <c r="CA313" s="401"/>
      <c r="CB313" s="408"/>
      <c r="CC313" s="401"/>
      <c r="CD313" s="400"/>
      <c r="CE313" s="401"/>
      <c r="CF313" s="400"/>
      <c r="CG313" s="400"/>
      <c r="CH313" s="401"/>
      <c r="CI313" s="400"/>
      <c r="CJ313" s="401"/>
      <c r="CK313" s="400"/>
      <c r="CL313" s="401"/>
      <c r="CM313" s="400"/>
      <c r="CN313" s="408"/>
      <c r="CO313" s="400"/>
      <c r="CP313" s="400"/>
      <c r="CQ313" s="1106"/>
      <c r="CR313" s="978"/>
      <c r="CS313" s="402"/>
      <c r="CT313" s="401"/>
      <c r="CU313" s="402"/>
      <c r="CV313" s="401"/>
      <c r="CW313" s="3783"/>
      <c r="CX313" s="3783"/>
      <c r="CY313" s="3783"/>
      <c r="CZ313" s="3784"/>
      <c r="DA313" s="3783"/>
      <c r="DB313" s="3784"/>
      <c r="DC313" s="3783"/>
      <c r="DD313" s="4272"/>
      <c r="DE313" s="4046"/>
      <c r="DF313" s="4046">
        <f>DF305-67</f>
        <v>43644</v>
      </c>
      <c r="DG313" s="4672"/>
      <c r="DH313" s="4046">
        <f>DH305-67</f>
        <v>43672</v>
      </c>
      <c r="DI313" s="4046">
        <f>DI305-67</f>
        <v>43728</v>
      </c>
      <c r="DJ313" s="4046"/>
      <c r="DK313" s="4046">
        <f>DK306-67</f>
        <v>43784</v>
      </c>
      <c r="DM313" s="4329"/>
    </row>
    <row r="314" spans="1:117" s="4264" customFormat="1" ht="30" customHeight="1" thickBot="1" x14ac:dyDescent="0.3">
      <c r="A314" s="4690"/>
      <c r="B314" s="4704"/>
      <c r="C314" s="3678" t="s">
        <v>946</v>
      </c>
      <c r="D314" s="3116"/>
      <c r="E314" s="3679"/>
      <c r="F314" s="3679"/>
      <c r="G314" s="3679"/>
      <c r="H314" s="3679"/>
      <c r="I314" s="3679"/>
      <c r="J314" s="3679"/>
      <c r="K314" s="3679"/>
      <c r="L314" s="3680"/>
      <c r="M314" s="400"/>
      <c r="N314" s="400"/>
      <c r="O314" s="400"/>
      <c r="P314" s="400"/>
      <c r="Q314" s="400"/>
      <c r="R314" s="400"/>
      <c r="S314" s="400"/>
      <c r="T314" s="401"/>
      <c r="U314" s="400"/>
      <c r="V314" s="401"/>
      <c r="W314" s="400"/>
      <c r="X314" s="401"/>
      <c r="Y314" s="401"/>
      <c r="Z314" s="401"/>
      <c r="AA314" s="3681"/>
      <c r="AB314" s="402"/>
      <c r="AC314" s="402"/>
      <c r="AD314" s="402"/>
      <c r="AE314" s="402"/>
      <c r="AF314" s="401"/>
      <c r="AG314" s="401"/>
      <c r="AH314" s="401"/>
      <c r="AI314" s="401"/>
      <c r="AJ314" s="978"/>
      <c r="AK314" s="401"/>
      <c r="AL314" s="408"/>
      <c r="AM314" s="408"/>
      <c r="AN314" s="401"/>
      <c r="AO314" s="400"/>
      <c r="AP314" s="401"/>
      <c r="AQ314" s="400"/>
      <c r="AR314" s="401"/>
      <c r="AS314" s="401"/>
      <c r="AT314" s="401"/>
      <c r="AU314" s="978"/>
      <c r="AV314" s="401"/>
      <c r="AW314" s="978"/>
      <c r="AX314" s="401"/>
      <c r="AY314" s="401"/>
      <c r="AZ314" s="401"/>
      <c r="BA314" s="401"/>
      <c r="BB314" s="401"/>
      <c r="BC314" s="401"/>
      <c r="BD314" s="401"/>
      <c r="BE314" s="401"/>
      <c r="BF314" s="401"/>
      <c r="BG314" s="401"/>
      <c r="BH314" s="401"/>
      <c r="BI314" s="401"/>
      <c r="BJ314" s="401"/>
      <c r="BK314" s="401"/>
      <c r="BL314" s="401"/>
      <c r="BM314" s="408"/>
      <c r="BN314" s="401"/>
      <c r="BO314" s="400"/>
      <c r="BP314" s="401"/>
      <c r="BQ314" s="401"/>
      <c r="BR314" s="402"/>
      <c r="BS314" s="402"/>
      <c r="BT314" s="402"/>
      <c r="BU314" s="408"/>
      <c r="BV314" s="401"/>
      <c r="BW314" s="400"/>
      <c r="BX314" s="401"/>
      <c r="BY314" s="401"/>
      <c r="BZ314" s="401"/>
      <c r="CA314" s="401"/>
      <c r="CB314" s="408"/>
      <c r="CC314" s="401"/>
      <c r="CD314" s="400"/>
      <c r="CE314" s="401"/>
      <c r="CF314" s="400"/>
      <c r="CG314" s="400"/>
      <c r="CH314" s="401"/>
      <c r="CI314" s="400"/>
      <c r="CJ314" s="401"/>
      <c r="CK314" s="400"/>
      <c r="CL314" s="401"/>
      <c r="CM314" s="400"/>
      <c r="CN314" s="408"/>
      <c r="CO314" s="400"/>
      <c r="CP314" s="400"/>
      <c r="CQ314" s="1106"/>
      <c r="CR314" s="978"/>
      <c r="CS314" s="402"/>
      <c r="CT314" s="401"/>
      <c r="CU314" s="402"/>
      <c r="CV314" s="401"/>
      <c r="CW314" s="3783"/>
      <c r="CX314" s="3783"/>
      <c r="CY314" s="3783"/>
      <c r="CZ314" s="3784"/>
      <c r="DA314" s="3783"/>
      <c r="DB314" s="3784"/>
      <c r="DC314" s="3783"/>
      <c r="DD314" s="4272"/>
      <c r="DE314" s="4046"/>
      <c r="DF314" s="4046"/>
      <c r="DG314" s="4672"/>
      <c r="DH314" s="4046"/>
      <c r="DI314" s="4046">
        <f>DI313-16</f>
        <v>43712</v>
      </c>
      <c r="DJ314" s="4046"/>
      <c r="DK314" s="4046">
        <f>DK313-16</f>
        <v>43768</v>
      </c>
      <c r="DM314" s="4329"/>
    </row>
    <row r="315" spans="1:117" s="4264" customFormat="1" ht="30" customHeight="1" thickBot="1" x14ac:dyDescent="0.3">
      <c r="A315" s="4691"/>
      <c r="B315" s="4704"/>
      <c r="C315" s="3693" t="s">
        <v>937</v>
      </c>
      <c r="D315" s="3694"/>
      <c r="E315" s="2765"/>
      <c r="F315" s="2765"/>
      <c r="G315" s="2765"/>
      <c r="H315" s="2765"/>
      <c r="I315" s="2765"/>
      <c r="J315" s="2765"/>
      <c r="K315" s="2765"/>
      <c r="L315" s="2766"/>
      <c r="M315" s="2658"/>
      <c r="N315" s="2658"/>
      <c r="O315" s="2658"/>
      <c r="P315" s="2658"/>
      <c r="Q315" s="2658"/>
      <c r="R315" s="2658"/>
      <c r="S315" s="2658"/>
      <c r="T315" s="3695"/>
      <c r="U315" s="2658"/>
      <c r="V315" s="3695"/>
      <c r="W315" s="2658"/>
      <c r="X315" s="3695"/>
      <c r="Y315" s="3695"/>
      <c r="Z315" s="3695"/>
      <c r="AA315" s="3696"/>
      <c r="AB315" s="3697"/>
      <c r="AC315" s="3697"/>
      <c r="AD315" s="3697"/>
      <c r="AE315" s="3697"/>
      <c r="AF315" s="3695"/>
      <c r="AG315" s="3695"/>
      <c r="AH315" s="3695"/>
      <c r="AI315" s="3695"/>
      <c r="AJ315" s="3698"/>
      <c r="AK315" s="3695"/>
      <c r="AL315" s="3699"/>
      <c r="AM315" s="3699"/>
      <c r="AN315" s="3695"/>
      <c r="AO315" s="2658"/>
      <c r="AP315" s="3695"/>
      <c r="AQ315" s="2658"/>
      <c r="AR315" s="3695"/>
      <c r="AS315" s="3695"/>
      <c r="AT315" s="3695"/>
      <c r="AU315" s="3698"/>
      <c r="AV315" s="3695"/>
      <c r="AW315" s="3698"/>
      <c r="AX315" s="3695"/>
      <c r="AY315" s="3695"/>
      <c r="AZ315" s="3695"/>
      <c r="BA315" s="3695"/>
      <c r="BB315" s="3695"/>
      <c r="BC315" s="3695"/>
      <c r="BD315" s="3695"/>
      <c r="BE315" s="3695"/>
      <c r="BF315" s="3695"/>
      <c r="BG315" s="3695"/>
      <c r="BH315" s="3695"/>
      <c r="BI315" s="3695"/>
      <c r="BJ315" s="3695"/>
      <c r="BK315" s="3695"/>
      <c r="BL315" s="3695"/>
      <c r="BM315" s="3699"/>
      <c r="BN315" s="3695"/>
      <c r="BO315" s="2658"/>
      <c r="BP315" s="3695"/>
      <c r="BQ315" s="3695"/>
      <c r="BR315" s="3697"/>
      <c r="BS315" s="3697"/>
      <c r="BT315" s="3697"/>
      <c r="BU315" s="3699"/>
      <c r="BV315" s="3695"/>
      <c r="BW315" s="2658"/>
      <c r="BX315" s="3695"/>
      <c r="BY315" s="3695"/>
      <c r="BZ315" s="3695"/>
      <c r="CA315" s="3695"/>
      <c r="CB315" s="3699"/>
      <c r="CC315" s="3695"/>
      <c r="CD315" s="2658"/>
      <c r="CE315" s="3695"/>
      <c r="CF315" s="2658"/>
      <c r="CG315" s="2658"/>
      <c r="CH315" s="3695"/>
      <c r="CI315" s="2658"/>
      <c r="CJ315" s="3695"/>
      <c r="CK315" s="2658"/>
      <c r="CL315" s="3695"/>
      <c r="CM315" s="2658"/>
      <c r="CN315" s="3699"/>
      <c r="CO315" s="2658"/>
      <c r="CP315" s="2658"/>
      <c r="CQ315" s="3700"/>
      <c r="CR315" s="3698"/>
      <c r="CS315" s="3697"/>
      <c r="CT315" s="3695"/>
      <c r="CU315" s="3697"/>
      <c r="CV315" s="3695"/>
      <c r="CW315" s="3795"/>
      <c r="CX315" s="3795"/>
      <c r="CY315" s="3795"/>
      <c r="CZ315" s="3795"/>
      <c r="DA315" s="3795"/>
      <c r="DB315" s="3795"/>
      <c r="DC315" s="3795"/>
      <c r="DD315" s="3798"/>
      <c r="DE315" s="4051"/>
      <c r="DF315" s="4051">
        <f>DF305-98</f>
        <v>43613</v>
      </c>
      <c r="DG315" s="4673"/>
      <c r="DH315" s="4048"/>
      <c r="DI315" s="4048">
        <f>DI305-98</f>
        <v>43697</v>
      </c>
      <c r="DJ315" s="4048"/>
      <c r="DK315" s="4048">
        <f>DK306-98</f>
        <v>43753</v>
      </c>
      <c r="DM315" s="4329"/>
    </row>
    <row r="316" spans="1:117" ht="30" customHeight="1" x14ac:dyDescent="0.5">
      <c r="A316" s="3677"/>
      <c r="B316" s="122"/>
      <c r="C316" s="827" t="s">
        <v>939</v>
      </c>
      <c r="D316" s="827"/>
      <c r="E316" s="285"/>
      <c r="F316" s="285"/>
      <c r="G316" s="285"/>
      <c r="H316" s="285"/>
      <c r="I316" s="285"/>
      <c r="J316" s="285"/>
      <c r="K316" s="285"/>
      <c r="L316" s="99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3"/>
      <c r="AB316" s="121"/>
      <c r="AC316" s="121"/>
      <c r="AD316" s="121"/>
      <c r="AE316" s="121"/>
      <c r="AF316" s="121"/>
      <c r="AG316" s="121"/>
      <c r="AH316" s="121"/>
      <c r="AI316" s="121"/>
      <c r="AJ316" s="13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3"/>
      <c r="AV316" s="121"/>
      <c r="AW316" s="13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3"/>
      <c r="CR316" s="13"/>
      <c r="CS316" s="121"/>
      <c r="CT316" s="121"/>
      <c r="CU316" s="121"/>
      <c r="CV316" s="121"/>
      <c r="CW316" s="4052"/>
      <c r="CX316" s="4052"/>
      <c r="CY316" s="4052"/>
      <c r="CZ316" s="4052"/>
      <c r="DA316" s="4052"/>
      <c r="DB316" s="4052"/>
      <c r="DC316" s="4052"/>
      <c r="DD316" s="4052"/>
      <c r="DE316" s="4052"/>
      <c r="DF316" s="4052"/>
      <c r="DG316" s="4052"/>
      <c r="DH316" s="4052"/>
      <c r="DI316" s="4052"/>
      <c r="DJ316" s="4052"/>
      <c r="DK316" s="4052"/>
      <c r="DL316" s="1"/>
      <c r="DM316" s="2803"/>
    </row>
    <row r="317" spans="1:117" ht="30" customHeight="1" x14ac:dyDescent="0.5">
      <c r="A317" s="3677"/>
      <c r="B317" s="122"/>
      <c r="C317" s="827"/>
      <c r="D317" s="827"/>
      <c r="E317" s="285"/>
      <c r="F317" s="285"/>
      <c r="G317" s="285"/>
      <c r="H317" s="285"/>
      <c r="I317" s="285"/>
      <c r="J317" s="285"/>
      <c r="K317" s="285"/>
      <c r="L317" s="99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3"/>
      <c r="AB317" s="121"/>
      <c r="AC317" s="121"/>
      <c r="AD317" s="121"/>
      <c r="AE317" s="121"/>
      <c r="AF317" s="121"/>
      <c r="AG317" s="121"/>
      <c r="AH317" s="121"/>
      <c r="AI317" s="121"/>
      <c r="AJ317" s="13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3"/>
      <c r="AV317" s="121"/>
      <c r="AW317" s="13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3"/>
      <c r="CR317" s="13"/>
      <c r="CS317" s="121"/>
      <c r="CT317" s="121"/>
      <c r="CU317" s="121"/>
      <c r="CV317" s="121"/>
      <c r="CW317" s="4052"/>
      <c r="CX317" s="4052"/>
      <c r="CY317" s="4052"/>
      <c r="CZ317" s="4052"/>
      <c r="DA317" s="4052"/>
      <c r="DB317" s="4052"/>
      <c r="DC317" s="4052"/>
      <c r="DD317" s="4052"/>
      <c r="DE317" s="4052"/>
      <c r="DF317" s="4052"/>
      <c r="DG317" s="4052"/>
      <c r="DH317" s="4052"/>
      <c r="DI317" s="4052"/>
      <c r="DJ317" s="4052"/>
      <c r="DK317" s="4052"/>
      <c r="DL317" s="1"/>
      <c r="DM317" s="2803"/>
    </row>
    <row r="318" spans="1:117" ht="30" customHeight="1" x14ac:dyDescent="0.5">
      <c r="A318" s="3677"/>
      <c r="B318" s="122"/>
      <c r="C318" s="827"/>
      <c r="D318" s="827"/>
      <c r="E318" s="285"/>
      <c r="F318" s="285"/>
      <c r="G318" s="285"/>
      <c r="H318" s="285"/>
      <c r="I318" s="285"/>
      <c r="J318" s="285"/>
      <c r="K318" s="285"/>
      <c r="L318" s="99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3"/>
      <c r="AB318" s="121"/>
      <c r="AC318" s="121"/>
      <c r="AD318" s="121"/>
      <c r="AE318" s="121"/>
      <c r="AF318" s="121"/>
      <c r="AG318" s="121"/>
      <c r="AH318" s="121"/>
      <c r="AI318" s="121"/>
      <c r="AJ318" s="13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3"/>
      <c r="AV318" s="121"/>
      <c r="AW318" s="13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3"/>
      <c r="CR318" s="13"/>
      <c r="CS318" s="121"/>
      <c r="CT318" s="121"/>
      <c r="CU318" s="121"/>
      <c r="CV318" s="121"/>
      <c r="CW318" s="4052" t="s">
        <v>1</v>
      </c>
      <c r="CX318" s="4052"/>
      <c r="CY318" s="4052"/>
      <c r="CZ318" s="4052"/>
      <c r="DA318" s="4052"/>
      <c r="DB318" s="4052"/>
      <c r="DC318" s="4052"/>
      <c r="DD318" s="4052"/>
      <c r="DE318" s="4052"/>
      <c r="DF318" s="4052"/>
      <c r="DG318" s="4052"/>
      <c r="DH318" s="4052"/>
      <c r="DI318" s="4052"/>
      <c r="DJ318" s="4052"/>
      <c r="DK318" s="4052"/>
      <c r="DL318" s="1"/>
      <c r="DM318" s="2803"/>
    </row>
    <row r="319" spans="1:117" ht="30" customHeight="1" x14ac:dyDescent="0.5">
      <c r="A319" s="3677"/>
      <c r="B319" s="122"/>
      <c r="C319" s="827"/>
      <c r="D319" s="827"/>
      <c r="E319" s="285"/>
      <c r="F319" s="285"/>
      <c r="G319" s="285"/>
      <c r="H319" s="285"/>
      <c r="I319" s="285"/>
      <c r="J319" s="285"/>
      <c r="K319" s="285"/>
      <c r="L319" s="99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3"/>
      <c r="AB319" s="121"/>
      <c r="AC319" s="121"/>
      <c r="AD319" s="121"/>
      <c r="AE319" s="121"/>
      <c r="AF319" s="121"/>
      <c r="AG319" s="121"/>
      <c r="AH319" s="121"/>
      <c r="AI319" s="121"/>
      <c r="AJ319" s="13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3"/>
      <c r="AV319" s="121"/>
      <c r="AW319" s="13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3"/>
      <c r="CR319" s="13"/>
      <c r="CS319" s="121"/>
      <c r="CT319" s="121"/>
      <c r="CU319" s="121"/>
      <c r="CV319" s="121"/>
      <c r="CW319" s="4052"/>
      <c r="CX319" s="4052"/>
      <c r="CY319" s="4052"/>
      <c r="CZ319" s="4052"/>
      <c r="DA319" s="4052"/>
      <c r="DB319" s="4052"/>
      <c r="DC319" s="4052"/>
      <c r="DD319" s="4052"/>
      <c r="DE319" s="4052"/>
      <c r="DF319" s="4052"/>
      <c r="DG319" s="4052"/>
      <c r="DH319" s="4052"/>
      <c r="DI319" s="4052"/>
      <c r="DJ319" s="4052"/>
      <c r="DK319" s="4052"/>
      <c r="DL319" s="1"/>
      <c r="DM319" s="2803"/>
    </row>
    <row r="320" spans="1:117" ht="30" customHeight="1" x14ac:dyDescent="0.5">
      <c r="A320" s="3675"/>
      <c r="B320" s="4262"/>
      <c r="C320" s="4" t="s">
        <v>935</v>
      </c>
      <c r="D320" s="4"/>
      <c r="E320" s="13"/>
      <c r="F320" s="42"/>
      <c r="G320" s="42"/>
      <c r="H320" s="42"/>
      <c r="I320" s="42"/>
      <c r="J320" s="42"/>
      <c r="K320" s="2803"/>
      <c r="L320" s="13"/>
      <c r="M320" s="4265"/>
      <c r="O320" s="4265"/>
      <c r="P320" s="181"/>
      <c r="Q320" s="181"/>
      <c r="R320" s="965"/>
      <c r="S320" s="181"/>
      <c r="T320" s="181"/>
      <c r="U320" s="181"/>
      <c r="V320" s="181"/>
      <c r="W320" s="181"/>
      <c r="X320" s="4265"/>
      <c r="Y320" s="4265"/>
      <c r="Z320" s="181"/>
      <c r="AA320" s="4265"/>
      <c r="AB320" s="15"/>
      <c r="AD320" s="832"/>
      <c r="AI320" s="3676"/>
      <c r="AJ320" s="2803"/>
      <c r="AK320" s="1"/>
      <c r="AL320" s="1"/>
      <c r="AM320" s="1"/>
      <c r="AN320" s="2803"/>
      <c r="AO320" s="1"/>
      <c r="AP320" s="1"/>
      <c r="AQ320" s="829"/>
      <c r="AR320" s="1"/>
      <c r="AS320" s="2803"/>
      <c r="AT320" s="2803"/>
      <c r="AU320" s="2803"/>
      <c r="AV320" s="2803"/>
      <c r="AW320" s="2803"/>
      <c r="AX320" s="2803"/>
      <c r="AY320" s="1"/>
      <c r="AZ320" s="1"/>
      <c r="BA320" s="2803"/>
      <c r="BB320" s="2803"/>
      <c r="BC320" s="2803"/>
      <c r="BD320" s="2803"/>
      <c r="BE320" s="2803"/>
      <c r="BF320" s="2803"/>
      <c r="BG320" s="2803"/>
      <c r="BH320" s="2803"/>
      <c r="BI320" s="1"/>
      <c r="BJ320" s="1"/>
      <c r="BK320" s="1"/>
      <c r="BL320" s="181"/>
      <c r="BN320" s="180"/>
      <c r="CD320" s="2803"/>
      <c r="CE320" s="1"/>
      <c r="CF320" s="1"/>
      <c r="CG320" s="1"/>
      <c r="CH320" s="2803"/>
      <c r="CI320" s="1"/>
      <c r="CJ320" s="2803"/>
      <c r="CK320" s="2803"/>
      <c r="CL320" s="2803"/>
      <c r="CM320" s="1"/>
      <c r="CN320" s="1"/>
      <c r="CO320" s="1"/>
      <c r="CP320" s="1"/>
      <c r="CQ320" s="2803"/>
      <c r="CR320" s="2803"/>
      <c r="CS320" s="1"/>
      <c r="CT320" s="2803"/>
      <c r="CU320" s="1"/>
      <c r="CV320" s="1"/>
      <c r="CW320" s="3780"/>
      <c r="CX320" s="3780"/>
      <c r="CY320" s="3780"/>
      <c r="CZ320" s="3760"/>
      <c r="DA320" s="3760"/>
      <c r="DB320" s="3760"/>
      <c r="DC320" s="4037"/>
      <c r="DD320" s="3760"/>
      <c r="DE320" s="3760"/>
      <c r="DF320" s="3760"/>
      <c r="DG320" s="3760"/>
      <c r="DH320" s="3760"/>
      <c r="DI320" s="4037"/>
      <c r="DJ320" s="4037"/>
      <c r="DK320" s="3760"/>
      <c r="DL320" s="1"/>
      <c r="DM320" s="2803"/>
    </row>
    <row r="321" spans="1:119" ht="30" customHeight="1" thickBot="1" x14ac:dyDescent="0.55000000000000004">
      <c r="A321" s="3675"/>
      <c r="B321" s="4262"/>
      <c r="C321" s="4"/>
      <c r="D321" s="4"/>
      <c r="E321" s="13"/>
      <c r="F321" s="42"/>
      <c r="G321" s="42"/>
      <c r="H321" s="42"/>
      <c r="I321" s="42"/>
      <c r="J321" s="42"/>
      <c r="K321" s="2803"/>
      <c r="L321" s="13"/>
      <c r="M321" s="4265"/>
      <c r="O321" s="4265"/>
      <c r="P321" s="181"/>
      <c r="Q321" s="181"/>
      <c r="R321" s="965"/>
      <c r="S321" s="181"/>
      <c r="T321" s="181"/>
      <c r="U321" s="181"/>
      <c r="V321" s="181"/>
      <c r="W321" s="181"/>
      <c r="X321" s="4265"/>
      <c r="Y321" s="4265"/>
      <c r="Z321" s="181"/>
      <c r="AA321" s="4265"/>
      <c r="AB321" s="15"/>
      <c r="AD321" s="832"/>
      <c r="AI321" s="3676"/>
      <c r="AJ321" s="2803"/>
      <c r="AK321" s="1"/>
      <c r="AL321" s="1"/>
      <c r="AM321" s="1"/>
      <c r="AN321" s="2803"/>
      <c r="AO321" s="1"/>
      <c r="AP321" s="1"/>
      <c r="AQ321" s="829"/>
      <c r="AR321" s="1"/>
      <c r="AS321" s="2803"/>
      <c r="AT321" s="2803"/>
      <c r="AU321" s="2803"/>
      <c r="AV321" s="2803"/>
      <c r="AW321" s="2803"/>
      <c r="AX321" s="2803"/>
      <c r="AY321" s="1"/>
      <c r="AZ321" s="1"/>
      <c r="BA321" s="2803"/>
      <c r="BB321" s="2803"/>
      <c r="BC321" s="2803"/>
      <c r="BD321" s="2803"/>
      <c r="BE321" s="2803"/>
      <c r="BF321" s="2803"/>
      <c r="BG321" s="2803"/>
      <c r="BH321" s="2803"/>
      <c r="BI321" s="1"/>
      <c r="BJ321" s="1"/>
      <c r="BK321" s="1"/>
      <c r="BL321" s="181"/>
      <c r="BN321" s="180"/>
      <c r="CD321" s="2803"/>
      <c r="CE321" s="1"/>
      <c r="CF321" s="1"/>
      <c r="CG321" s="1"/>
      <c r="CH321" s="2803"/>
      <c r="CI321" s="1"/>
      <c r="CJ321" s="2803"/>
      <c r="CK321" s="2803"/>
      <c r="CL321" s="2803"/>
      <c r="CM321" s="1"/>
      <c r="CN321" s="1"/>
      <c r="CO321" s="1"/>
      <c r="CP321" s="1"/>
      <c r="CQ321" s="2803"/>
      <c r="CR321" s="2803"/>
      <c r="CS321" s="1"/>
      <c r="CT321" s="2803"/>
      <c r="CU321" s="1"/>
      <c r="CV321" s="1"/>
      <c r="CW321" s="3780"/>
      <c r="CX321" s="3780"/>
      <c r="CY321" s="3780"/>
      <c r="CZ321" s="3760"/>
      <c r="DA321" s="3760"/>
      <c r="DB321" s="3760"/>
      <c r="DC321" s="4037"/>
      <c r="DD321" s="3760"/>
      <c r="DE321" s="3760"/>
      <c r="DF321" s="3760"/>
      <c r="DG321" s="3760"/>
      <c r="DH321" s="3760"/>
      <c r="DI321" s="4037"/>
      <c r="DJ321" s="4037"/>
      <c r="DK321" s="3760"/>
      <c r="DL321" s="1"/>
      <c r="DM321" s="2803"/>
    </row>
    <row r="322" spans="1:119" ht="30" customHeight="1" thickBot="1" x14ac:dyDescent="0.55000000000000004">
      <c r="A322" s="3675"/>
      <c r="B322" s="4262"/>
      <c r="C322" s="4"/>
      <c r="D322" s="4"/>
      <c r="E322" s="13"/>
      <c r="F322" s="42"/>
      <c r="G322" s="42"/>
      <c r="H322" s="42"/>
      <c r="I322" s="42"/>
      <c r="J322" s="42"/>
      <c r="K322" s="2803"/>
      <c r="L322" s="13"/>
      <c r="M322" s="4265"/>
      <c r="O322" s="4265"/>
      <c r="P322" s="181"/>
      <c r="Q322" s="181"/>
      <c r="R322" s="965"/>
      <c r="S322" s="181"/>
      <c r="T322" s="181"/>
      <c r="U322" s="181"/>
      <c r="V322" s="181"/>
      <c r="W322" s="181"/>
      <c r="X322" s="4265"/>
      <c r="Y322" s="4265"/>
      <c r="Z322" s="181"/>
      <c r="AA322" s="4265"/>
      <c r="AB322" s="15"/>
      <c r="AD322" s="832"/>
      <c r="AI322" s="3676"/>
      <c r="AJ322" s="2803"/>
      <c r="AK322" s="1"/>
      <c r="AL322" s="1"/>
      <c r="AM322" s="1"/>
      <c r="AN322" s="2803"/>
      <c r="AO322" s="1"/>
      <c r="AP322" s="1"/>
      <c r="AQ322" s="829"/>
      <c r="AR322" s="1"/>
      <c r="AS322" s="2803"/>
      <c r="AT322" s="2803"/>
      <c r="AU322" s="2803"/>
      <c r="AV322" s="2803"/>
      <c r="AW322" s="2803"/>
      <c r="AX322" s="2803"/>
      <c r="AY322" s="1"/>
      <c r="AZ322" s="1"/>
      <c r="BA322" s="2803"/>
      <c r="BB322" s="2803"/>
      <c r="BC322" s="2803"/>
      <c r="BD322" s="2803"/>
      <c r="BE322" s="2803"/>
      <c r="BF322" s="2803"/>
      <c r="BG322" s="2803"/>
      <c r="BH322" s="2803"/>
      <c r="BI322" s="1"/>
      <c r="BJ322" s="1"/>
      <c r="BK322" s="1"/>
      <c r="BL322" s="181"/>
      <c r="BN322" s="180"/>
      <c r="CD322" s="2803"/>
      <c r="CE322" s="1"/>
      <c r="CF322" s="1"/>
      <c r="CG322" s="1"/>
      <c r="CH322" s="2803"/>
      <c r="CI322" s="1"/>
      <c r="CJ322" s="2803"/>
      <c r="CK322" s="2803"/>
      <c r="CL322" s="2803"/>
      <c r="CM322" s="1"/>
      <c r="CN322" s="1"/>
      <c r="CO322" s="1"/>
      <c r="CP322" s="1"/>
      <c r="CQ322" s="2803"/>
      <c r="CR322" s="2803"/>
      <c r="CS322" s="1"/>
      <c r="CT322" s="2803"/>
      <c r="CU322" s="1"/>
      <c r="CV322" s="1"/>
      <c r="CW322" s="3780"/>
      <c r="CX322" s="3780"/>
      <c r="CY322" s="3780"/>
      <c r="CZ322" s="3760"/>
      <c r="DA322" s="3760"/>
      <c r="DB322" s="3760"/>
      <c r="DC322" s="4037"/>
      <c r="DD322" s="3783"/>
      <c r="DE322" s="3783"/>
      <c r="DF322" s="3760"/>
      <c r="DG322" s="3760"/>
      <c r="DH322" s="3760"/>
      <c r="DI322" s="4037"/>
      <c r="DJ322" s="4037"/>
      <c r="DK322" s="3760"/>
      <c r="DL322" s="1"/>
      <c r="DM322" s="2803"/>
    </row>
    <row r="323" spans="1:119" ht="30" customHeight="1" x14ac:dyDescent="0.5">
      <c r="A323" s="3675"/>
      <c r="B323" s="4262"/>
      <c r="C323" s="4"/>
      <c r="D323" s="4"/>
      <c r="E323" s="13"/>
      <c r="F323" s="42"/>
      <c r="G323" s="42"/>
      <c r="H323" s="42"/>
      <c r="I323" s="42"/>
      <c r="J323" s="42"/>
      <c r="K323" s="2803"/>
      <c r="L323" s="13"/>
      <c r="M323" s="4265"/>
      <c r="O323" s="4265"/>
      <c r="P323" s="181"/>
      <c r="Q323" s="181"/>
      <c r="R323" s="965"/>
      <c r="S323" s="181"/>
      <c r="T323" s="181"/>
      <c r="U323" s="181"/>
      <c r="V323" s="181"/>
      <c r="W323" s="181"/>
      <c r="X323" s="4265"/>
      <c r="Y323" s="4265"/>
      <c r="Z323" s="181"/>
      <c r="AA323" s="4265"/>
      <c r="AB323" s="15"/>
      <c r="AD323" s="832"/>
      <c r="AI323" s="3676"/>
      <c r="AJ323" s="2803"/>
      <c r="AK323" s="1"/>
      <c r="AL323" s="1"/>
      <c r="AM323" s="1"/>
      <c r="AN323" s="2803"/>
      <c r="AO323" s="1"/>
      <c r="AP323" s="1"/>
      <c r="AQ323" s="829"/>
      <c r="AR323" s="1"/>
      <c r="AS323" s="2803"/>
      <c r="AT323" s="2803"/>
      <c r="AU323" s="2803"/>
      <c r="AV323" s="2803"/>
      <c r="AW323" s="2803"/>
      <c r="AX323" s="2803"/>
      <c r="AY323" s="1"/>
      <c r="AZ323" s="1"/>
      <c r="BA323" s="2803"/>
      <c r="BB323" s="2803"/>
      <c r="BC323" s="2803"/>
      <c r="BD323" s="2803"/>
      <c r="BE323" s="2803"/>
      <c r="BF323" s="2803"/>
      <c r="BG323" s="2803"/>
      <c r="BH323" s="2803"/>
      <c r="BI323" s="1"/>
      <c r="BJ323" s="1"/>
      <c r="BK323" s="1"/>
      <c r="BL323" s="181"/>
      <c r="BN323" s="180"/>
      <c r="CD323" s="2803"/>
      <c r="CE323" s="1"/>
      <c r="CF323" s="1"/>
      <c r="CG323" s="1"/>
      <c r="CH323" s="2803"/>
      <c r="CI323" s="1"/>
      <c r="CJ323" s="2803"/>
      <c r="CK323" s="2803"/>
      <c r="CL323" s="2803"/>
      <c r="CM323" s="1"/>
      <c r="CN323" s="1"/>
      <c r="CO323" s="1"/>
      <c r="CP323" s="1"/>
      <c r="CQ323" s="2803"/>
      <c r="CR323" s="2803"/>
      <c r="CS323" s="1"/>
      <c r="CT323" s="2803"/>
      <c r="CU323" s="1"/>
      <c r="CV323" s="1"/>
      <c r="CW323" s="3780"/>
      <c r="CX323" s="3780"/>
      <c r="CY323" s="3780"/>
      <c r="CZ323" s="3760"/>
      <c r="DA323" s="3760"/>
      <c r="DB323" s="3760"/>
      <c r="DC323" s="4037"/>
      <c r="DD323" s="3760"/>
      <c r="DE323" s="3760"/>
      <c r="DF323" s="3760"/>
      <c r="DG323" s="3760"/>
      <c r="DH323" s="3760"/>
      <c r="DI323" s="4037"/>
      <c r="DJ323" s="4037"/>
      <c r="DK323" s="3760"/>
      <c r="DL323" s="1"/>
      <c r="DM323" s="2803"/>
    </row>
    <row r="324" spans="1:119" ht="30" customHeight="1" x14ac:dyDescent="0.5">
      <c r="A324" s="3675"/>
      <c r="B324" s="4262"/>
      <c r="C324" s="4"/>
      <c r="D324" s="4"/>
      <c r="E324" s="13"/>
      <c r="F324" s="42"/>
      <c r="G324" s="42"/>
      <c r="H324" s="42"/>
      <c r="I324" s="42"/>
      <c r="J324" s="42"/>
      <c r="K324" s="2803"/>
      <c r="L324" s="13"/>
      <c r="M324" s="4265"/>
      <c r="O324" s="4265"/>
      <c r="P324" s="181"/>
      <c r="Q324" s="181"/>
      <c r="R324" s="965"/>
      <c r="S324" s="181"/>
      <c r="T324" s="181"/>
      <c r="U324" s="181"/>
      <c r="V324" s="181"/>
      <c r="W324" s="181"/>
      <c r="X324" s="4265"/>
      <c r="Y324" s="4265"/>
      <c r="Z324" s="181"/>
      <c r="AA324" s="4265"/>
      <c r="AB324" s="15"/>
      <c r="AD324" s="832"/>
      <c r="AI324" s="3676"/>
      <c r="AJ324" s="2803"/>
      <c r="AK324" s="1"/>
      <c r="AL324" s="1"/>
      <c r="AM324" s="1"/>
      <c r="AN324" s="2803"/>
      <c r="AO324" s="1"/>
      <c r="AP324" s="1"/>
      <c r="AQ324" s="829"/>
      <c r="AR324" s="1"/>
      <c r="AS324" s="2803"/>
      <c r="AT324" s="2803"/>
      <c r="AU324" s="2803"/>
      <c r="AV324" s="2803"/>
      <c r="AW324" s="2803"/>
      <c r="AX324" s="2803"/>
      <c r="AY324" s="1"/>
      <c r="AZ324" s="1"/>
      <c r="BA324" s="2803"/>
      <c r="BB324" s="2803"/>
      <c r="BC324" s="2803"/>
      <c r="BD324" s="2803"/>
      <c r="BE324" s="2803"/>
      <c r="BF324" s="2803"/>
      <c r="BG324" s="2803"/>
      <c r="BH324" s="2803"/>
      <c r="BI324" s="1"/>
      <c r="BJ324" s="1"/>
      <c r="BK324" s="1"/>
      <c r="BL324" s="181"/>
      <c r="BN324" s="180"/>
      <c r="CD324" s="2803"/>
      <c r="CE324" s="1"/>
      <c r="CF324" s="1"/>
      <c r="CG324" s="1"/>
      <c r="CH324" s="2803"/>
      <c r="CI324" s="1"/>
      <c r="CJ324" s="2803"/>
      <c r="CK324" s="2803"/>
      <c r="CL324" s="2803"/>
      <c r="CM324" s="1"/>
      <c r="CN324" s="1"/>
      <c r="CO324" s="1"/>
      <c r="CP324" s="1"/>
      <c r="CQ324" s="2803"/>
      <c r="CR324" s="2803"/>
      <c r="CS324" s="1"/>
      <c r="CT324" s="2803"/>
      <c r="CU324" s="1"/>
      <c r="CV324" s="1"/>
      <c r="CW324" s="3780"/>
      <c r="CX324" s="3780"/>
      <c r="CY324" s="3780"/>
      <c r="CZ324" s="3760"/>
      <c r="DA324" s="3760"/>
      <c r="DB324" s="3760"/>
      <c r="DC324" s="4037"/>
      <c r="DD324" s="3760"/>
      <c r="DE324" s="3760"/>
      <c r="DF324" s="3760"/>
      <c r="DG324" s="3760"/>
      <c r="DH324" s="3760"/>
      <c r="DI324" s="4037"/>
      <c r="DJ324" s="4037"/>
      <c r="DK324" s="3760"/>
      <c r="DL324" s="1"/>
      <c r="DM324" s="2803"/>
    </row>
    <row r="325" spans="1:119" ht="30" customHeight="1" x14ac:dyDescent="0.5">
      <c r="A325" s="3675"/>
      <c r="B325" s="4262"/>
      <c r="C325" s="4"/>
      <c r="D325" s="4"/>
      <c r="E325" s="13"/>
      <c r="F325" s="42"/>
      <c r="G325" s="42"/>
      <c r="H325" s="42"/>
      <c r="I325" s="42"/>
      <c r="J325" s="42"/>
      <c r="K325" s="2803"/>
      <c r="L325" s="13"/>
      <c r="M325" s="4265"/>
      <c r="O325" s="4265"/>
      <c r="P325" s="181"/>
      <c r="Q325" s="181"/>
      <c r="R325" s="965"/>
      <c r="S325" s="181"/>
      <c r="T325" s="181"/>
      <c r="U325" s="181"/>
      <c r="V325" s="181"/>
      <c r="W325" s="181"/>
      <c r="X325" s="4265"/>
      <c r="Y325" s="4265"/>
      <c r="Z325" s="181"/>
      <c r="AA325" s="4265"/>
      <c r="AB325" s="15"/>
      <c r="AD325" s="832"/>
      <c r="AI325" s="3676"/>
      <c r="AJ325" s="2803"/>
      <c r="AK325" s="1"/>
      <c r="AL325" s="1"/>
      <c r="AM325" s="1"/>
      <c r="AN325" s="2803"/>
      <c r="AO325" s="1"/>
      <c r="AP325" s="1"/>
      <c r="AQ325" s="829"/>
      <c r="AR325" s="1"/>
      <c r="AS325" s="2803"/>
      <c r="AT325" s="2803"/>
      <c r="AU325" s="2803"/>
      <c r="AV325" s="2803"/>
      <c r="AW325" s="2803"/>
      <c r="AX325" s="2803"/>
      <c r="AY325" s="1"/>
      <c r="AZ325" s="1"/>
      <c r="BA325" s="2803"/>
      <c r="BB325" s="2803"/>
      <c r="BC325" s="2803"/>
      <c r="BD325" s="2803"/>
      <c r="BE325" s="2803"/>
      <c r="BF325" s="2803"/>
      <c r="BG325" s="2803"/>
      <c r="BH325" s="2803"/>
      <c r="BI325" s="1"/>
      <c r="BJ325" s="1"/>
      <c r="BK325" s="1"/>
      <c r="BL325" s="181"/>
      <c r="BN325" s="180"/>
      <c r="CD325" s="2803"/>
      <c r="CE325" s="1"/>
      <c r="CF325" s="1"/>
      <c r="CG325" s="1"/>
      <c r="CH325" s="2803"/>
      <c r="CI325" s="1"/>
      <c r="CJ325" s="2803"/>
      <c r="CK325" s="2803"/>
      <c r="CL325" s="2803"/>
      <c r="CM325" s="1"/>
      <c r="CN325" s="1"/>
      <c r="CO325" s="1"/>
      <c r="CP325" s="1"/>
      <c r="CQ325" s="2803"/>
      <c r="CR325" s="2803"/>
      <c r="CS325" s="1"/>
      <c r="CT325" s="2803"/>
      <c r="CU325" s="1"/>
      <c r="CV325" s="1"/>
      <c r="CW325" s="3780"/>
      <c r="CX325" s="3780"/>
      <c r="CY325" s="3780"/>
      <c r="CZ325" s="3760"/>
      <c r="DA325" s="3760"/>
      <c r="DB325" s="3760"/>
      <c r="DC325" s="4037"/>
      <c r="DD325" s="3760"/>
      <c r="DE325" s="3760"/>
      <c r="DF325" s="3760"/>
      <c r="DG325" s="3760"/>
      <c r="DH325" s="3760"/>
      <c r="DI325" s="4037"/>
      <c r="DJ325" s="4037"/>
      <c r="DK325" s="3760"/>
      <c r="DL325" s="1"/>
      <c r="DM325" s="2803"/>
    </row>
    <row r="326" spans="1:119" ht="30" customHeight="1" x14ac:dyDescent="0.5">
      <c r="A326" s="3675"/>
      <c r="B326" s="4262"/>
      <c r="C326" s="4"/>
      <c r="D326" s="4"/>
      <c r="E326" s="13"/>
      <c r="F326" s="42"/>
      <c r="G326" s="42"/>
      <c r="H326" s="42"/>
      <c r="I326" s="42"/>
      <c r="J326" s="42"/>
      <c r="K326" s="2803"/>
      <c r="L326" s="13"/>
      <c r="M326" s="4265"/>
      <c r="O326" s="4265"/>
      <c r="P326" s="181"/>
      <c r="Q326" s="181"/>
      <c r="R326" s="965"/>
      <c r="S326" s="181"/>
      <c r="T326" s="181"/>
      <c r="U326" s="181"/>
      <c r="V326" s="181"/>
      <c r="W326" s="181"/>
      <c r="X326" s="4265"/>
      <c r="Y326" s="4265"/>
      <c r="Z326" s="181"/>
      <c r="AA326" s="4265"/>
      <c r="AB326" s="15"/>
      <c r="AD326" s="832"/>
      <c r="AI326" s="3676"/>
      <c r="AJ326" s="2803"/>
      <c r="AK326" s="1"/>
      <c r="AL326" s="1"/>
      <c r="AM326" s="1"/>
      <c r="AN326" s="2803"/>
      <c r="AO326" s="1"/>
      <c r="AP326" s="1"/>
      <c r="AQ326" s="829"/>
      <c r="AR326" s="1"/>
      <c r="AS326" s="2803"/>
      <c r="AT326" s="2803"/>
      <c r="AU326" s="2803"/>
      <c r="AV326" s="2803"/>
      <c r="AW326" s="2803"/>
      <c r="AX326" s="2803"/>
      <c r="AY326" s="1"/>
      <c r="AZ326" s="1"/>
      <c r="BA326" s="2803"/>
      <c r="BB326" s="2803"/>
      <c r="BC326" s="2803"/>
      <c r="BD326" s="2803"/>
      <c r="BE326" s="2803"/>
      <c r="BF326" s="2803"/>
      <c r="BG326" s="2803"/>
      <c r="BH326" s="2803"/>
      <c r="BI326" s="1"/>
      <c r="BJ326" s="1"/>
      <c r="BK326" s="1"/>
      <c r="BL326" s="181"/>
      <c r="BN326" s="180"/>
      <c r="CD326" s="2803"/>
      <c r="CE326" s="1"/>
      <c r="CF326" s="1"/>
      <c r="CG326" s="1"/>
      <c r="CH326" s="2803"/>
      <c r="CI326" s="1"/>
      <c r="CJ326" s="2803"/>
      <c r="CK326" s="2803"/>
      <c r="CL326" s="2803"/>
      <c r="CM326" s="1"/>
      <c r="CN326" s="1"/>
      <c r="CO326" s="1"/>
      <c r="CP326" s="1"/>
      <c r="CQ326" s="2803"/>
      <c r="CR326" s="2803"/>
      <c r="CS326" s="1"/>
      <c r="CT326" s="2803"/>
      <c r="CU326" s="1"/>
      <c r="CV326" s="1"/>
      <c r="CW326" s="3780"/>
      <c r="CX326" s="3780"/>
      <c r="CY326" s="3780"/>
      <c r="CZ326" s="3760"/>
      <c r="DA326" s="3760"/>
      <c r="DB326" s="3760"/>
      <c r="DC326" s="4037"/>
      <c r="DD326" s="3760"/>
      <c r="DE326" s="3760"/>
      <c r="DF326" s="3760"/>
      <c r="DG326" s="3760"/>
      <c r="DH326" s="3760"/>
      <c r="DI326" s="4037"/>
      <c r="DJ326" s="4037"/>
      <c r="DK326" s="3760"/>
      <c r="DL326" s="1"/>
      <c r="DM326" s="2803"/>
    </row>
    <row r="327" spans="1:119" ht="21" x14ac:dyDescent="0.25">
      <c r="A327" s="11"/>
      <c r="B327" s="12"/>
      <c r="C327" s="4"/>
      <c r="D327" s="4"/>
      <c r="E327" s="13"/>
      <c r="F327" s="42"/>
      <c r="G327" s="42"/>
      <c r="H327" s="42"/>
      <c r="I327" s="42"/>
      <c r="J327" s="42"/>
      <c r="K327" s="13"/>
      <c r="L327" s="13"/>
      <c r="M327" s="189"/>
      <c r="AB327" s="15"/>
      <c r="AK327" s="15"/>
    </row>
    <row r="328" spans="1:119" ht="21" customHeight="1" x14ac:dyDescent="0.25">
      <c r="A328" s="11"/>
      <c r="B328" s="12"/>
      <c r="C328" s="4"/>
      <c r="D328" s="4"/>
      <c r="E328" s="90"/>
      <c r="F328" s="90"/>
      <c r="G328" s="90"/>
      <c r="H328" s="90"/>
      <c r="I328" s="90"/>
      <c r="J328" s="90"/>
      <c r="K328" s="13"/>
      <c r="L328" s="13"/>
      <c r="M328" s="189"/>
      <c r="AB328" s="15"/>
      <c r="DA328" s="4053"/>
      <c r="DN328" s="19" t="s">
        <v>748</v>
      </c>
      <c r="DO328" s="15" t="s">
        <v>846</v>
      </c>
    </row>
    <row r="329" spans="1:119" ht="21" x14ac:dyDescent="0.25">
      <c r="A329" s="11"/>
      <c r="B329" s="12"/>
      <c r="C329" s="4" t="s">
        <v>774</v>
      </c>
      <c r="D329" s="4"/>
      <c r="E329" s="90"/>
      <c r="F329" s="90"/>
      <c r="G329" s="90"/>
      <c r="H329" s="90"/>
      <c r="I329" s="90"/>
      <c r="J329" s="90"/>
      <c r="K329" s="13"/>
      <c r="L329" s="13"/>
      <c r="M329" s="189"/>
      <c r="AB329" s="15"/>
      <c r="CH329" s="15">
        <f t="shared" ref="CH329:CP329" si="574">CH156-CH253</f>
        <v>238</v>
      </c>
      <c r="CI329" s="15">
        <f t="shared" si="574"/>
        <v>240</v>
      </c>
      <c r="CJ329" s="15">
        <f t="shared" si="574"/>
        <v>236</v>
      </c>
      <c r="CK329" s="15">
        <f t="shared" si="574"/>
        <v>224</v>
      </c>
      <c r="CL329" s="15">
        <f t="shared" si="574"/>
        <v>234</v>
      </c>
      <c r="CM329" s="15">
        <f t="shared" si="574"/>
        <v>230</v>
      </c>
      <c r="CN329" s="15">
        <f t="shared" si="574"/>
        <v>218</v>
      </c>
      <c r="CO329" s="15">
        <f t="shared" si="574"/>
        <v>214</v>
      </c>
      <c r="CP329" s="15">
        <f t="shared" si="574"/>
        <v>216</v>
      </c>
      <c r="CQ329" s="15"/>
      <c r="CR329" s="15">
        <f t="shared" ref="CR329:CW329" si="575">CR156-CR253</f>
        <v>236</v>
      </c>
      <c r="CS329" s="15">
        <f t="shared" si="575"/>
        <v>243</v>
      </c>
      <c r="CT329" s="15">
        <f t="shared" si="575"/>
        <v>246</v>
      </c>
      <c r="CU329" s="15">
        <f t="shared" si="575"/>
        <v>234</v>
      </c>
      <c r="CV329" s="15">
        <f t="shared" si="575"/>
        <v>237</v>
      </c>
      <c r="CW329" s="3749">
        <f t="shared" si="575"/>
        <v>232</v>
      </c>
      <c r="DC329" s="3749">
        <f>DC156-DC253</f>
        <v>599</v>
      </c>
      <c r="DE329" s="3749">
        <f>DE156-DE253</f>
        <v>231</v>
      </c>
      <c r="DF329" s="3749">
        <f>DF156-DF253</f>
        <v>234</v>
      </c>
      <c r="DG329" s="3749">
        <f>DG156-DG253</f>
        <v>43961</v>
      </c>
      <c r="DJ329" s="3749">
        <f>DJ156-DJ253</f>
        <v>230</v>
      </c>
      <c r="DK329" s="3749">
        <f>DK156-DK253</f>
        <v>219</v>
      </c>
      <c r="DL329" s="15">
        <f>DL156-DL253</f>
        <v>0</v>
      </c>
      <c r="DM329" s="2095">
        <f>DM156-DM253</f>
        <v>0</v>
      </c>
      <c r="DN329" s="3210">
        <v>229.90909090909091</v>
      </c>
      <c r="DO329" s="29">
        <f>AVERAGE(CZ329,DA329,DB329,DC329,DE329,DF329,DG329,DJ329,DK329,DL329,DM329)</f>
        <v>5684.25</v>
      </c>
    </row>
    <row r="330" spans="1:119" ht="21" x14ac:dyDescent="0.25">
      <c r="A330" s="11"/>
      <c r="B330" s="12"/>
      <c r="C330" s="4" t="s">
        <v>775</v>
      </c>
      <c r="D330" s="4"/>
      <c r="E330" s="90"/>
      <c r="F330" s="90"/>
      <c r="G330" s="90"/>
      <c r="H330" s="90"/>
      <c r="I330" s="90"/>
      <c r="J330" s="90"/>
      <c r="K330" s="13"/>
      <c r="L330" s="13"/>
      <c r="M330" s="189"/>
      <c r="AB330" s="15"/>
      <c r="CH330" s="15">
        <f>CH329/7</f>
        <v>34</v>
      </c>
      <c r="CI330" s="29">
        <f t="shared" ref="CI330:DM330" si="576">CI329/7</f>
        <v>34.285714285714285</v>
      </c>
      <c r="CJ330" s="29">
        <f t="shared" si="576"/>
        <v>33.714285714285715</v>
      </c>
      <c r="CK330" s="29">
        <f t="shared" si="576"/>
        <v>32</v>
      </c>
      <c r="CL330" s="29">
        <f t="shared" si="576"/>
        <v>33.428571428571431</v>
      </c>
      <c r="CM330" s="29">
        <f t="shared" si="576"/>
        <v>32.857142857142854</v>
      </c>
      <c r="CN330" s="29">
        <f t="shared" si="576"/>
        <v>31.142857142857142</v>
      </c>
      <c r="CO330" s="29">
        <f t="shared" si="576"/>
        <v>30.571428571428573</v>
      </c>
      <c r="CP330" s="29">
        <f t="shared" si="576"/>
        <v>30.857142857142858</v>
      </c>
      <c r="CQ330" s="29"/>
      <c r="CR330" s="29">
        <f t="shared" si="576"/>
        <v>33.714285714285715</v>
      </c>
      <c r="CS330" s="29">
        <f t="shared" si="576"/>
        <v>34.714285714285715</v>
      </c>
      <c r="CT330" s="29">
        <f t="shared" si="576"/>
        <v>35.142857142857146</v>
      </c>
      <c r="CU330" s="29">
        <f t="shared" si="576"/>
        <v>33.428571428571431</v>
      </c>
      <c r="CV330" s="29">
        <f t="shared" si="576"/>
        <v>33.857142857142854</v>
      </c>
      <c r="CW330" s="3750">
        <f t="shared" si="576"/>
        <v>33.142857142857146</v>
      </c>
      <c r="CX330" s="3750">
        <f t="shared" si="576"/>
        <v>0</v>
      </c>
      <c r="CY330" s="3750">
        <f t="shared" si="576"/>
        <v>0</v>
      </c>
      <c r="CZ330" s="3750">
        <f t="shared" si="576"/>
        <v>0</v>
      </c>
      <c r="DA330" s="3750"/>
      <c r="DB330" s="3750"/>
      <c r="DC330" s="3750">
        <f t="shared" si="576"/>
        <v>85.571428571428569</v>
      </c>
      <c r="DD330" s="3750"/>
      <c r="DE330" s="3750">
        <f t="shared" si="576"/>
        <v>33</v>
      </c>
      <c r="DF330" s="3750">
        <f t="shared" si="576"/>
        <v>33.428571428571431</v>
      </c>
      <c r="DG330" s="3750">
        <f t="shared" si="576"/>
        <v>6280.1428571428569</v>
      </c>
      <c r="DH330" s="3750"/>
      <c r="DI330" s="3750"/>
      <c r="DJ330" s="3750">
        <f t="shared" si="576"/>
        <v>32.857142857142854</v>
      </c>
      <c r="DK330" s="3750">
        <f t="shared" si="576"/>
        <v>31.285714285714285</v>
      </c>
      <c r="DL330" s="29">
        <f t="shared" si="576"/>
        <v>0</v>
      </c>
      <c r="DM330" s="4322">
        <f t="shared" si="576"/>
        <v>0</v>
      </c>
      <c r="DN330" s="3210">
        <v>32.844155844155843</v>
      </c>
      <c r="DO330" s="29">
        <f>DO329/7</f>
        <v>812.03571428571433</v>
      </c>
    </row>
    <row r="331" spans="1:119" ht="21" x14ac:dyDescent="0.25">
      <c r="A331" s="11"/>
      <c r="B331" s="12"/>
      <c r="C331" s="4" t="s">
        <v>377</v>
      </c>
      <c r="D331" s="4" t="s">
        <v>377</v>
      </c>
      <c r="E331" s="90"/>
      <c r="F331" s="90"/>
      <c r="G331" s="90"/>
      <c r="H331" s="90"/>
      <c r="I331" s="90"/>
      <c r="J331" s="90"/>
      <c r="K331" s="13"/>
      <c r="L331" s="13"/>
      <c r="M331" s="189"/>
      <c r="AB331" s="15"/>
      <c r="BA331" s="177">
        <f t="shared" ref="BA331:BF331" si="577">BA156-BA249</f>
        <v>233</v>
      </c>
      <c r="BB331" s="177">
        <f t="shared" si="577"/>
        <v>238</v>
      </c>
      <c r="BC331" s="177">
        <f t="shared" si="577"/>
        <v>218</v>
      </c>
      <c r="BD331" s="177">
        <f t="shared" si="577"/>
        <v>215</v>
      </c>
      <c r="BE331" s="177">
        <f t="shared" si="577"/>
        <v>209</v>
      </c>
      <c r="BF331" s="177">
        <f t="shared" si="577"/>
        <v>211</v>
      </c>
      <c r="BG331" s="177"/>
      <c r="BH331" s="177">
        <f t="shared" ref="BH331:BR331" si="578">BH156-BH249</f>
        <v>238</v>
      </c>
      <c r="BI331" s="177">
        <f t="shared" si="578"/>
        <v>225</v>
      </c>
      <c r="BJ331" s="177">
        <f t="shared" si="578"/>
        <v>248</v>
      </c>
      <c r="BK331" s="177">
        <f t="shared" si="578"/>
        <v>250</v>
      </c>
      <c r="BL331" s="177">
        <f t="shared" si="578"/>
        <v>246</v>
      </c>
      <c r="BM331" s="177">
        <f t="shared" si="578"/>
        <v>234</v>
      </c>
      <c r="BN331" s="177">
        <f t="shared" si="578"/>
        <v>219</v>
      </c>
      <c r="BO331" s="177">
        <f t="shared" si="578"/>
        <v>212</v>
      </c>
      <c r="BP331" s="177">
        <f t="shared" si="578"/>
        <v>209</v>
      </c>
      <c r="BQ331" s="177">
        <f t="shared" si="578"/>
        <v>205</v>
      </c>
      <c r="BR331" s="177">
        <f t="shared" si="578"/>
        <v>207</v>
      </c>
      <c r="BS331" s="91">
        <f t="shared" ref="BS331:CH340" si="579">AVERAGE(BA331:BQ331)</f>
        <v>225.625</v>
      </c>
      <c r="BT331" s="91">
        <f t="shared" si="579"/>
        <v>224</v>
      </c>
      <c r="BU331" s="91">
        <f t="shared" si="579"/>
        <v>223.2265625</v>
      </c>
      <c r="BV331" s="91">
        <f t="shared" si="579"/>
        <v>223.6015625</v>
      </c>
      <c r="BW331" s="91">
        <f t="shared" si="579"/>
        <v>224.11572265625</v>
      </c>
      <c r="BX331" s="91">
        <f t="shared" si="579"/>
        <v>225.0283203125</v>
      </c>
      <c r="BY331" s="91">
        <f t="shared" si="579"/>
        <v>225.84805297851563</v>
      </c>
      <c r="BZ331" s="91">
        <f t="shared" si="579"/>
        <v>225.79983340992646</v>
      </c>
      <c r="CA331" s="91">
        <f t="shared" si="579"/>
        <v>225.08501299689797</v>
      </c>
      <c r="CB331" s="91">
        <f t="shared" si="579"/>
        <v>225.13206202101131</v>
      </c>
      <c r="CC331" s="91">
        <f t="shared" si="579"/>
        <v>223.78412160906413</v>
      </c>
      <c r="CD331" s="91">
        <f t="shared" si="579"/>
        <v>222.32130172794714</v>
      </c>
      <c r="CE331" s="91">
        <f t="shared" si="579"/>
        <v>221.01448535200976</v>
      </c>
      <c r="CF331" s="91">
        <f t="shared" si="579"/>
        <v>220.32750310071253</v>
      </c>
      <c r="CG331" s="91">
        <f t="shared" ref="CG331:CP331" si="580">CG156-CG249</f>
        <v>214</v>
      </c>
      <c r="CH331" s="91">
        <f t="shared" si="580"/>
        <v>224</v>
      </c>
      <c r="CI331" s="91">
        <f t="shared" si="580"/>
        <v>226</v>
      </c>
      <c r="CJ331" s="91">
        <f t="shared" si="580"/>
        <v>222</v>
      </c>
      <c r="CK331" s="91">
        <f t="shared" si="580"/>
        <v>210</v>
      </c>
      <c r="CL331" s="91">
        <f t="shared" si="580"/>
        <v>220</v>
      </c>
      <c r="CM331" s="91">
        <f t="shared" si="580"/>
        <v>216</v>
      </c>
      <c r="CN331" s="91">
        <f t="shared" si="580"/>
        <v>204</v>
      </c>
      <c r="CO331" s="91">
        <f t="shared" si="580"/>
        <v>200</v>
      </c>
      <c r="CP331" s="91">
        <f t="shared" si="580"/>
        <v>202</v>
      </c>
      <c r="CQ331" s="91"/>
      <c r="CR331" s="91">
        <f t="shared" ref="CR331:CZ331" si="581">CR156-CR249</f>
        <v>222</v>
      </c>
      <c r="CS331" s="91">
        <f t="shared" si="581"/>
        <v>229</v>
      </c>
      <c r="CT331" s="91">
        <f t="shared" si="581"/>
        <v>232</v>
      </c>
      <c r="CU331" s="91">
        <f t="shared" si="581"/>
        <v>220</v>
      </c>
      <c r="CV331" s="91">
        <f t="shared" si="581"/>
        <v>223</v>
      </c>
      <c r="CW331" s="3799">
        <f t="shared" si="581"/>
        <v>218</v>
      </c>
      <c r="CX331" s="3799">
        <f t="shared" si="581"/>
        <v>236</v>
      </c>
      <c r="CY331" s="3799">
        <f t="shared" si="581"/>
        <v>224</v>
      </c>
      <c r="CZ331" s="3799">
        <f t="shared" si="581"/>
        <v>212</v>
      </c>
      <c r="DA331" s="3799"/>
      <c r="DB331" s="3799"/>
      <c r="DC331" s="3799">
        <f>DC156-DC249</f>
        <v>585</v>
      </c>
      <c r="DD331" s="3799"/>
      <c r="DE331" s="3799">
        <f>DE156-DE249</f>
        <v>217</v>
      </c>
      <c r="DF331" s="3799">
        <f>DF156-DF249</f>
        <v>220</v>
      </c>
      <c r="DG331" s="3799">
        <f>DG156-DG249</f>
        <v>43961</v>
      </c>
      <c r="DH331" s="3799"/>
      <c r="DI331" s="3799"/>
      <c r="DJ331" s="3799">
        <f>DJ156-DJ249</f>
        <v>216</v>
      </c>
      <c r="DK331" s="3799">
        <f>DK156-DK249</f>
        <v>205</v>
      </c>
      <c r="DL331" s="91">
        <f>DL156-DL249</f>
        <v>0</v>
      </c>
      <c r="DM331" s="4331">
        <f>DM156-DM249</f>
        <v>0</v>
      </c>
      <c r="DN331" s="3210">
        <v>215.90909090909091</v>
      </c>
      <c r="DO331" s="29">
        <f>AVERAGE(CZ331,DA331,DB331,DC331,DE331,DF331,DG331,DJ331,DK331,DL331,DM331)</f>
        <v>5068.4444444444443</v>
      </c>
    </row>
    <row r="332" spans="1:119" ht="21" x14ac:dyDescent="0.25">
      <c r="A332" s="11"/>
      <c r="B332" s="12"/>
      <c r="C332" s="4" t="s">
        <v>378</v>
      </c>
      <c r="D332" s="4" t="s">
        <v>378</v>
      </c>
      <c r="E332" s="90"/>
      <c r="F332" s="90"/>
      <c r="G332" s="90"/>
      <c r="H332" s="90"/>
      <c r="I332" s="90"/>
      <c r="J332" s="90"/>
      <c r="K332" s="13"/>
      <c r="L332" s="13"/>
      <c r="M332" s="189"/>
      <c r="AB332" s="15"/>
      <c r="BA332" s="90">
        <f>BA331/7</f>
        <v>33.285714285714285</v>
      </c>
      <c r="BB332" s="90">
        <f t="shared" ref="BB332:BR332" si="582">BB331/7</f>
        <v>34</v>
      </c>
      <c r="BC332" s="90">
        <f t="shared" si="582"/>
        <v>31.142857142857142</v>
      </c>
      <c r="BD332" s="90">
        <f t="shared" si="582"/>
        <v>30.714285714285715</v>
      </c>
      <c r="BE332" s="90">
        <f t="shared" si="582"/>
        <v>29.857142857142858</v>
      </c>
      <c r="BF332" s="90">
        <f t="shared" si="582"/>
        <v>30.142857142857142</v>
      </c>
      <c r="BG332" s="90"/>
      <c r="BH332" s="90">
        <f t="shared" si="582"/>
        <v>34</v>
      </c>
      <c r="BI332" s="90">
        <f t="shared" si="582"/>
        <v>32.142857142857146</v>
      </c>
      <c r="BJ332" s="90">
        <f t="shared" si="582"/>
        <v>35.428571428571431</v>
      </c>
      <c r="BK332" s="90">
        <f t="shared" si="582"/>
        <v>35.714285714285715</v>
      </c>
      <c r="BL332" s="90">
        <f t="shared" si="582"/>
        <v>35.142857142857146</v>
      </c>
      <c r="BM332" s="90">
        <f t="shared" si="582"/>
        <v>33.428571428571431</v>
      </c>
      <c r="BN332" s="90">
        <f t="shared" si="582"/>
        <v>31.285714285714285</v>
      </c>
      <c r="BO332" s="90">
        <f t="shared" si="582"/>
        <v>30.285714285714285</v>
      </c>
      <c r="BP332" s="90">
        <f t="shared" si="582"/>
        <v>29.857142857142858</v>
      </c>
      <c r="BQ332" s="90">
        <f t="shared" si="582"/>
        <v>29.285714285714285</v>
      </c>
      <c r="BR332" s="90">
        <f t="shared" si="582"/>
        <v>29.571428571428573</v>
      </c>
      <c r="BS332" s="91">
        <f t="shared" si="579"/>
        <v>32.232142857142861</v>
      </c>
      <c r="BT332" s="91">
        <f t="shared" si="579"/>
        <v>32</v>
      </c>
      <c r="BU332" s="91">
        <f t="shared" si="579"/>
        <v>31.889508928571431</v>
      </c>
      <c r="BV332" s="91">
        <f t="shared" si="579"/>
        <v>31.943080357142854</v>
      </c>
      <c r="BW332" s="91">
        <f t="shared" si="579"/>
        <v>32.016531808035708</v>
      </c>
      <c r="BX332" s="91">
        <f t="shared" si="579"/>
        <v>32.146902901785715</v>
      </c>
      <c r="BY332" s="91">
        <f t="shared" si="579"/>
        <v>32.264007568359368</v>
      </c>
      <c r="BZ332" s="91">
        <f t="shared" si="579"/>
        <v>32.257119058560917</v>
      </c>
      <c r="CA332" s="91">
        <f t="shared" si="579"/>
        <v>32.155001856699705</v>
      </c>
      <c r="CB332" s="91">
        <f t="shared" si="579"/>
        <v>32.161723145858751</v>
      </c>
      <c r="CC332" s="91">
        <f t="shared" si="579"/>
        <v>31.969160229866308</v>
      </c>
      <c r="CD332" s="91">
        <f t="shared" si="579"/>
        <v>31.760185961135306</v>
      </c>
      <c r="CE332" s="91">
        <f t="shared" si="579"/>
        <v>31.573497907429964</v>
      </c>
      <c r="CF332" s="91">
        <f t="shared" si="579"/>
        <v>31.475357585816074</v>
      </c>
      <c r="CG332" s="91">
        <f t="shared" si="579"/>
        <v>31.49228603415229</v>
      </c>
      <c r="CH332" s="91">
        <f t="shared" si="579"/>
        <v>31.56226505180533</v>
      </c>
      <c r="CI332" s="91">
        <f t="shared" ref="CI332:CP332" si="583">AVERAGE(BQ332:CG332)</f>
        <v>31.658449944570595</v>
      </c>
      <c r="CJ332" s="91">
        <f t="shared" si="583"/>
        <v>31.792364695517129</v>
      </c>
      <c r="CK332" s="91">
        <f t="shared" si="583"/>
        <v>31.915130658643132</v>
      </c>
      <c r="CL332" s="91">
        <f t="shared" si="583"/>
        <v>31.889261355018085</v>
      </c>
      <c r="CM332" s="91">
        <f t="shared" si="583"/>
        <v>31.88426904082062</v>
      </c>
      <c r="CN332" s="91">
        <f t="shared" si="583"/>
        <v>31.884254477670432</v>
      </c>
      <c r="CO332" s="91">
        <f t="shared" si="583"/>
        <v>31.880794988474999</v>
      </c>
      <c r="CP332" s="91">
        <f t="shared" si="583"/>
        <v>31.873013969041754</v>
      </c>
      <c r="CQ332" s="91"/>
      <c r="CR332" s="91">
        <f>AVERAGE(BZ332:CP332)</f>
        <v>31.834360938887144</v>
      </c>
      <c r="CS332" s="91">
        <f>AVERAGE(CA332:CQ332)</f>
        <v>31.807938556407532</v>
      </c>
      <c r="CT332" s="91">
        <f t="shared" ref="CT332:CY332" si="584">AVERAGE(CB332:CR332)</f>
        <v>31.787898499044246</v>
      </c>
      <c r="CU332" s="91">
        <f t="shared" si="584"/>
        <v>31.765786962203546</v>
      </c>
      <c r="CV332" s="91">
        <f t="shared" si="584"/>
        <v>31.754458104027165</v>
      </c>
      <c r="CW332" s="3799">
        <f t="shared" si="584"/>
        <v>31.754808166593929</v>
      </c>
      <c r="CX332" s="3799">
        <f t="shared" si="584"/>
        <v>31.76611817888125</v>
      </c>
      <c r="CY332" s="3799">
        <f t="shared" si="584"/>
        <v>31.783583840179869</v>
      </c>
      <c r="CZ332" s="3799">
        <f>AVERAGE(CH332:CX332)</f>
        <v>31.800698349225431</v>
      </c>
      <c r="DA332" s="3799"/>
      <c r="DB332" s="3799"/>
      <c r="DC332" s="3799">
        <f>AVERAGE(CK332:DA332)</f>
        <v>31.825491739007937</v>
      </c>
      <c r="DD332" s="3799">
        <f>AVERAGE(CL332:DB332)</f>
        <v>31.819088959033998</v>
      </c>
      <c r="DE332" s="3799">
        <f>AVERAGE(CM332:DC332)</f>
        <v>31.814533986461846</v>
      </c>
      <c r="DF332" s="3799">
        <f>AVERAGE(CN332:DD332)</f>
        <v>31.809878266334231</v>
      </c>
      <c r="DG332" s="3799">
        <f>AVERAGE(CO332:DE332)</f>
        <v>31.804898231247904</v>
      </c>
      <c r="DH332" s="3799"/>
      <c r="DI332" s="3799"/>
      <c r="DJ332" s="3799">
        <f>AVERAGE(CP332:DF332)</f>
        <v>31.799832751094993</v>
      </c>
      <c r="DK332" s="3799">
        <f>AVERAGE(CQ332:DG332)</f>
        <v>31.794967341252573</v>
      </c>
      <c r="DL332" s="91">
        <f>AVERAGE(CR332:DJ332)</f>
        <v>31.795291701908734</v>
      </c>
      <c r="DM332" s="4331">
        <f>AVERAGE(CS332:DK332)</f>
        <v>31.792665462066431</v>
      </c>
      <c r="DN332" s="3210">
        <v>31.81655487971425</v>
      </c>
      <c r="DO332" s="29">
        <f>DO331/7</f>
        <v>724.06349206349205</v>
      </c>
    </row>
    <row r="333" spans="1:119" ht="21" x14ac:dyDescent="0.25">
      <c r="A333" s="11"/>
      <c r="B333" s="12"/>
      <c r="C333" s="4" t="s">
        <v>408</v>
      </c>
      <c r="D333" s="4" t="s">
        <v>408</v>
      </c>
      <c r="E333" s="90">
        <f t="shared" ref="E333:K333" si="585">E156-E249</f>
        <v>0</v>
      </c>
      <c r="F333" s="90">
        <f t="shared" si="585"/>
        <v>0</v>
      </c>
      <c r="G333" s="90">
        <f t="shared" si="585"/>
        <v>0</v>
      </c>
      <c r="H333" s="90">
        <f t="shared" si="585"/>
        <v>0</v>
      </c>
      <c r="I333" s="90">
        <f t="shared" si="585"/>
        <v>0</v>
      </c>
      <c r="J333" s="90">
        <f t="shared" si="585"/>
        <v>0</v>
      </c>
      <c r="K333" s="90">
        <f t="shared" si="585"/>
        <v>0</v>
      </c>
      <c r="L333" s="90"/>
      <c r="M333" s="90">
        <f t="shared" ref="M333:W333" si="586">M156-M249</f>
        <v>0</v>
      </c>
      <c r="N333" s="90">
        <f t="shared" si="586"/>
        <v>0</v>
      </c>
      <c r="O333" s="90">
        <f t="shared" si="586"/>
        <v>0</v>
      </c>
      <c r="P333" s="90">
        <f t="shared" si="586"/>
        <v>0</v>
      </c>
      <c r="Q333" s="90">
        <f t="shared" si="586"/>
        <v>0</v>
      </c>
      <c r="R333" s="90">
        <f t="shared" si="586"/>
        <v>0</v>
      </c>
      <c r="S333" s="90">
        <f t="shared" si="586"/>
        <v>0</v>
      </c>
      <c r="T333" s="90">
        <f t="shared" si="586"/>
        <v>0</v>
      </c>
      <c r="U333" s="90">
        <f t="shared" si="586"/>
        <v>0</v>
      </c>
      <c r="V333" s="90">
        <f t="shared" si="586"/>
        <v>0</v>
      </c>
      <c r="W333" s="90">
        <f t="shared" si="586"/>
        <v>0</v>
      </c>
      <c r="X333" s="90"/>
      <c r="Y333" s="90">
        <f t="shared" ref="Y333:AI333" si="587">Y156-Y249</f>
        <v>0</v>
      </c>
      <c r="Z333" s="90">
        <f t="shared" si="587"/>
        <v>0</v>
      </c>
      <c r="AA333" s="90">
        <f t="shared" si="587"/>
        <v>0</v>
      </c>
      <c r="AB333" s="90">
        <f t="shared" si="587"/>
        <v>229</v>
      </c>
      <c r="AC333" s="90">
        <f t="shared" si="587"/>
        <v>232</v>
      </c>
      <c r="AD333" s="90">
        <f t="shared" si="587"/>
        <v>234</v>
      </c>
      <c r="AE333" s="90">
        <f t="shared" si="587"/>
        <v>224</v>
      </c>
      <c r="AF333" s="90">
        <f t="shared" si="587"/>
        <v>218</v>
      </c>
      <c r="AG333" s="90">
        <f t="shared" si="587"/>
        <v>229</v>
      </c>
      <c r="AH333" s="90">
        <f t="shared" si="587"/>
        <v>223</v>
      </c>
      <c r="AI333" s="90">
        <f t="shared" si="587"/>
        <v>233</v>
      </c>
      <c r="AJ333" s="90"/>
      <c r="AK333" s="90">
        <f t="shared" ref="AK333:AZ333" si="588">AK156-AK249</f>
        <v>-108</v>
      </c>
      <c r="AL333" s="90">
        <f t="shared" si="588"/>
        <v>-105</v>
      </c>
      <c r="AM333" s="90">
        <f t="shared" si="588"/>
        <v>255</v>
      </c>
      <c r="AN333" s="90">
        <f t="shared" si="588"/>
        <v>258</v>
      </c>
      <c r="AO333" s="90">
        <f t="shared" si="588"/>
        <v>253</v>
      </c>
      <c r="AP333" s="90">
        <f t="shared" si="588"/>
        <v>249</v>
      </c>
      <c r="AQ333" s="90">
        <f t="shared" si="588"/>
        <v>589</v>
      </c>
      <c r="AR333" s="90">
        <f t="shared" si="588"/>
        <v>226</v>
      </c>
      <c r="AS333" s="90">
        <f t="shared" si="588"/>
        <v>230</v>
      </c>
      <c r="AT333" s="90">
        <f t="shared" si="588"/>
        <v>231</v>
      </c>
      <c r="AU333" s="90" t="e">
        <f t="shared" si="588"/>
        <v>#VALUE!</v>
      </c>
      <c r="AV333" s="90">
        <f t="shared" si="588"/>
        <v>251</v>
      </c>
      <c r="AW333" s="90">
        <f t="shared" si="588"/>
        <v>609</v>
      </c>
      <c r="AX333" s="90">
        <f t="shared" si="588"/>
        <v>598</v>
      </c>
      <c r="AY333" s="90">
        <f t="shared" si="588"/>
        <v>235</v>
      </c>
      <c r="AZ333" s="90">
        <f t="shared" si="588"/>
        <v>224</v>
      </c>
      <c r="BA333" s="90">
        <f t="shared" ref="BA333:BF333" si="589">BA156-BA229</f>
        <v>217</v>
      </c>
      <c r="BB333" s="90">
        <f t="shared" si="589"/>
        <v>206</v>
      </c>
      <c r="BC333" s="90">
        <f t="shared" si="589"/>
        <v>202</v>
      </c>
      <c r="BD333" s="90">
        <f t="shared" si="589"/>
        <v>199</v>
      </c>
      <c r="BE333" s="90">
        <f t="shared" si="589"/>
        <v>193</v>
      </c>
      <c r="BF333" s="90">
        <f t="shared" si="589"/>
        <v>188</v>
      </c>
      <c r="BG333" s="90"/>
      <c r="BH333" s="90">
        <f t="shared" ref="BH333:BR333" si="590">BH156-BH229</f>
        <v>215</v>
      </c>
      <c r="BI333" s="90">
        <f t="shared" si="590"/>
        <v>202</v>
      </c>
      <c r="BJ333" s="90">
        <f t="shared" si="590"/>
        <v>219</v>
      </c>
      <c r="BK333" s="90">
        <f t="shared" si="590"/>
        <v>214</v>
      </c>
      <c r="BL333" s="90">
        <f t="shared" si="590"/>
        <v>210</v>
      </c>
      <c r="BM333" s="90">
        <f t="shared" si="590"/>
        <v>205</v>
      </c>
      <c r="BN333" s="90">
        <f t="shared" si="590"/>
        <v>201</v>
      </c>
      <c r="BO333" s="90">
        <f t="shared" si="590"/>
        <v>197</v>
      </c>
      <c r="BP333" s="90">
        <f t="shared" si="590"/>
        <v>192</v>
      </c>
      <c r="BQ333" s="90">
        <f t="shared" si="590"/>
        <v>188</v>
      </c>
      <c r="BR333" s="90">
        <f t="shared" si="590"/>
        <v>183</v>
      </c>
      <c r="BS333" s="91">
        <f t="shared" si="579"/>
        <v>203</v>
      </c>
      <c r="BT333" s="91">
        <f t="shared" si="579"/>
        <v>200.875</v>
      </c>
      <c r="BU333" s="91">
        <f t="shared" si="579"/>
        <v>200.6875</v>
      </c>
      <c r="BV333" s="91">
        <f t="shared" si="579"/>
        <v>200.6171875</v>
      </c>
      <c r="BW333" s="91">
        <f t="shared" si="579"/>
        <v>200.72265625</v>
      </c>
      <c r="BX333" s="91">
        <f t="shared" si="579"/>
        <v>201.19873046875</v>
      </c>
      <c r="BY333" s="91">
        <f t="shared" si="579"/>
        <v>201.993896484375</v>
      </c>
      <c r="BZ333" s="91">
        <f t="shared" si="579"/>
        <v>201.94712201286765</v>
      </c>
      <c r="CA333" s="91">
        <f t="shared" si="579"/>
        <v>201.18205710018381</v>
      </c>
      <c r="CB333" s="91">
        <f t="shared" si="579"/>
        <v>201.1789466303525</v>
      </c>
      <c r="CC333" s="91">
        <f t="shared" si="579"/>
        <v>200.13083234212803</v>
      </c>
      <c r="CD333" s="91">
        <f t="shared" si="579"/>
        <v>199.37665273214878</v>
      </c>
      <c r="CE333" s="91">
        <f t="shared" si="579"/>
        <v>198.7961134581563</v>
      </c>
      <c r="CF333" s="91">
        <f t="shared" si="579"/>
        <v>198.46532832475327</v>
      </c>
      <c r="CG333" s="91">
        <f t="shared" ref="CG333:CP333" si="591">CG156-CG229</f>
        <v>197</v>
      </c>
      <c r="CH333" s="91">
        <f t="shared" si="591"/>
        <v>207</v>
      </c>
      <c r="CI333" s="91">
        <f t="shared" si="591"/>
        <v>209</v>
      </c>
      <c r="CJ333" s="91">
        <f t="shared" si="591"/>
        <v>205</v>
      </c>
      <c r="CK333" s="91">
        <f t="shared" si="591"/>
        <v>193</v>
      </c>
      <c r="CL333" s="91">
        <f t="shared" si="591"/>
        <v>203</v>
      </c>
      <c r="CM333" s="91">
        <f t="shared" si="591"/>
        <v>199</v>
      </c>
      <c r="CN333" s="91">
        <f t="shared" si="591"/>
        <v>187</v>
      </c>
      <c r="CO333" s="91">
        <f t="shared" si="591"/>
        <v>183</v>
      </c>
      <c r="CP333" s="91">
        <f t="shared" si="591"/>
        <v>178</v>
      </c>
      <c r="CQ333" s="91"/>
      <c r="CR333" s="91">
        <f t="shared" ref="CR333:CZ333" si="592">CR156-CR229</f>
        <v>205</v>
      </c>
      <c r="CS333" s="91">
        <f t="shared" si="592"/>
        <v>212</v>
      </c>
      <c r="CT333" s="91">
        <f t="shared" si="592"/>
        <v>212</v>
      </c>
      <c r="CU333" s="91">
        <f t="shared" si="592"/>
        <v>203</v>
      </c>
      <c r="CV333" s="91">
        <f t="shared" si="592"/>
        <v>206</v>
      </c>
      <c r="CW333" s="3799">
        <f t="shared" si="592"/>
        <v>208</v>
      </c>
      <c r="CX333" s="3799">
        <f t="shared" si="592"/>
        <v>211</v>
      </c>
      <c r="CY333" s="3799">
        <f t="shared" si="592"/>
        <v>207</v>
      </c>
      <c r="CZ333" s="3799">
        <f t="shared" si="592"/>
        <v>195</v>
      </c>
      <c r="DA333" s="3799"/>
      <c r="DB333" s="3799"/>
      <c r="DC333" s="3799">
        <f>DC156-DC229</f>
        <v>568</v>
      </c>
      <c r="DD333" s="3799"/>
      <c r="DE333" s="3799">
        <f>DE156-DE229</f>
        <v>200</v>
      </c>
      <c r="DF333" s="3799">
        <f>DF156-DF229</f>
        <v>203</v>
      </c>
      <c r="DG333" s="3799">
        <f>DG156-DG229</f>
        <v>43961</v>
      </c>
      <c r="DH333" s="3799"/>
      <c r="DI333" s="3799"/>
      <c r="DJ333" s="3799">
        <f>DJ156-DJ229</f>
        <v>199</v>
      </c>
      <c r="DK333" s="3799">
        <f>DK156-DK229</f>
        <v>188</v>
      </c>
      <c r="DL333" s="91">
        <f>DL156-DL229</f>
        <v>0</v>
      </c>
      <c r="DM333" s="4331">
        <f>DM156-DM229</f>
        <v>0</v>
      </c>
      <c r="DN333" s="3210">
        <v>198.27272727272728</v>
      </c>
      <c r="DO333" s="29">
        <f>AVERAGE(CZ333,DA333,DB333,DC333,DE333,DF333,DG333,DJ333,DK333,DL333,DM333)</f>
        <v>5057.1111111111113</v>
      </c>
    </row>
    <row r="334" spans="1:119" ht="21" x14ac:dyDescent="0.25">
      <c r="A334" s="11"/>
      <c r="B334" s="12"/>
      <c r="C334" s="4" t="s">
        <v>409</v>
      </c>
      <c r="D334" s="4" t="s">
        <v>409</v>
      </c>
      <c r="E334" s="90">
        <f t="shared" ref="E334:K334" si="593">E333/7</f>
        <v>0</v>
      </c>
      <c r="F334" s="90">
        <f t="shared" si="593"/>
        <v>0</v>
      </c>
      <c r="G334" s="90">
        <f t="shared" si="593"/>
        <v>0</v>
      </c>
      <c r="H334" s="90">
        <f t="shared" si="593"/>
        <v>0</v>
      </c>
      <c r="I334" s="90">
        <f t="shared" si="593"/>
        <v>0</v>
      </c>
      <c r="J334" s="90">
        <f t="shared" si="593"/>
        <v>0</v>
      </c>
      <c r="K334" s="90">
        <f t="shared" si="593"/>
        <v>0</v>
      </c>
      <c r="L334" s="90"/>
      <c r="M334" s="90">
        <f t="shared" ref="M334:W334" si="594">M333/7</f>
        <v>0</v>
      </c>
      <c r="N334" s="90">
        <f t="shared" si="594"/>
        <v>0</v>
      </c>
      <c r="O334" s="90">
        <f t="shared" si="594"/>
        <v>0</v>
      </c>
      <c r="P334" s="90">
        <f t="shared" si="594"/>
        <v>0</v>
      </c>
      <c r="Q334" s="90">
        <f t="shared" si="594"/>
        <v>0</v>
      </c>
      <c r="R334" s="90">
        <f t="shared" si="594"/>
        <v>0</v>
      </c>
      <c r="S334" s="90">
        <f t="shared" si="594"/>
        <v>0</v>
      </c>
      <c r="T334" s="90">
        <f t="shared" si="594"/>
        <v>0</v>
      </c>
      <c r="U334" s="90">
        <f t="shared" si="594"/>
        <v>0</v>
      </c>
      <c r="V334" s="90">
        <f t="shared" si="594"/>
        <v>0</v>
      </c>
      <c r="W334" s="90">
        <f t="shared" si="594"/>
        <v>0</v>
      </c>
      <c r="X334" s="90"/>
      <c r="Y334" s="90">
        <f t="shared" ref="Y334:AI334" si="595">Y333/7</f>
        <v>0</v>
      </c>
      <c r="Z334" s="90">
        <f t="shared" si="595"/>
        <v>0</v>
      </c>
      <c r="AA334" s="90">
        <f t="shared" si="595"/>
        <v>0</v>
      </c>
      <c r="AB334" s="90">
        <f t="shared" si="595"/>
        <v>32.714285714285715</v>
      </c>
      <c r="AC334" s="90">
        <f t="shared" si="595"/>
        <v>33.142857142857146</v>
      </c>
      <c r="AD334" s="90">
        <f t="shared" si="595"/>
        <v>33.428571428571431</v>
      </c>
      <c r="AE334" s="90">
        <f t="shared" si="595"/>
        <v>32</v>
      </c>
      <c r="AF334" s="90">
        <f t="shared" si="595"/>
        <v>31.142857142857142</v>
      </c>
      <c r="AG334" s="90">
        <f t="shared" si="595"/>
        <v>32.714285714285715</v>
      </c>
      <c r="AH334" s="90">
        <f t="shared" si="595"/>
        <v>31.857142857142858</v>
      </c>
      <c r="AI334" s="90">
        <f t="shared" si="595"/>
        <v>33.285714285714285</v>
      </c>
      <c r="AJ334" s="90"/>
      <c r="AK334" s="90">
        <f t="shared" ref="AK334:BR334" si="596">AK333/7</f>
        <v>-15.428571428571429</v>
      </c>
      <c r="AL334" s="90">
        <f t="shared" si="596"/>
        <v>-15</v>
      </c>
      <c r="AM334" s="90">
        <f t="shared" si="596"/>
        <v>36.428571428571431</v>
      </c>
      <c r="AN334" s="90">
        <f t="shared" si="596"/>
        <v>36.857142857142854</v>
      </c>
      <c r="AO334" s="90">
        <f t="shared" si="596"/>
        <v>36.142857142857146</v>
      </c>
      <c r="AP334" s="90">
        <f t="shared" si="596"/>
        <v>35.571428571428569</v>
      </c>
      <c r="AQ334" s="90">
        <f t="shared" si="596"/>
        <v>84.142857142857139</v>
      </c>
      <c r="AR334" s="90">
        <f t="shared" si="596"/>
        <v>32.285714285714285</v>
      </c>
      <c r="AS334" s="90">
        <f t="shared" si="596"/>
        <v>32.857142857142854</v>
      </c>
      <c r="AT334" s="90">
        <f t="shared" si="596"/>
        <v>33</v>
      </c>
      <c r="AU334" s="90" t="e">
        <f t="shared" si="596"/>
        <v>#VALUE!</v>
      </c>
      <c r="AV334" s="90">
        <f t="shared" si="596"/>
        <v>35.857142857142854</v>
      </c>
      <c r="AW334" s="90">
        <f t="shared" si="596"/>
        <v>87</v>
      </c>
      <c r="AX334" s="90">
        <f t="shared" si="596"/>
        <v>85.428571428571431</v>
      </c>
      <c r="AY334" s="90">
        <f t="shared" si="596"/>
        <v>33.571428571428569</v>
      </c>
      <c r="AZ334" s="90">
        <f t="shared" si="596"/>
        <v>32</v>
      </c>
      <c r="BA334" s="90">
        <f t="shared" si="596"/>
        <v>31</v>
      </c>
      <c r="BB334" s="90">
        <f t="shared" si="596"/>
        <v>29.428571428571427</v>
      </c>
      <c r="BC334" s="90">
        <f t="shared" si="596"/>
        <v>28.857142857142858</v>
      </c>
      <c r="BD334" s="90">
        <f t="shared" si="596"/>
        <v>28.428571428571427</v>
      </c>
      <c r="BE334" s="90">
        <f t="shared" si="596"/>
        <v>27.571428571428573</v>
      </c>
      <c r="BF334" s="90">
        <f t="shared" si="596"/>
        <v>26.857142857142858</v>
      </c>
      <c r="BG334" s="90"/>
      <c r="BH334" s="90">
        <f t="shared" si="596"/>
        <v>30.714285714285715</v>
      </c>
      <c r="BI334" s="90">
        <f t="shared" si="596"/>
        <v>28.857142857142858</v>
      </c>
      <c r="BJ334" s="90">
        <f t="shared" si="596"/>
        <v>31.285714285714285</v>
      </c>
      <c r="BK334" s="90">
        <f t="shared" si="596"/>
        <v>30.571428571428573</v>
      </c>
      <c r="BL334" s="90">
        <f t="shared" si="596"/>
        <v>30</v>
      </c>
      <c r="BM334" s="90">
        <f t="shared" si="596"/>
        <v>29.285714285714285</v>
      </c>
      <c r="BN334" s="90">
        <f t="shared" si="596"/>
        <v>28.714285714285715</v>
      </c>
      <c r="BO334" s="90">
        <f t="shared" si="596"/>
        <v>28.142857142857142</v>
      </c>
      <c r="BP334" s="90">
        <f t="shared" si="596"/>
        <v>27.428571428571427</v>
      </c>
      <c r="BQ334" s="90">
        <f t="shared" si="596"/>
        <v>26.857142857142858</v>
      </c>
      <c r="BR334" s="90">
        <f t="shared" si="596"/>
        <v>26.142857142857142</v>
      </c>
      <c r="BS334" s="91">
        <f t="shared" si="579"/>
        <v>29.000000000000004</v>
      </c>
      <c r="BT334" s="91">
        <f t="shared" si="579"/>
        <v>28.696428571428573</v>
      </c>
      <c r="BU334" s="91">
        <f t="shared" si="579"/>
        <v>28.669642857142861</v>
      </c>
      <c r="BV334" s="91">
        <f t="shared" si="579"/>
        <v>28.659598214285719</v>
      </c>
      <c r="BW334" s="91">
        <f t="shared" si="579"/>
        <v>28.674665178571431</v>
      </c>
      <c r="BX334" s="91">
        <f t="shared" si="579"/>
        <v>28.742675781250004</v>
      </c>
      <c r="BY334" s="91">
        <f t="shared" si="579"/>
        <v>28.856270926339288</v>
      </c>
      <c r="BZ334" s="91">
        <f t="shared" si="579"/>
        <v>28.849588858981093</v>
      </c>
      <c r="CA334" s="91">
        <f t="shared" si="579"/>
        <v>28.740293871454831</v>
      </c>
      <c r="CB334" s="91">
        <f t="shared" si="579"/>
        <v>28.739849518621789</v>
      </c>
      <c r="CC334" s="91">
        <f t="shared" si="579"/>
        <v>28.590118906018287</v>
      </c>
      <c r="CD334" s="91">
        <f t="shared" si="579"/>
        <v>28.482378961735535</v>
      </c>
      <c r="CE334" s="91">
        <f t="shared" si="579"/>
        <v>28.399444779736612</v>
      </c>
      <c r="CF334" s="91">
        <f t="shared" si="579"/>
        <v>28.352189760679043</v>
      </c>
      <c r="CG334" s="91">
        <f t="shared" si="579"/>
        <v>28.33366970570556</v>
      </c>
      <c r="CH334" s="91">
        <f t="shared" si="579"/>
        <v>28.345983389106852</v>
      </c>
      <c r="CI334" s="91">
        <f t="shared" ref="CI334:CP334" si="597">AVERAGE(BQ334:CG334)</f>
        <v>28.39922446423239</v>
      </c>
      <c r="CJ334" s="91">
        <f t="shared" si="597"/>
        <v>28.486803319053795</v>
      </c>
      <c r="CK334" s="91">
        <f t="shared" si="597"/>
        <v>28.619530808546461</v>
      </c>
      <c r="CL334" s="91">
        <f t="shared" si="597"/>
        <v>28.589342768490805</v>
      </c>
      <c r="CM334" s="91">
        <f t="shared" si="597"/>
        <v>28.584819370674211</v>
      </c>
      <c r="CN334" s="91">
        <f t="shared" si="597"/>
        <v>28.580095836047615</v>
      </c>
      <c r="CO334" s="91">
        <f t="shared" si="597"/>
        <v>28.575697080541062</v>
      </c>
      <c r="CP334" s="91">
        <f t="shared" si="597"/>
        <v>28.570134178039659</v>
      </c>
      <c r="CQ334" s="91"/>
      <c r="CR334" s="91">
        <f>AVERAGE(BZ334:CP334)</f>
        <v>28.543480328097978</v>
      </c>
      <c r="CS334" s="91">
        <f>AVERAGE(CA334:CQ334)</f>
        <v>28.524348544917785</v>
      </c>
      <c r="CT334" s="91">
        <f t="shared" ref="CT334:CY334" si="598">AVERAGE(CB334:CR334)</f>
        <v>28.512047698457984</v>
      </c>
      <c r="CU334" s="91">
        <f t="shared" si="598"/>
        <v>28.498578887601475</v>
      </c>
      <c r="CV334" s="91">
        <f t="shared" si="598"/>
        <v>28.49369943712896</v>
      </c>
      <c r="CW334" s="3799">
        <f t="shared" si="598"/>
        <v>28.49471193249558</v>
      </c>
      <c r="CX334" s="3799">
        <f t="shared" si="598"/>
        <v>28.500602848582599</v>
      </c>
      <c r="CY334" s="3799">
        <f t="shared" si="598"/>
        <v>28.509510484321133</v>
      </c>
      <c r="CZ334" s="3799">
        <f>AVERAGE(CH334:CX334)</f>
        <v>28.519943805750948</v>
      </c>
      <c r="DA334" s="3799"/>
      <c r="DB334" s="3799"/>
      <c r="DC334" s="3799">
        <f>AVERAGE(CK334:DA334)</f>
        <v>28.541102933979619</v>
      </c>
      <c r="DD334" s="3799">
        <f>AVERAGE(CL334:DB334)</f>
        <v>28.53550094293913</v>
      </c>
      <c r="DE334" s="3799">
        <f>AVERAGE(CM334:DC334)</f>
        <v>28.532055240474048</v>
      </c>
      <c r="DF334" s="3799">
        <f>AVERAGE(CN334:DD334)</f>
        <v>28.528532495635822</v>
      </c>
      <c r="DG334" s="3799">
        <f>AVERAGE(CO334:DE334)</f>
        <v>28.525101024523423</v>
      </c>
      <c r="DH334" s="3799"/>
      <c r="DI334" s="3799"/>
      <c r="DJ334" s="3799">
        <f>AVERAGE(CP334:DF334)</f>
        <v>28.52173212560162</v>
      </c>
      <c r="DK334" s="3799">
        <f>AVERAGE(CQ334:DG334)</f>
        <v>28.518515471779033</v>
      </c>
      <c r="DL334" s="91">
        <f>AVERAGE(CR334:DJ334)</f>
        <v>28.518729915367203</v>
      </c>
      <c r="DM334" s="4331">
        <f>AVERAGE(CS334:DK334)</f>
        <v>28.517065591612607</v>
      </c>
      <c r="DN334" s="3210">
        <v>28.529041826158959</v>
      </c>
      <c r="DO334" s="29">
        <f>DO333/7</f>
        <v>722.44444444444446</v>
      </c>
    </row>
    <row r="335" spans="1:119" ht="21" x14ac:dyDescent="0.25">
      <c r="A335" s="11"/>
      <c r="B335" s="12"/>
      <c r="C335" s="4" t="s">
        <v>404</v>
      </c>
      <c r="D335" s="4" t="s">
        <v>404</v>
      </c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>
        <f t="shared" ref="BA335:BF335" si="599">BA156-BA192</f>
        <v>168</v>
      </c>
      <c r="BB335" s="90">
        <f t="shared" si="599"/>
        <v>157</v>
      </c>
      <c r="BC335" s="90">
        <f t="shared" si="599"/>
        <v>153</v>
      </c>
      <c r="BD335" s="90">
        <f t="shared" si="599"/>
        <v>150</v>
      </c>
      <c r="BE335" s="90">
        <f t="shared" si="599"/>
        <v>144</v>
      </c>
      <c r="BF335" s="90">
        <f t="shared" si="599"/>
        <v>139</v>
      </c>
      <c r="BG335" s="90"/>
      <c r="BH335" s="90">
        <f t="shared" ref="BH335:BR335" si="600">BH156-BH192</f>
        <v>173</v>
      </c>
      <c r="BI335" s="90">
        <f t="shared" si="600"/>
        <v>160</v>
      </c>
      <c r="BJ335" s="90">
        <f t="shared" si="600"/>
        <v>156</v>
      </c>
      <c r="BK335" s="90">
        <f t="shared" si="600"/>
        <v>165</v>
      </c>
      <c r="BL335" s="90">
        <f t="shared" si="600"/>
        <v>175</v>
      </c>
      <c r="BM335" s="90">
        <f t="shared" si="600"/>
        <v>163</v>
      </c>
      <c r="BN335" s="90">
        <f t="shared" si="600"/>
        <v>159</v>
      </c>
      <c r="BO335" s="90">
        <f t="shared" si="600"/>
        <v>155</v>
      </c>
      <c r="BP335" s="90">
        <f t="shared" si="600"/>
        <v>150</v>
      </c>
      <c r="BQ335" s="90">
        <f t="shared" si="600"/>
        <v>146</v>
      </c>
      <c r="BR335" s="90">
        <f t="shared" si="600"/>
        <v>134</v>
      </c>
      <c r="BS335" s="91">
        <f t="shared" si="579"/>
        <v>157.0625</v>
      </c>
      <c r="BT335" s="91">
        <f t="shared" si="579"/>
        <v>154.9375</v>
      </c>
      <c r="BU335" s="91">
        <f t="shared" si="579"/>
        <v>154.94140625</v>
      </c>
      <c r="BV335" s="91">
        <f t="shared" si="579"/>
        <v>155.0625</v>
      </c>
      <c r="BW335" s="91">
        <f t="shared" si="579"/>
        <v>155.371337890625</v>
      </c>
      <c r="BX335" s="91">
        <f t="shared" si="579"/>
        <v>156.062744140625</v>
      </c>
      <c r="BY335" s="91">
        <f t="shared" si="579"/>
        <v>157.08595275878906</v>
      </c>
      <c r="BZ335" s="91">
        <f t="shared" si="579"/>
        <v>157.02576401654412</v>
      </c>
      <c r="CA335" s="91">
        <f t="shared" si="579"/>
        <v>156.08964359059053</v>
      </c>
      <c r="CB335" s="91">
        <f t="shared" si="579"/>
        <v>155.9146885327402</v>
      </c>
      <c r="CC335" s="91">
        <f t="shared" si="579"/>
        <v>155.91996168512787</v>
      </c>
      <c r="CD335" s="91">
        <f t="shared" si="579"/>
        <v>155.38553159881846</v>
      </c>
      <c r="CE335" s="91">
        <f t="shared" si="579"/>
        <v>154.26317640382598</v>
      </c>
      <c r="CF335" s="91">
        <f t="shared" si="579"/>
        <v>153.81526649787412</v>
      </c>
      <c r="CG335" s="91">
        <f t="shared" ref="CG335:CP335" si="601">CG156-CG192</f>
        <v>155</v>
      </c>
      <c r="CH335" s="91">
        <f t="shared" si="601"/>
        <v>165</v>
      </c>
      <c r="CI335" s="91">
        <f t="shared" si="601"/>
        <v>160</v>
      </c>
      <c r="CJ335" s="91">
        <f t="shared" si="601"/>
        <v>170</v>
      </c>
      <c r="CK335" s="91">
        <f t="shared" si="601"/>
        <v>151</v>
      </c>
      <c r="CL335" s="91">
        <f t="shared" si="601"/>
        <v>168</v>
      </c>
      <c r="CM335" s="91">
        <f t="shared" si="601"/>
        <v>157</v>
      </c>
      <c r="CN335" s="91">
        <f t="shared" si="601"/>
        <v>145</v>
      </c>
      <c r="CO335" s="91">
        <f t="shared" si="601"/>
        <v>141</v>
      </c>
      <c r="CP335" s="91">
        <f t="shared" si="601"/>
        <v>136</v>
      </c>
      <c r="CQ335" s="91"/>
      <c r="CR335" s="91">
        <f t="shared" ref="CR335:CZ335" si="602">CR156-CR192</f>
        <v>163</v>
      </c>
      <c r="CS335" s="91">
        <f t="shared" si="602"/>
        <v>170</v>
      </c>
      <c r="CT335" s="91">
        <f t="shared" si="602"/>
        <v>166</v>
      </c>
      <c r="CU335" s="91">
        <f t="shared" si="602"/>
        <v>161</v>
      </c>
      <c r="CV335" s="91">
        <f t="shared" si="602"/>
        <v>171</v>
      </c>
      <c r="CW335" s="3799">
        <f t="shared" si="602"/>
        <v>159</v>
      </c>
      <c r="CX335" s="3799">
        <f t="shared" si="602"/>
        <v>169</v>
      </c>
      <c r="CY335" s="3799">
        <f t="shared" si="602"/>
        <v>158</v>
      </c>
      <c r="CZ335" s="3799">
        <f t="shared" si="602"/>
        <v>146</v>
      </c>
      <c r="DA335" s="3799"/>
      <c r="DB335" s="3799"/>
      <c r="DC335" s="3799">
        <f>DC156-DC192</f>
        <v>526</v>
      </c>
      <c r="DD335" s="3799"/>
      <c r="DE335" s="3799">
        <f>DE156-DE192</f>
        <v>165</v>
      </c>
      <c r="DF335" s="3799">
        <f>DF156-DF192</f>
        <v>154</v>
      </c>
      <c r="DG335" s="3799">
        <f>DG156-DG192</f>
        <v>177</v>
      </c>
      <c r="DH335" s="3799"/>
      <c r="DI335" s="3799"/>
      <c r="DJ335" s="3799">
        <f>DJ156-DJ192</f>
        <v>150</v>
      </c>
      <c r="DK335" s="3799">
        <f>DK156-DK192</f>
        <v>146</v>
      </c>
      <c r="DL335" s="91">
        <f>DL156-DL192</f>
        <v>0</v>
      </c>
      <c r="DM335" s="4331">
        <f>DM156-DM192</f>
        <v>0</v>
      </c>
      <c r="DN335" s="3210">
        <v>156.90909090909091</v>
      </c>
      <c r="DO335" s="29">
        <f>AVERAGE(CZ335,DA335,DB335,DC335,DE335,DF335,DG335,DJ335,DK335,DL335,DM335)</f>
        <v>162.66666666666666</v>
      </c>
    </row>
    <row r="336" spans="1:119" ht="21" x14ac:dyDescent="0.25">
      <c r="A336" s="11"/>
      <c r="B336" s="12"/>
      <c r="C336" s="4" t="s">
        <v>405</v>
      </c>
      <c r="D336" s="4" t="s">
        <v>405</v>
      </c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>
        <f t="shared" ref="BA336:BF336" si="603">BA335/7</f>
        <v>24</v>
      </c>
      <c r="BB336" s="90">
        <f t="shared" si="603"/>
        <v>22.428571428571427</v>
      </c>
      <c r="BC336" s="90">
        <f t="shared" si="603"/>
        <v>21.857142857142858</v>
      </c>
      <c r="BD336" s="90">
        <f t="shared" si="603"/>
        <v>21.428571428571427</v>
      </c>
      <c r="BE336" s="90">
        <f t="shared" si="603"/>
        <v>20.571428571428573</v>
      </c>
      <c r="BF336" s="90">
        <f t="shared" si="603"/>
        <v>19.857142857142858</v>
      </c>
      <c r="BG336" s="90"/>
      <c r="BH336" s="90">
        <f>BH335/7</f>
        <v>24.714285714285715</v>
      </c>
      <c r="BI336" s="90">
        <f>BI335/7</f>
        <v>22.857142857142858</v>
      </c>
      <c r="BJ336" s="90">
        <f>BJ335/7</f>
        <v>22.285714285714285</v>
      </c>
      <c r="BK336" s="90">
        <f>BK335/7</f>
        <v>23.571428571428573</v>
      </c>
      <c r="BL336" s="90">
        <f>BL335/7</f>
        <v>25</v>
      </c>
      <c r="BM336" s="90">
        <f t="shared" ref="BM336:BR336" si="604">BM335/7</f>
        <v>23.285714285714285</v>
      </c>
      <c r="BN336" s="90">
        <f t="shared" si="604"/>
        <v>22.714285714285715</v>
      </c>
      <c r="BO336" s="90">
        <f t="shared" si="604"/>
        <v>22.142857142857142</v>
      </c>
      <c r="BP336" s="90">
        <f t="shared" si="604"/>
        <v>21.428571428571427</v>
      </c>
      <c r="BQ336" s="90">
        <f t="shared" si="604"/>
        <v>20.857142857142858</v>
      </c>
      <c r="BR336" s="90">
        <f t="shared" si="604"/>
        <v>19.142857142857142</v>
      </c>
      <c r="BS336" s="91">
        <f t="shared" si="579"/>
        <v>22.437500000000004</v>
      </c>
      <c r="BT336" s="91">
        <f t="shared" si="579"/>
        <v>22.133928571428573</v>
      </c>
      <c r="BU336" s="91">
        <f t="shared" si="579"/>
        <v>22.134486607142861</v>
      </c>
      <c r="BV336" s="91">
        <f t="shared" si="579"/>
        <v>22.151785714285715</v>
      </c>
      <c r="BW336" s="91">
        <f t="shared" si="579"/>
        <v>22.195905412946431</v>
      </c>
      <c r="BX336" s="91">
        <f t="shared" si="579"/>
        <v>22.294677734374996</v>
      </c>
      <c r="BY336" s="91">
        <f t="shared" si="579"/>
        <v>22.440850394112726</v>
      </c>
      <c r="BZ336" s="91">
        <f t="shared" si="579"/>
        <v>22.432252002363448</v>
      </c>
      <c r="CA336" s="91">
        <f t="shared" si="579"/>
        <v>22.298520512941504</v>
      </c>
      <c r="CB336" s="91">
        <f t="shared" si="579"/>
        <v>22.273526933248601</v>
      </c>
      <c r="CC336" s="91">
        <f t="shared" si="579"/>
        <v>22.274280240732551</v>
      </c>
      <c r="CD336" s="91">
        <f t="shared" si="579"/>
        <v>22.197933085545493</v>
      </c>
      <c r="CE336" s="91">
        <f t="shared" si="579"/>
        <v>22.037596629117996</v>
      </c>
      <c r="CF336" s="91">
        <f t="shared" si="579"/>
        <v>21.973609499696305</v>
      </c>
      <c r="CG336" s="91">
        <f t="shared" si="579"/>
        <v>21.933804259392321</v>
      </c>
      <c r="CH336" s="91">
        <f t="shared" si="579"/>
        <v>21.923848515676976</v>
      </c>
      <c r="CI336" s="91">
        <f t="shared" ref="CI336:CP336" si="605">AVERAGE(BQ336:CG336)</f>
        <v>21.953568093960559</v>
      </c>
      <c r="CJ336" s="91">
        <f t="shared" si="605"/>
        <v>22.016315485639041</v>
      </c>
      <c r="CK336" s="91">
        <f t="shared" si="605"/>
        <v>22.18165142393924</v>
      </c>
      <c r="CL336" s="91">
        <f t="shared" si="605"/>
        <v>22.156875864270944</v>
      </c>
      <c r="CM336" s="91">
        <f t="shared" si="605"/>
        <v>22.159683090889217</v>
      </c>
      <c r="CN336" s="91">
        <f t="shared" si="605"/>
        <v>22.161000106014402</v>
      </c>
      <c r="CO336" s="91">
        <f t="shared" si="605"/>
        <v>22.161464657579312</v>
      </c>
      <c r="CP336" s="91">
        <f t="shared" si="605"/>
        <v>22.159411404230369</v>
      </c>
      <c r="CQ336" s="91"/>
      <c r="CR336" s="91">
        <f>AVERAGE(BZ336:CP336)</f>
        <v>22.135020106190485</v>
      </c>
      <c r="CS336" s="91">
        <f>AVERAGE(CA336:CQ336)</f>
        <v>22.116443112679672</v>
      </c>
      <c r="CT336" s="91">
        <f t="shared" ref="CT336:CY336" si="606">AVERAGE(CB336:CR336)</f>
        <v>22.106224337257739</v>
      </c>
      <c r="CU336" s="91">
        <f t="shared" si="606"/>
        <v>22.096406598472182</v>
      </c>
      <c r="CV336" s="91">
        <f t="shared" si="606"/>
        <v>22.085903104505004</v>
      </c>
      <c r="CW336" s="3799">
        <f t="shared" si="606"/>
        <v>22.079557699062924</v>
      </c>
      <c r="CX336" s="3799">
        <f t="shared" si="606"/>
        <v>22.082576853774611</v>
      </c>
      <c r="CY336" s="3799">
        <f t="shared" si="606"/>
        <v>22.089198616235027</v>
      </c>
      <c r="CZ336" s="3799">
        <f>AVERAGE(CH336:CX336)</f>
        <v>22.098496903383918</v>
      </c>
      <c r="DA336" s="3799"/>
      <c r="DB336" s="3799"/>
      <c r="DC336" s="3799">
        <f>AVERAGE(CK336:DA336)</f>
        <v>22.124660925232334</v>
      </c>
      <c r="DD336" s="3799">
        <f>AVERAGE(CL336:DB336)</f>
        <v>22.120590175324701</v>
      </c>
      <c r="DE336" s="3799">
        <f>AVERAGE(CM336:DC336)</f>
        <v>22.118289108250515</v>
      </c>
      <c r="DF336" s="3799">
        <f>AVERAGE(CN336:DD336)</f>
        <v>22.115496757138764</v>
      </c>
      <c r="DG336" s="3799">
        <f>AVERAGE(CO336:DE336)</f>
        <v>22.112445971584201</v>
      </c>
      <c r="DH336" s="3799"/>
      <c r="DI336" s="3799"/>
      <c r="DJ336" s="3799">
        <f>AVERAGE(CP336:DF336)</f>
        <v>22.109162550124157</v>
      </c>
      <c r="DK336" s="3799">
        <f>AVERAGE(CQ336:DG336)</f>
        <v>22.105807876363716</v>
      </c>
      <c r="DL336" s="91">
        <f>AVERAGE(CR336:DJ336)</f>
        <v>22.106031521281079</v>
      </c>
      <c r="DM336" s="4331">
        <f>AVERAGE(CS336:DK336)</f>
        <v>22.104084039292626</v>
      </c>
      <c r="DN336" s="3210">
        <v>22.102298351006382</v>
      </c>
      <c r="DO336" s="29">
        <f>DO335/7</f>
        <v>23.238095238095237</v>
      </c>
    </row>
    <row r="337" spans="1:119" ht="21" x14ac:dyDescent="0.25">
      <c r="A337" s="11"/>
      <c r="B337" s="12"/>
      <c r="C337" s="4" t="s">
        <v>379</v>
      </c>
      <c r="D337" s="4" t="s">
        <v>379</v>
      </c>
      <c r="E337" s="90">
        <f t="shared" ref="E337:K337" si="607">E156-E206</f>
        <v>0</v>
      </c>
      <c r="F337" s="90">
        <f t="shared" si="607"/>
        <v>0</v>
      </c>
      <c r="G337" s="90">
        <f t="shared" si="607"/>
        <v>0</v>
      </c>
      <c r="H337" s="90">
        <f t="shared" si="607"/>
        <v>0</v>
      </c>
      <c r="I337" s="90">
        <f t="shared" si="607"/>
        <v>0</v>
      </c>
      <c r="J337" s="90">
        <f t="shared" si="607"/>
        <v>0</v>
      </c>
      <c r="K337" s="90">
        <f t="shared" si="607"/>
        <v>0</v>
      </c>
      <c r="L337" s="90"/>
      <c r="M337" s="90">
        <f t="shared" ref="M337:W337" si="608">M156-M206</f>
        <v>0</v>
      </c>
      <c r="N337" s="90">
        <f t="shared" si="608"/>
        <v>0</v>
      </c>
      <c r="O337" s="90">
        <f t="shared" si="608"/>
        <v>0</v>
      </c>
      <c r="P337" s="90">
        <f t="shared" si="608"/>
        <v>0</v>
      </c>
      <c r="Q337" s="90">
        <f t="shared" si="608"/>
        <v>0</v>
      </c>
      <c r="R337" s="90">
        <f t="shared" si="608"/>
        <v>0</v>
      </c>
      <c r="S337" s="90">
        <f t="shared" si="608"/>
        <v>0</v>
      </c>
      <c r="T337" s="90">
        <f t="shared" si="608"/>
        <v>0</v>
      </c>
      <c r="U337" s="90">
        <f t="shared" si="608"/>
        <v>0</v>
      </c>
      <c r="V337" s="90">
        <f t="shared" si="608"/>
        <v>0</v>
      </c>
      <c r="W337" s="90">
        <f t="shared" si="608"/>
        <v>0</v>
      </c>
      <c r="X337" s="90"/>
      <c r="Y337" s="90">
        <f t="shared" ref="Y337:AI337" si="609">Y156-Y206</f>
        <v>0</v>
      </c>
      <c r="Z337" s="90">
        <f t="shared" si="609"/>
        <v>0</v>
      </c>
      <c r="AA337" s="90">
        <f t="shared" si="609"/>
        <v>0</v>
      </c>
      <c r="AB337" s="90">
        <f t="shared" si="609"/>
        <v>187</v>
      </c>
      <c r="AC337" s="90">
        <f t="shared" si="609"/>
        <v>188</v>
      </c>
      <c r="AD337" s="90">
        <f t="shared" si="609"/>
        <v>178</v>
      </c>
      <c r="AE337" s="90">
        <f t="shared" si="609"/>
        <v>181</v>
      </c>
      <c r="AF337" s="90">
        <f t="shared" si="609"/>
        <v>176</v>
      </c>
      <c r="AG337" s="90">
        <f t="shared" si="609"/>
        <v>179</v>
      </c>
      <c r="AH337" s="90">
        <f t="shared" si="609"/>
        <v>181</v>
      </c>
      <c r="AI337" s="90">
        <f t="shared" si="609"/>
        <v>183</v>
      </c>
      <c r="AJ337" s="90"/>
      <c r="AK337" s="90">
        <f t="shared" ref="AK337:BF337" si="610">AK156-AK206</f>
        <v>-157</v>
      </c>
      <c r="AL337" s="90">
        <f t="shared" si="610"/>
        <v>-154</v>
      </c>
      <c r="AM337" s="90">
        <f t="shared" si="610"/>
        <v>206</v>
      </c>
      <c r="AN337" s="90">
        <f t="shared" si="610"/>
        <v>209</v>
      </c>
      <c r="AO337" s="90">
        <f t="shared" si="610"/>
        <v>204</v>
      </c>
      <c r="AP337" s="90">
        <f t="shared" si="610"/>
        <v>186</v>
      </c>
      <c r="AQ337" s="90">
        <f t="shared" si="610"/>
        <v>547</v>
      </c>
      <c r="AR337" s="90">
        <f t="shared" si="610"/>
        <v>184</v>
      </c>
      <c r="AS337" s="90">
        <f t="shared" si="610"/>
        <v>180</v>
      </c>
      <c r="AT337" s="90">
        <f t="shared" si="610"/>
        <v>175</v>
      </c>
      <c r="AU337" s="90" t="e">
        <f t="shared" si="610"/>
        <v>#VALUE!</v>
      </c>
      <c r="AV337" s="90">
        <f t="shared" si="610"/>
        <v>574</v>
      </c>
      <c r="AW337" s="90">
        <f t="shared" si="610"/>
        <v>201</v>
      </c>
      <c r="AX337" s="90">
        <f t="shared" si="610"/>
        <v>549</v>
      </c>
      <c r="AY337" s="90">
        <f t="shared" si="610"/>
        <v>186</v>
      </c>
      <c r="AZ337" s="90">
        <f t="shared" si="610"/>
        <v>182</v>
      </c>
      <c r="BA337" s="90">
        <f t="shared" si="610"/>
        <v>177</v>
      </c>
      <c r="BB337" s="90">
        <f t="shared" si="610"/>
        <v>173</v>
      </c>
      <c r="BC337" s="90">
        <f t="shared" si="610"/>
        <v>169</v>
      </c>
      <c r="BD337" s="90">
        <f t="shared" si="610"/>
        <v>166</v>
      </c>
      <c r="BE337" s="90">
        <f t="shared" si="610"/>
        <v>160</v>
      </c>
      <c r="BF337" s="90">
        <f t="shared" si="610"/>
        <v>162</v>
      </c>
      <c r="BG337" s="90"/>
      <c r="BH337" s="90">
        <f t="shared" ref="BH337:BR337" si="611">BH156-BH206</f>
        <v>182</v>
      </c>
      <c r="BI337" s="90">
        <f t="shared" si="611"/>
        <v>176</v>
      </c>
      <c r="BJ337" s="90">
        <f t="shared" si="611"/>
        <v>172</v>
      </c>
      <c r="BK337" s="90">
        <f t="shared" si="611"/>
        <v>181</v>
      </c>
      <c r="BL337" s="90">
        <f t="shared" si="611"/>
        <v>184</v>
      </c>
      <c r="BM337" s="90">
        <f t="shared" si="611"/>
        <v>179</v>
      </c>
      <c r="BN337" s="90">
        <f t="shared" si="611"/>
        <v>175</v>
      </c>
      <c r="BO337" s="90">
        <f t="shared" si="611"/>
        <v>171</v>
      </c>
      <c r="BP337" s="90">
        <f t="shared" si="611"/>
        <v>166</v>
      </c>
      <c r="BQ337" s="90">
        <f t="shared" si="611"/>
        <v>162</v>
      </c>
      <c r="BR337" s="90">
        <f t="shared" si="611"/>
        <v>157</v>
      </c>
      <c r="BS337" s="91">
        <f t="shared" si="579"/>
        <v>172.1875</v>
      </c>
      <c r="BT337" s="91">
        <f t="shared" si="579"/>
        <v>170.9375</v>
      </c>
      <c r="BU337" s="91">
        <f t="shared" si="579"/>
        <v>170.88671875</v>
      </c>
      <c r="BV337" s="91">
        <f t="shared" si="579"/>
        <v>171.0078125</v>
      </c>
      <c r="BW337" s="91">
        <f t="shared" si="579"/>
        <v>171.313232421875</v>
      </c>
      <c r="BX337" s="91">
        <f t="shared" si="579"/>
        <v>172.001220703125</v>
      </c>
      <c r="BY337" s="91">
        <f t="shared" si="579"/>
        <v>172.58329772949219</v>
      </c>
      <c r="BZ337" s="91">
        <f t="shared" si="579"/>
        <v>172.54905790441177</v>
      </c>
      <c r="CA337" s="91">
        <f t="shared" si="579"/>
        <v>171.99513424144072</v>
      </c>
      <c r="CB337" s="91">
        <f t="shared" si="579"/>
        <v>171.79213764758259</v>
      </c>
      <c r="CC337" s="91">
        <f t="shared" si="579"/>
        <v>171.79185142649087</v>
      </c>
      <c r="CD337" s="91">
        <f t="shared" si="579"/>
        <v>171.25021246458394</v>
      </c>
      <c r="CE337" s="91">
        <f t="shared" si="579"/>
        <v>170.53208607790691</v>
      </c>
      <c r="CF337" s="91">
        <f t="shared" si="579"/>
        <v>170.07621622288244</v>
      </c>
      <c r="CG337" s="91">
        <f t="shared" ref="CG337:CP337" si="612">CG156-CG219</f>
        <v>171</v>
      </c>
      <c r="CH337" s="91">
        <f t="shared" si="612"/>
        <v>174</v>
      </c>
      <c r="CI337" s="91">
        <f t="shared" si="612"/>
        <v>176</v>
      </c>
      <c r="CJ337" s="91">
        <f t="shared" si="612"/>
        <v>179</v>
      </c>
      <c r="CK337" s="91">
        <f t="shared" si="612"/>
        <v>167</v>
      </c>
      <c r="CL337" s="91">
        <f t="shared" si="612"/>
        <v>177</v>
      </c>
      <c r="CM337" s="91">
        <f t="shared" si="612"/>
        <v>173</v>
      </c>
      <c r="CN337" s="91">
        <f t="shared" si="612"/>
        <v>161</v>
      </c>
      <c r="CO337" s="91">
        <f t="shared" si="612"/>
        <v>157</v>
      </c>
      <c r="CP337" s="91">
        <f t="shared" si="612"/>
        <v>152</v>
      </c>
      <c r="CQ337" s="91"/>
      <c r="CR337" s="91">
        <f t="shared" ref="CR337:CZ337" si="613">CR156-CR219</f>
        <v>179</v>
      </c>
      <c r="CS337" s="91">
        <f t="shared" si="613"/>
        <v>186</v>
      </c>
      <c r="CT337" s="91">
        <f t="shared" si="613"/>
        <v>182</v>
      </c>
      <c r="CU337" s="91">
        <f t="shared" si="613"/>
        <v>177</v>
      </c>
      <c r="CV337" s="91">
        <f t="shared" si="613"/>
        <v>180</v>
      </c>
      <c r="CW337" s="3799">
        <f t="shared" si="613"/>
        <v>175</v>
      </c>
      <c r="CX337" s="3799">
        <f t="shared" si="613"/>
        <v>178</v>
      </c>
      <c r="CY337" s="3799">
        <f t="shared" si="613"/>
        <v>174</v>
      </c>
      <c r="CZ337" s="3799">
        <f t="shared" si="613"/>
        <v>162</v>
      </c>
      <c r="DA337" s="3799"/>
      <c r="DB337" s="3799"/>
      <c r="DC337" s="3799">
        <f>DC156-DC219</f>
        <v>542</v>
      </c>
      <c r="DD337" s="3799"/>
      <c r="DE337" s="3799">
        <f>DE156-DE219</f>
        <v>174</v>
      </c>
      <c r="DF337" s="3799">
        <f>DF156-DF219</f>
        <v>170</v>
      </c>
      <c r="DG337" s="3799">
        <f>DG156-DG219</f>
        <v>186</v>
      </c>
      <c r="DH337" s="3799"/>
      <c r="DI337" s="3799"/>
      <c r="DJ337" s="3799">
        <f>DJ156-DJ219</f>
        <v>166</v>
      </c>
      <c r="DK337" s="3799">
        <f>DK156-DK219</f>
        <v>162</v>
      </c>
      <c r="DL337" s="91">
        <f>DL156-DL219</f>
        <v>0</v>
      </c>
      <c r="DM337" s="4331">
        <f>DM156-DM219</f>
        <v>0</v>
      </c>
      <c r="DN337" s="3210">
        <v>171</v>
      </c>
      <c r="DO337" s="29">
        <f>AVERAGE(CZ337,DA337,DB337,DC337,DE337,DF337,DG337,DJ337,DK337,DL337,DM337)</f>
        <v>173.55555555555554</v>
      </c>
    </row>
    <row r="338" spans="1:119" ht="21" x14ac:dyDescent="0.25">
      <c r="A338" s="11"/>
      <c r="B338" s="12"/>
      <c r="C338" s="4" t="s">
        <v>380</v>
      </c>
      <c r="D338" s="4" t="s">
        <v>380</v>
      </c>
      <c r="E338" s="90">
        <f t="shared" ref="E338:K338" si="614">E337/7</f>
        <v>0</v>
      </c>
      <c r="F338" s="90">
        <f t="shared" si="614"/>
        <v>0</v>
      </c>
      <c r="G338" s="90">
        <f t="shared" si="614"/>
        <v>0</v>
      </c>
      <c r="H338" s="90">
        <f t="shared" si="614"/>
        <v>0</v>
      </c>
      <c r="I338" s="90">
        <f t="shared" si="614"/>
        <v>0</v>
      </c>
      <c r="J338" s="90">
        <f t="shared" si="614"/>
        <v>0</v>
      </c>
      <c r="K338" s="90">
        <f t="shared" si="614"/>
        <v>0</v>
      </c>
      <c r="L338" s="90"/>
      <c r="M338" s="90">
        <f t="shared" ref="M338:W338" si="615">M337/7</f>
        <v>0</v>
      </c>
      <c r="N338" s="90">
        <f t="shared" si="615"/>
        <v>0</v>
      </c>
      <c r="O338" s="90">
        <f t="shared" si="615"/>
        <v>0</v>
      </c>
      <c r="P338" s="90">
        <f t="shared" si="615"/>
        <v>0</v>
      </c>
      <c r="Q338" s="90">
        <f t="shared" si="615"/>
        <v>0</v>
      </c>
      <c r="R338" s="90">
        <f t="shared" si="615"/>
        <v>0</v>
      </c>
      <c r="S338" s="90">
        <f t="shared" si="615"/>
        <v>0</v>
      </c>
      <c r="T338" s="90">
        <f t="shared" si="615"/>
        <v>0</v>
      </c>
      <c r="U338" s="90">
        <f t="shared" si="615"/>
        <v>0</v>
      </c>
      <c r="V338" s="90">
        <f t="shared" si="615"/>
        <v>0</v>
      </c>
      <c r="W338" s="90">
        <f t="shared" si="615"/>
        <v>0</v>
      </c>
      <c r="X338" s="90"/>
      <c r="Y338" s="90">
        <f t="shared" ref="Y338:AI338" si="616">Y337/7</f>
        <v>0</v>
      </c>
      <c r="Z338" s="90">
        <f t="shared" si="616"/>
        <v>0</v>
      </c>
      <c r="AA338" s="90">
        <f t="shared" si="616"/>
        <v>0</v>
      </c>
      <c r="AB338" s="90">
        <f t="shared" si="616"/>
        <v>26.714285714285715</v>
      </c>
      <c r="AC338" s="90">
        <f t="shared" si="616"/>
        <v>26.857142857142858</v>
      </c>
      <c r="AD338" s="90">
        <f t="shared" si="616"/>
        <v>25.428571428571427</v>
      </c>
      <c r="AE338" s="90">
        <f t="shared" si="616"/>
        <v>25.857142857142858</v>
      </c>
      <c r="AF338" s="90">
        <f t="shared" si="616"/>
        <v>25.142857142857142</v>
      </c>
      <c r="AG338" s="90">
        <f t="shared" si="616"/>
        <v>25.571428571428573</v>
      </c>
      <c r="AH338" s="90">
        <f t="shared" si="616"/>
        <v>25.857142857142858</v>
      </c>
      <c r="AI338" s="90">
        <f t="shared" si="616"/>
        <v>26.142857142857142</v>
      </c>
      <c r="AJ338" s="90"/>
      <c r="AK338" s="90">
        <f t="shared" ref="AK338:BF338" si="617">AK337/7</f>
        <v>-22.428571428571427</v>
      </c>
      <c r="AL338" s="90">
        <f t="shared" si="617"/>
        <v>-22</v>
      </c>
      <c r="AM338" s="90">
        <f t="shared" si="617"/>
        <v>29.428571428571427</v>
      </c>
      <c r="AN338" s="90">
        <f t="shared" si="617"/>
        <v>29.857142857142858</v>
      </c>
      <c r="AO338" s="90">
        <f t="shared" si="617"/>
        <v>29.142857142857142</v>
      </c>
      <c r="AP338" s="90">
        <f t="shared" si="617"/>
        <v>26.571428571428573</v>
      </c>
      <c r="AQ338" s="90">
        <f t="shared" si="617"/>
        <v>78.142857142857139</v>
      </c>
      <c r="AR338" s="90">
        <f t="shared" si="617"/>
        <v>26.285714285714285</v>
      </c>
      <c r="AS338" s="90">
        <f t="shared" si="617"/>
        <v>25.714285714285715</v>
      </c>
      <c r="AT338" s="90">
        <f t="shared" si="617"/>
        <v>25</v>
      </c>
      <c r="AU338" s="90" t="e">
        <f t="shared" si="617"/>
        <v>#VALUE!</v>
      </c>
      <c r="AV338" s="90">
        <f t="shared" si="617"/>
        <v>82</v>
      </c>
      <c r="AW338" s="90">
        <f t="shared" si="617"/>
        <v>28.714285714285715</v>
      </c>
      <c r="AX338" s="90">
        <f t="shared" si="617"/>
        <v>78.428571428571431</v>
      </c>
      <c r="AY338" s="90">
        <f t="shared" si="617"/>
        <v>26.571428571428573</v>
      </c>
      <c r="AZ338" s="90">
        <f t="shared" si="617"/>
        <v>26</v>
      </c>
      <c r="BA338" s="90">
        <f t="shared" si="617"/>
        <v>25.285714285714285</v>
      </c>
      <c r="BB338" s="90">
        <f t="shared" si="617"/>
        <v>24.714285714285715</v>
      </c>
      <c r="BC338" s="90">
        <f t="shared" si="617"/>
        <v>24.142857142857142</v>
      </c>
      <c r="BD338" s="90">
        <f t="shared" si="617"/>
        <v>23.714285714285715</v>
      </c>
      <c r="BE338" s="90">
        <f t="shared" si="617"/>
        <v>22.857142857142858</v>
      </c>
      <c r="BF338" s="90">
        <f t="shared" si="617"/>
        <v>23.142857142857142</v>
      </c>
      <c r="BG338" s="90"/>
      <c r="BH338" s="90">
        <f>BH337/7</f>
        <v>26</v>
      </c>
      <c r="BI338" s="90">
        <f>BI337/7</f>
        <v>25.142857142857142</v>
      </c>
      <c r="BJ338" s="90">
        <f>BJ337/7</f>
        <v>24.571428571428573</v>
      </c>
      <c r="BK338" s="90">
        <f>BK337/7</f>
        <v>25.857142857142858</v>
      </c>
      <c r="BL338" s="90">
        <f>BL337/7</f>
        <v>26.285714285714285</v>
      </c>
      <c r="BM338" s="90">
        <f t="shared" ref="BM338:BR338" si="618">BM337/7</f>
        <v>25.571428571428573</v>
      </c>
      <c r="BN338" s="90">
        <f t="shared" si="618"/>
        <v>25</v>
      </c>
      <c r="BO338" s="90">
        <f t="shared" si="618"/>
        <v>24.428571428571427</v>
      </c>
      <c r="BP338" s="90">
        <f t="shared" si="618"/>
        <v>23.714285714285715</v>
      </c>
      <c r="BQ338" s="90">
        <f t="shared" si="618"/>
        <v>23.142857142857142</v>
      </c>
      <c r="BR338" s="90">
        <f t="shared" si="618"/>
        <v>22.428571428571427</v>
      </c>
      <c r="BS338" s="91">
        <f t="shared" si="579"/>
        <v>24.598214285714288</v>
      </c>
      <c r="BT338" s="91">
        <f t="shared" si="579"/>
        <v>24.419642857142861</v>
      </c>
      <c r="BU338" s="91">
        <f t="shared" si="579"/>
        <v>24.412388392857149</v>
      </c>
      <c r="BV338" s="91">
        <f t="shared" si="579"/>
        <v>24.4296875</v>
      </c>
      <c r="BW338" s="91">
        <f t="shared" si="579"/>
        <v>24.473318917410719</v>
      </c>
      <c r="BX338" s="91">
        <f t="shared" si="579"/>
        <v>24.571602957589288</v>
      </c>
      <c r="BY338" s="91">
        <f t="shared" si="579"/>
        <v>24.654756818498889</v>
      </c>
      <c r="BZ338" s="91">
        <f t="shared" si="579"/>
        <v>24.649865414915972</v>
      </c>
      <c r="CA338" s="91">
        <f t="shared" si="579"/>
        <v>24.570733463062965</v>
      </c>
      <c r="CB338" s="91">
        <f t="shared" si="579"/>
        <v>24.541733949654652</v>
      </c>
      <c r="CC338" s="91">
        <f t="shared" si="579"/>
        <v>24.541693060927265</v>
      </c>
      <c r="CD338" s="91">
        <f t="shared" si="579"/>
        <v>24.464316066369136</v>
      </c>
      <c r="CE338" s="91">
        <f t="shared" si="579"/>
        <v>24.361726582558134</v>
      </c>
      <c r="CF338" s="91">
        <f t="shared" si="579"/>
        <v>24.296602317554637</v>
      </c>
      <c r="CG338" s="91">
        <f t="shared" si="579"/>
        <v>24.259056822410997</v>
      </c>
      <c r="CH338" s="91">
        <f t="shared" si="579"/>
        <v>24.251293933527663</v>
      </c>
      <c r="CI338" s="91">
        <f t="shared" ref="CI338:CP338" si="619">AVERAGE(BQ338:CG338)</f>
        <v>24.283339292829154</v>
      </c>
      <c r="CJ338" s="91">
        <f t="shared" si="619"/>
        <v>24.34854145698624</v>
      </c>
      <c r="CK338" s="91">
        <f t="shared" si="619"/>
        <v>24.457645449001401</v>
      </c>
      <c r="CL338" s="91">
        <f t="shared" si="619"/>
        <v>24.442958812017402</v>
      </c>
      <c r="CM338" s="91">
        <f t="shared" si="619"/>
        <v>24.445194258597315</v>
      </c>
      <c r="CN338" s="91">
        <f t="shared" si="619"/>
        <v>24.446992518547916</v>
      </c>
      <c r="CO338" s="91">
        <f t="shared" si="619"/>
        <v>24.447904680818347</v>
      </c>
      <c r="CP338" s="91">
        <f t="shared" si="619"/>
        <v>24.446356069120533</v>
      </c>
      <c r="CQ338" s="91"/>
      <c r="CR338" s="91">
        <f>AVERAGE(BZ338:CP338)</f>
        <v>24.426820832288222</v>
      </c>
      <c r="CS338" s="91">
        <f>AVERAGE(CA338:CQ338)</f>
        <v>24.412880545873989</v>
      </c>
      <c r="CT338" s="91">
        <f t="shared" ref="CT338:CY338" si="620">AVERAGE(CB338:CR338)</f>
        <v>24.40388600645057</v>
      </c>
      <c r="CU338" s="91">
        <f t="shared" si="620"/>
        <v>24.395832668714274</v>
      </c>
      <c r="CV338" s="91">
        <f t="shared" si="620"/>
        <v>24.387219727809484</v>
      </c>
      <c r="CW338" s="3799">
        <f t="shared" si="620"/>
        <v>24.382939515456052</v>
      </c>
      <c r="CX338" s="3799">
        <f t="shared" si="620"/>
        <v>24.384532837034261</v>
      </c>
      <c r="CY338" s="3799">
        <f t="shared" si="620"/>
        <v>24.389928911903098</v>
      </c>
      <c r="CZ338" s="3799">
        <f>AVERAGE(CH338:CX338)</f>
        <v>24.397771162817055</v>
      </c>
      <c r="DA338" s="3799"/>
      <c r="DB338" s="3799"/>
      <c r="DC338" s="3799">
        <f>AVERAGE(CK338:DA338)</f>
        <v>24.417924266429988</v>
      </c>
      <c r="DD338" s="3799">
        <f>AVERAGE(CL338:DB338)</f>
        <v>24.415087039103462</v>
      </c>
      <c r="DE338" s="3799">
        <f>AVERAGE(CM338:DC338)</f>
        <v>24.413298857275787</v>
      </c>
      <c r="DF338" s="3799">
        <f>AVERAGE(CN338:DD338)</f>
        <v>24.411148341597656</v>
      </c>
      <c r="DG338" s="3799">
        <f>AVERAGE(CO338:DE338)</f>
        <v>24.408741651506794</v>
      </c>
      <c r="DH338" s="3799"/>
      <c r="DI338" s="3799"/>
      <c r="DJ338" s="3799">
        <f>AVERAGE(CP338:DF338)</f>
        <v>24.40611619870532</v>
      </c>
      <c r="DK338" s="3799">
        <f>AVERAGE(CQ338:DG338)</f>
        <v>24.40342945459005</v>
      </c>
      <c r="DL338" s="91">
        <f>AVERAGE(CR338:DJ338)</f>
        <v>24.403608570864399</v>
      </c>
      <c r="DM338" s="4331">
        <f>AVERAGE(CS338:DK338)</f>
        <v>24.402049145684522</v>
      </c>
      <c r="DN338" s="3210">
        <v>24.400902531782563</v>
      </c>
      <c r="DO338" s="29">
        <f>DO337/7</f>
        <v>24.793650793650791</v>
      </c>
    </row>
    <row r="339" spans="1:119" ht="21" x14ac:dyDescent="0.25">
      <c r="A339" s="11"/>
      <c r="B339" s="12"/>
      <c r="C339" s="4" t="s">
        <v>406</v>
      </c>
      <c r="D339" s="4" t="s">
        <v>406</v>
      </c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>
        <f t="shared" ref="BA339:BF339" si="621">BA156-BA172</f>
        <v>88</v>
      </c>
      <c r="BB339" s="90">
        <f t="shared" si="621"/>
        <v>98</v>
      </c>
      <c r="BC339" s="90">
        <f t="shared" si="621"/>
        <v>94</v>
      </c>
      <c r="BD339" s="90">
        <f t="shared" si="621"/>
        <v>91</v>
      </c>
      <c r="BE339" s="90">
        <f t="shared" si="621"/>
        <v>92</v>
      </c>
      <c r="BF339" s="90">
        <f t="shared" si="621"/>
        <v>87</v>
      </c>
      <c r="BG339" s="90"/>
      <c r="BH339" s="90">
        <f t="shared" ref="BH339:BR339" si="622">BH156-BH172</f>
        <v>114</v>
      </c>
      <c r="BI339" s="90">
        <f t="shared" si="622"/>
        <v>108</v>
      </c>
      <c r="BJ339" s="90">
        <f t="shared" si="622"/>
        <v>97</v>
      </c>
      <c r="BK339" s="90">
        <f t="shared" si="622"/>
        <v>113</v>
      </c>
      <c r="BL339" s="90">
        <f t="shared" si="622"/>
        <v>123</v>
      </c>
      <c r="BM339" s="90">
        <f t="shared" si="622"/>
        <v>97</v>
      </c>
      <c r="BN339" s="90">
        <f t="shared" si="622"/>
        <v>107</v>
      </c>
      <c r="BO339" s="90">
        <f t="shared" si="622"/>
        <v>103</v>
      </c>
      <c r="BP339" s="90">
        <f t="shared" si="622"/>
        <v>98</v>
      </c>
      <c r="BQ339" s="90">
        <f t="shared" si="622"/>
        <v>94</v>
      </c>
      <c r="BR339" s="90">
        <f t="shared" si="622"/>
        <v>82</v>
      </c>
      <c r="BS339" s="91">
        <f t="shared" si="579"/>
        <v>100.25</v>
      </c>
      <c r="BT339" s="91">
        <f t="shared" si="579"/>
        <v>99.875</v>
      </c>
      <c r="BU339" s="91">
        <f t="shared" si="579"/>
        <v>100.015625</v>
      </c>
      <c r="BV339" s="91">
        <f t="shared" si="579"/>
        <v>100.3828125</v>
      </c>
      <c r="BW339" s="91">
        <f t="shared" si="579"/>
        <v>100.9462890625</v>
      </c>
      <c r="BX339" s="91">
        <f t="shared" si="579"/>
        <v>101.47021484375</v>
      </c>
      <c r="BY339" s="91">
        <f t="shared" si="579"/>
        <v>102.34185791015625</v>
      </c>
      <c r="BZ339" s="91">
        <f t="shared" si="579"/>
        <v>102.29058478860294</v>
      </c>
      <c r="CA339" s="91">
        <f t="shared" si="579"/>
        <v>101.60481172449448</v>
      </c>
      <c r="CB339" s="91">
        <f t="shared" si="579"/>
        <v>101.26896377088289</v>
      </c>
      <c r="CC339" s="91">
        <f t="shared" si="579"/>
        <v>101.53983504879433</v>
      </c>
      <c r="CD339" s="91">
        <f t="shared" si="579"/>
        <v>100.84977409414039</v>
      </c>
      <c r="CE339" s="91">
        <f t="shared" si="579"/>
        <v>99.58741144995183</v>
      </c>
      <c r="CF339" s="91">
        <f t="shared" si="579"/>
        <v>99.813868749607153</v>
      </c>
      <c r="CG339" s="91">
        <f t="shared" ref="CG339:CP339" si="623">CG156-CG172</f>
        <v>103</v>
      </c>
      <c r="CH339" s="91">
        <f t="shared" si="623"/>
        <v>113</v>
      </c>
      <c r="CI339" s="91">
        <f t="shared" si="623"/>
        <v>115</v>
      </c>
      <c r="CJ339" s="91">
        <f t="shared" si="623"/>
        <v>118</v>
      </c>
      <c r="CK339" s="91">
        <f t="shared" si="623"/>
        <v>99</v>
      </c>
      <c r="CL339" s="91">
        <f t="shared" si="623"/>
        <v>109</v>
      </c>
      <c r="CM339" s="91">
        <f t="shared" si="623"/>
        <v>105</v>
      </c>
      <c r="CN339" s="91">
        <f t="shared" si="623"/>
        <v>93</v>
      </c>
      <c r="CO339" s="91">
        <f t="shared" si="623"/>
        <v>89</v>
      </c>
      <c r="CP339" s="91">
        <f t="shared" si="623"/>
        <v>84</v>
      </c>
      <c r="CQ339" s="91"/>
      <c r="CR339" s="91">
        <f t="shared" ref="CR339:CZ339" si="624">CR156-CR172</f>
        <v>118</v>
      </c>
      <c r="CS339" s="91">
        <f t="shared" si="624"/>
        <v>118</v>
      </c>
      <c r="CT339" s="91">
        <f t="shared" si="624"/>
        <v>121</v>
      </c>
      <c r="CU339" s="91">
        <f t="shared" si="624"/>
        <v>109</v>
      </c>
      <c r="CV339" s="91">
        <f t="shared" si="624"/>
        <v>119</v>
      </c>
      <c r="CW339" s="3799">
        <f t="shared" si="624"/>
        <v>107</v>
      </c>
      <c r="CX339" s="3799">
        <f t="shared" si="624"/>
        <v>110</v>
      </c>
      <c r="CY339" s="3799">
        <f t="shared" si="624"/>
        <v>106</v>
      </c>
      <c r="CZ339" s="3799">
        <f t="shared" si="624"/>
        <v>94</v>
      </c>
      <c r="DA339" s="3799"/>
      <c r="DB339" s="3799"/>
      <c r="DC339" s="3799">
        <f>DC156-DC172</f>
        <v>102</v>
      </c>
      <c r="DD339" s="3799"/>
      <c r="DE339" s="3799">
        <f>DE156-DE172</f>
        <v>106</v>
      </c>
      <c r="DF339" s="3799">
        <f>DF156-DF172</f>
        <v>95</v>
      </c>
      <c r="DG339" s="3799">
        <f>DG156-DG172</f>
        <v>104</v>
      </c>
      <c r="DH339" s="3799"/>
      <c r="DI339" s="3799"/>
      <c r="DJ339" s="3799">
        <f>DJ156-DJ172</f>
        <v>91</v>
      </c>
      <c r="DK339" s="3799">
        <f>DK156-DK172</f>
        <v>87</v>
      </c>
      <c r="DL339" s="91">
        <f>DL156-DL172</f>
        <v>0</v>
      </c>
      <c r="DM339" s="4331">
        <f>DM156-DM172</f>
        <v>0</v>
      </c>
      <c r="DN339" s="3210">
        <v>105.54545454545455</v>
      </c>
      <c r="DO339" s="29">
        <f>AVERAGE(CZ339,DA339,DB339,DC339,DE339,DF339,DG339,DJ339,DK339,DL339,DM339)</f>
        <v>75.444444444444443</v>
      </c>
    </row>
    <row r="340" spans="1:119" ht="21" x14ac:dyDescent="0.25">
      <c r="A340" s="11"/>
      <c r="B340" s="12"/>
      <c r="C340" s="4" t="s">
        <v>407</v>
      </c>
      <c r="D340" s="4" t="s">
        <v>407</v>
      </c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>
        <f>BA339/7</f>
        <v>12.571428571428571</v>
      </c>
      <c r="BB340" s="90">
        <f t="shared" ref="BB340:BR340" si="625">BB339/7</f>
        <v>14</v>
      </c>
      <c r="BC340" s="90">
        <f t="shared" si="625"/>
        <v>13.428571428571429</v>
      </c>
      <c r="BD340" s="90">
        <f t="shared" si="625"/>
        <v>13</v>
      </c>
      <c r="BE340" s="90">
        <f t="shared" si="625"/>
        <v>13.142857142857142</v>
      </c>
      <c r="BF340" s="90">
        <f t="shared" si="625"/>
        <v>12.428571428571429</v>
      </c>
      <c r="BG340" s="90"/>
      <c r="BH340" s="90">
        <f t="shared" si="625"/>
        <v>16.285714285714285</v>
      </c>
      <c r="BI340" s="90">
        <f t="shared" si="625"/>
        <v>15.428571428571429</v>
      </c>
      <c r="BJ340" s="90">
        <f t="shared" si="625"/>
        <v>13.857142857142858</v>
      </c>
      <c r="BK340" s="90">
        <f t="shared" si="625"/>
        <v>16.142857142857142</v>
      </c>
      <c r="BL340" s="90">
        <f t="shared" si="625"/>
        <v>17.571428571428573</v>
      </c>
      <c r="BM340" s="90">
        <f t="shared" si="625"/>
        <v>13.857142857142858</v>
      </c>
      <c r="BN340" s="90">
        <f t="shared" si="625"/>
        <v>15.285714285714286</v>
      </c>
      <c r="BO340" s="90">
        <f t="shared" si="625"/>
        <v>14.714285714285714</v>
      </c>
      <c r="BP340" s="90">
        <f t="shared" si="625"/>
        <v>14</v>
      </c>
      <c r="BQ340" s="90">
        <f t="shared" si="625"/>
        <v>13.428571428571429</v>
      </c>
      <c r="BR340" s="90">
        <f t="shared" si="625"/>
        <v>11.714285714285714</v>
      </c>
      <c r="BS340" s="91">
        <f t="shared" si="579"/>
        <v>14.321428571428573</v>
      </c>
      <c r="BT340" s="91">
        <f t="shared" si="579"/>
        <v>14.267857142857142</v>
      </c>
      <c r="BU340" s="91">
        <f t="shared" si="579"/>
        <v>14.287946428571429</v>
      </c>
      <c r="BV340" s="91">
        <f t="shared" si="579"/>
        <v>14.340401785714285</v>
      </c>
      <c r="BW340" s="91">
        <f t="shared" si="579"/>
        <v>14.4208984375</v>
      </c>
      <c r="BX340" s="91">
        <f t="shared" si="579"/>
        <v>14.495744977678571</v>
      </c>
      <c r="BY340" s="91">
        <f t="shared" si="579"/>
        <v>14.620265415736606</v>
      </c>
      <c r="BZ340" s="91">
        <f t="shared" si="579"/>
        <v>14.612940684086134</v>
      </c>
      <c r="CA340" s="91">
        <f t="shared" si="579"/>
        <v>14.514973103499212</v>
      </c>
      <c r="CB340" s="91">
        <f t="shared" si="579"/>
        <v>14.466994824411843</v>
      </c>
      <c r="CC340" s="91">
        <f t="shared" si="579"/>
        <v>14.505690721256332</v>
      </c>
      <c r="CD340" s="91">
        <f t="shared" si="579"/>
        <v>14.407110584877199</v>
      </c>
      <c r="CE340" s="91">
        <f t="shared" si="579"/>
        <v>14.226773064278833</v>
      </c>
      <c r="CF340" s="91">
        <f t="shared" si="579"/>
        <v>14.259124107086734</v>
      </c>
      <c r="CG340" s="91">
        <f t="shared" si="579"/>
        <v>14.196833447002296</v>
      </c>
      <c r="CH340" s="91">
        <f t="shared" si="579"/>
        <v>14.17005923481412</v>
      </c>
      <c r="CI340" s="91">
        <f t="shared" ref="CI340:CP340" si="626">AVERAGE(BQ340:CG340)</f>
        <v>14.181637672873078</v>
      </c>
      <c r="CJ340" s="91">
        <f t="shared" si="626"/>
        <v>14.225254602652059</v>
      </c>
      <c r="CK340" s="91">
        <f t="shared" si="626"/>
        <v>14.3703929531572</v>
      </c>
      <c r="CL340" s="91">
        <f t="shared" si="626"/>
        <v>14.364735660876228</v>
      </c>
      <c r="CM340" s="91">
        <f t="shared" si="626"/>
        <v>14.370767179129173</v>
      </c>
      <c r="CN340" s="91">
        <f t="shared" si="626"/>
        <v>14.375284192794158</v>
      </c>
      <c r="CO340" s="91">
        <f t="shared" si="626"/>
        <v>14.377070392406798</v>
      </c>
      <c r="CP340" s="91">
        <f t="shared" si="626"/>
        <v>14.374387201541751</v>
      </c>
      <c r="CQ340" s="91"/>
      <c r="CR340" s="91">
        <f>AVERAGE(BZ340:CP340)</f>
        <v>14.352942919220183</v>
      </c>
      <c r="CS340" s="91">
        <f>AVERAGE(CA340:CQ340)</f>
        <v>14.336693058916062</v>
      </c>
      <c r="CT340" s="91">
        <f t="shared" ref="CT340:CY340" si="627">AVERAGE(CB340:CR340)</f>
        <v>14.326566172398625</v>
      </c>
      <c r="CU340" s="91">
        <f t="shared" si="627"/>
        <v>14.318422312055137</v>
      </c>
      <c r="CV340" s="91">
        <f t="shared" si="627"/>
        <v>14.307227027751532</v>
      </c>
      <c r="CW340" s="3799">
        <f t="shared" si="627"/>
        <v>14.301684010700152</v>
      </c>
      <c r="CX340" s="3799">
        <f t="shared" si="627"/>
        <v>14.306712383417198</v>
      </c>
      <c r="CY340" s="3799">
        <f t="shared" si="627"/>
        <v>14.309372377393036</v>
      </c>
      <c r="CZ340" s="3799">
        <f>AVERAGE(CH340:CX340)</f>
        <v>14.316239810918967</v>
      </c>
      <c r="DA340" s="3799"/>
      <c r="DB340" s="3799"/>
      <c r="DC340" s="3799">
        <f>AVERAGE(CK340:DA340)</f>
        <v>14.340566510178412</v>
      </c>
      <c r="DD340" s="3799">
        <f>AVERAGE(CL340:DB340)</f>
        <v>14.338436049965642</v>
      </c>
      <c r="DE340" s="3799">
        <f>AVERAGE(CM340:DC340)</f>
        <v>14.336709682058656</v>
      </c>
      <c r="DF340" s="3799">
        <f>AVERAGE(CN340:DD340)</f>
        <v>14.334400315689832</v>
      </c>
      <c r="DG340" s="3799">
        <f>AVERAGE(CO340:DE340)</f>
        <v>14.331644993494439</v>
      </c>
      <c r="DH340" s="3799"/>
      <c r="DI340" s="3799"/>
      <c r="DJ340" s="3799">
        <f>AVERAGE(CP340:DF340)</f>
        <v>14.328597130871799</v>
      </c>
      <c r="DK340" s="3799">
        <f>AVERAGE(CQ340:DG340)</f>
        <v>14.325544116011276</v>
      </c>
      <c r="DL340" s="91">
        <f>AVERAGE(CR340:DJ340)</f>
        <v>14.325747650335311</v>
      </c>
      <c r="DM340" s="4331">
        <f>AVERAGE(CS340:DK340)</f>
        <v>14.323921063454719</v>
      </c>
      <c r="DN340" s="3210">
        <v>14.318111369852803</v>
      </c>
      <c r="DO340" s="29">
        <f>DO339/7</f>
        <v>10.777777777777777</v>
      </c>
    </row>
    <row r="341" spans="1:119" ht="21" x14ac:dyDescent="0.25">
      <c r="A341" s="11"/>
      <c r="B341" s="12"/>
      <c r="C341" s="4" t="s">
        <v>772</v>
      </c>
      <c r="D341" s="4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CG341" s="15">
        <f t="shared" ref="CG341:CP341" si="628">CG156-CG180</f>
        <v>119</v>
      </c>
      <c r="CH341" s="15">
        <f t="shared" si="628"/>
        <v>109</v>
      </c>
      <c r="CI341" s="15">
        <f t="shared" si="628"/>
        <v>109</v>
      </c>
      <c r="CJ341" s="15">
        <f t="shared" si="628"/>
        <v>109</v>
      </c>
      <c r="CK341" s="15">
        <f t="shared" si="628"/>
        <v>109</v>
      </c>
      <c r="CL341" s="15">
        <f t="shared" si="628"/>
        <v>109</v>
      </c>
      <c r="CM341" s="15">
        <f t="shared" si="628"/>
        <v>109</v>
      </c>
      <c r="CN341" s="15">
        <f t="shared" si="628"/>
        <v>109</v>
      </c>
      <c r="CO341" s="15">
        <f t="shared" si="628"/>
        <v>109</v>
      </c>
      <c r="CP341" s="15">
        <f t="shared" si="628"/>
        <v>109</v>
      </c>
      <c r="CQ341" s="15"/>
      <c r="CR341" s="15">
        <f t="shared" ref="CR341:CZ341" si="629">CR156-CR180</f>
        <v>121</v>
      </c>
      <c r="CS341" s="15">
        <f t="shared" si="629"/>
        <v>109</v>
      </c>
      <c r="CT341" s="15">
        <f t="shared" si="629"/>
        <v>109</v>
      </c>
      <c r="CU341" s="15">
        <f t="shared" si="629"/>
        <v>109</v>
      </c>
      <c r="CV341" s="15">
        <f t="shared" si="629"/>
        <v>109</v>
      </c>
      <c r="CW341" s="3749">
        <f t="shared" si="629"/>
        <v>109</v>
      </c>
      <c r="CX341" s="3749">
        <f t="shared" si="629"/>
        <v>109</v>
      </c>
      <c r="CY341" s="3749">
        <f t="shared" si="629"/>
        <v>109</v>
      </c>
      <c r="CZ341" s="3749">
        <f t="shared" si="629"/>
        <v>109</v>
      </c>
      <c r="DC341" s="3749">
        <f>DC156-DC180</f>
        <v>109</v>
      </c>
      <c r="DE341" s="3749">
        <f>DE156-DE180</f>
        <v>109</v>
      </c>
      <c r="DF341" s="3749">
        <f>DF156-DF180</f>
        <v>109</v>
      </c>
      <c r="DG341" s="3749">
        <f>DG156-DG180</f>
        <v>94</v>
      </c>
      <c r="DJ341" s="3749">
        <f>DJ156-DJ180</f>
        <v>109</v>
      </c>
      <c r="DK341" s="3749">
        <f>DK156-DK180</f>
        <v>109</v>
      </c>
      <c r="DL341" s="15">
        <f>DL156-DL180</f>
        <v>0</v>
      </c>
      <c r="DM341" s="2095">
        <f>DM156-DM180</f>
        <v>0</v>
      </c>
      <c r="DN341" s="3210">
        <v>110.09090909090909</v>
      </c>
      <c r="DO341" s="29">
        <f>AVERAGE(CZ341,DA341,DB341,DC341,DE341,DF341,DG341,DJ341,DK341,DL341,DM341)</f>
        <v>83.111111111111114</v>
      </c>
    </row>
    <row r="342" spans="1:119" ht="21" x14ac:dyDescent="0.25">
      <c r="A342" s="11"/>
      <c r="B342" s="12"/>
      <c r="C342" s="4" t="s">
        <v>773</v>
      </c>
      <c r="D342" s="4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CG342" s="15">
        <f>CG341/7</f>
        <v>17</v>
      </c>
      <c r="CH342" s="29">
        <f t="shared" ref="CH342:DM342" si="630">CH341/7</f>
        <v>15.571428571428571</v>
      </c>
      <c r="CI342" s="29">
        <f t="shared" si="630"/>
        <v>15.571428571428571</v>
      </c>
      <c r="CJ342" s="29">
        <f t="shared" si="630"/>
        <v>15.571428571428571</v>
      </c>
      <c r="CK342" s="29">
        <f t="shared" si="630"/>
        <v>15.571428571428571</v>
      </c>
      <c r="CL342" s="29">
        <f t="shared" si="630"/>
        <v>15.571428571428571</v>
      </c>
      <c r="CM342" s="29">
        <f t="shared" si="630"/>
        <v>15.571428571428571</v>
      </c>
      <c r="CN342" s="29">
        <f t="shared" si="630"/>
        <v>15.571428571428571</v>
      </c>
      <c r="CO342" s="29">
        <f t="shared" si="630"/>
        <v>15.571428571428571</v>
      </c>
      <c r="CP342" s="29">
        <f t="shared" si="630"/>
        <v>15.571428571428571</v>
      </c>
      <c r="CQ342" s="29"/>
      <c r="CR342" s="29">
        <f t="shared" si="630"/>
        <v>17.285714285714285</v>
      </c>
      <c r="CS342" s="29">
        <f t="shared" si="630"/>
        <v>15.571428571428571</v>
      </c>
      <c r="CT342" s="29">
        <f t="shared" si="630"/>
        <v>15.571428571428571</v>
      </c>
      <c r="CU342" s="29">
        <f t="shared" si="630"/>
        <v>15.571428571428571</v>
      </c>
      <c r="CV342" s="29">
        <f t="shared" si="630"/>
        <v>15.571428571428571</v>
      </c>
      <c r="CW342" s="3750">
        <f t="shared" si="630"/>
        <v>15.571428571428571</v>
      </c>
      <c r="CX342" s="3750">
        <f t="shared" si="630"/>
        <v>15.571428571428571</v>
      </c>
      <c r="CY342" s="3750">
        <f t="shared" si="630"/>
        <v>15.571428571428571</v>
      </c>
      <c r="CZ342" s="3750">
        <f t="shared" si="630"/>
        <v>15.571428571428571</v>
      </c>
      <c r="DA342" s="3750"/>
      <c r="DB342" s="3750"/>
      <c r="DC342" s="3750">
        <f t="shared" si="630"/>
        <v>15.571428571428571</v>
      </c>
      <c r="DD342" s="3750"/>
      <c r="DE342" s="3750">
        <f t="shared" si="630"/>
        <v>15.571428571428571</v>
      </c>
      <c r="DF342" s="3750">
        <f t="shared" si="630"/>
        <v>15.571428571428571</v>
      </c>
      <c r="DG342" s="3750">
        <f t="shared" si="630"/>
        <v>13.428571428571429</v>
      </c>
      <c r="DH342" s="3750"/>
      <c r="DI342" s="3750"/>
      <c r="DJ342" s="3750">
        <f t="shared" si="630"/>
        <v>15.571428571428571</v>
      </c>
      <c r="DK342" s="3750">
        <f t="shared" si="630"/>
        <v>15.571428571428571</v>
      </c>
      <c r="DL342" s="29">
        <f t="shared" si="630"/>
        <v>0</v>
      </c>
      <c r="DM342" s="4322">
        <f t="shared" si="630"/>
        <v>0</v>
      </c>
      <c r="DN342" s="3210">
        <v>15.727272727272727</v>
      </c>
      <c r="DO342" s="29">
        <f>DO341/7</f>
        <v>11.873015873015873</v>
      </c>
    </row>
    <row r="343" spans="1:119" ht="21" x14ac:dyDescent="0.25">
      <c r="A343" s="11"/>
      <c r="B343" s="12"/>
      <c r="C343" s="4" t="s">
        <v>777</v>
      </c>
      <c r="D343" s="4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CG343" s="29"/>
      <c r="CH343" s="29"/>
      <c r="CI343" s="29"/>
      <c r="CJ343" s="29">
        <f>CJ156-CJ255</f>
        <v>243</v>
      </c>
      <c r="CK343" s="29">
        <f>CK156-CK255</f>
        <v>238</v>
      </c>
      <c r="CL343" s="29"/>
      <c r="CM343" s="29"/>
      <c r="CN343" s="29"/>
      <c r="CO343" s="29"/>
      <c r="CP343" s="29">
        <f>CP156-CP255</f>
        <v>223</v>
      </c>
      <c r="CQ343" s="29"/>
      <c r="CR343" s="29"/>
      <c r="CS343" s="29"/>
      <c r="CT343" s="29"/>
      <c r="CU343" s="29"/>
      <c r="CV343" s="29">
        <f>CV156-CV255</f>
        <v>244</v>
      </c>
      <c r="CW343" s="3750">
        <f>CW156-CW255</f>
        <v>239</v>
      </c>
      <c r="CX343" s="3750"/>
      <c r="CZ343" s="3750">
        <f>CZ156-CZ255</f>
        <v>43748</v>
      </c>
      <c r="DA343" s="3750"/>
      <c r="DB343" s="3750"/>
      <c r="DC343" s="3750">
        <f>DC156-DC255</f>
        <v>606</v>
      </c>
      <c r="DD343" s="3750"/>
      <c r="DE343" s="3750"/>
      <c r="DF343" s="3750"/>
      <c r="DG343" s="3750">
        <f>DG156-DG255</f>
        <v>43961</v>
      </c>
      <c r="DH343" s="3750"/>
      <c r="DI343" s="3750"/>
      <c r="DJ343" s="3750">
        <f>DJ156-DJ255</f>
        <v>44053</v>
      </c>
      <c r="DK343" s="3750">
        <f>DK156-DK255</f>
        <v>44084</v>
      </c>
      <c r="DL343" s="29">
        <f>DL156-DL255</f>
        <v>0</v>
      </c>
      <c r="DM343" s="4322">
        <f>DM156-DM255</f>
        <v>0</v>
      </c>
      <c r="DN343" s="3210">
        <v>234.66666666666666</v>
      </c>
      <c r="DO343" s="29">
        <f>AVERAGE(CZ343,DA343,DB343,DC343,DE343,DF343,DG343,DJ343,DK343,DL343,DM343)</f>
        <v>25207.428571428572</v>
      </c>
    </row>
    <row r="344" spans="1:119" ht="21" x14ac:dyDescent="0.25">
      <c r="A344" s="11"/>
      <c r="B344" s="12"/>
      <c r="C344" s="4" t="s">
        <v>778</v>
      </c>
      <c r="D344" s="4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CG344" s="29"/>
      <c r="CH344" s="29"/>
      <c r="CI344" s="29"/>
      <c r="CJ344" s="29">
        <f t="shared" ref="CJ344:CP344" si="631">CJ343/7</f>
        <v>34.714285714285715</v>
      </c>
      <c r="CK344" s="29">
        <f t="shared" si="631"/>
        <v>34</v>
      </c>
      <c r="CL344" s="29"/>
      <c r="CM344" s="29"/>
      <c r="CN344" s="29"/>
      <c r="CO344" s="29"/>
      <c r="CP344" s="29">
        <f t="shared" si="631"/>
        <v>31.857142857142858</v>
      </c>
      <c r="CQ344" s="29"/>
      <c r="CR344" s="29"/>
      <c r="CS344" s="29"/>
      <c r="CT344" s="29"/>
      <c r="CU344" s="29"/>
      <c r="CV344" s="29">
        <f>CV343/7</f>
        <v>34.857142857142854</v>
      </c>
      <c r="CW344" s="3750">
        <f>CW343/7</f>
        <v>34.142857142857146</v>
      </c>
      <c r="CX344" s="3750"/>
      <c r="CZ344" s="3750">
        <f t="shared" ref="CZ344:DM344" si="632">CZ343/7</f>
        <v>6249.7142857142853</v>
      </c>
      <c r="DA344" s="3750"/>
      <c r="DB344" s="3750"/>
      <c r="DC344" s="3750">
        <f t="shared" si="632"/>
        <v>86.571428571428569</v>
      </c>
      <c r="DD344" s="3750"/>
      <c r="DE344" s="3750"/>
      <c r="DF344" s="3750"/>
      <c r="DG344" s="3750">
        <f t="shared" si="632"/>
        <v>6280.1428571428569</v>
      </c>
      <c r="DH344" s="3750"/>
      <c r="DI344" s="3750"/>
      <c r="DJ344" s="3750">
        <f t="shared" si="632"/>
        <v>6293.2857142857147</v>
      </c>
      <c r="DK344" s="3750">
        <f t="shared" si="632"/>
        <v>6297.7142857142853</v>
      </c>
      <c r="DL344" s="29">
        <f t="shared" si="632"/>
        <v>0</v>
      </c>
      <c r="DM344" s="4322">
        <f t="shared" si="632"/>
        <v>0</v>
      </c>
      <c r="DN344" s="3210">
        <v>33.523809523809526</v>
      </c>
      <c r="DO344" s="29">
        <f>DO343/7</f>
        <v>3601.0612244897961</v>
      </c>
    </row>
    <row r="345" spans="1:119" ht="21" x14ac:dyDescent="0.25">
      <c r="A345" s="11"/>
      <c r="B345" s="12"/>
      <c r="C345" s="4" t="s">
        <v>779</v>
      </c>
      <c r="D345" s="4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CG345" s="29"/>
      <c r="CH345" s="29"/>
      <c r="CI345" s="29"/>
      <c r="CJ345" s="29">
        <f>CJ156-CJ254</f>
        <v>237</v>
      </c>
      <c r="CK345" s="29">
        <f>CK156-CK254</f>
        <v>232</v>
      </c>
      <c r="CL345" s="29"/>
      <c r="CM345" s="29"/>
      <c r="CN345" s="29"/>
      <c r="CO345" s="29"/>
      <c r="CP345" s="29">
        <f>CP156-CP254</f>
        <v>217</v>
      </c>
      <c r="CQ345" s="29"/>
      <c r="CR345" s="29"/>
      <c r="CS345" s="29"/>
      <c r="CT345" s="29"/>
      <c r="CU345" s="29"/>
      <c r="CV345" s="29">
        <f>CV156-CV254</f>
        <v>238</v>
      </c>
      <c r="CW345" s="3750">
        <f>CW156-CW254</f>
        <v>233</v>
      </c>
      <c r="CX345" s="3750"/>
      <c r="CZ345" s="3750">
        <f>CZ156-CZ254</f>
        <v>43748</v>
      </c>
      <c r="DA345" s="3750"/>
      <c r="DB345" s="3750"/>
      <c r="DC345" s="3750">
        <f>DC156-DC254</f>
        <v>600</v>
      </c>
      <c r="DD345" s="3750"/>
      <c r="DE345" s="3750"/>
      <c r="DF345" s="3750"/>
      <c r="DG345" s="3750">
        <f>DG156-DG254</f>
        <v>43961</v>
      </c>
      <c r="DH345" s="3750"/>
      <c r="DI345" s="3750"/>
      <c r="DJ345" s="3750">
        <f>DJ156-DJ254</f>
        <v>44053</v>
      </c>
      <c r="DK345" s="3750">
        <f>DK156-DK254</f>
        <v>44084</v>
      </c>
      <c r="DL345" s="29">
        <f>DL156-DL254</f>
        <v>0</v>
      </c>
      <c r="DM345" s="4322">
        <f>DM156-DM254</f>
        <v>0</v>
      </c>
      <c r="DN345" s="3210">
        <v>228.66666666666666</v>
      </c>
      <c r="DO345" s="29">
        <f>AVERAGE(CZ345,DA345,DB345,DC345,DE345,DF345,DG345,DJ345,DK345,DL345,DM345)</f>
        <v>25206.571428571428</v>
      </c>
    </row>
    <row r="346" spans="1:119" ht="21" x14ac:dyDescent="0.25">
      <c r="A346" s="11"/>
      <c r="B346" s="12"/>
      <c r="C346" s="4" t="s">
        <v>780</v>
      </c>
      <c r="D346" s="4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CG346" s="29"/>
      <c r="CH346" s="29"/>
      <c r="CI346" s="29"/>
      <c r="CJ346" s="29">
        <f t="shared" ref="CJ346:CP346" si="633">CJ345/7</f>
        <v>33.857142857142854</v>
      </c>
      <c r="CK346" s="29">
        <f t="shared" si="633"/>
        <v>33.142857142857146</v>
      </c>
      <c r="CL346" s="29"/>
      <c r="CM346" s="29"/>
      <c r="CN346" s="29"/>
      <c r="CO346" s="29"/>
      <c r="CP346" s="29">
        <f t="shared" si="633"/>
        <v>31</v>
      </c>
      <c r="CQ346" s="29"/>
      <c r="CR346" s="29"/>
      <c r="CS346" s="29"/>
      <c r="CT346" s="29"/>
      <c r="CU346" s="29"/>
      <c r="CV346" s="29">
        <f>CV345/7</f>
        <v>34</v>
      </c>
      <c r="CW346" s="3750">
        <f>CW345/7</f>
        <v>33.285714285714285</v>
      </c>
      <c r="CX346" s="3750"/>
      <c r="CZ346" s="3750">
        <f t="shared" ref="CZ346:DM346" si="634">CZ345/7</f>
        <v>6249.7142857142853</v>
      </c>
      <c r="DA346" s="3750"/>
      <c r="DB346" s="3750"/>
      <c r="DC346" s="3750">
        <f t="shared" si="634"/>
        <v>85.714285714285708</v>
      </c>
      <c r="DD346" s="3750"/>
      <c r="DE346" s="3750"/>
      <c r="DF346" s="3750"/>
      <c r="DG346" s="3750">
        <f t="shared" si="634"/>
        <v>6280.1428571428569</v>
      </c>
      <c r="DH346" s="3750"/>
      <c r="DI346" s="3750"/>
      <c r="DJ346" s="3750">
        <f t="shared" si="634"/>
        <v>6293.2857142857147</v>
      </c>
      <c r="DK346" s="3750">
        <f t="shared" si="634"/>
        <v>6297.7142857142853</v>
      </c>
      <c r="DL346" s="29">
        <f t="shared" si="634"/>
        <v>0</v>
      </c>
      <c r="DM346" s="4322">
        <f t="shared" si="634"/>
        <v>0</v>
      </c>
      <c r="DN346" s="3210">
        <v>32.666666666666664</v>
      </c>
      <c r="DO346" s="29">
        <f>DO345/7</f>
        <v>3600.9387755102039</v>
      </c>
    </row>
    <row r="347" spans="1:119" ht="21" x14ac:dyDescent="0.25">
      <c r="A347" s="11"/>
      <c r="B347" s="12"/>
      <c r="C347" s="4" t="s">
        <v>781</v>
      </c>
      <c r="D347" s="4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CJ347" s="15">
        <f>CJ156-CJ256</f>
        <v>257</v>
      </c>
      <c r="CK347" s="15">
        <f>CK156-CK256</f>
        <v>252</v>
      </c>
      <c r="CP347" s="15">
        <f>CP156-CP256</f>
        <v>237</v>
      </c>
      <c r="CV347" s="15">
        <f>CV156-CV256</f>
        <v>258</v>
      </c>
      <c r="CW347" s="3749">
        <f>CW156-CW256</f>
        <v>253</v>
      </c>
      <c r="CZ347" s="3749">
        <f>CZ156-CZ256</f>
        <v>43748</v>
      </c>
      <c r="DC347" s="3749">
        <f>DC156-DC256</f>
        <v>620</v>
      </c>
      <c r="DG347" s="3749">
        <f>DG156-DG256</f>
        <v>43961</v>
      </c>
      <c r="DJ347" s="3749">
        <f>DJ156-DJ256</f>
        <v>44053</v>
      </c>
      <c r="DK347" s="3749">
        <f>DK156-DK256</f>
        <v>44084</v>
      </c>
      <c r="DL347" s="15">
        <f>DL156-DL256</f>
        <v>0</v>
      </c>
      <c r="DM347" s="2095">
        <f>DM156-DM256</f>
        <v>0</v>
      </c>
      <c r="DN347" s="3210">
        <v>248.66666666666666</v>
      </c>
      <c r="DO347" s="29">
        <f>AVERAGE(CZ347,DA347,DB347,DC347,DE347,DF347,DG347,DJ347,DK347,DL347,DM347)</f>
        <v>25209.428571428572</v>
      </c>
    </row>
    <row r="348" spans="1:119" ht="21" x14ac:dyDescent="0.25">
      <c r="A348" s="11"/>
      <c r="B348" s="12"/>
      <c r="C348" s="4" t="s">
        <v>782</v>
      </c>
      <c r="D348" s="4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CJ348" s="29">
        <f>CJ347/7</f>
        <v>36.714285714285715</v>
      </c>
      <c r="CK348" s="29">
        <f>CK347/7</f>
        <v>36</v>
      </c>
      <c r="CP348" s="29">
        <f>CP347/7</f>
        <v>33.857142857142854</v>
      </c>
      <c r="CV348" s="29">
        <f>CV347/7</f>
        <v>36.857142857142854</v>
      </c>
      <c r="CW348" s="3750">
        <f>CW347/7</f>
        <v>36.142857142857146</v>
      </c>
      <c r="CZ348" s="3750">
        <f t="shared" ref="CZ348:DM348" si="635">CZ347/7</f>
        <v>6249.7142857142853</v>
      </c>
      <c r="DA348" s="3750"/>
      <c r="DB348" s="3750"/>
      <c r="DC348" s="3750">
        <f t="shared" si="635"/>
        <v>88.571428571428569</v>
      </c>
      <c r="DD348" s="3750"/>
      <c r="DE348" s="3750"/>
      <c r="DF348" s="3750"/>
      <c r="DG348" s="3750">
        <f t="shared" si="635"/>
        <v>6280.1428571428569</v>
      </c>
      <c r="DH348" s="3750"/>
      <c r="DI348" s="3750"/>
      <c r="DJ348" s="3750">
        <f t="shared" si="635"/>
        <v>6293.2857142857147</v>
      </c>
      <c r="DK348" s="3750">
        <f t="shared" si="635"/>
        <v>6297.7142857142853</v>
      </c>
      <c r="DL348" s="29">
        <f t="shared" si="635"/>
        <v>0</v>
      </c>
      <c r="DM348" s="4322">
        <f t="shared" si="635"/>
        <v>0</v>
      </c>
      <c r="DN348" s="3210">
        <v>35.523809523809526</v>
      </c>
      <c r="DO348" s="29">
        <f>DO347/7</f>
        <v>3601.3469387755104</v>
      </c>
    </row>
    <row r="349" spans="1:119" ht="21.75" hidden="1" customHeight="1" thickBot="1" x14ac:dyDescent="0.4">
      <c r="A349" s="11"/>
      <c r="B349" s="4718" t="s">
        <v>690</v>
      </c>
      <c r="C349" s="2965" t="s">
        <v>662</v>
      </c>
      <c r="D349" s="4764" t="s">
        <v>663</v>
      </c>
      <c r="E349" s="4765"/>
      <c r="F349" s="4765"/>
      <c r="G349" s="4765"/>
      <c r="H349" s="4766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S349" s="4764" t="s">
        <v>663</v>
      </c>
      <c r="BT349" s="4765"/>
      <c r="BU349" s="4765"/>
      <c r="BV349" s="4765"/>
      <c r="BW349" s="4766"/>
    </row>
    <row r="350" spans="1:119" ht="77.25" hidden="1" customHeight="1" thickBot="1" x14ac:dyDescent="0.45">
      <c r="A350" s="11"/>
      <c r="B350" s="4719"/>
      <c r="C350" s="2966">
        <v>42946</v>
      </c>
      <c r="D350" s="2967" t="s">
        <v>664</v>
      </c>
      <c r="E350" s="2968" t="s">
        <v>665</v>
      </c>
      <c r="F350" s="2968" t="s">
        <v>666</v>
      </c>
      <c r="G350" s="2969"/>
      <c r="H350" s="2969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S350" s="2974" t="s">
        <v>664</v>
      </c>
      <c r="BT350" s="2968" t="s">
        <v>665</v>
      </c>
      <c r="BU350" s="2968" t="s">
        <v>666</v>
      </c>
      <c r="BV350" s="2969"/>
      <c r="BW350" s="2975"/>
    </row>
    <row r="351" spans="1:119" ht="77.25" hidden="1" customHeight="1" thickBot="1" x14ac:dyDescent="0.45">
      <c r="A351" s="11"/>
      <c r="B351" s="4719"/>
      <c r="C351" s="2966">
        <v>42977</v>
      </c>
      <c r="D351" s="2970" t="s">
        <v>667</v>
      </c>
      <c r="E351" s="2971" t="s">
        <v>668</v>
      </c>
      <c r="F351" s="2971" t="s">
        <v>669</v>
      </c>
      <c r="G351" s="2971" t="s">
        <v>670</v>
      </c>
      <c r="H351" s="2971" t="s">
        <v>671</v>
      </c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S351" s="2976" t="s">
        <v>667</v>
      </c>
      <c r="BT351" s="2971" t="s">
        <v>668</v>
      </c>
      <c r="BU351" s="2971" t="s">
        <v>669</v>
      </c>
      <c r="BV351" s="2971" t="s">
        <v>670</v>
      </c>
      <c r="BW351" s="2977" t="s">
        <v>671</v>
      </c>
    </row>
    <row r="352" spans="1:119" ht="58.5" hidden="1" customHeight="1" thickBot="1" x14ac:dyDescent="0.45">
      <c r="A352" s="11"/>
      <c r="B352" s="4719"/>
      <c r="C352" s="2966">
        <v>43008</v>
      </c>
      <c r="D352" s="2970" t="s">
        <v>672</v>
      </c>
      <c r="E352" s="2971" t="s">
        <v>673</v>
      </c>
      <c r="F352" s="2971" t="s">
        <v>674</v>
      </c>
      <c r="G352" s="2971" t="s">
        <v>675</v>
      </c>
      <c r="H352" s="2971" t="s">
        <v>676</v>
      </c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S352" s="2976" t="s">
        <v>672</v>
      </c>
      <c r="BT352" s="2971" t="s">
        <v>673</v>
      </c>
      <c r="BU352" s="2971" t="s">
        <v>674</v>
      </c>
      <c r="BV352" s="2971" t="s">
        <v>675</v>
      </c>
      <c r="BW352" s="2977" t="s">
        <v>676</v>
      </c>
    </row>
    <row r="353" spans="1:75" ht="58.5" hidden="1" customHeight="1" thickBot="1" x14ac:dyDescent="0.45">
      <c r="A353" s="11"/>
      <c r="B353" s="4719"/>
      <c r="C353" s="2972">
        <v>43038</v>
      </c>
      <c r="D353" s="2970" t="s">
        <v>677</v>
      </c>
      <c r="E353" s="2971" t="s">
        <v>678</v>
      </c>
      <c r="F353" s="2971" t="s">
        <v>679</v>
      </c>
      <c r="G353" s="2971" t="s">
        <v>680</v>
      </c>
      <c r="H353" s="2971" t="s">
        <v>681</v>
      </c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S353" s="2976" t="s">
        <v>677</v>
      </c>
      <c r="BT353" s="2971" t="s">
        <v>678</v>
      </c>
      <c r="BU353" s="2971" t="s">
        <v>679</v>
      </c>
      <c r="BV353" s="2971" t="s">
        <v>680</v>
      </c>
      <c r="BW353" s="2977" t="s">
        <v>681</v>
      </c>
    </row>
    <row r="354" spans="1:75" ht="39.75" hidden="1" customHeight="1" thickBot="1" x14ac:dyDescent="0.45">
      <c r="A354" s="11"/>
      <c r="B354" s="4719"/>
      <c r="C354" s="2966" t="s">
        <v>682</v>
      </c>
      <c r="D354" s="2970" t="s">
        <v>683</v>
      </c>
      <c r="E354" s="2971" t="s">
        <v>684</v>
      </c>
      <c r="F354" s="2971"/>
      <c r="G354" s="2971"/>
      <c r="H354" s="2971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S354" s="2976" t="s">
        <v>683</v>
      </c>
      <c r="BT354" s="2971" t="s">
        <v>684</v>
      </c>
      <c r="BU354" s="2971"/>
      <c r="BV354" s="2971"/>
      <c r="BW354" s="2977"/>
    </row>
    <row r="355" spans="1:75" ht="77.25" hidden="1" customHeight="1" thickBot="1" x14ac:dyDescent="0.45">
      <c r="A355" s="11"/>
      <c r="B355" s="4720"/>
      <c r="C355" s="2973">
        <v>43069</v>
      </c>
      <c r="D355" s="2970" t="s">
        <v>685</v>
      </c>
      <c r="E355" s="2971" t="s">
        <v>686</v>
      </c>
      <c r="F355" s="2971" t="s">
        <v>687</v>
      </c>
      <c r="G355" s="2971" t="s">
        <v>688</v>
      </c>
      <c r="H355" s="2971" t="s">
        <v>689</v>
      </c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S355" s="2978" t="s">
        <v>685</v>
      </c>
      <c r="BT355" s="2979" t="s">
        <v>686</v>
      </c>
      <c r="BU355" s="2979" t="s">
        <v>687</v>
      </c>
      <c r="BV355" s="2979" t="s">
        <v>688</v>
      </c>
      <c r="BW355" s="2980" t="s">
        <v>689</v>
      </c>
    </row>
    <row r="356" spans="1:75" ht="21" x14ac:dyDescent="0.25">
      <c r="A356" s="11"/>
      <c r="B356" s="12"/>
      <c r="C356" s="4"/>
      <c r="D356" s="4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</row>
    <row r="357" spans="1:75" ht="21" x14ac:dyDescent="0.25">
      <c r="A357" s="11"/>
      <c r="B357" s="12"/>
      <c r="C357" s="4"/>
      <c r="D357" s="4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</row>
    <row r="358" spans="1:75" ht="21" hidden="1" customHeight="1" x14ac:dyDescent="0.25">
      <c r="A358" s="11"/>
      <c r="B358" s="12"/>
      <c r="C358" s="4"/>
      <c r="D358" s="4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</row>
    <row r="359" spans="1:75" ht="21" hidden="1" customHeight="1" x14ac:dyDescent="0.25">
      <c r="A359" s="11"/>
      <c r="B359" s="12"/>
      <c r="C359" s="4"/>
      <c r="D359" s="4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</row>
    <row r="360" spans="1:75" ht="21" hidden="1" customHeight="1" x14ac:dyDescent="0.25">
      <c r="A360" s="11"/>
      <c r="B360" s="12"/>
      <c r="C360" s="4"/>
      <c r="D360" s="4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</row>
    <row r="361" spans="1:75" ht="21" hidden="1" customHeight="1" x14ac:dyDescent="0.25">
      <c r="A361" s="11"/>
      <c r="B361" s="12"/>
      <c r="C361" s="4"/>
      <c r="D361" s="4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</row>
    <row r="362" spans="1:75" ht="21" hidden="1" customHeight="1" x14ac:dyDescent="0.25">
      <c r="A362" s="11"/>
      <c r="B362" s="12"/>
      <c r="C362" s="4"/>
      <c r="D362" s="4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</row>
    <row r="363" spans="1:75" ht="21" hidden="1" customHeight="1" x14ac:dyDescent="0.25">
      <c r="A363" s="11"/>
      <c r="B363" s="12"/>
      <c r="C363" s="4"/>
      <c r="D363" s="4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</row>
    <row r="364" spans="1:75" ht="21" hidden="1" customHeight="1" x14ac:dyDescent="0.25">
      <c r="A364" s="11"/>
      <c r="B364" s="12"/>
      <c r="C364" s="4"/>
      <c r="D364" s="4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</row>
    <row r="365" spans="1:75" ht="21" hidden="1" customHeight="1" x14ac:dyDescent="0.25">
      <c r="A365" s="11"/>
      <c r="B365" s="12"/>
      <c r="C365" s="4"/>
      <c r="D365" s="4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</row>
    <row r="366" spans="1:75" ht="21" hidden="1" customHeight="1" x14ac:dyDescent="0.25">
      <c r="A366" s="11"/>
      <c r="B366" s="12"/>
      <c r="C366" s="4"/>
      <c r="D366" s="4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</row>
    <row r="367" spans="1:75" ht="21" hidden="1" customHeight="1" x14ac:dyDescent="0.25">
      <c r="A367" s="11"/>
      <c r="B367" s="12"/>
      <c r="C367" s="4"/>
      <c r="D367" s="4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</row>
    <row r="368" spans="1:75" ht="21" hidden="1" customHeight="1" x14ac:dyDescent="0.25">
      <c r="A368" s="11"/>
      <c r="B368" s="12"/>
      <c r="C368" s="4"/>
      <c r="D368" s="4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</row>
    <row r="369" spans="1:60" ht="21" hidden="1" customHeight="1" x14ac:dyDescent="0.25">
      <c r="A369" s="11"/>
      <c r="B369" s="12"/>
      <c r="C369" s="4"/>
      <c r="D369" s="4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</row>
    <row r="370" spans="1:60" ht="21" hidden="1" customHeight="1" x14ac:dyDescent="0.25">
      <c r="A370" s="11"/>
      <c r="B370" s="12"/>
      <c r="C370" s="4"/>
      <c r="D370" s="4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</row>
    <row r="371" spans="1:60" ht="21" hidden="1" x14ac:dyDescent="0.25">
      <c r="A371" s="11"/>
      <c r="B371" s="12"/>
      <c r="C371" s="4"/>
      <c r="D371" s="4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</row>
    <row r="372" spans="1:60" ht="21" hidden="1" x14ac:dyDescent="0.25">
      <c r="A372" s="11"/>
      <c r="B372" s="12"/>
      <c r="C372" s="4"/>
      <c r="D372" s="4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</row>
    <row r="373" spans="1:60" ht="21" hidden="1" x14ac:dyDescent="0.25">
      <c r="A373" s="11"/>
      <c r="B373" s="12"/>
      <c r="C373" s="4"/>
      <c r="D373" s="4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</row>
    <row r="374" spans="1:60" ht="21" hidden="1" x14ac:dyDescent="0.25">
      <c r="A374" s="11"/>
      <c r="B374" s="12"/>
      <c r="C374" s="4"/>
      <c r="D374" s="4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</row>
    <row r="375" spans="1:60" ht="21" hidden="1" x14ac:dyDescent="0.25">
      <c r="A375" s="11"/>
      <c r="B375" s="12"/>
      <c r="C375" s="4"/>
      <c r="D375" s="4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</row>
    <row r="376" spans="1:60" ht="21" hidden="1" x14ac:dyDescent="0.25">
      <c r="A376" s="11"/>
      <c r="B376" s="12"/>
      <c r="C376" s="4"/>
      <c r="D376" s="4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</row>
    <row r="377" spans="1:60" ht="21" hidden="1" x14ac:dyDescent="0.25">
      <c r="A377" s="11"/>
      <c r="B377" s="12"/>
      <c r="C377" s="4"/>
      <c r="D377" s="4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</row>
    <row r="378" spans="1:60" ht="21" hidden="1" x14ac:dyDescent="0.25">
      <c r="A378" s="11"/>
      <c r="B378" s="12"/>
      <c r="C378" s="4"/>
      <c r="D378" s="4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</row>
    <row r="379" spans="1:60" ht="21" hidden="1" x14ac:dyDescent="0.25">
      <c r="A379" s="11"/>
      <c r="B379" s="12"/>
      <c r="C379" s="4"/>
      <c r="D379" s="4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</row>
    <row r="380" spans="1:60" ht="21" hidden="1" x14ac:dyDescent="0.25">
      <c r="A380" s="11"/>
      <c r="B380" s="12"/>
      <c r="C380" s="4"/>
      <c r="D380" s="4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</row>
    <row r="381" spans="1:60" ht="21" hidden="1" x14ac:dyDescent="0.25">
      <c r="A381" s="11"/>
      <c r="B381" s="12"/>
      <c r="C381" s="4"/>
      <c r="D381" s="4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</row>
    <row r="382" spans="1:60" ht="21" hidden="1" x14ac:dyDescent="0.25">
      <c r="A382" s="11"/>
      <c r="B382" s="12"/>
      <c r="C382" s="4"/>
      <c r="D382" s="4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</row>
    <row r="383" spans="1:60" ht="21" hidden="1" x14ac:dyDescent="0.25">
      <c r="A383" s="11"/>
      <c r="B383" s="12"/>
      <c r="C383" s="4"/>
      <c r="D383" s="4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</row>
    <row r="384" spans="1:60" ht="21" hidden="1" x14ac:dyDescent="0.25">
      <c r="A384" s="11"/>
      <c r="B384" s="12"/>
      <c r="C384" s="4"/>
      <c r="D384" s="4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</row>
    <row r="385" spans="1:60" ht="21" hidden="1" x14ac:dyDescent="0.25">
      <c r="A385" s="11"/>
      <c r="B385" s="12"/>
      <c r="C385" s="4"/>
      <c r="D385" s="4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</row>
    <row r="386" spans="1:60" ht="21" hidden="1" x14ac:dyDescent="0.25">
      <c r="A386" s="11"/>
      <c r="B386" s="12"/>
      <c r="C386" s="4"/>
      <c r="D386" s="4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</row>
    <row r="387" spans="1:60" ht="21" hidden="1" x14ac:dyDescent="0.25">
      <c r="A387" s="11"/>
      <c r="B387" s="12"/>
      <c r="C387" s="4"/>
      <c r="D387" s="4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</row>
    <row r="388" spans="1:60" ht="21" hidden="1" x14ac:dyDescent="0.25">
      <c r="A388" s="11"/>
      <c r="B388" s="12"/>
      <c r="C388" s="4"/>
      <c r="D388" s="4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</row>
    <row r="389" spans="1:60" ht="21" hidden="1" x14ac:dyDescent="0.25">
      <c r="A389" s="11"/>
      <c r="B389" s="12"/>
      <c r="C389" s="4"/>
      <c r="D389" s="4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</row>
    <row r="390" spans="1:60" ht="21" hidden="1" x14ac:dyDescent="0.25">
      <c r="A390" s="11"/>
      <c r="B390" s="12"/>
      <c r="C390" s="4"/>
      <c r="D390" s="4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</row>
    <row r="391" spans="1:60" ht="21" hidden="1" x14ac:dyDescent="0.25">
      <c r="A391" s="11"/>
      <c r="B391" s="12"/>
      <c r="C391" s="4"/>
      <c r="D391" s="4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</row>
    <row r="392" spans="1:60" ht="21" hidden="1" x14ac:dyDescent="0.25">
      <c r="A392" s="11"/>
      <c r="B392" s="12"/>
      <c r="C392" s="4"/>
      <c r="D392" s="4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</row>
    <row r="393" spans="1:60" ht="21" hidden="1" x14ac:dyDescent="0.25">
      <c r="A393" s="11"/>
      <c r="B393" s="12"/>
      <c r="C393" s="4"/>
      <c r="D393" s="4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</row>
    <row r="394" spans="1:60" ht="21" hidden="1" x14ac:dyDescent="0.25">
      <c r="A394" s="11"/>
      <c r="B394" s="12"/>
      <c r="C394" s="4"/>
      <c r="D394" s="4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</row>
    <row r="395" spans="1:60" ht="21" hidden="1" x14ac:dyDescent="0.25">
      <c r="A395" s="11"/>
      <c r="B395" s="12"/>
      <c r="C395" s="4"/>
      <c r="D395" s="4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</row>
    <row r="396" spans="1:60" ht="21" hidden="1" x14ac:dyDescent="0.25">
      <c r="A396" s="11"/>
      <c r="B396" s="12"/>
      <c r="C396" s="4"/>
      <c r="D396" s="4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</row>
    <row r="397" spans="1:60" ht="21" hidden="1" x14ac:dyDescent="0.25">
      <c r="A397" s="11"/>
      <c r="B397" s="12"/>
      <c r="C397" s="4"/>
      <c r="D397" s="4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</row>
    <row r="398" spans="1:60" ht="21" hidden="1" x14ac:dyDescent="0.25">
      <c r="A398" s="11"/>
      <c r="B398" s="12"/>
      <c r="C398" s="4"/>
      <c r="D398" s="4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</row>
    <row r="399" spans="1:60" ht="21" hidden="1" x14ac:dyDescent="0.25">
      <c r="A399" s="11"/>
      <c r="B399" s="12"/>
      <c r="C399" s="4"/>
      <c r="D399" s="4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</row>
    <row r="400" spans="1:60" ht="21" hidden="1" x14ac:dyDescent="0.25">
      <c r="A400" s="11"/>
      <c r="B400" s="12"/>
      <c r="C400" s="4"/>
      <c r="D400" s="4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</row>
    <row r="401" spans="1:60" ht="21" hidden="1" x14ac:dyDescent="0.25">
      <c r="A401" s="11"/>
      <c r="B401" s="12"/>
      <c r="C401" s="4"/>
      <c r="D401" s="4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</row>
    <row r="402" spans="1:60" ht="21" hidden="1" x14ac:dyDescent="0.25">
      <c r="A402" s="11"/>
      <c r="B402" s="12"/>
      <c r="C402" s="4"/>
      <c r="D402" s="4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</row>
    <row r="403" spans="1:60" ht="21" hidden="1" x14ac:dyDescent="0.25">
      <c r="A403" s="11"/>
      <c r="B403" s="12"/>
      <c r="C403" s="4"/>
      <c r="D403" s="4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</row>
    <row r="404" spans="1:60" ht="21" hidden="1" x14ac:dyDescent="0.25">
      <c r="A404" s="11"/>
      <c r="B404" s="12"/>
      <c r="C404" s="4"/>
      <c r="D404" s="4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</row>
    <row r="405" spans="1:60" ht="21" hidden="1" x14ac:dyDescent="0.25">
      <c r="A405" s="11"/>
      <c r="B405" s="12"/>
      <c r="C405" s="4"/>
      <c r="D405" s="4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</row>
    <row r="406" spans="1:60" ht="21" hidden="1" x14ac:dyDescent="0.25">
      <c r="A406" s="11"/>
      <c r="B406" s="12"/>
      <c r="C406" s="4"/>
      <c r="D406" s="4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</row>
    <row r="407" spans="1:60" ht="21" hidden="1" x14ac:dyDescent="0.25">
      <c r="A407" s="11"/>
      <c r="B407" s="12"/>
      <c r="C407" s="4"/>
      <c r="D407" s="4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</row>
    <row r="408" spans="1:60" ht="21" hidden="1" x14ac:dyDescent="0.25">
      <c r="A408" s="11"/>
      <c r="B408" s="12"/>
      <c r="C408" s="4"/>
      <c r="D408" s="4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</row>
    <row r="409" spans="1:60" ht="21" hidden="1" x14ac:dyDescent="0.25">
      <c r="A409" s="11"/>
      <c r="B409" s="12"/>
      <c r="C409" s="4"/>
      <c r="D409" s="4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</row>
    <row r="410" spans="1:60" ht="21" hidden="1" x14ac:dyDescent="0.25">
      <c r="A410" s="11"/>
      <c r="B410" s="12"/>
      <c r="C410" s="4"/>
      <c r="D410" s="4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</row>
    <row r="411" spans="1:60" ht="21" hidden="1" x14ac:dyDescent="0.25">
      <c r="A411" s="11"/>
      <c r="B411" s="12"/>
      <c r="C411" s="4"/>
      <c r="D411" s="4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</row>
    <row r="412" spans="1:60" ht="21" hidden="1" x14ac:dyDescent="0.25">
      <c r="A412" s="11"/>
      <c r="B412" s="12"/>
      <c r="C412" s="4"/>
      <c r="D412" s="4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</row>
    <row r="413" spans="1:60" ht="21" hidden="1" x14ac:dyDescent="0.25">
      <c r="A413" s="11"/>
      <c r="B413" s="12"/>
      <c r="C413" s="4"/>
      <c r="D413" s="4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</row>
    <row r="414" spans="1:60" ht="21" hidden="1" x14ac:dyDescent="0.25">
      <c r="A414" s="11"/>
      <c r="B414" s="12"/>
      <c r="C414" s="4"/>
      <c r="D414" s="4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</row>
    <row r="415" spans="1:60" ht="21" hidden="1" x14ac:dyDescent="0.25">
      <c r="A415" s="11"/>
      <c r="B415" s="12"/>
      <c r="C415" s="4"/>
      <c r="D415" s="4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</row>
    <row r="416" spans="1:60" ht="21" hidden="1" x14ac:dyDescent="0.25">
      <c r="A416" s="11"/>
      <c r="B416" s="12"/>
      <c r="C416" s="4"/>
      <c r="D416" s="4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</row>
    <row r="417" spans="1:103" ht="21" hidden="1" x14ac:dyDescent="0.25">
      <c r="A417" s="11"/>
      <c r="B417" s="12"/>
      <c r="C417" s="4"/>
      <c r="D417" s="4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</row>
    <row r="418" spans="1:103" ht="21" hidden="1" x14ac:dyDescent="0.25">
      <c r="A418" s="11"/>
      <c r="B418" s="12"/>
      <c r="C418" s="4"/>
      <c r="D418" s="4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</row>
    <row r="419" spans="1:103" ht="21" hidden="1" x14ac:dyDescent="0.25">
      <c r="A419" s="11"/>
      <c r="B419" s="12"/>
      <c r="C419" s="4"/>
      <c r="D419" s="4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</row>
    <row r="420" spans="1:103" ht="21" hidden="1" x14ac:dyDescent="0.25">
      <c r="A420" s="11"/>
      <c r="B420" s="12"/>
      <c r="C420" s="4"/>
      <c r="D420" s="4"/>
      <c r="E420" s="90"/>
      <c r="F420" s="90"/>
      <c r="G420" s="90"/>
      <c r="H420" s="90"/>
      <c r="I420" s="90"/>
      <c r="J420" s="90"/>
      <c r="K420" s="13"/>
      <c r="L420" s="13"/>
      <c r="M420" s="189"/>
      <c r="AB420" s="15"/>
    </row>
    <row r="421" spans="1:103" ht="21" hidden="1" x14ac:dyDescent="0.25">
      <c r="A421" s="11"/>
      <c r="B421" s="12"/>
      <c r="C421" s="1263"/>
      <c r="D421" s="1263"/>
      <c r="E421" s="1220"/>
      <c r="F421" s="4264"/>
      <c r="G421" s="4264"/>
      <c r="H421" s="4264"/>
      <c r="I421" s="4264"/>
      <c r="J421" s="4264"/>
      <c r="K421" s="4264"/>
      <c r="L421" s="4264"/>
      <c r="M421" s="4264"/>
      <c r="N421" s="4264"/>
      <c r="O421" s="4264"/>
      <c r="AB421" s="15"/>
      <c r="BL421" s="177" t="s">
        <v>432</v>
      </c>
      <c r="BO421" s="15" t="s">
        <v>453</v>
      </c>
      <c r="BS421" s="2413">
        <v>2017</v>
      </c>
      <c r="BU421" s="15" t="s">
        <v>589</v>
      </c>
      <c r="CD421" s="19"/>
    </row>
    <row r="422" spans="1:103" ht="30" hidden="1" customHeight="1" thickBot="1" x14ac:dyDescent="0.3">
      <c r="A422" s="11"/>
      <c r="B422" s="12"/>
      <c r="E422" s="4264"/>
      <c r="F422" s="4264"/>
      <c r="G422" s="4767">
        <v>42551</v>
      </c>
      <c r="H422" s="4768"/>
      <c r="I422" s="4769"/>
      <c r="J422" s="4767">
        <v>42581</v>
      </c>
      <c r="K422" s="4768"/>
      <c r="L422" s="4769"/>
      <c r="M422" s="4767">
        <v>42612</v>
      </c>
      <c r="N422" s="4768"/>
      <c r="O422" s="4769"/>
      <c r="AB422" s="15"/>
      <c r="BI422" s="4770"/>
      <c r="BJ422" s="4770"/>
      <c r="BK422" s="4771"/>
      <c r="BL422" s="4772" t="s">
        <v>426</v>
      </c>
      <c r="BM422" s="4773"/>
      <c r="BN422" s="4774"/>
      <c r="BO422" s="4777" t="s">
        <v>449</v>
      </c>
      <c r="BP422" s="4779"/>
      <c r="BQ422" s="4769"/>
      <c r="BR422" s="4772" t="s">
        <v>431</v>
      </c>
      <c r="BS422" s="4773"/>
      <c r="BT422" s="4774"/>
      <c r="BU422" s="4772" t="s">
        <v>542</v>
      </c>
      <c r="BV422" s="4775"/>
      <c r="BW422" s="4776"/>
      <c r="BX422" s="4772" t="s">
        <v>543</v>
      </c>
      <c r="BY422" s="4773"/>
      <c r="BZ422" s="4774"/>
      <c r="CA422" s="4772" t="s">
        <v>449</v>
      </c>
      <c r="CB422" s="4775"/>
      <c r="CC422" s="4776"/>
      <c r="CD422" s="4772" t="s">
        <v>431</v>
      </c>
      <c r="CE422" s="4773"/>
      <c r="CF422" s="4774"/>
      <c r="CG422" s="4772" t="s">
        <v>542</v>
      </c>
      <c r="CH422" s="4775"/>
      <c r="CI422" s="4776"/>
    </row>
    <row r="423" spans="1:103" ht="30" hidden="1" customHeight="1" thickBot="1" x14ac:dyDescent="0.3">
      <c r="A423" s="11"/>
      <c r="B423" s="12"/>
      <c r="E423" s="4264"/>
      <c r="F423" s="4264"/>
      <c r="G423" s="1364" t="s">
        <v>423</v>
      </c>
      <c r="H423" s="1365" t="s">
        <v>424</v>
      </c>
      <c r="I423" s="1366" t="s">
        <v>425</v>
      </c>
      <c r="J423" s="1364" t="s">
        <v>423</v>
      </c>
      <c r="K423" s="1365" t="s">
        <v>424</v>
      </c>
      <c r="L423" s="1366" t="s">
        <v>425</v>
      </c>
      <c r="M423" s="1364" t="s">
        <v>423</v>
      </c>
      <c r="N423" s="1365" t="s">
        <v>424</v>
      </c>
      <c r="O423" s="1366" t="s">
        <v>425</v>
      </c>
      <c r="AB423" s="15"/>
      <c r="BI423" s="181"/>
      <c r="BJ423" s="181"/>
      <c r="BK423" s="181"/>
      <c r="BL423" s="1489">
        <v>42551</v>
      </c>
      <c r="BM423" s="1490">
        <v>42581</v>
      </c>
      <c r="BN423" s="1491">
        <v>42612</v>
      </c>
      <c r="BO423" s="1489">
        <v>42643</v>
      </c>
      <c r="BP423" s="1490">
        <v>42673</v>
      </c>
      <c r="BQ423" s="1491">
        <v>42704</v>
      </c>
      <c r="BR423" s="2496">
        <v>42734</v>
      </c>
      <c r="BS423" s="2497">
        <v>42765</v>
      </c>
      <c r="BT423" s="2498">
        <v>42794</v>
      </c>
      <c r="BU423" s="2496">
        <v>42824</v>
      </c>
      <c r="BV423" s="2497">
        <v>42855</v>
      </c>
      <c r="BW423" s="2498">
        <v>42885</v>
      </c>
      <c r="BX423" s="2496">
        <v>42916</v>
      </c>
      <c r="BY423" s="2497">
        <v>42946</v>
      </c>
      <c r="BZ423" s="2498">
        <v>42977</v>
      </c>
      <c r="CA423" s="2512">
        <v>43008</v>
      </c>
      <c r="CB423" s="2497">
        <v>43038</v>
      </c>
      <c r="CC423" s="2498">
        <v>43069</v>
      </c>
      <c r="CD423" s="2496">
        <v>43099</v>
      </c>
      <c r="CE423" s="2497">
        <v>43130</v>
      </c>
      <c r="CF423" s="2498">
        <v>43159</v>
      </c>
      <c r="CG423" s="2496">
        <v>42824</v>
      </c>
      <c r="CH423" s="2497">
        <v>42855</v>
      </c>
      <c r="CI423" s="2498">
        <v>42885</v>
      </c>
      <c r="CJ423" s="2496">
        <v>42916</v>
      </c>
      <c r="CK423" s="2497">
        <v>42946</v>
      </c>
      <c r="CL423" s="2498">
        <v>42977</v>
      </c>
      <c r="CM423" s="2512">
        <v>43008</v>
      </c>
      <c r="CN423" s="2497">
        <v>43038</v>
      </c>
      <c r="CO423" s="2498">
        <v>43069</v>
      </c>
      <c r="CP423" s="2496">
        <v>43099</v>
      </c>
      <c r="CQ423" s="2497">
        <v>42765</v>
      </c>
      <c r="CR423" s="2498">
        <v>42794</v>
      </c>
      <c r="CS423" s="2496">
        <v>42824</v>
      </c>
      <c r="CT423" s="2497">
        <v>42855</v>
      </c>
      <c r="CU423" s="2498">
        <v>42885</v>
      </c>
      <c r="CV423" s="2496">
        <v>42916</v>
      </c>
      <c r="CW423" s="4054">
        <v>42946</v>
      </c>
      <c r="CX423" s="4055">
        <v>42977</v>
      </c>
      <c r="CY423" s="4056">
        <v>43008</v>
      </c>
    </row>
    <row r="424" spans="1:103" ht="30" hidden="1" customHeight="1" thickBot="1" x14ac:dyDescent="0.3">
      <c r="A424" s="11"/>
      <c r="B424" s="12"/>
      <c r="C424" s="2510" t="s">
        <v>576</v>
      </c>
      <c r="D424" s="2415"/>
      <c r="E424" s="2415"/>
      <c r="F424" s="2415"/>
      <c r="G424" s="2416"/>
      <c r="H424" s="2417"/>
      <c r="I424" s="2418"/>
      <c r="J424" s="2416"/>
      <c r="K424" s="2417"/>
      <c r="L424" s="2418"/>
      <c r="M424" s="2416"/>
      <c r="N424" s="2417"/>
      <c r="O424" s="2418"/>
      <c r="P424" s="2419"/>
      <c r="Q424" s="2419"/>
      <c r="R424" s="2419"/>
      <c r="S424" s="2419"/>
      <c r="T424" s="2419"/>
      <c r="U424" s="2419"/>
      <c r="V424" s="2419"/>
      <c r="W424" s="2419"/>
      <c r="X424" s="2419"/>
      <c r="Y424" s="2419"/>
      <c r="Z424" s="2419"/>
      <c r="AA424" s="2420"/>
      <c r="AB424" s="2415"/>
      <c r="AC424" s="2421"/>
      <c r="AD424" s="2421"/>
      <c r="AE424" s="2421"/>
      <c r="AF424" s="2421"/>
      <c r="AG424" s="2415"/>
      <c r="AH424" s="2415"/>
      <c r="AI424" s="2415"/>
      <c r="AJ424" s="2422"/>
      <c r="AK424" s="2422"/>
      <c r="AL424" s="2415"/>
      <c r="AM424" s="2415"/>
      <c r="AN424" s="2415"/>
      <c r="AO424" s="2415"/>
      <c r="AP424" s="2415"/>
      <c r="AQ424" s="2415"/>
      <c r="AR424" s="2415"/>
      <c r="AS424" s="2415"/>
      <c r="AT424" s="2415"/>
      <c r="AU424" s="2422"/>
      <c r="AV424" s="2415"/>
      <c r="AW424" s="2422"/>
      <c r="AX424" s="2415"/>
      <c r="AY424" s="2415"/>
      <c r="AZ424" s="2415"/>
      <c r="BA424" s="2415"/>
      <c r="BB424" s="2415"/>
      <c r="BC424" s="2415"/>
      <c r="BD424" s="2415"/>
      <c r="BE424" s="2415"/>
      <c r="BF424" s="2415"/>
      <c r="BG424" s="2415"/>
      <c r="BH424" s="2415"/>
      <c r="BI424" s="2423"/>
      <c r="BJ424" s="2423"/>
      <c r="BK424" s="2423"/>
      <c r="BL424" s="2424"/>
      <c r="BM424" s="2425"/>
      <c r="BN424" s="2426"/>
      <c r="BO424" s="2424"/>
      <c r="BP424" s="2425"/>
      <c r="BQ424" s="2426"/>
      <c r="BR424" s="2499">
        <v>42704</v>
      </c>
      <c r="BS424" s="2494">
        <v>42734</v>
      </c>
      <c r="BT424" s="2500">
        <v>42765</v>
      </c>
      <c r="BU424" s="2499">
        <v>42794</v>
      </c>
      <c r="BV424" s="2494">
        <v>42824</v>
      </c>
      <c r="BW424" s="2500">
        <v>42855</v>
      </c>
      <c r="BX424" s="2499">
        <v>42885</v>
      </c>
      <c r="BY424" s="2494">
        <v>42916</v>
      </c>
      <c r="BZ424" s="2500">
        <v>42946</v>
      </c>
      <c r="CA424" s="2513">
        <v>42977</v>
      </c>
      <c r="CB424" s="2494">
        <v>43008</v>
      </c>
      <c r="CC424" s="2500">
        <v>43038</v>
      </c>
      <c r="CD424" s="2499">
        <v>42704</v>
      </c>
      <c r="CE424" s="2494">
        <v>42734</v>
      </c>
      <c r="CF424" s="2500">
        <v>42765</v>
      </c>
      <c r="CG424" s="2499">
        <v>42794</v>
      </c>
      <c r="CH424" s="2494">
        <v>42824</v>
      </c>
      <c r="CI424" s="2500">
        <v>42855</v>
      </c>
      <c r="CJ424" s="2499">
        <v>42885</v>
      </c>
      <c r="CK424" s="2494">
        <v>42916</v>
      </c>
      <c r="CL424" s="2500">
        <v>42946</v>
      </c>
      <c r="CM424" s="2513">
        <v>42977</v>
      </c>
      <c r="CN424" s="2494">
        <v>43008</v>
      </c>
      <c r="CO424" s="2500">
        <v>43038</v>
      </c>
      <c r="CP424" s="2499">
        <v>42704</v>
      </c>
      <c r="CQ424" s="2494">
        <v>42734</v>
      </c>
      <c r="CR424" s="2500">
        <v>42765</v>
      </c>
      <c r="CS424" s="2499">
        <v>42794</v>
      </c>
      <c r="CT424" s="2494">
        <v>42824</v>
      </c>
      <c r="CU424" s="2500">
        <v>42855</v>
      </c>
      <c r="CV424" s="2499">
        <v>42885</v>
      </c>
      <c r="CW424" s="4057">
        <v>42916</v>
      </c>
      <c r="CX424" s="4058">
        <v>42946</v>
      </c>
      <c r="CY424" s="4059">
        <v>42977</v>
      </c>
    </row>
    <row r="425" spans="1:103" ht="30" hidden="1" customHeight="1" thickBot="1" x14ac:dyDescent="0.3">
      <c r="A425" s="11"/>
      <c r="B425" s="12"/>
      <c r="C425" s="2510" t="s">
        <v>592</v>
      </c>
      <c r="D425" s="2415"/>
      <c r="E425" s="2415"/>
      <c r="F425" s="2415"/>
      <c r="G425" s="2416"/>
      <c r="H425" s="2417"/>
      <c r="I425" s="2418"/>
      <c r="J425" s="2416"/>
      <c r="K425" s="2417"/>
      <c r="L425" s="2418"/>
      <c r="M425" s="2416"/>
      <c r="N425" s="2417"/>
      <c r="O425" s="2418"/>
      <c r="P425" s="2419"/>
      <c r="Q425" s="2419"/>
      <c r="R425" s="2419"/>
      <c r="S425" s="2419"/>
      <c r="T425" s="2419"/>
      <c r="U425" s="2419"/>
      <c r="V425" s="2419"/>
      <c r="W425" s="2419"/>
      <c r="X425" s="2419"/>
      <c r="Y425" s="2419"/>
      <c r="Z425" s="2419"/>
      <c r="AA425" s="2420"/>
      <c r="AB425" s="2415"/>
      <c r="AC425" s="2421"/>
      <c r="AD425" s="2421"/>
      <c r="AE425" s="2421"/>
      <c r="AF425" s="2421"/>
      <c r="AG425" s="2415"/>
      <c r="AH425" s="2415"/>
      <c r="AI425" s="2415"/>
      <c r="AJ425" s="2422"/>
      <c r="AK425" s="2422"/>
      <c r="AL425" s="2415"/>
      <c r="AM425" s="2415"/>
      <c r="AN425" s="2415"/>
      <c r="AO425" s="2415"/>
      <c r="AP425" s="2415"/>
      <c r="AQ425" s="2415"/>
      <c r="AR425" s="2415"/>
      <c r="AS425" s="2415"/>
      <c r="AT425" s="2415"/>
      <c r="AU425" s="2422"/>
      <c r="AV425" s="2415"/>
      <c r="AW425" s="2422"/>
      <c r="AX425" s="2415"/>
      <c r="AY425" s="2415"/>
      <c r="AZ425" s="2415"/>
      <c r="BA425" s="2415"/>
      <c r="BB425" s="2415"/>
      <c r="BC425" s="2415"/>
      <c r="BD425" s="2415"/>
      <c r="BE425" s="2415"/>
      <c r="BF425" s="2415"/>
      <c r="BG425" s="2415"/>
      <c r="BH425" s="2415"/>
      <c r="BI425" s="2423"/>
      <c r="BJ425" s="2423"/>
      <c r="BK425" s="2423"/>
      <c r="BL425" s="2424"/>
      <c r="BM425" s="2425"/>
      <c r="BN425" s="2426"/>
      <c r="BO425" s="2424"/>
      <c r="BP425" s="2425"/>
      <c r="BQ425" s="2426"/>
      <c r="BR425" s="2494">
        <v>42734</v>
      </c>
      <c r="BS425" s="2500">
        <v>42765</v>
      </c>
      <c r="BT425" s="2499">
        <v>42794</v>
      </c>
      <c r="BU425" s="2494">
        <v>42824</v>
      </c>
      <c r="BV425" s="2500">
        <v>42855</v>
      </c>
      <c r="BW425" s="2499">
        <v>42885</v>
      </c>
      <c r="BX425" s="2494">
        <v>42916</v>
      </c>
      <c r="BY425" s="2500">
        <v>42946</v>
      </c>
      <c r="BZ425" s="2513">
        <v>42977</v>
      </c>
      <c r="CA425" s="2494">
        <v>43008</v>
      </c>
      <c r="CB425" s="2500">
        <v>43038</v>
      </c>
      <c r="CC425" s="2500">
        <v>42704</v>
      </c>
      <c r="CD425" s="2494">
        <v>42734</v>
      </c>
      <c r="CE425" s="2500">
        <v>42765</v>
      </c>
      <c r="CF425" s="2499">
        <v>42794</v>
      </c>
      <c r="CG425" s="2494">
        <v>42824</v>
      </c>
      <c r="CH425" s="2500">
        <v>42855</v>
      </c>
      <c r="CI425" s="2499">
        <v>42885</v>
      </c>
      <c r="CJ425" s="2494">
        <v>42916</v>
      </c>
      <c r="CK425" s="2500">
        <v>42946</v>
      </c>
      <c r="CL425" s="2513">
        <v>42977</v>
      </c>
      <c r="CM425" s="2494">
        <v>43008</v>
      </c>
      <c r="CN425" s="2500">
        <v>43038</v>
      </c>
      <c r="CO425" s="2500">
        <v>42704</v>
      </c>
      <c r="CP425" s="2494">
        <v>42734</v>
      </c>
      <c r="CQ425" s="2500">
        <v>42765</v>
      </c>
      <c r="CR425" s="2499">
        <v>42794</v>
      </c>
      <c r="CS425" s="2494">
        <v>42824</v>
      </c>
      <c r="CT425" s="2500">
        <v>42855</v>
      </c>
      <c r="CU425" s="2499">
        <v>42885</v>
      </c>
      <c r="CV425" s="2494">
        <v>42916</v>
      </c>
      <c r="CW425" s="4058">
        <v>42946</v>
      </c>
      <c r="CX425" s="4059">
        <v>42977</v>
      </c>
      <c r="CY425" s="4057">
        <v>43008</v>
      </c>
    </row>
    <row r="426" spans="1:103" ht="30" hidden="1" customHeight="1" x14ac:dyDescent="0.25">
      <c r="A426" s="4696" t="s">
        <v>585</v>
      </c>
      <c r="B426" s="4707" t="s">
        <v>586</v>
      </c>
      <c r="C426" s="1277" t="s">
        <v>433</v>
      </c>
      <c r="D426" s="2503"/>
      <c r="E426" s="1367"/>
      <c r="F426" s="1367"/>
      <c r="G426" s="1368"/>
      <c r="H426" s="1369"/>
      <c r="I426" s="1370"/>
      <c r="J426" s="1368"/>
      <c r="K426" s="1369"/>
      <c r="L426" s="1370"/>
      <c r="M426" s="1368"/>
      <c r="N426" s="1369"/>
      <c r="O426" s="1370"/>
      <c r="P426" s="1371"/>
      <c r="Q426" s="1371"/>
      <c r="R426" s="1371"/>
      <c r="S426" s="1371"/>
      <c r="T426" s="1371"/>
      <c r="U426" s="1371"/>
      <c r="V426" s="1371"/>
      <c r="W426" s="1371"/>
      <c r="X426" s="1371"/>
      <c r="Y426" s="1371"/>
      <c r="Z426" s="1371"/>
      <c r="AA426" s="1372"/>
      <c r="AB426" s="1367"/>
      <c r="AC426" s="1373"/>
      <c r="AD426" s="1373"/>
      <c r="AE426" s="1373"/>
      <c r="AF426" s="1373"/>
      <c r="AG426" s="1367"/>
      <c r="AH426" s="1367"/>
      <c r="AI426" s="1367"/>
      <c r="AJ426" s="1374"/>
      <c r="AK426" s="1374"/>
      <c r="AL426" s="1367"/>
      <c r="AM426" s="1367"/>
      <c r="AN426" s="1367"/>
      <c r="AO426" s="1367"/>
      <c r="AP426" s="1367"/>
      <c r="AQ426" s="1367"/>
      <c r="AR426" s="1367"/>
      <c r="AS426" s="1367"/>
      <c r="AT426" s="1367"/>
      <c r="AU426" s="1374"/>
      <c r="AV426" s="1367"/>
      <c r="AW426" s="1374"/>
      <c r="AX426" s="1367"/>
      <c r="AY426" s="1367"/>
      <c r="AZ426" s="1367"/>
      <c r="BA426" s="1367"/>
      <c r="BB426" s="1367"/>
      <c r="BC426" s="1367"/>
      <c r="BD426" s="1367"/>
      <c r="BE426" s="1367"/>
      <c r="BF426" s="1367"/>
      <c r="BG426" s="1367"/>
      <c r="BH426" s="1367"/>
      <c r="BI426" s="1375"/>
      <c r="BJ426" s="1375"/>
      <c r="BK426" s="1375"/>
      <c r="BL426" s="1463"/>
      <c r="BM426" s="1464">
        <v>42581</v>
      </c>
      <c r="BN426" s="1475">
        <v>42612</v>
      </c>
      <c r="BO426" s="1281">
        <v>42643</v>
      </c>
      <c r="BP426" s="1282">
        <v>42673</v>
      </c>
      <c r="BQ426" s="1333">
        <v>42704</v>
      </c>
      <c r="BR426" s="1343">
        <v>42719</v>
      </c>
      <c r="BS426" s="1339">
        <v>42750</v>
      </c>
      <c r="BT426" s="1344">
        <v>42781</v>
      </c>
      <c r="BU426" s="1343">
        <v>42809</v>
      </c>
      <c r="BV426" s="1339">
        <v>42840</v>
      </c>
      <c r="BW426" s="1344">
        <v>42870</v>
      </c>
      <c r="BX426" s="1343">
        <v>42901</v>
      </c>
      <c r="BY426" s="1339">
        <v>42931</v>
      </c>
      <c r="BZ426" s="1344">
        <v>42962</v>
      </c>
      <c r="CA426" s="1933">
        <v>42993</v>
      </c>
      <c r="CB426" s="1339">
        <v>43023</v>
      </c>
      <c r="CC426" s="1344">
        <v>43054</v>
      </c>
      <c r="CD426" s="1343">
        <v>42719</v>
      </c>
      <c r="CE426" s="1339">
        <v>42750</v>
      </c>
      <c r="CF426" s="1344">
        <v>42781</v>
      </c>
      <c r="CG426" s="1343">
        <v>42809</v>
      </c>
      <c r="CH426" s="1339">
        <v>42840</v>
      </c>
      <c r="CI426" s="1344">
        <v>42870</v>
      </c>
      <c r="CJ426" s="1343">
        <v>42901</v>
      </c>
      <c r="CK426" s="1339">
        <v>42931</v>
      </c>
      <c r="CL426" s="1344">
        <v>42962</v>
      </c>
      <c r="CM426" s="1933">
        <v>42993</v>
      </c>
      <c r="CN426" s="1339">
        <v>43023</v>
      </c>
      <c r="CO426" s="1344">
        <v>43054</v>
      </c>
      <c r="CP426" s="1343">
        <v>42719</v>
      </c>
      <c r="CQ426" s="1339">
        <v>42750</v>
      </c>
      <c r="CR426" s="1344">
        <v>42781</v>
      </c>
      <c r="CS426" s="1343">
        <v>42809</v>
      </c>
      <c r="CT426" s="1339">
        <v>42840</v>
      </c>
      <c r="CU426" s="1344">
        <v>42870</v>
      </c>
      <c r="CV426" s="1343">
        <v>42901</v>
      </c>
      <c r="CW426" s="4060">
        <v>42931</v>
      </c>
      <c r="CX426" s="4061">
        <v>42962</v>
      </c>
      <c r="CY426" s="4062">
        <v>42993</v>
      </c>
    </row>
    <row r="427" spans="1:103" ht="30" hidden="1" customHeight="1" x14ac:dyDescent="0.25">
      <c r="A427" s="4698"/>
      <c r="B427" s="4708"/>
      <c r="C427" s="1284" t="s">
        <v>440</v>
      </c>
      <c r="D427" s="2504"/>
      <c r="E427" s="1376"/>
      <c r="F427" s="1376"/>
      <c r="G427" s="1278"/>
      <c r="H427" s="1279"/>
      <c r="I427" s="1280"/>
      <c r="J427" s="1278"/>
      <c r="K427" s="1279"/>
      <c r="L427" s="1280"/>
      <c r="M427" s="1278"/>
      <c r="N427" s="1279"/>
      <c r="O427" s="1280"/>
      <c r="P427" s="1377"/>
      <c r="Q427" s="1377"/>
      <c r="R427" s="1377"/>
      <c r="S427" s="1377"/>
      <c r="T427" s="1377"/>
      <c r="U427" s="1377"/>
      <c r="V427" s="1377"/>
      <c r="W427" s="1377"/>
      <c r="X427" s="1377"/>
      <c r="Y427" s="1377"/>
      <c r="Z427" s="1377"/>
      <c r="AA427" s="1378"/>
      <c r="AB427" s="1376"/>
      <c r="AC427" s="1379"/>
      <c r="AD427" s="1379"/>
      <c r="AE427" s="1379"/>
      <c r="AF427" s="1379"/>
      <c r="AG427" s="1376"/>
      <c r="AH427" s="1376"/>
      <c r="AI427" s="1376"/>
      <c r="AJ427" s="1380"/>
      <c r="AK427" s="1380"/>
      <c r="AL427" s="1376"/>
      <c r="AM427" s="1376"/>
      <c r="AN427" s="1376"/>
      <c r="AO427" s="1376"/>
      <c r="AP427" s="1376"/>
      <c r="AQ427" s="1376"/>
      <c r="AR427" s="1376"/>
      <c r="AS427" s="1376"/>
      <c r="AT427" s="1376"/>
      <c r="AU427" s="1380"/>
      <c r="AV427" s="1376"/>
      <c r="AW427" s="1380"/>
      <c r="AX427" s="1376"/>
      <c r="AY427" s="1376"/>
      <c r="AZ427" s="1376"/>
      <c r="BA427" s="1376"/>
      <c r="BB427" s="1376"/>
      <c r="BC427" s="1376"/>
      <c r="BD427" s="1376"/>
      <c r="BE427" s="1376"/>
      <c r="BF427" s="1376"/>
      <c r="BG427" s="1376"/>
      <c r="BH427" s="1376"/>
      <c r="BI427" s="1266"/>
      <c r="BJ427" s="1266"/>
      <c r="BK427" s="1266"/>
      <c r="BL427" s="921">
        <v>42541</v>
      </c>
      <c r="BM427" s="1465">
        <v>42571</v>
      </c>
      <c r="BN427" s="1476">
        <v>42602</v>
      </c>
      <c r="BO427" s="1343">
        <v>42633</v>
      </c>
      <c r="BP427" s="1339">
        <v>42663</v>
      </c>
      <c r="BQ427" s="1349">
        <v>42694</v>
      </c>
      <c r="BR427" s="1343">
        <v>42709</v>
      </c>
      <c r="BS427" s="1339">
        <v>42740</v>
      </c>
      <c r="BT427" s="1344">
        <v>42771</v>
      </c>
      <c r="BU427" s="1343">
        <v>42799</v>
      </c>
      <c r="BV427" s="1339">
        <v>42830</v>
      </c>
      <c r="BW427" s="1344">
        <v>42860</v>
      </c>
      <c r="BX427" s="1343">
        <v>42891</v>
      </c>
      <c r="BY427" s="1339">
        <v>42921</v>
      </c>
      <c r="BZ427" s="1344">
        <v>42952</v>
      </c>
      <c r="CA427" s="1933">
        <v>42983</v>
      </c>
      <c r="CB427" s="1339">
        <v>43013</v>
      </c>
      <c r="CC427" s="1344">
        <v>43044</v>
      </c>
      <c r="CD427" s="1343">
        <v>42709</v>
      </c>
      <c r="CE427" s="1339">
        <v>42740</v>
      </c>
      <c r="CF427" s="1344">
        <v>42771</v>
      </c>
      <c r="CG427" s="1343">
        <v>42799</v>
      </c>
      <c r="CH427" s="1339">
        <v>42830</v>
      </c>
      <c r="CI427" s="1344">
        <v>42860</v>
      </c>
      <c r="CJ427" s="1343">
        <v>42891</v>
      </c>
      <c r="CK427" s="1339">
        <v>42921</v>
      </c>
      <c r="CL427" s="1344">
        <v>42952</v>
      </c>
      <c r="CM427" s="1933">
        <v>42983</v>
      </c>
      <c r="CN427" s="1339">
        <v>43013</v>
      </c>
      <c r="CO427" s="1344">
        <v>43044</v>
      </c>
      <c r="CP427" s="1343">
        <v>42709</v>
      </c>
      <c r="CQ427" s="1339">
        <v>42740</v>
      </c>
      <c r="CR427" s="1344">
        <v>42771</v>
      </c>
      <c r="CS427" s="1343">
        <v>42799</v>
      </c>
      <c r="CT427" s="1339">
        <v>42830</v>
      </c>
      <c r="CU427" s="1344">
        <v>42860</v>
      </c>
      <c r="CV427" s="1343">
        <v>42891</v>
      </c>
      <c r="CW427" s="4060">
        <v>42921</v>
      </c>
      <c r="CX427" s="4061">
        <v>42952</v>
      </c>
      <c r="CY427" s="4062">
        <v>42983</v>
      </c>
    </row>
    <row r="428" spans="1:103" ht="30" hidden="1" customHeight="1" x14ac:dyDescent="0.25">
      <c r="A428" s="4698"/>
      <c r="B428" s="4708"/>
      <c r="C428" s="1284" t="s">
        <v>595</v>
      </c>
      <c r="D428" s="2504"/>
      <c r="E428" s="1376"/>
      <c r="F428" s="1376"/>
      <c r="G428" s="1278"/>
      <c r="H428" s="1279"/>
      <c r="I428" s="1280"/>
      <c r="J428" s="1278"/>
      <c r="K428" s="1279"/>
      <c r="L428" s="1280"/>
      <c r="M428" s="1278"/>
      <c r="N428" s="1279"/>
      <c r="O428" s="1280"/>
      <c r="P428" s="1377"/>
      <c r="Q428" s="1377"/>
      <c r="R428" s="1377"/>
      <c r="S428" s="1377"/>
      <c r="T428" s="1377"/>
      <c r="U428" s="1377"/>
      <c r="V428" s="1377"/>
      <c r="W428" s="1377"/>
      <c r="X428" s="1377"/>
      <c r="Y428" s="1377"/>
      <c r="Z428" s="1377"/>
      <c r="AA428" s="1378"/>
      <c r="AB428" s="1376"/>
      <c r="AC428" s="1379"/>
      <c r="AD428" s="1379"/>
      <c r="AE428" s="1379"/>
      <c r="AF428" s="1379"/>
      <c r="AG428" s="1376"/>
      <c r="AH428" s="1376"/>
      <c r="AI428" s="1376"/>
      <c r="AJ428" s="1380"/>
      <c r="AK428" s="1380"/>
      <c r="AL428" s="1376"/>
      <c r="AM428" s="1376"/>
      <c r="AN428" s="1376"/>
      <c r="AO428" s="1376"/>
      <c r="AP428" s="1376"/>
      <c r="AQ428" s="1376"/>
      <c r="AR428" s="1376"/>
      <c r="AS428" s="1376"/>
      <c r="AT428" s="1376"/>
      <c r="AU428" s="1380"/>
      <c r="AV428" s="1376"/>
      <c r="AW428" s="1380"/>
      <c r="AX428" s="1376"/>
      <c r="AY428" s="1376"/>
      <c r="AZ428" s="1376"/>
      <c r="BA428" s="1376"/>
      <c r="BB428" s="1376"/>
      <c r="BC428" s="1376"/>
      <c r="BD428" s="1376"/>
      <c r="BE428" s="1376"/>
      <c r="BF428" s="1376"/>
      <c r="BG428" s="1376"/>
      <c r="BH428" s="1376"/>
      <c r="BI428" s="1266"/>
      <c r="BJ428" s="1266"/>
      <c r="BK428" s="1266"/>
      <c r="BL428" s="921"/>
      <c r="BM428" s="1465"/>
      <c r="BN428" s="1476"/>
      <c r="BO428" s="1343"/>
      <c r="BP428" s="1339"/>
      <c r="BQ428" s="1349"/>
      <c r="BR428" s="1343">
        <f>BR453</f>
        <v>42629</v>
      </c>
      <c r="BS428" s="2583" t="str">
        <f t="shared" ref="BS428:CY429" si="636">BS453</f>
        <v>same as 12/30</v>
      </c>
      <c r="BT428" s="1344">
        <f t="shared" si="636"/>
        <v>42657</v>
      </c>
      <c r="BU428" s="1343">
        <f t="shared" si="636"/>
        <v>42685</v>
      </c>
      <c r="BV428" s="1339">
        <f t="shared" si="636"/>
        <v>42720</v>
      </c>
      <c r="BW428" s="1344">
        <f t="shared" si="636"/>
        <v>42748</v>
      </c>
      <c r="BX428" s="1343">
        <f t="shared" si="636"/>
        <v>42776</v>
      </c>
      <c r="BY428" s="1339">
        <f t="shared" si="636"/>
        <v>42825</v>
      </c>
      <c r="BZ428" s="1344">
        <f t="shared" si="636"/>
        <v>42853</v>
      </c>
      <c r="CA428" s="1933">
        <f t="shared" si="636"/>
        <v>42888</v>
      </c>
      <c r="CB428" s="1339">
        <f t="shared" si="636"/>
        <v>42923</v>
      </c>
      <c r="CC428" s="1344">
        <f t="shared" si="636"/>
        <v>42958</v>
      </c>
      <c r="CD428" s="1343">
        <f t="shared" si="636"/>
        <v>0</v>
      </c>
      <c r="CE428" s="2583" t="str">
        <f t="shared" si="636"/>
        <v>same as 12/30</v>
      </c>
      <c r="CF428" s="1344">
        <f t="shared" si="636"/>
        <v>42663</v>
      </c>
      <c r="CG428" s="1343">
        <f t="shared" si="636"/>
        <v>43063</v>
      </c>
      <c r="CH428" s="1339">
        <f t="shared" si="636"/>
        <v>43084</v>
      </c>
      <c r="CI428" s="1344">
        <f t="shared" si="636"/>
        <v>43112</v>
      </c>
      <c r="CJ428" s="1343">
        <f t="shared" si="636"/>
        <v>43140</v>
      </c>
      <c r="CK428" s="1339">
        <f t="shared" si="636"/>
        <v>43189</v>
      </c>
      <c r="CL428" s="1344">
        <f t="shared" si="636"/>
        <v>43210</v>
      </c>
      <c r="CM428" s="1933">
        <f t="shared" si="636"/>
        <v>43245</v>
      </c>
      <c r="CN428" s="1339">
        <f t="shared" si="636"/>
        <v>43287</v>
      </c>
      <c r="CO428" s="1344">
        <f t="shared" si="636"/>
        <v>43322</v>
      </c>
      <c r="CP428" s="1343">
        <f t="shared" si="636"/>
        <v>0</v>
      </c>
      <c r="CQ428" s="2583" t="str">
        <f t="shared" si="636"/>
        <v>same as 12/30</v>
      </c>
      <c r="CR428" s="1344">
        <f t="shared" si="636"/>
        <v>43385</v>
      </c>
      <c r="CS428" s="1343">
        <f t="shared" si="636"/>
        <v>0</v>
      </c>
      <c r="CT428" s="1339">
        <f t="shared" si="636"/>
        <v>0</v>
      </c>
      <c r="CU428" s="1344">
        <f t="shared" si="636"/>
        <v>0</v>
      </c>
      <c r="CV428" s="1343">
        <f t="shared" si="636"/>
        <v>0</v>
      </c>
      <c r="CW428" s="4060">
        <f t="shared" si="636"/>
        <v>0</v>
      </c>
      <c r="CX428" s="4061">
        <f t="shared" si="636"/>
        <v>0</v>
      </c>
      <c r="CY428" s="4062">
        <f t="shared" si="636"/>
        <v>0</v>
      </c>
    </row>
    <row r="429" spans="1:103" ht="30" hidden="1" customHeight="1" x14ac:dyDescent="0.25">
      <c r="A429" s="4698"/>
      <c r="B429" s="4708"/>
      <c r="C429" s="1284" t="s">
        <v>594</v>
      </c>
      <c r="D429" s="2504"/>
      <c r="E429" s="1376"/>
      <c r="F429" s="1376"/>
      <c r="G429" s="1278"/>
      <c r="H429" s="1279"/>
      <c r="I429" s="1280"/>
      <c r="J429" s="1278"/>
      <c r="K429" s="1279"/>
      <c r="L429" s="1280"/>
      <c r="M429" s="1278"/>
      <c r="N429" s="1279"/>
      <c r="O429" s="1280"/>
      <c r="P429" s="1377"/>
      <c r="Q429" s="1377"/>
      <c r="R429" s="1377"/>
      <c r="S429" s="1377"/>
      <c r="T429" s="1377"/>
      <c r="U429" s="1377"/>
      <c r="V429" s="1377"/>
      <c r="W429" s="1377"/>
      <c r="X429" s="1377"/>
      <c r="Y429" s="1377"/>
      <c r="Z429" s="1377"/>
      <c r="AA429" s="1378"/>
      <c r="AB429" s="1376"/>
      <c r="AC429" s="1379"/>
      <c r="AD429" s="1379"/>
      <c r="AE429" s="1379"/>
      <c r="AF429" s="1379"/>
      <c r="AG429" s="1376"/>
      <c r="AH429" s="1376"/>
      <c r="AI429" s="1376"/>
      <c r="AJ429" s="1380"/>
      <c r="AK429" s="1380"/>
      <c r="AL429" s="1376"/>
      <c r="AM429" s="1376"/>
      <c r="AN429" s="1376"/>
      <c r="AO429" s="1376"/>
      <c r="AP429" s="1376"/>
      <c r="AQ429" s="1376"/>
      <c r="AR429" s="1376"/>
      <c r="AS429" s="1376"/>
      <c r="AT429" s="1376"/>
      <c r="AU429" s="1380"/>
      <c r="AV429" s="1376"/>
      <c r="AW429" s="1380"/>
      <c r="AX429" s="1376"/>
      <c r="AY429" s="1376"/>
      <c r="AZ429" s="1376"/>
      <c r="BA429" s="1376"/>
      <c r="BB429" s="1376"/>
      <c r="BC429" s="1376"/>
      <c r="BD429" s="1376"/>
      <c r="BE429" s="1376"/>
      <c r="BF429" s="1376"/>
      <c r="BG429" s="1376"/>
      <c r="BH429" s="1376"/>
      <c r="BI429" s="1266"/>
      <c r="BJ429" s="1266"/>
      <c r="BK429" s="1266"/>
      <c r="BL429" s="921"/>
      <c r="BM429" s="1465"/>
      <c r="BN429" s="1476"/>
      <c r="BO429" s="1343"/>
      <c r="BP429" s="1339"/>
      <c r="BQ429" s="1349"/>
      <c r="BR429" s="1343">
        <f>BR454</f>
        <v>42621</v>
      </c>
      <c r="BS429" s="2583" t="str">
        <f t="shared" si="636"/>
        <v>same as 12/30</v>
      </c>
      <c r="BT429" s="1344">
        <f t="shared" si="636"/>
        <v>42649</v>
      </c>
      <c r="BU429" s="1343">
        <f t="shared" si="636"/>
        <v>42677</v>
      </c>
      <c r="BV429" s="1339">
        <f t="shared" si="636"/>
        <v>42712</v>
      </c>
      <c r="BW429" s="1344">
        <f t="shared" si="636"/>
        <v>42740</v>
      </c>
      <c r="BX429" s="1343">
        <f t="shared" si="636"/>
        <v>42768</v>
      </c>
      <c r="BY429" s="1339">
        <f t="shared" si="636"/>
        <v>42817</v>
      </c>
      <c r="BZ429" s="1344">
        <f t="shared" si="636"/>
        <v>42845</v>
      </c>
      <c r="CA429" s="1933">
        <f t="shared" si="636"/>
        <v>42880</v>
      </c>
      <c r="CB429" s="1339">
        <f t="shared" si="636"/>
        <v>42915</v>
      </c>
      <c r="CC429" s="1344">
        <f t="shared" si="636"/>
        <v>42950</v>
      </c>
      <c r="CD429" s="1343">
        <f t="shared" si="636"/>
        <v>0</v>
      </c>
      <c r="CE429" s="2583" t="str">
        <f t="shared" si="636"/>
        <v>same as 12/30</v>
      </c>
      <c r="CF429" s="1344">
        <f t="shared" si="636"/>
        <v>42655</v>
      </c>
      <c r="CG429" s="1343">
        <f t="shared" si="636"/>
        <v>43055</v>
      </c>
      <c r="CH429" s="1339">
        <f t="shared" si="636"/>
        <v>43076</v>
      </c>
      <c r="CI429" s="1344">
        <f t="shared" si="636"/>
        <v>43104</v>
      </c>
      <c r="CJ429" s="1343">
        <f t="shared" si="636"/>
        <v>43132</v>
      </c>
      <c r="CK429" s="1339">
        <f t="shared" si="636"/>
        <v>43181</v>
      </c>
      <c r="CL429" s="1344">
        <f t="shared" si="636"/>
        <v>43202</v>
      </c>
      <c r="CM429" s="1933">
        <f t="shared" si="636"/>
        <v>43237</v>
      </c>
      <c r="CN429" s="1339">
        <f t="shared" si="636"/>
        <v>43279</v>
      </c>
      <c r="CO429" s="1344">
        <f t="shared" si="636"/>
        <v>43314</v>
      </c>
      <c r="CP429" s="1343">
        <f t="shared" si="636"/>
        <v>0</v>
      </c>
      <c r="CQ429" s="2583" t="str">
        <f t="shared" si="636"/>
        <v>same as 12/30</v>
      </c>
      <c r="CR429" s="1344">
        <f t="shared" si="636"/>
        <v>43377</v>
      </c>
      <c r="CS429" s="1343">
        <f t="shared" si="636"/>
        <v>0</v>
      </c>
      <c r="CT429" s="1339">
        <f t="shared" si="636"/>
        <v>0</v>
      </c>
      <c r="CU429" s="1344">
        <f t="shared" si="636"/>
        <v>0</v>
      </c>
      <c r="CV429" s="1343">
        <f t="shared" si="636"/>
        <v>0</v>
      </c>
      <c r="CW429" s="4060">
        <f t="shared" si="636"/>
        <v>0</v>
      </c>
      <c r="CX429" s="4061">
        <f t="shared" si="636"/>
        <v>0</v>
      </c>
      <c r="CY429" s="4062">
        <f t="shared" si="636"/>
        <v>0</v>
      </c>
    </row>
    <row r="430" spans="1:103" ht="30" hidden="1" customHeight="1" x14ac:dyDescent="0.25">
      <c r="A430" s="4698"/>
      <c r="B430" s="4709"/>
      <c r="C430" s="1286" t="s">
        <v>513</v>
      </c>
      <c r="D430" s="2505"/>
      <c r="E430" s="1389"/>
      <c r="F430" s="1389"/>
      <c r="G430" s="1287"/>
      <c r="H430" s="1288"/>
      <c r="I430" s="1289"/>
      <c r="J430" s="1287"/>
      <c r="K430" s="1288"/>
      <c r="L430" s="1289"/>
      <c r="M430" s="1287"/>
      <c r="N430" s="1288"/>
      <c r="O430" s="1289"/>
      <c r="P430" s="1390"/>
      <c r="Q430" s="1390"/>
      <c r="R430" s="1390"/>
      <c r="S430" s="1390"/>
      <c r="T430" s="1390"/>
      <c r="U430" s="1390"/>
      <c r="V430" s="1390"/>
      <c r="W430" s="1390"/>
      <c r="X430" s="1390"/>
      <c r="Y430" s="1390"/>
      <c r="Z430" s="1390"/>
      <c r="AA430" s="968"/>
      <c r="AB430" s="827"/>
      <c r="AC430" s="827"/>
      <c r="AD430" s="827"/>
      <c r="AE430" s="827"/>
      <c r="AF430" s="827"/>
      <c r="AG430" s="827"/>
      <c r="AH430" s="827"/>
      <c r="AI430" s="827"/>
      <c r="AJ430" s="829"/>
      <c r="AK430" s="829"/>
      <c r="AL430" s="827"/>
      <c r="AM430" s="827"/>
      <c r="AN430" s="827"/>
      <c r="AO430" s="827"/>
      <c r="AP430" s="827"/>
      <c r="AQ430" s="827"/>
      <c r="AR430" s="827"/>
      <c r="AS430" s="827"/>
      <c r="AT430" s="827"/>
      <c r="AU430" s="829"/>
      <c r="AV430" s="827"/>
      <c r="AW430" s="829"/>
      <c r="AX430" s="827"/>
      <c r="AY430" s="827"/>
      <c r="AZ430" s="827"/>
      <c r="BA430" s="827"/>
      <c r="BB430" s="827"/>
      <c r="BC430" s="827"/>
      <c r="BD430" s="827"/>
      <c r="BE430" s="827"/>
      <c r="BF430" s="827"/>
      <c r="BG430" s="827"/>
      <c r="BH430" s="827"/>
      <c r="BI430" s="1274"/>
      <c r="BJ430" s="1275"/>
      <c r="BK430" s="1276"/>
      <c r="BL430" s="921">
        <f t="shared" ref="BL430:BQ430" si="637">BL427-95</f>
        <v>42446</v>
      </c>
      <c r="BM430" s="1465">
        <f t="shared" si="637"/>
        <v>42476</v>
      </c>
      <c r="BN430" s="1476">
        <f t="shared" si="637"/>
        <v>42507</v>
      </c>
      <c r="BO430" s="1346">
        <f t="shared" si="637"/>
        <v>42538</v>
      </c>
      <c r="BP430" s="1341">
        <f t="shared" si="637"/>
        <v>42568</v>
      </c>
      <c r="BQ430" s="1351">
        <f t="shared" si="637"/>
        <v>42599</v>
      </c>
      <c r="BR430" s="1346">
        <f>BR427-101</f>
        <v>42608</v>
      </c>
      <c r="BS430" s="2134">
        <f t="shared" ref="BS430:CC430" si="638">BS427-101</f>
        <v>42639</v>
      </c>
      <c r="BT430" s="1347">
        <f t="shared" si="638"/>
        <v>42670</v>
      </c>
      <c r="BU430" s="1346">
        <f t="shared" si="638"/>
        <v>42698</v>
      </c>
      <c r="BV430" s="1341">
        <f t="shared" si="638"/>
        <v>42729</v>
      </c>
      <c r="BW430" s="1347">
        <f t="shared" si="638"/>
        <v>42759</v>
      </c>
      <c r="BX430" s="1346">
        <f t="shared" si="638"/>
        <v>42790</v>
      </c>
      <c r="BY430" s="1341">
        <f t="shared" si="638"/>
        <v>42820</v>
      </c>
      <c r="BZ430" s="1347">
        <f t="shared" si="638"/>
        <v>42851</v>
      </c>
      <c r="CA430" s="1935">
        <f t="shared" si="638"/>
        <v>42882</v>
      </c>
      <c r="CB430" s="1341">
        <f t="shared" si="638"/>
        <v>42912</v>
      </c>
      <c r="CC430" s="1347">
        <f t="shared" si="638"/>
        <v>42943</v>
      </c>
      <c r="CD430" s="1346">
        <f>CD427-101</f>
        <v>42608</v>
      </c>
      <c r="CE430" s="2134">
        <f>CE427-101</f>
        <v>42639</v>
      </c>
      <c r="CF430" s="1347">
        <f>CF427-101</f>
        <v>42670</v>
      </c>
      <c r="CG430" s="1346">
        <f t="shared" ref="CG430:CO430" si="639">CG427-101</f>
        <v>42698</v>
      </c>
      <c r="CH430" s="1341">
        <f t="shared" si="639"/>
        <v>42729</v>
      </c>
      <c r="CI430" s="1347">
        <f t="shared" si="639"/>
        <v>42759</v>
      </c>
      <c r="CJ430" s="1346">
        <f t="shared" si="639"/>
        <v>42790</v>
      </c>
      <c r="CK430" s="1341">
        <f t="shared" si="639"/>
        <v>42820</v>
      </c>
      <c r="CL430" s="1347">
        <f t="shared" si="639"/>
        <v>42851</v>
      </c>
      <c r="CM430" s="1935">
        <f t="shared" si="639"/>
        <v>42882</v>
      </c>
      <c r="CN430" s="1341">
        <f t="shared" si="639"/>
        <v>42912</v>
      </c>
      <c r="CO430" s="1347">
        <f t="shared" si="639"/>
        <v>42943</v>
      </c>
      <c r="CP430" s="1346">
        <f>CP427-101</f>
        <v>42608</v>
      </c>
      <c r="CQ430" s="2134">
        <f t="shared" ref="CQ430:CY430" si="640">CQ427-101</f>
        <v>42639</v>
      </c>
      <c r="CR430" s="1347">
        <f t="shared" si="640"/>
        <v>42670</v>
      </c>
      <c r="CS430" s="1346">
        <f t="shared" si="640"/>
        <v>42698</v>
      </c>
      <c r="CT430" s="1341">
        <f t="shared" si="640"/>
        <v>42729</v>
      </c>
      <c r="CU430" s="1347">
        <f t="shared" si="640"/>
        <v>42759</v>
      </c>
      <c r="CV430" s="1346">
        <f t="shared" si="640"/>
        <v>42790</v>
      </c>
      <c r="CW430" s="4063">
        <f t="shared" si="640"/>
        <v>42820</v>
      </c>
      <c r="CX430" s="4064">
        <f t="shared" si="640"/>
        <v>42851</v>
      </c>
      <c r="CY430" s="4065">
        <f t="shared" si="640"/>
        <v>42882</v>
      </c>
    </row>
    <row r="431" spans="1:103" ht="30" hidden="1" customHeight="1" x14ac:dyDescent="0.25">
      <c r="A431" s="4698"/>
      <c r="B431" s="4709"/>
      <c r="C431" s="1286" t="s">
        <v>514</v>
      </c>
      <c r="D431" s="2505"/>
      <c r="E431" s="1391"/>
      <c r="F431" s="1391"/>
      <c r="G431" s="1290"/>
      <c r="H431" s="1291"/>
      <c r="I431" s="1292"/>
      <c r="J431" s="1290"/>
      <c r="K431" s="1291"/>
      <c r="L431" s="1292"/>
      <c r="M431" s="1290"/>
      <c r="N431" s="1291"/>
      <c r="O431" s="1292"/>
      <c r="P431" s="1392"/>
      <c r="Q431" s="1392"/>
      <c r="R431" s="1392"/>
      <c r="S431" s="1392"/>
      <c r="T431" s="1392"/>
      <c r="U431" s="1392"/>
      <c r="V431" s="1392"/>
      <c r="W431" s="1392"/>
      <c r="X431" s="1392"/>
      <c r="Y431" s="1392"/>
      <c r="Z431" s="1392"/>
      <c r="AA431" s="1393"/>
      <c r="AB431" s="1391"/>
      <c r="AC431" s="1391"/>
      <c r="AD431" s="1391"/>
      <c r="AE431" s="1391"/>
      <c r="AF431" s="1391"/>
      <c r="AG431" s="1391"/>
      <c r="AH431" s="1391"/>
      <c r="AI431" s="1391"/>
      <c r="AJ431" s="1394"/>
      <c r="AK431" s="1394"/>
      <c r="AL431" s="1391"/>
      <c r="AM431" s="1391"/>
      <c r="AN431" s="1391"/>
      <c r="AO431" s="1391"/>
      <c r="AP431" s="1391"/>
      <c r="AQ431" s="1391"/>
      <c r="AR431" s="1391"/>
      <c r="AS431" s="1391"/>
      <c r="AT431" s="1391"/>
      <c r="AU431" s="1394"/>
      <c r="AV431" s="1391"/>
      <c r="AW431" s="1394"/>
      <c r="AX431" s="1391"/>
      <c r="AY431" s="1391"/>
      <c r="AZ431" s="1391"/>
      <c r="BA431" s="1391"/>
      <c r="BB431" s="1391"/>
      <c r="BC431" s="1391"/>
      <c r="BD431" s="1391"/>
      <c r="BE431" s="1391"/>
      <c r="BF431" s="1391"/>
      <c r="BG431" s="1391"/>
      <c r="BH431" s="1391"/>
      <c r="BI431" s="1274"/>
      <c r="BJ431" s="1275"/>
      <c r="BK431" s="1276"/>
      <c r="BL431" s="921"/>
      <c r="BM431" s="1465"/>
      <c r="BN431" s="1476"/>
      <c r="BO431" s="1346"/>
      <c r="BP431" s="1341"/>
      <c r="BQ431" s="1351"/>
      <c r="BR431" s="1346">
        <f>BR432+4</f>
        <v>42608</v>
      </c>
      <c r="BS431" s="2134">
        <f t="shared" ref="BS431:CY431" si="641">BS432+4</f>
        <v>42639</v>
      </c>
      <c r="BT431" s="1347">
        <f t="shared" si="641"/>
        <v>42670</v>
      </c>
      <c r="BU431" s="1346">
        <f t="shared" si="641"/>
        <v>42698</v>
      </c>
      <c r="BV431" s="1341">
        <f t="shared" si="641"/>
        <v>42729</v>
      </c>
      <c r="BW431" s="1347">
        <f t="shared" si="641"/>
        <v>42759</v>
      </c>
      <c r="BX431" s="1346">
        <f t="shared" si="641"/>
        <v>42790</v>
      </c>
      <c r="BY431" s="1341">
        <f t="shared" si="641"/>
        <v>42820</v>
      </c>
      <c r="BZ431" s="1347">
        <f t="shared" si="641"/>
        <v>42851</v>
      </c>
      <c r="CA431" s="1935">
        <f t="shared" si="641"/>
        <v>42882</v>
      </c>
      <c r="CB431" s="1341">
        <f t="shared" si="641"/>
        <v>42912</v>
      </c>
      <c r="CC431" s="1347">
        <f t="shared" si="641"/>
        <v>42943</v>
      </c>
      <c r="CD431" s="1346">
        <f>CD432+4</f>
        <v>42608</v>
      </c>
      <c r="CE431" s="2134">
        <f t="shared" si="641"/>
        <v>42639</v>
      </c>
      <c r="CF431" s="1347">
        <f t="shared" si="641"/>
        <v>42670</v>
      </c>
      <c r="CG431" s="1346">
        <f t="shared" si="641"/>
        <v>42698</v>
      </c>
      <c r="CH431" s="1341">
        <f t="shared" si="641"/>
        <v>42729</v>
      </c>
      <c r="CI431" s="1347">
        <f t="shared" si="641"/>
        <v>42759</v>
      </c>
      <c r="CJ431" s="1346">
        <f t="shared" si="641"/>
        <v>42790</v>
      </c>
      <c r="CK431" s="1341">
        <f t="shared" si="641"/>
        <v>42820</v>
      </c>
      <c r="CL431" s="1347">
        <f t="shared" si="641"/>
        <v>42851</v>
      </c>
      <c r="CM431" s="1935">
        <f t="shared" si="641"/>
        <v>42882</v>
      </c>
      <c r="CN431" s="1341">
        <f t="shared" si="641"/>
        <v>42912</v>
      </c>
      <c r="CO431" s="1347">
        <f t="shared" si="641"/>
        <v>42943</v>
      </c>
      <c r="CP431" s="1346">
        <f>CP432+4</f>
        <v>42608</v>
      </c>
      <c r="CQ431" s="2134">
        <f t="shared" si="641"/>
        <v>42639</v>
      </c>
      <c r="CR431" s="1347">
        <f t="shared" si="641"/>
        <v>42670</v>
      </c>
      <c r="CS431" s="1346">
        <f t="shared" si="641"/>
        <v>42698</v>
      </c>
      <c r="CT431" s="1341">
        <f t="shared" si="641"/>
        <v>42729</v>
      </c>
      <c r="CU431" s="1347">
        <f t="shared" si="641"/>
        <v>42759</v>
      </c>
      <c r="CV431" s="1346">
        <f t="shared" si="641"/>
        <v>42790</v>
      </c>
      <c r="CW431" s="4063">
        <f t="shared" si="641"/>
        <v>42820</v>
      </c>
      <c r="CX431" s="4064">
        <f t="shared" si="641"/>
        <v>42851</v>
      </c>
      <c r="CY431" s="4065">
        <f t="shared" si="641"/>
        <v>42882</v>
      </c>
    </row>
    <row r="432" spans="1:103" ht="30" hidden="1" customHeight="1" x14ac:dyDescent="0.25">
      <c r="A432" s="4698"/>
      <c r="B432" s="4709"/>
      <c r="C432" s="2875" t="s">
        <v>444</v>
      </c>
      <c r="D432" s="2506"/>
      <c r="E432" s="1376"/>
      <c r="F432" s="1376"/>
      <c r="G432" s="1278"/>
      <c r="H432" s="1279"/>
      <c r="I432" s="1280"/>
      <c r="J432" s="1278"/>
      <c r="K432" s="1279"/>
      <c r="L432" s="1280"/>
      <c r="M432" s="1278"/>
      <c r="N432" s="1279"/>
      <c r="O432" s="1280"/>
      <c r="P432" s="1377"/>
      <c r="Q432" s="1377"/>
      <c r="R432" s="1377"/>
      <c r="S432" s="1377"/>
      <c r="T432" s="1377"/>
      <c r="U432" s="1377"/>
      <c r="V432" s="1377"/>
      <c r="W432" s="1377"/>
      <c r="X432" s="1377"/>
      <c r="Y432" s="1377"/>
      <c r="Z432" s="1377"/>
      <c r="AA432" s="1378"/>
      <c r="AB432" s="1376"/>
      <c r="AC432" s="1379"/>
      <c r="AD432" s="1379"/>
      <c r="AE432" s="1379"/>
      <c r="AF432" s="1379"/>
      <c r="AG432" s="1376"/>
      <c r="AH432" s="1376"/>
      <c r="AI432" s="1376"/>
      <c r="AJ432" s="1380"/>
      <c r="AK432" s="1380"/>
      <c r="AL432" s="1376"/>
      <c r="AM432" s="1376"/>
      <c r="AN432" s="1376"/>
      <c r="AO432" s="1376"/>
      <c r="AP432" s="1376"/>
      <c r="AQ432" s="1376"/>
      <c r="AR432" s="1376"/>
      <c r="AS432" s="1376"/>
      <c r="AT432" s="1376"/>
      <c r="AU432" s="1380"/>
      <c r="AV432" s="1376"/>
      <c r="AW432" s="1380"/>
      <c r="AX432" s="1376"/>
      <c r="AY432" s="1376"/>
      <c r="AZ432" s="1376"/>
      <c r="BA432" s="1376"/>
      <c r="BB432" s="1376"/>
      <c r="BC432" s="1376"/>
      <c r="BD432" s="1376"/>
      <c r="BE432" s="1376"/>
      <c r="BF432" s="1376"/>
      <c r="BG432" s="1376"/>
      <c r="BH432" s="1376"/>
      <c r="BI432" s="1254"/>
      <c r="BJ432" s="1255"/>
      <c r="BK432" s="1256"/>
      <c r="BL432" s="915">
        <f t="shared" ref="BL432:BQ432" si="642">BL433+5</f>
        <v>42442</v>
      </c>
      <c r="BM432" s="911">
        <f t="shared" si="642"/>
        <v>42472</v>
      </c>
      <c r="BN432" s="912">
        <f t="shared" si="642"/>
        <v>42503</v>
      </c>
      <c r="BO432" s="1314">
        <f t="shared" si="642"/>
        <v>42534</v>
      </c>
      <c r="BP432" s="1342">
        <f t="shared" si="642"/>
        <v>42564</v>
      </c>
      <c r="BQ432" s="1352">
        <f t="shared" si="642"/>
        <v>42595</v>
      </c>
      <c r="BR432" s="1314">
        <f>BR436+19</f>
        <v>42604</v>
      </c>
      <c r="BS432" s="2293">
        <f t="shared" ref="BS432:CC432" si="643">BS436+19</f>
        <v>42635</v>
      </c>
      <c r="BT432" s="1348">
        <f t="shared" si="643"/>
        <v>42666</v>
      </c>
      <c r="BU432" s="1314">
        <f t="shared" si="643"/>
        <v>42694</v>
      </c>
      <c r="BV432" s="1342">
        <f t="shared" si="643"/>
        <v>42725</v>
      </c>
      <c r="BW432" s="1348">
        <f t="shared" si="643"/>
        <v>42755</v>
      </c>
      <c r="BX432" s="1314">
        <f t="shared" si="643"/>
        <v>42786</v>
      </c>
      <c r="BY432" s="1342">
        <f t="shared" si="643"/>
        <v>42816</v>
      </c>
      <c r="BZ432" s="1348">
        <f t="shared" si="643"/>
        <v>42847</v>
      </c>
      <c r="CA432" s="1936">
        <f t="shared" si="643"/>
        <v>42878</v>
      </c>
      <c r="CB432" s="1342">
        <f t="shared" si="643"/>
        <v>42908</v>
      </c>
      <c r="CC432" s="1348">
        <f t="shared" si="643"/>
        <v>42939</v>
      </c>
      <c r="CD432" s="1314">
        <f>CD436+19</f>
        <v>42604</v>
      </c>
      <c r="CE432" s="2293">
        <f>CE436+19</f>
        <v>42635</v>
      </c>
      <c r="CF432" s="1348">
        <f>CF436+19</f>
        <v>42666</v>
      </c>
      <c r="CG432" s="1314">
        <f t="shared" ref="CG432:CO432" si="644">CG436+19</f>
        <v>42694</v>
      </c>
      <c r="CH432" s="1342">
        <f t="shared" si="644"/>
        <v>42725</v>
      </c>
      <c r="CI432" s="1348">
        <f t="shared" si="644"/>
        <v>42755</v>
      </c>
      <c r="CJ432" s="1314">
        <f t="shared" si="644"/>
        <v>42786</v>
      </c>
      <c r="CK432" s="1342">
        <f t="shared" si="644"/>
        <v>42816</v>
      </c>
      <c r="CL432" s="1348">
        <f t="shared" si="644"/>
        <v>42847</v>
      </c>
      <c r="CM432" s="1936">
        <f t="shared" si="644"/>
        <v>42878</v>
      </c>
      <c r="CN432" s="1342">
        <f t="shared" si="644"/>
        <v>42908</v>
      </c>
      <c r="CO432" s="1348">
        <f t="shared" si="644"/>
        <v>42939</v>
      </c>
      <c r="CP432" s="1314">
        <f>CP436+19</f>
        <v>42604</v>
      </c>
      <c r="CQ432" s="2293">
        <f t="shared" ref="CQ432:CY432" si="645">CQ436+19</f>
        <v>42635</v>
      </c>
      <c r="CR432" s="1348">
        <f t="shared" si="645"/>
        <v>42666</v>
      </c>
      <c r="CS432" s="1314">
        <f t="shared" si="645"/>
        <v>42694</v>
      </c>
      <c r="CT432" s="1342">
        <f t="shared" si="645"/>
        <v>42725</v>
      </c>
      <c r="CU432" s="1348">
        <f t="shared" si="645"/>
        <v>42755</v>
      </c>
      <c r="CV432" s="1314">
        <f t="shared" si="645"/>
        <v>42786</v>
      </c>
      <c r="CW432" s="3800">
        <f t="shared" si="645"/>
        <v>42816</v>
      </c>
      <c r="CX432" s="3801">
        <f t="shared" si="645"/>
        <v>42847</v>
      </c>
      <c r="CY432" s="3802">
        <f t="shared" si="645"/>
        <v>42878</v>
      </c>
    </row>
    <row r="433" spans="1:117" ht="30" hidden="1" customHeight="1" x14ac:dyDescent="0.25">
      <c r="A433" s="4698"/>
      <c r="B433" s="4709"/>
      <c r="C433" s="1286" t="s">
        <v>443</v>
      </c>
      <c r="D433" s="2505"/>
      <c r="E433" s="1391"/>
      <c r="F433" s="1391"/>
      <c r="G433" s="1290"/>
      <c r="H433" s="1291"/>
      <c r="I433" s="1292"/>
      <c r="J433" s="1290"/>
      <c r="K433" s="1291"/>
      <c r="L433" s="1292"/>
      <c r="M433" s="1290"/>
      <c r="N433" s="1291"/>
      <c r="O433" s="1292"/>
      <c r="P433" s="1392"/>
      <c r="Q433" s="1392"/>
      <c r="R433" s="1392"/>
      <c r="S433" s="1392"/>
      <c r="T433" s="1392"/>
      <c r="U433" s="1392"/>
      <c r="V433" s="1392"/>
      <c r="W433" s="1392"/>
      <c r="X433" s="1392"/>
      <c r="Y433" s="1392"/>
      <c r="Z433" s="1392"/>
      <c r="AA433" s="1393"/>
      <c r="AB433" s="1391"/>
      <c r="AC433" s="1391"/>
      <c r="AD433" s="1391"/>
      <c r="AE433" s="1391"/>
      <c r="AF433" s="1391"/>
      <c r="AG433" s="1391"/>
      <c r="AH433" s="1391"/>
      <c r="AI433" s="1391"/>
      <c r="AJ433" s="1394"/>
      <c r="AK433" s="1394"/>
      <c r="AL433" s="1391"/>
      <c r="AM433" s="1391"/>
      <c r="AN433" s="1391"/>
      <c r="AO433" s="1391"/>
      <c r="AP433" s="1391"/>
      <c r="AQ433" s="1391"/>
      <c r="AR433" s="1391"/>
      <c r="AS433" s="1391"/>
      <c r="AT433" s="1391"/>
      <c r="AU433" s="1394"/>
      <c r="AV433" s="1391"/>
      <c r="AW433" s="1394"/>
      <c r="AX433" s="1391"/>
      <c r="AY433" s="1391"/>
      <c r="AZ433" s="1391"/>
      <c r="BA433" s="1391"/>
      <c r="BB433" s="1391"/>
      <c r="BC433" s="1391"/>
      <c r="BD433" s="1391"/>
      <c r="BE433" s="1391"/>
      <c r="BF433" s="1391"/>
      <c r="BG433" s="1391"/>
      <c r="BH433" s="1391"/>
      <c r="BI433" s="1274"/>
      <c r="BJ433" s="1275"/>
      <c r="BK433" s="1276"/>
      <c r="BL433" s="921">
        <f t="shared" ref="BL433:BQ433" si="646">BL430-9</f>
        <v>42437</v>
      </c>
      <c r="BM433" s="1465">
        <f t="shared" si="646"/>
        <v>42467</v>
      </c>
      <c r="BN433" s="1476">
        <f t="shared" si="646"/>
        <v>42498</v>
      </c>
      <c r="BO433" s="1346">
        <f t="shared" si="646"/>
        <v>42529</v>
      </c>
      <c r="BP433" s="1341">
        <f t="shared" si="646"/>
        <v>42559</v>
      </c>
      <c r="BQ433" s="1351">
        <f t="shared" si="646"/>
        <v>42590</v>
      </c>
      <c r="BR433" s="1346">
        <f>BR430-7</f>
        <v>42601</v>
      </c>
      <c r="BS433" s="2134">
        <f t="shared" ref="BS433:CC433" si="647">BS430-7</f>
        <v>42632</v>
      </c>
      <c r="BT433" s="1347">
        <f t="shared" si="647"/>
        <v>42663</v>
      </c>
      <c r="BU433" s="1346">
        <f t="shared" si="647"/>
        <v>42691</v>
      </c>
      <c r="BV433" s="1341">
        <f t="shared" si="647"/>
        <v>42722</v>
      </c>
      <c r="BW433" s="1347">
        <f t="shared" si="647"/>
        <v>42752</v>
      </c>
      <c r="BX433" s="1346">
        <f t="shared" si="647"/>
        <v>42783</v>
      </c>
      <c r="BY433" s="1341">
        <f t="shared" si="647"/>
        <v>42813</v>
      </c>
      <c r="BZ433" s="1347">
        <f t="shared" si="647"/>
        <v>42844</v>
      </c>
      <c r="CA433" s="1935">
        <f t="shared" si="647"/>
        <v>42875</v>
      </c>
      <c r="CB433" s="1341">
        <f t="shared" si="647"/>
        <v>42905</v>
      </c>
      <c r="CC433" s="1347">
        <f t="shared" si="647"/>
        <v>42936</v>
      </c>
      <c r="CD433" s="1346">
        <f>CD430-7</f>
        <v>42601</v>
      </c>
      <c r="CE433" s="2134">
        <f>CE430-7</f>
        <v>42632</v>
      </c>
      <c r="CF433" s="1347">
        <f>CF430-7</f>
        <v>42663</v>
      </c>
      <c r="CG433" s="1346">
        <f t="shared" ref="CG433:CO433" si="648">CG430-7</f>
        <v>42691</v>
      </c>
      <c r="CH433" s="1341">
        <f t="shared" si="648"/>
        <v>42722</v>
      </c>
      <c r="CI433" s="1347">
        <f t="shared" si="648"/>
        <v>42752</v>
      </c>
      <c r="CJ433" s="1346">
        <f t="shared" si="648"/>
        <v>42783</v>
      </c>
      <c r="CK433" s="1341">
        <f t="shared" si="648"/>
        <v>42813</v>
      </c>
      <c r="CL433" s="1347">
        <f t="shared" si="648"/>
        <v>42844</v>
      </c>
      <c r="CM433" s="1935">
        <f t="shared" si="648"/>
        <v>42875</v>
      </c>
      <c r="CN433" s="1341">
        <f t="shared" si="648"/>
        <v>42905</v>
      </c>
      <c r="CO433" s="1347">
        <f t="shared" si="648"/>
        <v>42936</v>
      </c>
      <c r="CP433" s="1346">
        <f>CP430-7</f>
        <v>42601</v>
      </c>
      <c r="CQ433" s="2134">
        <f t="shared" ref="CQ433:CY433" si="649">CQ430-7</f>
        <v>42632</v>
      </c>
      <c r="CR433" s="1347">
        <f t="shared" si="649"/>
        <v>42663</v>
      </c>
      <c r="CS433" s="1346">
        <f t="shared" si="649"/>
        <v>42691</v>
      </c>
      <c r="CT433" s="1341">
        <f t="shared" si="649"/>
        <v>42722</v>
      </c>
      <c r="CU433" s="1347">
        <f t="shared" si="649"/>
        <v>42752</v>
      </c>
      <c r="CV433" s="1346">
        <f t="shared" si="649"/>
        <v>42783</v>
      </c>
      <c r="CW433" s="4063">
        <f t="shared" si="649"/>
        <v>42813</v>
      </c>
      <c r="CX433" s="4064">
        <f t="shared" si="649"/>
        <v>42844</v>
      </c>
      <c r="CY433" s="4065">
        <f t="shared" si="649"/>
        <v>42875</v>
      </c>
    </row>
    <row r="434" spans="1:117" ht="30" hidden="1" customHeight="1" x14ac:dyDescent="0.25">
      <c r="A434" s="4698"/>
      <c r="B434" s="4709"/>
      <c r="C434" s="532" t="s">
        <v>596</v>
      </c>
      <c r="D434" s="2576"/>
      <c r="E434" s="827"/>
      <c r="F434" s="827"/>
      <c r="G434" s="2577"/>
      <c r="H434" s="2578"/>
      <c r="I434" s="2579"/>
      <c r="J434" s="2577"/>
      <c r="K434" s="2578"/>
      <c r="L434" s="2579"/>
      <c r="M434" s="2577"/>
      <c r="N434" s="2578"/>
      <c r="O434" s="2579"/>
      <c r="P434" s="1390"/>
      <c r="Q434" s="1390"/>
      <c r="R434" s="1390"/>
      <c r="S434" s="1390"/>
      <c r="T434" s="1390"/>
      <c r="U434" s="1390"/>
      <c r="V434" s="1390"/>
      <c r="W434" s="1390"/>
      <c r="X434" s="1390"/>
      <c r="Y434" s="1390"/>
      <c r="Z434" s="1390"/>
      <c r="AA434" s="968"/>
      <c r="AB434" s="827"/>
      <c r="AC434" s="827"/>
      <c r="AD434" s="827"/>
      <c r="AE434" s="827"/>
      <c r="AF434" s="827"/>
      <c r="AG434" s="827"/>
      <c r="AH434" s="827"/>
      <c r="AI434" s="827"/>
      <c r="AJ434" s="829"/>
      <c r="AK434" s="829"/>
      <c r="AL434" s="827"/>
      <c r="AM434" s="827"/>
      <c r="AN434" s="827"/>
      <c r="AO434" s="827"/>
      <c r="AP434" s="827"/>
      <c r="AQ434" s="827"/>
      <c r="AR434" s="827"/>
      <c r="AS434" s="827"/>
      <c r="AT434" s="827"/>
      <c r="AU434" s="829"/>
      <c r="AV434" s="827"/>
      <c r="AW434" s="829"/>
      <c r="AX434" s="827"/>
      <c r="AY434" s="827"/>
      <c r="AZ434" s="827"/>
      <c r="BA434" s="827"/>
      <c r="BB434" s="827"/>
      <c r="BC434" s="827"/>
      <c r="BD434" s="827"/>
      <c r="BE434" s="827"/>
      <c r="BF434" s="827"/>
      <c r="BG434" s="827"/>
      <c r="BH434" s="827"/>
      <c r="BI434" s="2577"/>
      <c r="BJ434" s="2578"/>
      <c r="BK434" s="2580"/>
      <c r="BL434" s="846"/>
      <c r="BM434" s="511"/>
      <c r="BN434" s="609"/>
      <c r="BO434" s="846"/>
      <c r="BP434" s="511"/>
      <c r="BQ434" s="609"/>
      <c r="BR434" s="846">
        <f>BR435+4</f>
        <v>42594</v>
      </c>
      <c r="BS434" s="209" t="str">
        <f>BS459</f>
        <v>same as 12/30</v>
      </c>
      <c r="BT434" s="2581">
        <f t="shared" ref="BT434:CC434" si="650">BT435+4</f>
        <v>42656</v>
      </c>
      <c r="BU434" s="846">
        <f t="shared" si="650"/>
        <v>42684</v>
      </c>
      <c r="BV434" s="511">
        <f t="shared" si="650"/>
        <v>42715</v>
      </c>
      <c r="BW434" s="2581">
        <f t="shared" si="650"/>
        <v>42745</v>
      </c>
      <c r="BX434" s="846">
        <f t="shared" si="650"/>
        <v>42776</v>
      </c>
      <c r="BY434" s="511">
        <f t="shared" si="650"/>
        <v>42806</v>
      </c>
      <c r="BZ434" s="2581">
        <f t="shared" si="650"/>
        <v>42837</v>
      </c>
      <c r="CA434" s="2582">
        <f t="shared" si="650"/>
        <v>42868</v>
      </c>
      <c r="CB434" s="511">
        <f t="shared" si="650"/>
        <v>42898</v>
      </c>
      <c r="CC434" s="2581">
        <f t="shared" si="650"/>
        <v>42929</v>
      </c>
      <c r="CD434" s="846">
        <f>CD435+4</f>
        <v>42594</v>
      </c>
      <c r="CE434" s="209" t="str">
        <f>CE459</f>
        <v>same as 12/30</v>
      </c>
      <c r="CF434" s="2581">
        <f>CF435+4</f>
        <v>42656</v>
      </c>
      <c r="CG434" s="846">
        <f t="shared" ref="CG434:CO434" si="651">CG435+4</f>
        <v>42684</v>
      </c>
      <c r="CH434" s="511">
        <f t="shared" si="651"/>
        <v>42715</v>
      </c>
      <c r="CI434" s="2581">
        <f t="shared" si="651"/>
        <v>42745</v>
      </c>
      <c r="CJ434" s="846">
        <f t="shared" si="651"/>
        <v>42776</v>
      </c>
      <c r="CK434" s="511">
        <f t="shared" si="651"/>
        <v>42806</v>
      </c>
      <c r="CL434" s="2581">
        <f t="shared" si="651"/>
        <v>42837</v>
      </c>
      <c r="CM434" s="2582">
        <f t="shared" si="651"/>
        <v>42868</v>
      </c>
      <c r="CN434" s="511">
        <f t="shared" si="651"/>
        <v>42898</v>
      </c>
      <c r="CO434" s="2581">
        <f t="shared" si="651"/>
        <v>42929</v>
      </c>
      <c r="CP434" s="846">
        <f>CP435+4</f>
        <v>42594</v>
      </c>
      <c r="CQ434" s="209" t="str">
        <f>CQ459</f>
        <v>same as 12/30</v>
      </c>
      <c r="CR434" s="2581">
        <f t="shared" ref="CR434:CY434" si="652">CR435+4</f>
        <v>42656</v>
      </c>
      <c r="CS434" s="846">
        <f t="shared" si="652"/>
        <v>42684</v>
      </c>
      <c r="CT434" s="511">
        <f t="shared" si="652"/>
        <v>42715</v>
      </c>
      <c r="CU434" s="2581">
        <f t="shared" si="652"/>
        <v>42745</v>
      </c>
      <c r="CV434" s="846">
        <f t="shared" si="652"/>
        <v>42776</v>
      </c>
      <c r="CW434" s="4066">
        <f t="shared" si="652"/>
        <v>42806</v>
      </c>
      <c r="CX434" s="4067">
        <f t="shared" si="652"/>
        <v>42837</v>
      </c>
      <c r="CY434" s="4068">
        <f t="shared" si="652"/>
        <v>42868</v>
      </c>
    </row>
    <row r="435" spans="1:117" ht="30" hidden="1" customHeight="1" x14ac:dyDescent="0.25">
      <c r="A435" s="4698"/>
      <c r="B435" s="4709"/>
      <c r="C435" s="532" t="s">
        <v>597</v>
      </c>
      <c r="D435" s="2576"/>
      <c r="E435" s="827"/>
      <c r="F435" s="827"/>
      <c r="G435" s="2577"/>
      <c r="H435" s="2578"/>
      <c r="I435" s="2579"/>
      <c r="J435" s="2577"/>
      <c r="K435" s="2578"/>
      <c r="L435" s="2579"/>
      <c r="M435" s="2577"/>
      <c r="N435" s="2578"/>
      <c r="O435" s="2579"/>
      <c r="P435" s="1390"/>
      <c r="Q435" s="1390"/>
      <c r="R435" s="1390"/>
      <c r="S435" s="1390"/>
      <c r="T435" s="1390"/>
      <c r="U435" s="1390"/>
      <c r="V435" s="1390"/>
      <c r="W435" s="1390"/>
      <c r="X435" s="1390"/>
      <c r="Y435" s="1390"/>
      <c r="Z435" s="1390"/>
      <c r="AA435" s="968"/>
      <c r="AB435" s="827"/>
      <c r="AC435" s="827"/>
      <c r="AD435" s="827"/>
      <c r="AE435" s="827"/>
      <c r="AF435" s="827"/>
      <c r="AG435" s="827"/>
      <c r="AH435" s="827"/>
      <c r="AI435" s="827"/>
      <c r="AJ435" s="829"/>
      <c r="AK435" s="829"/>
      <c r="AL435" s="827"/>
      <c r="AM435" s="827"/>
      <c r="AN435" s="827"/>
      <c r="AO435" s="827"/>
      <c r="AP435" s="827"/>
      <c r="AQ435" s="827"/>
      <c r="AR435" s="827"/>
      <c r="AS435" s="827"/>
      <c r="AT435" s="827"/>
      <c r="AU435" s="829"/>
      <c r="AV435" s="827"/>
      <c r="AW435" s="829"/>
      <c r="AX435" s="827"/>
      <c r="AY435" s="827"/>
      <c r="AZ435" s="827"/>
      <c r="BA435" s="827"/>
      <c r="BB435" s="827"/>
      <c r="BC435" s="827"/>
      <c r="BD435" s="827"/>
      <c r="BE435" s="827"/>
      <c r="BF435" s="827"/>
      <c r="BG435" s="827"/>
      <c r="BH435" s="827"/>
      <c r="BI435" s="2577"/>
      <c r="BJ435" s="2578"/>
      <c r="BK435" s="2580"/>
      <c r="BL435" s="846"/>
      <c r="BM435" s="511"/>
      <c r="BN435" s="609"/>
      <c r="BO435" s="846"/>
      <c r="BP435" s="511"/>
      <c r="BQ435" s="609"/>
      <c r="BR435" s="846">
        <f>BR436+5</f>
        <v>42590</v>
      </c>
      <c r="BS435" s="209" t="str">
        <f>BS460</f>
        <v>same as 12/30</v>
      </c>
      <c r="BT435" s="2581">
        <f t="shared" ref="BT435:CC435" si="653">BT436+5</f>
        <v>42652</v>
      </c>
      <c r="BU435" s="846">
        <f t="shared" si="653"/>
        <v>42680</v>
      </c>
      <c r="BV435" s="511">
        <f t="shared" si="653"/>
        <v>42711</v>
      </c>
      <c r="BW435" s="2581">
        <f t="shared" si="653"/>
        <v>42741</v>
      </c>
      <c r="BX435" s="846">
        <f t="shared" si="653"/>
        <v>42772</v>
      </c>
      <c r="BY435" s="511">
        <f t="shared" si="653"/>
        <v>42802</v>
      </c>
      <c r="BZ435" s="2581">
        <f t="shared" si="653"/>
        <v>42833</v>
      </c>
      <c r="CA435" s="2582">
        <f t="shared" si="653"/>
        <v>42864</v>
      </c>
      <c r="CB435" s="511">
        <f t="shared" si="653"/>
        <v>42894</v>
      </c>
      <c r="CC435" s="2581">
        <f t="shared" si="653"/>
        <v>42925</v>
      </c>
      <c r="CD435" s="846">
        <f>CD436+5</f>
        <v>42590</v>
      </c>
      <c r="CE435" s="209" t="str">
        <f>CE460</f>
        <v>same as 12/30</v>
      </c>
      <c r="CF435" s="2581">
        <f>CF436+5</f>
        <v>42652</v>
      </c>
      <c r="CG435" s="846">
        <f t="shared" ref="CG435:CO435" si="654">CG436+5</f>
        <v>42680</v>
      </c>
      <c r="CH435" s="511">
        <f t="shared" si="654"/>
        <v>42711</v>
      </c>
      <c r="CI435" s="2581">
        <f t="shared" si="654"/>
        <v>42741</v>
      </c>
      <c r="CJ435" s="846">
        <f t="shared" si="654"/>
        <v>42772</v>
      </c>
      <c r="CK435" s="511">
        <f t="shared" si="654"/>
        <v>42802</v>
      </c>
      <c r="CL435" s="2581">
        <f t="shared" si="654"/>
        <v>42833</v>
      </c>
      <c r="CM435" s="2582">
        <f t="shared" si="654"/>
        <v>42864</v>
      </c>
      <c r="CN435" s="511">
        <f t="shared" si="654"/>
        <v>42894</v>
      </c>
      <c r="CO435" s="2581">
        <f t="shared" si="654"/>
        <v>42925</v>
      </c>
      <c r="CP435" s="846">
        <f>CP436+5</f>
        <v>42590</v>
      </c>
      <c r="CQ435" s="209" t="str">
        <f>CQ460</f>
        <v>same as 12/30</v>
      </c>
      <c r="CR435" s="2581">
        <f t="shared" ref="CR435:CY435" si="655">CR436+5</f>
        <v>42652</v>
      </c>
      <c r="CS435" s="846">
        <f t="shared" si="655"/>
        <v>42680</v>
      </c>
      <c r="CT435" s="511">
        <f t="shared" si="655"/>
        <v>42711</v>
      </c>
      <c r="CU435" s="2581">
        <f t="shared" si="655"/>
        <v>42741</v>
      </c>
      <c r="CV435" s="846">
        <f t="shared" si="655"/>
        <v>42772</v>
      </c>
      <c r="CW435" s="4066">
        <f t="shared" si="655"/>
        <v>42802</v>
      </c>
      <c r="CX435" s="4067">
        <f t="shared" si="655"/>
        <v>42833</v>
      </c>
      <c r="CY435" s="4068">
        <f t="shared" si="655"/>
        <v>42864</v>
      </c>
    </row>
    <row r="436" spans="1:117" ht="30" hidden="1" customHeight="1" thickBot="1" x14ac:dyDescent="0.3">
      <c r="A436" s="4698"/>
      <c r="B436" s="4709"/>
      <c r="C436" s="1286" t="s">
        <v>583</v>
      </c>
      <c r="D436" s="2505" t="s">
        <v>487</v>
      </c>
      <c r="E436" s="1391"/>
      <c r="F436" s="1391"/>
      <c r="G436" s="1290"/>
      <c r="H436" s="1291"/>
      <c r="I436" s="1292"/>
      <c r="J436" s="1290"/>
      <c r="K436" s="1291"/>
      <c r="L436" s="1292"/>
      <c r="M436" s="1290"/>
      <c r="N436" s="1291"/>
      <c r="O436" s="1292"/>
      <c r="P436" s="1392"/>
      <c r="Q436" s="1392"/>
      <c r="R436" s="1392"/>
      <c r="S436" s="1392"/>
      <c r="T436" s="1392"/>
      <c r="U436" s="1392"/>
      <c r="V436" s="1392"/>
      <c r="W436" s="1392"/>
      <c r="X436" s="1392"/>
      <c r="Y436" s="1392"/>
      <c r="Z436" s="1392"/>
      <c r="AA436" s="1393"/>
      <c r="AB436" s="1391"/>
      <c r="AC436" s="1391"/>
      <c r="AD436" s="1391"/>
      <c r="AE436" s="1391"/>
      <c r="AF436" s="1391"/>
      <c r="AG436" s="1391"/>
      <c r="AH436" s="1391"/>
      <c r="AI436" s="1391"/>
      <c r="AJ436" s="1394"/>
      <c r="AK436" s="1394"/>
      <c r="AL436" s="1391"/>
      <c r="AM436" s="1391"/>
      <c r="AN436" s="1391"/>
      <c r="AO436" s="1391"/>
      <c r="AP436" s="1391"/>
      <c r="AQ436" s="1391"/>
      <c r="AR436" s="1391"/>
      <c r="AS436" s="1391"/>
      <c r="AT436" s="1391"/>
      <c r="AU436" s="1394"/>
      <c r="AV436" s="1391"/>
      <c r="AW436" s="1394"/>
      <c r="AX436" s="1391"/>
      <c r="AY436" s="1391"/>
      <c r="AZ436" s="1391"/>
      <c r="BA436" s="1391"/>
      <c r="BB436" s="1391"/>
      <c r="BC436" s="1391"/>
      <c r="BD436" s="1391"/>
      <c r="BE436" s="1391"/>
      <c r="BF436" s="1391"/>
      <c r="BG436" s="1391"/>
      <c r="BH436" s="1391"/>
      <c r="BI436" s="1274"/>
      <c r="BJ436" s="1275"/>
      <c r="BK436" s="1276"/>
      <c r="BL436" s="921">
        <f>BL433-7</f>
        <v>42430</v>
      </c>
      <c r="BM436" s="1465">
        <f>BM433-14</f>
        <v>42453</v>
      </c>
      <c r="BN436" s="1476">
        <f>BN433-7</f>
        <v>42491</v>
      </c>
      <c r="BO436" s="1484">
        <f>BO433-14</f>
        <v>42515</v>
      </c>
      <c r="BP436" s="1482">
        <f>BP433-14</f>
        <v>42545</v>
      </c>
      <c r="BQ436" s="1487">
        <f>BQ433-14</f>
        <v>42576</v>
      </c>
      <c r="BR436" s="1486">
        <f>BR433-16</f>
        <v>42585</v>
      </c>
      <c r="BS436" s="1482">
        <f t="shared" ref="BS436:CC436" si="656">BS433-16</f>
        <v>42616</v>
      </c>
      <c r="BT436" s="2516">
        <f t="shared" si="656"/>
        <v>42647</v>
      </c>
      <c r="BU436" s="1346">
        <f t="shared" si="656"/>
        <v>42675</v>
      </c>
      <c r="BV436" s="1341">
        <f t="shared" si="656"/>
        <v>42706</v>
      </c>
      <c r="BW436" s="1347">
        <f t="shared" si="656"/>
        <v>42736</v>
      </c>
      <c r="BX436" s="1346">
        <f t="shared" si="656"/>
        <v>42767</v>
      </c>
      <c r="BY436" s="1341">
        <f t="shared" si="656"/>
        <v>42797</v>
      </c>
      <c r="BZ436" s="1347">
        <f t="shared" si="656"/>
        <v>42828</v>
      </c>
      <c r="CA436" s="1935">
        <f t="shared" si="656"/>
        <v>42859</v>
      </c>
      <c r="CB436" s="1341">
        <f t="shared" si="656"/>
        <v>42889</v>
      </c>
      <c r="CC436" s="1347">
        <f t="shared" si="656"/>
        <v>42920</v>
      </c>
      <c r="CD436" s="1486">
        <f>CD433-16</f>
        <v>42585</v>
      </c>
      <c r="CE436" s="1482">
        <f>CE433-16</f>
        <v>42616</v>
      </c>
      <c r="CF436" s="2516">
        <f>CF433-16</f>
        <v>42647</v>
      </c>
      <c r="CG436" s="1346">
        <f t="shared" ref="CG436:CO436" si="657">CG433-16</f>
        <v>42675</v>
      </c>
      <c r="CH436" s="1341">
        <f t="shared" si="657"/>
        <v>42706</v>
      </c>
      <c r="CI436" s="1347">
        <f t="shared" si="657"/>
        <v>42736</v>
      </c>
      <c r="CJ436" s="1346">
        <f t="shared" si="657"/>
        <v>42767</v>
      </c>
      <c r="CK436" s="1341">
        <f t="shared" si="657"/>
        <v>42797</v>
      </c>
      <c r="CL436" s="1347">
        <f t="shared" si="657"/>
        <v>42828</v>
      </c>
      <c r="CM436" s="1935">
        <f t="shared" si="657"/>
        <v>42859</v>
      </c>
      <c r="CN436" s="1341">
        <f t="shared" si="657"/>
        <v>42889</v>
      </c>
      <c r="CO436" s="1347">
        <f t="shared" si="657"/>
        <v>42920</v>
      </c>
      <c r="CP436" s="1486">
        <f>CP433-16</f>
        <v>42585</v>
      </c>
      <c r="CQ436" s="1482">
        <f t="shared" ref="CQ436:CY436" si="658">CQ433-16</f>
        <v>42616</v>
      </c>
      <c r="CR436" s="2516">
        <f t="shared" si="658"/>
        <v>42647</v>
      </c>
      <c r="CS436" s="1346">
        <f t="shared" si="658"/>
        <v>42675</v>
      </c>
      <c r="CT436" s="1341">
        <f t="shared" si="658"/>
        <v>42706</v>
      </c>
      <c r="CU436" s="1347">
        <f t="shared" si="658"/>
        <v>42736</v>
      </c>
      <c r="CV436" s="1346">
        <f t="shared" si="658"/>
        <v>42767</v>
      </c>
      <c r="CW436" s="4063">
        <f t="shared" si="658"/>
        <v>42797</v>
      </c>
      <c r="CX436" s="4064">
        <f t="shared" si="658"/>
        <v>42828</v>
      </c>
      <c r="CY436" s="4065">
        <f t="shared" si="658"/>
        <v>42859</v>
      </c>
    </row>
    <row r="437" spans="1:117" s="2448" customFormat="1" ht="30" hidden="1" customHeight="1" x14ac:dyDescent="0.25">
      <c r="A437" s="4698"/>
      <c r="B437" s="4709"/>
      <c r="C437" s="2511" t="s">
        <v>576</v>
      </c>
      <c r="D437" s="2436"/>
      <c r="E437" s="2436"/>
      <c r="F437" s="2436"/>
      <c r="G437" s="2437"/>
      <c r="H437" s="2438"/>
      <c r="I437" s="2439"/>
      <c r="J437" s="2437"/>
      <c r="K437" s="2438"/>
      <c r="L437" s="2439"/>
      <c r="M437" s="2437"/>
      <c r="N437" s="2438"/>
      <c r="O437" s="2439"/>
      <c r="P437" s="2440"/>
      <c r="Q437" s="2440"/>
      <c r="R437" s="2440"/>
      <c r="S437" s="2440"/>
      <c r="T437" s="2440"/>
      <c r="U437" s="2440"/>
      <c r="V437" s="2440"/>
      <c r="W437" s="2440"/>
      <c r="X437" s="2440"/>
      <c r="Y437" s="2440"/>
      <c r="Z437" s="2440"/>
      <c r="AA437" s="2441"/>
      <c r="AB437" s="2436"/>
      <c r="AC437" s="2442"/>
      <c r="AD437" s="2442"/>
      <c r="AE437" s="2442"/>
      <c r="AF437" s="2442"/>
      <c r="AG437" s="2436"/>
      <c r="AH437" s="2436"/>
      <c r="AI437" s="2436"/>
      <c r="AJ437" s="2443"/>
      <c r="AK437" s="2443"/>
      <c r="AL437" s="2436"/>
      <c r="AM437" s="2436"/>
      <c r="AN437" s="2436"/>
      <c r="AO437" s="2436"/>
      <c r="AP437" s="2436"/>
      <c r="AQ437" s="2436"/>
      <c r="AR437" s="2436"/>
      <c r="AS437" s="2436"/>
      <c r="AT437" s="2436"/>
      <c r="AU437" s="2443"/>
      <c r="AV437" s="2436"/>
      <c r="AW437" s="2443"/>
      <c r="AX437" s="2436"/>
      <c r="AY437" s="2436"/>
      <c r="AZ437" s="2436"/>
      <c r="BA437" s="2436"/>
      <c r="BB437" s="2436"/>
      <c r="BC437" s="2436"/>
      <c r="BD437" s="2436"/>
      <c r="BE437" s="2436"/>
      <c r="BF437" s="2436"/>
      <c r="BG437" s="2436"/>
      <c r="BH437" s="2436"/>
      <c r="BI437" s="2444"/>
      <c r="BJ437" s="2444"/>
      <c r="BK437" s="2444"/>
      <c r="BL437" s="2445"/>
      <c r="BM437" s="2446"/>
      <c r="BN437" s="2447"/>
      <c r="BO437" s="2445"/>
      <c r="BP437" s="2446"/>
      <c r="BQ437" s="2447"/>
      <c r="BR437" s="2501">
        <v>42704</v>
      </c>
      <c r="BS437" s="2495">
        <v>42734</v>
      </c>
      <c r="BT437" s="2502">
        <v>42765</v>
      </c>
      <c r="BU437" s="2501">
        <v>42794</v>
      </c>
      <c r="BV437" s="2495">
        <v>42824</v>
      </c>
      <c r="BW437" s="2502">
        <v>42855</v>
      </c>
      <c r="BX437" s="2501">
        <v>42885</v>
      </c>
      <c r="BY437" s="2495">
        <v>42916</v>
      </c>
      <c r="BZ437" s="2502">
        <v>42946</v>
      </c>
      <c r="CA437" s="2514">
        <v>42977</v>
      </c>
      <c r="CB437" s="2495">
        <v>43008</v>
      </c>
      <c r="CC437" s="2502">
        <v>43038</v>
      </c>
      <c r="CD437" s="2501">
        <v>42704</v>
      </c>
      <c r="CE437" s="2495">
        <v>42734</v>
      </c>
      <c r="CF437" s="2502">
        <v>42765</v>
      </c>
      <c r="CG437" s="2501">
        <v>42794</v>
      </c>
      <c r="CH437" s="2495">
        <v>42824</v>
      </c>
      <c r="CI437" s="2502">
        <v>42855</v>
      </c>
      <c r="CJ437" s="2501">
        <v>42885</v>
      </c>
      <c r="CK437" s="2495">
        <v>42916</v>
      </c>
      <c r="CL437" s="2502">
        <v>42946</v>
      </c>
      <c r="CM437" s="2514">
        <v>42977</v>
      </c>
      <c r="CN437" s="2495">
        <v>43008</v>
      </c>
      <c r="CO437" s="2502">
        <v>43038</v>
      </c>
      <c r="CP437" s="2501">
        <v>42704</v>
      </c>
      <c r="CQ437" s="2495">
        <v>42734</v>
      </c>
      <c r="CR437" s="2502">
        <v>42765</v>
      </c>
      <c r="CS437" s="2501">
        <v>42794</v>
      </c>
      <c r="CT437" s="2495">
        <v>42824</v>
      </c>
      <c r="CU437" s="2502">
        <v>42855</v>
      </c>
      <c r="CV437" s="2501">
        <v>42885</v>
      </c>
      <c r="CW437" s="4069">
        <v>42916</v>
      </c>
      <c r="CX437" s="4070">
        <v>42946</v>
      </c>
      <c r="CY437" s="4071">
        <v>42977</v>
      </c>
      <c r="CZ437" s="4072"/>
      <c r="DA437" s="4072"/>
      <c r="DB437" s="4072"/>
      <c r="DC437" s="4072"/>
      <c r="DD437" s="4072"/>
      <c r="DE437" s="4072"/>
      <c r="DF437" s="4072"/>
      <c r="DG437" s="4072"/>
      <c r="DH437" s="4072"/>
      <c r="DI437" s="4072"/>
      <c r="DJ437" s="4072"/>
      <c r="DK437" s="4072"/>
      <c r="DM437" s="3162"/>
    </row>
    <row r="438" spans="1:117" ht="30" hidden="1" customHeight="1" x14ac:dyDescent="0.25">
      <c r="A438" s="4698"/>
      <c r="B438" s="4709"/>
      <c r="C438" s="1443" t="s">
        <v>457</v>
      </c>
      <c r="D438" s="2507"/>
      <c r="E438" s="1444"/>
      <c r="F438" s="1444"/>
      <c r="G438" s="1445"/>
      <c r="H438" s="1446"/>
      <c r="I438" s="1447"/>
      <c r="J438" s="1445"/>
      <c r="K438" s="1446"/>
      <c r="L438" s="1447"/>
      <c r="M438" s="1445"/>
      <c r="N438" s="1446"/>
      <c r="O438" s="1447"/>
      <c r="P438" s="1448"/>
      <c r="Q438" s="1448"/>
      <c r="R438" s="1448"/>
      <c r="S438" s="1448"/>
      <c r="T438" s="1448"/>
      <c r="U438" s="1448"/>
      <c r="V438" s="1448"/>
      <c r="W438" s="1448"/>
      <c r="X438" s="1448"/>
      <c r="Y438" s="1448"/>
      <c r="Z438" s="1448"/>
      <c r="AA438" s="1449"/>
      <c r="AB438" s="1444"/>
      <c r="AC438" s="1444"/>
      <c r="AD438" s="1444"/>
      <c r="AE438" s="1444"/>
      <c r="AF438" s="1444"/>
      <c r="AG438" s="1444"/>
      <c r="AH438" s="1444"/>
      <c r="AI438" s="1444"/>
      <c r="AJ438" s="1450"/>
      <c r="AK438" s="1450"/>
      <c r="AL438" s="1444"/>
      <c r="AM438" s="1444"/>
      <c r="AN438" s="1444"/>
      <c r="AO438" s="1444"/>
      <c r="AP438" s="1444"/>
      <c r="AQ438" s="1444"/>
      <c r="AR438" s="1444"/>
      <c r="AS438" s="1444"/>
      <c r="AT438" s="1444"/>
      <c r="AU438" s="1450"/>
      <c r="AV438" s="1444"/>
      <c r="AW438" s="1450"/>
      <c r="AX438" s="1444"/>
      <c r="AY438" s="1444"/>
      <c r="AZ438" s="1444"/>
      <c r="BA438" s="1444"/>
      <c r="BB438" s="1444"/>
      <c r="BC438" s="1444"/>
      <c r="BD438" s="1444"/>
      <c r="BE438" s="1444"/>
      <c r="BF438" s="1444"/>
      <c r="BG438" s="1444"/>
      <c r="BH438" s="1444"/>
      <c r="BI438" s="1445"/>
      <c r="BJ438" s="1446"/>
      <c r="BK438" s="1451"/>
      <c r="BL438" s="1466" t="e">
        <f>#REF!</f>
        <v>#REF!</v>
      </c>
      <c r="BM438" s="1466" t="e">
        <f>#REF!</f>
        <v>#REF!</v>
      </c>
      <c r="BN438" s="1477" t="e">
        <f>#REF!</f>
        <v>#REF!</v>
      </c>
      <c r="BO438" s="1452" t="e">
        <f>#REF!</f>
        <v>#REF!</v>
      </c>
      <c r="BP438" s="1453" t="e">
        <f>#REF!</f>
        <v>#REF!</v>
      </c>
      <c r="BQ438" s="1488" t="e">
        <f>#REF!</f>
        <v>#REF!</v>
      </c>
      <c r="BR438" s="1452">
        <f t="shared" ref="BR438:CY438" si="659">BQ56</f>
        <v>42592</v>
      </c>
      <c r="BS438" s="1453">
        <f t="shared" si="659"/>
        <v>42620</v>
      </c>
      <c r="BT438" s="1454">
        <f t="shared" si="659"/>
        <v>42641</v>
      </c>
      <c r="BU438" s="1452" t="str">
        <f t="shared" si="659"/>
        <v>Same as 1/30</v>
      </c>
      <c r="BV438" s="1453">
        <f t="shared" si="659"/>
        <v>42676</v>
      </c>
      <c r="BW438" s="1454">
        <f t="shared" si="659"/>
        <v>42704</v>
      </c>
      <c r="BX438" s="1452">
        <f t="shared" si="659"/>
        <v>42739</v>
      </c>
      <c r="BY438" s="1453">
        <f t="shared" si="659"/>
        <v>42774</v>
      </c>
      <c r="BZ438" s="1454">
        <f t="shared" si="659"/>
        <v>42809</v>
      </c>
      <c r="CA438" s="1937">
        <f t="shared" si="659"/>
        <v>42844</v>
      </c>
      <c r="CB438" s="1453">
        <f t="shared" si="659"/>
        <v>42879</v>
      </c>
      <c r="CC438" s="1454">
        <f t="shared" si="659"/>
        <v>42907</v>
      </c>
      <c r="CD438" s="1452">
        <f t="shared" si="659"/>
        <v>42935</v>
      </c>
      <c r="CE438" s="1453">
        <f t="shared" si="659"/>
        <v>42963</v>
      </c>
      <c r="CF438" s="1454">
        <f t="shared" si="659"/>
        <v>42991</v>
      </c>
      <c r="CG438" s="1452" t="str">
        <f t="shared" si="659"/>
        <v>Same as 1/30</v>
      </c>
      <c r="CH438" s="1453" t="e">
        <f t="shared" si="659"/>
        <v>#REF!</v>
      </c>
      <c r="CI438" s="1454" t="e">
        <f t="shared" si="659"/>
        <v>#REF!</v>
      </c>
      <c r="CJ438" s="1452" t="e">
        <f t="shared" si="659"/>
        <v>#REF!</v>
      </c>
      <c r="CK438" s="1453" t="e">
        <f t="shared" si="659"/>
        <v>#REF!</v>
      </c>
      <c r="CL438" s="1454" t="e">
        <f t="shared" si="659"/>
        <v>#REF!</v>
      </c>
      <c r="CM438" s="1937" t="e">
        <f t="shared" si="659"/>
        <v>#REF!</v>
      </c>
      <c r="CN438" s="1453" t="e">
        <f t="shared" si="659"/>
        <v>#REF!</v>
      </c>
      <c r="CO438" s="1454" t="e">
        <f t="shared" si="659"/>
        <v>#REF!</v>
      </c>
      <c r="CP438" s="1452" t="e">
        <f t="shared" si="659"/>
        <v>#REF!</v>
      </c>
      <c r="CQ438" s="1453" t="e">
        <f t="shared" si="659"/>
        <v>#REF!</v>
      </c>
      <c r="CR438" s="1454" t="e">
        <f t="shared" si="659"/>
        <v>#REF!</v>
      </c>
      <c r="CS438" s="1452" t="str">
        <f t="shared" si="659"/>
        <v>Same as 1/30</v>
      </c>
      <c r="CT438" s="1453" t="e">
        <f t="shared" si="659"/>
        <v>#REF!</v>
      </c>
      <c r="CU438" s="1454" t="e">
        <f t="shared" si="659"/>
        <v>#REF!</v>
      </c>
      <c r="CV438" s="1452">
        <f t="shared" si="659"/>
        <v>43474</v>
      </c>
      <c r="CW438" s="4073">
        <f t="shared" si="659"/>
        <v>43516</v>
      </c>
      <c r="CX438" s="4074">
        <f t="shared" si="659"/>
        <v>43551</v>
      </c>
      <c r="CY438" s="4075">
        <f t="shared" si="659"/>
        <v>43579</v>
      </c>
    </row>
    <row r="439" spans="1:117" ht="30" hidden="1" customHeight="1" x14ac:dyDescent="0.25">
      <c r="A439" s="4698"/>
      <c r="B439" s="4709"/>
      <c r="C439" s="2875" t="s">
        <v>484</v>
      </c>
      <c r="D439" s="2506" t="s">
        <v>486</v>
      </c>
      <c r="E439" s="1376"/>
      <c r="F439" s="1376"/>
      <c r="G439" s="1278"/>
      <c r="H439" s="1279"/>
      <c r="I439" s="1280"/>
      <c r="J439" s="1278"/>
      <c r="K439" s="1279"/>
      <c r="L439" s="1280"/>
      <c r="M439" s="1278"/>
      <c r="N439" s="1279"/>
      <c r="O439" s="1280"/>
      <c r="P439" s="1377"/>
      <c r="Q439" s="1377"/>
      <c r="R439" s="1377"/>
      <c r="S439" s="1377"/>
      <c r="T439" s="1377"/>
      <c r="U439" s="1377"/>
      <c r="V439" s="1377"/>
      <c r="W439" s="1377"/>
      <c r="X439" s="1377"/>
      <c r="Y439" s="1377"/>
      <c r="Z439" s="1377"/>
      <c r="AA439" s="1378"/>
      <c r="AB439" s="1376"/>
      <c r="AC439" s="1379"/>
      <c r="AD439" s="1379"/>
      <c r="AE439" s="1379"/>
      <c r="AF439" s="1379"/>
      <c r="AG439" s="1376"/>
      <c r="AH439" s="1376"/>
      <c r="AI439" s="1376"/>
      <c r="AJ439" s="1380"/>
      <c r="AK439" s="1380"/>
      <c r="AL439" s="1376"/>
      <c r="AM439" s="1376"/>
      <c r="AN439" s="1376"/>
      <c r="AO439" s="1376"/>
      <c r="AP439" s="1376"/>
      <c r="AQ439" s="1376"/>
      <c r="AR439" s="1376"/>
      <c r="AS439" s="1376"/>
      <c r="AT439" s="1376"/>
      <c r="AU439" s="1380"/>
      <c r="AV439" s="1376"/>
      <c r="AW439" s="1380"/>
      <c r="AX439" s="1376"/>
      <c r="AY439" s="1376"/>
      <c r="AZ439" s="1376"/>
      <c r="BA439" s="1376"/>
      <c r="BB439" s="1376"/>
      <c r="BC439" s="1376"/>
      <c r="BD439" s="1376"/>
      <c r="BE439" s="1376"/>
      <c r="BF439" s="1376"/>
      <c r="BG439" s="1376"/>
      <c r="BH439" s="1376"/>
      <c r="BI439" s="1254"/>
      <c r="BJ439" s="1255"/>
      <c r="BK439" s="1256"/>
      <c r="BL439" s="915">
        <f>BL436-6</f>
        <v>42424</v>
      </c>
      <c r="BM439" s="911">
        <f>BM436-7</f>
        <v>42446</v>
      </c>
      <c r="BN439" s="912">
        <f>BN436-6</f>
        <v>42485</v>
      </c>
      <c r="BO439" s="1314">
        <f>BO436-6</f>
        <v>42509</v>
      </c>
      <c r="BP439" s="1342">
        <f>BP436-6</f>
        <v>42539</v>
      </c>
      <c r="BQ439" s="1352">
        <f>BQ436-6</f>
        <v>42570</v>
      </c>
      <c r="BR439" s="1314">
        <f>BR436-6</f>
        <v>42579</v>
      </c>
      <c r="BS439" s="1342">
        <f t="shared" ref="BS439:CC439" si="660">BS436-6</f>
        <v>42610</v>
      </c>
      <c r="BT439" s="1348">
        <f t="shared" si="660"/>
        <v>42641</v>
      </c>
      <c r="BU439" s="1314">
        <f t="shared" si="660"/>
        <v>42669</v>
      </c>
      <c r="BV439" s="1342">
        <f t="shared" si="660"/>
        <v>42700</v>
      </c>
      <c r="BW439" s="1348">
        <f t="shared" si="660"/>
        <v>42730</v>
      </c>
      <c r="BX439" s="1314">
        <f t="shared" si="660"/>
        <v>42761</v>
      </c>
      <c r="BY439" s="1342">
        <f t="shared" si="660"/>
        <v>42791</v>
      </c>
      <c r="BZ439" s="1348">
        <f t="shared" si="660"/>
        <v>42822</v>
      </c>
      <c r="CA439" s="1936">
        <f t="shared" si="660"/>
        <v>42853</v>
      </c>
      <c r="CB439" s="1342">
        <f t="shared" si="660"/>
        <v>42883</v>
      </c>
      <c r="CC439" s="1348">
        <f t="shared" si="660"/>
        <v>42914</v>
      </c>
      <c r="CD439" s="1314">
        <f>CD436-6</f>
        <v>42579</v>
      </c>
      <c r="CE439" s="1342">
        <f>CE436-6</f>
        <v>42610</v>
      </c>
      <c r="CF439" s="1348">
        <f>CF436-6</f>
        <v>42641</v>
      </c>
      <c r="CG439" s="1314">
        <f t="shared" ref="CG439:CO439" si="661">CG436-6</f>
        <v>42669</v>
      </c>
      <c r="CH439" s="1342">
        <f t="shared" si="661"/>
        <v>42700</v>
      </c>
      <c r="CI439" s="1348">
        <f t="shared" si="661"/>
        <v>42730</v>
      </c>
      <c r="CJ439" s="1314">
        <f t="shared" si="661"/>
        <v>42761</v>
      </c>
      <c r="CK439" s="1342">
        <f t="shared" si="661"/>
        <v>42791</v>
      </c>
      <c r="CL439" s="1348">
        <f t="shared" si="661"/>
        <v>42822</v>
      </c>
      <c r="CM439" s="1936">
        <f t="shared" si="661"/>
        <v>42853</v>
      </c>
      <c r="CN439" s="1342">
        <f t="shared" si="661"/>
        <v>42883</v>
      </c>
      <c r="CO439" s="1348">
        <f t="shared" si="661"/>
        <v>42914</v>
      </c>
      <c r="CP439" s="1314">
        <f>CP436-6</f>
        <v>42579</v>
      </c>
      <c r="CQ439" s="1342">
        <f t="shared" ref="CQ439:CY439" si="662">CQ436-6</f>
        <v>42610</v>
      </c>
      <c r="CR439" s="1348">
        <f t="shared" si="662"/>
        <v>42641</v>
      </c>
      <c r="CS439" s="1314">
        <f t="shared" si="662"/>
        <v>42669</v>
      </c>
      <c r="CT439" s="1342">
        <f t="shared" si="662"/>
        <v>42700</v>
      </c>
      <c r="CU439" s="1348">
        <f t="shared" si="662"/>
        <v>42730</v>
      </c>
      <c r="CV439" s="1314">
        <f t="shared" si="662"/>
        <v>42761</v>
      </c>
      <c r="CW439" s="3800">
        <f t="shared" si="662"/>
        <v>42791</v>
      </c>
      <c r="CX439" s="3801">
        <f t="shared" si="662"/>
        <v>42822</v>
      </c>
      <c r="CY439" s="3802">
        <f t="shared" si="662"/>
        <v>42853</v>
      </c>
    </row>
    <row r="440" spans="1:117" ht="30" hidden="1" customHeight="1" x14ac:dyDescent="0.25">
      <c r="A440" s="4698"/>
      <c r="B440" s="4709"/>
      <c r="C440" s="2875" t="s">
        <v>488</v>
      </c>
      <c r="D440" s="2506" t="s">
        <v>485</v>
      </c>
      <c r="E440" s="1376"/>
      <c r="F440" s="1376"/>
      <c r="G440" s="1278"/>
      <c r="H440" s="1279"/>
      <c r="I440" s="1280"/>
      <c r="J440" s="1278"/>
      <c r="K440" s="1279"/>
      <c r="L440" s="1280"/>
      <c r="M440" s="1278"/>
      <c r="N440" s="1279"/>
      <c r="O440" s="1280"/>
      <c r="P440" s="1377"/>
      <c r="Q440" s="1377"/>
      <c r="R440" s="1377"/>
      <c r="S440" s="1377"/>
      <c r="T440" s="1377"/>
      <c r="U440" s="1377"/>
      <c r="V440" s="1377"/>
      <c r="W440" s="1377"/>
      <c r="X440" s="1377"/>
      <c r="Y440" s="1377"/>
      <c r="Z440" s="1377"/>
      <c r="AA440" s="1378"/>
      <c r="AB440" s="1376"/>
      <c r="AC440" s="1379"/>
      <c r="AD440" s="1379"/>
      <c r="AE440" s="1379"/>
      <c r="AF440" s="1379"/>
      <c r="AG440" s="1376"/>
      <c r="AH440" s="1376"/>
      <c r="AI440" s="1376"/>
      <c r="AJ440" s="1380"/>
      <c r="AK440" s="1380"/>
      <c r="AL440" s="1376"/>
      <c r="AM440" s="1376"/>
      <c r="AN440" s="1376"/>
      <c r="AO440" s="1376"/>
      <c r="AP440" s="1376"/>
      <c r="AQ440" s="1376"/>
      <c r="AR440" s="1376"/>
      <c r="AS440" s="1376"/>
      <c r="AT440" s="1376"/>
      <c r="AU440" s="1380"/>
      <c r="AV440" s="1376"/>
      <c r="AW440" s="1380"/>
      <c r="AX440" s="1376"/>
      <c r="AY440" s="1376"/>
      <c r="AZ440" s="1376"/>
      <c r="BA440" s="1376"/>
      <c r="BB440" s="1376"/>
      <c r="BC440" s="1376"/>
      <c r="BD440" s="1376"/>
      <c r="BE440" s="1376"/>
      <c r="BF440" s="1376"/>
      <c r="BG440" s="1376"/>
      <c r="BH440" s="1376"/>
      <c r="BI440" s="1254"/>
      <c r="BJ440" s="1255"/>
      <c r="BK440" s="1256"/>
      <c r="BL440" s="915">
        <f>BL439-20</f>
        <v>42404</v>
      </c>
      <c r="BM440" s="911">
        <f>BM439-27</f>
        <v>42419</v>
      </c>
      <c r="BN440" s="912">
        <f>BN439-27</f>
        <v>42458</v>
      </c>
      <c r="BO440" s="1485">
        <f>BO439-20</f>
        <v>42489</v>
      </c>
      <c r="BP440" s="1342">
        <f>BP439-20</f>
        <v>42519</v>
      </c>
      <c r="BQ440" s="1352">
        <f>BQ439-20</f>
        <v>42550</v>
      </c>
      <c r="BR440" s="1314">
        <f>BR439-27</f>
        <v>42552</v>
      </c>
      <c r="BS440" s="1342">
        <f t="shared" ref="BS440:CC440" si="663">BS439-27</f>
        <v>42583</v>
      </c>
      <c r="BT440" s="1348">
        <f t="shared" si="663"/>
        <v>42614</v>
      </c>
      <c r="BU440" s="1314">
        <f t="shared" si="663"/>
        <v>42642</v>
      </c>
      <c r="BV440" s="1342">
        <f t="shared" si="663"/>
        <v>42673</v>
      </c>
      <c r="BW440" s="1348">
        <f t="shared" si="663"/>
        <v>42703</v>
      </c>
      <c r="BX440" s="1314">
        <f t="shared" si="663"/>
        <v>42734</v>
      </c>
      <c r="BY440" s="1342">
        <f t="shared" si="663"/>
        <v>42764</v>
      </c>
      <c r="BZ440" s="1348">
        <f t="shared" si="663"/>
        <v>42795</v>
      </c>
      <c r="CA440" s="1936">
        <f t="shared" si="663"/>
        <v>42826</v>
      </c>
      <c r="CB440" s="1342">
        <f t="shared" si="663"/>
        <v>42856</v>
      </c>
      <c r="CC440" s="1348">
        <f t="shared" si="663"/>
        <v>42887</v>
      </c>
      <c r="CD440" s="1314">
        <f>CD439-27</f>
        <v>42552</v>
      </c>
      <c r="CE440" s="1342">
        <f>CE439-27</f>
        <v>42583</v>
      </c>
      <c r="CF440" s="1348">
        <f>CF439-27</f>
        <v>42614</v>
      </c>
      <c r="CG440" s="1314">
        <f t="shared" ref="CG440:CO440" si="664">CG439-27</f>
        <v>42642</v>
      </c>
      <c r="CH440" s="1342">
        <f t="shared" si="664"/>
        <v>42673</v>
      </c>
      <c r="CI440" s="1348">
        <f t="shared" si="664"/>
        <v>42703</v>
      </c>
      <c r="CJ440" s="1314">
        <f t="shared" si="664"/>
        <v>42734</v>
      </c>
      <c r="CK440" s="1342">
        <f t="shared" si="664"/>
        <v>42764</v>
      </c>
      <c r="CL440" s="1348">
        <f t="shared" si="664"/>
        <v>42795</v>
      </c>
      <c r="CM440" s="1936">
        <f t="shared" si="664"/>
        <v>42826</v>
      </c>
      <c r="CN440" s="1342">
        <f t="shared" si="664"/>
        <v>42856</v>
      </c>
      <c r="CO440" s="1348">
        <f t="shared" si="664"/>
        <v>42887</v>
      </c>
      <c r="CP440" s="1314">
        <f>CP439-27</f>
        <v>42552</v>
      </c>
      <c r="CQ440" s="1342">
        <f t="shared" ref="CQ440:CY440" si="665">CQ439-27</f>
        <v>42583</v>
      </c>
      <c r="CR440" s="1348">
        <f t="shared" si="665"/>
        <v>42614</v>
      </c>
      <c r="CS440" s="1314">
        <f t="shared" si="665"/>
        <v>42642</v>
      </c>
      <c r="CT440" s="1342">
        <f t="shared" si="665"/>
        <v>42673</v>
      </c>
      <c r="CU440" s="1348">
        <f t="shared" si="665"/>
        <v>42703</v>
      </c>
      <c r="CV440" s="1314">
        <f t="shared" si="665"/>
        <v>42734</v>
      </c>
      <c r="CW440" s="3800">
        <f t="shared" si="665"/>
        <v>42764</v>
      </c>
      <c r="CX440" s="3801">
        <f t="shared" si="665"/>
        <v>42795</v>
      </c>
      <c r="CY440" s="3802">
        <f t="shared" si="665"/>
        <v>42826</v>
      </c>
    </row>
    <row r="441" spans="1:117" ht="30" hidden="1" customHeight="1" x14ac:dyDescent="0.25">
      <c r="A441" s="4698"/>
      <c r="B441" s="4709"/>
      <c r="C441" s="2875" t="s">
        <v>489</v>
      </c>
      <c r="D441" s="2506" t="s">
        <v>419</v>
      </c>
      <c r="E441" s="1376"/>
      <c r="F441" s="1376"/>
      <c r="G441" s="1278"/>
      <c r="H441" s="1279"/>
      <c r="I441" s="1280"/>
      <c r="J441" s="1278"/>
      <c r="K441" s="1279"/>
      <c r="L441" s="1280"/>
      <c r="M441" s="1278"/>
      <c r="N441" s="1279"/>
      <c r="O441" s="1280"/>
      <c r="P441" s="1377"/>
      <c r="Q441" s="1377"/>
      <c r="R441" s="1377"/>
      <c r="S441" s="1377"/>
      <c r="T441" s="1377"/>
      <c r="U441" s="1377"/>
      <c r="V441" s="1377"/>
      <c r="W441" s="1377"/>
      <c r="X441" s="1377"/>
      <c r="Y441" s="1377"/>
      <c r="Z441" s="1377"/>
      <c r="AA441" s="1378"/>
      <c r="AB441" s="1376"/>
      <c r="AC441" s="1379"/>
      <c r="AD441" s="1379"/>
      <c r="AE441" s="1379"/>
      <c r="AF441" s="1379"/>
      <c r="AG441" s="1376"/>
      <c r="AH441" s="1376"/>
      <c r="AI441" s="1376"/>
      <c r="AJ441" s="1380"/>
      <c r="AK441" s="1380"/>
      <c r="AL441" s="1376"/>
      <c r="AM441" s="1376"/>
      <c r="AN441" s="1376"/>
      <c r="AO441" s="1376"/>
      <c r="AP441" s="1376"/>
      <c r="AQ441" s="1376"/>
      <c r="AR441" s="1376"/>
      <c r="AS441" s="1376"/>
      <c r="AT441" s="1376"/>
      <c r="AU441" s="1380"/>
      <c r="AV441" s="1376"/>
      <c r="AW441" s="1380"/>
      <c r="AX441" s="1376"/>
      <c r="AY441" s="1376"/>
      <c r="AZ441" s="1376"/>
      <c r="BA441" s="1376"/>
      <c r="BB441" s="1376"/>
      <c r="BC441" s="1376"/>
      <c r="BD441" s="1376"/>
      <c r="BE441" s="1376"/>
      <c r="BF441" s="1376"/>
      <c r="BG441" s="1376"/>
      <c r="BH441" s="1376"/>
      <c r="BI441" s="1254"/>
      <c r="BJ441" s="1255"/>
      <c r="BK441" s="1256"/>
      <c r="BL441" s="915">
        <f t="shared" ref="BL441:CD441" si="666">BL440-4</f>
        <v>42400</v>
      </c>
      <c r="BM441" s="911">
        <f t="shared" si="666"/>
        <v>42415</v>
      </c>
      <c r="BN441" s="912">
        <f t="shared" si="666"/>
        <v>42454</v>
      </c>
      <c r="BO441" s="1314">
        <f t="shared" si="666"/>
        <v>42485</v>
      </c>
      <c r="BP441" s="1342">
        <f t="shared" si="666"/>
        <v>42515</v>
      </c>
      <c r="BQ441" s="1352">
        <f t="shared" si="666"/>
        <v>42546</v>
      </c>
      <c r="BR441" s="1314">
        <f t="shared" si="666"/>
        <v>42548</v>
      </c>
      <c r="BS441" s="1342">
        <f t="shared" si="666"/>
        <v>42579</v>
      </c>
      <c r="BT441" s="1348">
        <f t="shared" si="666"/>
        <v>42610</v>
      </c>
      <c r="BU441" s="1314">
        <f t="shared" si="666"/>
        <v>42638</v>
      </c>
      <c r="BV441" s="1342">
        <f t="shared" si="666"/>
        <v>42669</v>
      </c>
      <c r="BW441" s="1348">
        <f t="shared" si="666"/>
        <v>42699</v>
      </c>
      <c r="BX441" s="1314">
        <f t="shared" si="666"/>
        <v>42730</v>
      </c>
      <c r="BY441" s="1342">
        <f t="shared" si="666"/>
        <v>42760</v>
      </c>
      <c r="BZ441" s="1348">
        <f t="shared" si="666"/>
        <v>42791</v>
      </c>
      <c r="CA441" s="1936">
        <f t="shared" si="666"/>
        <v>42822</v>
      </c>
      <c r="CB441" s="1342">
        <f t="shared" si="666"/>
        <v>42852</v>
      </c>
      <c r="CC441" s="1348">
        <f t="shared" si="666"/>
        <v>42883</v>
      </c>
      <c r="CD441" s="1314">
        <f t="shared" si="666"/>
        <v>42548</v>
      </c>
      <c r="CE441" s="1342">
        <f>CE440-4</f>
        <v>42579</v>
      </c>
      <c r="CF441" s="1348">
        <f>CF440-4</f>
        <v>42610</v>
      </c>
      <c r="CG441" s="1314">
        <f t="shared" ref="CG441:CY441" si="667">CG440-4</f>
        <v>42638</v>
      </c>
      <c r="CH441" s="1342">
        <f t="shared" si="667"/>
        <v>42669</v>
      </c>
      <c r="CI441" s="1348">
        <f t="shared" si="667"/>
        <v>42699</v>
      </c>
      <c r="CJ441" s="1314">
        <f t="shared" si="667"/>
        <v>42730</v>
      </c>
      <c r="CK441" s="1342">
        <f t="shared" si="667"/>
        <v>42760</v>
      </c>
      <c r="CL441" s="1348">
        <f t="shared" si="667"/>
        <v>42791</v>
      </c>
      <c r="CM441" s="1936">
        <f t="shared" si="667"/>
        <v>42822</v>
      </c>
      <c r="CN441" s="1342">
        <f t="shared" si="667"/>
        <v>42852</v>
      </c>
      <c r="CO441" s="1348">
        <f t="shared" si="667"/>
        <v>42883</v>
      </c>
      <c r="CP441" s="1314">
        <f t="shared" si="667"/>
        <v>42548</v>
      </c>
      <c r="CQ441" s="1342">
        <f t="shared" si="667"/>
        <v>42579</v>
      </c>
      <c r="CR441" s="1348">
        <f t="shared" si="667"/>
        <v>42610</v>
      </c>
      <c r="CS441" s="1314">
        <f t="shared" si="667"/>
        <v>42638</v>
      </c>
      <c r="CT441" s="1342">
        <f t="shared" si="667"/>
        <v>42669</v>
      </c>
      <c r="CU441" s="1348">
        <f t="shared" si="667"/>
        <v>42699</v>
      </c>
      <c r="CV441" s="1314">
        <f t="shared" si="667"/>
        <v>42730</v>
      </c>
      <c r="CW441" s="3800">
        <f t="shared" si="667"/>
        <v>42760</v>
      </c>
      <c r="CX441" s="3801">
        <f t="shared" si="667"/>
        <v>42791</v>
      </c>
      <c r="CY441" s="3802">
        <f t="shared" si="667"/>
        <v>42822</v>
      </c>
    </row>
    <row r="442" spans="1:117" ht="30" hidden="1" customHeight="1" x14ac:dyDescent="0.25">
      <c r="A442" s="4698"/>
      <c r="B442" s="4709"/>
      <c r="C442" s="1286" t="s">
        <v>593</v>
      </c>
      <c r="D442" s="2565"/>
      <c r="E442" s="2566"/>
      <c r="F442" s="2566"/>
      <c r="G442" s="2567"/>
      <c r="H442" s="2568"/>
      <c r="I442" s="2569"/>
      <c r="J442" s="2567"/>
      <c r="K442" s="2568"/>
      <c r="L442" s="2569"/>
      <c r="M442" s="2567"/>
      <c r="N442" s="2568"/>
      <c r="O442" s="2569"/>
      <c r="P442" s="2570"/>
      <c r="Q442" s="2570"/>
      <c r="R442" s="2570"/>
      <c r="S442" s="2570"/>
      <c r="T442" s="2570"/>
      <c r="U442" s="2570"/>
      <c r="V442" s="2570"/>
      <c r="W442" s="2570"/>
      <c r="X442" s="2570"/>
      <c r="Y442" s="2570"/>
      <c r="Z442" s="2570"/>
      <c r="AA442" s="2571"/>
      <c r="AB442" s="2566"/>
      <c r="AC442" s="1391"/>
      <c r="AD442" s="1391"/>
      <c r="AE442" s="1391"/>
      <c r="AF442" s="1391"/>
      <c r="AG442" s="2566"/>
      <c r="AH442" s="2566"/>
      <c r="AI442" s="2566"/>
      <c r="AJ442" s="2572"/>
      <c r="AK442" s="2572"/>
      <c r="AL442" s="2566"/>
      <c r="AM442" s="2566"/>
      <c r="AN442" s="2566"/>
      <c r="AO442" s="2566"/>
      <c r="AP442" s="2566"/>
      <c r="AQ442" s="2566"/>
      <c r="AR442" s="2566"/>
      <c r="AS442" s="2566"/>
      <c r="AT442" s="2566"/>
      <c r="AU442" s="2572"/>
      <c r="AV442" s="2566"/>
      <c r="AW442" s="2572"/>
      <c r="AX442" s="2566"/>
      <c r="AY442" s="2566"/>
      <c r="AZ442" s="2566"/>
      <c r="BA442" s="2566"/>
      <c r="BB442" s="2566"/>
      <c r="BC442" s="2566"/>
      <c r="BD442" s="2566"/>
      <c r="BE442" s="2566"/>
      <c r="BF442" s="2566"/>
      <c r="BG442" s="2566"/>
      <c r="BH442" s="2566"/>
      <c r="BI442" s="2567"/>
      <c r="BJ442" s="2568"/>
      <c r="BK442" s="2573"/>
      <c r="BL442" s="2144"/>
      <c r="BM442" s="2216"/>
      <c r="BN442" s="2136"/>
      <c r="BO442" s="2144"/>
      <c r="BP442" s="2216"/>
      <c r="BQ442" s="2136"/>
      <c r="BR442" s="2144">
        <f>BR443+2</f>
        <v>42543</v>
      </c>
      <c r="BS442" s="2216">
        <f t="shared" ref="BS442:CY442" si="668">BS443+2</f>
        <v>42574</v>
      </c>
      <c r="BT442" s="2574">
        <f t="shared" si="668"/>
        <v>42605</v>
      </c>
      <c r="BU442" s="2144">
        <f t="shared" si="668"/>
        <v>42633</v>
      </c>
      <c r="BV442" s="2216">
        <f t="shared" si="668"/>
        <v>42664</v>
      </c>
      <c r="BW442" s="2574">
        <f t="shared" si="668"/>
        <v>42694</v>
      </c>
      <c r="BX442" s="2144">
        <f t="shared" si="668"/>
        <v>42725</v>
      </c>
      <c r="BY442" s="2216">
        <f t="shared" si="668"/>
        <v>42755</v>
      </c>
      <c r="BZ442" s="2574">
        <f t="shared" si="668"/>
        <v>42786</v>
      </c>
      <c r="CA442" s="2575">
        <f t="shared" si="668"/>
        <v>42817</v>
      </c>
      <c r="CB442" s="2216">
        <f t="shared" si="668"/>
        <v>42847</v>
      </c>
      <c r="CC442" s="2574">
        <f t="shared" si="668"/>
        <v>42878</v>
      </c>
      <c r="CD442" s="2144">
        <f>CD443+2</f>
        <v>42543</v>
      </c>
      <c r="CE442" s="2216">
        <f t="shared" si="668"/>
        <v>42574</v>
      </c>
      <c r="CF442" s="2574">
        <f t="shared" si="668"/>
        <v>42605</v>
      </c>
      <c r="CG442" s="2144">
        <f t="shared" si="668"/>
        <v>42633</v>
      </c>
      <c r="CH442" s="2216">
        <f t="shared" si="668"/>
        <v>42664</v>
      </c>
      <c r="CI442" s="2574">
        <f t="shared" si="668"/>
        <v>42694</v>
      </c>
      <c r="CJ442" s="2144">
        <f t="shared" si="668"/>
        <v>42725</v>
      </c>
      <c r="CK442" s="2216">
        <f t="shared" si="668"/>
        <v>42755</v>
      </c>
      <c r="CL442" s="2574">
        <f t="shared" si="668"/>
        <v>42786</v>
      </c>
      <c r="CM442" s="2575">
        <f t="shared" si="668"/>
        <v>42817</v>
      </c>
      <c r="CN442" s="2216">
        <f t="shared" si="668"/>
        <v>42847</v>
      </c>
      <c r="CO442" s="2574">
        <f t="shared" si="668"/>
        <v>42878</v>
      </c>
      <c r="CP442" s="2144">
        <f>CP443+2</f>
        <v>42543</v>
      </c>
      <c r="CQ442" s="2216">
        <f t="shared" si="668"/>
        <v>42574</v>
      </c>
      <c r="CR442" s="2574">
        <f t="shared" si="668"/>
        <v>42605</v>
      </c>
      <c r="CS442" s="2144">
        <f t="shared" si="668"/>
        <v>42633</v>
      </c>
      <c r="CT442" s="2216">
        <f t="shared" si="668"/>
        <v>42664</v>
      </c>
      <c r="CU442" s="2574">
        <f t="shared" si="668"/>
        <v>42694</v>
      </c>
      <c r="CV442" s="2144">
        <f t="shared" si="668"/>
        <v>42725</v>
      </c>
      <c r="CW442" s="3803">
        <f t="shared" si="668"/>
        <v>42755</v>
      </c>
      <c r="CX442" s="3804">
        <f t="shared" si="668"/>
        <v>42786</v>
      </c>
      <c r="CY442" s="3805">
        <f t="shared" si="668"/>
        <v>42817</v>
      </c>
    </row>
    <row r="443" spans="1:117" ht="30" hidden="1" customHeight="1" x14ac:dyDescent="0.25">
      <c r="A443" s="4698"/>
      <c r="B443" s="4709"/>
      <c r="C443" s="2875" t="s">
        <v>490</v>
      </c>
      <c r="D443" s="2506" t="s">
        <v>419</v>
      </c>
      <c r="E443" s="1376"/>
      <c r="F443" s="1376"/>
      <c r="G443" s="1278"/>
      <c r="H443" s="1279"/>
      <c r="I443" s="1280"/>
      <c r="J443" s="1278"/>
      <c r="K443" s="1279"/>
      <c r="L443" s="1280"/>
      <c r="M443" s="1278"/>
      <c r="N443" s="1279"/>
      <c r="O443" s="1280"/>
      <c r="P443" s="1377"/>
      <c r="Q443" s="1377"/>
      <c r="R443" s="1377"/>
      <c r="S443" s="1377"/>
      <c r="T443" s="1377"/>
      <c r="U443" s="1377"/>
      <c r="V443" s="1377"/>
      <c r="W443" s="1377"/>
      <c r="X443" s="1377"/>
      <c r="Y443" s="1377"/>
      <c r="Z443" s="1377"/>
      <c r="AA443" s="1378"/>
      <c r="AB443" s="1376"/>
      <c r="AC443" s="1379"/>
      <c r="AD443" s="1379"/>
      <c r="AE443" s="1379"/>
      <c r="AF443" s="1379"/>
      <c r="AG443" s="1376"/>
      <c r="AH443" s="1376"/>
      <c r="AI443" s="1376"/>
      <c r="AJ443" s="1380"/>
      <c r="AK443" s="1380"/>
      <c r="AL443" s="1376"/>
      <c r="AM443" s="1376"/>
      <c r="AN443" s="1376"/>
      <c r="AO443" s="1376"/>
      <c r="AP443" s="1376"/>
      <c r="AQ443" s="1376"/>
      <c r="AR443" s="1376"/>
      <c r="AS443" s="1376"/>
      <c r="AT443" s="1376"/>
      <c r="AU443" s="1380"/>
      <c r="AV443" s="1376"/>
      <c r="AW443" s="1380"/>
      <c r="AX443" s="1376"/>
      <c r="AY443" s="1376"/>
      <c r="AZ443" s="1376"/>
      <c r="BA443" s="1376"/>
      <c r="BB443" s="1376"/>
      <c r="BC443" s="1376"/>
      <c r="BD443" s="1376"/>
      <c r="BE443" s="1376"/>
      <c r="BF443" s="1376"/>
      <c r="BG443" s="1376"/>
      <c r="BH443" s="1376"/>
      <c r="BI443" s="1254"/>
      <c r="BJ443" s="1255"/>
      <c r="BK443" s="1256"/>
      <c r="BL443" s="915">
        <f t="shared" ref="BL443:BQ443" si="669">BL441-7</f>
        <v>42393</v>
      </c>
      <c r="BM443" s="911">
        <f t="shared" si="669"/>
        <v>42408</v>
      </c>
      <c r="BN443" s="912">
        <f t="shared" si="669"/>
        <v>42447</v>
      </c>
      <c r="BO443" s="1314">
        <f t="shared" si="669"/>
        <v>42478</v>
      </c>
      <c r="BP443" s="1342">
        <f t="shared" si="669"/>
        <v>42508</v>
      </c>
      <c r="BQ443" s="1352">
        <f t="shared" si="669"/>
        <v>42539</v>
      </c>
      <c r="BR443" s="1314">
        <f>BR441-7</f>
        <v>42541</v>
      </c>
      <c r="BS443" s="1342">
        <f t="shared" ref="BS443:CC443" si="670">BS441-7</f>
        <v>42572</v>
      </c>
      <c r="BT443" s="1348">
        <f t="shared" si="670"/>
        <v>42603</v>
      </c>
      <c r="BU443" s="1314">
        <f t="shared" si="670"/>
        <v>42631</v>
      </c>
      <c r="BV443" s="1342">
        <f t="shared" si="670"/>
        <v>42662</v>
      </c>
      <c r="BW443" s="1348">
        <f t="shared" si="670"/>
        <v>42692</v>
      </c>
      <c r="BX443" s="1314">
        <f t="shared" si="670"/>
        <v>42723</v>
      </c>
      <c r="BY443" s="1342">
        <f t="shared" si="670"/>
        <v>42753</v>
      </c>
      <c r="BZ443" s="1348">
        <f t="shared" si="670"/>
        <v>42784</v>
      </c>
      <c r="CA443" s="1936">
        <f t="shared" si="670"/>
        <v>42815</v>
      </c>
      <c r="CB443" s="1342">
        <f t="shared" si="670"/>
        <v>42845</v>
      </c>
      <c r="CC443" s="1348">
        <f t="shared" si="670"/>
        <v>42876</v>
      </c>
      <c r="CD443" s="1314">
        <f>CD441-7</f>
        <v>42541</v>
      </c>
      <c r="CE443" s="1342">
        <f>CE441-7</f>
        <v>42572</v>
      </c>
      <c r="CF443" s="1348">
        <f>CF441-7</f>
        <v>42603</v>
      </c>
      <c r="CG443" s="1314">
        <f t="shared" ref="CG443:CO443" si="671">CG441-7</f>
        <v>42631</v>
      </c>
      <c r="CH443" s="1342">
        <f t="shared" si="671"/>
        <v>42662</v>
      </c>
      <c r="CI443" s="1348">
        <f t="shared" si="671"/>
        <v>42692</v>
      </c>
      <c r="CJ443" s="1314">
        <f t="shared" si="671"/>
        <v>42723</v>
      </c>
      <c r="CK443" s="1342">
        <f t="shared" si="671"/>
        <v>42753</v>
      </c>
      <c r="CL443" s="1348">
        <f t="shared" si="671"/>
        <v>42784</v>
      </c>
      <c r="CM443" s="1936">
        <f t="shared" si="671"/>
        <v>42815</v>
      </c>
      <c r="CN443" s="1342">
        <f t="shared" si="671"/>
        <v>42845</v>
      </c>
      <c r="CO443" s="1348">
        <f t="shared" si="671"/>
        <v>42876</v>
      </c>
      <c r="CP443" s="1314">
        <f>CP441-7</f>
        <v>42541</v>
      </c>
      <c r="CQ443" s="1342">
        <f t="shared" ref="CQ443:CY443" si="672">CQ441-7</f>
        <v>42572</v>
      </c>
      <c r="CR443" s="1348">
        <f t="shared" si="672"/>
        <v>42603</v>
      </c>
      <c r="CS443" s="1314">
        <f t="shared" si="672"/>
        <v>42631</v>
      </c>
      <c r="CT443" s="1342">
        <f t="shared" si="672"/>
        <v>42662</v>
      </c>
      <c r="CU443" s="1348">
        <f t="shared" si="672"/>
        <v>42692</v>
      </c>
      <c r="CV443" s="1314">
        <f t="shared" si="672"/>
        <v>42723</v>
      </c>
      <c r="CW443" s="3800">
        <f t="shared" si="672"/>
        <v>42753</v>
      </c>
      <c r="CX443" s="3801">
        <f t="shared" si="672"/>
        <v>42784</v>
      </c>
      <c r="CY443" s="3802">
        <f t="shared" si="672"/>
        <v>42815</v>
      </c>
    </row>
    <row r="444" spans="1:117" ht="30" hidden="1" customHeight="1" x14ac:dyDescent="0.25">
      <c r="A444" s="4698"/>
      <c r="B444" s="4709"/>
      <c r="C444" s="1286" t="s">
        <v>491</v>
      </c>
      <c r="D444" s="2505" t="s">
        <v>420</v>
      </c>
      <c r="E444" s="1391"/>
      <c r="F444" s="1391"/>
      <c r="G444" s="1290"/>
      <c r="H444" s="1291"/>
      <c r="I444" s="1292"/>
      <c r="J444" s="1290"/>
      <c r="K444" s="1291"/>
      <c r="L444" s="1292"/>
      <c r="M444" s="1290"/>
      <c r="N444" s="1291"/>
      <c r="O444" s="1292"/>
      <c r="P444" s="1392"/>
      <c r="Q444" s="1392"/>
      <c r="R444" s="1392"/>
      <c r="S444" s="1392"/>
      <c r="T444" s="1392"/>
      <c r="U444" s="1392"/>
      <c r="V444" s="1392"/>
      <c r="W444" s="1392"/>
      <c r="X444" s="1392"/>
      <c r="Y444" s="1392"/>
      <c r="Z444" s="1392"/>
      <c r="AA444" s="1393"/>
      <c r="AB444" s="1391"/>
      <c r="AC444" s="1391"/>
      <c r="AD444" s="1391"/>
      <c r="AE444" s="1391"/>
      <c r="AF444" s="1391"/>
      <c r="AG444" s="1391"/>
      <c r="AH444" s="1391"/>
      <c r="AI444" s="1391"/>
      <c r="AJ444" s="1394"/>
      <c r="AK444" s="1394"/>
      <c r="AL444" s="1391"/>
      <c r="AM444" s="1391"/>
      <c r="AN444" s="1391"/>
      <c r="AO444" s="1391"/>
      <c r="AP444" s="1391"/>
      <c r="AQ444" s="1391"/>
      <c r="AR444" s="1391"/>
      <c r="AS444" s="1391"/>
      <c r="AT444" s="1391"/>
      <c r="AU444" s="1394"/>
      <c r="AV444" s="1391"/>
      <c r="AW444" s="1394"/>
      <c r="AX444" s="1391"/>
      <c r="AY444" s="1391"/>
      <c r="AZ444" s="1391"/>
      <c r="BA444" s="1391"/>
      <c r="BB444" s="1391"/>
      <c r="BC444" s="1391"/>
      <c r="BD444" s="1391"/>
      <c r="BE444" s="1391"/>
      <c r="BF444" s="1391"/>
      <c r="BG444" s="1391"/>
      <c r="BH444" s="1391"/>
      <c r="BI444" s="1274"/>
      <c r="BJ444" s="1275"/>
      <c r="BK444" s="1276"/>
      <c r="BL444" s="921">
        <f t="shared" ref="BL444:CD444" si="673">BL443-5</f>
        <v>42388</v>
      </c>
      <c r="BM444" s="1465">
        <f t="shared" si="673"/>
        <v>42403</v>
      </c>
      <c r="BN444" s="1476">
        <f t="shared" si="673"/>
        <v>42442</v>
      </c>
      <c r="BO444" s="1346">
        <f t="shared" si="673"/>
        <v>42473</v>
      </c>
      <c r="BP444" s="1341">
        <f t="shared" si="673"/>
        <v>42503</v>
      </c>
      <c r="BQ444" s="1351">
        <f t="shared" si="673"/>
        <v>42534</v>
      </c>
      <c r="BR444" s="1346">
        <f t="shared" si="673"/>
        <v>42536</v>
      </c>
      <c r="BS444" s="1341">
        <f t="shared" si="673"/>
        <v>42567</v>
      </c>
      <c r="BT444" s="1347">
        <f t="shared" si="673"/>
        <v>42598</v>
      </c>
      <c r="BU444" s="1346">
        <f t="shared" si="673"/>
        <v>42626</v>
      </c>
      <c r="BV444" s="1341">
        <f t="shared" si="673"/>
        <v>42657</v>
      </c>
      <c r="BW444" s="1347">
        <f t="shared" si="673"/>
        <v>42687</v>
      </c>
      <c r="BX444" s="1346">
        <f t="shared" si="673"/>
        <v>42718</v>
      </c>
      <c r="BY444" s="1341">
        <f t="shared" si="673"/>
        <v>42748</v>
      </c>
      <c r="BZ444" s="1347">
        <f t="shared" si="673"/>
        <v>42779</v>
      </c>
      <c r="CA444" s="1935">
        <f t="shared" si="673"/>
        <v>42810</v>
      </c>
      <c r="CB444" s="1341">
        <f t="shared" si="673"/>
        <v>42840</v>
      </c>
      <c r="CC444" s="1347">
        <f t="shared" si="673"/>
        <v>42871</v>
      </c>
      <c r="CD444" s="1346">
        <f t="shared" si="673"/>
        <v>42536</v>
      </c>
      <c r="CE444" s="1341">
        <f>CE443-5</f>
        <v>42567</v>
      </c>
      <c r="CF444" s="1347">
        <f>CF443-5</f>
        <v>42598</v>
      </c>
      <c r="CG444" s="1346">
        <f t="shared" ref="CG444:CY444" si="674">CG443-5</f>
        <v>42626</v>
      </c>
      <c r="CH444" s="1341">
        <f t="shared" si="674"/>
        <v>42657</v>
      </c>
      <c r="CI444" s="1347">
        <f t="shared" si="674"/>
        <v>42687</v>
      </c>
      <c r="CJ444" s="1346">
        <f t="shared" si="674"/>
        <v>42718</v>
      </c>
      <c r="CK444" s="1341">
        <f t="shared" si="674"/>
        <v>42748</v>
      </c>
      <c r="CL444" s="1347">
        <f t="shared" si="674"/>
        <v>42779</v>
      </c>
      <c r="CM444" s="1935">
        <f t="shared" si="674"/>
        <v>42810</v>
      </c>
      <c r="CN444" s="1341">
        <f t="shared" si="674"/>
        <v>42840</v>
      </c>
      <c r="CO444" s="1347">
        <f t="shared" si="674"/>
        <v>42871</v>
      </c>
      <c r="CP444" s="1346">
        <f t="shared" si="674"/>
        <v>42536</v>
      </c>
      <c r="CQ444" s="1341">
        <f t="shared" si="674"/>
        <v>42567</v>
      </c>
      <c r="CR444" s="1347">
        <f t="shared" si="674"/>
        <v>42598</v>
      </c>
      <c r="CS444" s="1346">
        <f t="shared" si="674"/>
        <v>42626</v>
      </c>
      <c r="CT444" s="1341">
        <f t="shared" si="674"/>
        <v>42657</v>
      </c>
      <c r="CU444" s="1347">
        <f t="shared" si="674"/>
        <v>42687</v>
      </c>
      <c r="CV444" s="1346">
        <f t="shared" si="674"/>
        <v>42718</v>
      </c>
      <c r="CW444" s="4063">
        <f t="shared" si="674"/>
        <v>42748</v>
      </c>
      <c r="CX444" s="4064">
        <f t="shared" si="674"/>
        <v>42779</v>
      </c>
      <c r="CY444" s="4065">
        <f t="shared" si="674"/>
        <v>42810</v>
      </c>
    </row>
    <row r="445" spans="1:117" ht="30" hidden="1" customHeight="1" x14ac:dyDescent="0.25">
      <c r="A445" s="4698"/>
      <c r="B445" s="4709"/>
      <c r="C445" s="2467" t="s">
        <v>584</v>
      </c>
      <c r="D445" s="2508"/>
      <c r="E445" s="1391"/>
      <c r="F445" s="1391"/>
      <c r="G445" s="2468"/>
      <c r="H445" s="2469"/>
      <c r="I445" s="2470"/>
      <c r="J445" s="2468"/>
      <c r="K445" s="2469"/>
      <c r="L445" s="2470"/>
      <c r="M445" s="2468"/>
      <c r="N445" s="2469"/>
      <c r="O445" s="2470"/>
      <c r="P445" s="1392"/>
      <c r="Q445" s="1392"/>
      <c r="R445" s="1392"/>
      <c r="S445" s="1392"/>
      <c r="T445" s="1392"/>
      <c r="U445" s="1392"/>
      <c r="V445" s="1392"/>
      <c r="W445" s="1392"/>
      <c r="X445" s="1392"/>
      <c r="Y445" s="1392"/>
      <c r="Z445" s="1392"/>
      <c r="AA445" s="1393"/>
      <c r="AB445" s="1391"/>
      <c r="AC445" s="1391"/>
      <c r="AD445" s="1391"/>
      <c r="AE445" s="1391"/>
      <c r="AF445" s="1391"/>
      <c r="AG445" s="1391"/>
      <c r="AH445" s="1391"/>
      <c r="AI445" s="1391"/>
      <c r="AJ445" s="1394"/>
      <c r="AK445" s="1394"/>
      <c r="AL445" s="1391"/>
      <c r="AM445" s="1391"/>
      <c r="AN445" s="1391"/>
      <c r="AO445" s="1391"/>
      <c r="AP445" s="1391"/>
      <c r="AQ445" s="1391"/>
      <c r="AR445" s="1391"/>
      <c r="AS445" s="1391"/>
      <c r="AT445" s="1391"/>
      <c r="AU445" s="1394"/>
      <c r="AV445" s="1391"/>
      <c r="AW445" s="1394"/>
      <c r="AX445" s="1391"/>
      <c r="AY445" s="1391"/>
      <c r="AZ445" s="1391"/>
      <c r="BA445" s="1391"/>
      <c r="BB445" s="1391"/>
      <c r="BC445" s="1391"/>
      <c r="BD445" s="1391"/>
      <c r="BE445" s="1391"/>
      <c r="BF445" s="1391"/>
      <c r="BG445" s="1391"/>
      <c r="BH445" s="1391"/>
      <c r="BI445" s="2449"/>
      <c r="BJ445" s="2450"/>
      <c r="BK445" s="2451"/>
      <c r="BL445" s="2452"/>
      <c r="BM445" s="2453"/>
      <c r="BN445" s="2454"/>
      <c r="BO445" s="2471"/>
      <c r="BP445" s="2472"/>
      <c r="BQ445" s="2473"/>
      <c r="BR445" s="1343">
        <f>BR444-42</f>
        <v>42494</v>
      </c>
      <c r="BS445" s="1339">
        <f t="shared" ref="BS445:CC445" si="675">BS444-42</f>
        <v>42525</v>
      </c>
      <c r="BT445" s="1344">
        <f t="shared" si="675"/>
        <v>42556</v>
      </c>
      <c r="BU445" s="1343">
        <f t="shared" si="675"/>
        <v>42584</v>
      </c>
      <c r="BV445" s="1339">
        <f t="shared" si="675"/>
        <v>42615</v>
      </c>
      <c r="BW445" s="1344">
        <f t="shared" si="675"/>
        <v>42645</v>
      </c>
      <c r="BX445" s="1343">
        <f t="shared" si="675"/>
        <v>42676</v>
      </c>
      <c r="BY445" s="1339">
        <f t="shared" si="675"/>
        <v>42706</v>
      </c>
      <c r="BZ445" s="1344">
        <f t="shared" si="675"/>
        <v>42737</v>
      </c>
      <c r="CA445" s="1933">
        <f t="shared" si="675"/>
        <v>42768</v>
      </c>
      <c r="CB445" s="1339">
        <f t="shared" si="675"/>
        <v>42798</v>
      </c>
      <c r="CC445" s="1344">
        <f t="shared" si="675"/>
        <v>42829</v>
      </c>
      <c r="CD445" s="1343">
        <f>CD444-42</f>
        <v>42494</v>
      </c>
      <c r="CE445" s="1339">
        <f>CE444-42</f>
        <v>42525</v>
      </c>
      <c r="CF445" s="1344">
        <f>CF444-42</f>
        <v>42556</v>
      </c>
      <c r="CG445" s="1343">
        <f t="shared" ref="CG445:CO445" si="676">CG444-42</f>
        <v>42584</v>
      </c>
      <c r="CH445" s="1339">
        <f t="shared" si="676"/>
        <v>42615</v>
      </c>
      <c r="CI445" s="1344">
        <f t="shared" si="676"/>
        <v>42645</v>
      </c>
      <c r="CJ445" s="1343">
        <f t="shared" si="676"/>
        <v>42676</v>
      </c>
      <c r="CK445" s="1339">
        <f t="shared" si="676"/>
        <v>42706</v>
      </c>
      <c r="CL445" s="1344">
        <f t="shared" si="676"/>
        <v>42737</v>
      </c>
      <c r="CM445" s="1933">
        <f t="shared" si="676"/>
        <v>42768</v>
      </c>
      <c r="CN445" s="1339">
        <f t="shared" si="676"/>
        <v>42798</v>
      </c>
      <c r="CO445" s="1344">
        <f t="shared" si="676"/>
        <v>42829</v>
      </c>
      <c r="CP445" s="1343">
        <f>CP444-42</f>
        <v>42494</v>
      </c>
      <c r="CQ445" s="1339">
        <f t="shared" ref="CQ445:CY445" si="677">CQ444-42</f>
        <v>42525</v>
      </c>
      <c r="CR445" s="1344">
        <f t="shared" si="677"/>
        <v>42556</v>
      </c>
      <c r="CS445" s="1343">
        <f t="shared" si="677"/>
        <v>42584</v>
      </c>
      <c r="CT445" s="1339">
        <f t="shared" si="677"/>
        <v>42615</v>
      </c>
      <c r="CU445" s="1344">
        <f t="shared" si="677"/>
        <v>42645</v>
      </c>
      <c r="CV445" s="1343">
        <f t="shared" si="677"/>
        <v>42676</v>
      </c>
      <c r="CW445" s="4060">
        <f t="shared" si="677"/>
        <v>42706</v>
      </c>
      <c r="CX445" s="4061">
        <f t="shared" si="677"/>
        <v>42737</v>
      </c>
      <c r="CY445" s="4062">
        <f t="shared" si="677"/>
        <v>42768</v>
      </c>
    </row>
    <row r="446" spans="1:117" ht="30" hidden="1" customHeight="1" thickBot="1" x14ac:dyDescent="0.3">
      <c r="A446" s="4698"/>
      <c r="B446" s="4709"/>
      <c r="C446" s="1572" t="s">
        <v>466</v>
      </c>
      <c r="D446" s="2509"/>
      <c r="E446" s="2474"/>
      <c r="F446" s="2474"/>
      <c r="G446" s="1305"/>
      <c r="H446" s="1305"/>
      <c r="I446" s="1305"/>
      <c r="J446" s="1305"/>
      <c r="K446" s="1305"/>
      <c r="L446" s="1305"/>
      <c r="M446" s="1305"/>
      <c r="N446" s="1305"/>
      <c r="O446" s="1305"/>
      <c r="P446" s="1305"/>
      <c r="Q446" s="1305"/>
      <c r="R446" s="1305"/>
      <c r="S446" s="1305"/>
      <c r="T446" s="1305"/>
      <c r="U446" s="1305"/>
      <c r="V446" s="1305"/>
      <c r="W446" s="1305"/>
      <c r="X446" s="1305"/>
      <c r="Y446" s="1305"/>
      <c r="Z446" s="1305"/>
      <c r="AA446" s="2475"/>
      <c r="AB446" s="2474"/>
      <c r="AC446" s="2474"/>
      <c r="AD446" s="2474"/>
      <c r="AE446" s="2474"/>
      <c r="AF446" s="2474"/>
      <c r="AG446" s="2474"/>
      <c r="AH446" s="2474"/>
      <c r="AI446" s="2474"/>
      <c r="AJ446" s="2476"/>
      <c r="AK446" s="2476"/>
      <c r="AL446" s="2474"/>
      <c r="AM446" s="2474"/>
      <c r="AN446" s="2474"/>
      <c r="AO446" s="2474"/>
      <c r="AP446" s="2474"/>
      <c r="AQ446" s="2474"/>
      <c r="AR446" s="2474"/>
      <c r="AS446" s="2474"/>
      <c r="AT446" s="2474"/>
      <c r="AU446" s="2476"/>
      <c r="AV446" s="2474"/>
      <c r="AW446" s="2476"/>
      <c r="AX446" s="2474"/>
      <c r="AY446" s="2474"/>
      <c r="AZ446" s="2474"/>
      <c r="BA446" s="2474"/>
      <c r="BB446" s="2474"/>
      <c r="BC446" s="2474"/>
      <c r="BD446" s="2474"/>
      <c r="BE446" s="2474"/>
      <c r="BF446" s="2474"/>
      <c r="BG446" s="2474"/>
      <c r="BH446" s="2474"/>
      <c r="BI446" s="2477"/>
      <c r="BJ446" s="2477"/>
      <c r="BK446" s="2477"/>
      <c r="BL446" s="1465"/>
      <c r="BM446" s="1465"/>
      <c r="BN446" s="1465"/>
      <c r="BO446" s="1579">
        <f>BO444-14</f>
        <v>42459</v>
      </c>
      <c r="BP446" s="1579">
        <f>BP444-14</f>
        <v>42489</v>
      </c>
      <c r="BQ446" s="1580">
        <f>BQ444-14</f>
        <v>42520</v>
      </c>
      <c r="BR446" s="856">
        <f>BR444-14</f>
        <v>42522</v>
      </c>
      <c r="BS446" s="607">
        <f t="shared" ref="BS446:CC446" si="678">BS444-14</f>
        <v>42553</v>
      </c>
      <c r="BT446" s="1681">
        <f t="shared" si="678"/>
        <v>42584</v>
      </c>
      <c r="BU446" s="856">
        <f t="shared" si="678"/>
        <v>42612</v>
      </c>
      <c r="BV446" s="607">
        <f t="shared" si="678"/>
        <v>42643</v>
      </c>
      <c r="BW446" s="1681">
        <f t="shared" si="678"/>
        <v>42673</v>
      </c>
      <c r="BX446" s="856">
        <f t="shared" si="678"/>
        <v>42704</v>
      </c>
      <c r="BY446" s="607">
        <f t="shared" si="678"/>
        <v>42734</v>
      </c>
      <c r="BZ446" s="1681">
        <f t="shared" si="678"/>
        <v>42765</v>
      </c>
      <c r="CA446" s="2515">
        <f t="shared" si="678"/>
        <v>42796</v>
      </c>
      <c r="CB446" s="607">
        <f t="shared" si="678"/>
        <v>42826</v>
      </c>
      <c r="CC446" s="1681">
        <f t="shared" si="678"/>
        <v>42857</v>
      </c>
      <c r="CD446" s="856">
        <f>CD444-14</f>
        <v>42522</v>
      </c>
      <c r="CE446" s="607">
        <f>CE444-14</f>
        <v>42553</v>
      </c>
      <c r="CF446" s="1681">
        <f>CF444-14</f>
        <v>42584</v>
      </c>
      <c r="CG446" s="856">
        <f t="shared" ref="CG446:CO446" si="679">CG444-14</f>
        <v>42612</v>
      </c>
      <c r="CH446" s="607">
        <f t="shared" si="679"/>
        <v>42643</v>
      </c>
      <c r="CI446" s="1681">
        <f t="shared" si="679"/>
        <v>42673</v>
      </c>
      <c r="CJ446" s="856">
        <f t="shared" si="679"/>
        <v>42704</v>
      </c>
      <c r="CK446" s="607">
        <f t="shared" si="679"/>
        <v>42734</v>
      </c>
      <c r="CL446" s="1681">
        <f t="shared" si="679"/>
        <v>42765</v>
      </c>
      <c r="CM446" s="2515">
        <f t="shared" si="679"/>
        <v>42796</v>
      </c>
      <c r="CN446" s="607">
        <f t="shared" si="679"/>
        <v>42826</v>
      </c>
      <c r="CO446" s="1681">
        <f t="shared" si="679"/>
        <v>42857</v>
      </c>
      <c r="CP446" s="856">
        <f>CP444-14</f>
        <v>42522</v>
      </c>
      <c r="CQ446" s="607">
        <f t="shared" ref="CQ446:CY446" si="680">CQ444-14</f>
        <v>42553</v>
      </c>
      <c r="CR446" s="1681">
        <f t="shared" si="680"/>
        <v>42584</v>
      </c>
      <c r="CS446" s="856">
        <f t="shared" si="680"/>
        <v>42612</v>
      </c>
      <c r="CT446" s="607">
        <f t="shared" si="680"/>
        <v>42643</v>
      </c>
      <c r="CU446" s="1681">
        <f t="shared" si="680"/>
        <v>42673</v>
      </c>
      <c r="CV446" s="856">
        <f t="shared" si="680"/>
        <v>42704</v>
      </c>
      <c r="CW446" s="4076">
        <f t="shared" si="680"/>
        <v>42734</v>
      </c>
      <c r="CX446" s="4077">
        <f t="shared" si="680"/>
        <v>42765</v>
      </c>
      <c r="CY446" s="4078">
        <f t="shared" si="680"/>
        <v>42796</v>
      </c>
    </row>
    <row r="447" spans="1:117" ht="30" hidden="1" customHeight="1" thickBot="1" x14ac:dyDescent="0.3">
      <c r="A447" s="4698"/>
      <c r="B447" s="4709"/>
      <c r="C447" s="827"/>
      <c r="D447" s="827"/>
      <c r="E447" s="827"/>
      <c r="F447" s="827"/>
      <c r="G447" s="1390"/>
      <c r="H447" s="1390"/>
      <c r="I447" s="1390"/>
      <c r="J447" s="1390"/>
      <c r="K447" s="1390"/>
      <c r="L447" s="1390"/>
      <c r="M447" s="1390"/>
      <c r="N447" s="1390"/>
      <c r="O447" s="1390"/>
      <c r="P447" s="1390"/>
      <c r="Q447" s="1390"/>
      <c r="R447" s="1390"/>
      <c r="S447" s="1390"/>
      <c r="T447" s="1390"/>
      <c r="U447" s="1390"/>
      <c r="V447" s="1390"/>
      <c r="W447" s="1390"/>
      <c r="X447" s="1390"/>
      <c r="Y447" s="1390"/>
      <c r="Z447" s="1390"/>
      <c r="AA447" s="968"/>
      <c r="AB447" s="827"/>
      <c r="AC447" s="827"/>
      <c r="AD447" s="827"/>
      <c r="AE447" s="827"/>
      <c r="AF447" s="827"/>
      <c r="AG447" s="827"/>
      <c r="AH447" s="827"/>
      <c r="AI447" s="827"/>
      <c r="AJ447" s="829"/>
      <c r="AK447" s="829"/>
      <c r="AL447" s="827"/>
      <c r="AM447" s="827"/>
      <c r="AN447" s="827"/>
      <c r="AO447" s="827"/>
      <c r="AP447" s="827"/>
      <c r="AQ447" s="827"/>
      <c r="AR447" s="827"/>
      <c r="AS447" s="827"/>
      <c r="AT447" s="827"/>
      <c r="AU447" s="829"/>
      <c r="AV447" s="827"/>
      <c r="AW447" s="829"/>
      <c r="AX447" s="827"/>
      <c r="AY447" s="827"/>
      <c r="AZ447" s="827"/>
      <c r="BA447" s="827"/>
      <c r="BB447" s="827"/>
      <c r="BC447" s="827"/>
      <c r="BD447" s="827"/>
      <c r="BE447" s="827"/>
      <c r="BF447" s="827"/>
      <c r="BG447" s="827"/>
      <c r="BH447" s="827"/>
      <c r="BI447" s="1390"/>
      <c r="BJ447" s="1390"/>
      <c r="BK447" s="1390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</row>
    <row r="448" spans="1:117" ht="30" hidden="1" customHeight="1" thickBot="1" x14ac:dyDescent="0.3">
      <c r="A448" s="4698"/>
      <c r="B448" s="4709"/>
      <c r="C448" s="827"/>
      <c r="D448" s="827"/>
      <c r="E448" s="827"/>
      <c r="F448" s="827"/>
      <c r="G448" s="1390"/>
      <c r="H448" s="1390"/>
      <c r="I448" s="1390"/>
      <c r="J448" s="1390"/>
      <c r="K448" s="1390"/>
      <c r="L448" s="1390"/>
      <c r="M448" s="1390"/>
      <c r="N448" s="1390"/>
      <c r="O448" s="1390"/>
      <c r="P448" s="1390"/>
      <c r="Q448" s="1390"/>
      <c r="R448" s="1390"/>
      <c r="S448" s="1390"/>
      <c r="T448" s="1390"/>
      <c r="U448" s="1390"/>
      <c r="V448" s="1390"/>
      <c r="W448" s="1390"/>
      <c r="X448" s="1390"/>
      <c r="Y448" s="1390"/>
      <c r="Z448" s="1390"/>
      <c r="AA448" s="968"/>
      <c r="AB448" s="827"/>
      <c r="AC448" s="827"/>
      <c r="AD448" s="827"/>
      <c r="AE448" s="827"/>
      <c r="AF448" s="827"/>
      <c r="AG448" s="827"/>
      <c r="AH448" s="827"/>
      <c r="AI448" s="827"/>
      <c r="AJ448" s="829"/>
      <c r="AK448" s="829"/>
      <c r="AL448" s="827"/>
      <c r="AM448" s="827"/>
      <c r="AN448" s="827"/>
      <c r="AO448" s="827"/>
      <c r="AP448" s="827"/>
      <c r="AQ448" s="827"/>
      <c r="AR448" s="827"/>
      <c r="AS448" s="827"/>
      <c r="AT448" s="827"/>
      <c r="AU448" s="829"/>
      <c r="AV448" s="827"/>
      <c r="AW448" s="829"/>
      <c r="AX448" s="827"/>
      <c r="AY448" s="827"/>
      <c r="AZ448" s="827"/>
      <c r="BA448" s="827"/>
      <c r="BB448" s="827"/>
      <c r="BC448" s="827"/>
      <c r="BD448" s="827"/>
      <c r="BE448" s="827"/>
      <c r="BF448" s="827"/>
      <c r="BG448" s="827"/>
      <c r="BH448" s="827"/>
      <c r="BI448" s="1390"/>
      <c r="BJ448" s="1390"/>
      <c r="BK448" s="1390"/>
      <c r="BL448" s="121"/>
      <c r="BM448" s="121"/>
      <c r="BN448" s="121"/>
      <c r="BO448" s="121"/>
      <c r="BP448" s="121"/>
      <c r="BQ448" s="121"/>
      <c r="BR448" s="4772" t="s">
        <v>587</v>
      </c>
      <c r="BS448" s="4773"/>
      <c r="BT448" s="4774"/>
      <c r="BU448" s="4772" t="s">
        <v>542</v>
      </c>
      <c r="BV448" s="4775"/>
      <c r="BW448" s="4776"/>
      <c r="BX448" s="4772" t="s">
        <v>543</v>
      </c>
      <c r="BY448" s="4773"/>
      <c r="BZ448" s="4774"/>
      <c r="CA448" s="4777" t="s">
        <v>588</v>
      </c>
      <c r="CB448" s="4769"/>
      <c r="CC448" s="4777" t="s">
        <v>587</v>
      </c>
      <c r="CD448" s="4778"/>
      <c r="CE448" s="4779"/>
      <c r="CF448" s="4780"/>
      <c r="CG448" s="4772" t="s">
        <v>542</v>
      </c>
      <c r="CH448" s="4775"/>
      <c r="CI448" s="4776"/>
      <c r="CJ448" s="4772" t="s">
        <v>543</v>
      </c>
      <c r="CK448" s="4773"/>
      <c r="CL448" s="4774"/>
      <c r="CM448" s="4777" t="s">
        <v>588</v>
      </c>
      <c r="CN448" s="4769"/>
      <c r="CO448" s="4777" t="s">
        <v>587</v>
      </c>
      <c r="CP448" s="4778"/>
      <c r="CQ448" s="4779"/>
      <c r="CR448" s="4780"/>
      <c r="CZ448" s="3806"/>
    </row>
    <row r="449" spans="1:117" s="2448" customFormat="1" ht="30" hidden="1" customHeight="1" thickBot="1" x14ac:dyDescent="0.3">
      <c r="A449" s="4698"/>
      <c r="B449" s="4709"/>
      <c r="C449" s="2526" t="s">
        <v>577</v>
      </c>
      <c r="D449" s="2526"/>
      <c r="E449" s="2526"/>
      <c r="F449" s="2526"/>
      <c r="G449" s="2527"/>
      <c r="H449" s="2528"/>
      <c r="I449" s="2529"/>
      <c r="J449" s="2527"/>
      <c r="K449" s="2528"/>
      <c r="L449" s="2529"/>
      <c r="M449" s="2527"/>
      <c r="N449" s="2528"/>
      <c r="O449" s="2529"/>
      <c r="P449" s="2530"/>
      <c r="Q449" s="2530"/>
      <c r="R449" s="2530"/>
      <c r="S449" s="2530"/>
      <c r="T449" s="2530"/>
      <c r="U449" s="2530"/>
      <c r="V449" s="2530"/>
      <c r="W449" s="2530"/>
      <c r="X449" s="2530"/>
      <c r="Y449" s="2530"/>
      <c r="Z449" s="2530"/>
      <c r="AA449" s="2531"/>
      <c r="AB449" s="2526"/>
      <c r="AC449" s="2532"/>
      <c r="AD449" s="2532"/>
      <c r="AE449" s="2532"/>
      <c r="AF449" s="2532"/>
      <c r="AG449" s="2526"/>
      <c r="AH449" s="2526"/>
      <c r="AI449" s="2526"/>
      <c r="AJ449" s="2533"/>
      <c r="AK449" s="2533"/>
      <c r="AL449" s="2526"/>
      <c r="AM449" s="2526"/>
      <c r="AN449" s="2526"/>
      <c r="AO449" s="2526"/>
      <c r="AP449" s="2526"/>
      <c r="AQ449" s="2526"/>
      <c r="AR449" s="2526"/>
      <c r="AS449" s="2526"/>
      <c r="AT449" s="2526"/>
      <c r="AU449" s="2533"/>
      <c r="AV449" s="2526"/>
      <c r="AW449" s="2533"/>
      <c r="AX449" s="2526"/>
      <c r="AY449" s="2526"/>
      <c r="AZ449" s="2526"/>
      <c r="BA449" s="2526"/>
      <c r="BB449" s="2526"/>
      <c r="BC449" s="2526"/>
      <c r="BD449" s="2526"/>
      <c r="BE449" s="2526"/>
      <c r="BF449" s="2526"/>
      <c r="BG449" s="2526"/>
      <c r="BH449" s="2526"/>
      <c r="BI449" s="2534"/>
      <c r="BJ449" s="2534"/>
      <c r="BK449" s="2534"/>
      <c r="BL449" s="2535"/>
      <c r="BM449" s="2536"/>
      <c r="BN449" s="2537"/>
      <c r="BO449" s="2535"/>
      <c r="BP449" s="2536"/>
      <c r="BQ449" s="2537"/>
      <c r="BR449" s="2538">
        <v>42734</v>
      </c>
      <c r="BS449" s="2539">
        <v>42765</v>
      </c>
      <c r="BT449" s="2540">
        <v>42794</v>
      </c>
      <c r="BU449" s="2541">
        <v>42824</v>
      </c>
      <c r="BV449" s="2539">
        <v>42855</v>
      </c>
      <c r="BW449" s="2540">
        <v>42885</v>
      </c>
      <c r="BX449" s="2541">
        <v>42916</v>
      </c>
      <c r="BY449" s="2539">
        <v>42946</v>
      </c>
      <c r="BZ449" s="2540">
        <v>42977</v>
      </c>
      <c r="CA449" s="2544">
        <v>43008</v>
      </c>
      <c r="CB449" s="2545">
        <v>43038</v>
      </c>
      <c r="CC449" s="2546">
        <v>43069</v>
      </c>
      <c r="CD449" s="2542">
        <v>43099</v>
      </c>
      <c r="CE449" s="2539">
        <v>42765</v>
      </c>
      <c r="CF449" s="2540">
        <v>42794</v>
      </c>
      <c r="CG449" s="2541">
        <v>42824</v>
      </c>
      <c r="CH449" s="2539">
        <v>42855</v>
      </c>
      <c r="CI449" s="2540">
        <v>42885</v>
      </c>
      <c r="CJ449" s="2541">
        <v>42916</v>
      </c>
      <c r="CK449" s="2539">
        <v>42946</v>
      </c>
      <c r="CL449" s="2540">
        <v>42977</v>
      </c>
      <c r="CM449" s="2544">
        <v>43008</v>
      </c>
      <c r="CN449" s="2545">
        <v>43038</v>
      </c>
      <c r="CO449" s="2546">
        <v>43069</v>
      </c>
      <c r="CP449" s="2542">
        <v>43099</v>
      </c>
      <c r="CQ449" s="2539">
        <v>42765</v>
      </c>
      <c r="CR449" s="2540">
        <v>42794</v>
      </c>
      <c r="CW449" s="4072"/>
      <c r="CX449" s="4072"/>
      <c r="CY449" s="4072"/>
      <c r="CZ449" s="4072"/>
      <c r="DA449" s="4072"/>
      <c r="DB449" s="4072"/>
      <c r="DC449" s="4072"/>
      <c r="DD449" s="4072"/>
      <c r="DE449" s="4072"/>
      <c r="DF449" s="4072"/>
      <c r="DG449" s="4072"/>
      <c r="DH449" s="4072"/>
      <c r="DI449" s="4072"/>
      <c r="DJ449" s="4072"/>
      <c r="DK449" s="4072"/>
      <c r="DM449" s="3162"/>
    </row>
    <row r="450" spans="1:117" ht="30" hidden="1" customHeight="1" x14ac:dyDescent="0.25">
      <c r="A450" s="4698"/>
      <c r="B450" s="4709"/>
      <c r="C450" s="2691" t="s">
        <v>434</v>
      </c>
      <c r="D450" s="2691"/>
      <c r="E450" s="2691"/>
      <c r="F450" s="2691"/>
      <c r="G450" s="2462"/>
      <c r="H450" s="2462"/>
      <c r="I450" s="2462"/>
      <c r="J450" s="2462"/>
      <c r="K450" s="2462"/>
      <c r="L450" s="2462"/>
      <c r="M450" s="2462"/>
      <c r="N450" s="2462"/>
      <c r="O450" s="2462"/>
      <c r="P450" s="2462"/>
      <c r="Q450" s="2462"/>
      <c r="R450" s="2462"/>
      <c r="S450" s="2462"/>
      <c r="T450" s="2462"/>
      <c r="U450" s="2462"/>
      <c r="V450" s="2462"/>
      <c r="W450" s="2462"/>
      <c r="X450" s="2462"/>
      <c r="Y450" s="2462"/>
      <c r="Z450" s="2462"/>
      <c r="AA450" s="2463"/>
      <c r="AB450" s="2691"/>
      <c r="AC450" s="2464"/>
      <c r="AD450" s="2464"/>
      <c r="AE450" s="2464"/>
      <c r="AF450" s="2464"/>
      <c r="AG450" s="2691"/>
      <c r="AH450" s="2691"/>
      <c r="AI450" s="2691"/>
      <c r="AJ450" s="2465"/>
      <c r="AK450" s="2465"/>
      <c r="AL450" s="2691"/>
      <c r="AM450" s="2691"/>
      <c r="AN450" s="2691"/>
      <c r="AO450" s="2691"/>
      <c r="AP450" s="2691"/>
      <c r="AQ450" s="2691"/>
      <c r="AR450" s="2691"/>
      <c r="AS450" s="2691"/>
      <c r="AT450" s="2691"/>
      <c r="AU450" s="2465"/>
      <c r="AV450" s="2691"/>
      <c r="AW450" s="2465"/>
      <c r="AX450" s="2691"/>
      <c r="AY450" s="2691"/>
      <c r="AZ450" s="2691"/>
      <c r="BA450" s="2691"/>
      <c r="BB450" s="2691"/>
      <c r="BC450" s="2691"/>
      <c r="BD450" s="2691"/>
      <c r="BE450" s="2691"/>
      <c r="BF450" s="2691"/>
      <c r="BG450" s="2691"/>
      <c r="BH450" s="2691"/>
      <c r="BI450" s="2466"/>
      <c r="BJ450" s="2466"/>
      <c r="BK450" s="2466"/>
      <c r="BL450" s="1465">
        <v>42531</v>
      </c>
      <c r="BM450" s="1465">
        <v>42561</v>
      </c>
      <c r="BN450" s="1465">
        <v>42592</v>
      </c>
      <c r="BO450" s="1324">
        <v>42623</v>
      </c>
      <c r="BP450" s="1324">
        <v>42653</v>
      </c>
      <c r="BQ450" s="1334">
        <v>42684</v>
      </c>
      <c r="BR450" s="2517">
        <v>42714</v>
      </c>
      <c r="BS450" s="2518">
        <v>42745</v>
      </c>
      <c r="BT450" s="2519">
        <v>42776</v>
      </c>
      <c r="BU450" s="2521">
        <v>42804</v>
      </c>
      <c r="BV450" s="2518">
        <v>42835</v>
      </c>
      <c r="BW450" s="2519">
        <v>42865</v>
      </c>
      <c r="BX450" s="2521">
        <v>42896</v>
      </c>
      <c r="BY450" s="2518">
        <v>42926</v>
      </c>
      <c r="BZ450" s="2519">
        <v>42957</v>
      </c>
      <c r="CA450" s="2517">
        <v>42988</v>
      </c>
      <c r="CB450" s="2519">
        <v>43018</v>
      </c>
      <c r="CC450" s="2547">
        <v>43049</v>
      </c>
      <c r="CD450" s="1"/>
      <c r="CE450" s="2518">
        <v>42745</v>
      </c>
      <c r="CF450" s="2519">
        <v>42776</v>
      </c>
      <c r="CG450" s="2521">
        <v>42804</v>
      </c>
      <c r="CH450" s="2518">
        <v>42835</v>
      </c>
      <c r="CI450" s="2519">
        <v>42865</v>
      </c>
      <c r="CJ450" s="2521">
        <v>42896</v>
      </c>
      <c r="CK450" s="2518">
        <v>42926</v>
      </c>
      <c r="CL450" s="2519">
        <v>42957</v>
      </c>
      <c r="CM450" s="2517">
        <v>42988</v>
      </c>
      <c r="CN450" s="2519">
        <v>43018</v>
      </c>
      <c r="CO450" s="2547">
        <v>43049</v>
      </c>
      <c r="CP450" s="1"/>
      <c r="CQ450" s="2518">
        <v>42745</v>
      </c>
      <c r="CR450" s="2519">
        <v>42776</v>
      </c>
    </row>
    <row r="451" spans="1:117" ht="30" hidden="1" customHeight="1" x14ac:dyDescent="0.25">
      <c r="A451" s="4698"/>
      <c r="B451" s="4709"/>
      <c r="C451" s="1326" t="s">
        <v>468</v>
      </c>
      <c r="D451" s="1326"/>
      <c r="E451" s="1381"/>
      <c r="F451" s="1381"/>
      <c r="G451" s="1293"/>
      <c r="H451" s="1294"/>
      <c r="I451" s="1232"/>
      <c r="J451" s="1293"/>
      <c r="K451" s="1294"/>
      <c r="L451" s="1232"/>
      <c r="M451" s="1293"/>
      <c r="N451" s="1294"/>
      <c r="O451" s="1232"/>
      <c r="P451" s="1382"/>
      <c r="Q451" s="1382"/>
      <c r="R451" s="1382"/>
      <c r="S451" s="1382"/>
      <c r="T451" s="1382"/>
      <c r="U451" s="1382"/>
      <c r="V451" s="1382"/>
      <c r="W451" s="1382"/>
      <c r="X451" s="1382"/>
      <c r="Y451" s="1382"/>
      <c r="Z451" s="1382"/>
      <c r="AA451" s="1383"/>
      <c r="AB451" s="1381"/>
      <c r="AC451" s="1384"/>
      <c r="AD451" s="1384"/>
      <c r="AE451" s="1384"/>
      <c r="AF451" s="1384"/>
      <c r="AG451" s="1381"/>
      <c r="AH451" s="1381"/>
      <c r="AI451" s="1381"/>
      <c r="AJ451" s="1385"/>
      <c r="AK451" s="1385"/>
      <c r="AL451" s="1381"/>
      <c r="AM451" s="1381"/>
      <c r="AN451" s="1381"/>
      <c r="AO451" s="1381"/>
      <c r="AP451" s="1381"/>
      <c r="AQ451" s="1381"/>
      <c r="AR451" s="1381"/>
      <c r="AS451" s="1381"/>
      <c r="AT451" s="1381"/>
      <c r="AU451" s="1385"/>
      <c r="AV451" s="1381"/>
      <c r="AW451" s="1385"/>
      <c r="AX451" s="1381"/>
      <c r="AY451" s="1381"/>
      <c r="AZ451" s="1381"/>
      <c r="BA451" s="1381"/>
      <c r="BB451" s="1381"/>
      <c r="BC451" s="1381"/>
      <c r="BD451" s="1381"/>
      <c r="BE451" s="1381"/>
      <c r="BF451" s="1381"/>
      <c r="BG451" s="1381"/>
      <c r="BH451" s="1381"/>
      <c r="BI451" s="1266"/>
      <c r="BJ451" s="1266"/>
      <c r="BK451" s="1266"/>
      <c r="BL451" s="2455">
        <v>42522</v>
      </c>
      <c r="BM451" s="2456">
        <v>42552</v>
      </c>
      <c r="BN451" s="2457">
        <v>42583</v>
      </c>
      <c r="BO451" s="2458">
        <v>42614</v>
      </c>
      <c r="BP451" s="2459">
        <v>42644</v>
      </c>
      <c r="BQ451" s="2460">
        <v>42675</v>
      </c>
      <c r="BR451" s="1321">
        <v>42705</v>
      </c>
      <c r="BS451" s="1324">
        <v>42736</v>
      </c>
      <c r="BT451" s="1325">
        <v>42767</v>
      </c>
      <c r="BU451" s="1584">
        <v>42795</v>
      </c>
      <c r="BV451" s="1324">
        <v>42826</v>
      </c>
      <c r="BW451" s="1325">
        <v>42856</v>
      </c>
      <c r="BX451" s="1584">
        <v>42887</v>
      </c>
      <c r="BY451" s="1324">
        <v>42917</v>
      </c>
      <c r="BZ451" s="1325">
        <v>42948</v>
      </c>
      <c r="CA451" s="1321">
        <v>42979</v>
      </c>
      <c r="CB451" s="1325">
        <v>43009</v>
      </c>
      <c r="CC451" s="2549">
        <v>43040</v>
      </c>
      <c r="CD451" s="1"/>
      <c r="CE451" s="1324">
        <v>42736</v>
      </c>
      <c r="CF451" s="1325">
        <v>42767</v>
      </c>
      <c r="CG451" s="1584">
        <v>42795</v>
      </c>
      <c r="CH451" s="1324">
        <v>42826</v>
      </c>
      <c r="CI451" s="1325">
        <v>42856</v>
      </c>
      <c r="CJ451" s="1584">
        <v>42887</v>
      </c>
      <c r="CK451" s="1324">
        <v>42917</v>
      </c>
      <c r="CL451" s="1325">
        <v>42948</v>
      </c>
      <c r="CM451" s="1321">
        <v>42979</v>
      </c>
      <c r="CN451" s="1325">
        <v>43009</v>
      </c>
      <c r="CO451" s="2549">
        <v>43040</v>
      </c>
      <c r="CP451" s="1"/>
      <c r="CQ451" s="1324">
        <v>42736</v>
      </c>
      <c r="CR451" s="1325">
        <v>42767</v>
      </c>
    </row>
    <row r="452" spans="1:117" ht="30" hidden="1" customHeight="1" x14ac:dyDescent="0.25">
      <c r="A452" s="4698"/>
      <c r="B452" s="4709"/>
      <c r="C452" s="1326" t="s">
        <v>469</v>
      </c>
      <c r="D452" s="1326"/>
      <c r="E452" s="1381"/>
      <c r="F452" s="1381"/>
      <c r="G452" s="1293"/>
      <c r="H452" s="1294"/>
      <c r="I452" s="1232"/>
      <c r="J452" s="1293"/>
      <c r="K452" s="1294"/>
      <c r="L452" s="1232"/>
      <c r="M452" s="1293"/>
      <c r="N452" s="1294"/>
      <c r="O452" s="1232"/>
      <c r="P452" s="1382"/>
      <c r="Q452" s="1382"/>
      <c r="R452" s="1382"/>
      <c r="S452" s="1382"/>
      <c r="T452" s="1382"/>
      <c r="U452" s="1382"/>
      <c r="V452" s="1382"/>
      <c r="W452" s="1382"/>
      <c r="X452" s="1382"/>
      <c r="Y452" s="1382"/>
      <c r="Z452" s="1382"/>
      <c r="AA452" s="1383"/>
      <c r="AB452" s="1381"/>
      <c r="AC452" s="1384"/>
      <c r="AD452" s="1384"/>
      <c r="AE452" s="1384"/>
      <c r="AF452" s="1384"/>
      <c r="AG452" s="1381"/>
      <c r="AH452" s="1381"/>
      <c r="AI452" s="1381"/>
      <c r="AJ452" s="1385"/>
      <c r="AK452" s="1385"/>
      <c r="AL452" s="1381"/>
      <c r="AM452" s="1381"/>
      <c r="AN452" s="1381"/>
      <c r="AO452" s="1381"/>
      <c r="AP452" s="1381"/>
      <c r="AQ452" s="1381"/>
      <c r="AR452" s="1381"/>
      <c r="AS452" s="1381"/>
      <c r="AT452" s="1381"/>
      <c r="AU452" s="1385"/>
      <c r="AV452" s="1381"/>
      <c r="AW452" s="1385"/>
      <c r="AX452" s="1381"/>
      <c r="AY452" s="1381"/>
      <c r="AZ452" s="1381"/>
      <c r="BA452" s="1381"/>
      <c r="BB452" s="1381"/>
      <c r="BC452" s="1381"/>
      <c r="BD452" s="1381"/>
      <c r="BE452" s="1381"/>
      <c r="BF452" s="1381"/>
      <c r="BG452" s="1381"/>
      <c r="BH452" s="1381"/>
      <c r="BI452" s="1266"/>
      <c r="BJ452" s="1266"/>
      <c r="BK452" s="1266"/>
      <c r="BL452" s="921"/>
      <c r="BM452" s="1465"/>
      <c r="BN452" s="1476"/>
      <c r="BO452" s="1592">
        <f>BO450-38</f>
        <v>42585</v>
      </c>
      <c r="BP452" s="1324">
        <f>BP450-38</f>
        <v>42615</v>
      </c>
      <c r="BQ452" s="1931">
        <f>BQ450-38</f>
        <v>42646</v>
      </c>
      <c r="BR452" s="1321">
        <f>BR450-38</f>
        <v>42676</v>
      </c>
      <c r="BS452" s="1324">
        <f t="shared" ref="BS452:CC452" si="681">BS450-38</f>
        <v>42707</v>
      </c>
      <c r="BT452" s="1325">
        <f t="shared" si="681"/>
        <v>42738</v>
      </c>
      <c r="BU452" s="1584">
        <f t="shared" si="681"/>
        <v>42766</v>
      </c>
      <c r="BV452" s="1324">
        <f t="shared" si="681"/>
        <v>42797</v>
      </c>
      <c r="BW452" s="1325">
        <f t="shared" si="681"/>
        <v>42827</v>
      </c>
      <c r="BX452" s="1584">
        <f t="shared" si="681"/>
        <v>42858</v>
      </c>
      <c r="BY452" s="1324">
        <f t="shared" si="681"/>
        <v>42888</v>
      </c>
      <c r="BZ452" s="1325">
        <f t="shared" si="681"/>
        <v>42919</v>
      </c>
      <c r="CA452" s="1321">
        <f t="shared" si="681"/>
        <v>42950</v>
      </c>
      <c r="CB452" s="1325">
        <f t="shared" si="681"/>
        <v>42980</v>
      </c>
      <c r="CC452" s="2549">
        <f t="shared" si="681"/>
        <v>43011</v>
      </c>
      <c r="CD452" s="1"/>
      <c r="CE452" s="1324">
        <f t="shared" ref="CE452:CO452" si="682">CE450-38</f>
        <v>42707</v>
      </c>
      <c r="CF452" s="1325">
        <f t="shared" si="682"/>
        <v>42738</v>
      </c>
      <c r="CG452" s="1584">
        <f t="shared" si="682"/>
        <v>42766</v>
      </c>
      <c r="CH452" s="1324">
        <f t="shared" si="682"/>
        <v>42797</v>
      </c>
      <c r="CI452" s="1325">
        <f t="shared" si="682"/>
        <v>42827</v>
      </c>
      <c r="CJ452" s="1584">
        <f t="shared" si="682"/>
        <v>42858</v>
      </c>
      <c r="CK452" s="1324">
        <f t="shared" si="682"/>
        <v>42888</v>
      </c>
      <c r="CL452" s="1325">
        <f t="shared" si="682"/>
        <v>42919</v>
      </c>
      <c r="CM452" s="1321">
        <f t="shared" si="682"/>
        <v>42950</v>
      </c>
      <c r="CN452" s="1325">
        <f t="shared" si="682"/>
        <v>42980</v>
      </c>
      <c r="CO452" s="2549">
        <f t="shared" si="682"/>
        <v>43011</v>
      </c>
      <c r="CP452" s="1"/>
      <c r="CQ452" s="1324">
        <f>CQ450-38</f>
        <v>42707</v>
      </c>
      <c r="CR452" s="1325">
        <f>CR450-38</f>
        <v>42738</v>
      </c>
    </row>
    <row r="453" spans="1:117" ht="30" hidden="1" customHeight="1" x14ac:dyDescent="0.25">
      <c r="A453" s="4698"/>
      <c r="B453" s="4709"/>
      <c r="C453" s="1327" t="s">
        <v>427</v>
      </c>
      <c r="D453" s="1327"/>
      <c r="E453" s="1384"/>
      <c r="F453" s="1384"/>
      <c r="G453" s="1328"/>
      <c r="H453" s="1329"/>
      <c r="I453" s="1289"/>
      <c r="J453" s="1328"/>
      <c r="K453" s="1329"/>
      <c r="L453" s="1289"/>
      <c r="M453" s="1328"/>
      <c r="N453" s="1329"/>
      <c r="O453" s="1289"/>
      <c r="P453" s="1386"/>
      <c r="Q453" s="1386"/>
      <c r="R453" s="1386"/>
      <c r="S453" s="1386"/>
      <c r="T453" s="1386"/>
      <c r="U453" s="1386"/>
      <c r="V453" s="1386"/>
      <c r="W453" s="1386"/>
      <c r="X453" s="1386"/>
      <c r="Y453" s="1386"/>
      <c r="Z453" s="1386"/>
      <c r="AA453" s="1387"/>
      <c r="AB453" s="1384"/>
      <c r="AC453" s="1384"/>
      <c r="AD453" s="1384"/>
      <c r="AE453" s="1384"/>
      <c r="AF453" s="1384"/>
      <c r="AG453" s="1384"/>
      <c r="AH453" s="1384"/>
      <c r="AI453" s="1384"/>
      <c r="AJ453" s="1388"/>
      <c r="AK453" s="1388"/>
      <c r="AL453" s="1384"/>
      <c r="AM453" s="1384"/>
      <c r="AN453" s="1384"/>
      <c r="AO453" s="1384"/>
      <c r="AP453" s="1384"/>
      <c r="AQ453" s="1384"/>
      <c r="AR453" s="1384"/>
      <c r="AS453" s="1384"/>
      <c r="AT453" s="1384"/>
      <c r="AU453" s="1388"/>
      <c r="AV453" s="1384"/>
      <c r="AW453" s="1388"/>
      <c r="AX453" s="1384"/>
      <c r="AY453" s="1384"/>
      <c r="AZ453" s="1384"/>
      <c r="BA453" s="1384"/>
      <c r="BB453" s="1384"/>
      <c r="BC453" s="1384"/>
      <c r="BD453" s="1384"/>
      <c r="BE453" s="1384"/>
      <c r="BF453" s="1384"/>
      <c r="BG453" s="1384"/>
      <c r="BH453" s="1384"/>
      <c r="BI453" s="1274"/>
      <c r="BJ453" s="1275"/>
      <c r="BK453" s="1276"/>
      <c r="BL453" s="921">
        <f t="shared" ref="BL453:BQ453" si="683">BL109</f>
        <v>42551</v>
      </c>
      <c r="BM453" s="1465">
        <f t="shared" si="683"/>
        <v>42581</v>
      </c>
      <c r="BN453" s="1476">
        <f t="shared" si="683"/>
        <v>42612</v>
      </c>
      <c r="BO453" s="1321">
        <f t="shared" si="683"/>
        <v>42643</v>
      </c>
      <c r="BP453" s="1324">
        <f t="shared" si="683"/>
        <v>42673</v>
      </c>
      <c r="BQ453" s="1334">
        <f t="shared" si="683"/>
        <v>42704</v>
      </c>
      <c r="BR453" s="1503">
        <f t="shared" ref="BR453:CC453" si="684">BR177</f>
        <v>42629</v>
      </c>
      <c r="BS453" s="2525" t="str">
        <f t="shared" si="684"/>
        <v>same as 12/30</v>
      </c>
      <c r="BT453" s="1679">
        <f t="shared" si="684"/>
        <v>42657</v>
      </c>
      <c r="BU453" s="2522">
        <f t="shared" si="684"/>
        <v>42685</v>
      </c>
      <c r="BV453" s="1506">
        <f t="shared" si="684"/>
        <v>42720</v>
      </c>
      <c r="BW453" s="1679">
        <f t="shared" si="684"/>
        <v>42748</v>
      </c>
      <c r="BX453" s="2522">
        <f t="shared" si="684"/>
        <v>42776</v>
      </c>
      <c r="BY453" s="1506">
        <f t="shared" si="684"/>
        <v>42825</v>
      </c>
      <c r="BZ453" s="1679">
        <f t="shared" si="684"/>
        <v>42853</v>
      </c>
      <c r="CA453" s="1503">
        <f t="shared" si="684"/>
        <v>42888</v>
      </c>
      <c r="CB453" s="1679">
        <f t="shared" si="684"/>
        <v>42923</v>
      </c>
      <c r="CC453" s="1503">
        <f t="shared" si="684"/>
        <v>42958</v>
      </c>
      <c r="CD453" s="1"/>
      <c r="CE453" s="2525" t="str">
        <f t="shared" ref="CE453:CO453" si="685">CE177</f>
        <v>same as 12/30</v>
      </c>
      <c r="CF453" s="1679">
        <f t="shared" si="685"/>
        <v>42663</v>
      </c>
      <c r="CG453" s="2522">
        <f t="shared" si="685"/>
        <v>43063</v>
      </c>
      <c r="CH453" s="1506">
        <f t="shared" si="685"/>
        <v>43084</v>
      </c>
      <c r="CI453" s="1679">
        <f t="shared" si="685"/>
        <v>43112</v>
      </c>
      <c r="CJ453" s="2522">
        <f t="shared" si="685"/>
        <v>43140</v>
      </c>
      <c r="CK453" s="1506">
        <f t="shared" si="685"/>
        <v>43189</v>
      </c>
      <c r="CL453" s="1679">
        <f t="shared" si="685"/>
        <v>43210</v>
      </c>
      <c r="CM453" s="1503">
        <f t="shared" si="685"/>
        <v>43245</v>
      </c>
      <c r="CN453" s="1679">
        <f t="shared" si="685"/>
        <v>43287</v>
      </c>
      <c r="CO453" s="1503">
        <f t="shared" si="685"/>
        <v>43322</v>
      </c>
      <c r="CP453" s="1"/>
      <c r="CQ453" s="2525" t="str">
        <f>CQ177</f>
        <v>same as 12/30</v>
      </c>
      <c r="CR453" s="1679">
        <f>CR177</f>
        <v>43385</v>
      </c>
    </row>
    <row r="454" spans="1:117" ht="30" hidden="1" customHeight="1" x14ac:dyDescent="0.25">
      <c r="A454" s="4698"/>
      <c r="B454" s="4709"/>
      <c r="C454" s="1285" t="s">
        <v>428</v>
      </c>
      <c r="D454" s="1285"/>
      <c r="E454" s="1381"/>
      <c r="F454" s="1381"/>
      <c r="G454" s="1293"/>
      <c r="H454" s="1294"/>
      <c r="I454" s="1232"/>
      <c r="J454" s="1293"/>
      <c r="K454" s="1294"/>
      <c r="L454" s="1232"/>
      <c r="M454" s="1293"/>
      <c r="N454" s="1294"/>
      <c r="O454" s="1232"/>
      <c r="P454" s="1382"/>
      <c r="Q454" s="1382"/>
      <c r="R454" s="1382"/>
      <c r="S454" s="1382"/>
      <c r="T454" s="1382"/>
      <c r="U454" s="1382"/>
      <c r="V454" s="1382"/>
      <c r="W454" s="1382"/>
      <c r="X454" s="1382"/>
      <c r="Y454" s="1382"/>
      <c r="Z454" s="1382"/>
      <c r="AA454" s="1383"/>
      <c r="AB454" s="1381"/>
      <c r="AC454" s="1384"/>
      <c r="AD454" s="1384"/>
      <c r="AE454" s="1384"/>
      <c r="AF454" s="1384"/>
      <c r="AG454" s="1381"/>
      <c r="AH454" s="1381"/>
      <c r="AI454" s="1381"/>
      <c r="AJ454" s="1385"/>
      <c r="AK454" s="1385"/>
      <c r="AL454" s="1381"/>
      <c r="AM454" s="1381"/>
      <c r="AN454" s="1381"/>
      <c r="AO454" s="1381"/>
      <c r="AP454" s="1381"/>
      <c r="AQ454" s="1381"/>
      <c r="AR454" s="1381"/>
      <c r="AS454" s="1381"/>
      <c r="AT454" s="1381"/>
      <c r="AU454" s="1385"/>
      <c r="AV454" s="1381"/>
      <c r="AW454" s="1385"/>
      <c r="AX454" s="1381"/>
      <c r="AY454" s="1381"/>
      <c r="AZ454" s="1381"/>
      <c r="BA454" s="1381"/>
      <c r="BB454" s="1381"/>
      <c r="BC454" s="1381"/>
      <c r="BD454" s="1381"/>
      <c r="BE454" s="1381"/>
      <c r="BF454" s="1381"/>
      <c r="BG454" s="1381"/>
      <c r="BH454" s="1381"/>
      <c r="BI454" s="1254"/>
      <c r="BJ454" s="1255"/>
      <c r="BK454" s="1256"/>
      <c r="BL454" s="915">
        <f t="shared" ref="BL454:BQ454" si="686">BL153</f>
        <v>0</v>
      </c>
      <c r="BM454" s="911">
        <f t="shared" si="686"/>
        <v>0</v>
      </c>
      <c r="BN454" s="912">
        <f t="shared" si="686"/>
        <v>0</v>
      </c>
      <c r="BO454" s="2694">
        <f t="shared" si="686"/>
        <v>0</v>
      </c>
      <c r="BP454" s="2695">
        <f t="shared" si="686"/>
        <v>0</v>
      </c>
      <c r="BQ454" s="2696">
        <f t="shared" si="686"/>
        <v>0</v>
      </c>
      <c r="BR454" s="1670">
        <f t="shared" ref="BR454:CC454" si="687">BR187</f>
        <v>42621</v>
      </c>
      <c r="BS454" s="2335" t="str">
        <f t="shared" si="687"/>
        <v>same as 12/30</v>
      </c>
      <c r="BT454" s="2520">
        <f t="shared" si="687"/>
        <v>42649</v>
      </c>
      <c r="BU454" s="2523">
        <f t="shared" si="687"/>
        <v>42677</v>
      </c>
      <c r="BV454" s="1671">
        <f t="shared" si="687"/>
        <v>42712</v>
      </c>
      <c r="BW454" s="2520">
        <f t="shared" si="687"/>
        <v>42740</v>
      </c>
      <c r="BX454" s="2523">
        <f t="shared" si="687"/>
        <v>42768</v>
      </c>
      <c r="BY454" s="1671">
        <f t="shared" si="687"/>
        <v>42817</v>
      </c>
      <c r="BZ454" s="2520">
        <f t="shared" si="687"/>
        <v>42845</v>
      </c>
      <c r="CA454" s="1670">
        <f t="shared" si="687"/>
        <v>42880</v>
      </c>
      <c r="CB454" s="2520">
        <f t="shared" si="687"/>
        <v>42915</v>
      </c>
      <c r="CC454" s="1670">
        <f t="shared" si="687"/>
        <v>42950</v>
      </c>
      <c r="CD454" s="1"/>
      <c r="CE454" s="2335" t="str">
        <f t="shared" ref="CE454:CO454" si="688">CE187</f>
        <v>same as 12/30</v>
      </c>
      <c r="CF454" s="2520">
        <f t="shared" si="688"/>
        <v>42655</v>
      </c>
      <c r="CG454" s="2523">
        <f t="shared" si="688"/>
        <v>43055</v>
      </c>
      <c r="CH454" s="1671">
        <f t="shared" si="688"/>
        <v>43076</v>
      </c>
      <c r="CI454" s="2520">
        <f t="shared" si="688"/>
        <v>43104</v>
      </c>
      <c r="CJ454" s="2523">
        <f t="shared" si="688"/>
        <v>43132</v>
      </c>
      <c r="CK454" s="1671">
        <f t="shared" si="688"/>
        <v>43181</v>
      </c>
      <c r="CL454" s="2520">
        <f t="shared" si="688"/>
        <v>43202</v>
      </c>
      <c r="CM454" s="1670">
        <f t="shared" si="688"/>
        <v>43237</v>
      </c>
      <c r="CN454" s="2520">
        <f t="shared" si="688"/>
        <v>43279</v>
      </c>
      <c r="CO454" s="1670">
        <f t="shared" si="688"/>
        <v>43314</v>
      </c>
      <c r="CP454" s="1"/>
      <c r="CQ454" s="2335" t="str">
        <f>CQ187</f>
        <v>same as 12/30</v>
      </c>
      <c r="CR454" s="2520">
        <f>CR187</f>
        <v>43377</v>
      </c>
    </row>
    <row r="455" spans="1:117" ht="30" hidden="1" customHeight="1" x14ac:dyDescent="0.25">
      <c r="A455" s="4698"/>
      <c r="B455" s="4709"/>
      <c r="C455" s="1299" t="s">
        <v>512</v>
      </c>
      <c r="D455" s="1299"/>
      <c r="E455" s="1395"/>
      <c r="F455" s="1395"/>
      <c r="G455" s="1300"/>
      <c r="H455" s="1301"/>
      <c r="I455" s="1302"/>
      <c r="J455" s="1300"/>
      <c r="K455" s="1301"/>
      <c r="L455" s="1302"/>
      <c r="M455" s="1300"/>
      <c r="N455" s="1301"/>
      <c r="O455" s="1302"/>
      <c r="P455" s="1396"/>
      <c r="Q455" s="1396"/>
      <c r="R455" s="1396"/>
      <c r="S455" s="1396"/>
      <c r="T455" s="1396"/>
      <c r="U455" s="1396"/>
      <c r="V455" s="1396"/>
      <c r="W455" s="1396"/>
      <c r="X455" s="1396"/>
      <c r="Y455" s="1396"/>
      <c r="Z455" s="1396"/>
      <c r="AA455" s="1397"/>
      <c r="AB455" s="1395"/>
      <c r="AC455" s="1395"/>
      <c r="AD455" s="1395"/>
      <c r="AE455" s="1395"/>
      <c r="AF455" s="1395"/>
      <c r="AG455" s="1395"/>
      <c r="AH455" s="1395"/>
      <c r="AI455" s="1395"/>
      <c r="AJ455" s="1398"/>
      <c r="AK455" s="1398"/>
      <c r="AL455" s="1395"/>
      <c r="AM455" s="1395"/>
      <c r="AN455" s="1395"/>
      <c r="AO455" s="1395"/>
      <c r="AP455" s="1395"/>
      <c r="AQ455" s="1395"/>
      <c r="AR455" s="1395"/>
      <c r="AS455" s="1395"/>
      <c r="AT455" s="1395"/>
      <c r="AU455" s="1398"/>
      <c r="AV455" s="1395"/>
      <c r="AW455" s="1398"/>
      <c r="AX455" s="1395"/>
      <c r="AY455" s="1395"/>
      <c r="AZ455" s="1395"/>
      <c r="BA455" s="1395"/>
      <c r="BB455" s="1395"/>
      <c r="BC455" s="1395"/>
      <c r="BD455" s="1395"/>
      <c r="BE455" s="1395"/>
      <c r="BF455" s="1395"/>
      <c r="BG455" s="1395"/>
      <c r="BH455" s="1395"/>
      <c r="BI455" s="1274"/>
      <c r="BJ455" s="1275"/>
      <c r="BK455" s="1276"/>
      <c r="BL455" s="921" t="e">
        <f>#REF!-125</f>
        <v>#REF!</v>
      </c>
      <c r="BM455" s="1465" t="e">
        <f>#REF!-125</f>
        <v>#REF!</v>
      </c>
      <c r="BN455" s="1476" t="e">
        <f>#REF!-125</f>
        <v>#REF!</v>
      </c>
      <c r="BO455" s="1271" t="e">
        <f>#REF!-125</f>
        <v>#REF!</v>
      </c>
      <c r="BP455" s="1272" t="e">
        <f>#REF!-125</f>
        <v>#REF!</v>
      </c>
      <c r="BQ455" s="1353" t="e">
        <f>#REF!-125</f>
        <v>#REF!</v>
      </c>
      <c r="BR455" s="1271">
        <f>BR452-105</f>
        <v>42571</v>
      </c>
      <c r="BS455" s="1272">
        <f t="shared" ref="BS455:CB455" si="689">BS452-105</f>
        <v>42602</v>
      </c>
      <c r="BT455" s="1273">
        <f t="shared" si="689"/>
        <v>42633</v>
      </c>
      <c r="BU455" s="1938">
        <f t="shared" si="689"/>
        <v>42661</v>
      </c>
      <c r="BV455" s="1272">
        <f t="shared" si="689"/>
        <v>42692</v>
      </c>
      <c r="BW455" s="1273">
        <f t="shared" si="689"/>
        <v>42722</v>
      </c>
      <c r="BX455" s="1938">
        <f>BX452-105</f>
        <v>42753</v>
      </c>
      <c r="BY455" s="1272">
        <f t="shared" si="689"/>
        <v>42783</v>
      </c>
      <c r="BZ455" s="1273">
        <f t="shared" si="689"/>
        <v>42814</v>
      </c>
      <c r="CA455" s="1271">
        <f t="shared" si="689"/>
        <v>42845</v>
      </c>
      <c r="CB455" s="1273">
        <f t="shared" si="689"/>
        <v>42875</v>
      </c>
      <c r="CC455" s="1271">
        <f>CC452-105</f>
        <v>42906</v>
      </c>
      <c r="CD455" s="1"/>
      <c r="CE455" s="1272">
        <f t="shared" ref="CE455:CO455" si="690">CE452-105</f>
        <v>42602</v>
      </c>
      <c r="CF455" s="1273">
        <f t="shared" si="690"/>
        <v>42633</v>
      </c>
      <c r="CG455" s="1938">
        <f t="shared" si="690"/>
        <v>42661</v>
      </c>
      <c r="CH455" s="1272">
        <f t="shared" si="690"/>
        <v>42692</v>
      </c>
      <c r="CI455" s="1273">
        <f t="shared" si="690"/>
        <v>42722</v>
      </c>
      <c r="CJ455" s="1938">
        <f t="shared" si="690"/>
        <v>42753</v>
      </c>
      <c r="CK455" s="1272">
        <f t="shared" si="690"/>
        <v>42783</v>
      </c>
      <c r="CL455" s="1273">
        <f t="shared" si="690"/>
        <v>42814</v>
      </c>
      <c r="CM455" s="1271">
        <f t="shared" si="690"/>
        <v>42845</v>
      </c>
      <c r="CN455" s="1273">
        <f t="shared" si="690"/>
        <v>42875</v>
      </c>
      <c r="CO455" s="1271">
        <f t="shared" si="690"/>
        <v>42906</v>
      </c>
      <c r="CP455" s="1"/>
      <c r="CQ455" s="1272">
        <f>CQ452-105</f>
        <v>42602</v>
      </c>
      <c r="CR455" s="1273">
        <f>CR452-105</f>
        <v>42633</v>
      </c>
    </row>
    <row r="456" spans="1:117" ht="30" hidden="1" customHeight="1" x14ac:dyDescent="0.25">
      <c r="A456" s="4698"/>
      <c r="B456" s="4709"/>
      <c r="C456" s="538" t="s">
        <v>492</v>
      </c>
      <c r="D456" s="538" t="s">
        <v>418</v>
      </c>
      <c r="E456" s="1395"/>
      <c r="F456" s="1395"/>
      <c r="G456" s="1300"/>
      <c r="H456" s="1301"/>
      <c r="I456" s="1302"/>
      <c r="J456" s="1300"/>
      <c r="K456" s="1301"/>
      <c r="L456" s="1302"/>
      <c r="M456" s="1300"/>
      <c r="N456" s="1301"/>
      <c r="O456" s="1302"/>
      <c r="P456" s="1396"/>
      <c r="Q456" s="1396"/>
      <c r="R456" s="1396"/>
      <c r="S456" s="1396"/>
      <c r="T456" s="1396"/>
      <c r="U456" s="1396"/>
      <c r="V456" s="1396"/>
      <c r="W456" s="1396"/>
      <c r="X456" s="1396"/>
      <c r="Y456" s="1396"/>
      <c r="Z456" s="1396"/>
      <c r="AA456" s="1397"/>
      <c r="AB456" s="1395"/>
      <c r="AC456" s="1395"/>
      <c r="AD456" s="1395"/>
      <c r="AE456" s="1395"/>
      <c r="AF456" s="1395"/>
      <c r="AG456" s="1395"/>
      <c r="AH456" s="1395"/>
      <c r="AI456" s="1395"/>
      <c r="AJ456" s="1398"/>
      <c r="AK456" s="1398"/>
      <c r="AL456" s="1395"/>
      <c r="AM456" s="1395"/>
      <c r="AN456" s="1395"/>
      <c r="AO456" s="1395"/>
      <c r="AP456" s="1395"/>
      <c r="AQ456" s="1395"/>
      <c r="AR456" s="1395"/>
      <c r="AS456" s="1395"/>
      <c r="AT456" s="1395"/>
      <c r="AU456" s="1398"/>
      <c r="AV456" s="1395"/>
      <c r="AW456" s="1398"/>
      <c r="AX456" s="1395"/>
      <c r="AY456" s="1395"/>
      <c r="AZ456" s="1395"/>
      <c r="BA456" s="1395"/>
      <c r="BB456" s="1395"/>
      <c r="BC456" s="1395"/>
      <c r="BD456" s="1395"/>
      <c r="BE456" s="1395"/>
      <c r="BF456" s="1395"/>
      <c r="BG456" s="1395"/>
      <c r="BH456" s="1395"/>
      <c r="BI456" s="1274"/>
      <c r="BJ456" s="1275"/>
      <c r="BK456" s="1276"/>
      <c r="BL456" s="921"/>
      <c r="BM456" s="1465"/>
      <c r="BN456" s="1476"/>
      <c r="BO456" s="768" t="e">
        <f>BO458+7</f>
        <v>#REF!</v>
      </c>
      <c r="BP456" s="1582" t="s">
        <v>67</v>
      </c>
      <c r="BQ456" s="1583" t="s">
        <v>67</v>
      </c>
      <c r="BR456" s="770">
        <f>BR457+4</f>
        <v>42587</v>
      </c>
      <c r="BS456" s="2483" t="s">
        <v>106</v>
      </c>
      <c r="BT456" s="2488" t="s">
        <v>106</v>
      </c>
      <c r="BU456" s="1194">
        <f>BU457+4</f>
        <v>42643</v>
      </c>
      <c r="BV456" s="1582" t="s">
        <v>109</v>
      </c>
      <c r="BW456" s="1586" t="s">
        <v>109</v>
      </c>
      <c r="BX456" s="1194">
        <f>BX457+4</f>
        <v>42741</v>
      </c>
      <c r="BY456" s="2483" t="s">
        <v>192</v>
      </c>
      <c r="BZ456" s="2488" t="s">
        <v>192</v>
      </c>
      <c r="CA456" s="770">
        <f>CA457+4</f>
        <v>42853</v>
      </c>
      <c r="CB456" s="1586" t="s">
        <v>67</v>
      </c>
      <c r="CC456" s="770">
        <f>CC457+4</f>
        <v>42923</v>
      </c>
      <c r="CD456" s="2479" t="s">
        <v>24</v>
      </c>
      <c r="CE456" s="2483" t="s">
        <v>106</v>
      </c>
      <c r="CF456" s="2488" t="s">
        <v>106</v>
      </c>
      <c r="CG456" s="1194">
        <f>CG457+4</f>
        <v>43021</v>
      </c>
      <c r="CH456" s="1582" t="s">
        <v>109</v>
      </c>
      <c r="CI456" s="1586" t="s">
        <v>109</v>
      </c>
      <c r="CJ456" s="1194">
        <f>CJ457+4</f>
        <v>43105</v>
      </c>
      <c r="CK456" s="2483" t="s">
        <v>192</v>
      </c>
      <c r="CL456" s="2488" t="s">
        <v>192</v>
      </c>
      <c r="CM456" s="770">
        <f>CM457+4</f>
        <v>43210</v>
      </c>
      <c r="CN456" s="1586" t="s">
        <v>67</v>
      </c>
      <c r="CO456" s="770">
        <f>CO457+4</f>
        <v>43287</v>
      </c>
      <c r="CP456" s="2479" t="s">
        <v>24</v>
      </c>
      <c r="CQ456" s="2483" t="s">
        <v>106</v>
      </c>
      <c r="CR456" s="2488" t="s">
        <v>106</v>
      </c>
    </row>
    <row r="457" spans="1:117" ht="30" hidden="1" customHeight="1" x14ac:dyDescent="0.25">
      <c r="A457" s="4698"/>
      <c r="B457" s="4709"/>
      <c r="C457" s="538" t="s">
        <v>463</v>
      </c>
      <c r="D457" s="538"/>
      <c r="E457" s="1395"/>
      <c r="F457" s="1395"/>
      <c r="G457" s="1300"/>
      <c r="H457" s="1301"/>
      <c r="I457" s="1302"/>
      <c r="J457" s="1300"/>
      <c r="K457" s="1301"/>
      <c r="L457" s="1302"/>
      <c r="M457" s="1300"/>
      <c r="N457" s="1301"/>
      <c r="O457" s="1302"/>
      <c r="P457" s="1396"/>
      <c r="Q457" s="1396"/>
      <c r="R457" s="1396"/>
      <c r="S457" s="1396"/>
      <c r="T457" s="1396"/>
      <c r="U457" s="1396"/>
      <c r="V457" s="1396"/>
      <c r="W457" s="1396"/>
      <c r="X457" s="1396"/>
      <c r="Y457" s="1396"/>
      <c r="Z457" s="1396"/>
      <c r="AA457" s="1397"/>
      <c r="AB457" s="1395"/>
      <c r="AC457" s="1395"/>
      <c r="AD457" s="1395"/>
      <c r="AE457" s="1395"/>
      <c r="AF457" s="1395"/>
      <c r="AG457" s="1395"/>
      <c r="AH457" s="1395"/>
      <c r="AI457" s="1395"/>
      <c r="AJ457" s="1398"/>
      <c r="AK457" s="1398"/>
      <c r="AL457" s="1395"/>
      <c r="AM457" s="1395"/>
      <c r="AN457" s="1395"/>
      <c r="AO457" s="1395"/>
      <c r="AP457" s="1395"/>
      <c r="AQ457" s="1395"/>
      <c r="AR457" s="1395"/>
      <c r="AS457" s="1395"/>
      <c r="AT457" s="1395"/>
      <c r="AU457" s="1398"/>
      <c r="AV457" s="1395"/>
      <c r="AW457" s="1398"/>
      <c r="AX457" s="1395"/>
      <c r="AY457" s="1395"/>
      <c r="AZ457" s="1395"/>
      <c r="BA457" s="1395"/>
      <c r="BB457" s="1395"/>
      <c r="BC457" s="1395"/>
      <c r="BD457" s="1395"/>
      <c r="BE457" s="1395"/>
      <c r="BF457" s="1395"/>
      <c r="BG457" s="1395"/>
      <c r="BH457" s="1395"/>
      <c r="BI457" s="1274"/>
      <c r="BJ457" s="1275"/>
      <c r="BK457" s="1276"/>
      <c r="BL457" s="921"/>
      <c r="BM457" s="1465"/>
      <c r="BN457" s="1476"/>
      <c r="BO457" s="768" t="e">
        <f>BO459+7</f>
        <v>#REF!</v>
      </c>
      <c r="BP457" s="1582" t="s">
        <v>67</v>
      </c>
      <c r="BQ457" s="1583" t="s">
        <v>67</v>
      </c>
      <c r="BR457" s="770">
        <f>BR459+7</f>
        <v>42583</v>
      </c>
      <c r="BS457" s="2483" t="s">
        <v>106</v>
      </c>
      <c r="BT457" s="2488" t="s">
        <v>106</v>
      </c>
      <c r="BU457" s="1194">
        <f>BU459+7</f>
        <v>42639</v>
      </c>
      <c r="BV457" s="1582" t="s">
        <v>109</v>
      </c>
      <c r="BW457" s="1586" t="s">
        <v>109</v>
      </c>
      <c r="BX457" s="1194">
        <f>BX459+7</f>
        <v>42737</v>
      </c>
      <c r="BY457" s="2483" t="s">
        <v>192</v>
      </c>
      <c r="BZ457" s="2488" t="s">
        <v>192</v>
      </c>
      <c r="CA457" s="770">
        <f>CA459+7</f>
        <v>42849</v>
      </c>
      <c r="CB457" s="1586" t="s">
        <v>67</v>
      </c>
      <c r="CC457" s="770">
        <f>CC459+7</f>
        <v>42919</v>
      </c>
      <c r="CD457" s="2479" t="s">
        <v>24</v>
      </c>
      <c r="CE457" s="2483" t="s">
        <v>106</v>
      </c>
      <c r="CF457" s="2488" t="s">
        <v>106</v>
      </c>
      <c r="CG457" s="1194">
        <f>CG459+7</f>
        <v>43017</v>
      </c>
      <c r="CH457" s="1582" t="s">
        <v>109</v>
      </c>
      <c r="CI457" s="1586" t="s">
        <v>109</v>
      </c>
      <c r="CJ457" s="1194">
        <f>CJ459+7</f>
        <v>43101</v>
      </c>
      <c r="CK457" s="2483" t="s">
        <v>192</v>
      </c>
      <c r="CL457" s="2488" t="s">
        <v>192</v>
      </c>
      <c r="CM457" s="770">
        <f>CM459+7</f>
        <v>43206</v>
      </c>
      <c r="CN457" s="1586" t="s">
        <v>67</v>
      </c>
      <c r="CO457" s="770">
        <f>CO459+7</f>
        <v>43283</v>
      </c>
      <c r="CP457" s="2479" t="s">
        <v>24</v>
      </c>
      <c r="CQ457" s="2483" t="s">
        <v>106</v>
      </c>
      <c r="CR457" s="2488" t="s">
        <v>106</v>
      </c>
    </row>
    <row r="458" spans="1:117" ht="30" hidden="1" customHeight="1" x14ac:dyDescent="0.25">
      <c r="A458" s="4698"/>
      <c r="B458" s="4709"/>
      <c r="C458" s="538" t="s">
        <v>493</v>
      </c>
      <c r="D458" s="538" t="s">
        <v>485</v>
      </c>
      <c r="E458" s="1"/>
      <c r="F458" s="1"/>
      <c r="G458" s="1303"/>
      <c r="H458" s="1304"/>
      <c r="I458" s="1233"/>
      <c r="J458" s="1303"/>
      <c r="K458" s="1304"/>
      <c r="L458" s="1233"/>
      <c r="M458" s="1303"/>
      <c r="N458" s="1304"/>
      <c r="O458" s="1233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4265"/>
      <c r="AB458" s="1"/>
      <c r="AC458" s="827"/>
      <c r="AD458" s="827"/>
      <c r="AE458" s="827"/>
      <c r="AF458" s="827"/>
      <c r="AG458" s="1"/>
      <c r="AH458" s="1"/>
      <c r="AI458" s="1"/>
      <c r="AJ458" s="2803"/>
      <c r="AK458" s="2803"/>
      <c r="AL458" s="1"/>
      <c r="AM458" s="1"/>
      <c r="AN458" s="1"/>
      <c r="AO458" s="1"/>
      <c r="AP458" s="1"/>
      <c r="AQ458" s="1"/>
      <c r="AR458" s="1"/>
      <c r="AS458" s="1"/>
      <c r="AT458" s="1"/>
      <c r="AU458" s="2803"/>
      <c r="AV458" s="1"/>
      <c r="AW458" s="2803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254"/>
      <c r="BJ458" s="1255"/>
      <c r="BK458" s="1256"/>
      <c r="BL458" s="915" t="e">
        <f>BL460+7</f>
        <v>#REF!</v>
      </c>
      <c r="BM458" s="911" t="e">
        <f>BM460+7</f>
        <v>#REF!</v>
      </c>
      <c r="BN458" s="912" t="e">
        <f>BN460+7</f>
        <v>#REF!</v>
      </c>
      <c r="BO458" s="770" t="e">
        <f>BO460+7</f>
        <v>#REF!</v>
      </c>
      <c r="BP458" s="580" t="s">
        <v>67</v>
      </c>
      <c r="BQ458" s="1338" t="s">
        <v>67</v>
      </c>
      <c r="BR458" s="770">
        <f>BR459+4</f>
        <v>42580</v>
      </c>
      <c r="BS458" s="2350" t="s">
        <v>106</v>
      </c>
      <c r="BT458" s="2488" t="s">
        <v>106</v>
      </c>
      <c r="BU458" s="1194">
        <f>BU459+4</f>
        <v>42636</v>
      </c>
      <c r="BV458" s="580" t="s">
        <v>109</v>
      </c>
      <c r="BW458" s="1234" t="s">
        <v>109</v>
      </c>
      <c r="BX458" s="1194">
        <f>BX459+4</f>
        <v>42734</v>
      </c>
      <c r="BY458" s="2350" t="s">
        <v>192</v>
      </c>
      <c r="BZ458" s="2488" t="s">
        <v>192</v>
      </c>
      <c r="CA458" s="770">
        <f>CA459+4</f>
        <v>42846</v>
      </c>
      <c r="CB458" s="1234" t="s">
        <v>67</v>
      </c>
      <c r="CC458" s="770">
        <f>CC459+4</f>
        <v>42916</v>
      </c>
      <c r="CD458" s="2479" t="s">
        <v>24</v>
      </c>
      <c r="CE458" s="2350" t="s">
        <v>106</v>
      </c>
      <c r="CF458" s="2488" t="s">
        <v>106</v>
      </c>
      <c r="CG458" s="1194">
        <f>CG459+4</f>
        <v>43014</v>
      </c>
      <c r="CH458" s="580" t="s">
        <v>109</v>
      </c>
      <c r="CI458" s="1234" t="s">
        <v>109</v>
      </c>
      <c r="CJ458" s="1194">
        <f>CJ459+4</f>
        <v>43098</v>
      </c>
      <c r="CK458" s="2350" t="s">
        <v>192</v>
      </c>
      <c r="CL458" s="2488" t="s">
        <v>192</v>
      </c>
      <c r="CM458" s="770">
        <f>CM459+4</f>
        <v>43203</v>
      </c>
      <c r="CN458" s="1234" t="s">
        <v>67</v>
      </c>
      <c r="CO458" s="770">
        <f>CO459+4</f>
        <v>43280</v>
      </c>
      <c r="CP458" s="2479" t="s">
        <v>24</v>
      </c>
      <c r="CQ458" s="2350" t="s">
        <v>106</v>
      </c>
      <c r="CR458" s="2488" t="s">
        <v>106</v>
      </c>
    </row>
    <row r="459" spans="1:117" ht="30" hidden="1" customHeight="1" x14ac:dyDescent="0.25">
      <c r="A459" s="4698"/>
      <c r="B459" s="4709"/>
      <c r="C459" s="538" t="s">
        <v>462</v>
      </c>
      <c r="D459" s="538"/>
      <c r="E459" s="1"/>
      <c r="F459" s="1"/>
      <c r="G459" s="1303"/>
      <c r="H459" s="1304"/>
      <c r="I459" s="1233"/>
      <c r="J459" s="1303"/>
      <c r="K459" s="1304"/>
      <c r="L459" s="1233"/>
      <c r="M459" s="1303"/>
      <c r="N459" s="1304"/>
      <c r="O459" s="1233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4265"/>
      <c r="AB459" s="1"/>
      <c r="AC459" s="827"/>
      <c r="AD459" s="827"/>
      <c r="AE459" s="827"/>
      <c r="AF459" s="827"/>
      <c r="AG459" s="1"/>
      <c r="AH459" s="1"/>
      <c r="AI459" s="1"/>
      <c r="AJ459" s="2803"/>
      <c r="AK459" s="2803"/>
      <c r="AL459" s="1"/>
      <c r="AM459" s="1"/>
      <c r="AN459" s="1"/>
      <c r="AO459" s="1"/>
      <c r="AP459" s="1"/>
      <c r="AQ459" s="1"/>
      <c r="AR459" s="1"/>
      <c r="AS459" s="1"/>
      <c r="AT459" s="1"/>
      <c r="AU459" s="2803"/>
      <c r="AV459" s="1"/>
      <c r="AW459" s="2803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254"/>
      <c r="BJ459" s="1255"/>
      <c r="BK459" s="1256"/>
      <c r="BL459" s="915"/>
      <c r="BM459" s="911"/>
      <c r="BN459" s="912"/>
      <c r="BO459" s="770" t="e">
        <f>BO461+7</f>
        <v>#REF!</v>
      </c>
      <c r="BP459" s="580" t="s">
        <v>67</v>
      </c>
      <c r="BQ459" s="1338" t="s">
        <v>67</v>
      </c>
      <c r="BR459" s="770">
        <f>BR461+7</f>
        <v>42576</v>
      </c>
      <c r="BS459" s="2350" t="s">
        <v>106</v>
      </c>
      <c r="BT459" s="2488" t="s">
        <v>106</v>
      </c>
      <c r="BU459" s="1194">
        <f>BU461+7</f>
        <v>42632</v>
      </c>
      <c r="BV459" s="580" t="s">
        <v>109</v>
      </c>
      <c r="BW459" s="1234" t="s">
        <v>109</v>
      </c>
      <c r="BX459" s="1194">
        <f>BX461+7</f>
        <v>42730</v>
      </c>
      <c r="BY459" s="2350" t="s">
        <v>192</v>
      </c>
      <c r="BZ459" s="2488" t="s">
        <v>192</v>
      </c>
      <c r="CA459" s="770">
        <f>CA461+7</f>
        <v>42842</v>
      </c>
      <c r="CB459" s="1234" t="s">
        <v>67</v>
      </c>
      <c r="CC459" s="770">
        <f>CC461+7</f>
        <v>42912</v>
      </c>
      <c r="CD459" s="2479" t="s">
        <v>24</v>
      </c>
      <c r="CE459" s="2350" t="s">
        <v>106</v>
      </c>
      <c r="CF459" s="2488" t="s">
        <v>106</v>
      </c>
      <c r="CG459" s="1194">
        <f>CG461+7</f>
        <v>43010</v>
      </c>
      <c r="CH459" s="580" t="s">
        <v>109</v>
      </c>
      <c r="CI459" s="1234" t="s">
        <v>109</v>
      </c>
      <c r="CJ459" s="1194">
        <f>CJ461+7</f>
        <v>43094</v>
      </c>
      <c r="CK459" s="2350" t="s">
        <v>192</v>
      </c>
      <c r="CL459" s="2488" t="s">
        <v>192</v>
      </c>
      <c r="CM459" s="770">
        <f>CM461+7</f>
        <v>43199</v>
      </c>
      <c r="CN459" s="1234" t="s">
        <v>67</v>
      </c>
      <c r="CO459" s="770">
        <f>CO461+7</f>
        <v>43276</v>
      </c>
      <c r="CP459" s="2479" t="s">
        <v>24</v>
      </c>
      <c r="CQ459" s="2350" t="s">
        <v>106</v>
      </c>
      <c r="CR459" s="2488" t="s">
        <v>106</v>
      </c>
    </row>
    <row r="460" spans="1:117" ht="30" hidden="1" customHeight="1" x14ac:dyDescent="0.25">
      <c r="A460" s="4698"/>
      <c r="B460" s="4709"/>
      <c r="C460" s="538" t="s">
        <v>494</v>
      </c>
      <c r="D460" s="538" t="s">
        <v>418</v>
      </c>
      <c r="E460" s="1"/>
      <c r="F460" s="1"/>
      <c r="G460" s="1303"/>
      <c r="H460" s="1304"/>
      <c r="I460" s="1233"/>
      <c r="J460" s="1303"/>
      <c r="K460" s="1304"/>
      <c r="L460" s="1233"/>
      <c r="M460" s="1303"/>
      <c r="N460" s="1304"/>
      <c r="O460" s="1233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4265"/>
      <c r="AB460" s="1"/>
      <c r="AC460" s="827"/>
      <c r="AD460" s="827"/>
      <c r="AE460" s="827"/>
      <c r="AF460" s="827"/>
      <c r="AG460" s="1"/>
      <c r="AH460" s="1"/>
      <c r="AI460" s="1"/>
      <c r="AJ460" s="2803"/>
      <c r="AK460" s="2803"/>
      <c r="AL460" s="1"/>
      <c r="AM460" s="1"/>
      <c r="AN460" s="1"/>
      <c r="AO460" s="1"/>
      <c r="AP460" s="1"/>
      <c r="AQ460" s="1"/>
      <c r="AR460" s="1"/>
      <c r="AS460" s="1"/>
      <c r="AT460" s="1"/>
      <c r="AU460" s="2803"/>
      <c r="AV460" s="1"/>
      <c r="AW460" s="2803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254"/>
      <c r="BJ460" s="1255"/>
      <c r="BK460" s="1256"/>
      <c r="BL460" s="915" t="e">
        <f>#REF!-48</f>
        <v>#REF!</v>
      </c>
      <c r="BM460" s="911" t="e">
        <f>#REF!-48</f>
        <v>#REF!</v>
      </c>
      <c r="BN460" s="912" t="e">
        <f>#REF!-48</f>
        <v>#REF!</v>
      </c>
      <c r="BO460" s="770" t="e">
        <f>#REF!-48</f>
        <v>#REF!</v>
      </c>
      <c r="BP460" s="580" t="s">
        <v>67</v>
      </c>
      <c r="BQ460" s="1338" t="s">
        <v>67</v>
      </c>
      <c r="BR460" s="770">
        <f>BR454-48</f>
        <v>42573</v>
      </c>
      <c r="BS460" s="2350" t="s">
        <v>106</v>
      </c>
      <c r="BT460" s="2488" t="s">
        <v>106</v>
      </c>
      <c r="BU460" s="1194">
        <f>BU454-48</f>
        <v>42629</v>
      </c>
      <c r="BV460" s="580" t="s">
        <v>109</v>
      </c>
      <c r="BW460" s="1234" t="s">
        <v>109</v>
      </c>
      <c r="BX460" s="2524">
        <f>BX454-41</f>
        <v>42727</v>
      </c>
      <c r="BY460" s="2350" t="s">
        <v>192</v>
      </c>
      <c r="BZ460" s="2488" t="s">
        <v>192</v>
      </c>
      <c r="CA460" s="1952">
        <f>CA454-41</f>
        <v>42839</v>
      </c>
      <c r="CB460" s="1234" t="s">
        <v>67</v>
      </c>
      <c r="CC460" s="1952">
        <f>CC454-41</f>
        <v>42909</v>
      </c>
      <c r="CD460" s="2479" t="s">
        <v>24</v>
      </c>
      <c r="CE460" s="2350" t="s">
        <v>106</v>
      </c>
      <c r="CF460" s="2488" t="s">
        <v>106</v>
      </c>
      <c r="CG460" s="1194">
        <f>CG454-48</f>
        <v>43007</v>
      </c>
      <c r="CH460" s="580" t="s">
        <v>109</v>
      </c>
      <c r="CI460" s="1234" t="s">
        <v>109</v>
      </c>
      <c r="CJ460" s="2524">
        <f>CJ454-41</f>
        <v>43091</v>
      </c>
      <c r="CK460" s="2350" t="s">
        <v>192</v>
      </c>
      <c r="CL460" s="2488" t="s">
        <v>192</v>
      </c>
      <c r="CM460" s="1952">
        <f>CM454-41</f>
        <v>43196</v>
      </c>
      <c r="CN460" s="1234" t="s">
        <v>67</v>
      </c>
      <c r="CO460" s="1952">
        <f>CO454-41</f>
        <v>43273</v>
      </c>
      <c r="CP460" s="2479" t="s">
        <v>24</v>
      </c>
      <c r="CQ460" s="2350" t="s">
        <v>106</v>
      </c>
      <c r="CR460" s="2488" t="s">
        <v>106</v>
      </c>
    </row>
    <row r="461" spans="1:117" ht="30" hidden="1" customHeight="1" x14ac:dyDescent="0.25">
      <c r="A461" s="4698"/>
      <c r="B461" s="4709"/>
      <c r="C461" s="538" t="s">
        <v>429</v>
      </c>
      <c r="D461" s="538"/>
      <c r="E461" s="1"/>
      <c r="F461" s="1"/>
      <c r="G461" s="1303"/>
      <c r="H461" s="1304"/>
      <c r="I461" s="1233"/>
      <c r="J461" s="1303"/>
      <c r="K461" s="1304"/>
      <c r="L461" s="1233"/>
      <c r="M461" s="1303"/>
      <c r="N461" s="1304"/>
      <c r="O461" s="1233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4265"/>
      <c r="AB461" s="1"/>
      <c r="AC461" s="827"/>
      <c r="AD461" s="827"/>
      <c r="AE461" s="827"/>
      <c r="AF461" s="827"/>
      <c r="AG461" s="1"/>
      <c r="AH461" s="1"/>
      <c r="AI461" s="1"/>
      <c r="AJ461" s="2803"/>
      <c r="AK461" s="2803"/>
      <c r="AL461" s="1"/>
      <c r="AM461" s="1"/>
      <c r="AN461" s="1"/>
      <c r="AO461" s="1"/>
      <c r="AP461" s="1"/>
      <c r="AQ461" s="1"/>
      <c r="AR461" s="1"/>
      <c r="AS461" s="1"/>
      <c r="AT461" s="1"/>
      <c r="AU461" s="2803"/>
      <c r="AV461" s="1"/>
      <c r="AW461" s="2803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254"/>
      <c r="BJ461" s="1255"/>
      <c r="BK461" s="1256"/>
      <c r="BL461" s="915" t="e">
        <f>BL460-4</f>
        <v>#REF!</v>
      </c>
      <c r="BM461" s="911" t="e">
        <f>BM460-4</f>
        <v>#REF!</v>
      </c>
      <c r="BN461" s="912" t="e">
        <f>BN460-4</f>
        <v>#REF!</v>
      </c>
      <c r="BO461" s="770" t="e">
        <f>BO460-4</f>
        <v>#REF!</v>
      </c>
      <c r="BP461" s="580" t="s">
        <v>67</v>
      </c>
      <c r="BQ461" s="1338" t="s">
        <v>67</v>
      </c>
      <c r="BR461" s="770">
        <f>BR460-4</f>
        <v>42569</v>
      </c>
      <c r="BS461" s="2350" t="s">
        <v>106</v>
      </c>
      <c r="BT461" s="2488" t="s">
        <v>106</v>
      </c>
      <c r="BU461" s="1194">
        <f>BU460-4</f>
        <v>42625</v>
      </c>
      <c r="BV461" s="580" t="s">
        <v>109</v>
      </c>
      <c r="BW461" s="1234" t="s">
        <v>109</v>
      </c>
      <c r="BX461" s="1194">
        <f>BX460-4</f>
        <v>42723</v>
      </c>
      <c r="BY461" s="2350" t="s">
        <v>192</v>
      </c>
      <c r="BZ461" s="2488" t="s">
        <v>192</v>
      </c>
      <c r="CA461" s="770">
        <f>CA460-4</f>
        <v>42835</v>
      </c>
      <c r="CB461" s="1234" t="s">
        <v>67</v>
      </c>
      <c r="CC461" s="770">
        <f>CC460-4</f>
        <v>42905</v>
      </c>
      <c r="CD461" s="2479" t="s">
        <v>24</v>
      </c>
      <c r="CE461" s="2350" t="s">
        <v>106</v>
      </c>
      <c r="CF461" s="2488" t="s">
        <v>106</v>
      </c>
      <c r="CG461" s="1194">
        <f>CG460-4</f>
        <v>43003</v>
      </c>
      <c r="CH461" s="580" t="s">
        <v>109</v>
      </c>
      <c r="CI461" s="1234" t="s">
        <v>109</v>
      </c>
      <c r="CJ461" s="1194">
        <f>CJ460-4</f>
        <v>43087</v>
      </c>
      <c r="CK461" s="2350" t="s">
        <v>192</v>
      </c>
      <c r="CL461" s="2488" t="s">
        <v>192</v>
      </c>
      <c r="CM461" s="770">
        <f>CM460-4</f>
        <v>43192</v>
      </c>
      <c r="CN461" s="1234" t="s">
        <v>67</v>
      </c>
      <c r="CO461" s="770">
        <f>CO460-4</f>
        <v>43269</v>
      </c>
      <c r="CP461" s="2479" t="s">
        <v>24</v>
      </c>
      <c r="CQ461" s="2350" t="s">
        <v>106</v>
      </c>
      <c r="CR461" s="2488" t="s">
        <v>106</v>
      </c>
    </row>
    <row r="462" spans="1:117" ht="30" hidden="1" customHeight="1" x14ac:dyDescent="0.25">
      <c r="A462" s="4698"/>
      <c r="B462" s="4709"/>
      <c r="C462" s="538" t="s">
        <v>498</v>
      </c>
      <c r="D462" s="538" t="s">
        <v>419</v>
      </c>
      <c r="E462" s="1"/>
      <c r="F462" s="1"/>
      <c r="G462" s="1303"/>
      <c r="H462" s="1304"/>
      <c r="I462" s="1233"/>
      <c r="J462" s="1303"/>
      <c r="K462" s="1304"/>
      <c r="L462" s="1233"/>
      <c r="M462" s="1303"/>
      <c r="N462" s="1304"/>
      <c r="O462" s="1233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4265"/>
      <c r="AB462" s="1"/>
      <c r="AC462" s="827"/>
      <c r="AD462" s="827"/>
      <c r="AE462" s="827"/>
      <c r="AF462" s="827"/>
      <c r="AG462" s="1"/>
      <c r="AH462" s="1"/>
      <c r="AI462" s="1"/>
      <c r="AJ462" s="2803"/>
      <c r="AK462" s="2803"/>
      <c r="AL462" s="1"/>
      <c r="AM462" s="1"/>
      <c r="AN462" s="1"/>
      <c r="AO462" s="1"/>
      <c r="AP462" s="1"/>
      <c r="AQ462" s="1"/>
      <c r="AR462" s="1"/>
      <c r="AS462" s="1"/>
      <c r="AT462" s="1"/>
      <c r="AU462" s="2803"/>
      <c r="AV462" s="1"/>
      <c r="AW462" s="2803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254"/>
      <c r="BJ462" s="1255"/>
      <c r="BK462" s="1256"/>
      <c r="BL462" s="915" t="e">
        <f>BL461-7</f>
        <v>#REF!</v>
      </c>
      <c r="BM462" s="911" t="e">
        <f>BM461-7</f>
        <v>#REF!</v>
      </c>
      <c r="BN462" s="912" t="e">
        <f>BN461-7</f>
        <v>#REF!</v>
      </c>
      <c r="BO462" s="770" t="e">
        <f>BO461-7</f>
        <v>#REF!</v>
      </c>
      <c r="BP462" s="580" t="s">
        <v>67</v>
      </c>
      <c r="BQ462" s="1338" t="s">
        <v>67</v>
      </c>
      <c r="BR462" s="770">
        <f>BR461-7</f>
        <v>42562</v>
      </c>
      <c r="BS462" s="2350" t="s">
        <v>106</v>
      </c>
      <c r="BT462" s="2488" t="s">
        <v>106</v>
      </c>
      <c r="BU462" s="1194">
        <f>BU461-7</f>
        <v>42618</v>
      </c>
      <c r="BV462" s="580" t="s">
        <v>109</v>
      </c>
      <c r="BW462" s="1234" t="s">
        <v>109</v>
      </c>
      <c r="BX462" s="1194">
        <f>BX461-7</f>
        <v>42716</v>
      </c>
      <c r="BY462" s="2350" t="s">
        <v>192</v>
      </c>
      <c r="BZ462" s="2488" t="s">
        <v>192</v>
      </c>
      <c r="CA462" s="770">
        <f>CA461-7</f>
        <v>42828</v>
      </c>
      <c r="CB462" s="1234" t="s">
        <v>67</v>
      </c>
      <c r="CC462" s="770">
        <f>CC461-7</f>
        <v>42898</v>
      </c>
      <c r="CD462" s="2479" t="s">
        <v>24</v>
      </c>
      <c r="CE462" s="2350" t="s">
        <v>106</v>
      </c>
      <c r="CF462" s="2488" t="s">
        <v>106</v>
      </c>
      <c r="CG462" s="1194">
        <f>CG461-7</f>
        <v>42996</v>
      </c>
      <c r="CH462" s="580" t="s">
        <v>109</v>
      </c>
      <c r="CI462" s="1234" t="s">
        <v>109</v>
      </c>
      <c r="CJ462" s="1194">
        <f>CJ461-7</f>
        <v>43080</v>
      </c>
      <c r="CK462" s="2350" t="s">
        <v>192</v>
      </c>
      <c r="CL462" s="2488" t="s">
        <v>192</v>
      </c>
      <c r="CM462" s="770">
        <f>CM461-7</f>
        <v>43185</v>
      </c>
      <c r="CN462" s="1234" t="s">
        <v>67</v>
      </c>
      <c r="CO462" s="770">
        <f>CO461-7</f>
        <v>43262</v>
      </c>
      <c r="CP462" s="2479" t="s">
        <v>24</v>
      </c>
      <c r="CQ462" s="2350" t="s">
        <v>106</v>
      </c>
      <c r="CR462" s="2488" t="s">
        <v>106</v>
      </c>
    </row>
    <row r="463" spans="1:117" ht="30" hidden="1" customHeight="1" x14ac:dyDescent="0.25">
      <c r="A463" s="4698"/>
      <c r="B463" s="4709"/>
      <c r="C463" s="1299" t="s">
        <v>497</v>
      </c>
      <c r="D463" s="1299" t="s">
        <v>422</v>
      </c>
      <c r="E463" s="1395"/>
      <c r="F463" s="1395"/>
      <c r="G463" s="1300"/>
      <c r="H463" s="1301"/>
      <c r="I463" s="1302"/>
      <c r="J463" s="1300"/>
      <c r="K463" s="1301"/>
      <c r="L463" s="1302"/>
      <c r="M463" s="1300"/>
      <c r="N463" s="1301"/>
      <c r="O463" s="1302"/>
      <c r="P463" s="1396"/>
      <c r="Q463" s="1396"/>
      <c r="R463" s="1396"/>
      <c r="S463" s="1396"/>
      <c r="T463" s="1396"/>
      <c r="U463" s="1396"/>
      <c r="V463" s="1396"/>
      <c r="W463" s="1396"/>
      <c r="X463" s="1396"/>
      <c r="Y463" s="1396"/>
      <c r="Z463" s="1396"/>
      <c r="AA463" s="1397"/>
      <c r="AB463" s="1395"/>
      <c r="AC463" s="1395"/>
      <c r="AD463" s="1395"/>
      <c r="AE463" s="1395"/>
      <c r="AF463" s="1395"/>
      <c r="AG463" s="1395"/>
      <c r="AH463" s="1395"/>
      <c r="AI463" s="1395"/>
      <c r="AJ463" s="1398"/>
      <c r="AK463" s="1398"/>
      <c r="AL463" s="1395"/>
      <c r="AM463" s="1395"/>
      <c r="AN463" s="1395"/>
      <c r="AO463" s="1395"/>
      <c r="AP463" s="1395"/>
      <c r="AQ463" s="1395"/>
      <c r="AR463" s="1395"/>
      <c r="AS463" s="1395"/>
      <c r="AT463" s="1395"/>
      <c r="AU463" s="1398"/>
      <c r="AV463" s="1395"/>
      <c r="AW463" s="1398"/>
      <c r="AX463" s="1395"/>
      <c r="AY463" s="1395"/>
      <c r="AZ463" s="1395"/>
      <c r="BA463" s="1395"/>
      <c r="BB463" s="1395"/>
      <c r="BC463" s="1395"/>
      <c r="BD463" s="1395"/>
      <c r="BE463" s="1395"/>
      <c r="BF463" s="1395"/>
      <c r="BG463" s="1395"/>
      <c r="BH463" s="1395"/>
      <c r="BI463" s="1274"/>
      <c r="BJ463" s="1275"/>
      <c r="BK463" s="1276"/>
      <c r="BL463" s="1467" t="s">
        <v>38</v>
      </c>
      <c r="BM463" s="921">
        <f>BM444-21</f>
        <v>42382</v>
      </c>
      <c r="BN463" s="1478" t="s">
        <v>38</v>
      </c>
      <c r="BO463" s="1271">
        <f>BO444-21</f>
        <v>42452</v>
      </c>
      <c r="BP463" s="1305" t="s">
        <v>67</v>
      </c>
      <c r="BQ463" s="1335" t="s">
        <v>67</v>
      </c>
      <c r="BR463" s="1271">
        <f>BR462-5</f>
        <v>42557</v>
      </c>
      <c r="BS463" s="2475" t="s">
        <v>106</v>
      </c>
      <c r="BT463" s="2489" t="s">
        <v>106</v>
      </c>
      <c r="BU463" s="1938">
        <f>BU462-5</f>
        <v>42613</v>
      </c>
      <c r="BV463" s="1305" t="s">
        <v>109</v>
      </c>
      <c r="BW463" s="1306" t="s">
        <v>109</v>
      </c>
      <c r="BX463" s="1938">
        <f>BX462-5</f>
        <v>42711</v>
      </c>
      <c r="BY463" s="2475" t="s">
        <v>192</v>
      </c>
      <c r="BZ463" s="2489" t="s">
        <v>192</v>
      </c>
      <c r="CA463" s="1271">
        <f>CA462-5</f>
        <v>42823</v>
      </c>
      <c r="CB463" s="1306" t="s">
        <v>67</v>
      </c>
      <c r="CC463" s="1271">
        <f>CC462-5</f>
        <v>42893</v>
      </c>
      <c r="CD463" s="1"/>
      <c r="CE463" s="2475" t="s">
        <v>106</v>
      </c>
      <c r="CF463" s="2489" t="s">
        <v>106</v>
      </c>
      <c r="CG463" s="1938">
        <f>CG462-5</f>
        <v>42991</v>
      </c>
      <c r="CH463" s="1305" t="s">
        <v>109</v>
      </c>
      <c r="CI463" s="1306" t="s">
        <v>109</v>
      </c>
      <c r="CJ463" s="1938">
        <f>CJ462-5</f>
        <v>43075</v>
      </c>
      <c r="CK463" s="2475" t="s">
        <v>192</v>
      </c>
      <c r="CL463" s="2489" t="s">
        <v>192</v>
      </c>
      <c r="CM463" s="1271">
        <f>CM462-5</f>
        <v>43180</v>
      </c>
      <c r="CN463" s="1306" t="s">
        <v>67</v>
      </c>
      <c r="CO463" s="1271">
        <f>CO462-5</f>
        <v>43257</v>
      </c>
      <c r="CP463" s="1"/>
      <c r="CQ463" s="2475" t="s">
        <v>106</v>
      </c>
      <c r="CR463" s="2489" t="s">
        <v>106</v>
      </c>
    </row>
    <row r="464" spans="1:117" ht="30" hidden="1" customHeight="1" x14ac:dyDescent="0.25">
      <c r="A464" s="4698"/>
      <c r="B464" s="4709"/>
      <c r="C464" s="1455" t="s">
        <v>445</v>
      </c>
      <c r="D464" s="1455" t="s">
        <v>445</v>
      </c>
      <c r="E464" s="1444"/>
      <c r="F464" s="1444"/>
      <c r="G464" s="1445"/>
      <c r="H464" s="1446"/>
      <c r="I464" s="1447"/>
      <c r="J464" s="1445"/>
      <c r="K464" s="1446"/>
      <c r="L464" s="1447"/>
      <c r="M464" s="1445"/>
      <c r="N464" s="1446"/>
      <c r="O464" s="1447"/>
      <c r="P464" s="1448"/>
      <c r="Q464" s="1448"/>
      <c r="R464" s="1448"/>
      <c r="S464" s="1448"/>
      <c r="T464" s="1448"/>
      <c r="U464" s="1448"/>
      <c r="V464" s="1448"/>
      <c r="W464" s="1448"/>
      <c r="X464" s="1448"/>
      <c r="Y464" s="1448"/>
      <c r="Z464" s="1448"/>
      <c r="AA464" s="1449"/>
      <c r="AB464" s="1444"/>
      <c r="AC464" s="1442"/>
      <c r="AD464" s="1442"/>
      <c r="AE464" s="1442"/>
      <c r="AF464" s="1442"/>
      <c r="AG464" s="1444"/>
      <c r="AH464" s="1444"/>
      <c r="AI464" s="1444"/>
      <c r="AJ464" s="1450"/>
      <c r="AK464" s="1450"/>
      <c r="AL464" s="1444"/>
      <c r="AM464" s="1444"/>
      <c r="AN464" s="1444"/>
      <c r="AO464" s="1444"/>
      <c r="AP464" s="1444"/>
      <c r="AQ464" s="1444"/>
      <c r="AR464" s="1444"/>
      <c r="AS464" s="1444"/>
      <c r="AT464" s="1444"/>
      <c r="AU464" s="1450"/>
      <c r="AV464" s="1444"/>
      <c r="AW464" s="1450"/>
      <c r="AX464" s="1444"/>
      <c r="AY464" s="1444"/>
      <c r="AZ464" s="1444"/>
      <c r="BA464" s="1444"/>
      <c r="BB464" s="1444"/>
      <c r="BC464" s="1444"/>
      <c r="BD464" s="1444"/>
      <c r="BE464" s="1444"/>
      <c r="BF464" s="1444"/>
      <c r="BG464" s="1444"/>
      <c r="BH464" s="1444"/>
      <c r="BI464" s="1456"/>
      <c r="BJ464" s="1457"/>
      <c r="BK464" s="1458"/>
      <c r="BL464" s="1468" t="e">
        <f>#REF!</f>
        <v>#REF!</v>
      </c>
      <c r="BM464" s="1469" t="e">
        <f>#REF!</f>
        <v>#REF!</v>
      </c>
      <c r="BN464" s="1479" t="e">
        <f>#REF!</f>
        <v>#REF!</v>
      </c>
      <c r="BO464" s="1460" t="e">
        <f>#REF!</f>
        <v>#REF!</v>
      </c>
      <c r="BP464" s="1461" t="e">
        <f>#REF!</f>
        <v>#REF!</v>
      </c>
      <c r="BQ464" s="1462" t="e">
        <f>#REF!</f>
        <v>#REF!</v>
      </c>
      <c r="BR464" s="1460">
        <f t="shared" ref="BR464:CC464" si="691">BR219</f>
        <v>42557</v>
      </c>
      <c r="BS464" s="1461" t="str">
        <f t="shared" si="691"/>
        <v>same as 12/30</v>
      </c>
      <c r="BT464" s="1459">
        <f t="shared" si="691"/>
        <v>42585</v>
      </c>
      <c r="BU464" s="1940">
        <f t="shared" si="691"/>
        <v>42613</v>
      </c>
      <c r="BV464" s="1461">
        <f t="shared" si="691"/>
        <v>42655</v>
      </c>
      <c r="BW464" s="1459">
        <f t="shared" si="691"/>
        <v>42683</v>
      </c>
      <c r="BX464" s="1940">
        <f t="shared" si="691"/>
        <v>42711</v>
      </c>
      <c r="BY464" s="1461">
        <f t="shared" si="691"/>
        <v>42760</v>
      </c>
      <c r="BZ464" s="1459">
        <f t="shared" si="691"/>
        <v>42788</v>
      </c>
      <c r="CA464" s="1460">
        <f t="shared" si="691"/>
        <v>42823</v>
      </c>
      <c r="CB464" s="1459">
        <f t="shared" si="691"/>
        <v>42858</v>
      </c>
      <c r="CC464" s="2550">
        <f t="shared" si="691"/>
        <v>42893</v>
      </c>
      <c r="CD464" s="1"/>
      <c r="CE464" s="1461" t="str">
        <f t="shared" ref="CE464:CO464" si="692">CE219</f>
        <v>same as 12/30</v>
      </c>
      <c r="CF464" s="1459">
        <f t="shared" si="692"/>
        <v>42591</v>
      </c>
      <c r="CG464" s="1940">
        <f t="shared" si="692"/>
        <v>42998</v>
      </c>
      <c r="CH464" s="1461">
        <f t="shared" si="692"/>
        <v>43026</v>
      </c>
      <c r="CI464" s="1459">
        <f t="shared" si="692"/>
        <v>43054</v>
      </c>
      <c r="CJ464" s="1940">
        <f t="shared" si="692"/>
        <v>43082</v>
      </c>
      <c r="CK464" s="1461">
        <f t="shared" si="692"/>
        <v>43124</v>
      </c>
      <c r="CL464" s="1459">
        <f t="shared" si="692"/>
        <v>43145</v>
      </c>
      <c r="CM464" s="1460">
        <f t="shared" si="692"/>
        <v>43180</v>
      </c>
      <c r="CN464" s="1459">
        <f t="shared" si="692"/>
        <v>43222</v>
      </c>
      <c r="CO464" s="2550">
        <f t="shared" si="692"/>
        <v>43257</v>
      </c>
      <c r="CP464" s="1"/>
      <c r="CQ464" s="1461" t="str">
        <f>CQ219</f>
        <v>same as 12/30</v>
      </c>
      <c r="CR464" s="1459">
        <f>CR219</f>
        <v>43327</v>
      </c>
    </row>
    <row r="465" spans="1:96" ht="30" hidden="1" customHeight="1" x14ac:dyDescent="0.25">
      <c r="A465" s="4698"/>
      <c r="B465" s="4709"/>
      <c r="C465" s="1267" t="s">
        <v>496</v>
      </c>
      <c r="D465" s="1267" t="s">
        <v>486</v>
      </c>
      <c r="E465" s="1399"/>
      <c r="F465" s="1399"/>
      <c r="G465" s="1296"/>
      <c r="H465" s="1297"/>
      <c r="I465" s="1298"/>
      <c r="J465" s="1296"/>
      <c r="K465" s="1297"/>
      <c r="L465" s="1298"/>
      <c r="M465" s="1296"/>
      <c r="N465" s="1297"/>
      <c r="O465" s="1298"/>
      <c r="P465" s="1400"/>
      <c r="Q465" s="1400"/>
      <c r="R465" s="1400"/>
      <c r="S465" s="1400"/>
      <c r="T465" s="1400"/>
      <c r="U465" s="1400"/>
      <c r="V465" s="1400"/>
      <c r="W465" s="1400"/>
      <c r="X465" s="1400"/>
      <c r="Y465" s="1400"/>
      <c r="Z465" s="1400"/>
      <c r="AA465" s="1401"/>
      <c r="AB465" s="1399"/>
      <c r="AC465" s="1395"/>
      <c r="AD465" s="1395"/>
      <c r="AE465" s="1395"/>
      <c r="AF465" s="1395"/>
      <c r="AG465" s="1399"/>
      <c r="AH465" s="1399"/>
      <c r="AI465" s="1399"/>
      <c r="AJ465" s="1402"/>
      <c r="AK465" s="1402"/>
      <c r="AL465" s="1399"/>
      <c r="AM465" s="1399"/>
      <c r="AN465" s="1399"/>
      <c r="AO465" s="1399"/>
      <c r="AP465" s="1399"/>
      <c r="AQ465" s="1399"/>
      <c r="AR465" s="1399"/>
      <c r="AS465" s="1399"/>
      <c r="AT465" s="1399"/>
      <c r="AU465" s="1402"/>
      <c r="AV465" s="1399"/>
      <c r="AW465" s="1402"/>
      <c r="AX465" s="1399"/>
      <c r="AY465" s="1399"/>
      <c r="AZ465" s="1399"/>
      <c r="BA465" s="1399"/>
      <c r="BB465" s="1399"/>
      <c r="BC465" s="1399"/>
      <c r="BD465" s="1399"/>
      <c r="BE465" s="1399"/>
      <c r="BF465" s="1399"/>
      <c r="BG465" s="1399"/>
      <c r="BH465" s="1399"/>
      <c r="BI465" s="1254"/>
      <c r="BJ465" s="1255"/>
      <c r="BK465" s="1256"/>
      <c r="BL465" s="1470" t="s">
        <v>38</v>
      </c>
      <c r="BM465" s="915">
        <f>BM463-6</f>
        <v>42376</v>
      </c>
      <c r="BN465" s="1480" t="s">
        <v>38</v>
      </c>
      <c r="BO465" s="1268">
        <f>BO463-6</f>
        <v>42446</v>
      </c>
      <c r="BP465" s="1269" t="s">
        <v>67</v>
      </c>
      <c r="BQ465" s="1336" t="s">
        <v>67</v>
      </c>
      <c r="BR465" s="1268">
        <f>BR463-6</f>
        <v>42551</v>
      </c>
      <c r="BS465" s="2479" t="s">
        <v>106</v>
      </c>
      <c r="BT465" s="2486" t="s">
        <v>106</v>
      </c>
      <c r="BU465" s="1943">
        <f>BU463-6</f>
        <v>42607</v>
      </c>
      <c r="BV465" s="1269" t="s">
        <v>109</v>
      </c>
      <c r="BW465" s="1270" t="s">
        <v>109</v>
      </c>
      <c r="BX465" s="1943">
        <f>BX463-6</f>
        <v>42705</v>
      </c>
      <c r="BY465" s="2479" t="s">
        <v>192</v>
      </c>
      <c r="BZ465" s="2486" t="s">
        <v>192</v>
      </c>
      <c r="CA465" s="1268">
        <f>CA463-6</f>
        <v>42817</v>
      </c>
      <c r="CB465" s="1270" t="s">
        <v>67</v>
      </c>
      <c r="CC465" s="1268">
        <f>CC463-6</f>
        <v>42887</v>
      </c>
      <c r="CD465" s="2479" t="s">
        <v>24</v>
      </c>
      <c r="CE465" s="2479" t="s">
        <v>106</v>
      </c>
      <c r="CF465" s="2486" t="s">
        <v>106</v>
      </c>
      <c r="CG465" s="1943">
        <f>CG463-6</f>
        <v>42985</v>
      </c>
      <c r="CH465" s="1269" t="s">
        <v>109</v>
      </c>
      <c r="CI465" s="1270" t="s">
        <v>109</v>
      </c>
      <c r="CJ465" s="1943">
        <f>CJ463-6</f>
        <v>43069</v>
      </c>
      <c r="CK465" s="2479" t="s">
        <v>192</v>
      </c>
      <c r="CL465" s="2486" t="s">
        <v>192</v>
      </c>
      <c r="CM465" s="1268">
        <f>CM463-6</f>
        <v>43174</v>
      </c>
      <c r="CN465" s="1270" t="s">
        <v>67</v>
      </c>
      <c r="CO465" s="1268">
        <f>CO463-6</f>
        <v>43251</v>
      </c>
      <c r="CP465" s="2479" t="s">
        <v>24</v>
      </c>
      <c r="CQ465" s="2479" t="s">
        <v>106</v>
      </c>
      <c r="CR465" s="2486" t="s">
        <v>106</v>
      </c>
    </row>
    <row r="466" spans="1:96" ht="30" hidden="1" customHeight="1" x14ac:dyDescent="0.25">
      <c r="A466" s="4698"/>
      <c r="B466" s="4709"/>
      <c r="C466" s="1316" t="s">
        <v>495</v>
      </c>
      <c r="D466" s="1316" t="s">
        <v>422</v>
      </c>
      <c r="E466" s="1384"/>
      <c r="F466" s="1384"/>
      <c r="G466" s="1317" t="e">
        <f>#REF!+7</f>
        <v>#REF!</v>
      </c>
      <c r="H466" s="1318" t="e">
        <f>G466</f>
        <v>#REF!</v>
      </c>
      <c r="I466" s="1319"/>
      <c r="J466" s="1317" t="e">
        <f>#REF!+7</f>
        <v>#REF!</v>
      </c>
      <c r="K466" s="1318" t="e">
        <f>J466</f>
        <v>#REF!</v>
      </c>
      <c r="L466" s="1319"/>
      <c r="M466" s="1317" t="e">
        <f>#REF!+7</f>
        <v>#REF!</v>
      </c>
      <c r="N466" s="1320" t="e">
        <f>M466</f>
        <v>#REF!</v>
      </c>
      <c r="O466" s="1319"/>
      <c r="P466" s="1386"/>
      <c r="Q466" s="1386"/>
      <c r="R466" s="1386"/>
      <c r="S466" s="1386"/>
      <c r="T466" s="1386"/>
      <c r="U466" s="1386"/>
      <c r="V466" s="1386"/>
      <c r="W466" s="1386"/>
      <c r="X466" s="1386"/>
      <c r="Y466" s="1386"/>
      <c r="Z466" s="1386"/>
      <c r="AA466" s="1387"/>
      <c r="AB466" s="1384"/>
      <c r="AC466" s="1384"/>
      <c r="AD466" s="1384"/>
      <c r="AE466" s="1384"/>
      <c r="AF466" s="1384"/>
      <c r="AG466" s="1384"/>
      <c r="AH466" s="1384"/>
      <c r="AI466" s="1384"/>
      <c r="AJ466" s="1388"/>
      <c r="AK466" s="1388"/>
      <c r="AL466" s="1384"/>
      <c r="AM466" s="1384"/>
      <c r="AN466" s="1384"/>
      <c r="AO466" s="1384"/>
      <c r="AP466" s="1384"/>
      <c r="AQ466" s="1384"/>
      <c r="AR466" s="1384"/>
      <c r="AS466" s="1384"/>
      <c r="AT466" s="1384"/>
      <c r="AU466" s="1388"/>
      <c r="AV466" s="1384"/>
      <c r="AW466" s="1388"/>
      <c r="AX466" s="1384"/>
      <c r="AY466" s="1384"/>
      <c r="AZ466" s="1384"/>
      <c r="BA466" s="1384"/>
      <c r="BB466" s="1384"/>
      <c r="BC466" s="1384"/>
      <c r="BD466" s="1384"/>
      <c r="BE466" s="1384"/>
      <c r="BF466" s="1384"/>
      <c r="BG466" s="1384"/>
      <c r="BH466" s="1384"/>
      <c r="BI466" s="1330"/>
      <c r="BJ466" s="1331"/>
      <c r="BK466" s="1332"/>
      <c r="BL466" s="1467" t="s">
        <v>38</v>
      </c>
      <c r="BM466" s="921">
        <f>BM469+2</f>
        <v>42333</v>
      </c>
      <c r="BN466" s="1478" t="s">
        <v>38</v>
      </c>
      <c r="BO466" s="1321">
        <f>BO469+2</f>
        <v>42403</v>
      </c>
      <c r="BP466" s="1322" t="s">
        <v>67</v>
      </c>
      <c r="BQ466" s="1337" t="s">
        <v>67</v>
      </c>
      <c r="BR466" s="1321">
        <f>BR469+2</f>
        <v>42508</v>
      </c>
      <c r="BS466" s="2480" t="s">
        <v>106</v>
      </c>
      <c r="BT466" s="2487" t="s">
        <v>106</v>
      </c>
      <c r="BU466" s="1584">
        <f>BU469+2</f>
        <v>42564</v>
      </c>
      <c r="BV466" s="1322" t="s">
        <v>109</v>
      </c>
      <c r="BW466" s="1323" t="s">
        <v>109</v>
      </c>
      <c r="BX466" s="1584">
        <f>BX469+2</f>
        <v>42662</v>
      </c>
      <c r="BY466" s="2480" t="s">
        <v>192</v>
      </c>
      <c r="BZ466" s="2487" t="s">
        <v>192</v>
      </c>
      <c r="CA466" s="1321">
        <f>CA469+2</f>
        <v>42774</v>
      </c>
      <c r="CB466" s="1323" t="s">
        <v>67</v>
      </c>
      <c r="CC466" s="1321">
        <f>CC469+2</f>
        <v>42844</v>
      </c>
      <c r="CD466" s="2480" t="s">
        <v>24</v>
      </c>
      <c r="CE466" s="2480" t="s">
        <v>106</v>
      </c>
      <c r="CF466" s="2487" t="s">
        <v>106</v>
      </c>
      <c r="CG466" s="1584">
        <f>CG469+2</f>
        <v>42942</v>
      </c>
      <c r="CH466" s="1322" t="s">
        <v>109</v>
      </c>
      <c r="CI466" s="1323" t="s">
        <v>109</v>
      </c>
      <c r="CJ466" s="1584">
        <f>CJ469+2</f>
        <v>43026</v>
      </c>
      <c r="CK466" s="2480" t="s">
        <v>192</v>
      </c>
      <c r="CL466" s="2487" t="s">
        <v>192</v>
      </c>
      <c r="CM466" s="1321">
        <f>CM469+2</f>
        <v>43131</v>
      </c>
      <c r="CN466" s="1323" t="s">
        <v>67</v>
      </c>
      <c r="CO466" s="1321">
        <f>CO469+2</f>
        <v>43208</v>
      </c>
      <c r="CP466" s="2480" t="s">
        <v>24</v>
      </c>
      <c r="CQ466" s="2480" t="s">
        <v>106</v>
      </c>
      <c r="CR466" s="2487" t="s">
        <v>106</v>
      </c>
    </row>
    <row r="467" spans="1:96" ht="30" hidden="1" customHeight="1" x14ac:dyDescent="0.25">
      <c r="A467" s="4698"/>
      <c r="B467" s="4709"/>
      <c r="C467" s="1264" t="s">
        <v>501</v>
      </c>
      <c r="D467" s="1264" t="s">
        <v>485</v>
      </c>
      <c r="E467" s="927"/>
      <c r="F467" s="927"/>
      <c r="G467" s="1221"/>
      <c r="H467" s="1222"/>
      <c r="I467" s="1223"/>
      <c r="J467" s="1221"/>
      <c r="K467" s="1222"/>
      <c r="L467" s="1223"/>
      <c r="M467" s="1221"/>
      <c r="N467" s="1224"/>
      <c r="O467" s="1223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4265"/>
      <c r="AB467" s="1"/>
      <c r="AC467" s="827"/>
      <c r="AD467" s="827"/>
      <c r="AE467" s="827"/>
      <c r="AF467" s="827"/>
      <c r="AG467" s="1"/>
      <c r="AH467" s="1"/>
      <c r="AI467" s="1"/>
      <c r="AJ467" s="2803"/>
      <c r="AK467" s="2803"/>
      <c r="AL467" s="1"/>
      <c r="AM467" s="1"/>
      <c r="AN467" s="1"/>
      <c r="AO467" s="1"/>
      <c r="AP467" s="1"/>
      <c r="AQ467" s="1"/>
      <c r="AR467" s="1"/>
      <c r="AS467" s="1"/>
      <c r="AT467" s="1"/>
      <c r="AU467" s="2803"/>
      <c r="AV467" s="1"/>
      <c r="AW467" s="2803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257"/>
      <c r="BJ467" s="1258"/>
      <c r="BK467" s="1259"/>
      <c r="BL467" s="1470" t="s">
        <v>38</v>
      </c>
      <c r="BM467" s="915">
        <f>BM465-27</f>
        <v>42349</v>
      </c>
      <c r="BN467" s="1480" t="s">
        <v>38</v>
      </c>
      <c r="BO467" s="770">
        <f>BO465-27</f>
        <v>42419</v>
      </c>
      <c r="BP467" s="580" t="s">
        <v>67</v>
      </c>
      <c r="BQ467" s="1338" t="s">
        <v>67</v>
      </c>
      <c r="BR467" s="770">
        <f>BR465-27</f>
        <v>42524</v>
      </c>
      <c r="BS467" s="2350" t="s">
        <v>106</v>
      </c>
      <c r="BT467" s="2488" t="s">
        <v>106</v>
      </c>
      <c r="BU467" s="1194">
        <f>BU465-27</f>
        <v>42580</v>
      </c>
      <c r="BV467" s="580" t="s">
        <v>109</v>
      </c>
      <c r="BW467" s="1234" t="s">
        <v>109</v>
      </c>
      <c r="BX467" s="1194">
        <f>BX465-27</f>
        <v>42678</v>
      </c>
      <c r="BY467" s="2350" t="s">
        <v>192</v>
      </c>
      <c r="BZ467" s="2488" t="s">
        <v>192</v>
      </c>
      <c r="CA467" s="770">
        <f>CA465-27</f>
        <v>42790</v>
      </c>
      <c r="CB467" s="1234" t="s">
        <v>67</v>
      </c>
      <c r="CC467" s="770">
        <f>CC465-27</f>
        <v>42860</v>
      </c>
      <c r="CD467" s="2350" t="s">
        <v>24</v>
      </c>
      <c r="CE467" s="2350" t="s">
        <v>106</v>
      </c>
      <c r="CF467" s="2488" t="s">
        <v>106</v>
      </c>
      <c r="CG467" s="1194">
        <f>CG465-27</f>
        <v>42958</v>
      </c>
      <c r="CH467" s="580" t="s">
        <v>109</v>
      </c>
      <c r="CI467" s="1234" t="s">
        <v>109</v>
      </c>
      <c r="CJ467" s="1194">
        <f>CJ465-27</f>
        <v>43042</v>
      </c>
      <c r="CK467" s="2350" t="s">
        <v>192</v>
      </c>
      <c r="CL467" s="2488" t="s">
        <v>192</v>
      </c>
      <c r="CM467" s="770">
        <f>CM465-27</f>
        <v>43147</v>
      </c>
      <c r="CN467" s="1234" t="s">
        <v>67</v>
      </c>
      <c r="CO467" s="770">
        <f>CO465-27</f>
        <v>43224</v>
      </c>
      <c r="CP467" s="2350" t="s">
        <v>24</v>
      </c>
      <c r="CQ467" s="2350" t="s">
        <v>106</v>
      </c>
      <c r="CR467" s="2488" t="s">
        <v>106</v>
      </c>
    </row>
    <row r="468" spans="1:96" ht="30" hidden="1" customHeight="1" x14ac:dyDescent="0.25">
      <c r="A468" s="4698"/>
      <c r="B468" s="4709"/>
      <c r="C468" s="1264" t="s">
        <v>500</v>
      </c>
      <c r="D468" s="1264" t="s">
        <v>419</v>
      </c>
      <c r="E468" s="927"/>
      <c r="F468" s="927"/>
      <c r="G468" s="1221"/>
      <c r="H468" s="1222"/>
      <c r="I468" s="1223"/>
      <c r="J468" s="1221"/>
      <c r="K468" s="1222"/>
      <c r="L468" s="1223"/>
      <c r="M468" s="1221"/>
      <c r="N468" s="1224"/>
      <c r="O468" s="1223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4265"/>
      <c r="AB468" s="1"/>
      <c r="AC468" s="827"/>
      <c r="AD468" s="827"/>
      <c r="AE468" s="827"/>
      <c r="AF468" s="827"/>
      <c r="AG468" s="1"/>
      <c r="AH468" s="1"/>
      <c r="AI468" s="1"/>
      <c r="AJ468" s="2803"/>
      <c r="AK468" s="2803"/>
      <c r="AL468" s="1"/>
      <c r="AM468" s="1"/>
      <c r="AN468" s="1"/>
      <c r="AO468" s="1"/>
      <c r="AP468" s="1"/>
      <c r="AQ468" s="1"/>
      <c r="AR468" s="1"/>
      <c r="AS468" s="1"/>
      <c r="AT468" s="1"/>
      <c r="AU468" s="2803"/>
      <c r="AV468" s="1"/>
      <c r="AW468" s="2803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257"/>
      <c r="BJ468" s="1258"/>
      <c r="BK468" s="1259"/>
      <c r="BL468" s="1470" t="s">
        <v>38</v>
      </c>
      <c r="BM468" s="915">
        <f>BM467-11</f>
        <v>42338</v>
      </c>
      <c r="BN468" s="1480" t="s">
        <v>38</v>
      </c>
      <c r="BO468" s="770">
        <f>BO467-11</f>
        <v>42408</v>
      </c>
      <c r="BP468" s="580" t="s">
        <v>67</v>
      </c>
      <c r="BQ468" s="1338" t="s">
        <v>67</v>
      </c>
      <c r="BR468" s="770">
        <f>BR467-11</f>
        <v>42513</v>
      </c>
      <c r="BS468" s="2350" t="s">
        <v>106</v>
      </c>
      <c r="BT468" s="2488" t="s">
        <v>106</v>
      </c>
      <c r="BU468" s="1194">
        <f>BU467-11</f>
        <v>42569</v>
      </c>
      <c r="BV468" s="580" t="s">
        <v>109</v>
      </c>
      <c r="BW468" s="1234" t="s">
        <v>109</v>
      </c>
      <c r="BX468" s="1194">
        <f>BX467-11</f>
        <v>42667</v>
      </c>
      <c r="BY468" s="2350" t="s">
        <v>192</v>
      </c>
      <c r="BZ468" s="2488" t="s">
        <v>192</v>
      </c>
      <c r="CA468" s="770">
        <f>CA467-11</f>
        <v>42779</v>
      </c>
      <c r="CB468" s="1234" t="s">
        <v>67</v>
      </c>
      <c r="CC468" s="770">
        <f>CC467-11</f>
        <v>42849</v>
      </c>
      <c r="CD468" s="2350" t="s">
        <v>24</v>
      </c>
      <c r="CE468" s="2350" t="s">
        <v>106</v>
      </c>
      <c r="CF468" s="2488" t="s">
        <v>106</v>
      </c>
      <c r="CG468" s="1194">
        <f>CG467-11</f>
        <v>42947</v>
      </c>
      <c r="CH468" s="580" t="s">
        <v>109</v>
      </c>
      <c r="CI468" s="1234" t="s">
        <v>109</v>
      </c>
      <c r="CJ468" s="1194">
        <f>CJ467-11</f>
        <v>43031</v>
      </c>
      <c r="CK468" s="2350" t="s">
        <v>192</v>
      </c>
      <c r="CL468" s="2488" t="s">
        <v>192</v>
      </c>
      <c r="CM468" s="770">
        <f>CM467-11</f>
        <v>43136</v>
      </c>
      <c r="CN468" s="1234" t="s">
        <v>67</v>
      </c>
      <c r="CO468" s="770">
        <f>CO467-11</f>
        <v>43213</v>
      </c>
      <c r="CP468" s="2350" t="s">
        <v>24</v>
      </c>
      <c r="CQ468" s="2350" t="s">
        <v>106</v>
      </c>
      <c r="CR468" s="2488" t="s">
        <v>106</v>
      </c>
    </row>
    <row r="469" spans="1:96" ht="30" hidden="1" customHeight="1" x14ac:dyDescent="0.25">
      <c r="A469" s="4698"/>
      <c r="B469" s="4709"/>
      <c r="C469" s="1264" t="s">
        <v>490</v>
      </c>
      <c r="D469" s="1264" t="s">
        <v>499</v>
      </c>
      <c r="E469" s="927"/>
      <c r="F469" s="927"/>
      <c r="G469" s="1221"/>
      <c r="H469" s="1222"/>
      <c r="I469" s="1223"/>
      <c r="J469" s="1221"/>
      <c r="K469" s="1222"/>
      <c r="L469" s="1223"/>
      <c r="M469" s="1221"/>
      <c r="N469" s="1224"/>
      <c r="O469" s="1223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4265"/>
      <c r="AB469" s="1"/>
      <c r="AC469" s="827"/>
      <c r="AD469" s="827"/>
      <c r="AE469" s="827"/>
      <c r="AF469" s="827"/>
      <c r="AG469" s="1"/>
      <c r="AH469" s="1"/>
      <c r="AI469" s="1"/>
      <c r="AJ469" s="2803"/>
      <c r="AK469" s="2803"/>
      <c r="AL469" s="1"/>
      <c r="AM469" s="1"/>
      <c r="AN469" s="1"/>
      <c r="AO469" s="1"/>
      <c r="AP469" s="1"/>
      <c r="AQ469" s="1"/>
      <c r="AR469" s="1"/>
      <c r="AS469" s="1"/>
      <c r="AT469" s="1"/>
      <c r="AU469" s="2803"/>
      <c r="AV469" s="1"/>
      <c r="AW469" s="2803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257"/>
      <c r="BJ469" s="1258"/>
      <c r="BK469" s="1259"/>
      <c r="BL469" s="1470" t="s">
        <v>38</v>
      </c>
      <c r="BM469" s="915">
        <f>BM468-7</f>
        <v>42331</v>
      </c>
      <c r="BN469" s="1480" t="s">
        <v>38</v>
      </c>
      <c r="BO469" s="770">
        <f>BO468-7</f>
        <v>42401</v>
      </c>
      <c r="BP469" s="580" t="s">
        <v>67</v>
      </c>
      <c r="BQ469" s="1338" t="s">
        <v>67</v>
      </c>
      <c r="BR469" s="770">
        <f>BR468-7</f>
        <v>42506</v>
      </c>
      <c r="BS469" s="2350" t="s">
        <v>106</v>
      </c>
      <c r="BT469" s="2488" t="s">
        <v>106</v>
      </c>
      <c r="BU469" s="1194">
        <f>BU468-7</f>
        <v>42562</v>
      </c>
      <c r="BV469" s="580" t="s">
        <v>109</v>
      </c>
      <c r="BW469" s="1234" t="s">
        <v>109</v>
      </c>
      <c r="BX469" s="1194">
        <f>BX468-7</f>
        <v>42660</v>
      </c>
      <c r="BY469" s="2350" t="s">
        <v>192</v>
      </c>
      <c r="BZ469" s="2488" t="s">
        <v>192</v>
      </c>
      <c r="CA469" s="770">
        <f>CA468-7</f>
        <v>42772</v>
      </c>
      <c r="CB469" s="1234" t="s">
        <v>67</v>
      </c>
      <c r="CC469" s="770">
        <f>CC468-7</f>
        <v>42842</v>
      </c>
      <c r="CD469" s="2350" t="s">
        <v>24</v>
      </c>
      <c r="CE469" s="2350" t="s">
        <v>106</v>
      </c>
      <c r="CF469" s="2488" t="s">
        <v>106</v>
      </c>
      <c r="CG469" s="1194">
        <f>CG468-7</f>
        <v>42940</v>
      </c>
      <c r="CH469" s="580" t="s">
        <v>109</v>
      </c>
      <c r="CI469" s="1234" t="s">
        <v>109</v>
      </c>
      <c r="CJ469" s="1194">
        <f>CJ468-7</f>
        <v>43024</v>
      </c>
      <c r="CK469" s="2350" t="s">
        <v>192</v>
      </c>
      <c r="CL469" s="2488" t="s">
        <v>192</v>
      </c>
      <c r="CM469" s="770">
        <f>CM468-7</f>
        <v>43129</v>
      </c>
      <c r="CN469" s="1234" t="s">
        <v>67</v>
      </c>
      <c r="CO469" s="770">
        <f>CO468-7</f>
        <v>43206</v>
      </c>
      <c r="CP469" s="2350" t="s">
        <v>24</v>
      </c>
      <c r="CQ469" s="2350" t="s">
        <v>106</v>
      </c>
      <c r="CR469" s="2488" t="s">
        <v>106</v>
      </c>
    </row>
    <row r="470" spans="1:96" ht="30" hidden="1" customHeight="1" x14ac:dyDescent="0.25">
      <c r="A470" s="4698"/>
      <c r="B470" s="4709"/>
      <c r="C470" s="1299" t="s">
        <v>502</v>
      </c>
      <c r="D470" s="1299" t="s">
        <v>510</v>
      </c>
      <c r="E470" s="1395"/>
      <c r="F470" s="1395"/>
      <c r="G470" s="1307">
        <v>42059</v>
      </c>
      <c r="H470" s="1308" t="e">
        <f>#REF!</f>
        <v>#REF!</v>
      </c>
      <c r="I470" s="1309" t="e">
        <f>#REF!+47</f>
        <v>#REF!</v>
      </c>
      <c r="J470" s="1307">
        <v>42459</v>
      </c>
      <c r="K470" s="1308" t="e">
        <f>#REF!</f>
        <v>#REF!</v>
      </c>
      <c r="L470" s="1309" t="e">
        <f>#REF!+47</f>
        <v>#REF!</v>
      </c>
      <c r="M470" s="1307">
        <v>42494</v>
      </c>
      <c r="N470" s="1310" t="e">
        <f>#REF!</f>
        <v>#REF!</v>
      </c>
      <c r="O470" s="1309" t="e">
        <f>#REF!+47</f>
        <v>#REF!</v>
      </c>
      <c r="P470" s="1396"/>
      <c r="Q470" s="1396"/>
      <c r="R470" s="1396"/>
      <c r="S470" s="1396"/>
      <c r="T470" s="1396"/>
      <c r="U470" s="1396"/>
      <c r="V470" s="1396"/>
      <c r="W470" s="1396"/>
      <c r="X470" s="1396"/>
      <c r="Y470" s="1396"/>
      <c r="Z470" s="1396"/>
      <c r="AA470" s="1397"/>
      <c r="AB470" s="1395"/>
      <c r="AC470" s="1395"/>
      <c r="AD470" s="1395"/>
      <c r="AE470" s="1395"/>
      <c r="AF470" s="1395"/>
      <c r="AG470" s="1395"/>
      <c r="AH470" s="1395"/>
      <c r="AI470" s="1395"/>
      <c r="AJ470" s="1398"/>
      <c r="AK470" s="1398"/>
      <c r="AL470" s="1395"/>
      <c r="AM470" s="1395"/>
      <c r="AN470" s="1395"/>
      <c r="AO470" s="1395"/>
      <c r="AP470" s="1395"/>
      <c r="AQ470" s="1395"/>
      <c r="AR470" s="1395"/>
      <c r="AS470" s="1395"/>
      <c r="AT470" s="1395"/>
      <c r="AU470" s="1398"/>
      <c r="AV470" s="1395"/>
      <c r="AW470" s="1398"/>
      <c r="AX470" s="1395"/>
      <c r="AY470" s="1395"/>
      <c r="AZ470" s="1395"/>
      <c r="BA470" s="1395"/>
      <c r="BB470" s="1395"/>
      <c r="BC470" s="1395"/>
      <c r="BD470" s="1395"/>
      <c r="BE470" s="1395"/>
      <c r="BF470" s="1395"/>
      <c r="BG470" s="1395"/>
      <c r="BH470" s="1395"/>
      <c r="BI470" s="1330"/>
      <c r="BJ470" s="1331"/>
      <c r="BK470" s="1332"/>
      <c r="BL470" s="1467" t="s">
        <v>38</v>
      </c>
      <c r="BM470" s="921">
        <f>BM469-5</f>
        <v>42326</v>
      </c>
      <c r="BN470" s="1478" t="s">
        <v>38</v>
      </c>
      <c r="BO470" s="1271">
        <f>BO469-5</f>
        <v>42396</v>
      </c>
      <c r="BP470" s="1305" t="s">
        <v>67</v>
      </c>
      <c r="BQ470" s="1335" t="s">
        <v>67</v>
      </c>
      <c r="BR470" s="1271">
        <f>BR469-5</f>
        <v>42501</v>
      </c>
      <c r="BS470" s="2475" t="s">
        <v>106</v>
      </c>
      <c r="BT470" s="2489" t="s">
        <v>106</v>
      </c>
      <c r="BU470" s="1938">
        <f>BU469-5</f>
        <v>42557</v>
      </c>
      <c r="BV470" s="1305" t="s">
        <v>109</v>
      </c>
      <c r="BW470" s="1306" t="s">
        <v>109</v>
      </c>
      <c r="BX470" s="1938">
        <f>BX469-5</f>
        <v>42655</v>
      </c>
      <c r="BY470" s="2475" t="s">
        <v>192</v>
      </c>
      <c r="BZ470" s="2489" t="s">
        <v>192</v>
      </c>
      <c r="CA470" s="1271">
        <f>CA469-5</f>
        <v>42767</v>
      </c>
      <c r="CB470" s="1306" t="s">
        <v>67</v>
      </c>
      <c r="CC470" s="1271">
        <f>CC469-5</f>
        <v>42837</v>
      </c>
      <c r="CD470" s="2475" t="s">
        <v>24</v>
      </c>
      <c r="CE470" s="2475" t="s">
        <v>106</v>
      </c>
      <c r="CF470" s="2489" t="s">
        <v>106</v>
      </c>
      <c r="CG470" s="1938">
        <f>CG469-5</f>
        <v>42935</v>
      </c>
      <c r="CH470" s="1305" t="s">
        <v>109</v>
      </c>
      <c r="CI470" s="1306" t="s">
        <v>109</v>
      </c>
      <c r="CJ470" s="1938">
        <f>CJ469-5</f>
        <v>43019</v>
      </c>
      <c r="CK470" s="2475" t="s">
        <v>192</v>
      </c>
      <c r="CL470" s="2489" t="s">
        <v>192</v>
      </c>
      <c r="CM470" s="1271">
        <f>CM469-5</f>
        <v>43124</v>
      </c>
      <c r="CN470" s="1306" t="s">
        <v>67</v>
      </c>
      <c r="CO470" s="1271">
        <f>CO469-5</f>
        <v>43201</v>
      </c>
      <c r="CP470" s="2475" t="s">
        <v>24</v>
      </c>
      <c r="CQ470" s="2475" t="s">
        <v>106</v>
      </c>
      <c r="CR470" s="2489" t="s">
        <v>106</v>
      </c>
    </row>
    <row r="471" spans="1:96" ht="30" hidden="1" customHeight="1" x14ac:dyDescent="0.25">
      <c r="A471" s="4698"/>
      <c r="B471" s="4709"/>
      <c r="C471" s="1286" t="s">
        <v>470</v>
      </c>
      <c r="D471" s="1286"/>
      <c r="E471" s="1395"/>
      <c r="F471" s="1395"/>
      <c r="G471" s="1307"/>
      <c r="H471" s="1308"/>
      <c r="I471" s="1309"/>
      <c r="J471" s="1307"/>
      <c r="K471" s="1308"/>
      <c r="L471" s="1309"/>
      <c r="M471" s="1307"/>
      <c r="N471" s="1310"/>
      <c r="O471" s="1309"/>
      <c r="P471" s="1396"/>
      <c r="Q471" s="1396"/>
      <c r="R471" s="1396"/>
      <c r="S471" s="1396"/>
      <c r="T471" s="1396"/>
      <c r="U471" s="1396"/>
      <c r="V471" s="1396"/>
      <c r="W471" s="1396"/>
      <c r="X471" s="1396"/>
      <c r="Y471" s="1396"/>
      <c r="Z471" s="1396"/>
      <c r="AA471" s="1397"/>
      <c r="AB471" s="1395"/>
      <c r="AC471" s="1395"/>
      <c r="AD471" s="1395"/>
      <c r="AE471" s="1395"/>
      <c r="AF471" s="1395"/>
      <c r="AG471" s="1395"/>
      <c r="AH471" s="1395"/>
      <c r="AI471" s="1395"/>
      <c r="AJ471" s="1398"/>
      <c r="AK471" s="1398"/>
      <c r="AL471" s="1395"/>
      <c r="AM471" s="1395"/>
      <c r="AN471" s="1395"/>
      <c r="AO471" s="1395"/>
      <c r="AP471" s="1395"/>
      <c r="AQ471" s="1395"/>
      <c r="AR471" s="1395"/>
      <c r="AS471" s="1395"/>
      <c r="AT471" s="1395"/>
      <c r="AU471" s="1398"/>
      <c r="AV471" s="1395"/>
      <c r="AW471" s="1398"/>
      <c r="AX471" s="1395"/>
      <c r="AY471" s="1395"/>
      <c r="AZ471" s="1395"/>
      <c r="BA471" s="1395"/>
      <c r="BB471" s="1395"/>
      <c r="BC471" s="1395"/>
      <c r="BD471" s="1395"/>
      <c r="BE471" s="1395"/>
      <c r="BF471" s="1395"/>
      <c r="BG471" s="1395"/>
      <c r="BH471" s="1395"/>
      <c r="BI471" s="1330"/>
      <c r="BJ471" s="1331"/>
      <c r="BK471" s="1332"/>
      <c r="BL471" s="1467"/>
      <c r="BM471" s="921"/>
      <c r="BN471" s="1478"/>
      <c r="BO471" s="1346">
        <f>BO470-1</f>
        <v>42395</v>
      </c>
      <c r="BP471" s="1588" t="s">
        <v>67</v>
      </c>
      <c r="BQ471" s="1589" t="s">
        <v>67</v>
      </c>
      <c r="BR471" s="1346">
        <f>BR470-1</f>
        <v>42500</v>
      </c>
      <c r="BS471" s="2481" t="s">
        <v>106</v>
      </c>
      <c r="BT471" s="2490" t="s">
        <v>106</v>
      </c>
      <c r="BU471" s="1935">
        <f>BU470-1</f>
        <v>42556</v>
      </c>
      <c r="BV471" s="1588" t="s">
        <v>109</v>
      </c>
      <c r="BW471" s="1590" t="s">
        <v>109</v>
      </c>
      <c r="BX471" s="1935">
        <f>BX470-1</f>
        <v>42654</v>
      </c>
      <c r="BY471" s="2481" t="s">
        <v>192</v>
      </c>
      <c r="BZ471" s="2490" t="s">
        <v>192</v>
      </c>
      <c r="CA471" s="1346">
        <f>CA470-1</f>
        <v>42766</v>
      </c>
      <c r="CB471" s="1590" t="s">
        <v>67</v>
      </c>
      <c r="CC471" s="1346">
        <f>CC470-1</f>
        <v>42836</v>
      </c>
      <c r="CD471" s="2481" t="s">
        <v>24</v>
      </c>
      <c r="CE471" s="2481" t="s">
        <v>106</v>
      </c>
      <c r="CF471" s="2490" t="s">
        <v>106</v>
      </c>
      <c r="CG471" s="1935">
        <f>CG470-1</f>
        <v>42934</v>
      </c>
      <c r="CH471" s="1588" t="s">
        <v>109</v>
      </c>
      <c r="CI471" s="1590" t="s">
        <v>109</v>
      </c>
      <c r="CJ471" s="1935">
        <f>CJ470-1</f>
        <v>43018</v>
      </c>
      <c r="CK471" s="2481" t="s">
        <v>192</v>
      </c>
      <c r="CL471" s="2490" t="s">
        <v>192</v>
      </c>
      <c r="CM471" s="1346">
        <f>CM470-1</f>
        <v>43123</v>
      </c>
      <c r="CN471" s="1590" t="s">
        <v>67</v>
      </c>
      <c r="CO471" s="1346">
        <f>CO470-1</f>
        <v>43200</v>
      </c>
      <c r="CP471" s="2481" t="s">
        <v>24</v>
      </c>
      <c r="CQ471" s="2481" t="s">
        <v>106</v>
      </c>
      <c r="CR471" s="2490" t="s">
        <v>106</v>
      </c>
    </row>
    <row r="472" spans="1:96" ht="30" hidden="1" customHeight="1" x14ac:dyDescent="0.25">
      <c r="A472" s="4698"/>
      <c r="B472" s="4709"/>
      <c r="C472" s="1264" t="s">
        <v>578</v>
      </c>
      <c r="D472" s="1264" t="s">
        <v>421</v>
      </c>
      <c r="E472" s="927"/>
      <c r="F472" s="927"/>
      <c r="G472" s="1221">
        <f>G470+7</f>
        <v>42066</v>
      </c>
      <c r="H472" s="1222" t="e">
        <f>H466</f>
        <v>#REF!</v>
      </c>
      <c r="I472" s="1223"/>
      <c r="J472" s="1221">
        <f>J470+7</f>
        <v>42466</v>
      </c>
      <c r="K472" s="1222" t="e">
        <f>K466</f>
        <v>#REF!</v>
      </c>
      <c r="L472" s="1223"/>
      <c r="M472" s="1221">
        <f>M470+7</f>
        <v>42501</v>
      </c>
      <c r="N472" s="1224" t="e">
        <f>N466</f>
        <v>#REF!</v>
      </c>
      <c r="O472" s="1223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4265"/>
      <c r="AB472" s="1"/>
      <c r="AC472" s="827"/>
      <c r="AD472" s="827"/>
      <c r="AE472" s="827"/>
      <c r="AF472" s="827"/>
      <c r="AG472" s="1"/>
      <c r="AH472" s="1"/>
      <c r="AI472" s="1"/>
      <c r="AJ472" s="2803"/>
      <c r="AK472" s="2803"/>
      <c r="AL472" s="1"/>
      <c r="AM472" s="1"/>
      <c r="AN472" s="1"/>
      <c r="AO472" s="1"/>
      <c r="AP472" s="1"/>
      <c r="AQ472" s="1"/>
      <c r="AR472" s="1"/>
      <c r="AS472" s="1"/>
      <c r="AT472" s="1"/>
      <c r="AU472" s="2803"/>
      <c r="AV472" s="1"/>
      <c r="AW472" s="2803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257"/>
      <c r="BJ472" s="1258"/>
      <c r="BK472" s="1259"/>
      <c r="BL472" s="1470" t="s">
        <v>38</v>
      </c>
      <c r="BM472" s="915">
        <f>BM470-6</f>
        <v>42320</v>
      </c>
      <c r="BN472" s="1480" t="s">
        <v>38</v>
      </c>
      <c r="BO472" s="770">
        <f>BO470-6</f>
        <v>42390</v>
      </c>
      <c r="BP472" s="580" t="s">
        <v>67</v>
      </c>
      <c r="BQ472" s="1338" t="s">
        <v>67</v>
      </c>
      <c r="BR472" s="770">
        <f>BR470-6</f>
        <v>42495</v>
      </c>
      <c r="BS472" s="2350" t="s">
        <v>106</v>
      </c>
      <c r="BT472" s="2488" t="s">
        <v>106</v>
      </c>
      <c r="BU472" s="1194">
        <f>BU470-6</f>
        <v>42551</v>
      </c>
      <c r="BV472" s="580" t="s">
        <v>109</v>
      </c>
      <c r="BW472" s="1234" t="s">
        <v>109</v>
      </c>
      <c r="BX472" s="1194">
        <f>BX470-6</f>
        <v>42649</v>
      </c>
      <c r="BY472" s="2350" t="s">
        <v>192</v>
      </c>
      <c r="BZ472" s="2488" t="s">
        <v>192</v>
      </c>
      <c r="CA472" s="770">
        <f>CA470-6</f>
        <v>42761</v>
      </c>
      <c r="CB472" s="1234" t="s">
        <v>67</v>
      </c>
      <c r="CC472" s="770">
        <f>CC470-6</f>
        <v>42831</v>
      </c>
      <c r="CD472" s="2350" t="s">
        <v>24</v>
      </c>
      <c r="CE472" s="2350" t="s">
        <v>106</v>
      </c>
      <c r="CF472" s="2488" t="s">
        <v>106</v>
      </c>
      <c r="CG472" s="1194">
        <f>CG470-6</f>
        <v>42929</v>
      </c>
      <c r="CH472" s="580" t="s">
        <v>109</v>
      </c>
      <c r="CI472" s="1234" t="s">
        <v>109</v>
      </c>
      <c r="CJ472" s="1194">
        <f>CJ470-6</f>
        <v>43013</v>
      </c>
      <c r="CK472" s="2350" t="s">
        <v>192</v>
      </c>
      <c r="CL472" s="2488" t="s">
        <v>192</v>
      </c>
      <c r="CM472" s="770">
        <f>CM470-6</f>
        <v>43118</v>
      </c>
      <c r="CN472" s="1234" t="s">
        <v>67</v>
      </c>
      <c r="CO472" s="770">
        <f>CO470-6</f>
        <v>43195</v>
      </c>
      <c r="CP472" s="2350" t="s">
        <v>24</v>
      </c>
      <c r="CQ472" s="2350" t="s">
        <v>106</v>
      </c>
      <c r="CR472" s="2488" t="s">
        <v>106</v>
      </c>
    </row>
    <row r="473" spans="1:96" ht="30" hidden="1" customHeight="1" x14ac:dyDescent="0.25">
      <c r="A473" s="4698"/>
      <c r="B473" s="4709"/>
      <c r="C473" s="1543" t="s">
        <v>465</v>
      </c>
      <c r="D473" s="1543"/>
      <c r="E473" s="927"/>
      <c r="F473" s="927"/>
      <c r="G473" s="1230"/>
      <c r="H473" s="1551"/>
      <c r="I473" s="1552"/>
      <c r="J473" s="1230"/>
      <c r="K473" s="1551"/>
      <c r="L473" s="1552"/>
      <c r="M473" s="1230"/>
      <c r="N473" s="1553"/>
      <c r="O473" s="1552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4265"/>
      <c r="AB473" s="1"/>
      <c r="AC473" s="827"/>
      <c r="AD473" s="827"/>
      <c r="AE473" s="827"/>
      <c r="AF473" s="827"/>
      <c r="AG473" s="1"/>
      <c r="AH473" s="1"/>
      <c r="AI473" s="1"/>
      <c r="AJ473" s="2803"/>
      <c r="AK473" s="2803"/>
      <c r="AL473" s="1"/>
      <c r="AM473" s="1"/>
      <c r="AN473" s="1"/>
      <c r="AO473" s="1"/>
      <c r="AP473" s="1"/>
      <c r="AQ473" s="1"/>
      <c r="AR473" s="1"/>
      <c r="AS473" s="1"/>
      <c r="AT473" s="1"/>
      <c r="AU473" s="2803"/>
      <c r="AV473" s="1"/>
      <c r="AW473" s="2803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554"/>
      <c r="BJ473" s="1555"/>
      <c r="BK473" s="1556"/>
      <c r="BL473" s="1470"/>
      <c r="BM473" s="915"/>
      <c r="BN473" s="1480"/>
      <c r="BO473" s="1550">
        <f>BO474+2</f>
        <v>42384</v>
      </c>
      <c r="BP473" s="1557" t="s">
        <v>67</v>
      </c>
      <c r="BQ473" s="1558" t="s">
        <v>67</v>
      </c>
      <c r="BR473" s="1550">
        <f>BR474+2</f>
        <v>42489</v>
      </c>
      <c r="BS473" s="2482" t="s">
        <v>106</v>
      </c>
      <c r="BT473" s="2491" t="s">
        <v>106</v>
      </c>
      <c r="BU473" s="1944">
        <f>BU474+2</f>
        <v>42545</v>
      </c>
      <c r="BV473" s="1557" t="s">
        <v>109</v>
      </c>
      <c r="BW473" s="1560" t="s">
        <v>109</v>
      </c>
      <c r="BX473" s="1944">
        <f>BX474+2</f>
        <v>42643</v>
      </c>
      <c r="BY473" s="2482" t="s">
        <v>192</v>
      </c>
      <c r="BZ473" s="2491" t="s">
        <v>192</v>
      </c>
      <c r="CA473" s="1550">
        <f>CA474+2</f>
        <v>42755</v>
      </c>
      <c r="CB473" s="1560" t="s">
        <v>67</v>
      </c>
      <c r="CC473" s="1550">
        <f>CC474+2</f>
        <v>42825</v>
      </c>
      <c r="CD473" s="2482" t="s">
        <v>24</v>
      </c>
      <c r="CE473" s="2482" t="s">
        <v>106</v>
      </c>
      <c r="CF473" s="2491" t="s">
        <v>106</v>
      </c>
      <c r="CG473" s="1944">
        <f>CG474+2</f>
        <v>42923</v>
      </c>
      <c r="CH473" s="1557" t="s">
        <v>109</v>
      </c>
      <c r="CI473" s="1560" t="s">
        <v>109</v>
      </c>
      <c r="CJ473" s="1944">
        <f>CJ474+2</f>
        <v>43007</v>
      </c>
      <c r="CK473" s="2482" t="s">
        <v>192</v>
      </c>
      <c r="CL473" s="2491" t="s">
        <v>192</v>
      </c>
      <c r="CM473" s="1550">
        <f>CM474+2</f>
        <v>43112</v>
      </c>
      <c r="CN473" s="1560" t="s">
        <v>67</v>
      </c>
      <c r="CO473" s="1550">
        <f>CO474+2</f>
        <v>43189</v>
      </c>
      <c r="CP473" s="2482" t="s">
        <v>24</v>
      </c>
      <c r="CQ473" s="2482" t="s">
        <v>106</v>
      </c>
      <c r="CR473" s="2491" t="s">
        <v>106</v>
      </c>
    </row>
    <row r="474" spans="1:96" ht="30" hidden="1" customHeight="1" x14ac:dyDescent="0.25">
      <c r="A474" s="4698"/>
      <c r="B474" s="4709"/>
      <c r="C474" s="1299" t="s">
        <v>504</v>
      </c>
      <c r="D474" s="1299" t="s">
        <v>422</v>
      </c>
      <c r="E474" s="1395"/>
      <c r="F474" s="1395"/>
      <c r="G474" s="1354"/>
      <c r="H474" s="1355"/>
      <c r="I474" s="1356"/>
      <c r="J474" s="1357"/>
      <c r="K474" s="1358"/>
      <c r="L474" s="1359"/>
      <c r="M474" s="1357"/>
      <c r="N474" s="1360"/>
      <c r="O474" s="1359"/>
      <c r="P474" s="1390"/>
      <c r="Q474" s="1390"/>
      <c r="R474" s="1390"/>
      <c r="S474" s="1390"/>
      <c r="T474" s="1390"/>
      <c r="U474" s="1390"/>
      <c r="V474" s="1390"/>
      <c r="W474" s="1390"/>
      <c r="X474" s="1390"/>
      <c r="Y474" s="1390"/>
      <c r="Z474" s="1390"/>
      <c r="AA474" s="968"/>
      <c r="AB474" s="827"/>
      <c r="AC474" s="827"/>
      <c r="AD474" s="827"/>
      <c r="AE474" s="827"/>
      <c r="AF474" s="827"/>
      <c r="AG474" s="827"/>
      <c r="AH474" s="827"/>
      <c r="AI474" s="827"/>
      <c r="AJ474" s="829"/>
      <c r="AK474" s="829"/>
      <c r="AL474" s="827"/>
      <c r="AM474" s="827"/>
      <c r="AN474" s="827"/>
      <c r="AO474" s="827"/>
      <c r="AP474" s="827"/>
      <c r="AQ474" s="827"/>
      <c r="AR474" s="827"/>
      <c r="AS474" s="827"/>
      <c r="AT474" s="827"/>
      <c r="AU474" s="829"/>
      <c r="AV474" s="827"/>
      <c r="AW474" s="829"/>
      <c r="AX474" s="827"/>
      <c r="AY474" s="827"/>
      <c r="AZ474" s="827"/>
      <c r="BA474" s="827"/>
      <c r="BB474" s="827"/>
      <c r="BC474" s="827"/>
      <c r="BD474" s="827"/>
      <c r="BE474" s="827"/>
      <c r="BF474" s="827"/>
      <c r="BG474" s="827"/>
      <c r="BH474" s="827"/>
      <c r="BI474" s="1361"/>
      <c r="BJ474" s="1362"/>
      <c r="BK474" s="1363"/>
      <c r="BL474" s="1467" t="s">
        <v>38</v>
      </c>
      <c r="BM474" s="921">
        <f>BM470-14</f>
        <v>42312</v>
      </c>
      <c r="BN474" s="1478" t="s">
        <v>38</v>
      </c>
      <c r="BO474" s="1271">
        <f>BO470-14</f>
        <v>42382</v>
      </c>
      <c r="BP474" s="1305" t="s">
        <v>67</v>
      </c>
      <c r="BQ474" s="1335" t="s">
        <v>67</v>
      </c>
      <c r="BR474" s="1271">
        <f>BR470-14</f>
        <v>42487</v>
      </c>
      <c r="BS474" s="2475" t="s">
        <v>106</v>
      </c>
      <c r="BT474" s="2489" t="s">
        <v>106</v>
      </c>
      <c r="BU474" s="1938">
        <f>BU470-14</f>
        <v>42543</v>
      </c>
      <c r="BV474" s="1305" t="s">
        <v>109</v>
      </c>
      <c r="BW474" s="1306" t="s">
        <v>109</v>
      </c>
      <c r="BX474" s="1938">
        <f>BX470-14</f>
        <v>42641</v>
      </c>
      <c r="BY474" s="2475" t="s">
        <v>192</v>
      </c>
      <c r="BZ474" s="2489" t="s">
        <v>192</v>
      </c>
      <c r="CA474" s="1271">
        <f>CA470-14</f>
        <v>42753</v>
      </c>
      <c r="CB474" s="1306" t="s">
        <v>67</v>
      </c>
      <c r="CC474" s="1271">
        <f>CC470-14</f>
        <v>42823</v>
      </c>
      <c r="CD474" s="2475" t="s">
        <v>24</v>
      </c>
      <c r="CE474" s="2475" t="s">
        <v>106</v>
      </c>
      <c r="CF474" s="2489" t="s">
        <v>106</v>
      </c>
      <c r="CG474" s="1938">
        <f>CG470-14</f>
        <v>42921</v>
      </c>
      <c r="CH474" s="1305" t="s">
        <v>109</v>
      </c>
      <c r="CI474" s="1306" t="s">
        <v>109</v>
      </c>
      <c r="CJ474" s="1938">
        <f>CJ470-14</f>
        <v>43005</v>
      </c>
      <c r="CK474" s="2475" t="s">
        <v>192</v>
      </c>
      <c r="CL474" s="2489" t="s">
        <v>192</v>
      </c>
      <c r="CM474" s="1271">
        <f>CM470-14</f>
        <v>43110</v>
      </c>
      <c r="CN474" s="1306" t="s">
        <v>67</v>
      </c>
      <c r="CO474" s="1271">
        <f>CO470-14</f>
        <v>43187</v>
      </c>
      <c r="CP474" s="2475" t="s">
        <v>24</v>
      </c>
      <c r="CQ474" s="2475" t="s">
        <v>106</v>
      </c>
      <c r="CR474" s="2489" t="s">
        <v>106</v>
      </c>
    </row>
    <row r="475" spans="1:96" ht="30" hidden="1" customHeight="1" x14ac:dyDescent="0.25">
      <c r="A475" s="4698"/>
      <c r="B475" s="4709"/>
      <c r="C475" s="537" t="s">
        <v>467</v>
      </c>
      <c r="D475" s="537"/>
      <c r="E475" s="1395"/>
      <c r="F475" s="1395"/>
      <c r="G475" s="1354"/>
      <c r="H475" s="1355"/>
      <c r="I475" s="1356"/>
      <c r="J475" s="1357"/>
      <c r="K475" s="1358"/>
      <c r="L475" s="1359"/>
      <c r="M475" s="1357"/>
      <c r="N475" s="1360"/>
      <c r="O475" s="1359"/>
      <c r="P475" s="1390"/>
      <c r="Q475" s="1390"/>
      <c r="R475" s="1390"/>
      <c r="S475" s="1390"/>
      <c r="T475" s="1390"/>
      <c r="U475" s="1390"/>
      <c r="V475" s="1390"/>
      <c r="W475" s="1390"/>
      <c r="X475" s="1390"/>
      <c r="Y475" s="1390"/>
      <c r="Z475" s="1390"/>
      <c r="AA475" s="968"/>
      <c r="AB475" s="827"/>
      <c r="AC475" s="827"/>
      <c r="AD475" s="827"/>
      <c r="AE475" s="827"/>
      <c r="AF475" s="827"/>
      <c r="AG475" s="827"/>
      <c r="AH475" s="827"/>
      <c r="AI475" s="827"/>
      <c r="AJ475" s="829"/>
      <c r="AK475" s="829"/>
      <c r="AL475" s="827"/>
      <c r="AM475" s="827"/>
      <c r="AN475" s="827"/>
      <c r="AO475" s="827"/>
      <c r="AP475" s="827"/>
      <c r="AQ475" s="827"/>
      <c r="AR475" s="827"/>
      <c r="AS475" s="827"/>
      <c r="AT475" s="827"/>
      <c r="AU475" s="829"/>
      <c r="AV475" s="827"/>
      <c r="AW475" s="829"/>
      <c r="AX475" s="827"/>
      <c r="AY475" s="827"/>
      <c r="AZ475" s="827"/>
      <c r="BA475" s="827"/>
      <c r="BB475" s="827"/>
      <c r="BC475" s="827"/>
      <c r="BD475" s="827"/>
      <c r="BE475" s="827"/>
      <c r="BF475" s="827"/>
      <c r="BG475" s="827"/>
      <c r="BH475" s="827"/>
      <c r="BI475" s="1361"/>
      <c r="BJ475" s="1362"/>
      <c r="BK475" s="1363"/>
      <c r="BL475" s="1467"/>
      <c r="BM475" s="921"/>
      <c r="BN475" s="1478"/>
      <c r="BO475" s="768" t="e">
        <f>#REF!</f>
        <v>#REF!</v>
      </c>
      <c r="BP475" s="1582" t="e">
        <f>#REF!</f>
        <v>#REF!</v>
      </c>
      <c r="BQ475" s="1583" t="e">
        <f>#REF!</f>
        <v>#REF!</v>
      </c>
      <c r="BR475" s="768">
        <f>BR472-20</f>
        <v>42475</v>
      </c>
      <c r="BS475" s="2483" t="s">
        <v>106</v>
      </c>
      <c r="BT475" s="2492" t="s">
        <v>106</v>
      </c>
      <c r="BU475" s="1942">
        <f>BU472-20</f>
        <v>42531</v>
      </c>
      <c r="BV475" s="1582" t="s">
        <v>109</v>
      </c>
      <c r="BW475" s="1586" t="s">
        <v>109</v>
      </c>
      <c r="BX475" s="1942">
        <f>BX472-20</f>
        <v>42629</v>
      </c>
      <c r="BY475" s="2483" t="s">
        <v>192</v>
      </c>
      <c r="BZ475" s="2492" t="s">
        <v>192</v>
      </c>
      <c r="CA475" s="768">
        <f>CA472-20</f>
        <v>42741</v>
      </c>
      <c r="CB475" s="1586" t="s">
        <v>67</v>
      </c>
      <c r="CC475" s="768">
        <f>CC472-20</f>
        <v>42811</v>
      </c>
      <c r="CD475" s="2483" t="s">
        <v>24</v>
      </c>
      <c r="CE475" s="2483" t="s">
        <v>106</v>
      </c>
      <c r="CF475" s="2492" t="s">
        <v>106</v>
      </c>
      <c r="CG475" s="1942">
        <f>CG472-20</f>
        <v>42909</v>
      </c>
      <c r="CH475" s="1582" t="s">
        <v>109</v>
      </c>
      <c r="CI475" s="1586" t="s">
        <v>109</v>
      </c>
      <c r="CJ475" s="1942">
        <f>CJ472-20</f>
        <v>42993</v>
      </c>
      <c r="CK475" s="2483" t="s">
        <v>192</v>
      </c>
      <c r="CL475" s="2492" t="s">
        <v>192</v>
      </c>
      <c r="CM475" s="768">
        <f>CM472-20</f>
        <v>43098</v>
      </c>
      <c r="CN475" s="1586" t="s">
        <v>67</v>
      </c>
      <c r="CO475" s="768">
        <f>CO472-20</f>
        <v>43175</v>
      </c>
      <c r="CP475" s="2483" t="s">
        <v>24</v>
      </c>
      <c r="CQ475" s="2483" t="s">
        <v>106</v>
      </c>
      <c r="CR475" s="2492" t="s">
        <v>106</v>
      </c>
    </row>
    <row r="476" spans="1:96" ht="30" hidden="1" customHeight="1" x14ac:dyDescent="0.25">
      <c r="A476" s="4698"/>
      <c r="B476" s="4709"/>
      <c r="C476" s="1264" t="s">
        <v>581</v>
      </c>
      <c r="D476" s="1264" t="s">
        <v>511</v>
      </c>
      <c r="E476" s="90"/>
      <c r="F476" s="90"/>
      <c r="G476" s="90"/>
      <c r="H476" s="90"/>
      <c r="I476" s="90"/>
      <c r="J476" s="90"/>
      <c r="K476" s="13"/>
      <c r="L476" s="13"/>
      <c r="M476" s="185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4265"/>
      <c r="AB476" s="1"/>
      <c r="AC476" s="827"/>
      <c r="AD476" s="827"/>
      <c r="AE476" s="827"/>
      <c r="AF476" s="827"/>
      <c r="AG476" s="1"/>
      <c r="AH476" s="1"/>
      <c r="AI476" s="1"/>
      <c r="AJ476" s="2803"/>
      <c r="AK476" s="2803"/>
      <c r="AL476" s="1"/>
      <c r="AM476" s="1"/>
      <c r="AN476" s="1"/>
      <c r="AO476" s="1"/>
      <c r="AP476" s="1"/>
      <c r="AQ476" s="1"/>
      <c r="AR476" s="1"/>
      <c r="AS476" s="1"/>
      <c r="AT476" s="1"/>
      <c r="AU476" s="2803"/>
      <c r="AV476" s="1"/>
      <c r="AW476" s="2803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405"/>
      <c r="BJ476" s="1405"/>
      <c r="BK476" s="1405"/>
      <c r="BL476" s="1470" t="s">
        <v>38</v>
      </c>
      <c r="BM476" s="915" t="e">
        <f>BM477+2</f>
        <v>#REF!</v>
      </c>
      <c r="BN476" s="1480" t="s">
        <v>38</v>
      </c>
      <c r="BO476" s="770" t="e">
        <f>BO477+2</f>
        <v>#REF!</v>
      </c>
      <c r="BP476" s="580" t="s">
        <v>67</v>
      </c>
      <c r="BQ476" s="1338" t="s">
        <v>67</v>
      </c>
      <c r="BR476" s="770">
        <f>BR477+2</f>
        <v>42447</v>
      </c>
      <c r="BS476" s="2350" t="s">
        <v>106</v>
      </c>
      <c r="BT476" s="2488" t="s">
        <v>106</v>
      </c>
      <c r="BU476" s="1194">
        <f>BU477+2</f>
        <v>42503</v>
      </c>
      <c r="BV476" s="580" t="s">
        <v>109</v>
      </c>
      <c r="BW476" s="1234" t="s">
        <v>109</v>
      </c>
      <c r="BX476" s="1194">
        <f>BX477+2</f>
        <v>42601</v>
      </c>
      <c r="BY476" s="2350" t="s">
        <v>192</v>
      </c>
      <c r="BZ476" s="2488" t="s">
        <v>192</v>
      </c>
      <c r="CA476" s="770">
        <f>CA477+2</f>
        <v>42713</v>
      </c>
      <c r="CB476" s="1234" t="s">
        <v>67</v>
      </c>
      <c r="CC476" s="770">
        <f>CC477+2</f>
        <v>42783</v>
      </c>
      <c r="CD476" s="2350" t="s">
        <v>24</v>
      </c>
      <c r="CE476" s="2350" t="s">
        <v>106</v>
      </c>
      <c r="CF476" s="2488" t="s">
        <v>106</v>
      </c>
      <c r="CG476" s="1194">
        <f>CG477+2</f>
        <v>42881</v>
      </c>
      <c r="CH476" s="580" t="s">
        <v>109</v>
      </c>
      <c r="CI476" s="1234" t="s">
        <v>109</v>
      </c>
      <c r="CJ476" s="1194">
        <f>CJ477+2</f>
        <v>42965</v>
      </c>
      <c r="CK476" s="2350" t="s">
        <v>192</v>
      </c>
      <c r="CL476" s="2488" t="s">
        <v>192</v>
      </c>
      <c r="CM476" s="770">
        <f>CM477+2</f>
        <v>43070</v>
      </c>
      <c r="CN476" s="1234" t="s">
        <v>67</v>
      </c>
      <c r="CO476" s="770">
        <f>CO477+2</f>
        <v>43147</v>
      </c>
      <c r="CP476" s="2350" t="s">
        <v>24</v>
      </c>
      <c r="CQ476" s="2350" t="s">
        <v>106</v>
      </c>
      <c r="CR476" s="2488" t="s">
        <v>106</v>
      </c>
    </row>
    <row r="477" spans="1:96" ht="30" hidden="1" customHeight="1" x14ac:dyDescent="0.25">
      <c r="A477" s="4698"/>
      <c r="B477" s="4709"/>
      <c r="C477" s="1299" t="s">
        <v>579</v>
      </c>
      <c r="D477" s="1299" t="s">
        <v>422</v>
      </c>
      <c r="E477" s="1311"/>
      <c r="F477" s="1311"/>
      <c r="G477" s="1311"/>
      <c r="H477" s="1311"/>
      <c r="I477" s="1311"/>
      <c r="J477" s="1311"/>
      <c r="K477" s="1312"/>
      <c r="L477" s="1312"/>
      <c r="M477" s="1403"/>
      <c r="N477" s="1396"/>
      <c r="O477" s="1396"/>
      <c r="P477" s="1396"/>
      <c r="Q477" s="1396"/>
      <c r="R477" s="1396"/>
      <c r="S477" s="1396"/>
      <c r="T477" s="1396"/>
      <c r="U477" s="1396"/>
      <c r="V477" s="1396"/>
      <c r="W477" s="1396"/>
      <c r="X477" s="1396"/>
      <c r="Y477" s="1396"/>
      <c r="Z477" s="1396"/>
      <c r="AA477" s="1397"/>
      <c r="AB477" s="1395"/>
      <c r="AC477" s="1395"/>
      <c r="AD477" s="1395"/>
      <c r="AE477" s="1395"/>
      <c r="AF477" s="1395"/>
      <c r="AG477" s="1395"/>
      <c r="AH477" s="1395"/>
      <c r="AI477" s="1395"/>
      <c r="AJ477" s="1398"/>
      <c r="AK477" s="1398"/>
      <c r="AL477" s="1395"/>
      <c r="AM477" s="1395"/>
      <c r="AN477" s="1395"/>
      <c r="AO477" s="1395"/>
      <c r="AP477" s="1395"/>
      <c r="AQ477" s="1395"/>
      <c r="AR477" s="1395"/>
      <c r="AS477" s="1395"/>
      <c r="AT477" s="1395"/>
      <c r="AU477" s="1398"/>
      <c r="AV477" s="1395"/>
      <c r="AW477" s="1398"/>
      <c r="AX477" s="1395"/>
      <c r="AY477" s="1395"/>
      <c r="AZ477" s="1395"/>
      <c r="BA477" s="1395"/>
      <c r="BB477" s="1395"/>
      <c r="BC477" s="1395"/>
      <c r="BD477" s="1395"/>
      <c r="BE477" s="1395"/>
      <c r="BF477" s="1395"/>
      <c r="BG477" s="1395"/>
      <c r="BH477" s="1395"/>
      <c r="BI477" s="1404"/>
      <c r="BJ477" s="1404"/>
      <c r="BK477" s="1404"/>
      <c r="BL477" s="1467" t="s">
        <v>38</v>
      </c>
      <c r="BM477" s="921" t="e">
        <f>#REF!+7</f>
        <v>#REF!</v>
      </c>
      <c r="BN477" s="1478" t="s">
        <v>38</v>
      </c>
      <c r="BO477" s="1271" t="e">
        <f>#REF!+7</f>
        <v>#REF!</v>
      </c>
      <c r="BP477" s="1305" t="s">
        <v>67</v>
      </c>
      <c r="BQ477" s="1335" t="s">
        <v>67</v>
      </c>
      <c r="BR477" s="1938">
        <f>BR470-56</f>
        <v>42445</v>
      </c>
      <c r="BS477" s="2475" t="s">
        <v>106</v>
      </c>
      <c r="BT477" s="2489" t="s">
        <v>106</v>
      </c>
      <c r="BU477" s="1938">
        <f>BU470-56</f>
        <v>42501</v>
      </c>
      <c r="BV477" s="1305" t="s">
        <v>109</v>
      </c>
      <c r="BW477" s="1306" t="s">
        <v>109</v>
      </c>
      <c r="BX477" s="1938">
        <f>BX470-56</f>
        <v>42599</v>
      </c>
      <c r="BY477" s="2475" t="s">
        <v>192</v>
      </c>
      <c r="BZ477" s="2489" t="s">
        <v>192</v>
      </c>
      <c r="CA477" s="1271">
        <f>CA470-56</f>
        <v>42711</v>
      </c>
      <c r="CB477" s="1306" t="s">
        <v>67</v>
      </c>
      <c r="CC477" s="1271">
        <f>CC470-56</f>
        <v>42781</v>
      </c>
      <c r="CD477" s="2475" t="s">
        <v>24</v>
      </c>
      <c r="CE477" s="2475" t="s">
        <v>106</v>
      </c>
      <c r="CF477" s="2489" t="s">
        <v>106</v>
      </c>
      <c r="CG477" s="1938">
        <f>CG470-56</f>
        <v>42879</v>
      </c>
      <c r="CH477" s="1305" t="s">
        <v>109</v>
      </c>
      <c r="CI477" s="1306" t="s">
        <v>109</v>
      </c>
      <c r="CJ477" s="1938">
        <f>CJ470-56</f>
        <v>42963</v>
      </c>
      <c r="CK477" s="2475" t="s">
        <v>192</v>
      </c>
      <c r="CL477" s="2489" t="s">
        <v>192</v>
      </c>
      <c r="CM477" s="1271">
        <f>CM470-56</f>
        <v>43068</v>
      </c>
      <c r="CN477" s="1306" t="s">
        <v>67</v>
      </c>
      <c r="CO477" s="1271">
        <f>CO470-56</f>
        <v>43145</v>
      </c>
      <c r="CP477" s="2475" t="s">
        <v>24</v>
      </c>
      <c r="CQ477" s="2475" t="s">
        <v>106</v>
      </c>
      <c r="CR477" s="2489" t="s">
        <v>106</v>
      </c>
    </row>
    <row r="478" spans="1:96" ht="30" hidden="1" customHeight="1" x14ac:dyDescent="0.25">
      <c r="A478" s="4698"/>
      <c r="B478" s="4709"/>
      <c r="C478" s="1264" t="s">
        <v>446</v>
      </c>
      <c r="D478" s="1264" t="s">
        <v>446</v>
      </c>
      <c r="E478" s="90"/>
      <c r="F478" s="90"/>
      <c r="G478" s="90"/>
      <c r="H478" s="90"/>
      <c r="I478" s="90"/>
      <c r="J478" s="90"/>
      <c r="K478" s="13"/>
      <c r="L478" s="13"/>
      <c r="M478" s="185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4265"/>
      <c r="AB478" s="1"/>
      <c r="AC478" s="827"/>
      <c r="AD478" s="827"/>
      <c r="AE478" s="827"/>
      <c r="AF478" s="827"/>
      <c r="AG478" s="1"/>
      <c r="AH478" s="1"/>
      <c r="AI478" s="1"/>
      <c r="AJ478" s="2803"/>
      <c r="AK478" s="2803"/>
      <c r="AL478" s="1"/>
      <c r="AM478" s="1"/>
      <c r="AN478" s="1"/>
      <c r="AO478" s="1"/>
      <c r="AP478" s="1"/>
      <c r="AQ478" s="1"/>
      <c r="AR478" s="1"/>
      <c r="AS478" s="1"/>
      <c r="AT478" s="1"/>
      <c r="AU478" s="2803"/>
      <c r="AV478" s="1"/>
      <c r="AW478" s="2803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405"/>
      <c r="BJ478" s="1405"/>
      <c r="BK478" s="1405"/>
      <c r="BL478" s="1470" t="s">
        <v>38</v>
      </c>
      <c r="BM478" s="915" t="e">
        <f>BM477-2</f>
        <v>#REF!</v>
      </c>
      <c r="BN478" s="1480" t="s">
        <v>38</v>
      </c>
      <c r="BO478" s="770" t="e">
        <f>BO477-2</f>
        <v>#REF!</v>
      </c>
      <c r="BP478" s="580" t="s">
        <v>67</v>
      </c>
      <c r="BQ478" s="1338" t="s">
        <v>67</v>
      </c>
      <c r="BR478" s="1194">
        <f>BR477-2</f>
        <v>42443</v>
      </c>
      <c r="BS478" s="2350" t="s">
        <v>106</v>
      </c>
      <c r="BT478" s="2488" t="s">
        <v>106</v>
      </c>
      <c r="BU478" s="1194">
        <f>BU477-2</f>
        <v>42499</v>
      </c>
      <c r="BV478" s="580" t="s">
        <v>109</v>
      </c>
      <c r="BW478" s="1234" t="s">
        <v>109</v>
      </c>
      <c r="BX478" s="1194">
        <f>BX477-2</f>
        <v>42597</v>
      </c>
      <c r="BY478" s="2350" t="s">
        <v>192</v>
      </c>
      <c r="BZ478" s="2488" t="s">
        <v>192</v>
      </c>
      <c r="CA478" s="770">
        <f>CA477-2</f>
        <v>42709</v>
      </c>
      <c r="CB478" s="1234" t="s">
        <v>67</v>
      </c>
      <c r="CC478" s="770">
        <f>CC477-2</f>
        <v>42779</v>
      </c>
      <c r="CD478" s="2350" t="s">
        <v>24</v>
      </c>
      <c r="CE478" s="2350" t="s">
        <v>106</v>
      </c>
      <c r="CF478" s="2488" t="s">
        <v>106</v>
      </c>
      <c r="CG478" s="1194">
        <f>CG477-2</f>
        <v>42877</v>
      </c>
      <c r="CH478" s="580" t="s">
        <v>109</v>
      </c>
      <c r="CI478" s="1234" t="s">
        <v>109</v>
      </c>
      <c r="CJ478" s="1194">
        <f>CJ477-2</f>
        <v>42961</v>
      </c>
      <c r="CK478" s="2350" t="s">
        <v>192</v>
      </c>
      <c r="CL478" s="2488" t="s">
        <v>192</v>
      </c>
      <c r="CM478" s="770">
        <f>CM477-2</f>
        <v>43066</v>
      </c>
      <c r="CN478" s="1234" t="s">
        <v>67</v>
      </c>
      <c r="CO478" s="770">
        <f>CO477-2</f>
        <v>43143</v>
      </c>
      <c r="CP478" s="2350" t="s">
        <v>24</v>
      </c>
      <c r="CQ478" s="2350" t="s">
        <v>106</v>
      </c>
      <c r="CR478" s="2488" t="s">
        <v>106</v>
      </c>
    </row>
    <row r="479" spans="1:96" ht="30" hidden="1" customHeight="1" thickBot="1" x14ac:dyDescent="0.3">
      <c r="A479" s="4698"/>
      <c r="B479" s="4710"/>
      <c r="C479" s="1313" t="s">
        <v>430</v>
      </c>
      <c r="D479" s="1313" t="s">
        <v>430</v>
      </c>
      <c r="E479" s="1406"/>
      <c r="F479" s="1406"/>
      <c r="G479" s="1406"/>
      <c r="H479" s="1406"/>
      <c r="I479" s="1406"/>
      <c r="J479" s="1406"/>
      <c r="K479" s="1407"/>
      <c r="L479" s="1407"/>
      <c r="M479" s="1408"/>
      <c r="N479" s="1409"/>
      <c r="O479" s="1409"/>
      <c r="P479" s="1409"/>
      <c r="Q479" s="1409"/>
      <c r="R479" s="1409"/>
      <c r="S479" s="1409"/>
      <c r="T479" s="1409"/>
      <c r="U479" s="1409"/>
      <c r="V479" s="1409"/>
      <c r="W479" s="1409"/>
      <c r="X479" s="1409"/>
      <c r="Y479" s="1409"/>
      <c r="Z479" s="1409"/>
      <c r="AA479" s="1410"/>
      <c r="AB479" s="1411"/>
      <c r="AC479" s="1411"/>
      <c r="AD479" s="1411"/>
      <c r="AE479" s="1411"/>
      <c r="AF479" s="1411"/>
      <c r="AG479" s="1411"/>
      <c r="AH479" s="1411"/>
      <c r="AI479" s="1411"/>
      <c r="AJ479" s="1412"/>
      <c r="AK479" s="1412"/>
      <c r="AL479" s="1411"/>
      <c r="AM479" s="1411"/>
      <c r="AN479" s="1411"/>
      <c r="AO479" s="1411"/>
      <c r="AP479" s="1411"/>
      <c r="AQ479" s="1411"/>
      <c r="AR479" s="1411"/>
      <c r="AS479" s="1411"/>
      <c r="AT479" s="1411"/>
      <c r="AU479" s="1412"/>
      <c r="AV479" s="1411"/>
      <c r="AW479" s="1412"/>
      <c r="AX479" s="1411"/>
      <c r="AY479" s="1411"/>
      <c r="AZ479" s="1411"/>
      <c r="BA479" s="1411"/>
      <c r="BB479" s="1411"/>
      <c r="BC479" s="1411"/>
      <c r="BD479" s="1411"/>
      <c r="BE479" s="1411"/>
      <c r="BF479" s="1411"/>
      <c r="BG479" s="1411"/>
      <c r="BH479" s="1411"/>
      <c r="BI479" s="1413"/>
      <c r="BJ479" s="1413"/>
      <c r="BK479" s="1413"/>
      <c r="BL479" s="1471" t="s">
        <v>38</v>
      </c>
      <c r="BM479" s="1472" t="s">
        <v>192</v>
      </c>
      <c r="BN479" s="1481" t="s">
        <v>38</v>
      </c>
      <c r="BO479" s="1271">
        <f>BO470-70</f>
        <v>42326</v>
      </c>
      <c r="BP479" s="1305" t="s">
        <v>67</v>
      </c>
      <c r="BQ479" s="1335" t="s">
        <v>67</v>
      </c>
      <c r="BR479" s="2478" t="s">
        <v>106</v>
      </c>
      <c r="BS479" s="2475" t="s">
        <v>106</v>
      </c>
      <c r="BT479" s="2489" t="s">
        <v>106</v>
      </c>
      <c r="BU479" s="2478" t="s">
        <v>106</v>
      </c>
      <c r="BV479" s="1305" t="s">
        <v>109</v>
      </c>
      <c r="BW479" s="1306" t="s">
        <v>109</v>
      </c>
      <c r="BX479" s="2478" t="s">
        <v>106</v>
      </c>
      <c r="BY479" s="2475" t="s">
        <v>192</v>
      </c>
      <c r="BZ479" s="2489" t="s">
        <v>192</v>
      </c>
      <c r="CA479" s="1429" t="s">
        <v>106</v>
      </c>
      <c r="CB479" s="1306" t="s">
        <v>67</v>
      </c>
      <c r="CC479" s="1429" t="s">
        <v>106</v>
      </c>
      <c r="CD479" s="2475" t="s">
        <v>24</v>
      </c>
      <c r="CE479" s="2475" t="s">
        <v>106</v>
      </c>
      <c r="CF479" s="2489" t="s">
        <v>106</v>
      </c>
      <c r="CG479" s="2478" t="s">
        <v>106</v>
      </c>
      <c r="CH479" s="1305" t="s">
        <v>109</v>
      </c>
      <c r="CI479" s="1306" t="s">
        <v>109</v>
      </c>
      <c r="CJ479" s="2478" t="s">
        <v>106</v>
      </c>
      <c r="CK479" s="2475" t="s">
        <v>192</v>
      </c>
      <c r="CL479" s="2489" t="s">
        <v>192</v>
      </c>
      <c r="CM479" s="1429" t="s">
        <v>106</v>
      </c>
      <c r="CN479" s="1306" t="s">
        <v>67</v>
      </c>
      <c r="CO479" s="1429" t="s">
        <v>106</v>
      </c>
      <c r="CP479" s="2475" t="s">
        <v>24</v>
      </c>
      <c r="CQ479" s="2475" t="s">
        <v>106</v>
      </c>
      <c r="CR479" s="2489" t="s">
        <v>106</v>
      </c>
    </row>
    <row r="480" spans="1:96" ht="30" hidden="1" customHeight="1" thickBot="1" x14ac:dyDescent="0.3">
      <c r="A480" s="4698"/>
      <c r="B480" s="2543"/>
      <c r="C480" s="1571" t="s">
        <v>580</v>
      </c>
      <c r="D480" s="1571"/>
      <c r="E480" s="1421"/>
      <c r="F480" s="1421"/>
      <c r="G480" s="1421"/>
      <c r="H480" s="1421"/>
      <c r="I480" s="1421"/>
      <c r="J480" s="1421"/>
      <c r="K480" s="1422"/>
      <c r="L480" s="1422"/>
      <c r="M480" s="1423"/>
      <c r="N480" s="1424"/>
      <c r="O480" s="1424"/>
      <c r="P480" s="1424"/>
      <c r="Q480" s="1424"/>
      <c r="R480" s="1424"/>
      <c r="S480" s="1424"/>
      <c r="T480" s="1424"/>
      <c r="U480" s="1424"/>
      <c r="V480" s="1424"/>
      <c r="W480" s="1424"/>
      <c r="X480" s="1424"/>
      <c r="Y480" s="1424"/>
      <c r="Z480" s="1424"/>
      <c r="AA480" s="1425"/>
      <c r="AB480" s="1426"/>
      <c r="AC480" s="1427"/>
      <c r="AD480" s="1427"/>
      <c r="AE480" s="1427"/>
      <c r="AF480" s="1427"/>
      <c r="AG480" s="1426"/>
      <c r="AH480" s="1426"/>
      <c r="AI480" s="1426"/>
      <c r="AJ480" s="1428"/>
      <c r="AK480" s="1428"/>
      <c r="AL480" s="1426"/>
      <c r="AM480" s="1426"/>
      <c r="AN480" s="1426"/>
      <c r="AO480" s="1426"/>
      <c r="AP480" s="1426"/>
      <c r="AQ480" s="1426"/>
      <c r="AR480" s="1426"/>
      <c r="AS480" s="1426"/>
      <c r="AT480" s="1426"/>
      <c r="AU480" s="1428"/>
      <c r="AV480" s="1426"/>
      <c r="AW480" s="1428"/>
      <c r="AX480" s="1426"/>
      <c r="AY480" s="1426"/>
      <c r="AZ480" s="1426"/>
      <c r="BA480" s="1426"/>
      <c r="BB480" s="1426"/>
      <c r="BC480" s="1426"/>
      <c r="BD480" s="1426"/>
      <c r="BE480" s="1426"/>
      <c r="BF480" s="1426"/>
      <c r="BG480" s="1426"/>
      <c r="BH480" s="1426"/>
      <c r="BI480" s="1426"/>
      <c r="BJ480" s="1426"/>
      <c r="BK480" s="1426"/>
      <c r="BL480" s="1473" t="s">
        <v>38</v>
      </c>
      <c r="BM480" s="1474" t="e">
        <f>#REF!-7</f>
        <v>#REF!</v>
      </c>
      <c r="BN480" s="1481" t="s">
        <v>38</v>
      </c>
      <c r="BO480" s="1505" t="e">
        <f>#REF!-7</f>
        <v>#REF!</v>
      </c>
      <c r="BP480" s="1305" t="s">
        <v>67</v>
      </c>
      <c r="BQ480" s="1335" t="s">
        <v>67</v>
      </c>
      <c r="BR480" s="1945">
        <f>BR477-7</f>
        <v>42438</v>
      </c>
      <c r="BS480" s="2484" t="s">
        <v>106</v>
      </c>
      <c r="BT480" s="2489" t="s">
        <v>106</v>
      </c>
      <c r="BU480" s="1945">
        <f>BU477-7</f>
        <v>42494</v>
      </c>
      <c r="BV480" s="1305" t="s">
        <v>109</v>
      </c>
      <c r="BW480" s="1306" t="s">
        <v>109</v>
      </c>
      <c r="BX480" s="1945">
        <f>BX477-7</f>
        <v>42592</v>
      </c>
      <c r="BY480" s="2484" t="s">
        <v>192</v>
      </c>
      <c r="BZ480" s="2489" t="s">
        <v>192</v>
      </c>
      <c r="CA480" s="1505">
        <f>CA477-7</f>
        <v>42704</v>
      </c>
      <c r="CB480" s="1306" t="s">
        <v>67</v>
      </c>
      <c r="CC480" s="1505">
        <f>CC477-7</f>
        <v>42774</v>
      </c>
      <c r="CD480" s="2484" t="s">
        <v>24</v>
      </c>
      <c r="CE480" s="2484" t="s">
        <v>106</v>
      </c>
      <c r="CF480" s="2489" t="s">
        <v>106</v>
      </c>
      <c r="CG480" s="1945">
        <f>CG477-7</f>
        <v>42872</v>
      </c>
      <c r="CH480" s="1305" t="s">
        <v>109</v>
      </c>
      <c r="CI480" s="1306" t="s">
        <v>109</v>
      </c>
      <c r="CJ480" s="1945">
        <f>CJ477-7</f>
        <v>42956</v>
      </c>
      <c r="CK480" s="2484" t="s">
        <v>192</v>
      </c>
      <c r="CL480" s="2489" t="s">
        <v>192</v>
      </c>
      <c r="CM480" s="1505">
        <f>CM477-7</f>
        <v>43061</v>
      </c>
      <c r="CN480" s="1306" t="s">
        <v>67</v>
      </c>
      <c r="CO480" s="1505">
        <f>CO477-7</f>
        <v>43138</v>
      </c>
      <c r="CP480" s="2484" t="s">
        <v>24</v>
      </c>
      <c r="CQ480" s="2484" t="s">
        <v>106</v>
      </c>
      <c r="CR480" s="2489" t="s">
        <v>106</v>
      </c>
    </row>
    <row r="481" spans="1:117" ht="30" hidden="1" customHeight="1" thickBot="1" x14ac:dyDescent="0.3">
      <c r="A481" s="4699"/>
      <c r="B481" s="2543"/>
      <c r="C481" s="1572" t="s">
        <v>582</v>
      </c>
      <c r="D481" s="1572"/>
      <c r="E481" s="1562"/>
      <c r="F481" s="1562"/>
      <c r="G481" s="1562"/>
      <c r="H481" s="1562"/>
      <c r="I481" s="1562"/>
      <c r="J481" s="1562"/>
      <c r="K481" s="1563"/>
      <c r="L481" s="1563"/>
      <c r="M481" s="1564"/>
      <c r="N481" s="1565"/>
      <c r="O481" s="1565"/>
      <c r="P481" s="1565"/>
      <c r="Q481" s="1565"/>
      <c r="R481" s="1565"/>
      <c r="S481" s="1565"/>
      <c r="T481" s="1565"/>
      <c r="U481" s="1565"/>
      <c r="V481" s="1565"/>
      <c r="W481" s="1565"/>
      <c r="X481" s="1565"/>
      <c r="Y481" s="1565"/>
      <c r="Z481" s="1565"/>
      <c r="AA481" s="1566"/>
      <c r="AB481" s="1567"/>
      <c r="AC481" s="1561"/>
      <c r="AD481" s="1561"/>
      <c r="AE481" s="1561"/>
      <c r="AF481" s="1561"/>
      <c r="AG481" s="1567"/>
      <c r="AH481" s="1567"/>
      <c r="AI481" s="1567"/>
      <c r="AJ481" s="1568"/>
      <c r="AK481" s="1568"/>
      <c r="AL481" s="1567"/>
      <c r="AM481" s="1567"/>
      <c r="AN481" s="1567"/>
      <c r="AO481" s="1567"/>
      <c r="AP481" s="1567"/>
      <c r="AQ481" s="1567"/>
      <c r="AR481" s="1567"/>
      <c r="AS481" s="1567"/>
      <c r="AT481" s="1567"/>
      <c r="AU481" s="1568"/>
      <c r="AV481" s="1567"/>
      <c r="AW481" s="1568"/>
      <c r="AX481" s="1567"/>
      <c r="AY481" s="1567"/>
      <c r="AZ481" s="1567"/>
      <c r="BA481" s="1567"/>
      <c r="BB481" s="1567"/>
      <c r="BC481" s="1567"/>
      <c r="BD481" s="1567"/>
      <c r="BE481" s="1567"/>
      <c r="BF481" s="1567"/>
      <c r="BG481" s="1567"/>
      <c r="BH481" s="1567"/>
      <c r="BI481" s="1567"/>
      <c r="BJ481" s="1567"/>
      <c r="BK481" s="1567"/>
      <c r="BL481" s="1569"/>
      <c r="BM481" s="1570"/>
      <c r="BN481" s="1569"/>
      <c r="BO481" s="1573" t="e">
        <f>BO480-7</f>
        <v>#REF!</v>
      </c>
      <c r="BP481" s="1574" t="s">
        <v>67</v>
      </c>
      <c r="BQ481" s="1576" t="s">
        <v>67</v>
      </c>
      <c r="BR481" s="1573">
        <f>BR480-7</f>
        <v>42431</v>
      </c>
      <c r="BS481" s="2485" t="s">
        <v>106</v>
      </c>
      <c r="BT481" s="2493" t="s">
        <v>106</v>
      </c>
      <c r="BU481" s="1946">
        <f>BU480-7</f>
        <v>42487</v>
      </c>
      <c r="BV481" s="1574" t="s">
        <v>109</v>
      </c>
      <c r="BW481" s="1587" t="s">
        <v>109</v>
      </c>
      <c r="BX481" s="1946">
        <f>BX480-7</f>
        <v>42585</v>
      </c>
      <c r="BY481" s="2485" t="s">
        <v>192</v>
      </c>
      <c r="BZ481" s="2493" t="s">
        <v>192</v>
      </c>
      <c r="CA481" s="1573">
        <f>CA480-7</f>
        <v>42697</v>
      </c>
      <c r="CB481" s="1587" t="s">
        <v>67</v>
      </c>
      <c r="CC481" s="1573">
        <f>CC480-7</f>
        <v>42767</v>
      </c>
      <c r="CD481" s="2485" t="s">
        <v>24</v>
      </c>
      <c r="CE481" s="2485" t="s">
        <v>106</v>
      </c>
      <c r="CF481" s="2493" t="s">
        <v>106</v>
      </c>
      <c r="CG481" s="1946">
        <f>CG480-7</f>
        <v>42865</v>
      </c>
      <c r="CH481" s="1574" t="s">
        <v>109</v>
      </c>
      <c r="CI481" s="1587" t="s">
        <v>109</v>
      </c>
      <c r="CJ481" s="1946">
        <f>CJ480-7</f>
        <v>42949</v>
      </c>
      <c r="CK481" s="2485" t="s">
        <v>192</v>
      </c>
      <c r="CL481" s="2493" t="s">
        <v>192</v>
      </c>
      <c r="CM481" s="1573">
        <f>CM480-7</f>
        <v>43054</v>
      </c>
      <c r="CN481" s="1587" t="s">
        <v>67</v>
      </c>
      <c r="CO481" s="1573">
        <f>CO480-7</f>
        <v>43131</v>
      </c>
      <c r="CP481" s="2485" t="s">
        <v>24</v>
      </c>
      <c r="CQ481" s="2485" t="s">
        <v>106</v>
      </c>
      <c r="CR481" s="2493" t="s">
        <v>106</v>
      </c>
    </row>
    <row r="482" spans="1:117" ht="30" hidden="1" customHeight="1" x14ac:dyDescent="0.25">
      <c r="A482" s="2427"/>
      <c r="B482" s="2428"/>
      <c r="C482" s="827"/>
      <c r="D482" s="827"/>
      <c r="E482" s="2429"/>
      <c r="F482" s="2429"/>
      <c r="G482" s="2429"/>
      <c r="H482" s="2429"/>
      <c r="I482" s="2429"/>
      <c r="J482" s="2429"/>
      <c r="K482" s="25"/>
      <c r="L482" s="25"/>
      <c r="M482" s="2430"/>
      <c r="N482" s="2414"/>
      <c r="O482" s="2414"/>
      <c r="P482" s="2414"/>
      <c r="Q482" s="2414"/>
      <c r="R482" s="2414"/>
      <c r="S482" s="2414"/>
      <c r="T482" s="2414"/>
      <c r="U482" s="2414"/>
      <c r="V482" s="2414"/>
      <c r="W482" s="2414"/>
      <c r="X482" s="2414"/>
      <c r="Y482" s="2414"/>
      <c r="Z482" s="2414"/>
      <c r="AA482" s="2431"/>
      <c r="AB482" s="2432"/>
      <c r="AC482" s="2433"/>
      <c r="AD482" s="2433"/>
      <c r="AE482" s="2433"/>
      <c r="AF482" s="2433"/>
      <c r="AG482" s="2432"/>
      <c r="AH482" s="2432"/>
      <c r="AI482" s="2432"/>
      <c r="AJ482" s="2434"/>
      <c r="AK482" s="2434"/>
      <c r="AL482" s="2432"/>
      <c r="AM482" s="2432"/>
      <c r="AN482" s="2432"/>
      <c r="AO482" s="2432"/>
      <c r="AP482" s="2432"/>
      <c r="AQ482" s="2432"/>
      <c r="AR482" s="2432"/>
      <c r="AS482" s="2432"/>
      <c r="AT482" s="2432"/>
      <c r="AU482" s="2434"/>
      <c r="AV482" s="2432"/>
      <c r="AW482" s="2434"/>
      <c r="AX482" s="2432"/>
      <c r="AY482" s="2432"/>
      <c r="AZ482" s="2432"/>
      <c r="BA482" s="2432"/>
      <c r="BB482" s="2432"/>
      <c r="BC482" s="2432"/>
      <c r="BD482" s="2432"/>
      <c r="BE482" s="2432"/>
      <c r="BF482" s="2432"/>
      <c r="BG482" s="2432"/>
      <c r="BH482" s="2432"/>
      <c r="BI482" s="2432"/>
      <c r="BJ482" s="2432"/>
      <c r="BK482" s="2432"/>
      <c r="BL482" s="1390"/>
      <c r="BM482" s="2435"/>
      <c r="BN482" s="1390"/>
      <c r="BO482" s="2435"/>
      <c r="BP482" s="1390"/>
      <c r="BQ482" s="1390"/>
      <c r="BR482" s="1390"/>
      <c r="BS482" s="2435"/>
      <c r="BT482" s="1390"/>
      <c r="BU482" s="2435"/>
      <c r="BV482" s="1390"/>
      <c r="BW482" s="1390"/>
      <c r="BX482" s="1390"/>
      <c r="BY482" s="2435"/>
      <c r="BZ482" s="1390"/>
      <c r="CA482" s="2435"/>
      <c r="CB482" s="1390"/>
      <c r="CC482" s="1390"/>
    </row>
    <row r="483" spans="1:117" ht="21" hidden="1" x14ac:dyDescent="0.25">
      <c r="A483" s="11"/>
      <c r="B483" s="12"/>
      <c r="C483" s="1263"/>
      <c r="D483" s="1263"/>
      <c r="E483" s="1220"/>
      <c r="F483" s="4264"/>
      <c r="G483" s="4264"/>
      <c r="H483" s="4264"/>
      <c r="I483" s="4264"/>
      <c r="J483" s="4264"/>
      <c r="K483" s="4264"/>
      <c r="L483" s="4264"/>
      <c r="M483" s="4264"/>
      <c r="N483" s="4264"/>
      <c r="O483" s="4264"/>
      <c r="AB483" s="15"/>
      <c r="BL483" s="177" t="s">
        <v>432</v>
      </c>
      <c r="BO483" s="15" t="s">
        <v>453</v>
      </c>
      <c r="BU483" s="15" t="s">
        <v>544</v>
      </c>
      <c r="CD483" s="15" t="s">
        <v>655</v>
      </c>
    </row>
    <row r="484" spans="1:117" ht="30" hidden="1" customHeight="1" thickBot="1" x14ac:dyDescent="0.3">
      <c r="A484" s="11"/>
      <c r="B484" s="12"/>
      <c r="E484" s="4264"/>
      <c r="F484" s="4264"/>
      <c r="G484" s="4767">
        <v>42551</v>
      </c>
      <c r="H484" s="4768"/>
      <c r="I484" s="4769"/>
      <c r="J484" s="4767">
        <v>42581</v>
      </c>
      <c r="K484" s="4768"/>
      <c r="L484" s="4769"/>
      <c r="M484" s="4767">
        <v>42612</v>
      </c>
      <c r="N484" s="4768"/>
      <c r="O484" s="4769"/>
      <c r="AB484" s="15"/>
      <c r="BI484" s="4770"/>
      <c r="BJ484" s="4770"/>
      <c r="BK484" s="4771"/>
      <c r="BL484" s="4772" t="s">
        <v>426</v>
      </c>
      <c r="BM484" s="4773"/>
      <c r="BN484" s="4774"/>
      <c r="BO484" s="4777" t="s">
        <v>449</v>
      </c>
      <c r="BP484" s="4779"/>
      <c r="BQ484" s="4769"/>
      <c r="BR484" s="4772" t="s">
        <v>431</v>
      </c>
      <c r="BS484" s="4773"/>
      <c r="BT484" s="4774"/>
      <c r="BU484" s="4777" t="s">
        <v>542</v>
      </c>
      <c r="BV484" s="4779"/>
      <c r="BW484" s="4769"/>
      <c r="BX484" s="4772" t="s">
        <v>543</v>
      </c>
      <c r="BY484" s="4773"/>
      <c r="BZ484" s="4774"/>
      <c r="CA484" s="4777" t="s">
        <v>449</v>
      </c>
      <c r="CB484" s="4779"/>
      <c r="CC484" s="4769"/>
      <c r="CD484" s="4772" t="s">
        <v>431</v>
      </c>
      <c r="CE484" s="4773"/>
      <c r="CF484" s="4774"/>
      <c r="CG484" s="4777" t="s">
        <v>542</v>
      </c>
      <c r="CH484" s="4779"/>
      <c r="CI484" s="4769"/>
    </row>
    <row r="485" spans="1:117" ht="30" hidden="1" customHeight="1" thickBot="1" x14ac:dyDescent="0.3">
      <c r="A485" s="11"/>
      <c r="B485" s="12"/>
      <c r="E485" s="4264"/>
      <c r="F485" s="4264"/>
      <c r="G485" s="1364" t="s">
        <v>423</v>
      </c>
      <c r="H485" s="1365" t="s">
        <v>424</v>
      </c>
      <c r="I485" s="1366" t="s">
        <v>425</v>
      </c>
      <c r="J485" s="1364" t="s">
        <v>423</v>
      </c>
      <c r="K485" s="1365" t="s">
        <v>424</v>
      </c>
      <c r="L485" s="1366" t="s">
        <v>425</v>
      </c>
      <c r="M485" s="1364" t="s">
        <v>423</v>
      </c>
      <c r="N485" s="1365" t="s">
        <v>424</v>
      </c>
      <c r="O485" s="1366" t="s">
        <v>425</v>
      </c>
      <c r="AB485" s="15"/>
      <c r="BI485" s="181"/>
      <c r="BJ485" s="181"/>
      <c r="BK485" s="181"/>
      <c r="BL485" s="1489">
        <v>42551</v>
      </c>
      <c r="BM485" s="1490">
        <v>42581</v>
      </c>
      <c r="BN485" s="1491">
        <v>42612</v>
      </c>
      <c r="BO485" s="1489">
        <v>42643</v>
      </c>
      <c r="BP485" s="1490">
        <v>42673</v>
      </c>
      <c r="BQ485" s="1492">
        <v>42704</v>
      </c>
      <c r="BR485" s="1489">
        <v>42734</v>
      </c>
      <c r="BS485" s="1490">
        <v>42765</v>
      </c>
      <c r="BT485" s="1492">
        <v>42794</v>
      </c>
      <c r="BU485" s="1489">
        <v>42824</v>
      </c>
      <c r="BV485" s="1490">
        <v>42855</v>
      </c>
      <c r="BW485" s="1492">
        <v>42885</v>
      </c>
      <c r="BX485" s="1489">
        <v>42916</v>
      </c>
      <c r="BY485" s="1490">
        <v>42946</v>
      </c>
      <c r="BZ485" s="1492">
        <v>42977</v>
      </c>
      <c r="CA485" s="1489">
        <v>43008</v>
      </c>
      <c r="CB485" s="1490">
        <v>43038</v>
      </c>
      <c r="CC485" s="1492">
        <v>43069</v>
      </c>
      <c r="CD485" s="1489">
        <v>43464</v>
      </c>
      <c r="CE485" s="1490">
        <v>42765</v>
      </c>
      <c r="CF485" s="1492">
        <v>42794</v>
      </c>
      <c r="CG485" s="1489">
        <v>42824</v>
      </c>
      <c r="CH485" s="1490">
        <v>42855</v>
      </c>
      <c r="CI485" s="1492">
        <v>42885</v>
      </c>
    </row>
    <row r="486" spans="1:117" ht="30" hidden="1" customHeight="1" x14ac:dyDescent="0.25">
      <c r="A486" s="4696" t="s">
        <v>551</v>
      </c>
      <c r="B486" s="4707" t="s">
        <v>547</v>
      </c>
      <c r="C486" s="1277" t="s">
        <v>433</v>
      </c>
      <c r="D486" s="1277"/>
      <c r="E486" s="1367"/>
      <c r="F486" s="1367"/>
      <c r="G486" s="1368"/>
      <c r="H486" s="1369"/>
      <c r="I486" s="1370"/>
      <c r="J486" s="1368"/>
      <c r="K486" s="1369"/>
      <c r="L486" s="1370"/>
      <c r="M486" s="1368"/>
      <c r="N486" s="1369"/>
      <c r="O486" s="1370"/>
      <c r="P486" s="1371"/>
      <c r="Q486" s="1371"/>
      <c r="R486" s="1371"/>
      <c r="S486" s="1371"/>
      <c r="T486" s="1371"/>
      <c r="U486" s="1371"/>
      <c r="V486" s="1371"/>
      <c r="W486" s="1371"/>
      <c r="X486" s="1371"/>
      <c r="Y486" s="1371"/>
      <c r="Z486" s="1371"/>
      <c r="AA486" s="1372"/>
      <c r="AB486" s="1367"/>
      <c r="AC486" s="1373"/>
      <c r="AD486" s="1373"/>
      <c r="AE486" s="1373"/>
      <c r="AF486" s="1373"/>
      <c r="AG486" s="1367"/>
      <c r="AH486" s="1367"/>
      <c r="AI486" s="1367"/>
      <c r="AJ486" s="1374"/>
      <c r="AK486" s="1374"/>
      <c r="AL486" s="1367"/>
      <c r="AM486" s="1367"/>
      <c r="AN486" s="1367"/>
      <c r="AO486" s="1367"/>
      <c r="AP486" s="1367"/>
      <c r="AQ486" s="1367"/>
      <c r="AR486" s="1367"/>
      <c r="AS486" s="1367"/>
      <c r="AT486" s="1367"/>
      <c r="AU486" s="1374"/>
      <c r="AV486" s="1367"/>
      <c r="AW486" s="1374"/>
      <c r="AX486" s="1367"/>
      <c r="AY486" s="1367"/>
      <c r="AZ486" s="1367"/>
      <c r="BA486" s="1367"/>
      <c r="BB486" s="1367"/>
      <c r="BC486" s="1367"/>
      <c r="BD486" s="1367"/>
      <c r="BE486" s="1367"/>
      <c r="BF486" s="1367"/>
      <c r="BG486" s="1367"/>
      <c r="BH486" s="1367"/>
      <c r="BI486" s="1375"/>
      <c r="BJ486" s="1375"/>
      <c r="BK486" s="1375"/>
      <c r="BL486" s="1463"/>
      <c r="BM486" s="1464">
        <v>42581</v>
      </c>
      <c r="BN486" s="1475">
        <v>42612</v>
      </c>
      <c r="BO486" s="1281">
        <v>42643</v>
      </c>
      <c r="BP486" s="1282">
        <v>42673</v>
      </c>
      <c r="BQ486" s="1333">
        <v>42704</v>
      </c>
      <c r="BR486" s="1281">
        <v>42734</v>
      </c>
      <c r="BS486" s="1282">
        <v>42765</v>
      </c>
      <c r="BT486" s="1283">
        <v>42794</v>
      </c>
      <c r="BU486" s="1932">
        <v>42809</v>
      </c>
      <c r="BV486" s="1282">
        <v>42840</v>
      </c>
      <c r="BW486" s="1333">
        <v>42870</v>
      </c>
      <c r="BX486" s="1281">
        <v>42901</v>
      </c>
      <c r="BY486" s="1282">
        <v>42931</v>
      </c>
      <c r="BZ486" s="1333">
        <v>42962</v>
      </c>
      <c r="CA486" s="1281">
        <v>42993</v>
      </c>
      <c r="CB486" s="1282">
        <v>43023</v>
      </c>
      <c r="CC486" s="1333">
        <v>43054</v>
      </c>
      <c r="CD486" s="1281">
        <v>43099</v>
      </c>
      <c r="CE486" s="1282">
        <v>43115</v>
      </c>
      <c r="CF486" s="1283">
        <v>43146</v>
      </c>
      <c r="CG486" s="1281">
        <v>43174</v>
      </c>
      <c r="CH486" s="1282">
        <v>43205</v>
      </c>
      <c r="CI486" s="1283">
        <v>43235</v>
      </c>
    </row>
    <row r="487" spans="1:117" ht="30" hidden="1" customHeight="1" x14ac:dyDescent="0.25">
      <c r="A487" s="4697"/>
      <c r="B487" s="4708"/>
      <c r="C487" s="2797" t="s">
        <v>615</v>
      </c>
      <c r="D487" s="2797"/>
      <c r="E487" s="1399"/>
      <c r="F487" s="1399"/>
      <c r="G487" s="1296"/>
      <c r="H487" s="1297"/>
      <c r="I487" s="1298"/>
      <c r="J487" s="1296"/>
      <c r="K487" s="1297"/>
      <c r="L487" s="1298"/>
      <c r="M487" s="1296"/>
      <c r="N487" s="1297"/>
      <c r="O487" s="1298"/>
      <c r="P487" s="1400"/>
      <c r="Q487" s="1400"/>
      <c r="R487" s="1400"/>
      <c r="S487" s="1400"/>
      <c r="T487" s="1400"/>
      <c r="U487" s="1400"/>
      <c r="V487" s="1400"/>
      <c r="W487" s="1400"/>
      <c r="X487" s="1400"/>
      <c r="Y487" s="1400"/>
      <c r="Z487" s="1400"/>
      <c r="AA487" s="1401"/>
      <c r="AB487" s="1399"/>
      <c r="AC487" s="1395"/>
      <c r="AD487" s="1395"/>
      <c r="AE487" s="1395"/>
      <c r="AF487" s="1395"/>
      <c r="AG487" s="1399"/>
      <c r="AH487" s="1399"/>
      <c r="AI487" s="1399"/>
      <c r="AJ487" s="1402"/>
      <c r="AK487" s="1402"/>
      <c r="AL487" s="1399"/>
      <c r="AM487" s="1399"/>
      <c r="AN487" s="1399"/>
      <c r="AO487" s="1399"/>
      <c r="AP487" s="1399"/>
      <c r="AQ487" s="1399"/>
      <c r="AR487" s="1399"/>
      <c r="AS487" s="1399"/>
      <c r="AT487" s="1399"/>
      <c r="AU487" s="1402"/>
      <c r="AV487" s="1399"/>
      <c r="AW487" s="1402"/>
      <c r="AX487" s="1399"/>
      <c r="AY487" s="1399"/>
      <c r="AZ487" s="1399"/>
      <c r="BA487" s="1399"/>
      <c r="BB487" s="1399"/>
      <c r="BC487" s="1399"/>
      <c r="BD487" s="1399"/>
      <c r="BE487" s="1399"/>
      <c r="BF487" s="1399"/>
      <c r="BG487" s="1399"/>
      <c r="BH487" s="1399"/>
      <c r="BI487" s="1400"/>
      <c r="BJ487" s="1400"/>
      <c r="BK487" s="1400"/>
      <c r="BL487" s="2798"/>
      <c r="BM487" s="2799"/>
      <c r="BN487" s="2800"/>
      <c r="BO487" s="2798"/>
      <c r="BP487" s="2799"/>
      <c r="BQ487" s="2800"/>
      <c r="BR487" s="2798">
        <v>42765</v>
      </c>
      <c r="BS487" s="2799">
        <v>42794</v>
      </c>
      <c r="BT487" s="2801">
        <v>42809</v>
      </c>
      <c r="BU487" s="2802">
        <v>42840</v>
      </c>
      <c r="BV487" s="2799">
        <v>42870</v>
      </c>
      <c r="BW487" s="2800">
        <v>42901</v>
      </c>
      <c r="BX487" s="2798">
        <v>42931</v>
      </c>
      <c r="BY487" s="2799">
        <v>42962</v>
      </c>
      <c r="BZ487" s="2800">
        <v>42993</v>
      </c>
      <c r="CA487" s="2798">
        <v>43023</v>
      </c>
      <c r="CB487" s="2799">
        <v>43054</v>
      </c>
      <c r="CC487" s="2800">
        <v>43084</v>
      </c>
      <c r="CD487" s="1271">
        <v>43115</v>
      </c>
      <c r="CE487" s="1272">
        <v>43146</v>
      </c>
      <c r="CF487" s="1273">
        <v>43174</v>
      </c>
      <c r="CG487" s="2798">
        <v>43205</v>
      </c>
      <c r="CH487" s="2799">
        <v>43235</v>
      </c>
      <c r="CI487" s="2801">
        <v>43266</v>
      </c>
    </row>
    <row r="488" spans="1:117" ht="30" hidden="1" customHeight="1" x14ac:dyDescent="0.25">
      <c r="A488" s="4698"/>
      <c r="B488" s="4708"/>
      <c r="C488" s="1284" t="s">
        <v>440</v>
      </c>
      <c r="D488" s="1284"/>
      <c r="E488" s="1376"/>
      <c r="F488" s="1376"/>
      <c r="G488" s="1278"/>
      <c r="H488" s="1279"/>
      <c r="I488" s="1280"/>
      <c r="J488" s="1278"/>
      <c r="K488" s="1279"/>
      <c r="L488" s="1280"/>
      <c r="M488" s="1278"/>
      <c r="N488" s="1279"/>
      <c r="O488" s="1280"/>
      <c r="P488" s="1377"/>
      <c r="Q488" s="1377"/>
      <c r="R488" s="1377"/>
      <c r="S488" s="1377"/>
      <c r="T488" s="1377"/>
      <c r="U488" s="1377"/>
      <c r="V488" s="1377"/>
      <c r="W488" s="1377"/>
      <c r="X488" s="1377"/>
      <c r="Y488" s="1377"/>
      <c r="Z488" s="1377"/>
      <c r="AA488" s="1378"/>
      <c r="AB488" s="1376"/>
      <c r="AC488" s="1379"/>
      <c r="AD488" s="1379"/>
      <c r="AE488" s="1379"/>
      <c r="AF488" s="1379"/>
      <c r="AG488" s="1376"/>
      <c r="AH488" s="1376"/>
      <c r="AI488" s="1376"/>
      <c r="AJ488" s="1380"/>
      <c r="AK488" s="1380"/>
      <c r="AL488" s="1376"/>
      <c r="AM488" s="1376"/>
      <c r="AN488" s="1376"/>
      <c r="AO488" s="1376"/>
      <c r="AP488" s="1376"/>
      <c r="AQ488" s="1376"/>
      <c r="AR488" s="1376"/>
      <c r="AS488" s="1376"/>
      <c r="AT488" s="1376"/>
      <c r="AU488" s="1380"/>
      <c r="AV488" s="1376"/>
      <c r="AW488" s="1380"/>
      <c r="AX488" s="1376"/>
      <c r="AY488" s="1376"/>
      <c r="AZ488" s="1376"/>
      <c r="BA488" s="1376"/>
      <c r="BB488" s="1376"/>
      <c r="BC488" s="1376"/>
      <c r="BD488" s="1376"/>
      <c r="BE488" s="1376"/>
      <c r="BF488" s="1376"/>
      <c r="BG488" s="1376"/>
      <c r="BH488" s="1376"/>
      <c r="BI488" s="1266"/>
      <c r="BJ488" s="1266"/>
      <c r="BK488" s="1266"/>
      <c r="BL488" s="921">
        <v>42541</v>
      </c>
      <c r="BM488" s="1465">
        <v>42571</v>
      </c>
      <c r="BN488" s="1476">
        <v>42602</v>
      </c>
      <c r="BO488" s="1343">
        <v>42633</v>
      </c>
      <c r="BP488" s="1339">
        <v>42663</v>
      </c>
      <c r="BQ488" s="1349">
        <v>42694</v>
      </c>
      <c r="BR488" s="1343">
        <v>42724</v>
      </c>
      <c r="BS488" s="1339">
        <v>42755</v>
      </c>
      <c r="BT488" s="1344">
        <v>42420</v>
      </c>
      <c r="BU488" s="1933">
        <v>42799</v>
      </c>
      <c r="BV488" s="1339">
        <v>42830</v>
      </c>
      <c r="BW488" s="1349">
        <v>42860</v>
      </c>
      <c r="BX488" s="1343">
        <v>42891</v>
      </c>
      <c r="BY488" s="1339">
        <v>42921</v>
      </c>
      <c r="BZ488" s="1349">
        <v>42952</v>
      </c>
      <c r="CA488" s="1343">
        <v>42983</v>
      </c>
      <c r="CB488" s="1339">
        <v>43013</v>
      </c>
      <c r="CC488" s="1349">
        <v>43044</v>
      </c>
      <c r="CD488" s="1343">
        <v>43089</v>
      </c>
      <c r="CE488" s="1339">
        <v>43105</v>
      </c>
      <c r="CF488" s="1344">
        <v>43136</v>
      </c>
      <c r="CG488" s="1343">
        <v>43164</v>
      </c>
      <c r="CH488" s="1339">
        <v>43195</v>
      </c>
      <c r="CI488" s="1344">
        <v>43225</v>
      </c>
    </row>
    <row r="489" spans="1:117" ht="30" hidden="1" customHeight="1" x14ac:dyDescent="0.25">
      <c r="A489" s="4698"/>
      <c r="B489" s="4709"/>
      <c r="C489" s="1285" t="s">
        <v>434</v>
      </c>
      <c r="D489" s="1285"/>
      <c r="E489" s="1381"/>
      <c r="F489" s="1381"/>
      <c r="G489" s="1293"/>
      <c r="H489" s="1294"/>
      <c r="I489" s="1232"/>
      <c r="J489" s="1293"/>
      <c r="K489" s="1294"/>
      <c r="L489" s="1232"/>
      <c r="M489" s="1293"/>
      <c r="N489" s="1294"/>
      <c r="O489" s="1232"/>
      <c r="P489" s="1382"/>
      <c r="Q489" s="1382"/>
      <c r="R489" s="1382"/>
      <c r="S489" s="1382"/>
      <c r="T489" s="1382"/>
      <c r="U489" s="1382"/>
      <c r="V489" s="1382"/>
      <c r="W489" s="1382"/>
      <c r="X489" s="1382"/>
      <c r="Y489" s="1382"/>
      <c r="Z489" s="1382"/>
      <c r="AA489" s="1383"/>
      <c r="AB489" s="1381"/>
      <c r="AC489" s="1384"/>
      <c r="AD489" s="1384"/>
      <c r="AE489" s="1384"/>
      <c r="AF489" s="1384"/>
      <c r="AG489" s="1381"/>
      <c r="AH489" s="1381"/>
      <c r="AI489" s="1381"/>
      <c r="AJ489" s="1385"/>
      <c r="AK489" s="1385"/>
      <c r="AL489" s="1381"/>
      <c r="AM489" s="1381"/>
      <c r="AN489" s="1381"/>
      <c r="AO489" s="1381"/>
      <c r="AP489" s="1381"/>
      <c r="AQ489" s="1381"/>
      <c r="AR489" s="1381"/>
      <c r="AS489" s="1381"/>
      <c r="AT489" s="1381"/>
      <c r="AU489" s="1385"/>
      <c r="AV489" s="1381"/>
      <c r="AW489" s="1385"/>
      <c r="AX489" s="1381"/>
      <c r="AY489" s="1381"/>
      <c r="AZ489" s="1381"/>
      <c r="BA489" s="1381"/>
      <c r="BB489" s="1381"/>
      <c r="BC489" s="1381"/>
      <c r="BD489" s="1381"/>
      <c r="BE489" s="1381"/>
      <c r="BF489" s="1381"/>
      <c r="BG489" s="1381"/>
      <c r="BH489" s="1381"/>
      <c r="BI489" s="1266"/>
      <c r="BJ489" s="1266"/>
      <c r="BK489" s="1266"/>
      <c r="BL489" s="921">
        <v>42531</v>
      </c>
      <c r="BM489" s="1465">
        <v>42561</v>
      </c>
      <c r="BN489" s="1476">
        <v>42592</v>
      </c>
      <c r="BO489" s="1321">
        <v>42623</v>
      </c>
      <c r="BP489" s="1324">
        <v>42653</v>
      </c>
      <c r="BQ489" s="1334">
        <v>42684</v>
      </c>
      <c r="BR489" s="1321">
        <v>42714</v>
      </c>
      <c r="BS489" s="1324">
        <v>42745</v>
      </c>
      <c r="BT489" s="1325">
        <v>42776</v>
      </c>
      <c r="BU489" s="1584">
        <v>42804</v>
      </c>
      <c r="BV489" s="1324">
        <v>42835</v>
      </c>
      <c r="BW489" s="1334">
        <v>42865</v>
      </c>
      <c r="BX489" s="1321">
        <v>42896</v>
      </c>
      <c r="BY489" s="1324">
        <v>42926</v>
      </c>
      <c r="BZ489" s="1334">
        <v>42957</v>
      </c>
      <c r="CA489" s="1321">
        <v>42988</v>
      </c>
      <c r="CB489" s="1324">
        <v>43018</v>
      </c>
      <c r="CC489" s="1334">
        <v>43049</v>
      </c>
      <c r="CD489" s="1321">
        <v>43079</v>
      </c>
      <c r="CE489" s="1324">
        <v>43110</v>
      </c>
      <c r="CF489" s="1325">
        <v>43141</v>
      </c>
      <c r="CG489" s="1321">
        <v>43079</v>
      </c>
      <c r="CH489" s="1324">
        <v>43110</v>
      </c>
      <c r="CI489" s="1325">
        <v>43141</v>
      </c>
    </row>
    <row r="490" spans="1:117" ht="30" hidden="1" customHeight="1" x14ac:dyDescent="0.25">
      <c r="A490" s="4698"/>
      <c r="B490" s="4709"/>
      <c r="C490" s="1326" t="s">
        <v>468</v>
      </c>
      <c r="D490" s="1326"/>
      <c r="E490" s="1381"/>
      <c r="F490" s="1381"/>
      <c r="G490" s="1293"/>
      <c r="H490" s="1294"/>
      <c r="I490" s="1232"/>
      <c r="J490" s="1293"/>
      <c r="K490" s="1294"/>
      <c r="L490" s="1232"/>
      <c r="M490" s="1293"/>
      <c r="N490" s="1294"/>
      <c r="O490" s="1232"/>
      <c r="P490" s="1382"/>
      <c r="Q490" s="1382"/>
      <c r="R490" s="1382"/>
      <c r="S490" s="1382"/>
      <c r="T490" s="1382"/>
      <c r="U490" s="1382"/>
      <c r="V490" s="1382"/>
      <c r="W490" s="1382"/>
      <c r="X490" s="1382"/>
      <c r="Y490" s="1382"/>
      <c r="Z490" s="1382"/>
      <c r="AA490" s="1383"/>
      <c r="AB490" s="1381"/>
      <c r="AC490" s="1384"/>
      <c r="AD490" s="1384"/>
      <c r="AE490" s="1384"/>
      <c r="AF490" s="1384"/>
      <c r="AG490" s="1381"/>
      <c r="AH490" s="1381"/>
      <c r="AI490" s="1381"/>
      <c r="AJ490" s="1385"/>
      <c r="AK490" s="1385"/>
      <c r="AL490" s="1381"/>
      <c r="AM490" s="1381"/>
      <c r="AN490" s="1381"/>
      <c r="AO490" s="1381"/>
      <c r="AP490" s="1381"/>
      <c r="AQ490" s="1381"/>
      <c r="AR490" s="1381"/>
      <c r="AS490" s="1381"/>
      <c r="AT490" s="1381"/>
      <c r="AU490" s="1385"/>
      <c r="AV490" s="1381"/>
      <c r="AW490" s="1385"/>
      <c r="AX490" s="1381"/>
      <c r="AY490" s="1381"/>
      <c r="AZ490" s="1381"/>
      <c r="BA490" s="1381"/>
      <c r="BB490" s="1381"/>
      <c r="BC490" s="1381"/>
      <c r="BD490" s="1381"/>
      <c r="BE490" s="1381"/>
      <c r="BF490" s="1381"/>
      <c r="BG490" s="1381"/>
      <c r="BH490" s="1381"/>
      <c r="BI490" s="1266"/>
      <c r="BJ490" s="1266"/>
      <c r="BK490" s="1266"/>
      <c r="BL490" s="921">
        <v>42522</v>
      </c>
      <c r="BM490" s="1465">
        <v>42552</v>
      </c>
      <c r="BN490" s="1476">
        <v>42583</v>
      </c>
      <c r="BO490" s="1321">
        <v>42614</v>
      </c>
      <c r="BP490" s="1324">
        <v>42644</v>
      </c>
      <c r="BQ490" s="1334">
        <v>42675</v>
      </c>
      <c r="BR490" s="1321">
        <v>42705</v>
      </c>
      <c r="BS490" s="1324">
        <v>42736</v>
      </c>
      <c r="BT490" s="1325">
        <v>42767</v>
      </c>
      <c r="BU490" s="1584">
        <v>42795</v>
      </c>
      <c r="BV490" s="1324">
        <v>42826</v>
      </c>
      <c r="BW490" s="1334">
        <v>42856</v>
      </c>
      <c r="BX490" s="1321">
        <v>42887</v>
      </c>
      <c r="BY490" s="1324">
        <v>42917</v>
      </c>
      <c r="BZ490" s="1334">
        <v>42948</v>
      </c>
      <c r="CA490" s="1321">
        <v>42979</v>
      </c>
      <c r="CB490" s="1324">
        <v>43009</v>
      </c>
      <c r="CC490" s="1334">
        <v>43040</v>
      </c>
      <c r="CD490" s="1321">
        <v>42979</v>
      </c>
      <c r="CE490" s="1324">
        <v>43009</v>
      </c>
      <c r="CF490" s="1325">
        <v>43040</v>
      </c>
      <c r="CG490" s="1321">
        <v>42979</v>
      </c>
      <c r="CH490" s="1324">
        <v>43009</v>
      </c>
      <c r="CI490" s="1325">
        <v>43040</v>
      </c>
    </row>
    <row r="491" spans="1:117" ht="30" hidden="1" customHeight="1" x14ac:dyDescent="0.25">
      <c r="A491" s="4698"/>
      <c r="B491" s="4709"/>
      <c r="C491" s="1326" t="s">
        <v>469</v>
      </c>
      <c r="D491" s="1326"/>
      <c r="E491" s="1381"/>
      <c r="F491" s="1381"/>
      <c r="G491" s="1293"/>
      <c r="H491" s="1294"/>
      <c r="I491" s="1232"/>
      <c r="J491" s="1293"/>
      <c r="K491" s="1294"/>
      <c r="L491" s="1232"/>
      <c r="M491" s="1293"/>
      <c r="N491" s="1294"/>
      <c r="O491" s="1232"/>
      <c r="P491" s="1382"/>
      <c r="Q491" s="1382"/>
      <c r="R491" s="1382"/>
      <c r="S491" s="1382"/>
      <c r="T491" s="1382"/>
      <c r="U491" s="1382"/>
      <c r="V491" s="1382"/>
      <c r="W491" s="1382"/>
      <c r="X491" s="1382"/>
      <c r="Y491" s="1382"/>
      <c r="Z491" s="1382"/>
      <c r="AA491" s="1383"/>
      <c r="AB491" s="1381"/>
      <c r="AC491" s="1384"/>
      <c r="AD491" s="1384"/>
      <c r="AE491" s="1384"/>
      <c r="AF491" s="1384"/>
      <c r="AG491" s="1381"/>
      <c r="AH491" s="1381"/>
      <c r="AI491" s="1381"/>
      <c r="AJ491" s="1385"/>
      <c r="AK491" s="1385"/>
      <c r="AL491" s="1381"/>
      <c r="AM491" s="1381"/>
      <c r="AN491" s="1381"/>
      <c r="AO491" s="1381"/>
      <c r="AP491" s="1381"/>
      <c r="AQ491" s="1381"/>
      <c r="AR491" s="1381"/>
      <c r="AS491" s="1381"/>
      <c r="AT491" s="1381"/>
      <c r="AU491" s="1385"/>
      <c r="AV491" s="1381"/>
      <c r="AW491" s="1385"/>
      <c r="AX491" s="1381"/>
      <c r="AY491" s="1381"/>
      <c r="AZ491" s="1381"/>
      <c r="BA491" s="1381"/>
      <c r="BB491" s="1381"/>
      <c r="BC491" s="1381"/>
      <c r="BD491" s="1381"/>
      <c r="BE491" s="1381"/>
      <c r="BF491" s="1381"/>
      <c r="BG491" s="1381"/>
      <c r="BH491" s="1381"/>
      <c r="BI491" s="1266"/>
      <c r="BJ491" s="1266"/>
      <c r="BK491" s="1266"/>
      <c r="BL491" s="921"/>
      <c r="BM491" s="1465"/>
      <c r="BN491" s="1476"/>
      <c r="BO491" s="1592">
        <f t="shared" ref="BO491:BT491" si="693">BO489-38</f>
        <v>42585</v>
      </c>
      <c r="BP491" s="1324">
        <f t="shared" si="693"/>
        <v>42615</v>
      </c>
      <c r="BQ491" s="1931">
        <f t="shared" si="693"/>
        <v>42646</v>
      </c>
      <c r="BR491" s="1321">
        <f t="shared" si="693"/>
        <v>42676</v>
      </c>
      <c r="BS491" s="1324">
        <f t="shared" si="693"/>
        <v>42707</v>
      </c>
      <c r="BT491" s="1325">
        <f t="shared" si="693"/>
        <v>42738</v>
      </c>
      <c r="BU491" s="2584">
        <v>42787</v>
      </c>
      <c r="BV491" s="1324">
        <f t="shared" ref="BV491:CI491" si="694">BV489-38</f>
        <v>42797</v>
      </c>
      <c r="BW491" s="1334">
        <f t="shared" si="694"/>
        <v>42827</v>
      </c>
      <c r="BX491" s="1321">
        <f t="shared" si="694"/>
        <v>42858</v>
      </c>
      <c r="BY491" s="1324">
        <f t="shared" si="694"/>
        <v>42888</v>
      </c>
      <c r="BZ491" s="1334">
        <f t="shared" si="694"/>
        <v>42919</v>
      </c>
      <c r="CA491" s="1321">
        <f t="shared" si="694"/>
        <v>42950</v>
      </c>
      <c r="CB491" s="1324">
        <f t="shared" si="694"/>
        <v>42980</v>
      </c>
      <c r="CC491" s="1334">
        <f t="shared" si="694"/>
        <v>43011</v>
      </c>
      <c r="CD491" s="1321">
        <f t="shared" si="694"/>
        <v>43041</v>
      </c>
      <c r="CE491" s="1324">
        <f t="shared" si="694"/>
        <v>43072</v>
      </c>
      <c r="CF491" s="1325">
        <f t="shared" si="694"/>
        <v>43103</v>
      </c>
      <c r="CG491" s="1321">
        <f t="shared" si="694"/>
        <v>43041</v>
      </c>
      <c r="CH491" s="1324">
        <f t="shared" si="694"/>
        <v>43072</v>
      </c>
      <c r="CI491" s="1325">
        <f t="shared" si="694"/>
        <v>43103</v>
      </c>
    </row>
    <row r="492" spans="1:117" ht="30" hidden="1" customHeight="1" x14ac:dyDescent="0.25">
      <c r="A492" s="4698"/>
      <c r="B492" s="4709"/>
      <c r="C492" s="1327" t="s">
        <v>427</v>
      </c>
      <c r="D492" s="1327"/>
      <c r="E492" s="1384"/>
      <c r="F492" s="1384"/>
      <c r="G492" s="1328"/>
      <c r="H492" s="1329"/>
      <c r="I492" s="1289"/>
      <c r="J492" s="1328"/>
      <c r="K492" s="1329"/>
      <c r="L492" s="1289"/>
      <c r="M492" s="1328"/>
      <c r="N492" s="1329"/>
      <c r="O492" s="1289"/>
      <c r="P492" s="1386"/>
      <c r="Q492" s="1386"/>
      <c r="R492" s="1386"/>
      <c r="S492" s="1386"/>
      <c r="T492" s="1386"/>
      <c r="U492" s="1386"/>
      <c r="V492" s="1386"/>
      <c r="W492" s="1386"/>
      <c r="X492" s="1386"/>
      <c r="Y492" s="1386"/>
      <c r="Z492" s="1386"/>
      <c r="AA492" s="1387"/>
      <c r="AB492" s="1384"/>
      <c r="AC492" s="1384"/>
      <c r="AD492" s="1384"/>
      <c r="AE492" s="1384"/>
      <c r="AF492" s="1384"/>
      <c r="AG492" s="1384"/>
      <c r="AH492" s="1384"/>
      <c r="AI492" s="1384"/>
      <c r="AJ492" s="1388"/>
      <c r="AK492" s="1388"/>
      <c r="AL492" s="1384"/>
      <c r="AM492" s="1384"/>
      <c r="AN492" s="1384"/>
      <c r="AO492" s="1384"/>
      <c r="AP492" s="1384"/>
      <c r="AQ492" s="1384"/>
      <c r="AR492" s="1384"/>
      <c r="AS492" s="1384"/>
      <c r="AT492" s="1384"/>
      <c r="AU492" s="1388"/>
      <c r="AV492" s="1384"/>
      <c r="AW492" s="1388"/>
      <c r="AX492" s="1384"/>
      <c r="AY492" s="1384"/>
      <c r="AZ492" s="1384"/>
      <c r="BA492" s="1384"/>
      <c r="BB492" s="1384"/>
      <c r="BC492" s="1384"/>
      <c r="BD492" s="1384"/>
      <c r="BE492" s="1384"/>
      <c r="BF492" s="1384"/>
      <c r="BG492" s="1384"/>
      <c r="BH492" s="1384"/>
      <c r="BI492" s="1274"/>
      <c r="BJ492" s="1275"/>
      <c r="BK492" s="1276"/>
      <c r="BL492" s="921">
        <f t="shared" ref="BL492:CI492" si="695">BL177</f>
        <v>42405</v>
      </c>
      <c r="BM492" s="1465">
        <f t="shared" si="695"/>
        <v>42461</v>
      </c>
      <c r="BN492" s="1476">
        <f t="shared" si="695"/>
        <v>42482</v>
      </c>
      <c r="BO492" s="1321">
        <f t="shared" si="695"/>
        <v>42517</v>
      </c>
      <c r="BP492" s="1324">
        <f t="shared" si="695"/>
        <v>42552</v>
      </c>
      <c r="BQ492" s="1334">
        <f t="shared" si="695"/>
        <v>42587</v>
      </c>
      <c r="BR492" s="1321">
        <f t="shared" si="695"/>
        <v>42629</v>
      </c>
      <c r="BS492" s="1324" t="str">
        <f t="shared" si="695"/>
        <v>same as 12/30</v>
      </c>
      <c r="BT492" s="1325">
        <f t="shared" si="695"/>
        <v>42657</v>
      </c>
      <c r="BU492" s="1584">
        <f t="shared" si="695"/>
        <v>42685</v>
      </c>
      <c r="BV492" s="1324">
        <f t="shared" si="695"/>
        <v>42720</v>
      </c>
      <c r="BW492" s="1334">
        <f t="shared" si="695"/>
        <v>42748</v>
      </c>
      <c r="BX492" s="1321">
        <f t="shared" si="695"/>
        <v>42776</v>
      </c>
      <c r="BY492" s="1324">
        <f t="shared" si="695"/>
        <v>42825</v>
      </c>
      <c r="BZ492" s="1334">
        <f t="shared" si="695"/>
        <v>42853</v>
      </c>
      <c r="CA492" s="1321">
        <f t="shared" si="695"/>
        <v>42888</v>
      </c>
      <c r="CB492" s="1324">
        <f t="shared" si="695"/>
        <v>42923</v>
      </c>
      <c r="CC492" s="1334">
        <f t="shared" si="695"/>
        <v>42958</v>
      </c>
      <c r="CD492" s="1321">
        <f t="shared" si="695"/>
        <v>43000</v>
      </c>
      <c r="CE492" s="1324" t="str">
        <f t="shared" si="695"/>
        <v>same as 12/30</v>
      </c>
      <c r="CF492" s="1325">
        <f t="shared" si="695"/>
        <v>42663</v>
      </c>
      <c r="CG492" s="1321">
        <f t="shared" si="695"/>
        <v>43063</v>
      </c>
      <c r="CH492" s="1324">
        <f t="shared" si="695"/>
        <v>43084</v>
      </c>
      <c r="CI492" s="1325">
        <f t="shared" si="695"/>
        <v>43112</v>
      </c>
    </row>
    <row r="493" spans="1:117" ht="30" hidden="1" customHeight="1" x14ac:dyDescent="0.25">
      <c r="A493" s="4698"/>
      <c r="B493" s="4709"/>
      <c r="C493" s="1285" t="s">
        <v>428</v>
      </c>
      <c r="D493" s="1285"/>
      <c r="E493" s="1381"/>
      <c r="F493" s="1381"/>
      <c r="G493" s="1293"/>
      <c r="H493" s="1294"/>
      <c r="I493" s="1232"/>
      <c r="J493" s="1293"/>
      <c r="K493" s="1294"/>
      <c r="L493" s="1232"/>
      <c r="M493" s="1293"/>
      <c r="N493" s="1294"/>
      <c r="O493" s="1232"/>
      <c r="P493" s="1382"/>
      <c r="Q493" s="1382"/>
      <c r="R493" s="1382"/>
      <c r="S493" s="1382"/>
      <c r="T493" s="1382"/>
      <c r="U493" s="1382"/>
      <c r="V493" s="1382"/>
      <c r="W493" s="1382"/>
      <c r="X493" s="1382"/>
      <c r="Y493" s="1382"/>
      <c r="Z493" s="1382"/>
      <c r="AA493" s="1383"/>
      <c r="AB493" s="1381"/>
      <c r="AC493" s="1384"/>
      <c r="AD493" s="1384"/>
      <c r="AE493" s="1384"/>
      <c r="AF493" s="1384"/>
      <c r="AG493" s="1381"/>
      <c r="AH493" s="1381"/>
      <c r="AI493" s="1381"/>
      <c r="AJ493" s="1385"/>
      <c r="AK493" s="1385"/>
      <c r="AL493" s="1381"/>
      <c r="AM493" s="1381"/>
      <c r="AN493" s="1381"/>
      <c r="AO493" s="1381"/>
      <c r="AP493" s="1381"/>
      <c r="AQ493" s="1381"/>
      <c r="AR493" s="1381"/>
      <c r="AS493" s="1381"/>
      <c r="AT493" s="1381"/>
      <c r="AU493" s="1385"/>
      <c r="AV493" s="1381"/>
      <c r="AW493" s="1385"/>
      <c r="AX493" s="1381"/>
      <c r="AY493" s="1381"/>
      <c r="AZ493" s="1381"/>
      <c r="BA493" s="1381"/>
      <c r="BB493" s="1381"/>
      <c r="BC493" s="1381"/>
      <c r="BD493" s="1381"/>
      <c r="BE493" s="1381"/>
      <c r="BF493" s="1381"/>
      <c r="BG493" s="1381"/>
      <c r="BH493" s="1381"/>
      <c r="BI493" s="1254"/>
      <c r="BJ493" s="1255"/>
      <c r="BK493" s="1256"/>
      <c r="BL493" s="915">
        <f t="shared" ref="BL493:BW493" si="696">BL187</f>
        <v>42397</v>
      </c>
      <c r="BM493" s="911">
        <f t="shared" si="696"/>
        <v>42453</v>
      </c>
      <c r="BN493" s="912">
        <f t="shared" si="696"/>
        <v>42474</v>
      </c>
      <c r="BO493" s="2694">
        <f t="shared" si="696"/>
        <v>42509</v>
      </c>
      <c r="BP493" s="2695">
        <f t="shared" si="696"/>
        <v>42544</v>
      </c>
      <c r="BQ493" s="2696">
        <f t="shared" si="696"/>
        <v>42579</v>
      </c>
      <c r="BR493" s="2694">
        <f t="shared" si="696"/>
        <v>42621</v>
      </c>
      <c r="BS493" s="2695" t="str">
        <f t="shared" si="696"/>
        <v>same as 12/30</v>
      </c>
      <c r="BT493" s="1345">
        <f t="shared" si="696"/>
        <v>42649</v>
      </c>
      <c r="BU493" s="1934">
        <f t="shared" si="696"/>
        <v>42677</v>
      </c>
      <c r="BV493" s="2695">
        <f t="shared" si="696"/>
        <v>42712</v>
      </c>
      <c r="BW493" s="2696">
        <f t="shared" si="696"/>
        <v>42740</v>
      </c>
      <c r="BX493" s="2776">
        <v>42753</v>
      </c>
      <c r="BY493" s="2695">
        <f t="shared" ref="BY493:CI493" si="697">BY187</f>
        <v>42817</v>
      </c>
      <c r="BZ493" s="2696">
        <f t="shared" si="697"/>
        <v>42845</v>
      </c>
      <c r="CA493" s="2694">
        <f t="shared" si="697"/>
        <v>42880</v>
      </c>
      <c r="CB493" s="2695">
        <f t="shared" si="697"/>
        <v>42915</v>
      </c>
      <c r="CC493" s="2696">
        <f t="shared" si="697"/>
        <v>42950</v>
      </c>
      <c r="CD493" s="2694">
        <f t="shared" si="697"/>
        <v>42992</v>
      </c>
      <c r="CE493" s="2695" t="str">
        <f t="shared" si="697"/>
        <v>same as 12/30</v>
      </c>
      <c r="CF493" s="1345">
        <f t="shared" si="697"/>
        <v>42655</v>
      </c>
      <c r="CG493" s="2694">
        <f t="shared" si="697"/>
        <v>43055</v>
      </c>
      <c r="CH493" s="2695">
        <f t="shared" si="697"/>
        <v>43076</v>
      </c>
      <c r="CI493" s="1345">
        <f t="shared" si="697"/>
        <v>43104</v>
      </c>
    </row>
    <row r="494" spans="1:117" ht="30" hidden="1" customHeight="1" x14ac:dyDescent="0.25">
      <c r="A494" s="4698"/>
      <c r="B494" s="4709"/>
      <c r="C494" s="1285" t="s">
        <v>516</v>
      </c>
      <c r="D494" s="1285"/>
      <c r="E494" s="1381"/>
      <c r="F494" s="1381"/>
      <c r="G494" s="1293"/>
      <c r="H494" s="1294"/>
      <c r="I494" s="1232"/>
      <c r="J494" s="1293"/>
      <c r="K494" s="1294"/>
      <c r="L494" s="1232"/>
      <c r="M494" s="1293"/>
      <c r="N494" s="1294"/>
      <c r="O494" s="1232"/>
      <c r="P494" s="1382"/>
      <c r="Q494" s="1382"/>
      <c r="R494" s="1382"/>
      <c r="S494" s="1382"/>
      <c r="T494" s="1382"/>
      <c r="U494" s="1382"/>
      <c r="V494" s="1382"/>
      <c r="W494" s="1382"/>
      <c r="X494" s="1382"/>
      <c r="Y494" s="1382"/>
      <c r="Z494" s="1382"/>
      <c r="AA494" s="1383"/>
      <c r="AB494" s="1381"/>
      <c r="AC494" s="1384"/>
      <c r="AD494" s="1384"/>
      <c r="AE494" s="1384"/>
      <c r="AF494" s="1384"/>
      <c r="AG494" s="1381"/>
      <c r="AH494" s="1381"/>
      <c r="AI494" s="1381"/>
      <c r="AJ494" s="1385"/>
      <c r="AK494" s="1385"/>
      <c r="AL494" s="1381"/>
      <c r="AM494" s="1381"/>
      <c r="AN494" s="1381"/>
      <c r="AO494" s="1381"/>
      <c r="AP494" s="1381"/>
      <c r="AQ494" s="1381"/>
      <c r="AR494" s="1381"/>
      <c r="AS494" s="1381"/>
      <c r="AT494" s="1381"/>
      <c r="AU494" s="1385"/>
      <c r="AV494" s="1381"/>
      <c r="AW494" s="1385"/>
      <c r="AX494" s="1381"/>
      <c r="AY494" s="1381"/>
      <c r="AZ494" s="1381"/>
      <c r="BA494" s="1381"/>
      <c r="BB494" s="1381"/>
      <c r="BC494" s="1381"/>
      <c r="BD494" s="1381"/>
      <c r="BE494" s="1381"/>
      <c r="BF494" s="1381"/>
      <c r="BG494" s="1381"/>
      <c r="BH494" s="1381"/>
      <c r="BI494" s="1254"/>
      <c r="BJ494" s="1255"/>
      <c r="BK494" s="1256"/>
      <c r="BL494" s="915"/>
      <c r="BM494" s="911"/>
      <c r="BN494" s="912"/>
      <c r="BO494" s="2694"/>
      <c r="BP494" s="2695"/>
      <c r="BQ494" s="2696"/>
      <c r="BR494" s="2694">
        <f>BR495+6</f>
        <v>42641</v>
      </c>
      <c r="BS494" s="2695">
        <f>BS495+6</f>
        <v>42676</v>
      </c>
      <c r="BT494" s="1345" t="s">
        <v>454</v>
      </c>
      <c r="BU494" s="1934">
        <f>BU495+6</f>
        <v>42704</v>
      </c>
      <c r="BV494" s="2695">
        <f>BV495+6</f>
        <v>42711</v>
      </c>
      <c r="BW494" s="2696"/>
      <c r="BX494" s="2694">
        <f>BX495+6</f>
        <v>42795</v>
      </c>
      <c r="BY494" s="2695">
        <f>BY495+6</f>
        <v>42802</v>
      </c>
      <c r="BZ494" s="2696"/>
      <c r="CA494" s="2694">
        <f>CA495+6</f>
        <v>42900</v>
      </c>
      <c r="CB494" s="2695">
        <f>CB495+6</f>
        <v>42907</v>
      </c>
      <c r="CC494" s="2696"/>
      <c r="CD494" s="2694">
        <f>CD495+6</f>
        <v>43006</v>
      </c>
      <c r="CE494" s="2695">
        <f>CE495+6</f>
        <v>43013</v>
      </c>
      <c r="CF494" s="1345"/>
      <c r="CG494" s="2694">
        <f>CG495+6</f>
        <v>43081</v>
      </c>
      <c r="CH494" s="2695">
        <f>CH495+6</f>
        <v>43088</v>
      </c>
      <c r="CI494" s="1345"/>
    </row>
    <row r="495" spans="1:117" ht="30" hidden="1" customHeight="1" x14ac:dyDescent="0.25">
      <c r="A495" s="4698"/>
      <c r="B495" s="4709"/>
      <c r="C495" s="1285" t="s">
        <v>515</v>
      </c>
      <c r="D495" s="1285"/>
      <c r="E495" s="1381"/>
      <c r="F495" s="1381"/>
      <c r="G495" s="1293"/>
      <c r="H495" s="1294"/>
      <c r="I495" s="1232"/>
      <c r="J495" s="1293"/>
      <c r="K495" s="1294"/>
      <c r="L495" s="1232"/>
      <c r="M495" s="1293"/>
      <c r="N495" s="1294"/>
      <c r="O495" s="1232"/>
      <c r="P495" s="1382"/>
      <c r="Q495" s="1382"/>
      <c r="R495" s="1382"/>
      <c r="S495" s="1382"/>
      <c r="T495" s="1382"/>
      <c r="U495" s="1382"/>
      <c r="V495" s="1382"/>
      <c r="W495" s="1382"/>
      <c r="X495" s="1382"/>
      <c r="Y495" s="1382"/>
      <c r="Z495" s="1382"/>
      <c r="AA495" s="1383"/>
      <c r="AB495" s="1381"/>
      <c r="AC495" s="1384"/>
      <c r="AD495" s="1384"/>
      <c r="AE495" s="1384"/>
      <c r="AF495" s="1384"/>
      <c r="AG495" s="1381"/>
      <c r="AH495" s="1381"/>
      <c r="AI495" s="1381"/>
      <c r="AJ495" s="1385"/>
      <c r="AK495" s="1385"/>
      <c r="AL495" s="1381"/>
      <c r="AM495" s="1381"/>
      <c r="AN495" s="1381"/>
      <c r="AO495" s="1381"/>
      <c r="AP495" s="1381"/>
      <c r="AQ495" s="1381"/>
      <c r="AR495" s="1381"/>
      <c r="AS495" s="1381"/>
      <c r="AT495" s="1381"/>
      <c r="AU495" s="1385"/>
      <c r="AV495" s="1381"/>
      <c r="AW495" s="1385"/>
      <c r="AX495" s="1381"/>
      <c r="AY495" s="1381"/>
      <c r="AZ495" s="1381"/>
      <c r="BA495" s="1381"/>
      <c r="BB495" s="1381"/>
      <c r="BC495" s="1381"/>
      <c r="BD495" s="1381"/>
      <c r="BE495" s="1381"/>
      <c r="BF495" s="1381"/>
      <c r="BG495" s="1381"/>
      <c r="BH495" s="1381"/>
      <c r="BI495" s="1254"/>
      <c r="BJ495" s="1255"/>
      <c r="BK495" s="1256"/>
      <c r="BL495" s="915"/>
      <c r="BM495" s="911"/>
      <c r="BN495" s="912"/>
      <c r="BO495" s="2694"/>
      <c r="BP495" s="2695"/>
      <c r="BQ495" s="2696"/>
      <c r="BR495" s="2694">
        <f>BR498+20</f>
        <v>42635</v>
      </c>
      <c r="BS495" s="2695">
        <f>BS498+20</f>
        <v>42670</v>
      </c>
      <c r="BT495" s="1345" t="s">
        <v>454</v>
      </c>
      <c r="BU495" s="1934">
        <f>BU498+20</f>
        <v>42698</v>
      </c>
      <c r="BV495" s="2695">
        <f>BV498+20</f>
        <v>42705</v>
      </c>
      <c r="BW495" s="2696"/>
      <c r="BX495" s="2694">
        <f>BX498+20</f>
        <v>42789</v>
      </c>
      <c r="BY495" s="2695">
        <f>BY498+20</f>
        <v>42796</v>
      </c>
      <c r="BZ495" s="2696"/>
      <c r="CA495" s="2694">
        <f>CA498+20</f>
        <v>42894</v>
      </c>
      <c r="CB495" s="2695">
        <f>CB498+20</f>
        <v>42901</v>
      </c>
      <c r="CC495" s="2696"/>
      <c r="CD495" s="2694">
        <f>CD498+20</f>
        <v>43000</v>
      </c>
      <c r="CE495" s="2695">
        <f>CE498+20</f>
        <v>43007</v>
      </c>
      <c r="CF495" s="1345"/>
      <c r="CG495" s="2694">
        <f>CG498+20</f>
        <v>43075</v>
      </c>
      <c r="CH495" s="2695">
        <f>CH498+20</f>
        <v>43082</v>
      </c>
      <c r="CI495" s="1345"/>
    </row>
    <row r="496" spans="1:117" s="487" customFormat="1" ht="30" hidden="1" customHeight="1" x14ac:dyDescent="0.25">
      <c r="A496" s="4698"/>
      <c r="B496" s="4709"/>
      <c r="C496" s="2726" t="s">
        <v>513</v>
      </c>
      <c r="D496" s="2726"/>
      <c r="E496" s="1404"/>
      <c r="F496" s="1404"/>
      <c r="G496" s="1274"/>
      <c r="H496" s="1275"/>
      <c r="I496" s="2940"/>
      <c r="J496" s="1274"/>
      <c r="K496" s="1275"/>
      <c r="L496" s="2940"/>
      <c r="M496" s="1274"/>
      <c r="N496" s="1275"/>
      <c r="O496" s="2940"/>
      <c r="P496" s="1569"/>
      <c r="Q496" s="1569"/>
      <c r="R496" s="1569"/>
      <c r="S496" s="1569"/>
      <c r="T496" s="1569"/>
      <c r="U496" s="1569"/>
      <c r="V496" s="1569"/>
      <c r="W496" s="1569"/>
      <c r="X496" s="1569"/>
      <c r="Y496" s="1569"/>
      <c r="Z496" s="1569"/>
      <c r="AA496" s="2941"/>
      <c r="AB496" s="1404"/>
      <c r="AC496" s="1404"/>
      <c r="AD496" s="1404"/>
      <c r="AE496" s="1404"/>
      <c r="AF496" s="1404"/>
      <c r="AG496" s="1404"/>
      <c r="AH496" s="1404"/>
      <c r="AI496" s="1404"/>
      <c r="AJ496" s="2942"/>
      <c r="AK496" s="2942"/>
      <c r="AL496" s="1404"/>
      <c r="AM496" s="1404"/>
      <c r="AN496" s="1404"/>
      <c r="AO496" s="1404"/>
      <c r="AP496" s="1404"/>
      <c r="AQ496" s="1404"/>
      <c r="AR496" s="1404"/>
      <c r="AS496" s="1404"/>
      <c r="AT496" s="1404"/>
      <c r="AU496" s="2942"/>
      <c r="AV496" s="1404"/>
      <c r="AW496" s="2942"/>
      <c r="AX496" s="1404"/>
      <c r="AY496" s="1404"/>
      <c r="AZ496" s="1404"/>
      <c r="BA496" s="1404"/>
      <c r="BB496" s="1404"/>
      <c r="BC496" s="1404"/>
      <c r="BD496" s="1404"/>
      <c r="BE496" s="1404"/>
      <c r="BF496" s="1404"/>
      <c r="BG496" s="1404"/>
      <c r="BH496" s="1404"/>
      <c r="BI496" s="1274"/>
      <c r="BJ496" s="1275"/>
      <c r="BK496" s="1276"/>
      <c r="BL496" s="921">
        <f t="shared" ref="BL496:BR496" si="698">BL488-95</f>
        <v>42446</v>
      </c>
      <c r="BM496" s="1465">
        <f t="shared" si="698"/>
        <v>42476</v>
      </c>
      <c r="BN496" s="1476">
        <f t="shared" si="698"/>
        <v>42507</v>
      </c>
      <c r="BO496" s="921">
        <f t="shared" si="698"/>
        <v>42538</v>
      </c>
      <c r="BP496" s="1465">
        <f t="shared" si="698"/>
        <v>42568</v>
      </c>
      <c r="BQ496" s="1476">
        <f t="shared" si="698"/>
        <v>42599</v>
      </c>
      <c r="BR496" s="921">
        <f t="shared" si="698"/>
        <v>42629</v>
      </c>
      <c r="BS496" s="1465">
        <f>BS488-100</f>
        <v>42655</v>
      </c>
      <c r="BT496" s="2943" t="s">
        <v>454</v>
      </c>
      <c r="BU496" s="2944">
        <f>BU488-114</f>
        <v>42685</v>
      </c>
      <c r="BV496" s="1465">
        <f>BV488-110</f>
        <v>42720</v>
      </c>
      <c r="BW496" s="1476">
        <f>BW488-112</f>
        <v>42748</v>
      </c>
      <c r="BX496" s="921">
        <f>BX488-115</f>
        <v>42776</v>
      </c>
      <c r="BY496" s="1465">
        <f>BY488-110</f>
        <v>42811</v>
      </c>
      <c r="BZ496" s="1476">
        <f>BZ488-113</f>
        <v>42839</v>
      </c>
      <c r="CA496" s="921">
        <f>CA488-102</f>
        <v>42881</v>
      </c>
      <c r="CB496" s="1465">
        <f>CB488-97</f>
        <v>42916</v>
      </c>
      <c r="CC496" s="1476">
        <f>CC488-113</f>
        <v>42931</v>
      </c>
      <c r="CD496" s="921">
        <f>CD488-102</f>
        <v>42987</v>
      </c>
      <c r="CE496" s="1465">
        <f>CE488-97</f>
        <v>43008</v>
      </c>
      <c r="CF496" s="1476">
        <f>CF488-113</f>
        <v>43023</v>
      </c>
      <c r="CG496" s="921">
        <f>CG488-102</f>
        <v>43062</v>
      </c>
      <c r="CH496" s="1465">
        <f>CH488-97</f>
        <v>43098</v>
      </c>
      <c r="CI496" s="1476">
        <f>CI488-113</f>
        <v>43112</v>
      </c>
      <c r="CQ496" s="2733"/>
      <c r="CR496" s="2733"/>
      <c r="CW496" s="3807"/>
      <c r="CX496" s="3807"/>
      <c r="CY496" s="3807"/>
      <c r="CZ496" s="3807"/>
      <c r="DA496" s="3807"/>
      <c r="DB496" s="3807"/>
      <c r="DC496" s="3807"/>
      <c r="DD496" s="3807"/>
      <c r="DE496" s="3807"/>
      <c r="DF496" s="3807"/>
      <c r="DG496" s="3807"/>
      <c r="DH496" s="3807"/>
      <c r="DI496" s="3807"/>
      <c r="DJ496" s="3807"/>
      <c r="DK496" s="3807"/>
      <c r="DM496" s="2733"/>
    </row>
    <row r="497" spans="1:117" s="487" customFormat="1" ht="30" hidden="1" customHeight="1" x14ac:dyDescent="0.25">
      <c r="A497" s="4698"/>
      <c r="B497" s="4709"/>
      <c r="C497" s="2726" t="s">
        <v>443</v>
      </c>
      <c r="D497" s="2726"/>
      <c r="E497" s="1404"/>
      <c r="F497" s="1404"/>
      <c r="G497" s="1274"/>
      <c r="H497" s="1275"/>
      <c r="I497" s="2940"/>
      <c r="J497" s="1274"/>
      <c r="K497" s="1275"/>
      <c r="L497" s="2940"/>
      <c r="M497" s="1274"/>
      <c r="N497" s="1275"/>
      <c r="O497" s="2940"/>
      <c r="P497" s="1569"/>
      <c r="Q497" s="1569"/>
      <c r="R497" s="1569"/>
      <c r="S497" s="1569"/>
      <c r="T497" s="1569"/>
      <c r="U497" s="1569"/>
      <c r="V497" s="1569"/>
      <c r="W497" s="1569"/>
      <c r="X497" s="1569"/>
      <c r="Y497" s="1569"/>
      <c r="Z497" s="1569"/>
      <c r="AA497" s="2941"/>
      <c r="AB497" s="1404"/>
      <c r="AC497" s="1404"/>
      <c r="AD497" s="1404"/>
      <c r="AE497" s="1404"/>
      <c r="AF497" s="1404"/>
      <c r="AG497" s="1404"/>
      <c r="AH497" s="1404"/>
      <c r="AI497" s="1404"/>
      <c r="AJ497" s="2942"/>
      <c r="AK497" s="2942"/>
      <c r="AL497" s="1404"/>
      <c r="AM497" s="1404"/>
      <c r="AN497" s="1404"/>
      <c r="AO497" s="1404"/>
      <c r="AP497" s="1404"/>
      <c r="AQ497" s="1404"/>
      <c r="AR497" s="1404"/>
      <c r="AS497" s="1404"/>
      <c r="AT497" s="1404"/>
      <c r="AU497" s="2942"/>
      <c r="AV497" s="1404"/>
      <c r="AW497" s="2942"/>
      <c r="AX497" s="1404"/>
      <c r="AY497" s="1404"/>
      <c r="AZ497" s="1404"/>
      <c r="BA497" s="1404"/>
      <c r="BB497" s="1404"/>
      <c r="BC497" s="1404"/>
      <c r="BD497" s="1404"/>
      <c r="BE497" s="1404"/>
      <c r="BF497" s="1404"/>
      <c r="BG497" s="1404"/>
      <c r="BH497" s="1404"/>
      <c r="BI497" s="1274"/>
      <c r="BJ497" s="1275"/>
      <c r="BK497" s="1276"/>
      <c r="BL497" s="921">
        <f t="shared" ref="BL497:BR497" si="699">BL496-9</f>
        <v>42437</v>
      </c>
      <c r="BM497" s="1465">
        <f t="shared" si="699"/>
        <v>42467</v>
      </c>
      <c r="BN497" s="1476">
        <f t="shared" si="699"/>
        <v>42498</v>
      </c>
      <c r="BO497" s="921">
        <f t="shared" si="699"/>
        <v>42529</v>
      </c>
      <c r="BP497" s="1465">
        <f t="shared" si="699"/>
        <v>42559</v>
      </c>
      <c r="BQ497" s="1476">
        <f t="shared" si="699"/>
        <v>42590</v>
      </c>
      <c r="BR497" s="921">
        <f t="shared" si="699"/>
        <v>42620</v>
      </c>
      <c r="BS497" s="1465">
        <f>BS496-7</f>
        <v>42648</v>
      </c>
      <c r="BT497" s="2943" t="s">
        <v>454</v>
      </c>
      <c r="BU497" s="2944">
        <f t="shared" ref="BU497:CI497" si="700">BU496-3</f>
        <v>42682</v>
      </c>
      <c r="BV497" s="1465">
        <f t="shared" si="700"/>
        <v>42717</v>
      </c>
      <c r="BW497" s="1476">
        <f t="shared" si="700"/>
        <v>42745</v>
      </c>
      <c r="BX497" s="921">
        <f t="shared" si="700"/>
        <v>42773</v>
      </c>
      <c r="BY497" s="1465">
        <f t="shared" si="700"/>
        <v>42808</v>
      </c>
      <c r="BZ497" s="1476">
        <f t="shared" si="700"/>
        <v>42836</v>
      </c>
      <c r="CA497" s="921">
        <f t="shared" si="700"/>
        <v>42878</v>
      </c>
      <c r="CB497" s="1465">
        <f t="shared" si="700"/>
        <v>42913</v>
      </c>
      <c r="CC497" s="1476">
        <f t="shared" si="700"/>
        <v>42928</v>
      </c>
      <c r="CD497" s="921">
        <f t="shared" si="700"/>
        <v>42984</v>
      </c>
      <c r="CE497" s="1465">
        <f t="shared" si="700"/>
        <v>43005</v>
      </c>
      <c r="CF497" s="2943">
        <f t="shared" si="700"/>
        <v>43020</v>
      </c>
      <c r="CG497" s="921">
        <f t="shared" si="700"/>
        <v>43059</v>
      </c>
      <c r="CH497" s="1465">
        <f t="shared" si="700"/>
        <v>43095</v>
      </c>
      <c r="CI497" s="2943">
        <f t="shared" si="700"/>
        <v>43109</v>
      </c>
      <c r="CQ497" s="2733"/>
      <c r="CR497" s="2733"/>
      <c r="CW497" s="3807"/>
      <c r="CX497" s="3807"/>
      <c r="CY497" s="3807"/>
      <c r="CZ497" s="3807"/>
      <c r="DA497" s="3807"/>
      <c r="DB497" s="3807"/>
      <c r="DC497" s="3807"/>
      <c r="DD497" s="3807"/>
      <c r="DE497" s="3807"/>
      <c r="DF497" s="3807"/>
      <c r="DG497" s="3807"/>
      <c r="DH497" s="3807"/>
      <c r="DI497" s="3807"/>
      <c r="DJ497" s="3807"/>
      <c r="DK497" s="3807"/>
      <c r="DM497" s="2733"/>
    </row>
    <row r="498" spans="1:117" s="487" customFormat="1" ht="30" hidden="1" customHeight="1" x14ac:dyDescent="0.25">
      <c r="A498" s="4698"/>
      <c r="B498" s="4709"/>
      <c r="C498" s="2726" t="s">
        <v>514</v>
      </c>
      <c r="D498" s="2726"/>
      <c r="E498" s="1404"/>
      <c r="F498" s="1404"/>
      <c r="G498" s="1274"/>
      <c r="H498" s="1275"/>
      <c r="I498" s="2940"/>
      <c r="J498" s="1274"/>
      <c r="K498" s="1275"/>
      <c r="L498" s="2940"/>
      <c r="M498" s="1274"/>
      <c r="N498" s="1275"/>
      <c r="O498" s="2940"/>
      <c r="P498" s="1569"/>
      <c r="Q498" s="1569"/>
      <c r="R498" s="1569"/>
      <c r="S498" s="1569"/>
      <c r="T498" s="1569"/>
      <c r="U498" s="1569"/>
      <c r="V498" s="1569"/>
      <c r="W498" s="1569"/>
      <c r="X498" s="1569"/>
      <c r="Y498" s="1569"/>
      <c r="Z498" s="1569"/>
      <c r="AA498" s="2941"/>
      <c r="AB498" s="1404"/>
      <c r="AC498" s="1404"/>
      <c r="AD498" s="1404"/>
      <c r="AE498" s="1404"/>
      <c r="AF498" s="1404"/>
      <c r="AG498" s="1404"/>
      <c r="AH498" s="1404"/>
      <c r="AI498" s="1404"/>
      <c r="AJ498" s="2942"/>
      <c r="AK498" s="2942"/>
      <c r="AL498" s="1404"/>
      <c r="AM498" s="1404"/>
      <c r="AN498" s="1404"/>
      <c r="AO498" s="1404"/>
      <c r="AP498" s="1404"/>
      <c r="AQ498" s="1404"/>
      <c r="AR498" s="1404"/>
      <c r="AS498" s="1404"/>
      <c r="AT498" s="1404"/>
      <c r="AU498" s="2942"/>
      <c r="AV498" s="1404"/>
      <c r="AW498" s="2942"/>
      <c r="AX498" s="1404"/>
      <c r="AY498" s="1404"/>
      <c r="AZ498" s="1404"/>
      <c r="BA498" s="1404"/>
      <c r="BB498" s="1404"/>
      <c r="BC498" s="1404"/>
      <c r="BD498" s="1404"/>
      <c r="BE498" s="1404"/>
      <c r="BF498" s="1404"/>
      <c r="BG498" s="1404"/>
      <c r="BH498" s="1404"/>
      <c r="BI498" s="1274"/>
      <c r="BJ498" s="1275"/>
      <c r="BK498" s="1276"/>
      <c r="BL498" s="921"/>
      <c r="BM498" s="1465"/>
      <c r="BN498" s="1476"/>
      <c r="BO498" s="921"/>
      <c r="BP498" s="1465"/>
      <c r="BQ498" s="1476"/>
      <c r="BR498" s="921">
        <f>BR499+4</f>
        <v>42615</v>
      </c>
      <c r="BS498" s="2945">
        <f>BS499+11</f>
        <v>42650</v>
      </c>
      <c r="BT498" s="2943" t="s">
        <v>454</v>
      </c>
      <c r="BU498" s="2944">
        <f>BU499+4</f>
        <v>42678</v>
      </c>
      <c r="BV498" s="1465">
        <f>BU499+11</f>
        <v>42685</v>
      </c>
      <c r="BW498" s="1476">
        <f>BU499+18</f>
        <v>42692</v>
      </c>
      <c r="BX498" s="921">
        <f>BX499+4</f>
        <v>42769</v>
      </c>
      <c r="BY498" s="1465">
        <f>BX499+11</f>
        <v>42776</v>
      </c>
      <c r="BZ498" s="1476">
        <f>BX499+18</f>
        <v>42783</v>
      </c>
      <c r="CA498" s="921">
        <f>CA499+4</f>
        <v>42874</v>
      </c>
      <c r="CB498" s="1465">
        <f>CA499+11</f>
        <v>42881</v>
      </c>
      <c r="CC498" s="1476">
        <f>CA499+18</f>
        <v>42888</v>
      </c>
      <c r="CD498" s="921">
        <f>CD499+4</f>
        <v>42980</v>
      </c>
      <c r="CE498" s="1465">
        <f>CD499+11</f>
        <v>42987</v>
      </c>
      <c r="CF498" s="2943">
        <f>CD499+18</f>
        <v>42994</v>
      </c>
      <c r="CG498" s="921">
        <f>CG499+4</f>
        <v>43055</v>
      </c>
      <c r="CH498" s="1465">
        <f>CG499+11</f>
        <v>43062</v>
      </c>
      <c r="CI498" s="2943">
        <f>CG499+18</f>
        <v>43069</v>
      </c>
      <c r="CQ498" s="2733"/>
      <c r="CR498" s="2733"/>
      <c r="CW498" s="3807"/>
      <c r="CX498" s="3807"/>
      <c r="CY498" s="3807"/>
      <c r="CZ498" s="3807"/>
      <c r="DA498" s="3807"/>
      <c r="DB498" s="3807"/>
      <c r="DC498" s="3807"/>
      <c r="DD498" s="3807"/>
      <c r="DE498" s="3807"/>
      <c r="DF498" s="3807"/>
      <c r="DG498" s="3807"/>
      <c r="DH498" s="3807"/>
      <c r="DI498" s="3807"/>
      <c r="DJ498" s="3807"/>
      <c r="DK498" s="3807"/>
      <c r="DM498" s="2733"/>
    </row>
    <row r="499" spans="1:117" s="487" customFormat="1" ht="30" hidden="1" customHeight="1" x14ac:dyDescent="0.25">
      <c r="A499" s="4698"/>
      <c r="B499" s="4709"/>
      <c r="C499" s="539" t="s">
        <v>444</v>
      </c>
      <c r="D499" s="539"/>
      <c r="E499" s="1405"/>
      <c r="F499" s="1405"/>
      <c r="G499" s="1254"/>
      <c r="H499" s="1255"/>
      <c r="I499" s="2935"/>
      <c r="J499" s="1254"/>
      <c r="K499" s="1255"/>
      <c r="L499" s="2935"/>
      <c r="M499" s="1254"/>
      <c r="N499" s="1255"/>
      <c r="O499" s="2935"/>
      <c r="P499" s="1266"/>
      <c r="Q499" s="1266"/>
      <c r="R499" s="1266"/>
      <c r="S499" s="1266"/>
      <c r="T499" s="1266"/>
      <c r="U499" s="1266"/>
      <c r="V499" s="1266"/>
      <c r="W499" s="1266"/>
      <c r="X499" s="1266"/>
      <c r="Y499" s="1266"/>
      <c r="Z499" s="1266"/>
      <c r="AA499" s="2936"/>
      <c r="AB499" s="1405"/>
      <c r="AC499" s="1404"/>
      <c r="AD499" s="1404"/>
      <c r="AE499" s="1404"/>
      <c r="AF499" s="1404"/>
      <c r="AG499" s="1405"/>
      <c r="AH499" s="1405"/>
      <c r="AI499" s="1405"/>
      <c r="AJ499" s="2937"/>
      <c r="AK499" s="2937"/>
      <c r="AL499" s="1405"/>
      <c r="AM499" s="1405"/>
      <c r="AN499" s="1405"/>
      <c r="AO499" s="1405"/>
      <c r="AP499" s="1405"/>
      <c r="AQ499" s="1405"/>
      <c r="AR499" s="1405"/>
      <c r="AS499" s="1405"/>
      <c r="AT499" s="1405"/>
      <c r="AU499" s="2937"/>
      <c r="AV499" s="1405"/>
      <c r="AW499" s="2937"/>
      <c r="AX499" s="1405"/>
      <c r="AY499" s="1405"/>
      <c r="AZ499" s="1405"/>
      <c r="BA499" s="1405"/>
      <c r="BB499" s="1405"/>
      <c r="BC499" s="1405"/>
      <c r="BD499" s="1405"/>
      <c r="BE499" s="1405"/>
      <c r="BF499" s="1405"/>
      <c r="BG499" s="1405"/>
      <c r="BH499" s="1405"/>
      <c r="BI499" s="1254"/>
      <c r="BJ499" s="1255"/>
      <c r="BK499" s="1256"/>
      <c r="BL499" s="915">
        <f t="shared" ref="BL499:BS499" si="701">BL500+5</f>
        <v>42435</v>
      </c>
      <c r="BM499" s="911">
        <f t="shared" si="701"/>
        <v>42458</v>
      </c>
      <c r="BN499" s="912">
        <f t="shared" si="701"/>
        <v>42496</v>
      </c>
      <c r="BO499" s="915">
        <f t="shared" si="701"/>
        <v>42520</v>
      </c>
      <c r="BP499" s="911">
        <f t="shared" si="701"/>
        <v>42550</v>
      </c>
      <c r="BQ499" s="912">
        <f t="shared" si="701"/>
        <v>42581</v>
      </c>
      <c r="BR499" s="915">
        <f t="shared" si="701"/>
        <v>42611</v>
      </c>
      <c r="BS499" s="911">
        <f t="shared" si="701"/>
        <v>42639</v>
      </c>
      <c r="BT499" s="2938" t="s">
        <v>454</v>
      </c>
      <c r="BU499" s="2939">
        <f>BU500+5</f>
        <v>42674</v>
      </c>
      <c r="BV499" s="911"/>
      <c r="BW499" s="912"/>
      <c r="BX499" s="915">
        <f>BX500+5</f>
        <v>42765</v>
      </c>
      <c r="BY499" s="911"/>
      <c r="BZ499" s="912"/>
      <c r="CA499" s="915">
        <f>CA500+5</f>
        <v>42870</v>
      </c>
      <c r="CB499" s="911"/>
      <c r="CC499" s="912"/>
      <c r="CD499" s="915">
        <f>CD500+5</f>
        <v>42976</v>
      </c>
      <c r="CE499" s="911"/>
      <c r="CF499" s="2938"/>
      <c r="CG499" s="915">
        <f>CG500+5</f>
        <v>43051</v>
      </c>
      <c r="CH499" s="911"/>
      <c r="CI499" s="2938"/>
      <c r="CQ499" s="2733"/>
      <c r="CR499" s="2733"/>
      <c r="CW499" s="3807"/>
      <c r="CX499" s="3807"/>
      <c r="CY499" s="3807"/>
      <c r="CZ499" s="3807"/>
      <c r="DA499" s="3807"/>
      <c r="DB499" s="3807"/>
      <c r="DC499" s="3807"/>
      <c r="DD499" s="3807"/>
      <c r="DE499" s="3807"/>
      <c r="DF499" s="3807"/>
      <c r="DG499" s="3807"/>
      <c r="DH499" s="3807"/>
      <c r="DI499" s="3807"/>
      <c r="DJ499" s="3807"/>
      <c r="DK499" s="3807"/>
      <c r="DM499" s="2733"/>
    </row>
    <row r="500" spans="1:117" s="487" customFormat="1" ht="30" hidden="1" customHeight="1" x14ac:dyDescent="0.25">
      <c r="A500" s="4698"/>
      <c r="B500" s="4709"/>
      <c r="C500" s="2726" t="s">
        <v>483</v>
      </c>
      <c r="D500" s="2726" t="s">
        <v>487</v>
      </c>
      <c r="E500" s="1404"/>
      <c r="F500" s="1404"/>
      <c r="G500" s="1274"/>
      <c r="H500" s="1275"/>
      <c r="I500" s="2940"/>
      <c r="J500" s="1274"/>
      <c r="K500" s="1275"/>
      <c r="L500" s="2940"/>
      <c r="M500" s="1274"/>
      <c r="N500" s="1275"/>
      <c r="O500" s="2940"/>
      <c r="P500" s="1569"/>
      <c r="Q500" s="1569"/>
      <c r="R500" s="1569"/>
      <c r="S500" s="1569"/>
      <c r="T500" s="1569"/>
      <c r="U500" s="1569"/>
      <c r="V500" s="1569"/>
      <c r="W500" s="1569"/>
      <c r="X500" s="1569"/>
      <c r="Y500" s="1569"/>
      <c r="Z500" s="1569"/>
      <c r="AA500" s="2941"/>
      <c r="AB500" s="1404"/>
      <c r="AC500" s="1404"/>
      <c r="AD500" s="1404"/>
      <c r="AE500" s="1404"/>
      <c r="AF500" s="1404"/>
      <c r="AG500" s="1404"/>
      <c r="AH500" s="1404"/>
      <c r="AI500" s="1404"/>
      <c r="AJ500" s="2942"/>
      <c r="AK500" s="2942"/>
      <c r="AL500" s="1404"/>
      <c r="AM500" s="1404"/>
      <c r="AN500" s="1404"/>
      <c r="AO500" s="1404"/>
      <c r="AP500" s="1404"/>
      <c r="AQ500" s="1404"/>
      <c r="AR500" s="1404"/>
      <c r="AS500" s="1404"/>
      <c r="AT500" s="1404"/>
      <c r="AU500" s="2942"/>
      <c r="AV500" s="1404"/>
      <c r="AW500" s="2942"/>
      <c r="AX500" s="1404"/>
      <c r="AY500" s="1404"/>
      <c r="AZ500" s="1404"/>
      <c r="BA500" s="1404"/>
      <c r="BB500" s="1404"/>
      <c r="BC500" s="1404"/>
      <c r="BD500" s="1404"/>
      <c r="BE500" s="1404"/>
      <c r="BF500" s="1404"/>
      <c r="BG500" s="1404"/>
      <c r="BH500" s="1404"/>
      <c r="BI500" s="1274"/>
      <c r="BJ500" s="1275"/>
      <c r="BK500" s="1276"/>
      <c r="BL500" s="921">
        <f>BL497-7</f>
        <v>42430</v>
      </c>
      <c r="BM500" s="1465">
        <f>BM497-14</f>
        <v>42453</v>
      </c>
      <c r="BN500" s="1476">
        <f>BN497-7</f>
        <v>42491</v>
      </c>
      <c r="BO500" s="2946">
        <f>BO497-14</f>
        <v>42515</v>
      </c>
      <c r="BP500" s="1499">
        <f>BP497-14</f>
        <v>42545</v>
      </c>
      <c r="BQ500" s="1535">
        <f>BQ497-14</f>
        <v>42576</v>
      </c>
      <c r="BR500" s="1498">
        <f>BR497-14</f>
        <v>42606</v>
      </c>
      <c r="BS500" s="1499">
        <f>BS497-14</f>
        <v>42634</v>
      </c>
      <c r="BT500" s="2947" t="s">
        <v>454</v>
      </c>
      <c r="BU500" s="2944">
        <f t="shared" ref="BU500:CI500" si="702">BU497-13</f>
        <v>42669</v>
      </c>
      <c r="BV500" s="1465">
        <f t="shared" si="702"/>
        <v>42704</v>
      </c>
      <c r="BW500" s="1476">
        <f t="shared" si="702"/>
        <v>42732</v>
      </c>
      <c r="BX500" s="921">
        <f t="shared" si="702"/>
        <v>42760</v>
      </c>
      <c r="BY500" s="1465">
        <f t="shared" si="702"/>
        <v>42795</v>
      </c>
      <c r="BZ500" s="1476">
        <f t="shared" si="702"/>
        <v>42823</v>
      </c>
      <c r="CA500" s="921">
        <f t="shared" si="702"/>
        <v>42865</v>
      </c>
      <c r="CB500" s="1465">
        <f t="shared" si="702"/>
        <v>42900</v>
      </c>
      <c r="CC500" s="1476">
        <f t="shared" si="702"/>
        <v>42915</v>
      </c>
      <c r="CD500" s="921">
        <f t="shared" si="702"/>
        <v>42971</v>
      </c>
      <c r="CE500" s="1465">
        <f t="shared" si="702"/>
        <v>42992</v>
      </c>
      <c r="CF500" s="2943">
        <f t="shared" si="702"/>
        <v>43007</v>
      </c>
      <c r="CG500" s="921">
        <f t="shared" si="702"/>
        <v>43046</v>
      </c>
      <c r="CH500" s="1465">
        <f t="shared" si="702"/>
        <v>43082</v>
      </c>
      <c r="CI500" s="2943">
        <f t="shared" si="702"/>
        <v>43096</v>
      </c>
      <c r="CQ500" s="2733"/>
      <c r="CR500" s="2733"/>
      <c r="CW500" s="3807"/>
      <c r="CX500" s="3807"/>
      <c r="CY500" s="3807"/>
      <c r="CZ500" s="3807"/>
      <c r="DA500" s="3807"/>
      <c r="DB500" s="3807"/>
      <c r="DC500" s="3807"/>
      <c r="DD500" s="3807"/>
      <c r="DE500" s="3807"/>
      <c r="DF500" s="3807"/>
      <c r="DG500" s="3807"/>
      <c r="DH500" s="3807"/>
      <c r="DI500" s="3807"/>
      <c r="DJ500" s="3807"/>
      <c r="DK500" s="3807"/>
      <c r="DM500" s="2733"/>
    </row>
    <row r="501" spans="1:117" s="487" customFormat="1" ht="30" hidden="1" customHeight="1" x14ac:dyDescent="0.25">
      <c r="A501" s="4698"/>
      <c r="B501" s="4709"/>
      <c r="C501" s="2948" t="s">
        <v>457</v>
      </c>
      <c r="D501" s="2948"/>
      <c r="E501" s="2949"/>
      <c r="F501" s="2949"/>
      <c r="G501" s="1456"/>
      <c r="H501" s="1457"/>
      <c r="I501" s="2950"/>
      <c r="J501" s="1456"/>
      <c r="K501" s="1457"/>
      <c r="L501" s="2950"/>
      <c r="M501" s="1456"/>
      <c r="N501" s="1457"/>
      <c r="O501" s="2950"/>
      <c r="P501" s="2951"/>
      <c r="Q501" s="2951"/>
      <c r="R501" s="2951"/>
      <c r="S501" s="2951"/>
      <c r="T501" s="2951"/>
      <c r="U501" s="2951"/>
      <c r="V501" s="2951"/>
      <c r="W501" s="2951"/>
      <c r="X501" s="2951"/>
      <c r="Y501" s="2951"/>
      <c r="Z501" s="2951"/>
      <c r="AA501" s="2952"/>
      <c r="AB501" s="2949"/>
      <c r="AC501" s="2949"/>
      <c r="AD501" s="2949"/>
      <c r="AE501" s="2949"/>
      <c r="AF501" s="2949"/>
      <c r="AG501" s="2949"/>
      <c r="AH501" s="2949"/>
      <c r="AI501" s="2949"/>
      <c r="AJ501" s="2953"/>
      <c r="AK501" s="2953"/>
      <c r="AL501" s="2949"/>
      <c r="AM501" s="2949"/>
      <c r="AN501" s="2949"/>
      <c r="AO501" s="2949"/>
      <c r="AP501" s="2949"/>
      <c r="AQ501" s="2949"/>
      <c r="AR501" s="2949"/>
      <c r="AS501" s="2949"/>
      <c r="AT501" s="2949"/>
      <c r="AU501" s="2953"/>
      <c r="AV501" s="2949"/>
      <c r="AW501" s="2953"/>
      <c r="AX501" s="2949"/>
      <c r="AY501" s="2949"/>
      <c r="AZ501" s="2949"/>
      <c r="BA501" s="2949"/>
      <c r="BB501" s="2949"/>
      <c r="BC501" s="2949"/>
      <c r="BD501" s="2949"/>
      <c r="BE501" s="2949"/>
      <c r="BF501" s="2949"/>
      <c r="BG501" s="2949"/>
      <c r="BH501" s="2949"/>
      <c r="BI501" s="1456"/>
      <c r="BJ501" s="1457"/>
      <c r="BK501" s="1458"/>
      <c r="BL501" s="1466">
        <f t="shared" ref="BL501:CI501" si="703">BL56</f>
        <v>42424</v>
      </c>
      <c r="BM501" s="1466">
        <f t="shared" si="703"/>
        <v>42459</v>
      </c>
      <c r="BN501" s="1477">
        <f t="shared" si="703"/>
        <v>42494</v>
      </c>
      <c r="BO501" s="1466">
        <f t="shared" si="703"/>
        <v>42529</v>
      </c>
      <c r="BP501" s="2954">
        <f t="shared" si="703"/>
        <v>42564</v>
      </c>
      <c r="BQ501" s="2955">
        <f t="shared" si="703"/>
        <v>42592</v>
      </c>
      <c r="BR501" s="1466">
        <f t="shared" si="703"/>
        <v>42620</v>
      </c>
      <c r="BS501" s="2954">
        <f t="shared" si="703"/>
        <v>42641</v>
      </c>
      <c r="BT501" s="2956" t="str">
        <f t="shared" si="703"/>
        <v>Same as 1/30</v>
      </c>
      <c r="BU501" s="2957">
        <f t="shared" si="703"/>
        <v>42676</v>
      </c>
      <c r="BV501" s="2954">
        <f t="shared" si="703"/>
        <v>42704</v>
      </c>
      <c r="BW501" s="2955">
        <f t="shared" si="703"/>
        <v>42739</v>
      </c>
      <c r="BX501" s="1466">
        <f t="shared" si="703"/>
        <v>42774</v>
      </c>
      <c r="BY501" s="2954">
        <f t="shared" si="703"/>
        <v>42809</v>
      </c>
      <c r="BZ501" s="2955">
        <f t="shared" si="703"/>
        <v>42844</v>
      </c>
      <c r="CA501" s="1466">
        <f t="shared" si="703"/>
        <v>42879</v>
      </c>
      <c r="CB501" s="2954">
        <f t="shared" si="703"/>
        <v>42907</v>
      </c>
      <c r="CC501" s="2955">
        <f t="shared" si="703"/>
        <v>42935</v>
      </c>
      <c r="CD501" s="1466">
        <f t="shared" si="703"/>
        <v>42963</v>
      </c>
      <c r="CE501" s="2954">
        <f t="shared" si="703"/>
        <v>42991</v>
      </c>
      <c r="CF501" s="2956" t="str">
        <f t="shared" si="703"/>
        <v>Same as 1/30</v>
      </c>
      <c r="CG501" s="1466" t="e">
        <f t="shared" si="703"/>
        <v>#REF!</v>
      </c>
      <c r="CH501" s="2954" t="e">
        <f t="shared" si="703"/>
        <v>#REF!</v>
      </c>
      <c r="CI501" s="2956" t="e">
        <f t="shared" si="703"/>
        <v>#REF!</v>
      </c>
      <c r="CQ501" s="2733"/>
      <c r="CR501" s="2733"/>
      <c r="CW501" s="3807"/>
      <c r="CX501" s="3807"/>
      <c r="CY501" s="3807"/>
      <c r="CZ501" s="3807"/>
      <c r="DA501" s="3807"/>
      <c r="DB501" s="3807"/>
      <c r="DC501" s="3807"/>
      <c r="DD501" s="3807"/>
      <c r="DE501" s="3807"/>
      <c r="DF501" s="3807"/>
      <c r="DG501" s="3807"/>
      <c r="DH501" s="3807"/>
      <c r="DI501" s="3807"/>
      <c r="DJ501" s="3807"/>
      <c r="DK501" s="3807"/>
      <c r="DM501" s="2733"/>
    </row>
    <row r="502" spans="1:117" s="487" customFormat="1" ht="30" hidden="1" customHeight="1" x14ac:dyDescent="0.25">
      <c r="A502" s="4698"/>
      <c r="B502" s="4709"/>
      <c r="C502" s="539" t="s">
        <v>484</v>
      </c>
      <c r="D502" s="539" t="s">
        <v>486</v>
      </c>
      <c r="E502" s="1405"/>
      <c r="F502" s="1405"/>
      <c r="G502" s="1254"/>
      <c r="H502" s="1255"/>
      <c r="I502" s="2935"/>
      <c r="J502" s="1254"/>
      <c r="K502" s="1255"/>
      <c r="L502" s="2935"/>
      <c r="M502" s="1254"/>
      <c r="N502" s="1255"/>
      <c r="O502" s="2935"/>
      <c r="P502" s="1266"/>
      <c r="Q502" s="1266"/>
      <c r="R502" s="1266"/>
      <c r="S502" s="1266"/>
      <c r="T502" s="1266"/>
      <c r="U502" s="1266"/>
      <c r="V502" s="1266"/>
      <c r="W502" s="1266"/>
      <c r="X502" s="1266"/>
      <c r="Y502" s="1266"/>
      <c r="Z502" s="1266"/>
      <c r="AA502" s="2936"/>
      <c r="AB502" s="1405"/>
      <c r="AC502" s="1404"/>
      <c r="AD502" s="1404"/>
      <c r="AE502" s="1404"/>
      <c r="AF502" s="1404"/>
      <c r="AG502" s="1405"/>
      <c r="AH502" s="1405"/>
      <c r="AI502" s="1405"/>
      <c r="AJ502" s="2937"/>
      <c r="AK502" s="2937"/>
      <c r="AL502" s="1405"/>
      <c r="AM502" s="1405"/>
      <c r="AN502" s="1405"/>
      <c r="AO502" s="1405"/>
      <c r="AP502" s="1405"/>
      <c r="AQ502" s="1405"/>
      <c r="AR502" s="1405"/>
      <c r="AS502" s="1405"/>
      <c r="AT502" s="1405"/>
      <c r="AU502" s="2937"/>
      <c r="AV502" s="1405"/>
      <c r="AW502" s="2937"/>
      <c r="AX502" s="1405"/>
      <c r="AY502" s="1405"/>
      <c r="AZ502" s="1405"/>
      <c r="BA502" s="1405"/>
      <c r="BB502" s="1405"/>
      <c r="BC502" s="1405"/>
      <c r="BD502" s="1405"/>
      <c r="BE502" s="1405"/>
      <c r="BF502" s="1405"/>
      <c r="BG502" s="1405"/>
      <c r="BH502" s="1405"/>
      <c r="BI502" s="1254"/>
      <c r="BJ502" s="1255"/>
      <c r="BK502" s="1256"/>
      <c r="BL502" s="915">
        <f>BL500-6</f>
        <v>42424</v>
      </c>
      <c r="BM502" s="911">
        <f>BM500-7</f>
        <v>42446</v>
      </c>
      <c r="BN502" s="912">
        <f t="shared" ref="BN502:BS502" si="704">BN500-6</f>
        <v>42485</v>
      </c>
      <c r="BO502" s="915">
        <f t="shared" si="704"/>
        <v>42509</v>
      </c>
      <c r="BP502" s="911">
        <f t="shared" si="704"/>
        <v>42539</v>
      </c>
      <c r="BQ502" s="912">
        <f t="shared" si="704"/>
        <v>42570</v>
      </c>
      <c r="BR502" s="915">
        <f t="shared" si="704"/>
        <v>42600</v>
      </c>
      <c r="BS502" s="911">
        <f t="shared" si="704"/>
        <v>42628</v>
      </c>
      <c r="BT502" s="2938" t="s">
        <v>454</v>
      </c>
      <c r="BU502" s="2939">
        <f t="shared" ref="BU502:CI502" si="705">BU500-6</f>
        <v>42663</v>
      </c>
      <c r="BV502" s="911">
        <f t="shared" si="705"/>
        <v>42698</v>
      </c>
      <c r="BW502" s="912">
        <f t="shared" si="705"/>
        <v>42726</v>
      </c>
      <c r="BX502" s="915">
        <f t="shared" si="705"/>
        <v>42754</v>
      </c>
      <c r="BY502" s="911">
        <f t="shared" si="705"/>
        <v>42789</v>
      </c>
      <c r="BZ502" s="912">
        <f t="shared" si="705"/>
        <v>42817</v>
      </c>
      <c r="CA502" s="915">
        <f t="shared" si="705"/>
        <v>42859</v>
      </c>
      <c r="CB502" s="911">
        <f t="shared" si="705"/>
        <v>42894</v>
      </c>
      <c r="CC502" s="912">
        <f t="shared" si="705"/>
        <v>42909</v>
      </c>
      <c r="CD502" s="915">
        <f t="shared" si="705"/>
        <v>42965</v>
      </c>
      <c r="CE502" s="911">
        <f t="shared" si="705"/>
        <v>42986</v>
      </c>
      <c r="CF502" s="2938">
        <f t="shared" si="705"/>
        <v>43001</v>
      </c>
      <c r="CG502" s="915">
        <f t="shared" si="705"/>
        <v>43040</v>
      </c>
      <c r="CH502" s="911">
        <f t="shared" si="705"/>
        <v>43076</v>
      </c>
      <c r="CI502" s="2938">
        <f t="shared" si="705"/>
        <v>43090</v>
      </c>
      <c r="CQ502" s="2733"/>
      <c r="CR502" s="2733"/>
      <c r="CW502" s="3807"/>
      <c r="CX502" s="3807"/>
      <c r="CY502" s="3807"/>
      <c r="CZ502" s="3807"/>
      <c r="DA502" s="3807"/>
      <c r="DB502" s="3807"/>
      <c r="DC502" s="3807"/>
      <c r="DD502" s="3807"/>
      <c r="DE502" s="3807"/>
      <c r="DF502" s="3807"/>
      <c r="DG502" s="3807"/>
      <c r="DH502" s="3807"/>
      <c r="DI502" s="3807"/>
      <c r="DJ502" s="3807"/>
      <c r="DK502" s="3807"/>
      <c r="DM502" s="2733"/>
    </row>
    <row r="503" spans="1:117" s="487" customFormat="1" ht="30" hidden="1" customHeight="1" x14ac:dyDescent="0.25">
      <c r="A503" s="4698"/>
      <c r="B503" s="4709"/>
      <c r="C503" s="539" t="s">
        <v>488</v>
      </c>
      <c r="D503" s="539" t="s">
        <v>485</v>
      </c>
      <c r="E503" s="1405"/>
      <c r="F503" s="1405"/>
      <c r="G503" s="1254"/>
      <c r="H503" s="1255"/>
      <c r="I503" s="2935"/>
      <c r="J503" s="1254"/>
      <c r="K503" s="1255"/>
      <c r="L503" s="2935"/>
      <c r="M503" s="1254"/>
      <c r="N503" s="1255"/>
      <c r="O503" s="2935"/>
      <c r="P503" s="1266"/>
      <c r="Q503" s="1266"/>
      <c r="R503" s="1266"/>
      <c r="S503" s="1266"/>
      <c r="T503" s="1266"/>
      <c r="U503" s="1266"/>
      <c r="V503" s="1266"/>
      <c r="W503" s="1266"/>
      <c r="X503" s="1266"/>
      <c r="Y503" s="1266"/>
      <c r="Z503" s="1266"/>
      <c r="AA503" s="2936"/>
      <c r="AB503" s="1405"/>
      <c r="AC503" s="1404"/>
      <c r="AD503" s="1404"/>
      <c r="AE503" s="1404"/>
      <c r="AF503" s="1404"/>
      <c r="AG503" s="1405"/>
      <c r="AH503" s="1405"/>
      <c r="AI503" s="1405"/>
      <c r="AJ503" s="2937"/>
      <c r="AK503" s="2937"/>
      <c r="AL503" s="1405"/>
      <c r="AM503" s="1405"/>
      <c r="AN503" s="1405"/>
      <c r="AO503" s="1405"/>
      <c r="AP503" s="1405"/>
      <c r="AQ503" s="1405"/>
      <c r="AR503" s="1405"/>
      <c r="AS503" s="1405"/>
      <c r="AT503" s="1405"/>
      <c r="AU503" s="2937"/>
      <c r="AV503" s="1405"/>
      <c r="AW503" s="2937"/>
      <c r="AX503" s="1405"/>
      <c r="AY503" s="1405"/>
      <c r="AZ503" s="1405"/>
      <c r="BA503" s="1405"/>
      <c r="BB503" s="1405"/>
      <c r="BC503" s="1405"/>
      <c r="BD503" s="1405"/>
      <c r="BE503" s="1405"/>
      <c r="BF503" s="1405"/>
      <c r="BG503" s="1405"/>
      <c r="BH503" s="1405"/>
      <c r="BI503" s="1254"/>
      <c r="BJ503" s="1255"/>
      <c r="BK503" s="1256"/>
      <c r="BL503" s="915">
        <f t="shared" ref="BL503:BS503" si="706">BL502-20</f>
        <v>42404</v>
      </c>
      <c r="BM503" s="911">
        <f>BM502-27</f>
        <v>42419</v>
      </c>
      <c r="BN503" s="912">
        <f>BN502-27</f>
        <v>42458</v>
      </c>
      <c r="BO503" s="1495">
        <f>BO502-20</f>
        <v>42489</v>
      </c>
      <c r="BP503" s="911">
        <f t="shared" si="706"/>
        <v>42519</v>
      </c>
      <c r="BQ503" s="912">
        <f t="shared" si="706"/>
        <v>42550</v>
      </c>
      <c r="BR503" s="915">
        <f t="shared" si="706"/>
        <v>42580</v>
      </c>
      <c r="BS503" s="911">
        <f t="shared" si="706"/>
        <v>42608</v>
      </c>
      <c r="BT503" s="2938" t="s">
        <v>454</v>
      </c>
      <c r="BU503" s="1497">
        <f t="shared" ref="BU503:CC503" si="707">BU502-20</f>
        <v>42643</v>
      </c>
      <c r="BV503" s="911">
        <f t="shared" si="707"/>
        <v>42678</v>
      </c>
      <c r="BW503" s="912">
        <f t="shared" si="707"/>
        <v>42706</v>
      </c>
      <c r="BX503" s="915">
        <f t="shared" si="707"/>
        <v>42734</v>
      </c>
      <c r="BY503" s="911">
        <f t="shared" si="707"/>
        <v>42769</v>
      </c>
      <c r="BZ503" s="912">
        <f t="shared" si="707"/>
        <v>42797</v>
      </c>
      <c r="CA503" s="1495">
        <f t="shared" si="707"/>
        <v>42839</v>
      </c>
      <c r="CB503" s="911">
        <f t="shared" si="707"/>
        <v>42874</v>
      </c>
      <c r="CC503" s="912">
        <f t="shared" si="707"/>
        <v>42889</v>
      </c>
      <c r="CD503" s="1495">
        <f>CD502-21</f>
        <v>42944</v>
      </c>
      <c r="CE503" s="911">
        <f>CE502-20</f>
        <v>42966</v>
      </c>
      <c r="CF503" s="2938">
        <f>CF502-20</f>
        <v>42981</v>
      </c>
      <c r="CG503" s="1495">
        <f>CG502-20</f>
        <v>43020</v>
      </c>
      <c r="CH503" s="911">
        <f>CH502-20</f>
        <v>43056</v>
      </c>
      <c r="CI503" s="2938">
        <f>CI502-20</f>
        <v>43070</v>
      </c>
      <c r="CQ503" s="2733"/>
      <c r="CR503" s="2733"/>
      <c r="CW503" s="3807"/>
      <c r="CX503" s="3807"/>
      <c r="CY503" s="3807"/>
      <c r="CZ503" s="3807"/>
      <c r="DA503" s="3807"/>
      <c r="DB503" s="3807"/>
      <c r="DC503" s="3807"/>
      <c r="DD503" s="3807"/>
      <c r="DE503" s="3807"/>
      <c r="DF503" s="3807"/>
      <c r="DG503" s="3807"/>
      <c r="DH503" s="3807"/>
      <c r="DI503" s="3807"/>
      <c r="DJ503" s="3807"/>
      <c r="DK503" s="3807"/>
      <c r="DM503" s="2733"/>
    </row>
    <row r="504" spans="1:117" s="487" customFormat="1" ht="30" hidden="1" customHeight="1" x14ac:dyDescent="0.25">
      <c r="A504" s="4698"/>
      <c r="B504" s="4709"/>
      <c r="C504" s="539" t="s">
        <v>489</v>
      </c>
      <c r="D504" s="539" t="s">
        <v>419</v>
      </c>
      <c r="E504" s="1405"/>
      <c r="F504" s="1405"/>
      <c r="G504" s="1254"/>
      <c r="H504" s="1255"/>
      <c r="I504" s="2935"/>
      <c r="J504" s="1254"/>
      <c r="K504" s="1255"/>
      <c r="L504" s="2935"/>
      <c r="M504" s="1254"/>
      <c r="N504" s="1255"/>
      <c r="O504" s="2935"/>
      <c r="P504" s="1266"/>
      <c r="Q504" s="1266"/>
      <c r="R504" s="1266"/>
      <c r="S504" s="1266"/>
      <c r="T504" s="1266"/>
      <c r="U504" s="1266"/>
      <c r="V504" s="1266"/>
      <c r="W504" s="1266"/>
      <c r="X504" s="1266"/>
      <c r="Y504" s="1266"/>
      <c r="Z504" s="1266"/>
      <c r="AA504" s="2936"/>
      <c r="AB504" s="1405"/>
      <c r="AC504" s="1404"/>
      <c r="AD504" s="1404"/>
      <c r="AE504" s="1404"/>
      <c r="AF504" s="1404"/>
      <c r="AG504" s="1405"/>
      <c r="AH504" s="1405"/>
      <c r="AI504" s="1405"/>
      <c r="AJ504" s="2937"/>
      <c r="AK504" s="2937"/>
      <c r="AL504" s="1405"/>
      <c r="AM504" s="1405"/>
      <c r="AN504" s="1405"/>
      <c r="AO504" s="1405"/>
      <c r="AP504" s="1405"/>
      <c r="AQ504" s="1405"/>
      <c r="AR504" s="1405"/>
      <c r="AS504" s="1405"/>
      <c r="AT504" s="1405"/>
      <c r="AU504" s="2937"/>
      <c r="AV504" s="1405"/>
      <c r="AW504" s="2937"/>
      <c r="AX504" s="1405"/>
      <c r="AY504" s="1405"/>
      <c r="AZ504" s="1405"/>
      <c r="BA504" s="1405"/>
      <c r="BB504" s="1405"/>
      <c r="BC504" s="1405"/>
      <c r="BD504" s="1405"/>
      <c r="BE504" s="1405"/>
      <c r="BF504" s="1405"/>
      <c r="BG504" s="1405"/>
      <c r="BH504" s="1405"/>
      <c r="BI504" s="1254"/>
      <c r="BJ504" s="1255"/>
      <c r="BK504" s="1256"/>
      <c r="BL504" s="915">
        <f t="shared" ref="BL504:BR504" si="708">BL503-4</f>
        <v>42400</v>
      </c>
      <c r="BM504" s="911">
        <f t="shared" si="708"/>
        <v>42415</v>
      </c>
      <c r="BN504" s="912">
        <f t="shared" si="708"/>
        <v>42454</v>
      </c>
      <c r="BO504" s="915">
        <f>BO503-4</f>
        <v>42485</v>
      </c>
      <c r="BP504" s="911">
        <f>BP503-4</f>
        <v>42515</v>
      </c>
      <c r="BQ504" s="912">
        <f t="shared" si="708"/>
        <v>42546</v>
      </c>
      <c r="BR504" s="915">
        <f t="shared" si="708"/>
        <v>42576</v>
      </c>
      <c r="BS504" s="911">
        <f>BS503-4</f>
        <v>42604</v>
      </c>
      <c r="BT504" s="2938" t="s">
        <v>454</v>
      </c>
      <c r="BU504" s="2939">
        <f t="shared" ref="BU504:CI504" si="709">BU503-4</f>
        <v>42639</v>
      </c>
      <c r="BV504" s="911">
        <f t="shared" si="709"/>
        <v>42674</v>
      </c>
      <c r="BW504" s="912">
        <f t="shared" si="709"/>
        <v>42702</v>
      </c>
      <c r="BX504" s="915">
        <f t="shared" si="709"/>
        <v>42730</v>
      </c>
      <c r="BY504" s="911">
        <f t="shared" si="709"/>
        <v>42765</v>
      </c>
      <c r="BZ504" s="912">
        <f t="shared" si="709"/>
        <v>42793</v>
      </c>
      <c r="CA504" s="915">
        <f t="shared" si="709"/>
        <v>42835</v>
      </c>
      <c r="CB504" s="911">
        <f t="shared" si="709"/>
        <v>42870</v>
      </c>
      <c r="CC504" s="912">
        <f t="shared" si="709"/>
        <v>42885</v>
      </c>
      <c r="CD504" s="915">
        <f t="shared" si="709"/>
        <v>42940</v>
      </c>
      <c r="CE504" s="911">
        <f t="shared" si="709"/>
        <v>42962</v>
      </c>
      <c r="CF504" s="2938">
        <f t="shared" si="709"/>
        <v>42977</v>
      </c>
      <c r="CG504" s="915">
        <f t="shared" si="709"/>
        <v>43016</v>
      </c>
      <c r="CH504" s="911">
        <f t="shared" si="709"/>
        <v>43052</v>
      </c>
      <c r="CI504" s="2938">
        <f t="shared" si="709"/>
        <v>43066</v>
      </c>
      <c r="CQ504" s="2733"/>
      <c r="CR504" s="2733"/>
      <c r="CW504" s="3807"/>
      <c r="CX504" s="3807"/>
      <c r="CY504" s="3807"/>
      <c r="CZ504" s="3807"/>
      <c r="DA504" s="3807"/>
      <c r="DB504" s="3807"/>
      <c r="DC504" s="3807"/>
      <c r="DD504" s="3807"/>
      <c r="DE504" s="3807"/>
      <c r="DF504" s="3807"/>
      <c r="DG504" s="3807"/>
      <c r="DH504" s="3807"/>
      <c r="DI504" s="3807"/>
      <c r="DJ504" s="3807"/>
      <c r="DK504" s="3807"/>
      <c r="DM504" s="2733"/>
    </row>
    <row r="505" spans="1:117" s="487" customFormat="1" ht="30" hidden="1" customHeight="1" x14ac:dyDescent="0.25">
      <c r="A505" s="4698"/>
      <c r="B505" s="4709"/>
      <c r="C505" s="539" t="s">
        <v>490</v>
      </c>
      <c r="D505" s="539" t="s">
        <v>419</v>
      </c>
      <c r="E505" s="1405"/>
      <c r="F505" s="1405"/>
      <c r="G505" s="1254"/>
      <c r="H505" s="1255"/>
      <c r="I505" s="2935"/>
      <c r="J505" s="1254"/>
      <c r="K505" s="1255"/>
      <c r="L505" s="2935"/>
      <c r="M505" s="1254"/>
      <c r="N505" s="1255"/>
      <c r="O505" s="2935"/>
      <c r="P505" s="1266"/>
      <c r="Q505" s="1266"/>
      <c r="R505" s="1266"/>
      <c r="S505" s="1266"/>
      <c r="T505" s="1266"/>
      <c r="U505" s="1266"/>
      <c r="V505" s="1266"/>
      <c r="W505" s="1266"/>
      <c r="X505" s="1266"/>
      <c r="Y505" s="1266"/>
      <c r="Z505" s="1266"/>
      <c r="AA505" s="2936"/>
      <c r="AB505" s="1405"/>
      <c r="AC505" s="1404"/>
      <c r="AD505" s="1404"/>
      <c r="AE505" s="1404"/>
      <c r="AF505" s="1404"/>
      <c r="AG505" s="1405"/>
      <c r="AH505" s="1405"/>
      <c r="AI505" s="1405"/>
      <c r="AJ505" s="2937"/>
      <c r="AK505" s="2937"/>
      <c r="AL505" s="1405"/>
      <c r="AM505" s="1405"/>
      <c r="AN505" s="1405"/>
      <c r="AO505" s="1405"/>
      <c r="AP505" s="1405"/>
      <c r="AQ505" s="1405"/>
      <c r="AR505" s="1405"/>
      <c r="AS505" s="1405"/>
      <c r="AT505" s="1405"/>
      <c r="AU505" s="2937"/>
      <c r="AV505" s="1405"/>
      <c r="AW505" s="2937"/>
      <c r="AX505" s="1405"/>
      <c r="AY505" s="1405"/>
      <c r="AZ505" s="1405"/>
      <c r="BA505" s="1405"/>
      <c r="BB505" s="1405"/>
      <c r="BC505" s="1405"/>
      <c r="BD505" s="1405"/>
      <c r="BE505" s="1405"/>
      <c r="BF505" s="1405"/>
      <c r="BG505" s="1405"/>
      <c r="BH505" s="1405"/>
      <c r="BI505" s="1254"/>
      <c r="BJ505" s="1255"/>
      <c r="BK505" s="1256"/>
      <c r="BL505" s="915">
        <f t="shared" ref="BL505:BS505" si="710">BL504-7</f>
        <v>42393</v>
      </c>
      <c r="BM505" s="911">
        <f t="shared" si="710"/>
        <v>42408</v>
      </c>
      <c r="BN505" s="912">
        <f t="shared" si="710"/>
        <v>42447</v>
      </c>
      <c r="BO505" s="915">
        <f t="shared" si="710"/>
        <v>42478</v>
      </c>
      <c r="BP505" s="911">
        <f t="shared" si="710"/>
        <v>42508</v>
      </c>
      <c r="BQ505" s="912">
        <f t="shared" si="710"/>
        <v>42539</v>
      </c>
      <c r="BR505" s="915">
        <f t="shared" si="710"/>
        <v>42569</v>
      </c>
      <c r="BS505" s="911">
        <f t="shared" si="710"/>
        <v>42597</v>
      </c>
      <c r="BT505" s="2938" t="s">
        <v>454</v>
      </c>
      <c r="BU505" s="2939">
        <f t="shared" ref="BU505:CI505" si="711">BU504-7</f>
        <v>42632</v>
      </c>
      <c r="BV505" s="911">
        <f t="shared" si="711"/>
        <v>42667</v>
      </c>
      <c r="BW505" s="912">
        <f t="shared" si="711"/>
        <v>42695</v>
      </c>
      <c r="BX505" s="915">
        <f t="shared" si="711"/>
        <v>42723</v>
      </c>
      <c r="BY505" s="911">
        <f t="shared" si="711"/>
        <v>42758</v>
      </c>
      <c r="BZ505" s="912">
        <f t="shared" si="711"/>
        <v>42786</v>
      </c>
      <c r="CA505" s="915">
        <f t="shared" si="711"/>
        <v>42828</v>
      </c>
      <c r="CB505" s="911">
        <f t="shared" si="711"/>
        <v>42863</v>
      </c>
      <c r="CC505" s="912">
        <f t="shared" si="711"/>
        <v>42878</v>
      </c>
      <c r="CD505" s="915">
        <f t="shared" si="711"/>
        <v>42933</v>
      </c>
      <c r="CE505" s="911">
        <f t="shared" si="711"/>
        <v>42955</v>
      </c>
      <c r="CF505" s="2938">
        <f t="shared" si="711"/>
        <v>42970</v>
      </c>
      <c r="CG505" s="915">
        <f t="shared" si="711"/>
        <v>43009</v>
      </c>
      <c r="CH505" s="911">
        <f t="shared" si="711"/>
        <v>43045</v>
      </c>
      <c r="CI505" s="2938">
        <f t="shared" si="711"/>
        <v>43059</v>
      </c>
      <c r="CQ505" s="2733"/>
      <c r="CR505" s="2733"/>
      <c r="CW505" s="3807"/>
      <c r="CX505" s="3807"/>
      <c r="CY505" s="3807"/>
      <c r="CZ505" s="3807"/>
      <c r="DA505" s="3807"/>
      <c r="DB505" s="3807"/>
      <c r="DC505" s="3807"/>
      <c r="DD505" s="3807"/>
      <c r="DE505" s="3807"/>
      <c r="DF505" s="3807"/>
      <c r="DG505" s="3807"/>
      <c r="DH505" s="3807"/>
      <c r="DI505" s="3807"/>
      <c r="DJ505" s="3807"/>
      <c r="DK505" s="3807"/>
      <c r="DM505" s="2733"/>
    </row>
    <row r="506" spans="1:117" s="487" customFormat="1" ht="30" hidden="1" customHeight="1" x14ac:dyDescent="0.25">
      <c r="A506" s="4698"/>
      <c r="B506" s="4709"/>
      <c r="C506" s="2726" t="s">
        <v>491</v>
      </c>
      <c r="D506" s="2726" t="s">
        <v>420</v>
      </c>
      <c r="E506" s="1404"/>
      <c r="F506" s="1404"/>
      <c r="G506" s="1274"/>
      <c r="H506" s="1275"/>
      <c r="I506" s="2940"/>
      <c r="J506" s="1274"/>
      <c r="K506" s="1275"/>
      <c r="L506" s="2940"/>
      <c r="M506" s="1274"/>
      <c r="N506" s="1275"/>
      <c r="O506" s="2940"/>
      <c r="P506" s="1569"/>
      <c r="Q506" s="1569"/>
      <c r="R506" s="1569"/>
      <c r="S506" s="1569"/>
      <c r="T506" s="1569"/>
      <c r="U506" s="1569"/>
      <c r="V506" s="1569"/>
      <c r="W506" s="1569"/>
      <c r="X506" s="1569"/>
      <c r="Y506" s="1569"/>
      <c r="Z506" s="1569"/>
      <c r="AA506" s="2941"/>
      <c r="AB506" s="1404"/>
      <c r="AC506" s="1404"/>
      <c r="AD506" s="1404"/>
      <c r="AE506" s="1404"/>
      <c r="AF506" s="1404"/>
      <c r="AG506" s="1404"/>
      <c r="AH506" s="1404"/>
      <c r="AI506" s="1404"/>
      <c r="AJ506" s="2942"/>
      <c r="AK506" s="2942"/>
      <c r="AL506" s="1404"/>
      <c r="AM506" s="1404"/>
      <c r="AN506" s="1404"/>
      <c r="AO506" s="1404"/>
      <c r="AP506" s="1404"/>
      <c r="AQ506" s="1404"/>
      <c r="AR506" s="1404"/>
      <c r="AS506" s="1404"/>
      <c r="AT506" s="1404"/>
      <c r="AU506" s="2942"/>
      <c r="AV506" s="1404"/>
      <c r="AW506" s="2942"/>
      <c r="AX506" s="1404"/>
      <c r="AY506" s="1404"/>
      <c r="AZ506" s="1404"/>
      <c r="BA506" s="1404"/>
      <c r="BB506" s="1404"/>
      <c r="BC506" s="1404"/>
      <c r="BD506" s="1404"/>
      <c r="BE506" s="1404"/>
      <c r="BF506" s="1404"/>
      <c r="BG506" s="1404"/>
      <c r="BH506" s="1404"/>
      <c r="BI506" s="1274"/>
      <c r="BJ506" s="1275"/>
      <c r="BK506" s="1276"/>
      <c r="BL506" s="921">
        <f t="shared" ref="BL506:BS506" si="712">BL505-5</f>
        <v>42388</v>
      </c>
      <c r="BM506" s="1465">
        <f t="shared" si="712"/>
        <v>42403</v>
      </c>
      <c r="BN506" s="1476">
        <f t="shared" si="712"/>
        <v>42442</v>
      </c>
      <c r="BO506" s="921">
        <f>BO505-5</f>
        <v>42473</v>
      </c>
      <c r="BP506" s="1465">
        <f t="shared" si="712"/>
        <v>42503</v>
      </c>
      <c r="BQ506" s="1476">
        <f t="shared" si="712"/>
        <v>42534</v>
      </c>
      <c r="BR506" s="921">
        <f t="shared" si="712"/>
        <v>42564</v>
      </c>
      <c r="BS506" s="1465">
        <f t="shared" si="712"/>
        <v>42592</v>
      </c>
      <c r="BT506" s="2943" t="s">
        <v>454</v>
      </c>
      <c r="BU506" s="2944">
        <f t="shared" ref="BU506:CI506" si="713">BU505-5</f>
        <v>42627</v>
      </c>
      <c r="BV506" s="1465">
        <f t="shared" si="713"/>
        <v>42662</v>
      </c>
      <c r="BW506" s="1476">
        <f t="shared" si="713"/>
        <v>42690</v>
      </c>
      <c r="BX506" s="921">
        <f t="shared" si="713"/>
        <v>42718</v>
      </c>
      <c r="BY506" s="1465">
        <f t="shared" si="713"/>
        <v>42753</v>
      </c>
      <c r="BZ506" s="1476">
        <f t="shared" si="713"/>
        <v>42781</v>
      </c>
      <c r="CA506" s="921">
        <f t="shared" si="713"/>
        <v>42823</v>
      </c>
      <c r="CB506" s="1465">
        <f t="shared" si="713"/>
        <v>42858</v>
      </c>
      <c r="CC506" s="1476">
        <f t="shared" si="713"/>
        <v>42873</v>
      </c>
      <c r="CD506" s="921">
        <f t="shared" si="713"/>
        <v>42928</v>
      </c>
      <c r="CE506" s="1465">
        <f t="shared" si="713"/>
        <v>42950</v>
      </c>
      <c r="CF506" s="2943">
        <f t="shared" si="713"/>
        <v>42965</v>
      </c>
      <c r="CG506" s="921">
        <f t="shared" si="713"/>
        <v>43004</v>
      </c>
      <c r="CH506" s="1465">
        <f t="shared" si="713"/>
        <v>43040</v>
      </c>
      <c r="CI506" s="2943">
        <f t="shared" si="713"/>
        <v>43054</v>
      </c>
      <c r="CQ506" s="2733"/>
      <c r="CR506" s="2733"/>
      <c r="CW506" s="3807"/>
      <c r="CX506" s="3807"/>
      <c r="CY506" s="3807"/>
      <c r="CZ506" s="3807"/>
      <c r="DA506" s="3807"/>
      <c r="DB506" s="3807"/>
      <c r="DC506" s="3807"/>
      <c r="DD506" s="3807"/>
      <c r="DE506" s="3807"/>
      <c r="DF506" s="3807"/>
      <c r="DG506" s="3807"/>
      <c r="DH506" s="3807"/>
      <c r="DI506" s="3807"/>
      <c r="DJ506" s="3807"/>
      <c r="DK506" s="3807"/>
      <c r="DM506" s="2733"/>
    </row>
    <row r="507" spans="1:117" ht="30" hidden="1" customHeight="1" x14ac:dyDescent="0.25">
      <c r="A507" s="4698"/>
      <c r="B507" s="4709"/>
      <c r="C507" s="1299" t="s">
        <v>512</v>
      </c>
      <c r="D507" s="1299"/>
      <c r="E507" s="1395"/>
      <c r="F507" s="1395"/>
      <c r="G507" s="1300"/>
      <c r="H507" s="1301"/>
      <c r="I507" s="1302"/>
      <c r="J507" s="1300"/>
      <c r="K507" s="1301"/>
      <c r="L507" s="1302"/>
      <c r="M507" s="1300"/>
      <c r="N507" s="1301"/>
      <c r="O507" s="1302"/>
      <c r="P507" s="1396"/>
      <c r="Q507" s="1396"/>
      <c r="R507" s="1396"/>
      <c r="S507" s="1396"/>
      <c r="T507" s="1396"/>
      <c r="U507" s="1396"/>
      <c r="V507" s="1396"/>
      <c r="W507" s="1396"/>
      <c r="X507" s="1396"/>
      <c r="Y507" s="1396"/>
      <c r="Z507" s="1396"/>
      <c r="AA507" s="1397"/>
      <c r="AB507" s="1395"/>
      <c r="AC507" s="1395"/>
      <c r="AD507" s="1395"/>
      <c r="AE507" s="1395"/>
      <c r="AF507" s="1395"/>
      <c r="AG507" s="1395"/>
      <c r="AH507" s="1395"/>
      <c r="AI507" s="1395"/>
      <c r="AJ507" s="1398"/>
      <c r="AK507" s="1398"/>
      <c r="AL507" s="1395"/>
      <c r="AM507" s="1395"/>
      <c r="AN507" s="1395"/>
      <c r="AO507" s="1395"/>
      <c r="AP507" s="1395"/>
      <c r="AQ507" s="1395"/>
      <c r="AR507" s="1395"/>
      <c r="AS507" s="1395"/>
      <c r="AT507" s="1395"/>
      <c r="AU507" s="1398"/>
      <c r="AV507" s="1395"/>
      <c r="AW507" s="1398"/>
      <c r="AX507" s="1395"/>
      <c r="AY507" s="1395"/>
      <c r="AZ507" s="1395"/>
      <c r="BA507" s="1395"/>
      <c r="BB507" s="1395"/>
      <c r="BC507" s="1395"/>
      <c r="BD507" s="1395"/>
      <c r="BE507" s="1395"/>
      <c r="BF507" s="1395"/>
      <c r="BG507" s="1395"/>
      <c r="BH507" s="1395"/>
      <c r="BI507" s="1274"/>
      <c r="BJ507" s="1275"/>
      <c r="BK507" s="1276"/>
      <c r="BL507" s="921">
        <f t="shared" ref="BL507:CI507" si="714">BL490-125</f>
        <v>42397</v>
      </c>
      <c r="BM507" s="1465">
        <f t="shared" si="714"/>
        <v>42427</v>
      </c>
      <c r="BN507" s="1476">
        <f t="shared" si="714"/>
        <v>42458</v>
      </c>
      <c r="BO507" s="1271">
        <f t="shared" si="714"/>
        <v>42489</v>
      </c>
      <c r="BP507" s="1272">
        <f t="shared" si="714"/>
        <v>42519</v>
      </c>
      <c r="BQ507" s="1353">
        <f t="shared" si="714"/>
        <v>42550</v>
      </c>
      <c r="BR507" s="1271">
        <f t="shared" si="714"/>
        <v>42580</v>
      </c>
      <c r="BS507" s="1272">
        <f t="shared" si="714"/>
        <v>42611</v>
      </c>
      <c r="BT507" s="1273">
        <f t="shared" si="714"/>
        <v>42642</v>
      </c>
      <c r="BU507" s="1938">
        <f t="shared" si="714"/>
        <v>42670</v>
      </c>
      <c r="BV507" s="1272">
        <f t="shared" si="714"/>
        <v>42701</v>
      </c>
      <c r="BW507" s="1353">
        <f t="shared" si="714"/>
        <v>42731</v>
      </c>
      <c r="BX507" s="1271">
        <f t="shared" si="714"/>
        <v>42762</v>
      </c>
      <c r="BY507" s="1272">
        <f t="shared" si="714"/>
        <v>42792</v>
      </c>
      <c r="BZ507" s="1353">
        <f t="shared" si="714"/>
        <v>42823</v>
      </c>
      <c r="CA507" s="1271">
        <f t="shared" si="714"/>
        <v>42854</v>
      </c>
      <c r="CB507" s="1272">
        <f t="shared" si="714"/>
        <v>42884</v>
      </c>
      <c r="CC507" s="1353">
        <f t="shared" si="714"/>
        <v>42915</v>
      </c>
      <c r="CD507" s="1271">
        <f t="shared" si="714"/>
        <v>42854</v>
      </c>
      <c r="CE507" s="1272">
        <f t="shared" si="714"/>
        <v>42884</v>
      </c>
      <c r="CF507" s="1273">
        <f t="shared" si="714"/>
        <v>42915</v>
      </c>
      <c r="CG507" s="1271">
        <f t="shared" si="714"/>
        <v>42854</v>
      </c>
      <c r="CH507" s="1272">
        <f t="shared" si="714"/>
        <v>42884</v>
      </c>
      <c r="CI507" s="1273">
        <f t="shared" si="714"/>
        <v>42915</v>
      </c>
    </row>
    <row r="508" spans="1:117" ht="30" hidden="1" customHeight="1" x14ac:dyDescent="0.25">
      <c r="A508" s="4698"/>
      <c r="B508" s="4709"/>
      <c r="C508" s="1543" t="s">
        <v>466</v>
      </c>
      <c r="D508" s="1543"/>
      <c r="E508" s="1395"/>
      <c r="F508" s="1395"/>
      <c r="G508" s="1300"/>
      <c r="H508" s="1301"/>
      <c r="I508" s="1302"/>
      <c r="J508" s="1300"/>
      <c r="K508" s="1301"/>
      <c r="L508" s="1302"/>
      <c r="M508" s="1300"/>
      <c r="N508" s="1301"/>
      <c r="O508" s="1302"/>
      <c r="P508" s="1396"/>
      <c r="Q508" s="1396"/>
      <c r="R508" s="1396"/>
      <c r="S508" s="1396"/>
      <c r="T508" s="1396"/>
      <c r="U508" s="1396"/>
      <c r="V508" s="1396"/>
      <c r="W508" s="1396"/>
      <c r="X508" s="1396"/>
      <c r="Y508" s="1396"/>
      <c r="Z508" s="1396"/>
      <c r="AA508" s="1397"/>
      <c r="AB508" s="1395"/>
      <c r="AC508" s="1395"/>
      <c r="AD508" s="1395"/>
      <c r="AE508" s="1395"/>
      <c r="AF508" s="1395"/>
      <c r="AG508" s="1395"/>
      <c r="AH508" s="1395"/>
      <c r="AI508" s="1395"/>
      <c r="AJ508" s="1398"/>
      <c r="AK508" s="1398"/>
      <c r="AL508" s="1395"/>
      <c r="AM508" s="1395"/>
      <c r="AN508" s="1395"/>
      <c r="AO508" s="1395"/>
      <c r="AP508" s="1395"/>
      <c r="AQ508" s="1395"/>
      <c r="AR508" s="1395"/>
      <c r="AS508" s="1395"/>
      <c r="AT508" s="1395"/>
      <c r="AU508" s="1398"/>
      <c r="AV508" s="1395"/>
      <c r="AW508" s="1398"/>
      <c r="AX508" s="1395"/>
      <c r="AY508" s="1395"/>
      <c r="AZ508" s="1395"/>
      <c r="BA508" s="1395"/>
      <c r="BB508" s="1395"/>
      <c r="BC508" s="1395"/>
      <c r="BD508" s="1395"/>
      <c r="BE508" s="1395"/>
      <c r="BF508" s="1395"/>
      <c r="BG508" s="1395"/>
      <c r="BH508" s="1395"/>
      <c r="BI508" s="1274"/>
      <c r="BJ508" s="1275"/>
      <c r="BK508" s="1276"/>
      <c r="BL508" s="921"/>
      <c r="BM508" s="1465"/>
      <c r="BN508" s="1476"/>
      <c r="BO508" s="854">
        <f>BO506-14</f>
        <v>42459</v>
      </c>
      <c r="BP508" s="1579">
        <f>BP506-14</f>
        <v>42489</v>
      </c>
      <c r="BQ508" s="1580">
        <f>BQ506-14</f>
        <v>42520</v>
      </c>
      <c r="BR508" s="854">
        <f>BR506-14</f>
        <v>42550</v>
      </c>
      <c r="BS508" s="1579">
        <f>BS506-14</f>
        <v>42578</v>
      </c>
      <c r="BT508" s="1581" t="s">
        <v>454</v>
      </c>
      <c r="BU508" s="1939">
        <f t="shared" ref="BU508:CI508" si="715">BU506-14</f>
        <v>42613</v>
      </c>
      <c r="BV508" s="1579">
        <f t="shared" si="715"/>
        <v>42648</v>
      </c>
      <c r="BW508" s="1580">
        <f t="shared" si="715"/>
        <v>42676</v>
      </c>
      <c r="BX508" s="854">
        <f t="shared" si="715"/>
        <v>42704</v>
      </c>
      <c r="BY508" s="1579">
        <f t="shared" si="715"/>
        <v>42739</v>
      </c>
      <c r="BZ508" s="1580">
        <f t="shared" si="715"/>
        <v>42767</v>
      </c>
      <c r="CA508" s="854">
        <f t="shared" si="715"/>
        <v>42809</v>
      </c>
      <c r="CB508" s="1579">
        <f t="shared" si="715"/>
        <v>42844</v>
      </c>
      <c r="CC508" s="1580">
        <f t="shared" si="715"/>
        <v>42859</v>
      </c>
      <c r="CD508" s="854">
        <f t="shared" si="715"/>
        <v>42914</v>
      </c>
      <c r="CE508" s="1579">
        <f t="shared" si="715"/>
        <v>42936</v>
      </c>
      <c r="CF508" s="1581">
        <f t="shared" si="715"/>
        <v>42951</v>
      </c>
      <c r="CG508" s="854">
        <f t="shared" si="715"/>
        <v>42990</v>
      </c>
      <c r="CH508" s="1579">
        <f t="shared" si="715"/>
        <v>43026</v>
      </c>
      <c r="CI508" s="1581">
        <f t="shared" si="715"/>
        <v>43040</v>
      </c>
    </row>
    <row r="509" spans="1:117" ht="30" hidden="1" customHeight="1" x14ac:dyDescent="0.25">
      <c r="A509" s="4698"/>
      <c r="B509" s="4709"/>
      <c r="C509" s="538" t="s">
        <v>492</v>
      </c>
      <c r="D509" s="538" t="s">
        <v>418</v>
      </c>
      <c r="E509" s="1395"/>
      <c r="F509" s="1395"/>
      <c r="G509" s="1300"/>
      <c r="H509" s="1301"/>
      <c r="I509" s="1302"/>
      <c r="J509" s="1300"/>
      <c r="K509" s="1301"/>
      <c r="L509" s="1302"/>
      <c r="M509" s="1300"/>
      <c r="N509" s="1301"/>
      <c r="O509" s="1302"/>
      <c r="P509" s="1396"/>
      <c r="Q509" s="1396"/>
      <c r="R509" s="1396"/>
      <c r="S509" s="1396"/>
      <c r="T509" s="1396"/>
      <c r="U509" s="1396"/>
      <c r="V509" s="1396"/>
      <c r="W509" s="1396"/>
      <c r="X509" s="1396"/>
      <c r="Y509" s="1396"/>
      <c r="Z509" s="1396"/>
      <c r="AA509" s="1397"/>
      <c r="AB509" s="1395"/>
      <c r="AC509" s="1395"/>
      <c r="AD509" s="1395"/>
      <c r="AE509" s="1395"/>
      <c r="AF509" s="1395"/>
      <c r="AG509" s="1395"/>
      <c r="AH509" s="1395"/>
      <c r="AI509" s="1395"/>
      <c r="AJ509" s="1398"/>
      <c r="AK509" s="1398"/>
      <c r="AL509" s="1395"/>
      <c r="AM509" s="1395"/>
      <c r="AN509" s="1395"/>
      <c r="AO509" s="1395"/>
      <c r="AP509" s="1395"/>
      <c r="AQ509" s="1395"/>
      <c r="AR509" s="1395"/>
      <c r="AS509" s="1395"/>
      <c r="AT509" s="1395"/>
      <c r="AU509" s="1398"/>
      <c r="AV509" s="1395"/>
      <c r="AW509" s="1398"/>
      <c r="AX509" s="1395"/>
      <c r="AY509" s="1395"/>
      <c r="AZ509" s="1395"/>
      <c r="BA509" s="1395"/>
      <c r="BB509" s="1395"/>
      <c r="BC509" s="1395"/>
      <c r="BD509" s="1395"/>
      <c r="BE509" s="1395"/>
      <c r="BF509" s="1395"/>
      <c r="BG509" s="1395"/>
      <c r="BH509" s="1395"/>
      <c r="BI509" s="1274"/>
      <c r="BJ509" s="1275"/>
      <c r="BK509" s="1276"/>
      <c r="BL509" s="921"/>
      <c r="BM509" s="1465"/>
      <c r="BN509" s="1476"/>
      <c r="BO509" s="768">
        <f>BO511+7</f>
        <v>42475</v>
      </c>
      <c r="BP509" s="1582" t="s">
        <v>67</v>
      </c>
      <c r="BQ509" s="1583" t="s">
        <v>67</v>
      </c>
      <c r="BR509" s="1240" t="s">
        <v>25</v>
      </c>
      <c r="BS509" s="1585">
        <f>BS511+7</f>
        <v>42601</v>
      </c>
      <c r="BT509" s="1234" t="s">
        <v>25</v>
      </c>
      <c r="BU509" s="1942">
        <f>BU511+7</f>
        <v>42643</v>
      </c>
      <c r="BV509" s="1582" t="s">
        <v>109</v>
      </c>
      <c r="BW509" s="1583" t="s">
        <v>109</v>
      </c>
      <c r="BX509" s="1240" t="s">
        <v>38</v>
      </c>
      <c r="BY509" s="1585">
        <f>BY511+7</f>
        <v>42748</v>
      </c>
      <c r="BZ509" s="1338" t="s">
        <v>38</v>
      </c>
      <c r="CA509" s="768">
        <f>CA511+7</f>
        <v>42846</v>
      </c>
      <c r="CB509" s="1582" t="s">
        <v>67</v>
      </c>
      <c r="CC509" s="1583" t="s">
        <v>67</v>
      </c>
      <c r="CD509" s="768">
        <f>CD511+7</f>
        <v>42958</v>
      </c>
      <c r="CE509" s="1582" t="s">
        <v>106</v>
      </c>
      <c r="CF509" s="1586" t="s">
        <v>654</v>
      </c>
      <c r="CG509" s="768">
        <f>CG511+7</f>
        <v>43021</v>
      </c>
      <c r="CH509" s="1582" t="s">
        <v>106</v>
      </c>
      <c r="CI509" s="1586" t="s">
        <v>654</v>
      </c>
    </row>
    <row r="510" spans="1:117" ht="30" hidden="1" customHeight="1" x14ac:dyDescent="0.25">
      <c r="A510" s="4698"/>
      <c r="B510" s="4709"/>
      <c r="C510" s="538" t="s">
        <v>463</v>
      </c>
      <c r="D510" s="538"/>
      <c r="E510" s="1395"/>
      <c r="F510" s="1395"/>
      <c r="G510" s="1300"/>
      <c r="H510" s="1301"/>
      <c r="I510" s="1302"/>
      <c r="J510" s="1300"/>
      <c r="K510" s="1301"/>
      <c r="L510" s="1302"/>
      <c r="M510" s="1300"/>
      <c r="N510" s="1301"/>
      <c r="O510" s="1302"/>
      <c r="P510" s="1396"/>
      <c r="Q510" s="1396"/>
      <c r="R510" s="1396"/>
      <c r="S510" s="1396"/>
      <c r="T510" s="1396"/>
      <c r="U510" s="1396"/>
      <c r="V510" s="1396"/>
      <c r="W510" s="1396"/>
      <c r="X510" s="1396"/>
      <c r="Y510" s="1396"/>
      <c r="Z510" s="1396"/>
      <c r="AA510" s="1397"/>
      <c r="AB510" s="1395"/>
      <c r="AC510" s="1395"/>
      <c r="AD510" s="1395"/>
      <c r="AE510" s="1395"/>
      <c r="AF510" s="1395"/>
      <c r="AG510" s="1395"/>
      <c r="AH510" s="1395"/>
      <c r="AI510" s="1395"/>
      <c r="AJ510" s="1398"/>
      <c r="AK510" s="1398"/>
      <c r="AL510" s="1395"/>
      <c r="AM510" s="1395"/>
      <c r="AN510" s="1395"/>
      <c r="AO510" s="1395"/>
      <c r="AP510" s="1395"/>
      <c r="AQ510" s="1395"/>
      <c r="AR510" s="1395"/>
      <c r="AS510" s="1395"/>
      <c r="AT510" s="1395"/>
      <c r="AU510" s="1398"/>
      <c r="AV510" s="1395"/>
      <c r="AW510" s="1398"/>
      <c r="AX510" s="1395"/>
      <c r="AY510" s="1395"/>
      <c r="AZ510" s="1395"/>
      <c r="BA510" s="1395"/>
      <c r="BB510" s="1395"/>
      <c r="BC510" s="1395"/>
      <c r="BD510" s="1395"/>
      <c r="BE510" s="1395"/>
      <c r="BF510" s="1395"/>
      <c r="BG510" s="1395"/>
      <c r="BH510" s="1395"/>
      <c r="BI510" s="1274"/>
      <c r="BJ510" s="1275"/>
      <c r="BK510" s="1276"/>
      <c r="BL510" s="921"/>
      <c r="BM510" s="1465"/>
      <c r="BN510" s="1476"/>
      <c r="BO510" s="768">
        <f>BO512+7</f>
        <v>42471</v>
      </c>
      <c r="BP510" s="1582" t="s">
        <v>67</v>
      </c>
      <c r="BQ510" s="1583" t="s">
        <v>67</v>
      </c>
      <c r="BR510" s="1240" t="s">
        <v>25</v>
      </c>
      <c r="BS510" s="1585">
        <f>BS512+7</f>
        <v>42597</v>
      </c>
      <c r="BT510" s="1234" t="s">
        <v>25</v>
      </c>
      <c r="BU510" s="1942">
        <f>BU512+7</f>
        <v>42639</v>
      </c>
      <c r="BV510" s="1582" t="s">
        <v>109</v>
      </c>
      <c r="BW510" s="1583" t="s">
        <v>109</v>
      </c>
      <c r="BX510" s="1240" t="s">
        <v>38</v>
      </c>
      <c r="BY510" s="1585">
        <f>BY512+7</f>
        <v>42744</v>
      </c>
      <c r="BZ510" s="1338" t="s">
        <v>38</v>
      </c>
      <c r="CA510" s="768">
        <f>CA512+7</f>
        <v>42842</v>
      </c>
      <c r="CB510" s="1582" t="s">
        <v>67</v>
      </c>
      <c r="CC510" s="1583" t="s">
        <v>67</v>
      </c>
      <c r="CD510" s="768">
        <f>CD512+7</f>
        <v>42954</v>
      </c>
      <c r="CE510" s="1582" t="s">
        <v>106</v>
      </c>
      <c r="CF510" s="1586" t="s">
        <v>654</v>
      </c>
      <c r="CG510" s="768">
        <f>CG512+7</f>
        <v>43017</v>
      </c>
      <c r="CH510" s="1582" t="s">
        <v>106</v>
      </c>
      <c r="CI510" s="1586" t="s">
        <v>654</v>
      </c>
    </row>
    <row r="511" spans="1:117" ht="30" hidden="1" customHeight="1" x14ac:dyDescent="0.25">
      <c r="A511" s="4698"/>
      <c r="B511" s="4709"/>
      <c r="C511" s="538" t="s">
        <v>493</v>
      </c>
      <c r="D511" s="538" t="s">
        <v>485</v>
      </c>
      <c r="E511" s="1"/>
      <c r="F511" s="1"/>
      <c r="G511" s="1303"/>
      <c r="H511" s="1304"/>
      <c r="I511" s="1233"/>
      <c r="J511" s="1303"/>
      <c r="K511" s="1304"/>
      <c r="L511" s="1233"/>
      <c r="M511" s="1303"/>
      <c r="N511" s="1304"/>
      <c r="O511" s="1233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4265"/>
      <c r="AB511" s="1"/>
      <c r="AC511" s="827"/>
      <c r="AD511" s="827"/>
      <c r="AE511" s="827"/>
      <c r="AF511" s="827"/>
      <c r="AG511" s="1"/>
      <c r="AH511" s="1"/>
      <c r="AI511" s="1"/>
      <c r="AJ511" s="2803"/>
      <c r="AK511" s="2803"/>
      <c r="AL511" s="1"/>
      <c r="AM511" s="1"/>
      <c r="AN511" s="1"/>
      <c r="AO511" s="1"/>
      <c r="AP511" s="1"/>
      <c r="AQ511" s="1"/>
      <c r="AR511" s="1"/>
      <c r="AS511" s="1"/>
      <c r="AT511" s="1"/>
      <c r="AU511" s="2803"/>
      <c r="AV511" s="1"/>
      <c r="AW511" s="2803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254"/>
      <c r="BJ511" s="1255"/>
      <c r="BK511" s="1256"/>
      <c r="BL511" s="915">
        <f>BL513+7</f>
        <v>42356</v>
      </c>
      <c r="BM511" s="911">
        <f>BM513+7</f>
        <v>42412</v>
      </c>
      <c r="BN511" s="912">
        <f>BN513+7</f>
        <v>42433</v>
      </c>
      <c r="BO511" s="770">
        <f>BO513+7</f>
        <v>42468</v>
      </c>
      <c r="BP511" s="580" t="s">
        <v>67</v>
      </c>
      <c r="BQ511" s="1338" t="s">
        <v>67</v>
      </c>
      <c r="BR511" s="1240" t="s">
        <v>25</v>
      </c>
      <c r="BS511" s="210">
        <f>BS513+7</f>
        <v>42594</v>
      </c>
      <c r="BT511" s="1234" t="s">
        <v>25</v>
      </c>
      <c r="BU511" s="1194">
        <f>BU513+7</f>
        <v>42636</v>
      </c>
      <c r="BV511" s="580" t="s">
        <v>109</v>
      </c>
      <c r="BW511" s="1338" t="s">
        <v>109</v>
      </c>
      <c r="BX511" s="1240" t="s">
        <v>38</v>
      </c>
      <c r="BY511" s="210">
        <f>BY513+7</f>
        <v>42741</v>
      </c>
      <c r="BZ511" s="1338" t="s">
        <v>38</v>
      </c>
      <c r="CA511" s="770">
        <f>CA513+7</f>
        <v>42839</v>
      </c>
      <c r="CB511" s="580" t="s">
        <v>67</v>
      </c>
      <c r="CC511" s="1338" t="s">
        <v>67</v>
      </c>
      <c r="CD511" s="770">
        <f>CD513+7</f>
        <v>42951</v>
      </c>
      <c r="CE511" s="580" t="s">
        <v>106</v>
      </c>
      <c r="CF511" s="1234" t="s">
        <v>654</v>
      </c>
      <c r="CG511" s="770">
        <f>CG513+7</f>
        <v>43014</v>
      </c>
      <c r="CH511" s="580" t="s">
        <v>106</v>
      </c>
      <c r="CI511" s="1234" t="s">
        <v>654</v>
      </c>
    </row>
    <row r="512" spans="1:117" ht="30" hidden="1" customHeight="1" x14ac:dyDescent="0.25">
      <c r="A512" s="4698"/>
      <c r="B512" s="4709"/>
      <c r="C512" s="538" t="s">
        <v>462</v>
      </c>
      <c r="D512" s="538"/>
      <c r="E512" s="1"/>
      <c r="F512" s="1"/>
      <c r="G512" s="1303"/>
      <c r="H512" s="1304"/>
      <c r="I512" s="1233"/>
      <c r="J512" s="1303"/>
      <c r="K512" s="1304"/>
      <c r="L512" s="1233"/>
      <c r="M512" s="1303"/>
      <c r="N512" s="1304"/>
      <c r="O512" s="1233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4265"/>
      <c r="AB512" s="1"/>
      <c r="AC512" s="827"/>
      <c r="AD512" s="827"/>
      <c r="AE512" s="827"/>
      <c r="AF512" s="827"/>
      <c r="AG512" s="1"/>
      <c r="AH512" s="1"/>
      <c r="AI512" s="1"/>
      <c r="AJ512" s="2803"/>
      <c r="AK512" s="2803"/>
      <c r="AL512" s="1"/>
      <c r="AM512" s="1"/>
      <c r="AN512" s="1"/>
      <c r="AO512" s="1"/>
      <c r="AP512" s="1"/>
      <c r="AQ512" s="1"/>
      <c r="AR512" s="1"/>
      <c r="AS512" s="1"/>
      <c r="AT512" s="1"/>
      <c r="AU512" s="2803"/>
      <c r="AV512" s="1"/>
      <c r="AW512" s="2803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254"/>
      <c r="BJ512" s="1255"/>
      <c r="BK512" s="1256"/>
      <c r="BL512" s="915"/>
      <c r="BM512" s="911"/>
      <c r="BN512" s="912"/>
      <c r="BO512" s="770">
        <f>BO514+7</f>
        <v>42464</v>
      </c>
      <c r="BP512" s="580" t="s">
        <v>67</v>
      </c>
      <c r="BQ512" s="1338" t="s">
        <v>67</v>
      </c>
      <c r="BR512" s="1240" t="s">
        <v>25</v>
      </c>
      <c r="BS512" s="210">
        <f>BS514+7</f>
        <v>42590</v>
      </c>
      <c r="BT512" s="1234" t="s">
        <v>25</v>
      </c>
      <c r="BU512" s="1194">
        <f>BU514+7</f>
        <v>42632</v>
      </c>
      <c r="BV512" s="580" t="s">
        <v>109</v>
      </c>
      <c r="BW512" s="1338" t="s">
        <v>109</v>
      </c>
      <c r="BX512" s="1240" t="s">
        <v>38</v>
      </c>
      <c r="BY512" s="210">
        <v>42737</v>
      </c>
      <c r="BZ512" s="1338" t="s">
        <v>38</v>
      </c>
      <c r="CA512" s="770">
        <f>CA514+7</f>
        <v>42835</v>
      </c>
      <c r="CB512" s="580" t="s">
        <v>67</v>
      </c>
      <c r="CC512" s="1338" t="s">
        <v>67</v>
      </c>
      <c r="CD512" s="770">
        <f>CD514+7</f>
        <v>42947</v>
      </c>
      <c r="CE512" s="580" t="s">
        <v>106</v>
      </c>
      <c r="CF512" s="1234" t="s">
        <v>654</v>
      </c>
      <c r="CG512" s="770">
        <f>CG514+7</f>
        <v>43010</v>
      </c>
      <c r="CH512" s="580" t="s">
        <v>106</v>
      </c>
      <c r="CI512" s="1234" t="s">
        <v>654</v>
      </c>
    </row>
    <row r="513" spans="1:89" ht="30" hidden="1" customHeight="1" x14ac:dyDescent="0.25">
      <c r="A513" s="4698"/>
      <c r="B513" s="4709"/>
      <c r="C513" s="538" t="s">
        <v>494</v>
      </c>
      <c r="D513" s="538" t="s">
        <v>418</v>
      </c>
      <c r="E513" s="1"/>
      <c r="F513" s="1"/>
      <c r="G513" s="1303"/>
      <c r="H513" s="1304"/>
      <c r="I513" s="1233"/>
      <c r="J513" s="1303"/>
      <c r="K513" s="1304"/>
      <c r="L513" s="1233"/>
      <c r="M513" s="1303"/>
      <c r="N513" s="1304"/>
      <c r="O513" s="1233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4265"/>
      <c r="AB513" s="1"/>
      <c r="AC513" s="827"/>
      <c r="AD513" s="827"/>
      <c r="AE513" s="827"/>
      <c r="AF513" s="827"/>
      <c r="AG513" s="1"/>
      <c r="AH513" s="1"/>
      <c r="AI513" s="1"/>
      <c r="AJ513" s="2803"/>
      <c r="AK513" s="2803"/>
      <c r="AL513" s="1"/>
      <c r="AM513" s="1"/>
      <c r="AN513" s="1"/>
      <c r="AO513" s="1"/>
      <c r="AP513" s="1"/>
      <c r="AQ513" s="1"/>
      <c r="AR513" s="1"/>
      <c r="AS513" s="1"/>
      <c r="AT513" s="1"/>
      <c r="AU513" s="2803"/>
      <c r="AV513" s="1"/>
      <c r="AW513" s="2803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254"/>
      <c r="BJ513" s="1255"/>
      <c r="BK513" s="1256"/>
      <c r="BL513" s="915">
        <f>BL493-48</f>
        <v>42349</v>
      </c>
      <c r="BM513" s="911">
        <f>BM493-48</f>
        <v>42405</v>
      </c>
      <c r="BN513" s="912">
        <f>BN493-48</f>
        <v>42426</v>
      </c>
      <c r="BO513" s="770">
        <f>BO493-48</f>
        <v>42461</v>
      </c>
      <c r="BP513" s="580" t="s">
        <v>67</v>
      </c>
      <c r="BQ513" s="1338" t="s">
        <v>67</v>
      </c>
      <c r="BR513" s="1240" t="s">
        <v>25</v>
      </c>
      <c r="BS513" s="210">
        <f>BS514+4</f>
        <v>42587</v>
      </c>
      <c r="BT513" s="1234" t="s">
        <v>25</v>
      </c>
      <c r="BU513" s="1194">
        <f>BU493-48</f>
        <v>42629</v>
      </c>
      <c r="BV513" s="580" t="s">
        <v>109</v>
      </c>
      <c r="BW513" s="1338" t="s">
        <v>109</v>
      </c>
      <c r="BX513" s="1240" t="s">
        <v>38</v>
      </c>
      <c r="BY513" s="2774">
        <v>42734</v>
      </c>
      <c r="BZ513" s="1338" t="s">
        <v>38</v>
      </c>
      <c r="CA513" s="770">
        <f>CA493-48</f>
        <v>42832</v>
      </c>
      <c r="CB513" s="210">
        <f>CA511</f>
        <v>42839</v>
      </c>
      <c r="CC513" s="218">
        <f>CA509</f>
        <v>42846</v>
      </c>
      <c r="CD513" s="770">
        <f>CD493-48</f>
        <v>42944</v>
      </c>
      <c r="CE513" s="210">
        <f>CD511</f>
        <v>42951</v>
      </c>
      <c r="CF513" s="218">
        <f>CD509</f>
        <v>42958</v>
      </c>
      <c r="CG513" s="770">
        <f>CG493-48</f>
        <v>43007</v>
      </c>
      <c r="CH513" s="210">
        <f>CG511</f>
        <v>43014</v>
      </c>
      <c r="CI513" s="218">
        <f>CG509</f>
        <v>43021</v>
      </c>
    </row>
    <row r="514" spans="1:89" ht="30" hidden="1" customHeight="1" x14ac:dyDescent="0.25">
      <c r="A514" s="4698"/>
      <c r="B514" s="4709"/>
      <c r="C514" s="538" t="s">
        <v>429</v>
      </c>
      <c r="D514" s="538"/>
      <c r="E514" s="1"/>
      <c r="F514" s="1"/>
      <c r="G514" s="1303"/>
      <c r="H514" s="1304"/>
      <c r="I514" s="1233"/>
      <c r="J514" s="1303"/>
      <c r="K514" s="1304"/>
      <c r="L514" s="1233"/>
      <c r="M514" s="1303"/>
      <c r="N514" s="1304"/>
      <c r="O514" s="1233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4265"/>
      <c r="AB514" s="1"/>
      <c r="AC514" s="827"/>
      <c r="AD514" s="827"/>
      <c r="AE514" s="827"/>
      <c r="AF514" s="827"/>
      <c r="AG514" s="1"/>
      <c r="AH514" s="1"/>
      <c r="AI514" s="1"/>
      <c r="AJ514" s="2803"/>
      <c r="AK514" s="2803"/>
      <c r="AL514" s="1"/>
      <c r="AM514" s="1"/>
      <c r="AN514" s="1"/>
      <c r="AO514" s="1"/>
      <c r="AP514" s="1"/>
      <c r="AQ514" s="1"/>
      <c r="AR514" s="1"/>
      <c r="AS514" s="1"/>
      <c r="AT514" s="1"/>
      <c r="AU514" s="2803"/>
      <c r="AV514" s="1"/>
      <c r="AW514" s="2803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254"/>
      <c r="BJ514" s="1255"/>
      <c r="BK514" s="1256"/>
      <c r="BL514" s="915">
        <f>BL513-4</f>
        <v>42345</v>
      </c>
      <c r="BM514" s="911">
        <f>BM513-4</f>
        <v>42401</v>
      </c>
      <c r="BN514" s="912">
        <f>BN513-4</f>
        <v>42422</v>
      </c>
      <c r="BO514" s="770">
        <f>BO513-4</f>
        <v>42457</v>
      </c>
      <c r="BP514" s="580" t="s">
        <v>67</v>
      </c>
      <c r="BQ514" s="1338" t="s">
        <v>67</v>
      </c>
      <c r="BR514" s="1240" t="s">
        <v>25</v>
      </c>
      <c r="BS514" s="210">
        <f>BS515+7</f>
        <v>42583</v>
      </c>
      <c r="BT514" s="1234" t="s">
        <v>25</v>
      </c>
      <c r="BU514" s="1194">
        <f>BU513-4</f>
        <v>42625</v>
      </c>
      <c r="BV514" s="580" t="s">
        <v>109</v>
      </c>
      <c r="BW514" s="1338" t="s">
        <v>109</v>
      </c>
      <c r="BX514" s="1240" t="s">
        <v>38</v>
      </c>
      <c r="BY514" s="2774">
        <v>42723</v>
      </c>
      <c r="BZ514" s="1338" t="s">
        <v>38</v>
      </c>
      <c r="CA514" s="770">
        <f>CA513-4</f>
        <v>42828</v>
      </c>
      <c r="CB514" s="210">
        <f>CA512</f>
        <v>42835</v>
      </c>
      <c r="CC514" s="218">
        <f>CA510</f>
        <v>42842</v>
      </c>
      <c r="CD514" s="770">
        <f>CD513-4</f>
        <v>42940</v>
      </c>
      <c r="CE514" s="210">
        <f>CD512</f>
        <v>42947</v>
      </c>
      <c r="CF514" s="218">
        <f>CD510</f>
        <v>42954</v>
      </c>
      <c r="CG514" s="770">
        <f>CG513-4</f>
        <v>43003</v>
      </c>
      <c r="CH514" s="210">
        <f>CG512</f>
        <v>43010</v>
      </c>
      <c r="CI514" s="218">
        <f>CG510</f>
        <v>43017</v>
      </c>
    </row>
    <row r="515" spans="1:89" ht="30" hidden="1" customHeight="1" x14ac:dyDescent="0.25">
      <c r="A515" s="4698"/>
      <c r="B515" s="4709"/>
      <c r="C515" s="538" t="s">
        <v>498</v>
      </c>
      <c r="D515" s="538" t="s">
        <v>419</v>
      </c>
      <c r="E515" s="1"/>
      <c r="F515" s="1"/>
      <c r="G515" s="1303"/>
      <c r="H515" s="1304"/>
      <c r="I515" s="1233"/>
      <c r="J515" s="1303"/>
      <c r="K515" s="1304"/>
      <c r="L515" s="1233"/>
      <c r="M515" s="1303"/>
      <c r="N515" s="1304"/>
      <c r="O515" s="1233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4265"/>
      <c r="AB515" s="1"/>
      <c r="AC515" s="827"/>
      <c r="AD515" s="827"/>
      <c r="AE515" s="827"/>
      <c r="AF515" s="827"/>
      <c r="AG515" s="1"/>
      <c r="AH515" s="1"/>
      <c r="AI515" s="1"/>
      <c r="AJ515" s="2803"/>
      <c r="AK515" s="2803"/>
      <c r="AL515" s="1"/>
      <c r="AM515" s="1"/>
      <c r="AN515" s="1"/>
      <c r="AO515" s="1"/>
      <c r="AP515" s="1"/>
      <c r="AQ515" s="1"/>
      <c r="AR515" s="1"/>
      <c r="AS515" s="1"/>
      <c r="AT515" s="1"/>
      <c r="AU515" s="2803"/>
      <c r="AV515" s="1"/>
      <c r="AW515" s="2803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254"/>
      <c r="BJ515" s="1255"/>
      <c r="BK515" s="1256"/>
      <c r="BL515" s="915">
        <f>BL514-7</f>
        <v>42338</v>
      </c>
      <c r="BM515" s="911">
        <f>BM514-7</f>
        <v>42394</v>
      </c>
      <c r="BN515" s="912">
        <f>BN514-7</f>
        <v>42415</v>
      </c>
      <c r="BO515" s="770">
        <f>BO514-7</f>
        <v>42450</v>
      </c>
      <c r="BP515" s="580" t="s">
        <v>67</v>
      </c>
      <c r="BQ515" s="1338" t="s">
        <v>67</v>
      </c>
      <c r="BR515" s="1240" t="s">
        <v>25</v>
      </c>
      <c r="BS515" s="210">
        <f>BS516+5</f>
        <v>42576</v>
      </c>
      <c r="BT515" s="1234" t="s">
        <v>25</v>
      </c>
      <c r="BU515" s="1194">
        <f>BU514-7</f>
        <v>42618</v>
      </c>
      <c r="BV515" s="580" t="s">
        <v>109</v>
      </c>
      <c r="BW515" s="1338" t="s">
        <v>109</v>
      </c>
      <c r="BX515" s="1240" t="s">
        <v>38</v>
      </c>
      <c r="BY515" s="2774">
        <f>BY516+5</f>
        <v>42723</v>
      </c>
      <c r="BZ515" s="1338" t="s">
        <v>38</v>
      </c>
      <c r="CA515" s="770">
        <f>CA514-7</f>
        <v>42821</v>
      </c>
      <c r="CB515" s="580" t="s">
        <v>67</v>
      </c>
      <c r="CC515" s="1338" t="s">
        <v>67</v>
      </c>
      <c r="CD515" s="770">
        <f>CD514-7</f>
        <v>42933</v>
      </c>
      <c r="CE515" s="580" t="s">
        <v>106</v>
      </c>
      <c r="CF515" s="1234" t="s">
        <v>654</v>
      </c>
      <c r="CG515" s="770">
        <f>CG514-7</f>
        <v>42996</v>
      </c>
      <c r="CH515" s="580" t="s">
        <v>106</v>
      </c>
      <c r="CI515" s="1234" t="s">
        <v>654</v>
      </c>
    </row>
    <row r="516" spans="1:89" ht="30" hidden="1" customHeight="1" x14ac:dyDescent="0.25">
      <c r="A516" s="4698"/>
      <c r="B516" s="4709"/>
      <c r="C516" s="1299" t="s">
        <v>497</v>
      </c>
      <c r="D516" s="1299" t="s">
        <v>422</v>
      </c>
      <c r="E516" s="1395"/>
      <c r="F516" s="1395"/>
      <c r="G516" s="1300"/>
      <c r="H516" s="1301"/>
      <c r="I516" s="1302"/>
      <c r="J516" s="1300"/>
      <c r="K516" s="1301"/>
      <c r="L516" s="1302"/>
      <c r="M516" s="1300"/>
      <c r="N516" s="1301"/>
      <c r="O516" s="1302"/>
      <c r="P516" s="1396"/>
      <c r="Q516" s="1396"/>
      <c r="R516" s="1396"/>
      <c r="S516" s="1396"/>
      <c r="T516" s="1396"/>
      <c r="U516" s="1396"/>
      <c r="V516" s="1396"/>
      <c r="W516" s="1396"/>
      <c r="X516" s="1396"/>
      <c r="Y516" s="1396"/>
      <c r="Z516" s="1396"/>
      <c r="AA516" s="1397"/>
      <c r="AB516" s="1395"/>
      <c r="AC516" s="1395"/>
      <c r="AD516" s="1395"/>
      <c r="AE516" s="1395"/>
      <c r="AF516" s="1395"/>
      <c r="AG516" s="1395"/>
      <c r="AH516" s="1395"/>
      <c r="AI516" s="1395"/>
      <c r="AJ516" s="1398"/>
      <c r="AK516" s="1398"/>
      <c r="AL516" s="1395"/>
      <c r="AM516" s="1395"/>
      <c r="AN516" s="1395"/>
      <c r="AO516" s="1395"/>
      <c r="AP516" s="1395"/>
      <c r="AQ516" s="1395"/>
      <c r="AR516" s="1395"/>
      <c r="AS516" s="1395"/>
      <c r="AT516" s="1395"/>
      <c r="AU516" s="1398"/>
      <c r="AV516" s="1395"/>
      <c r="AW516" s="1398"/>
      <c r="AX516" s="1395"/>
      <c r="AY516" s="1395"/>
      <c r="AZ516" s="1395"/>
      <c r="BA516" s="1395"/>
      <c r="BB516" s="1395"/>
      <c r="BC516" s="1395"/>
      <c r="BD516" s="1395"/>
      <c r="BE516" s="1395"/>
      <c r="BF516" s="1395"/>
      <c r="BG516" s="1395"/>
      <c r="BH516" s="1395"/>
      <c r="BI516" s="1274"/>
      <c r="BJ516" s="1275"/>
      <c r="BK516" s="1276"/>
      <c r="BL516" s="1467" t="s">
        <v>38</v>
      </c>
      <c r="BM516" s="921">
        <f>BM506-21</f>
        <v>42382</v>
      </c>
      <c r="BN516" s="1478" t="s">
        <v>38</v>
      </c>
      <c r="BO516" s="1271">
        <f>BO506-21</f>
        <v>42452</v>
      </c>
      <c r="BP516" s="1305" t="s">
        <v>67</v>
      </c>
      <c r="BQ516" s="1335" t="s">
        <v>67</v>
      </c>
      <c r="BR516" s="1429" t="s">
        <v>25</v>
      </c>
      <c r="BS516" s="1272">
        <f>BS506-21</f>
        <v>42571</v>
      </c>
      <c r="BT516" s="1306" t="s">
        <v>25</v>
      </c>
      <c r="BU516" s="1938">
        <f>BU506-21</f>
        <v>42606</v>
      </c>
      <c r="BV516" s="1305" t="s">
        <v>109</v>
      </c>
      <c r="BW516" s="1335" t="s">
        <v>109</v>
      </c>
      <c r="BX516" s="1429" t="s">
        <v>38</v>
      </c>
      <c r="BY516" s="1272">
        <f>BY506-35</f>
        <v>42718</v>
      </c>
      <c r="BZ516" s="1335" t="s">
        <v>38</v>
      </c>
      <c r="CA516" s="1271">
        <f>CA506-21</f>
        <v>42802</v>
      </c>
      <c r="CB516" s="1305" t="s">
        <v>67</v>
      </c>
      <c r="CC516" s="1335" t="s">
        <v>67</v>
      </c>
      <c r="CD516" s="1429" t="s">
        <v>654</v>
      </c>
      <c r="CE516" s="2775">
        <f>CD506-21</f>
        <v>42907</v>
      </c>
      <c r="CF516" s="1306" t="s">
        <v>654</v>
      </c>
      <c r="CG516" s="1271">
        <f>CG506-21</f>
        <v>42983</v>
      </c>
      <c r="CH516" s="1305" t="s">
        <v>106</v>
      </c>
      <c r="CI516" s="1306" t="s">
        <v>654</v>
      </c>
    </row>
    <row r="517" spans="1:89" ht="30" hidden="1" customHeight="1" x14ac:dyDescent="0.25">
      <c r="A517" s="4698"/>
      <c r="B517" s="4709"/>
      <c r="C517" s="1455" t="s">
        <v>445</v>
      </c>
      <c r="D517" s="1455" t="s">
        <v>445</v>
      </c>
      <c r="E517" s="1444"/>
      <c r="F517" s="1444"/>
      <c r="G517" s="1445"/>
      <c r="H517" s="1446"/>
      <c r="I517" s="1447"/>
      <c r="J517" s="1445"/>
      <c r="K517" s="1446"/>
      <c r="L517" s="1447"/>
      <c r="M517" s="1445"/>
      <c r="N517" s="1446"/>
      <c r="O517" s="1447"/>
      <c r="P517" s="1448"/>
      <c r="Q517" s="1448"/>
      <c r="R517" s="1448"/>
      <c r="S517" s="1448"/>
      <c r="T517" s="1448"/>
      <c r="U517" s="1448"/>
      <c r="V517" s="1448"/>
      <c r="W517" s="1448"/>
      <c r="X517" s="1448"/>
      <c r="Y517" s="1448"/>
      <c r="Z517" s="1448"/>
      <c r="AA517" s="1449"/>
      <c r="AB517" s="1444"/>
      <c r="AC517" s="1442"/>
      <c r="AD517" s="1442"/>
      <c r="AE517" s="1442"/>
      <c r="AF517" s="1442"/>
      <c r="AG517" s="1444"/>
      <c r="AH517" s="1444"/>
      <c r="AI517" s="1444"/>
      <c r="AJ517" s="1450"/>
      <c r="AK517" s="1450"/>
      <c r="AL517" s="1444"/>
      <c r="AM517" s="1444"/>
      <c r="AN517" s="1444"/>
      <c r="AO517" s="1444"/>
      <c r="AP517" s="1444"/>
      <c r="AQ517" s="1444"/>
      <c r="AR517" s="1444"/>
      <c r="AS517" s="1444"/>
      <c r="AT517" s="1444"/>
      <c r="AU517" s="1450"/>
      <c r="AV517" s="1444"/>
      <c r="AW517" s="1450"/>
      <c r="AX517" s="1444"/>
      <c r="AY517" s="1444"/>
      <c r="AZ517" s="1444"/>
      <c r="BA517" s="1444"/>
      <c r="BB517" s="1444"/>
      <c r="BC517" s="1444"/>
      <c r="BD517" s="1444"/>
      <c r="BE517" s="1444"/>
      <c r="BF517" s="1444"/>
      <c r="BG517" s="1444"/>
      <c r="BH517" s="1444"/>
      <c r="BI517" s="1456"/>
      <c r="BJ517" s="1457"/>
      <c r="BK517" s="1458"/>
      <c r="BL517" s="1468">
        <f t="shared" ref="BL517:CE517" si="716">BL219</f>
        <v>42347</v>
      </c>
      <c r="BM517" s="1469">
        <f t="shared" si="716"/>
        <v>42382</v>
      </c>
      <c r="BN517" s="1479">
        <f t="shared" si="716"/>
        <v>42417</v>
      </c>
      <c r="BO517" s="1460">
        <f t="shared" si="716"/>
        <v>42452</v>
      </c>
      <c r="BP517" s="1461">
        <f t="shared" si="716"/>
        <v>42487</v>
      </c>
      <c r="BQ517" s="1462">
        <f t="shared" si="716"/>
        <v>42522</v>
      </c>
      <c r="BR517" s="1460">
        <f t="shared" si="716"/>
        <v>42557</v>
      </c>
      <c r="BS517" s="1461" t="str">
        <f t="shared" si="716"/>
        <v>same as 12/30</v>
      </c>
      <c r="BT517" s="1459">
        <f t="shared" si="716"/>
        <v>42585</v>
      </c>
      <c r="BU517" s="1940">
        <f t="shared" si="716"/>
        <v>42613</v>
      </c>
      <c r="BV517" s="1461">
        <f t="shared" si="716"/>
        <v>42655</v>
      </c>
      <c r="BW517" s="1462">
        <f t="shared" si="716"/>
        <v>42683</v>
      </c>
      <c r="BX517" s="1460">
        <f t="shared" si="716"/>
        <v>42711</v>
      </c>
      <c r="BY517" s="1461">
        <f t="shared" si="716"/>
        <v>42760</v>
      </c>
      <c r="BZ517" s="1462">
        <f t="shared" si="716"/>
        <v>42788</v>
      </c>
      <c r="CA517" s="1460">
        <f t="shared" si="716"/>
        <v>42823</v>
      </c>
      <c r="CB517" s="1461">
        <f t="shared" si="716"/>
        <v>42858</v>
      </c>
      <c r="CC517" s="1462">
        <f t="shared" si="716"/>
        <v>42893</v>
      </c>
      <c r="CD517" s="1460">
        <f t="shared" si="716"/>
        <v>42928</v>
      </c>
      <c r="CE517" s="1461" t="str">
        <f t="shared" si="716"/>
        <v>same as 12/30</v>
      </c>
      <c r="CF517" s="2901" t="s">
        <v>654</v>
      </c>
      <c r="CG517" s="1460">
        <f>CG219</f>
        <v>42998</v>
      </c>
      <c r="CH517" s="2900" t="s">
        <v>106</v>
      </c>
      <c r="CI517" s="2901" t="s">
        <v>654</v>
      </c>
    </row>
    <row r="518" spans="1:89" ht="30" hidden="1" customHeight="1" x14ac:dyDescent="0.25">
      <c r="A518" s="4698"/>
      <c r="B518" s="4709"/>
      <c r="C518" s="1267" t="s">
        <v>496</v>
      </c>
      <c r="D518" s="1267" t="s">
        <v>486</v>
      </c>
      <c r="E518" s="1399"/>
      <c r="F518" s="1399"/>
      <c r="G518" s="1296"/>
      <c r="H518" s="1297"/>
      <c r="I518" s="1298"/>
      <c r="J518" s="1296"/>
      <c r="K518" s="1297"/>
      <c r="L518" s="1298"/>
      <c r="M518" s="1296"/>
      <c r="N518" s="1297"/>
      <c r="O518" s="1298"/>
      <c r="P518" s="1400"/>
      <c r="Q518" s="1400"/>
      <c r="R518" s="1400"/>
      <c r="S518" s="1400"/>
      <c r="T518" s="1400"/>
      <c r="U518" s="1400"/>
      <c r="V518" s="1400"/>
      <c r="W518" s="1400"/>
      <c r="X518" s="1400"/>
      <c r="Y518" s="1400"/>
      <c r="Z518" s="1400"/>
      <c r="AA518" s="1401"/>
      <c r="AB518" s="1399"/>
      <c r="AC518" s="1395"/>
      <c r="AD518" s="1395"/>
      <c r="AE518" s="1395"/>
      <c r="AF518" s="1395"/>
      <c r="AG518" s="1399"/>
      <c r="AH518" s="1399"/>
      <c r="AI518" s="1399"/>
      <c r="AJ518" s="1402"/>
      <c r="AK518" s="1402"/>
      <c r="AL518" s="1399"/>
      <c r="AM518" s="1399"/>
      <c r="AN518" s="1399"/>
      <c r="AO518" s="1399"/>
      <c r="AP518" s="1399"/>
      <c r="AQ518" s="1399"/>
      <c r="AR518" s="1399"/>
      <c r="AS518" s="1399"/>
      <c r="AT518" s="1399"/>
      <c r="AU518" s="1402"/>
      <c r="AV518" s="1399"/>
      <c r="AW518" s="1402"/>
      <c r="AX518" s="1399"/>
      <c r="AY518" s="1399"/>
      <c r="AZ518" s="1399"/>
      <c r="BA518" s="1399"/>
      <c r="BB518" s="1399"/>
      <c r="BC518" s="1399"/>
      <c r="BD518" s="1399"/>
      <c r="BE518" s="1399"/>
      <c r="BF518" s="1399"/>
      <c r="BG518" s="1399"/>
      <c r="BH518" s="1399"/>
      <c r="BI518" s="1254"/>
      <c r="BJ518" s="1255"/>
      <c r="BK518" s="1256"/>
      <c r="BL518" s="1470" t="s">
        <v>38</v>
      </c>
      <c r="BM518" s="915">
        <f>BM516-6</f>
        <v>42376</v>
      </c>
      <c r="BN518" s="1480" t="s">
        <v>38</v>
      </c>
      <c r="BO518" s="1268">
        <f>BO516-6</f>
        <v>42446</v>
      </c>
      <c r="BP518" s="1269" t="s">
        <v>67</v>
      </c>
      <c r="BQ518" s="1336" t="s">
        <v>67</v>
      </c>
      <c r="BR518" s="1430" t="s">
        <v>25</v>
      </c>
      <c r="BS518" s="1414">
        <f>BS516-6</f>
        <v>42565</v>
      </c>
      <c r="BT518" s="1270" t="s">
        <v>25</v>
      </c>
      <c r="BU518" s="1943">
        <f>BU516-6</f>
        <v>42600</v>
      </c>
      <c r="BV518" s="1269" t="s">
        <v>109</v>
      </c>
      <c r="BW518" s="1336" t="s">
        <v>109</v>
      </c>
      <c r="BX518" s="1430" t="s">
        <v>38</v>
      </c>
      <c r="BY518" s="1414">
        <f>BY516-6</f>
        <v>42712</v>
      </c>
      <c r="BZ518" s="1336" t="s">
        <v>38</v>
      </c>
      <c r="CA518" s="1268">
        <f>CA516-6</f>
        <v>42796</v>
      </c>
      <c r="CB518" s="1269" t="s">
        <v>67</v>
      </c>
      <c r="CC518" s="1336" t="s">
        <v>67</v>
      </c>
      <c r="CD518" s="1430" t="s">
        <v>654</v>
      </c>
      <c r="CE518" s="1414">
        <f>CE516-6</f>
        <v>42901</v>
      </c>
      <c r="CF518" s="1270" t="s">
        <v>654</v>
      </c>
      <c r="CG518" s="1268">
        <f>CG516-6</f>
        <v>42977</v>
      </c>
      <c r="CH518" s="1269" t="s">
        <v>106</v>
      </c>
      <c r="CI518" s="1270" t="s">
        <v>654</v>
      </c>
    </row>
    <row r="519" spans="1:89" ht="30" hidden="1" customHeight="1" x14ac:dyDescent="0.25">
      <c r="A519" s="4698"/>
      <c r="B519" s="4709"/>
      <c r="C519" s="1299" t="s">
        <v>481</v>
      </c>
      <c r="D519" s="1299"/>
      <c r="E519" s="1399"/>
      <c r="F519" s="1399"/>
      <c r="G519" s="1296"/>
      <c r="H519" s="1297"/>
      <c r="I519" s="1298"/>
      <c r="J519" s="1296"/>
      <c r="K519" s="1297"/>
      <c r="L519" s="1298"/>
      <c r="M519" s="1296"/>
      <c r="N519" s="1297"/>
      <c r="O519" s="1298"/>
      <c r="P519" s="1400"/>
      <c r="Q519" s="1400"/>
      <c r="R519" s="1400"/>
      <c r="S519" s="1400"/>
      <c r="T519" s="1400"/>
      <c r="U519" s="1400"/>
      <c r="V519" s="1400"/>
      <c r="W519" s="1400"/>
      <c r="X519" s="1400"/>
      <c r="Y519" s="1400"/>
      <c r="Z519" s="1400"/>
      <c r="AA519" s="1401"/>
      <c r="AB519" s="1399"/>
      <c r="AC519" s="1395"/>
      <c r="AD519" s="1395"/>
      <c r="AE519" s="1395"/>
      <c r="AF519" s="1395"/>
      <c r="AG519" s="1399"/>
      <c r="AH519" s="1399"/>
      <c r="AI519" s="1399"/>
      <c r="AJ519" s="1402"/>
      <c r="AK519" s="1402"/>
      <c r="AL519" s="1399"/>
      <c r="AM519" s="1399"/>
      <c r="AN519" s="1399"/>
      <c r="AO519" s="1399"/>
      <c r="AP519" s="1399"/>
      <c r="AQ519" s="1399"/>
      <c r="AR519" s="1399"/>
      <c r="AS519" s="1399"/>
      <c r="AT519" s="1399"/>
      <c r="AU519" s="1402"/>
      <c r="AV519" s="1399"/>
      <c r="AW519" s="1402"/>
      <c r="AX519" s="1399"/>
      <c r="AY519" s="1399"/>
      <c r="AZ519" s="1399"/>
      <c r="BA519" s="1399"/>
      <c r="BB519" s="1399"/>
      <c r="BC519" s="1399"/>
      <c r="BD519" s="1399"/>
      <c r="BE519" s="1399"/>
      <c r="BF519" s="1399"/>
      <c r="BG519" s="1399"/>
      <c r="BH519" s="1399"/>
      <c r="BI519" s="1254"/>
      <c r="BJ519" s="1255"/>
      <c r="BK519" s="1256"/>
      <c r="BL519" s="1470"/>
      <c r="BM519" s="915"/>
      <c r="BN519" s="1480"/>
      <c r="BO519" s="1268">
        <f>BO516-16</f>
        <v>42436</v>
      </c>
      <c r="BP519" s="1269" t="s">
        <v>67</v>
      </c>
      <c r="BQ519" s="1336" t="s">
        <v>67</v>
      </c>
      <c r="BR519" s="1430" t="s">
        <v>25</v>
      </c>
      <c r="BS519" s="1414">
        <f>BS516-16</f>
        <v>42555</v>
      </c>
      <c r="BT519" s="1270" t="s">
        <v>25</v>
      </c>
      <c r="BU519" s="1943">
        <f>BU516-16</f>
        <v>42590</v>
      </c>
      <c r="BV519" s="1269" t="s">
        <v>109</v>
      </c>
      <c r="BW519" s="1336" t="s">
        <v>109</v>
      </c>
      <c r="BX519" s="1430" t="s">
        <v>38</v>
      </c>
      <c r="BY519" s="1414">
        <f>BY516-16</f>
        <v>42702</v>
      </c>
      <c r="BZ519" s="1336" t="s">
        <v>38</v>
      </c>
      <c r="CA519" s="1268">
        <f>CA516-16</f>
        <v>42786</v>
      </c>
      <c r="CB519" s="1269" t="s">
        <v>67</v>
      </c>
      <c r="CC519" s="1336" t="s">
        <v>67</v>
      </c>
      <c r="CD519" s="1430" t="s">
        <v>654</v>
      </c>
      <c r="CE519" s="1414">
        <f>CE516-16</f>
        <v>42891</v>
      </c>
      <c r="CF519" s="1270" t="s">
        <v>654</v>
      </c>
      <c r="CG519" s="1268">
        <f>CG516-16</f>
        <v>42967</v>
      </c>
      <c r="CH519" s="1269" t="s">
        <v>106</v>
      </c>
      <c r="CI519" s="1270" t="s">
        <v>654</v>
      </c>
    </row>
    <row r="520" spans="1:89" ht="30" hidden="1" customHeight="1" x14ac:dyDescent="0.25">
      <c r="A520" s="4698"/>
      <c r="B520" s="4709"/>
      <c r="C520" s="1316" t="s">
        <v>495</v>
      </c>
      <c r="D520" s="1316" t="s">
        <v>422</v>
      </c>
      <c r="E520" s="1384"/>
      <c r="F520" s="1384"/>
      <c r="G520" s="1317" t="e">
        <f>#REF!+7</f>
        <v>#REF!</v>
      </c>
      <c r="H520" s="1318" t="e">
        <f>G520</f>
        <v>#REF!</v>
      </c>
      <c r="I520" s="1319"/>
      <c r="J520" s="1317" t="e">
        <f>#REF!+7</f>
        <v>#REF!</v>
      </c>
      <c r="K520" s="1318" t="e">
        <f>J520</f>
        <v>#REF!</v>
      </c>
      <c r="L520" s="1319"/>
      <c r="M520" s="1317" t="e">
        <f>#REF!+7</f>
        <v>#REF!</v>
      </c>
      <c r="N520" s="1320" t="e">
        <f>M520</f>
        <v>#REF!</v>
      </c>
      <c r="O520" s="1319"/>
      <c r="P520" s="1386"/>
      <c r="Q520" s="1386"/>
      <c r="R520" s="1386"/>
      <c r="S520" s="1386"/>
      <c r="T520" s="1386"/>
      <c r="U520" s="1386"/>
      <c r="V520" s="1386"/>
      <c r="W520" s="1386"/>
      <c r="X520" s="1386"/>
      <c r="Y520" s="1386"/>
      <c r="Z520" s="1386"/>
      <c r="AA520" s="1387"/>
      <c r="AB520" s="1384"/>
      <c r="AC520" s="1384"/>
      <c r="AD520" s="1384"/>
      <c r="AE520" s="1384"/>
      <c r="AF520" s="1384"/>
      <c r="AG520" s="1384"/>
      <c r="AH520" s="1384"/>
      <c r="AI520" s="1384"/>
      <c r="AJ520" s="1388"/>
      <c r="AK520" s="1388"/>
      <c r="AL520" s="1384"/>
      <c r="AM520" s="1384"/>
      <c r="AN520" s="1384"/>
      <c r="AO520" s="1384"/>
      <c r="AP520" s="1384"/>
      <c r="AQ520" s="1384"/>
      <c r="AR520" s="1384"/>
      <c r="AS520" s="1384"/>
      <c r="AT520" s="1384"/>
      <c r="AU520" s="1388"/>
      <c r="AV520" s="1384"/>
      <c r="AW520" s="1388"/>
      <c r="AX520" s="1384"/>
      <c r="AY520" s="1384"/>
      <c r="AZ520" s="1384"/>
      <c r="BA520" s="1384"/>
      <c r="BB520" s="1384"/>
      <c r="BC520" s="1384"/>
      <c r="BD520" s="1384"/>
      <c r="BE520" s="1384"/>
      <c r="BF520" s="1384"/>
      <c r="BG520" s="1384"/>
      <c r="BH520" s="1384"/>
      <c r="BI520" s="1330"/>
      <c r="BJ520" s="1331"/>
      <c r="BK520" s="1332"/>
      <c r="BL520" s="1467" t="s">
        <v>38</v>
      </c>
      <c r="BM520" s="921">
        <f>BM523+2</f>
        <v>42333</v>
      </c>
      <c r="BN520" s="1478" t="s">
        <v>38</v>
      </c>
      <c r="BO520" s="1321">
        <f>BO523+2</f>
        <v>42403</v>
      </c>
      <c r="BP520" s="1322" t="s">
        <v>67</v>
      </c>
      <c r="BQ520" s="1337" t="s">
        <v>67</v>
      </c>
      <c r="BR520" s="1431" t="s">
        <v>25</v>
      </c>
      <c r="BS520" s="1324">
        <f>BS523+2</f>
        <v>42522</v>
      </c>
      <c r="BT520" s="1323" t="s">
        <v>25</v>
      </c>
      <c r="BU520" s="1584">
        <f>BU523+2</f>
        <v>42557</v>
      </c>
      <c r="BV520" s="1322" t="s">
        <v>109</v>
      </c>
      <c r="BW520" s="1337" t="s">
        <v>109</v>
      </c>
      <c r="BX520" s="1431" t="s">
        <v>38</v>
      </c>
      <c r="BY520" s="1324">
        <f>BY523+2</f>
        <v>42669</v>
      </c>
      <c r="BZ520" s="1337" t="s">
        <v>38</v>
      </c>
      <c r="CA520" s="1321">
        <f>CA523+2</f>
        <v>42753</v>
      </c>
      <c r="CB520" s="1322" t="s">
        <v>67</v>
      </c>
      <c r="CC520" s="1337" t="s">
        <v>67</v>
      </c>
      <c r="CD520" s="1431" t="s">
        <v>654</v>
      </c>
      <c r="CE520" s="1324">
        <f>CE523+2</f>
        <v>42858</v>
      </c>
      <c r="CF520" s="1323" t="s">
        <v>654</v>
      </c>
      <c r="CG520" s="1321">
        <f>CG523+2</f>
        <v>42934</v>
      </c>
      <c r="CH520" s="1322" t="s">
        <v>106</v>
      </c>
      <c r="CI520" s="1323" t="s">
        <v>654</v>
      </c>
    </row>
    <row r="521" spans="1:89" ht="30" hidden="1" customHeight="1" x14ac:dyDescent="0.25">
      <c r="A521" s="4698"/>
      <c r="B521" s="4709"/>
      <c r="C521" s="1264" t="s">
        <v>501</v>
      </c>
      <c r="D521" s="1264" t="s">
        <v>485</v>
      </c>
      <c r="E521" s="927"/>
      <c r="F521" s="927"/>
      <c r="G521" s="1221"/>
      <c r="H521" s="1222"/>
      <c r="I521" s="1223"/>
      <c r="J521" s="1221"/>
      <c r="K521" s="1222"/>
      <c r="L521" s="1223"/>
      <c r="M521" s="1221"/>
      <c r="N521" s="1224"/>
      <c r="O521" s="1223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4265"/>
      <c r="AB521" s="1"/>
      <c r="AC521" s="827"/>
      <c r="AD521" s="827"/>
      <c r="AE521" s="827"/>
      <c r="AF521" s="827"/>
      <c r="AG521" s="1"/>
      <c r="AH521" s="1"/>
      <c r="AI521" s="1"/>
      <c r="AJ521" s="2803"/>
      <c r="AK521" s="2803"/>
      <c r="AL521" s="1"/>
      <c r="AM521" s="1"/>
      <c r="AN521" s="1"/>
      <c r="AO521" s="1"/>
      <c r="AP521" s="1"/>
      <c r="AQ521" s="1"/>
      <c r="AR521" s="1"/>
      <c r="AS521" s="1"/>
      <c r="AT521" s="1"/>
      <c r="AU521" s="2803"/>
      <c r="AV521" s="1"/>
      <c r="AW521" s="2803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257"/>
      <c r="BJ521" s="1258"/>
      <c r="BK521" s="1259"/>
      <c r="BL521" s="1470" t="s">
        <v>38</v>
      </c>
      <c r="BM521" s="915">
        <f>BM518-27</f>
        <v>42349</v>
      </c>
      <c r="BN521" s="1480" t="s">
        <v>38</v>
      </c>
      <c r="BO521" s="770">
        <f>BO518-27</f>
        <v>42419</v>
      </c>
      <c r="BP521" s="580" t="s">
        <v>67</v>
      </c>
      <c r="BQ521" s="1338" t="s">
        <v>67</v>
      </c>
      <c r="BR521" s="1240" t="s">
        <v>25</v>
      </c>
      <c r="BS521" s="210">
        <f>BS518-27</f>
        <v>42538</v>
      </c>
      <c r="BT521" s="1234" t="s">
        <v>25</v>
      </c>
      <c r="BU521" s="1194">
        <f>BU518-27</f>
        <v>42573</v>
      </c>
      <c r="BV521" s="580" t="s">
        <v>109</v>
      </c>
      <c r="BW521" s="1338" t="s">
        <v>109</v>
      </c>
      <c r="BX521" s="1240" t="s">
        <v>38</v>
      </c>
      <c r="BY521" s="210">
        <f>BY518-27</f>
        <v>42685</v>
      </c>
      <c r="BZ521" s="1338" t="s">
        <v>38</v>
      </c>
      <c r="CA521" s="770">
        <f>CA518-27</f>
        <v>42769</v>
      </c>
      <c r="CB521" s="580" t="s">
        <v>67</v>
      </c>
      <c r="CC521" s="1338" t="s">
        <v>67</v>
      </c>
      <c r="CD521" s="1240" t="s">
        <v>654</v>
      </c>
      <c r="CE521" s="210">
        <f>CE518-27</f>
        <v>42874</v>
      </c>
      <c r="CF521" s="1234" t="s">
        <v>654</v>
      </c>
      <c r="CG521" s="770">
        <f>CG518-27</f>
        <v>42950</v>
      </c>
      <c r="CH521" s="580" t="s">
        <v>106</v>
      </c>
      <c r="CI521" s="1234" t="s">
        <v>654</v>
      </c>
    </row>
    <row r="522" spans="1:89" ht="30" hidden="1" customHeight="1" x14ac:dyDescent="0.25">
      <c r="A522" s="4698"/>
      <c r="B522" s="4709"/>
      <c r="C522" s="1264" t="s">
        <v>500</v>
      </c>
      <c r="D522" s="1264" t="s">
        <v>419</v>
      </c>
      <c r="E522" s="927"/>
      <c r="F522" s="927"/>
      <c r="G522" s="1221"/>
      <c r="H522" s="1222"/>
      <c r="I522" s="1223"/>
      <c r="J522" s="1221"/>
      <c r="K522" s="1222"/>
      <c r="L522" s="1223"/>
      <c r="M522" s="1221"/>
      <c r="N522" s="1224"/>
      <c r="O522" s="1223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4265"/>
      <c r="AB522" s="1"/>
      <c r="AC522" s="827"/>
      <c r="AD522" s="827"/>
      <c r="AE522" s="827"/>
      <c r="AF522" s="827"/>
      <c r="AG522" s="1"/>
      <c r="AH522" s="1"/>
      <c r="AI522" s="1"/>
      <c r="AJ522" s="2803"/>
      <c r="AK522" s="2803"/>
      <c r="AL522" s="1"/>
      <c r="AM522" s="1"/>
      <c r="AN522" s="1"/>
      <c r="AO522" s="1"/>
      <c r="AP522" s="1"/>
      <c r="AQ522" s="1"/>
      <c r="AR522" s="1"/>
      <c r="AS522" s="1"/>
      <c r="AT522" s="1"/>
      <c r="AU522" s="2803"/>
      <c r="AV522" s="1"/>
      <c r="AW522" s="2803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257"/>
      <c r="BJ522" s="1258"/>
      <c r="BK522" s="1259"/>
      <c r="BL522" s="1470" t="s">
        <v>38</v>
      </c>
      <c r="BM522" s="915">
        <f>BM521-11</f>
        <v>42338</v>
      </c>
      <c r="BN522" s="1480" t="s">
        <v>38</v>
      </c>
      <c r="BO522" s="770">
        <f>BO521-11</f>
        <v>42408</v>
      </c>
      <c r="BP522" s="580" t="s">
        <v>67</v>
      </c>
      <c r="BQ522" s="1338" t="s">
        <v>67</v>
      </c>
      <c r="BR522" s="1240" t="s">
        <v>25</v>
      </c>
      <c r="BS522" s="210">
        <f>BS521-11</f>
        <v>42527</v>
      </c>
      <c r="BT522" s="1234" t="s">
        <v>25</v>
      </c>
      <c r="BU522" s="1194">
        <f>BU521-11</f>
        <v>42562</v>
      </c>
      <c r="BV522" s="580" t="s">
        <v>109</v>
      </c>
      <c r="BW522" s="1338" t="s">
        <v>109</v>
      </c>
      <c r="BX522" s="1240" t="s">
        <v>38</v>
      </c>
      <c r="BY522" s="210">
        <f>BY521-11</f>
        <v>42674</v>
      </c>
      <c r="BZ522" s="1338" t="s">
        <v>38</v>
      </c>
      <c r="CA522" s="770">
        <f>CA521-11</f>
        <v>42758</v>
      </c>
      <c r="CB522" s="580" t="s">
        <v>67</v>
      </c>
      <c r="CC522" s="1338" t="s">
        <v>67</v>
      </c>
      <c r="CD522" s="1240" t="s">
        <v>654</v>
      </c>
      <c r="CE522" s="210">
        <f>CE521-11</f>
        <v>42863</v>
      </c>
      <c r="CF522" s="1234" t="s">
        <v>654</v>
      </c>
      <c r="CG522" s="770">
        <f>CG521-11</f>
        <v>42939</v>
      </c>
      <c r="CH522" s="580" t="s">
        <v>106</v>
      </c>
      <c r="CI522" s="1234" t="s">
        <v>654</v>
      </c>
    </row>
    <row r="523" spans="1:89" ht="30" hidden="1" customHeight="1" x14ac:dyDescent="0.25">
      <c r="A523" s="4698"/>
      <c r="B523" s="4709"/>
      <c r="C523" s="1264" t="s">
        <v>490</v>
      </c>
      <c r="D523" s="1264" t="s">
        <v>499</v>
      </c>
      <c r="E523" s="927"/>
      <c r="F523" s="927"/>
      <c r="G523" s="1221"/>
      <c r="H523" s="1222"/>
      <c r="I523" s="1223"/>
      <c r="J523" s="1221"/>
      <c r="K523" s="1222"/>
      <c r="L523" s="1223"/>
      <c r="M523" s="1221"/>
      <c r="N523" s="1224"/>
      <c r="O523" s="1223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4265"/>
      <c r="AB523" s="1"/>
      <c r="AC523" s="827"/>
      <c r="AD523" s="827"/>
      <c r="AE523" s="827"/>
      <c r="AF523" s="827"/>
      <c r="AG523" s="1"/>
      <c r="AH523" s="1"/>
      <c r="AI523" s="1"/>
      <c r="AJ523" s="2803"/>
      <c r="AK523" s="2803"/>
      <c r="AL523" s="1"/>
      <c r="AM523" s="1"/>
      <c r="AN523" s="1"/>
      <c r="AO523" s="1"/>
      <c r="AP523" s="1"/>
      <c r="AQ523" s="1"/>
      <c r="AR523" s="1"/>
      <c r="AS523" s="1"/>
      <c r="AT523" s="1"/>
      <c r="AU523" s="2803"/>
      <c r="AV523" s="1"/>
      <c r="AW523" s="2803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257"/>
      <c r="BJ523" s="1258"/>
      <c r="BK523" s="1259"/>
      <c r="BL523" s="1470" t="s">
        <v>38</v>
      </c>
      <c r="BM523" s="915">
        <f>BM522-7</f>
        <v>42331</v>
      </c>
      <c r="BN523" s="1480" t="s">
        <v>38</v>
      </c>
      <c r="BO523" s="770">
        <f>BO522-7</f>
        <v>42401</v>
      </c>
      <c r="BP523" s="580" t="s">
        <v>67</v>
      </c>
      <c r="BQ523" s="1338" t="s">
        <v>67</v>
      </c>
      <c r="BR523" s="1240" t="s">
        <v>25</v>
      </c>
      <c r="BS523" s="210">
        <f>BS522-7</f>
        <v>42520</v>
      </c>
      <c r="BT523" s="1234" t="s">
        <v>25</v>
      </c>
      <c r="BU523" s="1194">
        <f>BU522-7</f>
        <v>42555</v>
      </c>
      <c r="BV523" s="580" t="s">
        <v>109</v>
      </c>
      <c r="BW523" s="1338" t="s">
        <v>109</v>
      </c>
      <c r="BX523" s="1240" t="s">
        <v>38</v>
      </c>
      <c r="BY523" s="210">
        <f>BY522-7</f>
        <v>42667</v>
      </c>
      <c r="BZ523" s="1338" t="s">
        <v>38</v>
      </c>
      <c r="CA523" s="770">
        <f>CA522-7</f>
        <v>42751</v>
      </c>
      <c r="CB523" s="580" t="s">
        <v>67</v>
      </c>
      <c r="CC523" s="1338" t="s">
        <v>67</v>
      </c>
      <c r="CD523" s="1240" t="s">
        <v>654</v>
      </c>
      <c r="CE523" s="210">
        <f>CE522-7</f>
        <v>42856</v>
      </c>
      <c r="CF523" s="1234" t="s">
        <v>654</v>
      </c>
      <c r="CG523" s="770">
        <f>CG522-7</f>
        <v>42932</v>
      </c>
      <c r="CH523" s="580" t="s">
        <v>106</v>
      </c>
      <c r="CI523" s="1234" t="s">
        <v>654</v>
      </c>
    </row>
    <row r="524" spans="1:89" ht="30" hidden="1" customHeight="1" x14ac:dyDescent="0.25">
      <c r="A524" s="4698"/>
      <c r="B524" s="4709"/>
      <c r="C524" s="1299" t="s">
        <v>502</v>
      </c>
      <c r="D524" s="1299" t="s">
        <v>510</v>
      </c>
      <c r="E524" s="1395"/>
      <c r="F524" s="1395"/>
      <c r="G524" s="1307">
        <v>42059</v>
      </c>
      <c r="H524" s="1308" t="e">
        <f>#REF!</f>
        <v>#REF!</v>
      </c>
      <c r="I524" s="1309" t="e">
        <f>#REF!+47</f>
        <v>#REF!</v>
      </c>
      <c r="J524" s="1307">
        <v>42459</v>
      </c>
      <c r="K524" s="1308" t="e">
        <f>#REF!</f>
        <v>#REF!</v>
      </c>
      <c r="L524" s="1309" t="e">
        <f>#REF!+47</f>
        <v>#REF!</v>
      </c>
      <c r="M524" s="1307">
        <v>42494</v>
      </c>
      <c r="N524" s="1310" t="e">
        <f>#REF!</f>
        <v>#REF!</v>
      </c>
      <c r="O524" s="1309" t="e">
        <f>#REF!+47</f>
        <v>#REF!</v>
      </c>
      <c r="P524" s="1396"/>
      <c r="Q524" s="1396"/>
      <c r="R524" s="1396"/>
      <c r="S524" s="1396"/>
      <c r="T524" s="1396"/>
      <c r="U524" s="1396"/>
      <c r="V524" s="1396"/>
      <c r="W524" s="1396"/>
      <c r="X524" s="1396"/>
      <c r="Y524" s="1396"/>
      <c r="Z524" s="1396"/>
      <c r="AA524" s="1397"/>
      <c r="AB524" s="1395"/>
      <c r="AC524" s="1395"/>
      <c r="AD524" s="1395"/>
      <c r="AE524" s="1395"/>
      <c r="AF524" s="1395"/>
      <c r="AG524" s="1395"/>
      <c r="AH524" s="1395"/>
      <c r="AI524" s="1395"/>
      <c r="AJ524" s="1398"/>
      <c r="AK524" s="1398"/>
      <c r="AL524" s="1395"/>
      <c r="AM524" s="1395"/>
      <c r="AN524" s="1395"/>
      <c r="AO524" s="1395"/>
      <c r="AP524" s="1395"/>
      <c r="AQ524" s="1395"/>
      <c r="AR524" s="1395"/>
      <c r="AS524" s="1395"/>
      <c r="AT524" s="1395"/>
      <c r="AU524" s="1398"/>
      <c r="AV524" s="1395"/>
      <c r="AW524" s="1398"/>
      <c r="AX524" s="1395"/>
      <c r="AY524" s="1395"/>
      <c r="AZ524" s="1395"/>
      <c r="BA524" s="1395"/>
      <c r="BB524" s="1395"/>
      <c r="BC524" s="1395"/>
      <c r="BD524" s="1395"/>
      <c r="BE524" s="1395"/>
      <c r="BF524" s="1395"/>
      <c r="BG524" s="1395"/>
      <c r="BH524" s="1395"/>
      <c r="BI524" s="1330"/>
      <c r="BJ524" s="1331"/>
      <c r="BK524" s="1332"/>
      <c r="BL524" s="1467" t="s">
        <v>38</v>
      </c>
      <c r="BM524" s="921">
        <f>BM523-5</f>
        <v>42326</v>
      </c>
      <c r="BN524" s="1478" t="s">
        <v>38</v>
      </c>
      <c r="BO524" s="1271">
        <f>BO523-5</f>
        <v>42396</v>
      </c>
      <c r="BP524" s="1305" t="s">
        <v>67</v>
      </c>
      <c r="BQ524" s="1335" t="s">
        <v>67</v>
      </c>
      <c r="BR524" s="1429" t="s">
        <v>25</v>
      </c>
      <c r="BS524" s="1272">
        <f>BS523-5</f>
        <v>42515</v>
      </c>
      <c r="BT524" s="1306" t="s">
        <v>25</v>
      </c>
      <c r="BU524" s="1938">
        <f>BU523-5</f>
        <v>42550</v>
      </c>
      <c r="BV524" s="1305" t="s">
        <v>109</v>
      </c>
      <c r="BW524" s="1335" t="s">
        <v>109</v>
      </c>
      <c r="BX524" s="1429" t="s">
        <v>38</v>
      </c>
      <c r="BY524" s="1272">
        <f>BY523-5</f>
        <v>42662</v>
      </c>
      <c r="BZ524" s="1335" t="s">
        <v>38</v>
      </c>
      <c r="CA524" s="1271">
        <f>CA523-5</f>
        <v>42746</v>
      </c>
      <c r="CB524" s="1305" t="s">
        <v>67</v>
      </c>
      <c r="CC524" s="1335" t="s">
        <v>67</v>
      </c>
      <c r="CD524" s="1429" t="s">
        <v>654</v>
      </c>
      <c r="CE524" s="1272">
        <f>CE523-5</f>
        <v>42851</v>
      </c>
      <c r="CF524" s="1306" t="s">
        <v>654</v>
      </c>
      <c r="CG524" s="1271">
        <f>CG523-5</f>
        <v>42927</v>
      </c>
      <c r="CH524" s="1305" t="s">
        <v>106</v>
      </c>
      <c r="CI524" s="1306" t="s">
        <v>654</v>
      </c>
    </row>
    <row r="525" spans="1:89" ht="30" hidden="1" customHeight="1" x14ac:dyDescent="0.25">
      <c r="A525" s="4698"/>
      <c r="B525" s="4709"/>
      <c r="C525" s="1286" t="s">
        <v>470</v>
      </c>
      <c r="D525" s="1286"/>
      <c r="E525" s="1395"/>
      <c r="F525" s="1395"/>
      <c r="G525" s="1307"/>
      <c r="H525" s="1308"/>
      <c r="I525" s="1309"/>
      <c r="J525" s="1307"/>
      <c r="K525" s="1308"/>
      <c r="L525" s="1309"/>
      <c r="M525" s="1307"/>
      <c r="N525" s="1310"/>
      <c r="O525" s="1309"/>
      <c r="P525" s="1396"/>
      <c r="Q525" s="1396"/>
      <c r="R525" s="1396"/>
      <c r="S525" s="1396"/>
      <c r="T525" s="1396"/>
      <c r="U525" s="1396"/>
      <c r="V525" s="1396"/>
      <c r="W525" s="1396"/>
      <c r="X525" s="1396"/>
      <c r="Y525" s="1396"/>
      <c r="Z525" s="1396"/>
      <c r="AA525" s="1397"/>
      <c r="AB525" s="1395"/>
      <c r="AC525" s="1395"/>
      <c r="AD525" s="1395"/>
      <c r="AE525" s="1395"/>
      <c r="AF525" s="1395"/>
      <c r="AG525" s="1395"/>
      <c r="AH525" s="1395"/>
      <c r="AI525" s="1395"/>
      <c r="AJ525" s="1398"/>
      <c r="AK525" s="1398"/>
      <c r="AL525" s="1395"/>
      <c r="AM525" s="1395"/>
      <c r="AN525" s="1395"/>
      <c r="AO525" s="1395"/>
      <c r="AP525" s="1395"/>
      <c r="AQ525" s="1395"/>
      <c r="AR525" s="1395"/>
      <c r="AS525" s="1395"/>
      <c r="AT525" s="1395"/>
      <c r="AU525" s="1398"/>
      <c r="AV525" s="1395"/>
      <c r="AW525" s="1398"/>
      <c r="AX525" s="1395"/>
      <c r="AY525" s="1395"/>
      <c r="AZ525" s="1395"/>
      <c r="BA525" s="1395"/>
      <c r="BB525" s="1395"/>
      <c r="BC525" s="1395"/>
      <c r="BD525" s="1395"/>
      <c r="BE525" s="1395"/>
      <c r="BF525" s="1395"/>
      <c r="BG525" s="1395"/>
      <c r="BH525" s="1395"/>
      <c r="BI525" s="1330"/>
      <c r="BJ525" s="1331"/>
      <c r="BK525" s="1332"/>
      <c r="BL525" s="1467"/>
      <c r="BM525" s="921"/>
      <c r="BN525" s="1478"/>
      <c r="BO525" s="1346">
        <f>BO524-1</f>
        <v>42395</v>
      </c>
      <c r="BP525" s="1588" t="s">
        <v>67</v>
      </c>
      <c r="BQ525" s="1589" t="s">
        <v>67</v>
      </c>
      <c r="BR525" s="1947" t="s">
        <v>25</v>
      </c>
      <c r="BS525" s="1341">
        <f>BS524-1</f>
        <v>42514</v>
      </c>
      <c r="BT525" s="1590" t="s">
        <v>25</v>
      </c>
      <c r="BU525" s="1935">
        <f>BU524-7</f>
        <v>42543</v>
      </c>
      <c r="BV525" s="1588" t="s">
        <v>109</v>
      </c>
      <c r="BW525" s="1589" t="s">
        <v>109</v>
      </c>
      <c r="BX525" s="1947" t="s">
        <v>38</v>
      </c>
      <c r="BY525" s="2257">
        <f>BY524+7</f>
        <v>42669</v>
      </c>
      <c r="BZ525" s="1589" t="s">
        <v>38</v>
      </c>
      <c r="CA525" s="1346">
        <f>CA524-7</f>
        <v>42739</v>
      </c>
      <c r="CB525" s="1588" t="s">
        <v>67</v>
      </c>
      <c r="CC525" s="1589" t="s">
        <v>67</v>
      </c>
      <c r="CD525" s="1947" t="s">
        <v>654</v>
      </c>
      <c r="CE525" s="1341">
        <f>CE524-7</f>
        <v>42844</v>
      </c>
      <c r="CF525" s="1590" t="s">
        <v>654</v>
      </c>
      <c r="CG525" s="1346">
        <f>CG524-7</f>
        <v>42920</v>
      </c>
      <c r="CH525" s="1588" t="s">
        <v>106</v>
      </c>
      <c r="CI525" s="1590" t="s">
        <v>654</v>
      </c>
    </row>
    <row r="526" spans="1:89" ht="30" hidden="1" customHeight="1" x14ac:dyDescent="0.25">
      <c r="A526" s="4698"/>
      <c r="B526" s="4709"/>
      <c r="C526" s="1264" t="s">
        <v>503</v>
      </c>
      <c r="D526" s="1264" t="s">
        <v>421</v>
      </c>
      <c r="E526" s="927"/>
      <c r="F526" s="927"/>
      <c r="G526" s="1221">
        <f>G524+7</f>
        <v>42066</v>
      </c>
      <c r="H526" s="1222" t="e">
        <f>H520</f>
        <v>#REF!</v>
      </c>
      <c r="I526" s="1223"/>
      <c r="J526" s="1221">
        <f>J524+7</f>
        <v>42466</v>
      </c>
      <c r="K526" s="1222" t="e">
        <f>K520</f>
        <v>#REF!</v>
      </c>
      <c r="L526" s="1223"/>
      <c r="M526" s="1221">
        <f>M524+7</f>
        <v>42501</v>
      </c>
      <c r="N526" s="1224" t="e">
        <f>N520</f>
        <v>#REF!</v>
      </c>
      <c r="O526" s="1223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4265"/>
      <c r="AB526" s="1"/>
      <c r="AC526" s="827"/>
      <c r="AD526" s="827"/>
      <c r="AE526" s="827"/>
      <c r="AF526" s="827"/>
      <c r="AG526" s="1"/>
      <c r="AH526" s="1"/>
      <c r="AI526" s="1"/>
      <c r="AJ526" s="2803"/>
      <c r="AK526" s="2803"/>
      <c r="AL526" s="1"/>
      <c r="AM526" s="1"/>
      <c r="AN526" s="1"/>
      <c r="AO526" s="1"/>
      <c r="AP526" s="1"/>
      <c r="AQ526" s="1"/>
      <c r="AR526" s="1"/>
      <c r="AS526" s="1"/>
      <c r="AT526" s="1"/>
      <c r="AU526" s="2803"/>
      <c r="AV526" s="1"/>
      <c r="AW526" s="2803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257"/>
      <c r="BJ526" s="1258"/>
      <c r="BK526" s="1259"/>
      <c r="BL526" s="1470" t="s">
        <v>38</v>
      </c>
      <c r="BM526" s="915">
        <f>BM524-6</f>
        <v>42320</v>
      </c>
      <c r="BN526" s="1480" t="s">
        <v>38</v>
      </c>
      <c r="BO526" s="770">
        <f>BO524-6</f>
        <v>42390</v>
      </c>
      <c r="BP526" s="580" t="s">
        <v>67</v>
      </c>
      <c r="BQ526" s="1338" t="s">
        <v>67</v>
      </c>
      <c r="BR526" s="1240" t="s">
        <v>25</v>
      </c>
      <c r="BS526" s="210">
        <f>BS524-6</f>
        <v>42509</v>
      </c>
      <c r="BT526" s="1234" t="s">
        <v>25</v>
      </c>
      <c r="BU526" s="1194">
        <f>BU525-6</f>
        <v>42537</v>
      </c>
      <c r="BV526" s="580" t="s">
        <v>109</v>
      </c>
      <c r="BW526" s="1338" t="s">
        <v>109</v>
      </c>
      <c r="BX526" s="1240" t="s">
        <v>38</v>
      </c>
      <c r="BY526" s="210">
        <f>BY525-6</f>
        <v>42663</v>
      </c>
      <c r="BZ526" s="1338" t="s">
        <v>38</v>
      </c>
      <c r="CA526" s="770">
        <f>CA525-6</f>
        <v>42733</v>
      </c>
      <c r="CB526" s="580" t="s">
        <v>67</v>
      </c>
      <c r="CC526" s="1338" t="s">
        <v>67</v>
      </c>
      <c r="CD526" s="1240" t="s">
        <v>654</v>
      </c>
      <c r="CE526" s="210">
        <f>CE525-6</f>
        <v>42838</v>
      </c>
      <c r="CF526" s="1234" t="s">
        <v>654</v>
      </c>
      <c r="CG526" s="770">
        <f>CG525-6</f>
        <v>42914</v>
      </c>
      <c r="CH526" s="580" t="s">
        <v>106</v>
      </c>
      <c r="CI526" s="1234" t="s">
        <v>654</v>
      </c>
      <c r="CK526" s="181" t="s">
        <v>1</v>
      </c>
    </row>
    <row r="527" spans="1:89" ht="30" hidden="1" customHeight="1" x14ac:dyDescent="0.25">
      <c r="A527" s="4698"/>
      <c r="B527" s="4709"/>
      <c r="C527" s="1543" t="s">
        <v>465</v>
      </c>
      <c r="D527" s="1543"/>
      <c r="E527" s="927"/>
      <c r="F527" s="927"/>
      <c r="G527" s="1230"/>
      <c r="H527" s="1551"/>
      <c r="I527" s="1552"/>
      <c r="J527" s="1230"/>
      <c r="K527" s="1551"/>
      <c r="L527" s="1552"/>
      <c r="M527" s="1230"/>
      <c r="N527" s="1553"/>
      <c r="O527" s="1552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4265"/>
      <c r="AB527" s="1"/>
      <c r="AC527" s="827"/>
      <c r="AD527" s="827"/>
      <c r="AE527" s="827"/>
      <c r="AF527" s="827"/>
      <c r="AG527" s="1"/>
      <c r="AH527" s="1"/>
      <c r="AI527" s="1"/>
      <c r="AJ527" s="2803"/>
      <c r="AK527" s="2803"/>
      <c r="AL527" s="1"/>
      <c r="AM527" s="1"/>
      <c r="AN527" s="1"/>
      <c r="AO527" s="1"/>
      <c r="AP527" s="1"/>
      <c r="AQ527" s="1"/>
      <c r="AR527" s="1"/>
      <c r="AS527" s="1"/>
      <c r="AT527" s="1"/>
      <c r="AU527" s="2803"/>
      <c r="AV527" s="1"/>
      <c r="AW527" s="2803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554"/>
      <c r="BJ527" s="1555"/>
      <c r="BK527" s="1556"/>
      <c r="BL527" s="1470"/>
      <c r="BM527" s="915"/>
      <c r="BN527" s="1480"/>
      <c r="BO527" s="1550">
        <f>BO528+2</f>
        <v>42384</v>
      </c>
      <c r="BP527" s="1557" t="s">
        <v>67</v>
      </c>
      <c r="BQ527" s="1558" t="s">
        <v>67</v>
      </c>
      <c r="BR527" s="1559" t="s">
        <v>25</v>
      </c>
      <c r="BS527" s="1548">
        <f>BS528+2</f>
        <v>42503</v>
      </c>
      <c r="BT527" s="1560" t="s">
        <v>25</v>
      </c>
      <c r="BU527" s="1944">
        <f>BU528+2</f>
        <v>42538</v>
      </c>
      <c r="BV527" s="1557" t="s">
        <v>109</v>
      </c>
      <c r="BW527" s="1558" t="s">
        <v>109</v>
      </c>
      <c r="BX527" s="1559" t="s">
        <v>38</v>
      </c>
      <c r="BY527" s="1548">
        <f>BY528+2</f>
        <v>42650</v>
      </c>
      <c r="BZ527" s="1558" t="s">
        <v>38</v>
      </c>
      <c r="CA527" s="1550">
        <f>CA528+2</f>
        <v>42734</v>
      </c>
      <c r="CB527" s="1557" t="s">
        <v>67</v>
      </c>
      <c r="CC527" s="1558" t="s">
        <v>67</v>
      </c>
      <c r="CD527" s="1559" t="s">
        <v>654</v>
      </c>
      <c r="CE527" s="1548">
        <f>CE528+2</f>
        <v>42839</v>
      </c>
      <c r="CF527" s="1560" t="s">
        <v>654</v>
      </c>
      <c r="CG527" s="1550">
        <f>CG528+2</f>
        <v>42915</v>
      </c>
      <c r="CH527" s="1557" t="s">
        <v>106</v>
      </c>
      <c r="CI527" s="1560" t="s">
        <v>654</v>
      </c>
    </row>
    <row r="528" spans="1:89" ht="30" hidden="1" customHeight="1" x14ac:dyDescent="0.25">
      <c r="A528" s="4698"/>
      <c r="B528" s="4709"/>
      <c r="C528" s="1299" t="s">
        <v>504</v>
      </c>
      <c r="D528" s="1299" t="s">
        <v>422</v>
      </c>
      <c r="E528" s="1395"/>
      <c r="F528" s="1395"/>
      <c r="G528" s="1354"/>
      <c r="H528" s="1355"/>
      <c r="I528" s="1356"/>
      <c r="J528" s="1357"/>
      <c r="K528" s="1358"/>
      <c r="L528" s="1359"/>
      <c r="M528" s="1357"/>
      <c r="N528" s="1360"/>
      <c r="O528" s="1359"/>
      <c r="P528" s="1390"/>
      <c r="Q528" s="1390"/>
      <c r="R528" s="1390"/>
      <c r="S528" s="1390"/>
      <c r="T528" s="1390"/>
      <c r="U528" s="1390"/>
      <c r="V528" s="1390"/>
      <c r="W528" s="1390"/>
      <c r="X528" s="1390"/>
      <c r="Y528" s="1390"/>
      <c r="Z528" s="1390"/>
      <c r="AA528" s="968"/>
      <c r="AB528" s="827"/>
      <c r="AC528" s="827"/>
      <c r="AD528" s="827"/>
      <c r="AE528" s="827"/>
      <c r="AF528" s="827"/>
      <c r="AG528" s="827"/>
      <c r="AH528" s="827"/>
      <c r="AI528" s="827"/>
      <c r="AJ528" s="829"/>
      <c r="AK528" s="829"/>
      <c r="AL528" s="827"/>
      <c r="AM528" s="827"/>
      <c r="AN528" s="827"/>
      <c r="AO528" s="827"/>
      <c r="AP528" s="827"/>
      <c r="AQ528" s="827"/>
      <c r="AR528" s="827"/>
      <c r="AS528" s="827"/>
      <c r="AT528" s="827"/>
      <c r="AU528" s="829"/>
      <c r="AV528" s="827"/>
      <c r="AW528" s="829"/>
      <c r="AX528" s="827"/>
      <c r="AY528" s="827"/>
      <c r="AZ528" s="827"/>
      <c r="BA528" s="827"/>
      <c r="BB528" s="827"/>
      <c r="BC528" s="827"/>
      <c r="BD528" s="827"/>
      <c r="BE528" s="827"/>
      <c r="BF528" s="827"/>
      <c r="BG528" s="827"/>
      <c r="BH528" s="827"/>
      <c r="BI528" s="1361"/>
      <c r="BJ528" s="1362"/>
      <c r="BK528" s="1363"/>
      <c r="BL528" s="1467" t="s">
        <v>38</v>
      </c>
      <c r="BM528" s="921">
        <f>BM524-14</f>
        <v>42312</v>
      </c>
      <c r="BN528" s="1478" t="s">
        <v>38</v>
      </c>
      <c r="BO528" s="1271">
        <f>BO524-14</f>
        <v>42382</v>
      </c>
      <c r="BP528" s="1305" t="s">
        <v>67</v>
      </c>
      <c r="BQ528" s="1335" t="s">
        <v>67</v>
      </c>
      <c r="BR528" s="1429" t="s">
        <v>25</v>
      </c>
      <c r="BS528" s="1272">
        <f>BS524-14</f>
        <v>42501</v>
      </c>
      <c r="BT528" s="1306" t="s">
        <v>25</v>
      </c>
      <c r="BU528" s="1938">
        <f>BU524-14</f>
        <v>42536</v>
      </c>
      <c r="BV528" s="1305" t="s">
        <v>109</v>
      </c>
      <c r="BW528" s="1335" t="s">
        <v>109</v>
      </c>
      <c r="BX528" s="1429" t="s">
        <v>38</v>
      </c>
      <c r="BY528" s="1272">
        <f>BY524-14</f>
        <v>42648</v>
      </c>
      <c r="BZ528" s="1335" t="s">
        <v>38</v>
      </c>
      <c r="CA528" s="1271">
        <f>CA524-14</f>
        <v>42732</v>
      </c>
      <c r="CB528" s="1305" t="s">
        <v>67</v>
      </c>
      <c r="CC528" s="1335" t="s">
        <v>67</v>
      </c>
      <c r="CD528" s="1429" t="s">
        <v>654</v>
      </c>
      <c r="CE528" s="1272">
        <f>CE524-14</f>
        <v>42837</v>
      </c>
      <c r="CF528" s="1306" t="s">
        <v>654</v>
      </c>
      <c r="CG528" s="1271">
        <f>CG524-14</f>
        <v>42913</v>
      </c>
      <c r="CH528" s="1305" t="s">
        <v>106</v>
      </c>
      <c r="CI528" s="1306" t="s">
        <v>654</v>
      </c>
    </row>
    <row r="529" spans="1:88" ht="30" hidden="1" customHeight="1" x14ac:dyDescent="0.25">
      <c r="A529" s="4698"/>
      <c r="B529" s="4709"/>
      <c r="C529" s="537" t="s">
        <v>467</v>
      </c>
      <c r="D529" s="537"/>
      <c r="E529" s="1395"/>
      <c r="F529" s="1395"/>
      <c r="G529" s="1354"/>
      <c r="H529" s="1355"/>
      <c r="I529" s="1356"/>
      <c r="J529" s="1357"/>
      <c r="K529" s="1358"/>
      <c r="L529" s="1359"/>
      <c r="M529" s="1357"/>
      <c r="N529" s="1360"/>
      <c r="O529" s="1359"/>
      <c r="P529" s="1390"/>
      <c r="Q529" s="1390"/>
      <c r="R529" s="1390"/>
      <c r="S529" s="1390"/>
      <c r="T529" s="1390"/>
      <c r="U529" s="1390"/>
      <c r="V529" s="1390"/>
      <c r="W529" s="1390"/>
      <c r="X529" s="1390"/>
      <c r="Y529" s="1390"/>
      <c r="Z529" s="1390"/>
      <c r="AA529" s="968"/>
      <c r="AB529" s="827"/>
      <c r="AC529" s="827"/>
      <c r="AD529" s="827"/>
      <c r="AE529" s="827"/>
      <c r="AF529" s="827"/>
      <c r="AG529" s="827"/>
      <c r="AH529" s="827"/>
      <c r="AI529" s="827"/>
      <c r="AJ529" s="829"/>
      <c r="AK529" s="829"/>
      <c r="AL529" s="827"/>
      <c r="AM529" s="827"/>
      <c r="AN529" s="827"/>
      <c r="AO529" s="827"/>
      <c r="AP529" s="827"/>
      <c r="AQ529" s="827"/>
      <c r="AR529" s="827"/>
      <c r="AS529" s="827"/>
      <c r="AT529" s="827"/>
      <c r="AU529" s="829"/>
      <c r="AV529" s="827"/>
      <c r="AW529" s="829"/>
      <c r="AX529" s="827"/>
      <c r="AY529" s="827"/>
      <c r="AZ529" s="827"/>
      <c r="BA529" s="827"/>
      <c r="BB529" s="827"/>
      <c r="BC529" s="827"/>
      <c r="BD529" s="827"/>
      <c r="BE529" s="827"/>
      <c r="BF529" s="827"/>
      <c r="BG529" s="827"/>
      <c r="BH529" s="827"/>
      <c r="BI529" s="1361"/>
      <c r="BJ529" s="1362"/>
      <c r="BK529" s="1363"/>
      <c r="BL529" s="1467"/>
      <c r="BM529" s="921"/>
      <c r="BN529" s="1478"/>
      <c r="BO529" s="768">
        <f t="shared" ref="BO529:CA529" si="717">BO530</f>
        <v>42370</v>
      </c>
      <c r="BP529" s="1582" t="str">
        <f t="shared" si="717"/>
        <v>same as 9/30</v>
      </c>
      <c r="BQ529" s="1583" t="str">
        <f t="shared" si="717"/>
        <v>same as 9/30</v>
      </c>
      <c r="BR529" s="1591" t="str">
        <f t="shared" si="717"/>
        <v>same as 1/30</v>
      </c>
      <c r="BS529" s="1585">
        <f t="shared" si="717"/>
        <v>42489</v>
      </c>
      <c r="BT529" s="1586" t="str">
        <f t="shared" si="717"/>
        <v>same as 1/30</v>
      </c>
      <c r="BU529" s="1942">
        <f t="shared" si="717"/>
        <v>42517</v>
      </c>
      <c r="BV529" s="1582" t="s">
        <v>109</v>
      </c>
      <c r="BW529" s="1583" t="s">
        <v>109</v>
      </c>
      <c r="BX529" s="1591" t="s">
        <v>38</v>
      </c>
      <c r="BY529" s="1585">
        <f t="shared" si="717"/>
        <v>42643</v>
      </c>
      <c r="BZ529" s="1583" t="s">
        <v>38</v>
      </c>
      <c r="CA529" s="768">
        <f t="shared" si="717"/>
        <v>42713</v>
      </c>
      <c r="CB529" s="1582" t="s">
        <v>67</v>
      </c>
      <c r="CC529" s="1583" t="s">
        <v>67</v>
      </c>
      <c r="CD529" s="1591" t="s">
        <v>654</v>
      </c>
      <c r="CE529" s="1585">
        <f>CE530</f>
        <v>42818</v>
      </c>
      <c r="CF529" s="1586" t="s">
        <v>654</v>
      </c>
      <c r="CG529" s="768">
        <f>CG530</f>
        <v>42894</v>
      </c>
      <c r="CH529" s="1582" t="s">
        <v>106</v>
      </c>
      <c r="CI529" s="1586" t="s">
        <v>654</v>
      </c>
    </row>
    <row r="530" spans="1:88" ht="30" hidden="1" customHeight="1" thickBot="1" x14ac:dyDescent="0.3">
      <c r="A530" s="4698"/>
      <c r="B530" s="4709"/>
      <c r="C530" s="1264" t="s">
        <v>505</v>
      </c>
      <c r="D530" s="1264" t="s">
        <v>418</v>
      </c>
      <c r="E530" s="927"/>
      <c r="F530" s="927"/>
      <c r="G530" s="1225">
        <v>42531</v>
      </c>
      <c r="H530" s="1226"/>
      <c r="I530" s="1227"/>
      <c r="J530" s="1225">
        <v>42561</v>
      </c>
      <c r="K530" s="1228"/>
      <c r="L530" s="1229"/>
      <c r="M530" s="1230">
        <v>42592</v>
      </c>
      <c r="N530" s="1231"/>
      <c r="O530" s="1229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4265"/>
      <c r="AB530" s="1"/>
      <c r="AC530" s="827"/>
      <c r="AD530" s="827"/>
      <c r="AE530" s="827"/>
      <c r="AF530" s="827"/>
      <c r="AG530" s="1"/>
      <c r="AH530" s="1"/>
      <c r="AI530" s="1"/>
      <c r="AJ530" s="2803"/>
      <c r="AK530" s="2803"/>
      <c r="AL530" s="1"/>
      <c r="AM530" s="1"/>
      <c r="AN530" s="1"/>
      <c r="AO530" s="1"/>
      <c r="AP530" s="1"/>
      <c r="AQ530" s="1"/>
      <c r="AR530" s="1"/>
      <c r="AS530" s="1"/>
      <c r="AT530" s="1"/>
      <c r="AU530" s="2803"/>
      <c r="AV530" s="1"/>
      <c r="AW530" s="2803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260"/>
      <c r="BJ530" s="1261"/>
      <c r="BK530" s="1262"/>
      <c r="BL530" s="1470" t="s">
        <v>38</v>
      </c>
      <c r="BM530" s="915">
        <f>BM526-20</f>
        <v>42300</v>
      </c>
      <c r="BN530" s="1480" t="s">
        <v>38</v>
      </c>
      <c r="BO530" s="770">
        <f>BO526-20</f>
        <v>42370</v>
      </c>
      <c r="BP530" s="580" t="s">
        <v>67</v>
      </c>
      <c r="BQ530" s="1338" t="s">
        <v>67</v>
      </c>
      <c r="BR530" s="1240" t="s">
        <v>25</v>
      </c>
      <c r="BS530" s="210">
        <f>BS526-20</f>
        <v>42489</v>
      </c>
      <c r="BT530" s="1234" t="s">
        <v>25</v>
      </c>
      <c r="BU530" s="1194">
        <f>BU526-20</f>
        <v>42517</v>
      </c>
      <c r="BV530" s="580" t="s">
        <v>109</v>
      </c>
      <c r="BW530" s="1338" t="s">
        <v>109</v>
      </c>
      <c r="BX530" s="1240" t="s">
        <v>38</v>
      </c>
      <c r="BY530" s="210">
        <f>BY526-20</f>
        <v>42643</v>
      </c>
      <c r="BZ530" s="1338" t="s">
        <v>38</v>
      </c>
      <c r="CA530" s="770">
        <f>CA526-20</f>
        <v>42713</v>
      </c>
      <c r="CB530" s="580" t="s">
        <v>67</v>
      </c>
      <c r="CC530" s="1338" t="s">
        <v>67</v>
      </c>
      <c r="CD530" s="1240" t="s">
        <v>654</v>
      </c>
      <c r="CE530" s="210">
        <f>CE526-20</f>
        <v>42818</v>
      </c>
      <c r="CF530" s="1234" t="s">
        <v>654</v>
      </c>
      <c r="CG530" s="770">
        <f>CG526-20</f>
        <v>42894</v>
      </c>
      <c r="CH530" s="580" t="s">
        <v>106</v>
      </c>
      <c r="CI530" s="1234" t="s">
        <v>654</v>
      </c>
    </row>
    <row r="531" spans="1:88" ht="30" hidden="1" customHeight="1" x14ac:dyDescent="0.25">
      <c r="A531" s="4698"/>
      <c r="B531" s="4709"/>
      <c r="C531" s="1299" t="s">
        <v>506</v>
      </c>
      <c r="D531" s="1299" t="s">
        <v>420</v>
      </c>
      <c r="E531" s="1311"/>
      <c r="F531" s="1311"/>
      <c r="G531" s="1311"/>
      <c r="H531" s="1311"/>
      <c r="I531" s="1311"/>
      <c r="J531" s="1311"/>
      <c r="K531" s="1312"/>
      <c r="L531" s="1312"/>
      <c r="M531" s="1403"/>
      <c r="N531" s="1396"/>
      <c r="O531" s="1396"/>
      <c r="P531" s="1396"/>
      <c r="Q531" s="1396"/>
      <c r="R531" s="1396"/>
      <c r="S531" s="1396"/>
      <c r="T531" s="1396"/>
      <c r="U531" s="1396"/>
      <c r="V531" s="1396"/>
      <c r="W531" s="1396"/>
      <c r="X531" s="1396"/>
      <c r="Y531" s="1396"/>
      <c r="Z531" s="1396"/>
      <c r="AA531" s="1397"/>
      <c r="AB531" s="1395"/>
      <c r="AC531" s="1395"/>
      <c r="AD531" s="1395"/>
      <c r="AE531" s="1395"/>
      <c r="AF531" s="1395"/>
      <c r="AG531" s="1395"/>
      <c r="AH531" s="1395"/>
      <c r="AI531" s="1395"/>
      <c r="AJ531" s="1398"/>
      <c r="AK531" s="1398"/>
      <c r="AL531" s="1395"/>
      <c r="AM531" s="1395"/>
      <c r="AN531" s="1395"/>
      <c r="AO531" s="1395"/>
      <c r="AP531" s="1395"/>
      <c r="AQ531" s="1395"/>
      <c r="AR531" s="1395"/>
      <c r="AS531" s="1395"/>
      <c r="AT531" s="1395"/>
      <c r="AU531" s="1398"/>
      <c r="AV531" s="1395"/>
      <c r="AW531" s="1398"/>
      <c r="AX531" s="1395"/>
      <c r="AY531" s="1395"/>
      <c r="AZ531" s="1395"/>
      <c r="BA531" s="1395"/>
      <c r="BB531" s="1395"/>
      <c r="BC531" s="1395"/>
      <c r="BD531" s="1395"/>
      <c r="BE531" s="1395"/>
      <c r="BF531" s="1395"/>
      <c r="BG531" s="1395"/>
      <c r="BH531" s="1395"/>
      <c r="BI531" s="1404"/>
      <c r="BJ531" s="1404"/>
      <c r="BK531" s="1404"/>
      <c r="BL531" s="1467" t="s">
        <v>38</v>
      </c>
      <c r="BM531" s="921">
        <f>BM530-3</f>
        <v>42297</v>
      </c>
      <c r="BN531" s="1478" t="s">
        <v>38</v>
      </c>
      <c r="BO531" s="1271">
        <f>BO530-3</f>
        <v>42367</v>
      </c>
      <c r="BP531" s="1305" t="s">
        <v>67</v>
      </c>
      <c r="BQ531" s="1335" t="s">
        <v>67</v>
      </c>
      <c r="BR531" s="1429" t="s">
        <v>25</v>
      </c>
      <c r="BS531" s="1272">
        <f>BS530-3</f>
        <v>42486</v>
      </c>
      <c r="BT531" s="1306" t="s">
        <v>25</v>
      </c>
      <c r="BU531" s="1938">
        <f>BU530-3</f>
        <v>42514</v>
      </c>
      <c r="BV531" s="1305" t="s">
        <v>109</v>
      </c>
      <c r="BW531" s="1335" t="s">
        <v>109</v>
      </c>
      <c r="BX531" s="1429" t="s">
        <v>38</v>
      </c>
      <c r="BY531" s="1272">
        <f>BY530-3</f>
        <v>42640</v>
      </c>
      <c r="BZ531" s="1335" t="s">
        <v>38</v>
      </c>
      <c r="CA531" s="1271">
        <f>CA530-3</f>
        <v>42710</v>
      </c>
      <c r="CB531" s="1305" t="s">
        <v>67</v>
      </c>
      <c r="CC531" s="1335" t="s">
        <v>67</v>
      </c>
      <c r="CD531" s="1429" t="s">
        <v>654</v>
      </c>
      <c r="CE531" s="1272">
        <f>CE530-3</f>
        <v>42815</v>
      </c>
      <c r="CF531" s="1306" t="s">
        <v>654</v>
      </c>
      <c r="CG531" s="1271">
        <f>CG530-3</f>
        <v>42891</v>
      </c>
      <c r="CH531" s="1305" t="s">
        <v>106</v>
      </c>
      <c r="CI531" s="1306" t="s">
        <v>654</v>
      </c>
    </row>
    <row r="532" spans="1:88" ht="30" hidden="1" customHeight="1" x14ac:dyDescent="0.25">
      <c r="A532" s="4698"/>
      <c r="B532" s="4709"/>
      <c r="C532" s="1264" t="s">
        <v>507</v>
      </c>
      <c r="D532" s="1264" t="s">
        <v>511</v>
      </c>
      <c r="E532" s="90"/>
      <c r="F532" s="90"/>
      <c r="G532" s="90"/>
      <c r="H532" s="90"/>
      <c r="I532" s="90"/>
      <c r="J532" s="90"/>
      <c r="K532" s="13"/>
      <c r="L532" s="13"/>
      <c r="M532" s="185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4265"/>
      <c r="AB532" s="1"/>
      <c r="AC532" s="827"/>
      <c r="AD532" s="827"/>
      <c r="AE532" s="827"/>
      <c r="AF532" s="827"/>
      <c r="AG532" s="1"/>
      <c r="AH532" s="1"/>
      <c r="AI532" s="1"/>
      <c r="AJ532" s="2803"/>
      <c r="AK532" s="2803"/>
      <c r="AL532" s="1"/>
      <c r="AM532" s="1"/>
      <c r="AN532" s="1"/>
      <c r="AO532" s="1"/>
      <c r="AP532" s="1"/>
      <c r="AQ532" s="1"/>
      <c r="AR532" s="1"/>
      <c r="AS532" s="1"/>
      <c r="AT532" s="1"/>
      <c r="AU532" s="2803"/>
      <c r="AV532" s="1"/>
      <c r="AW532" s="2803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405"/>
      <c r="BJ532" s="1405"/>
      <c r="BK532" s="1405"/>
      <c r="BL532" s="1470" t="s">
        <v>38</v>
      </c>
      <c r="BM532" s="915">
        <f>BM533+2</f>
        <v>42272</v>
      </c>
      <c r="BN532" s="1480" t="s">
        <v>38</v>
      </c>
      <c r="BO532" s="770">
        <f>BO533+2</f>
        <v>42342</v>
      </c>
      <c r="BP532" s="580" t="s">
        <v>67</v>
      </c>
      <c r="BQ532" s="1338" t="s">
        <v>67</v>
      </c>
      <c r="BR532" s="1240" t="s">
        <v>25</v>
      </c>
      <c r="BS532" s="210">
        <f>BS533+2</f>
        <v>42461</v>
      </c>
      <c r="BT532" s="1234" t="s">
        <v>25</v>
      </c>
      <c r="BU532" s="1194">
        <f>BU533+2</f>
        <v>42496</v>
      </c>
      <c r="BV532" s="580" t="s">
        <v>109</v>
      </c>
      <c r="BW532" s="1338" t="s">
        <v>109</v>
      </c>
      <c r="BX532" s="1240" t="s">
        <v>38</v>
      </c>
      <c r="BY532" s="2774">
        <f>BY533+2</f>
        <v>42622</v>
      </c>
      <c r="BZ532" s="1338" t="s">
        <v>38</v>
      </c>
      <c r="CA532" s="770">
        <f>CA533+2</f>
        <v>42685</v>
      </c>
      <c r="CB532" s="580" t="s">
        <v>67</v>
      </c>
      <c r="CC532" s="1338" t="s">
        <v>67</v>
      </c>
      <c r="CD532" s="1240" t="s">
        <v>654</v>
      </c>
      <c r="CE532" s="210">
        <f>CE533+2</f>
        <v>42790</v>
      </c>
      <c r="CF532" s="1234" t="s">
        <v>654</v>
      </c>
      <c r="CG532" s="770">
        <f>CG533+2</f>
        <v>42866</v>
      </c>
      <c r="CH532" s="580" t="s">
        <v>106</v>
      </c>
      <c r="CI532" s="1234" t="s">
        <v>654</v>
      </c>
    </row>
    <row r="533" spans="1:88" ht="30" hidden="1" customHeight="1" x14ac:dyDescent="0.25">
      <c r="A533" s="4698"/>
      <c r="B533" s="4709"/>
      <c r="C533" s="1299" t="s">
        <v>508</v>
      </c>
      <c r="D533" s="1299" t="s">
        <v>422</v>
      </c>
      <c r="E533" s="1311"/>
      <c r="F533" s="1311"/>
      <c r="G533" s="1311"/>
      <c r="H533" s="1311"/>
      <c r="I533" s="1311"/>
      <c r="J533" s="1311"/>
      <c r="K533" s="1312"/>
      <c r="L533" s="1312"/>
      <c r="M533" s="1403"/>
      <c r="N533" s="1396"/>
      <c r="O533" s="1396"/>
      <c r="P533" s="1396"/>
      <c r="Q533" s="1396"/>
      <c r="R533" s="1396"/>
      <c r="S533" s="1396"/>
      <c r="T533" s="1396"/>
      <c r="U533" s="1396"/>
      <c r="V533" s="1396"/>
      <c r="W533" s="1396"/>
      <c r="X533" s="1396"/>
      <c r="Y533" s="1396"/>
      <c r="Z533" s="1396"/>
      <c r="AA533" s="1397"/>
      <c r="AB533" s="1395"/>
      <c r="AC533" s="1395"/>
      <c r="AD533" s="1395"/>
      <c r="AE533" s="1395"/>
      <c r="AF533" s="1395"/>
      <c r="AG533" s="1395"/>
      <c r="AH533" s="1395"/>
      <c r="AI533" s="1395"/>
      <c r="AJ533" s="1398"/>
      <c r="AK533" s="1398"/>
      <c r="AL533" s="1395"/>
      <c r="AM533" s="1395"/>
      <c r="AN533" s="1395"/>
      <c r="AO533" s="1395"/>
      <c r="AP533" s="1395"/>
      <c r="AQ533" s="1395"/>
      <c r="AR533" s="1395"/>
      <c r="AS533" s="1395"/>
      <c r="AT533" s="1395"/>
      <c r="AU533" s="1398"/>
      <c r="AV533" s="1395"/>
      <c r="AW533" s="1398"/>
      <c r="AX533" s="1395"/>
      <c r="AY533" s="1395"/>
      <c r="AZ533" s="1395"/>
      <c r="BA533" s="1395"/>
      <c r="BB533" s="1395"/>
      <c r="BC533" s="1395"/>
      <c r="BD533" s="1395"/>
      <c r="BE533" s="1395"/>
      <c r="BF533" s="1395"/>
      <c r="BG533" s="1395"/>
      <c r="BH533" s="1395"/>
      <c r="BI533" s="1404"/>
      <c r="BJ533" s="1404"/>
      <c r="BK533" s="1404"/>
      <c r="BL533" s="1467" t="s">
        <v>38</v>
      </c>
      <c r="BM533" s="921">
        <f>BM535+7</f>
        <v>42270</v>
      </c>
      <c r="BN533" s="1478" t="s">
        <v>38</v>
      </c>
      <c r="BO533" s="1271">
        <f>BO535+7</f>
        <v>42340</v>
      </c>
      <c r="BP533" s="1305" t="s">
        <v>67</v>
      </c>
      <c r="BQ533" s="1335" t="s">
        <v>67</v>
      </c>
      <c r="BR533" s="1429" t="s">
        <v>25</v>
      </c>
      <c r="BS533" s="1272">
        <f>BS535+7</f>
        <v>42459</v>
      </c>
      <c r="BT533" s="1306" t="s">
        <v>25</v>
      </c>
      <c r="BU533" s="1938">
        <f>BU535+7</f>
        <v>42494</v>
      </c>
      <c r="BV533" s="1305" t="s">
        <v>109</v>
      </c>
      <c r="BW533" s="1335" t="s">
        <v>109</v>
      </c>
      <c r="BX533" s="1429" t="s">
        <v>38</v>
      </c>
      <c r="BY533" s="2775">
        <f>BY535+14</f>
        <v>42620</v>
      </c>
      <c r="BZ533" s="1335" t="s">
        <v>38</v>
      </c>
      <c r="CA533" s="1271">
        <f>CA535+7</f>
        <v>42683</v>
      </c>
      <c r="CB533" s="1305" t="s">
        <v>67</v>
      </c>
      <c r="CC533" s="1335" t="s">
        <v>67</v>
      </c>
      <c r="CD533" s="1429" t="s">
        <v>654</v>
      </c>
      <c r="CE533" s="1272">
        <f>CE535+7</f>
        <v>42788</v>
      </c>
      <c r="CF533" s="1306" t="s">
        <v>654</v>
      </c>
      <c r="CG533" s="1271">
        <f>CG535+7</f>
        <v>42864</v>
      </c>
      <c r="CH533" s="1305" t="s">
        <v>106</v>
      </c>
      <c r="CI533" s="1306" t="s">
        <v>654</v>
      </c>
    </row>
    <row r="534" spans="1:88" ht="30" hidden="1" customHeight="1" x14ac:dyDescent="0.25">
      <c r="A534" s="4698"/>
      <c r="B534" s="4709"/>
      <c r="C534" s="1264" t="s">
        <v>446</v>
      </c>
      <c r="D534" s="1264" t="s">
        <v>446</v>
      </c>
      <c r="E534" s="90"/>
      <c r="F534" s="90"/>
      <c r="G534" s="90"/>
      <c r="H534" s="90"/>
      <c r="I534" s="90"/>
      <c r="J534" s="90"/>
      <c r="K534" s="13"/>
      <c r="L534" s="13"/>
      <c r="M534" s="185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4265"/>
      <c r="AB534" s="1"/>
      <c r="AC534" s="827"/>
      <c r="AD534" s="827"/>
      <c r="AE534" s="827"/>
      <c r="AF534" s="827"/>
      <c r="AG534" s="1"/>
      <c r="AH534" s="1"/>
      <c r="AI534" s="1"/>
      <c r="AJ534" s="2803"/>
      <c r="AK534" s="2803"/>
      <c r="AL534" s="1"/>
      <c r="AM534" s="1"/>
      <c r="AN534" s="1"/>
      <c r="AO534" s="1"/>
      <c r="AP534" s="1"/>
      <c r="AQ534" s="1"/>
      <c r="AR534" s="1"/>
      <c r="AS534" s="1"/>
      <c r="AT534" s="1"/>
      <c r="AU534" s="2803"/>
      <c r="AV534" s="1"/>
      <c r="AW534" s="2803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405"/>
      <c r="BJ534" s="1405"/>
      <c r="BK534" s="1405"/>
      <c r="BL534" s="1470" t="s">
        <v>38</v>
      </c>
      <c r="BM534" s="915">
        <f>BM533-2</f>
        <v>42268</v>
      </c>
      <c r="BN534" s="1480" t="s">
        <v>38</v>
      </c>
      <c r="BO534" s="770">
        <f>BO533-2</f>
        <v>42338</v>
      </c>
      <c r="BP534" s="580" t="s">
        <v>67</v>
      </c>
      <c r="BQ534" s="1338" t="s">
        <v>67</v>
      </c>
      <c r="BR534" s="1240" t="s">
        <v>25</v>
      </c>
      <c r="BS534" s="210">
        <f>BS533-2</f>
        <v>42457</v>
      </c>
      <c r="BT534" s="1234" t="s">
        <v>25</v>
      </c>
      <c r="BU534" s="1194">
        <f>BU533-2</f>
        <v>42492</v>
      </c>
      <c r="BV534" s="580" t="s">
        <v>109</v>
      </c>
      <c r="BW534" s="1338" t="s">
        <v>109</v>
      </c>
      <c r="BX534" s="1240" t="s">
        <v>38</v>
      </c>
      <c r="BY534" s="210">
        <f>BY533-2</f>
        <v>42618</v>
      </c>
      <c r="BZ534" s="1338" t="s">
        <v>38</v>
      </c>
      <c r="CA534" s="770">
        <f>CA533-2</f>
        <v>42681</v>
      </c>
      <c r="CB534" s="580" t="s">
        <v>67</v>
      </c>
      <c r="CC534" s="1338" t="s">
        <v>67</v>
      </c>
      <c r="CD534" s="1240" t="s">
        <v>654</v>
      </c>
      <c r="CE534" s="210">
        <f>CE533-2</f>
        <v>42786</v>
      </c>
      <c r="CF534" s="1234" t="s">
        <v>654</v>
      </c>
      <c r="CG534" s="770">
        <f>CG533-2</f>
        <v>42862</v>
      </c>
      <c r="CH534" s="1269" t="s">
        <v>106</v>
      </c>
      <c r="CI534" s="1270" t="s">
        <v>654</v>
      </c>
    </row>
    <row r="535" spans="1:88" ht="30" hidden="1" customHeight="1" x14ac:dyDescent="0.25">
      <c r="A535" s="4698"/>
      <c r="B535" s="4709"/>
      <c r="C535" s="1299" t="s">
        <v>509</v>
      </c>
      <c r="D535" s="1299" t="s">
        <v>422</v>
      </c>
      <c r="E535" s="90"/>
      <c r="F535" s="90"/>
      <c r="G535" s="90"/>
      <c r="H535" s="90"/>
      <c r="I535" s="90"/>
      <c r="J535" s="90"/>
      <c r="K535" s="13"/>
      <c r="L535" s="13"/>
      <c r="M535" s="185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4265"/>
      <c r="AB535" s="1"/>
      <c r="AC535" s="827"/>
      <c r="AD535" s="827"/>
      <c r="AE535" s="827"/>
      <c r="AF535" s="827"/>
      <c r="AG535" s="1"/>
      <c r="AH535" s="1"/>
      <c r="AI535" s="1"/>
      <c r="AJ535" s="2803"/>
      <c r="AK535" s="2803"/>
      <c r="AL535" s="1"/>
      <c r="AM535" s="1"/>
      <c r="AN535" s="1"/>
      <c r="AO535" s="1"/>
      <c r="AP535" s="1"/>
      <c r="AQ535" s="1"/>
      <c r="AR535" s="1"/>
      <c r="AS535" s="1"/>
      <c r="AT535" s="1"/>
      <c r="AU535" s="2803"/>
      <c r="AV535" s="1"/>
      <c r="AW535" s="2803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405"/>
      <c r="BJ535" s="1405"/>
      <c r="BK535" s="1405"/>
      <c r="BL535" s="1467" t="s">
        <v>38</v>
      </c>
      <c r="BM535" s="921">
        <f>BM524-63</f>
        <v>42263</v>
      </c>
      <c r="BN535" s="1478" t="s">
        <v>38</v>
      </c>
      <c r="BO535" s="1271">
        <f>BO524-63</f>
        <v>42333</v>
      </c>
      <c r="BP535" s="1305" t="s">
        <v>67</v>
      </c>
      <c r="BQ535" s="1335" t="s">
        <v>67</v>
      </c>
      <c r="BR535" s="1429" t="s">
        <v>25</v>
      </c>
      <c r="BS535" s="1272">
        <f>BS524-63</f>
        <v>42452</v>
      </c>
      <c r="BT535" s="1306" t="s">
        <v>25</v>
      </c>
      <c r="BU535" s="1938">
        <f>BU524-63</f>
        <v>42487</v>
      </c>
      <c r="BV535" s="1305" t="s">
        <v>109</v>
      </c>
      <c r="BW535" s="1335" t="s">
        <v>109</v>
      </c>
      <c r="BX535" s="1429" t="s">
        <v>38</v>
      </c>
      <c r="BY535" s="1272">
        <f>BY525-63</f>
        <v>42606</v>
      </c>
      <c r="BZ535" s="1335" t="s">
        <v>38</v>
      </c>
      <c r="CA535" s="1271">
        <f>CA525-63</f>
        <v>42676</v>
      </c>
      <c r="CB535" s="1305" t="s">
        <v>67</v>
      </c>
      <c r="CC535" s="1335" t="s">
        <v>67</v>
      </c>
      <c r="CD535" s="1429" t="s">
        <v>654</v>
      </c>
      <c r="CE535" s="1272">
        <f>CE525-63</f>
        <v>42781</v>
      </c>
      <c r="CF535" s="1306" t="s">
        <v>654</v>
      </c>
      <c r="CG535" s="1271">
        <f>CG525-63</f>
        <v>42857</v>
      </c>
      <c r="CH535" s="1305" t="s">
        <v>106</v>
      </c>
      <c r="CI535" s="1306" t="s">
        <v>654</v>
      </c>
    </row>
    <row r="536" spans="1:88" ht="30" hidden="1" customHeight="1" thickBot="1" x14ac:dyDescent="0.3">
      <c r="A536" s="4698"/>
      <c r="B536" s="4710"/>
      <c r="C536" s="1313" t="s">
        <v>430</v>
      </c>
      <c r="D536" s="1313" t="s">
        <v>430</v>
      </c>
      <c r="E536" s="1406"/>
      <c r="F536" s="1406"/>
      <c r="G536" s="1406"/>
      <c r="H536" s="1406"/>
      <c r="I536" s="1406"/>
      <c r="J536" s="1406"/>
      <c r="K536" s="1407"/>
      <c r="L536" s="1407"/>
      <c r="M536" s="1408"/>
      <c r="N536" s="1409"/>
      <c r="O536" s="1409"/>
      <c r="P536" s="1409"/>
      <c r="Q536" s="1409"/>
      <c r="R536" s="1409"/>
      <c r="S536" s="1409"/>
      <c r="T536" s="1409"/>
      <c r="U536" s="1409"/>
      <c r="V536" s="1409"/>
      <c r="W536" s="1409"/>
      <c r="X536" s="1409"/>
      <c r="Y536" s="1409"/>
      <c r="Z536" s="1409"/>
      <c r="AA536" s="1410"/>
      <c r="AB536" s="1411"/>
      <c r="AC536" s="1411"/>
      <c r="AD536" s="1411"/>
      <c r="AE536" s="1411"/>
      <c r="AF536" s="1411"/>
      <c r="AG536" s="1411"/>
      <c r="AH536" s="1411"/>
      <c r="AI536" s="1411"/>
      <c r="AJ536" s="1412"/>
      <c r="AK536" s="1412"/>
      <c r="AL536" s="1411"/>
      <c r="AM536" s="1411"/>
      <c r="AN536" s="1411"/>
      <c r="AO536" s="1411"/>
      <c r="AP536" s="1411"/>
      <c r="AQ536" s="1411"/>
      <c r="AR536" s="1411"/>
      <c r="AS536" s="1411"/>
      <c r="AT536" s="1411"/>
      <c r="AU536" s="1412"/>
      <c r="AV536" s="1411"/>
      <c r="AW536" s="1412"/>
      <c r="AX536" s="1411"/>
      <c r="AY536" s="1411"/>
      <c r="AZ536" s="1411"/>
      <c r="BA536" s="1411"/>
      <c r="BB536" s="1411"/>
      <c r="BC536" s="1411"/>
      <c r="BD536" s="1411"/>
      <c r="BE536" s="1411"/>
      <c r="BF536" s="1411"/>
      <c r="BG536" s="1411"/>
      <c r="BH536" s="1411"/>
      <c r="BI536" s="1413"/>
      <c r="BJ536" s="1413"/>
      <c r="BK536" s="1413"/>
      <c r="BL536" s="1471" t="s">
        <v>38</v>
      </c>
      <c r="BM536" s="1472" t="s">
        <v>192</v>
      </c>
      <c r="BN536" s="1481" t="s">
        <v>38</v>
      </c>
      <c r="BO536" s="1271">
        <f>BO524-70</f>
        <v>42326</v>
      </c>
      <c r="BP536" s="1305" t="s">
        <v>67</v>
      </c>
      <c r="BQ536" s="1335" t="s">
        <v>67</v>
      </c>
      <c r="BR536" s="1429" t="s">
        <v>25</v>
      </c>
      <c r="BS536" s="1305" t="s">
        <v>106</v>
      </c>
      <c r="BT536" s="1306" t="s">
        <v>25</v>
      </c>
      <c r="BU536" s="1938">
        <f>BU524-70</f>
        <v>42480</v>
      </c>
      <c r="BV536" s="1305" t="s">
        <v>109</v>
      </c>
      <c r="BW536" s="1335" t="s">
        <v>109</v>
      </c>
      <c r="BX536" s="1429" t="s">
        <v>38</v>
      </c>
      <c r="BY536" s="1305" t="s">
        <v>106</v>
      </c>
      <c r="BZ536" s="1335" t="s">
        <v>38</v>
      </c>
      <c r="CA536" s="1271">
        <f>CA524-70</f>
        <v>42676</v>
      </c>
      <c r="CB536" s="1305" t="s">
        <v>67</v>
      </c>
      <c r="CC536" s="1335" t="s">
        <v>67</v>
      </c>
      <c r="CD536" s="1429" t="s">
        <v>654</v>
      </c>
      <c r="CE536" s="1272">
        <f>CE524-70</f>
        <v>42781</v>
      </c>
      <c r="CF536" s="1306" t="s">
        <v>654</v>
      </c>
      <c r="CG536" s="1271">
        <f>CG524-70</f>
        <v>42857</v>
      </c>
      <c r="CH536" s="1305" t="s">
        <v>106</v>
      </c>
      <c r="CI536" s="1306" t="s">
        <v>654</v>
      </c>
    </row>
    <row r="537" spans="1:88" ht="30" hidden="1" customHeight="1" thickBot="1" x14ac:dyDescent="0.3">
      <c r="A537" s="4698"/>
      <c r="B537" s="12"/>
      <c r="C537" s="1571" t="s">
        <v>452</v>
      </c>
      <c r="D537" s="1571"/>
      <c r="E537" s="1421"/>
      <c r="F537" s="1421"/>
      <c r="G537" s="1421"/>
      <c r="H537" s="1421"/>
      <c r="I537" s="1421"/>
      <c r="J537" s="1421"/>
      <c r="K537" s="1422"/>
      <c r="L537" s="1422"/>
      <c r="M537" s="1423"/>
      <c r="N537" s="1424"/>
      <c r="O537" s="1424"/>
      <c r="P537" s="1424"/>
      <c r="Q537" s="1424"/>
      <c r="R537" s="1424"/>
      <c r="S537" s="1424"/>
      <c r="T537" s="1424"/>
      <c r="U537" s="1424"/>
      <c r="V537" s="1424"/>
      <c r="W537" s="1424"/>
      <c r="X537" s="1424"/>
      <c r="Y537" s="1424"/>
      <c r="Z537" s="1424"/>
      <c r="AA537" s="1425"/>
      <c r="AB537" s="1426"/>
      <c r="AC537" s="1427"/>
      <c r="AD537" s="1427"/>
      <c r="AE537" s="1427"/>
      <c r="AF537" s="1427"/>
      <c r="AG537" s="1426"/>
      <c r="AH537" s="1426"/>
      <c r="AI537" s="1426"/>
      <c r="AJ537" s="1428"/>
      <c r="AK537" s="1428"/>
      <c r="AL537" s="1426"/>
      <c r="AM537" s="1426"/>
      <c r="AN537" s="1426"/>
      <c r="AO537" s="1426"/>
      <c r="AP537" s="1426"/>
      <c r="AQ537" s="1426"/>
      <c r="AR537" s="1426"/>
      <c r="AS537" s="1426"/>
      <c r="AT537" s="1426"/>
      <c r="AU537" s="1428"/>
      <c r="AV537" s="1426"/>
      <c r="AW537" s="1428"/>
      <c r="AX537" s="1426"/>
      <c r="AY537" s="1426"/>
      <c r="AZ537" s="1426"/>
      <c r="BA537" s="1426"/>
      <c r="BB537" s="1426"/>
      <c r="BC537" s="1426"/>
      <c r="BD537" s="1426"/>
      <c r="BE537" s="1426"/>
      <c r="BF537" s="1426"/>
      <c r="BG537" s="1426"/>
      <c r="BH537" s="1426"/>
      <c r="BI537" s="1426"/>
      <c r="BJ537" s="1426"/>
      <c r="BK537" s="1426"/>
      <c r="BL537" s="1473" t="s">
        <v>38</v>
      </c>
      <c r="BM537" s="1474">
        <f>BM535-7</f>
        <v>42256</v>
      </c>
      <c r="BN537" s="1481" t="s">
        <v>38</v>
      </c>
      <c r="BO537" s="1505">
        <f>BO535-7</f>
        <v>42326</v>
      </c>
      <c r="BP537" s="1305" t="s">
        <v>67</v>
      </c>
      <c r="BQ537" s="1335" t="s">
        <v>67</v>
      </c>
      <c r="BR537" s="1429" t="s">
        <v>25</v>
      </c>
      <c r="BS537" s="1483">
        <f>BS535-7</f>
        <v>42445</v>
      </c>
      <c r="BT537" s="1306" t="s">
        <v>25</v>
      </c>
      <c r="BU537" s="1945">
        <f>BU535-7</f>
        <v>42480</v>
      </c>
      <c r="BV537" s="1305" t="s">
        <v>109</v>
      </c>
      <c r="BW537" s="1335" t="s">
        <v>109</v>
      </c>
      <c r="BX537" s="1429" t="s">
        <v>38</v>
      </c>
      <c r="BY537" s="1483">
        <f>BY535-7</f>
        <v>42599</v>
      </c>
      <c r="BZ537" s="1335" t="s">
        <v>38</v>
      </c>
      <c r="CA537" s="1505">
        <f>CA535-7</f>
        <v>42669</v>
      </c>
      <c r="CB537" s="1305" t="s">
        <v>67</v>
      </c>
      <c r="CC537" s="1335" t="s">
        <v>67</v>
      </c>
      <c r="CD537" s="1429" t="s">
        <v>654</v>
      </c>
      <c r="CE537" s="1483">
        <f>CE535-7</f>
        <v>42774</v>
      </c>
      <c r="CF537" s="1306" t="s">
        <v>654</v>
      </c>
      <c r="CG537" s="1505">
        <f>CG535-7</f>
        <v>42850</v>
      </c>
      <c r="CH537" s="1305" t="s">
        <v>106</v>
      </c>
      <c r="CI537" s="1306" t="s">
        <v>654</v>
      </c>
    </row>
    <row r="538" spans="1:88" ht="30" hidden="1" customHeight="1" thickBot="1" x14ac:dyDescent="0.3">
      <c r="A538" s="4699"/>
      <c r="B538" s="12"/>
      <c r="C538" s="1572" t="s">
        <v>464</v>
      </c>
      <c r="D538" s="1572"/>
      <c r="E538" s="1562"/>
      <c r="F538" s="1562"/>
      <c r="G538" s="1562"/>
      <c r="H538" s="1562"/>
      <c r="I538" s="1562"/>
      <c r="J538" s="1562"/>
      <c r="K538" s="1563"/>
      <c r="L538" s="1563"/>
      <c r="M538" s="1564"/>
      <c r="N538" s="1565"/>
      <c r="O538" s="1565"/>
      <c r="P538" s="1565"/>
      <c r="Q538" s="1565"/>
      <c r="R538" s="1565"/>
      <c r="S538" s="1565"/>
      <c r="T538" s="1565"/>
      <c r="U538" s="1565"/>
      <c r="V538" s="1565"/>
      <c r="W538" s="1565"/>
      <c r="X538" s="1565"/>
      <c r="Y538" s="1565"/>
      <c r="Z538" s="1565"/>
      <c r="AA538" s="1566"/>
      <c r="AB538" s="1567"/>
      <c r="AC538" s="1561"/>
      <c r="AD538" s="1561"/>
      <c r="AE538" s="1561"/>
      <c r="AF538" s="1561"/>
      <c r="AG538" s="1567"/>
      <c r="AH538" s="1567"/>
      <c r="AI538" s="1567"/>
      <c r="AJ538" s="1568"/>
      <c r="AK538" s="1568"/>
      <c r="AL538" s="1567"/>
      <c r="AM538" s="1567"/>
      <c r="AN538" s="1567"/>
      <c r="AO538" s="1567"/>
      <c r="AP538" s="1567"/>
      <c r="AQ538" s="1567"/>
      <c r="AR538" s="1567"/>
      <c r="AS538" s="1567"/>
      <c r="AT538" s="1567"/>
      <c r="AU538" s="1568"/>
      <c r="AV538" s="1567"/>
      <c r="AW538" s="1568"/>
      <c r="AX538" s="1567"/>
      <c r="AY538" s="1567"/>
      <c r="AZ538" s="1567"/>
      <c r="BA538" s="1567"/>
      <c r="BB538" s="1567"/>
      <c r="BC538" s="1567"/>
      <c r="BD538" s="1567"/>
      <c r="BE538" s="1567"/>
      <c r="BF538" s="1567"/>
      <c r="BG538" s="1567"/>
      <c r="BH538" s="1567"/>
      <c r="BI538" s="1567"/>
      <c r="BJ538" s="1567"/>
      <c r="BK538" s="1567"/>
      <c r="BL538" s="1569"/>
      <c r="BM538" s="1570"/>
      <c r="BN538" s="1569"/>
      <c r="BO538" s="1573">
        <f>BO537-7</f>
        <v>42319</v>
      </c>
      <c r="BP538" s="1574" t="s">
        <v>67</v>
      </c>
      <c r="BQ538" s="1576" t="s">
        <v>67</v>
      </c>
      <c r="BR538" s="1577" t="s">
        <v>25</v>
      </c>
      <c r="BS538" s="1575">
        <f>BS537-7</f>
        <v>42438</v>
      </c>
      <c r="BT538" s="1587" t="s">
        <v>25</v>
      </c>
      <c r="BU538" s="1946">
        <f>BU537-7</f>
        <v>42473</v>
      </c>
      <c r="BV538" s="1574" t="s">
        <v>109</v>
      </c>
      <c r="BW538" s="1576" t="s">
        <v>109</v>
      </c>
      <c r="BX538" s="1577" t="s">
        <v>38</v>
      </c>
      <c r="BY538" s="1575">
        <f>BY537-7</f>
        <v>42592</v>
      </c>
      <c r="BZ538" s="1576" t="s">
        <v>38</v>
      </c>
      <c r="CA538" s="1573">
        <f>CA537-7</f>
        <v>42662</v>
      </c>
      <c r="CB538" s="1574" t="s">
        <v>67</v>
      </c>
      <c r="CC538" s="1576" t="s">
        <v>67</v>
      </c>
      <c r="CD538" s="1577" t="s">
        <v>654</v>
      </c>
      <c r="CE538" s="1575">
        <f>CE537-7</f>
        <v>42767</v>
      </c>
      <c r="CF538" s="1587" t="s">
        <v>654</v>
      </c>
      <c r="CG538" s="1573">
        <f>CG537-7</f>
        <v>42843</v>
      </c>
      <c r="CH538" s="1574" t="s">
        <v>106</v>
      </c>
      <c r="CI538" s="1587" t="s">
        <v>654</v>
      </c>
    </row>
    <row r="539" spans="1:88" ht="30" hidden="1" customHeight="1" x14ac:dyDescent="0.25">
      <c r="A539" s="2427"/>
      <c r="B539" s="2428"/>
      <c r="C539" s="827"/>
      <c r="D539" s="827"/>
      <c r="E539" s="2429"/>
      <c r="F539" s="2429"/>
      <c r="G539" s="2429"/>
      <c r="H539" s="2429"/>
      <c r="I539" s="2429"/>
      <c r="J539" s="2429"/>
      <c r="K539" s="25"/>
      <c r="L539" s="25"/>
      <c r="M539" s="2430"/>
      <c r="N539" s="2414"/>
      <c r="O539" s="2414"/>
      <c r="P539" s="2414"/>
      <c r="Q539" s="2414"/>
      <c r="R539" s="2414"/>
      <c r="S539" s="2414"/>
      <c r="T539" s="2414"/>
      <c r="U539" s="2414"/>
      <c r="V539" s="2414"/>
      <c r="W539" s="2414"/>
      <c r="X539" s="2414"/>
      <c r="Y539" s="2414"/>
      <c r="Z539" s="2414"/>
      <c r="AA539" s="2431"/>
      <c r="AB539" s="2432"/>
      <c r="AC539" s="2433"/>
      <c r="AD539" s="2433"/>
      <c r="AE539" s="2433"/>
      <c r="AF539" s="2433"/>
      <c r="AG539" s="2432"/>
      <c r="AH539" s="2432"/>
      <c r="AI539" s="2432"/>
      <c r="AJ539" s="2434"/>
      <c r="AK539" s="2434"/>
      <c r="AL539" s="2432"/>
      <c r="AM539" s="2432"/>
      <c r="AN539" s="2432"/>
      <c r="AO539" s="2432"/>
      <c r="AP539" s="2432"/>
      <c r="AQ539" s="2432"/>
      <c r="AR539" s="2432"/>
      <c r="AS539" s="2432"/>
      <c r="AT539" s="2432"/>
      <c r="AU539" s="2434"/>
      <c r="AV539" s="2432"/>
      <c r="AW539" s="2434"/>
      <c r="AX539" s="2432"/>
      <c r="AY539" s="2432"/>
      <c r="AZ539" s="2432"/>
      <c r="BA539" s="2432"/>
      <c r="BB539" s="2432"/>
      <c r="BC539" s="2432"/>
      <c r="BD539" s="2432"/>
      <c r="BE539" s="2432"/>
      <c r="BF539" s="2432"/>
      <c r="BG539" s="2432"/>
      <c r="BH539" s="2432"/>
      <c r="BI539" s="2432"/>
      <c r="BJ539" s="2432"/>
      <c r="BK539" s="2432"/>
      <c r="BL539" s="1390"/>
      <c r="BM539" s="2435"/>
      <c r="BN539" s="1390"/>
      <c r="BO539" s="2435"/>
      <c r="BP539" s="1390"/>
      <c r="BQ539" s="1390"/>
      <c r="BR539" s="1390"/>
      <c r="BS539" s="2435"/>
      <c r="BT539" s="1390"/>
      <c r="BU539" s="2435"/>
      <c r="BV539" s="1390"/>
      <c r="BW539" s="1390"/>
      <c r="BX539" s="1390"/>
      <c r="BY539" s="2435"/>
      <c r="BZ539" s="1390"/>
      <c r="CA539" s="2435"/>
      <c r="CB539" s="1390"/>
      <c r="CC539" s="1390"/>
      <c r="CD539" s="1390"/>
      <c r="CE539" s="2435"/>
      <c r="CF539" s="1390"/>
      <c r="CG539" s="2435"/>
      <c r="CH539" s="1390"/>
      <c r="CI539" s="1390"/>
    </row>
    <row r="540" spans="1:88" ht="30" hidden="1" customHeight="1" x14ac:dyDescent="0.25">
      <c r="A540" s="2427"/>
      <c r="B540" s="2428"/>
      <c r="C540" s="827" t="s">
        <v>715</v>
      </c>
      <c r="D540" s="827"/>
      <c r="E540" s="2429"/>
      <c r="F540" s="2429"/>
      <c r="G540" s="2429"/>
      <c r="H540" s="2429"/>
      <c r="I540" s="2429"/>
      <c r="J540" s="2429"/>
      <c r="K540" s="25"/>
      <c r="L540" s="25"/>
      <c r="M540" s="2430"/>
      <c r="N540" s="2414"/>
      <c r="O540" s="2414"/>
      <c r="P540" s="2414"/>
      <c r="Q540" s="2414"/>
      <c r="R540" s="2414"/>
      <c r="S540" s="2414"/>
      <c r="T540" s="2414"/>
      <c r="U540" s="2414"/>
      <c r="V540" s="2414"/>
      <c r="W540" s="2414"/>
      <c r="X540" s="2414"/>
      <c r="Y540" s="2414"/>
      <c r="Z540" s="2414"/>
      <c r="AA540" s="2431"/>
      <c r="AB540" s="2432"/>
      <c r="AC540" s="2433"/>
      <c r="AD540" s="2433"/>
      <c r="AE540" s="2433"/>
      <c r="AF540" s="2433"/>
      <c r="AG540" s="2432"/>
      <c r="AH540" s="2432"/>
      <c r="AI540" s="2432"/>
      <c r="AJ540" s="2434"/>
      <c r="AK540" s="2434"/>
      <c r="AL540" s="2432"/>
      <c r="AM540" s="2432"/>
      <c r="AN540" s="2432"/>
      <c r="AO540" s="2432"/>
      <c r="AP540" s="2432"/>
      <c r="AQ540" s="2432"/>
      <c r="AR540" s="2432"/>
      <c r="AS540" s="2432"/>
      <c r="AT540" s="2432"/>
      <c r="AU540" s="2434"/>
      <c r="AV540" s="2432"/>
      <c r="AW540" s="2434"/>
      <c r="AX540" s="2432"/>
      <c r="AY540" s="2432"/>
      <c r="AZ540" s="2432"/>
      <c r="BA540" s="2432"/>
      <c r="BB540" s="2432"/>
      <c r="BC540" s="2432"/>
      <c r="BD540" s="2432"/>
      <c r="BE540" s="2432"/>
      <c r="BF540" s="2432"/>
      <c r="BG540" s="2432"/>
      <c r="BH540" s="2432"/>
      <c r="BI540" s="2432"/>
      <c r="BJ540" s="2432"/>
      <c r="BK540" s="2432"/>
      <c r="BL540" s="1390"/>
      <c r="BM540" s="2435"/>
      <c r="BN540" s="1390"/>
      <c r="BO540" s="2435"/>
      <c r="BP540" s="1390"/>
      <c r="BQ540" s="1390"/>
      <c r="BR540" s="1390"/>
      <c r="BS540" s="2435"/>
      <c r="BT540" s="1390"/>
      <c r="BU540" s="2435"/>
      <c r="BV540" s="1390"/>
      <c r="BW540" s="1390"/>
      <c r="BX540" s="1390"/>
      <c r="BY540" s="2435"/>
      <c r="BZ540" s="1390"/>
      <c r="CA540" s="3143">
        <f>CA489-CA521</f>
        <v>219</v>
      </c>
      <c r="CB540" s="3143"/>
      <c r="CC540" s="3143"/>
      <c r="CD540" s="3143"/>
      <c r="CE540" s="3143">
        <f>CE489-CE521</f>
        <v>236</v>
      </c>
      <c r="CF540" s="3143"/>
      <c r="CG540" s="3143">
        <f>CG489-CG521</f>
        <v>129</v>
      </c>
      <c r="CH540" s="3143"/>
      <c r="CI540" s="3143"/>
      <c r="CJ540" s="29">
        <f>AVERAGE(CA540:CI540)</f>
        <v>194.66666666666666</v>
      </c>
    </row>
    <row r="541" spans="1:88" ht="30" hidden="1" customHeight="1" x14ac:dyDescent="0.25">
      <c r="A541" s="2427"/>
      <c r="B541" s="2428"/>
      <c r="C541" s="827"/>
      <c r="D541" s="827"/>
      <c r="E541" s="2429"/>
      <c r="F541" s="2429"/>
      <c r="G541" s="2429"/>
      <c r="H541" s="2429"/>
      <c r="I541" s="2429"/>
      <c r="J541" s="2429"/>
      <c r="K541" s="25"/>
      <c r="L541" s="25"/>
      <c r="M541" s="2430"/>
      <c r="N541" s="2414"/>
      <c r="O541" s="2414"/>
      <c r="P541" s="2414"/>
      <c r="Q541" s="2414"/>
      <c r="R541" s="2414"/>
      <c r="S541" s="2414"/>
      <c r="T541" s="2414"/>
      <c r="U541" s="2414"/>
      <c r="V541" s="2414"/>
      <c r="W541" s="2414"/>
      <c r="X541" s="2414"/>
      <c r="Y541" s="2414"/>
      <c r="Z541" s="2414"/>
      <c r="AA541" s="2431"/>
      <c r="AB541" s="2432"/>
      <c r="AC541" s="2433"/>
      <c r="AD541" s="2433"/>
      <c r="AE541" s="2433"/>
      <c r="AF541" s="2433"/>
      <c r="AG541" s="2432"/>
      <c r="AH541" s="2432"/>
      <c r="AI541" s="2432"/>
      <c r="AJ541" s="2434"/>
      <c r="AK541" s="2434"/>
      <c r="AL541" s="2432"/>
      <c r="AM541" s="2432"/>
      <c r="AN541" s="2432"/>
      <c r="AO541" s="2432"/>
      <c r="AP541" s="2432"/>
      <c r="AQ541" s="2432"/>
      <c r="AR541" s="2432"/>
      <c r="AS541" s="2432"/>
      <c r="AT541" s="2432"/>
      <c r="AU541" s="2434"/>
      <c r="AV541" s="2432"/>
      <c r="AW541" s="2434"/>
      <c r="AX541" s="2432"/>
      <c r="AY541" s="2432"/>
      <c r="AZ541" s="2432"/>
      <c r="BA541" s="2432"/>
      <c r="BB541" s="2432"/>
      <c r="BC541" s="2432"/>
      <c r="BD541" s="2432"/>
      <c r="BE541" s="2432"/>
      <c r="BF541" s="2432"/>
      <c r="BG541" s="2432"/>
      <c r="BH541" s="2432"/>
      <c r="BI541" s="2432"/>
      <c r="BJ541" s="2432"/>
      <c r="BK541" s="2432"/>
      <c r="BL541" s="1390"/>
      <c r="BM541" s="2435"/>
      <c r="BN541" s="1390"/>
      <c r="BO541" s="2435"/>
      <c r="BP541" s="1390"/>
      <c r="BQ541" s="1390"/>
      <c r="BR541" s="1390"/>
      <c r="BS541" s="2435"/>
      <c r="BT541" s="1390"/>
      <c r="BU541" s="2435"/>
      <c r="BV541" s="1390"/>
      <c r="BW541" s="1390"/>
      <c r="BX541" s="1390"/>
      <c r="BY541" s="2435"/>
      <c r="BZ541" s="1390"/>
      <c r="CA541" s="3143">
        <f>CA540/7</f>
        <v>31.285714285714285</v>
      </c>
      <c r="CB541" s="3143"/>
      <c r="CC541" s="3143"/>
      <c r="CD541" s="3143"/>
      <c r="CE541" s="3143">
        <f>CE540/7</f>
        <v>33.714285714285715</v>
      </c>
      <c r="CF541" s="3143"/>
      <c r="CG541" s="3143">
        <f>CG540/7</f>
        <v>18.428571428571427</v>
      </c>
      <c r="CH541" s="3143"/>
      <c r="CI541" s="3143"/>
      <c r="CJ541" s="29">
        <f>CJ540/7</f>
        <v>27.809523809523807</v>
      </c>
    </row>
    <row r="542" spans="1:88" ht="30" hidden="1" customHeight="1" x14ac:dyDescent="0.25">
      <c r="A542" s="2427"/>
      <c r="B542" s="2428"/>
      <c r="C542" s="827" t="s">
        <v>716</v>
      </c>
      <c r="D542" s="827"/>
      <c r="E542" s="2429"/>
      <c r="F542" s="2429"/>
      <c r="G542" s="2429"/>
      <c r="H542" s="2429"/>
      <c r="I542" s="2429"/>
      <c r="J542" s="2429"/>
      <c r="K542" s="25"/>
      <c r="L542" s="25"/>
      <c r="M542" s="2430"/>
      <c r="N542" s="2414"/>
      <c r="O542" s="2414"/>
      <c r="P542" s="2414"/>
      <c r="Q542" s="2414"/>
      <c r="R542" s="2414"/>
      <c r="S542" s="2414"/>
      <c r="T542" s="2414"/>
      <c r="U542" s="2414"/>
      <c r="V542" s="2414"/>
      <c r="W542" s="2414"/>
      <c r="X542" s="2414"/>
      <c r="Y542" s="2414"/>
      <c r="Z542" s="2414"/>
      <c r="AA542" s="2431"/>
      <c r="AB542" s="2432"/>
      <c r="AC542" s="2433"/>
      <c r="AD542" s="2433"/>
      <c r="AE542" s="2433"/>
      <c r="AF542" s="2433"/>
      <c r="AG542" s="2432"/>
      <c r="AH542" s="2432"/>
      <c r="AI542" s="2432"/>
      <c r="AJ542" s="2434"/>
      <c r="AK542" s="2434"/>
      <c r="AL542" s="2432"/>
      <c r="AM542" s="2432"/>
      <c r="AN542" s="2432"/>
      <c r="AO542" s="2432"/>
      <c r="AP542" s="2432"/>
      <c r="AQ542" s="2432"/>
      <c r="AR542" s="2432"/>
      <c r="AS542" s="2432"/>
      <c r="AT542" s="2432"/>
      <c r="AU542" s="2434"/>
      <c r="AV542" s="2432"/>
      <c r="AW542" s="2434"/>
      <c r="AX542" s="2432"/>
      <c r="AY542" s="2432"/>
      <c r="AZ542" s="2432"/>
      <c r="BA542" s="2432"/>
      <c r="BB542" s="2432"/>
      <c r="BC542" s="2432"/>
      <c r="BD542" s="2432"/>
      <c r="BE542" s="2432"/>
      <c r="BF542" s="2432"/>
      <c r="BG542" s="2432"/>
      <c r="BH542" s="2432"/>
      <c r="BI542" s="2432"/>
      <c r="BJ542" s="2432"/>
      <c r="BK542" s="2432"/>
      <c r="BL542" s="1390"/>
      <c r="BM542" s="2435"/>
      <c r="BN542" s="1390"/>
      <c r="BO542" s="2435"/>
      <c r="BP542" s="1390"/>
      <c r="BQ542" s="1390"/>
      <c r="BR542" s="1390"/>
      <c r="BS542" s="2435"/>
      <c r="BT542" s="1390"/>
      <c r="BU542" s="2435"/>
      <c r="BV542" s="1390"/>
      <c r="BW542" s="1390"/>
      <c r="BX542" s="1390"/>
      <c r="BY542" s="2435"/>
      <c r="BZ542" s="1390"/>
      <c r="CA542" s="3143">
        <f>CA489-CA513</f>
        <v>156</v>
      </c>
      <c r="CB542" s="3143">
        <f t="shared" ref="CB542:CI542" si="718">CB489-CB513</f>
        <v>179</v>
      </c>
      <c r="CC542" s="3143">
        <f t="shared" si="718"/>
        <v>203</v>
      </c>
      <c r="CD542" s="3143">
        <f t="shared" si="718"/>
        <v>135</v>
      </c>
      <c r="CE542" s="3143">
        <f t="shared" si="718"/>
        <v>159</v>
      </c>
      <c r="CF542" s="3143">
        <f t="shared" si="718"/>
        <v>183</v>
      </c>
      <c r="CG542" s="3143">
        <f t="shared" si="718"/>
        <v>72</v>
      </c>
      <c r="CH542" s="3143">
        <f t="shared" si="718"/>
        <v>96</v>
      </c>
      <c r="CI542" s="3143">
        <f t="shared" si="718"/>
        <v>120</v>
      </c>
      <c r="CJ542" s="29">
        <f>AVERAGE(CA542:CI542)</f>
        <v>144.77777777777777</v>
      </c>
    </row>
    <row r="543" spans="1:88" ht="30" hidden="1" customHeight="1" x14ac:dyDescent="0.25">
      <c r="A543" s="2427"/>
      <c r="B543" s="2428"/>
      <c r="C543" s="827"/>
      <c r="D543" s="827"/>
      <c r="E543" s="2429"/>
      <c r="F543" s="2429"/>
      <c r="G543" s="2429"/>
      <c r="H543" s="2429"/>
      <c r="I543" s="2429"/>
      <c r="J543" s="2429"/>
      <c r="K543" s="25"/>
      <c r="L543" s="25"/>
      <c r="M543" s="2430"/>
      <c r="N543" s="2414"/>
      <c r="O543" s="2414"/>
      <c r="P543" s="2414"/>
      <c r="Q543" s="2414"/>
      <c r="R543" s="2414"/>
      <c r="S543" s="2414"/>
      <c r="T543" s="2414"/>
      <c r="U543" s="2414"/>
      <c r="V543" s="2414"/>
      <c r="W543" s="2414"/>
      <c r="X543" s="2414"/>
      <c r="Y543" s="2414"/>
      <c r="Z543" s="2414"/>
      <c r="AA543" s="2431"/>
      <c r="AB543" s="2432"/>
      <c r="AC543" s="2433"/>
      <c r="AD543" s="2433"/>
      <c r="AE543" s="2433"/>
      <c r="AF543" s="2433"/>
      <c r="AG543" s="2432"/>
      <c r="AH543" s="2432"/>
      <c r="AI543" s="2432"/>
      <c r="AJ543" s="2434"/>
      <c r="AK543" s="2434"/>
      <c r="AL543" s="2432"/>
      <c r="AM543" s="2432"/>
      <c r="AN543" s="2432"/>
      <c r="AO543" s="2432"/>
      <c r="AP543" s="2432"/>
      <c r="AQ543" s="2432"/>
      <c r="AR543" s="2432"/>
      <c r="AS543" s="2432"/>
      <c r="AT543" s="2432"/>
      <c r="AU543" s="2434"/>
      <c r="AV543" s="2432"/>
      <c r="AW543" s="2434"/>
      <c r="AX543" s="2432"/>
      <c r="AY543" s="2432"/>
      <c r="AZ543" s="2432"/>
      <c r="BA543" s="2432"/>
      <c r="BB543" s="2432"/>
      <c r="BC543" s="2432"/>
      <c r="BD543" s="2432"/>
      <c r="BE543" s="2432"/>
      <c r="BF543" s="2432"/>
      <c r="BG543" s="2432"/>
      <c r="BH543" s="2432"/>
      <c r="BI543" s="2432"/>
      <c r="BJ543" s="2432"/>
      <c r="BK543" s="2432"/>
      <c r="BL543" s="1390"/>
      <c r="BM543" s="2435"/>
      <c r="BN543" s="1390"/>
      <c r="BO543" s="2435"/>
      <c r="BP543" s="1390"/>
      <c r="BQ543" s="1390"/>
      <c r="BR543" s="1390"/>
      <c r="BS543" s="2435"/>
      <c r="BT543" s="1390"/>
      <c r="BU543" s="2435"/>
      <c r="BV543" s="1390"/>
      <c r="BW543" s="1390"/>
      <c r="BX543" s="1390"/>
      <c r="BY543" s="2435"/>
      <c r="BZ543" s="1390"/>
      <c r="CA543" s="3143">
        <f>CA542/7</f>
        <v>22.285714285714285</v>
      </c>
      <c r="CB543" s="3143">
        <f t="shared" ref="CB543:CI543" si="719">CB542/7</f>
        <v>25.571428571428573</v>
      </c>
      <c r="CC543" s="3143">
        <f t="shared" si="719"/>
        <v>29</v>
      </c>
      <c r="CD543" s="3143">
        <f t="shared" si="719"/>
        <v>19.285714285714285</v>
      </c>
      <c r="CE543" s="3143">
        <f t="shared" si="719"/>
        <v>22.714285714285715</v>
      </c>
      <c r="CF543" s="3143">
        <f t="shared" si="719"/>
        <v>26.142857142857142</v>
      </c>
      <c r="CG543" s="3143">
        <f t="shared" si="719"/>
        <v>10.285714285714286</v>
      </c>
      <c r="CH543" s="3143">
        <f t="shared" si="719"/>
        <v>13.714285714285714</v>
      </c>
      <c r="CI543" s="3143">
        <f t="shared" si="719"/>
        <v>17.142857142857142</v>
      </c>
      <c r="CJ543" s="3143">
        <f>CJ542/7</f>
        <v>20.68253968253968</v>
      </c>
    </row>
    <row r="544" spans="1:88" ht="30" hidden="1" customHeight="1" x14ac:dyDescent="0.25">
      <c r="A544" s="2427"/>
      <c r="B544" s="2428"/>
      <c r="C544" s="827"/>
      <c r="D544" s="827"/>
      <c r="E544" s="2429"/>
      <c r="F544" s="2429"/>
      <c r="G544" s="2429"/>
      <c r="H544" s="2429"/>
      <c r="I544" s="2429"/>
      <c r="J544" s="2429"/>
      <c r="K544" s="25"/>
      <c r="L544" s="25"/>
      <c r="M544" s="2430"/>
      <c r="N544" s="2414"/>
      <c r="O544" s="2414"/>
      <c r="P544" s="2414"/>
      <c r="Q544" s="2414"/>
      <c r="R544" s="2414"/>
      <c r="S544" s="2414"/>
      <c r="T544" s="2414"/>
      <c r="U544" s="2414"/>
      <c r="V544" s="2414"/>
      <c r="W544" s="2414"/>
      <c r="X544" s="2414"/>
      <c r="Y544" s="2414"/>
      <c r="Z544" s="2414"/>
      <c r="AA544" s="2431"/>
      <c r="AB544" s="2432"/>
      <c r="AC544" s="2433"/>
      <c r="AD544" s="2433"/>
      <c r="AE544" s="2433"/>
      <c r="AF544" s="2433"/>
      <c r="AG544" s="2432"/>
      <c r="AH544" s="2432"/>
      <c r="AI544" s="2432"/>
      <c r="AJ544" s="2434"/>
      <c r="AK544" s="2434"/>
      <c r="AL544" s="2432"/>
      <c r="AM544" s="2432"/>
      <c r="AN544" s="2432"/>
      <c r="AO544" s="2432"/>
      <c r="AP544" s="2432"/>
      <c r="AQ544" s="2432"/>
      <c r="AR544" s="2432"/>
      <c r="AS544" s="2432"/>
      <c r="AT544" s="2432"/>
      <c r="AU544" s="2434"/>
      <c r="AV544" s="2432"/>
      <c r="AW544" s="2434"/>
      <c r="AX544" s="2432"/>
      <c r="AY544" s="2432"/>
      <c r="AZ544" s="2432"/>
      <c r="BA544" s="2432"/>
      <c r="BB544" s="2432"/>
      <c r="BC544" s="2432"/>
      <c r="BD544" s="2432"/>
      <c r="BE544" s="2432"/>
      <c r="BF544" s="2432"/>
      <c r="BG544" s="2432"/>
      <c r="BH544" s="2432"/>
      <c r="BI544" s="2432"/>
      <c r="BJ544" s="2432"/>
      <c r="BK544" s="2432"/>
      <c r="BL544" s="1390"/>
      <c r="BM544" s="2435"/>
      <c r="BN544" s="1390"/>
      <c r="BO544" s="2435"/>
      <c r="BP544" s="1390"/>
      <c r="BQ544" s="1390"/>
      <c r="BR544" s="1390"/>
      <c r="BS544" s="2435"/>
      <c r="BT544" s="1390"/>
      <c r="BU544" s="2435"/>
      <c r="BV544" s="1390"/>
      <c r="BW544" s="1390"/>
      <c r="BX544" s="1390"/>
      <c r="BY544" s="2435"/>
      <c r="BZ544" s="1390"/>
      <c r="CA544" s="2435"/>
      <c r="CB544" s="1390"/>
      <c r="CC544" s="1390"/>
      <c r="CD544" s="1390"/>
      <c r="CE544" s="2435"/>
      <c r="CF544" s="1390"/>
      <c r="CG544" s="2435"/>
      <c r="CH544" s="1390"/>
      <c r="CI544" s="1390"/>
    </row>
    <row r="545" spans="1:87" ht="30" hidden="1" customHeight="1" x14ac:dyDescent="0.25">
      <c r="A545" s="2427"/>
      <c r="B545" s="2428"/>
      <c r="C545" s="827"/>
      <c r="D545" s="827"/>
      <c r="E545" s="2429"/>
      <c r="F545" s="2429"/>
      <c r="G545" s="2429"/>
      <c r="H545" s="2429"/>
      <c r="I545" s="2429"/>
      <c r="J545" s="2429"/>
      <c r="K545" s="25"/>
      <c r="L545" s="25"/>
      <c r="M545" s="2430"/>
      <c r="N545" s="2414"/>
      <c r="O545" s="2414"/>
      <c r="P545" s="2414"/>
      <c r="Q545" s="2414"/>
      <c r="R545" s="2414"/>
      <c r="S545" s="2414"/>
      <c r="T545" s="2414"/>
      <c r="U545" s="2414"/>
      <c r="V545" s="2414"/>
      <c r="W545" s="2414"/>
      <c r="X545" s="2414"/>
      <c r="Y545" s="2414"/>
      <c r="Z545" s="2414"/>
      <c r="AA545" s="2431"/>
      <c r="AB545" s="2432"/>
      <c r="AC545" s="2433"/>
      <c r="AD545" s="2433"/>
      <c r="AE545" s="2433"/>
      <c r="AF545" s="2433"/>
      <c r="AG545" s="2432"/>
      <c r="AH545" s="2432"/>
      <c r="AI545" s="2432"/>
      <c r="AJ545" s="2434"/>
      <c r="AK545" s="2434"/>
      <c r="AL545" s="2432"/>
      <c r="AM545" s="2432"/>
      <c r="AN545" s="2432"/>
      <c r="AO545" s="2432"/>
      <c r="AP545" s="2432"/>
      <c r="AQ545" s="2432"/>
      <c r="AR545" s="2432"/>
      <c r="AS545" s="2432"/>
      <c r="AT545" s="2432"/>
      <c r="AU545" s="2434"/>
      <c r="AV545" s="2432"/>
      <c r="AW545" s="2434"/>
      <c r="AX545" s="2432"/>
      <c r="AY545" s="2432"/>
      <c r="AZ545" s="2432"/>
      <c r="BA545" s="2432"/>
      <c r="BB545" s="2432"/>
      <c r="BC545" s="2432"/>
      <c r="BD545" s="2432"/>
      <c r="BE545" s="2432"/>
      <c r="BF545" s="2432"/>
      <c r="BG545" s="2432"/>
      <c r="BH545" s="2432"/>
      <c r="BI545" s="2432"/>
      <c r="BJ545" s="2432"/>
      <c r="BK545" s="2432"/>
      <c r="BL545" s="1390"/>
      <c r="BM545" s="2435"/>
      <c r="BN545" s="1390"/>
      <c r="BO545" s="2435"/>
      <c r="BP545" s="1390"/>
      <c r="BQ545" s="1390"/>
      <c r="BR545" s="1390"/>
      <c r="BS545" s="2435"/>
      <c r="BT545" s="1390"/>
      <c r="BU545" s="2435"/>
      <c r="BV545" s="1390"/>
      <c r="BW545" s="1390"/>
      <c r="BX545" s="1390"/>
      <c r="BY545" s="2435"/>
      <c r="BZ545" s="1390"/>
      <c r="CA545" s="2435"/>
      <c r="CB545" s="1390"/>
      <c r="CC545" s="1390"/>
      <c r="CD545" s="1390"/>
      <c r="CE545" s="2435"/>
      <c r="CF545" s="1390"/>
      <c r="CG545" s="2435"/>
      <c r="CH545" s="1390"/>
      <c r="CI545" s="1390"/>
    </row>
    <row r="546" spans="1:87" ht="30" hidden="1" customHeight="1" x14ac:dyDescent="0.25">
      <c r="A546" s="11"/>
      <c r="B546" s="12"/>
      <c r="C546" s="4"/>
      <c r="D546" s="4"/>
      <c r="E546" s="90"/>
      <c r="F546" s="90"/>
      <c r="G546" s="90"/>
      <c r="H546" s="90"/>
      <c r="I546" s="90"/>
      <c r="J546" s="90"/>
      <c r="K546" s="13"/>
      <c r="L546" s="13"/>
      <c r="M546" s="189"/>
      <c r="AB546" s="15"/>
      <c r="BS546" s="15" t="s">
        <v>482</v>
      </c>
      <c r="CD546" s="15" t="e">
        <f>BY524-CD538</f>
        <v>#VALUE!</v>
      </c>
    </row>
    <row r="547" spans="1:87" ht="21" hidden="1" x14ac:dyDescent="0.25">
      <c r="A547" s="11"/>
      <c r="B547" s="12"/>
      <c r="C547" s="4"/>
      <c r="D547" s="4"/>
      <c r="E547" s="90"/>
      <c r="F547" s="90"/>
      <c r="G547" s="90"/>
      <c r="H547" s="90"/>
      <c r="I547" s="90"/>
      <c r="J547" s="90"/>
      <c r="K547" s="13"/>
      <c r="L547" s="13"/>
      <c r="M547" s="189"/>
      <c r="AB547" s="15"/>
      <c r="BL547" s="15" t="s">
        <v>453</v>
      </c>
      <c r="BO547" s="15" t="s">
        <v>460</v>
      </c>
      <c r="CD547" s="15" t="s">
        <v>655</v>
      </c>
    </row>
    <row r="548" spans="1:87" ht="30" hidden="1" customHeight="1" thickBot="1" x14ac:dyDescent="0.3">
      <c r="A548" s="11"/>
      <c r="B548" s="12"/>
      <c r="C548" s="4"/>
      <c r="D548" s="4"/>
      <c r="E548" s="90"/>
      <c r="F548" s="90"/>
      <c r="G548" s="90"/>
      <c r="H548" s="90"/>
      <c r="I548" s="90"/>
      <c r="J548" s="90"/>
      <c r="K548" s="13"/>
      <c r="L548" s="13"/>
      <c r="M548" s="189"/>
      <c r="AB548" s="15"/>
      <c r="BI548" s="15" t="s">
        <v>1</v>
      </c>
      <c r="BL548" s="4772" t="s">
        <v>426</v>
      </c>
      <c r="BM548" s="4773"/>
      <c r="BN548" s="4774"/>
      <c r="BO548" s="4777" t="s">
        <v>449</v>
      </c>
      <c r="BP548" s="4779"/>
      <c r="BQ548" s="4781"/>
      <c r="BR548" s="4772" t="s">
        <v>431</v>
      </c>
      <c r="BS548" s="4773"/>
      <c r="BT548" s="4774"/>
      <c r="BU548" s="4777" t="s">
        <v>542</v>
      </c>
      <c r="BV548" s="4779"/>
      <c r="BW548" s="4769"/>
      <c r="BX548" s="4772" t="s">
        <v>543</v>
      </c>
      <c r="BY548" s="4773"/>
      <c r="BZ548" s="4774"/>
      <c r="CA548" s="4777" t="s">
        <v>449</v>
      </c>
      <c r="CB548" s="4779"/>
      <c r="CC548" s="4769"/>
      <c r="CD548" s="4772" t="s">
        <v>431</v>
      </c>
      <c r="CE548" s="4773"/>
      <c r="CF548" s="4774"/>
      <c r="CG548" s="4777" t="s">
        <v>542</v>
      </c>
      <c r="CH548" s="4779"/>
      <c r="CI548" s="4769"/>
    </row>
    <row r="549" spans="1:87" ht="30" hidden="1" customHeight="1" thickBot="1" x14ac:dyDescent="0.3">
      <c r="A549" s="11"/>
      <c r="B549" s="12"/>
      <c r="C549" s="4"/>
      <c r="D549" s="4"/>
      <c r="E549" s="90"/>
      <c r="F549" s="90"/>
      <c r="G549" s="90"/>
      <c r="H549" s="90"/>
      <c r="I549" s="90"/>
      <c r="J549" s="90"/>
      <c r="K549" s="13"/>
      <c r="L549" s="13"/>
      <c r="M549" s="189"/>
      <c r="AB549" s="15"/>
      <c r="BL549" s="1489">
        <v>42551</v>
      </c>
      <c r="BM549" s="1490">
        <v>42581</v>
      </c>
      <c r="BN549" s="1492">
        <v>42612</v>
      </c>
      <c r="BO549" s="1489">
        <v>42643</v>
      </c>
      <c r="BP549" s="1490">
        <v>42673</v>
      </c>
      <c r="BQ549" s="1492">
        <v>42704</v>
      </c>
      <c r="BR549" s="1489">
        <v>42734</v>
      </c>
      <c r="BS549" s="1490">
        <v>42765</v>
      </c>
      <c r="BT549" s="1492">
        <v>42794</v>
      </c>
      <c r="BU549" s="1489">
        <v>42824</v>
      </c>
      <c r="BV549" s="1490">
        <v>42855</v>
      </c>
      <c r="BW549" s="1492">
        <v>42885</v>
      </c>
      <c r="BX549" s="1489">
        <v>42916</v>
      </c>
      <c r="BY549" s="1490">
        <v>42946</v>
      </c>
      <c r="BZ549" s="1492">
        <v>42977</v>
      </c>
      <c r="CA549" s="1489">
        <v>43008</v>
      </c>
      <c r="CB549" s="1490">
        <v>43038</v>
      </c>
      <c r="CC549" s="1492">
        <v>43069</v>
      </c>
      <c r="CD549" s="1489">
        <v>43464</v>
      </c>
      <c r="CE549" s="1490">
        <v>42765</v>
      </c>
      <c r="CF549" s="1492">
        <v>42794</v>
      </c>
      <c r="CG549" s="1489">
        <v>42824</v>
      </c>
      <c r="CH549" s="1490">
        <v>42855</v>
      </c>
      <c r="CI549" s="1492">
        <v>42885</v>
      </c>
    </row>
    <row r="550" spans="1:87" ht="30" hidden="1" customHeight="1" x14ac:dyDescent="0.25">
      <c r="A550" s="4696" t="s">
        <v>549</v>
      </c>
      <c r="B550" s="4723" t="s">
        <v>550</v>
      </c>
      <c r="C550" s="1277" t="s">
        <v>433</v>
      </c>
      <c r="D550" s="1277"/>
      <c r="E550" s="90"/>
      <c r="F550" s="90"/>
      <c r="G550" s="90"/>
      <c r="H550" s="90"/>
      <c r="I550" s="90"/>
      <c r="J550" s="90"/>
      <c r="K550" s="13"/>
      <c r="L550" s="13"/>
      <c r="M550" s="189"/>
      <c r="AB550" s="15"/>
      <c r="BI550" s="508"/>
      <c r="BJ550" s="508"/>
      <c r="BK550" s="1418"/>
      <c r="BL550" s="1493">
        <v>42551</v>
      </c>
      <c r="BM550" s="1494">
        <v>42581</v>
      </c>
      <c r="BN550" s="1533">
        <v>42612</v>
      </c>
      <c r="BO550" s="1416">
        <v>42643</v>
      </c>
      <c r="BP550" s="1417">
        <v>42673</v>
      </c>
      <c r="BQ550" s="1675">
        <v>42704</v>
      </c>
      <c r="BR550" s="1416">
        <v>42734</v>
      </c>
      <c r="BS550" s="1417">
        <v>42765</v>
      </c>
      <c r="BT550" s="1675">
        <v>42794</v>
      </c>
      <c r="BU550" s="1416">
        <v>42809</v>
      </c>
      <c r="BV550" s="1417">
        <v>42840</v>
      </c>
      <c r="BW550" s="1675">
        <v>42870</v>
      </c>
      <c r="BX550" s="1416">
        <v>42901</v>
      </c>
      <c r="BY550" s="1417">
        <v>42931</v>
      </c>
      <c r="BZ550" s="1432">
        <v>42962</v>
      </c>
      <c r="CA550" s="1416">
        <v>42993</v>
      </c>
      <c r="CB550" s="1417">
        <v>43023</v>
      </c>
      <c r="CC550" s="1432">
        <v>43054</v>
      </c>
      <c r="CD550" s="2903">
        <v>43099</v>
      </c>
      <c r="CE550" s="1417">
        <v>43130</v>
      </c>
      <c r="CF550" s="1675">
        <v>43159</v>
      </c>
      <c r="CG550" s="1416">
        <v>43174</v>
      </c>
      <c r="CH550" s="1417">
        <v>43205</v>
      </c>
      <c r="CI550" s="1675">
        <v>43235</v>
      </c>
    </row>
    <row r="551" spans="1:87" ht="30" hidden="1" customHeight="1" x14ac:dyDescent="0.25">
      <c r="A551" s="4730"/>
      <c r="B551" s="4724"/>
      <c r="C551" s="1284" t="s">
        <v>440</v>
      </c>
      <c r="D551" s="1284"/>
      <c r="E551" s="90"/>
      <c r="F551" s="90"/>
      <c r="G551" s="90"/>
      <c r="H551" s="90"/>
      <c r="I551" s="90"/>
      <c r="J551" s="90"/>
      <c r="K551" s="13"/>
      <c r="L551" s="13"/>
      <c r="M551" s="189"/>
      <c r="AB551" s="15"/>
      <c r="BI551" s="508"/>
      <c r="BJ551" s="508"/>
      <c r="BK551" s="1418"/>
      <c r="BL551" s="1495">
        <v>42536</v>
      </c>
      <c r="BM551" s="1496">
        <v>42566</v>
      </c>
      <c r="BN551" s="1534">
        <v>42597</v>
      </c>
      <c r="BO551" s="1314">
        <v>42628</v>
      </c>
      <c r="BP551" s="1342">
        <v>42658</v>
      </c>
      <c r="BQ551" s="1352">
        <v>42689</v>
      </c>
      <c r="BR551" s="1314">
        <v>42719</v>
      </c>
      <c r="BS551" s="1342">
        <v>42750</v>
      </c>
      <c r="BT551" s="1352">
        <v>42750</v>
      </c>
      <c r="BU551" s="1314">
        <v>42799</v>
      </c>
      <c r="BV551" s="1342">
        <v>42830</v>
      </c>
      <c r="BW551" s="1352">
        <v>42860</v>
      </c>
      <c r="BX551" s="1314">
        <v>42891</v>
      </c>
      <c r="BY551" s="1342">
        <v>42921</v>
      </c>
      <c r="BZ551" s="1348">
        <v>42952</v>
      </c>
      <c r="CA551" s="1314">
        <v>42983</v>
      </c>
      <c r="CB551" s="1342">
        <v>43013</v>
      </c>
      <c r="CC551" s="1348">
        <v>43044</v>
      </c>
      <c r="CD551" s="1936">
        <v>43084</v>
      </c>
      <c r="CE551" s="1342">
        <v>43115</v>
      </c>
      <c r="CF551" s="1352">
        <v>43115</v>
      </c>
      <c r="CG551" s="1314">
        <v>43164</v>
      </c>
      <c r="CH551" s="1342">
        <v>43195</v>
      </c>
      <c r="CI551" s="1352">
        <v>43225</v>
      </c>
    </row>
    <row r="552" spans="1:87" ht="30" hidden="1" customHeight="1" x14ac:dyDescent="0.25">
      <c r="A552" s="4730"/>
      <c r="B552" s="4724"/>
      <c r="C552" s="1285" t="s">
        <v>434</v>
      </c>
      <c r="D552" s="1285"/>
      <c r="E552" s="90"/>
      <c r="F552" s="90"/>
      <c r="G552" s="90"/>
      <c r="H552" s="90"/>
      <c r="I552" s="90"/>
      <c r="J552" s="90"/>
      <c r="K552" s="13"/>
      <c r="L552" s="13"/>
      <c r="M552" s="189"/>
      <c r="AB552" s="15"/>
      <c r="BI552" s="508"/>
      <c r="BJ552" s="508"/>
      <c r="BK552" s="1418"/>
      <c r="BL552" s="1495">
        <v>42531</v>
      </c>
      <c r="BM552" s="1496">
        <v>42561</v>
      </c>
      <c r="BN552" s="1534">
        <v>42592</v>
      </c>
      <c r="BO552" s="2694">
        <v>42623</v>
      </c>
      <c r="BP552" s="2695">
        <v>42653</v>
      </c>
      <c r="BQ552" s="2696">
        <v>42684</v>
      </c>
      <c r="BR552" s="2694">
        <v>42714</v>
      </c>
      <c r="BS552" s="2695">
        <v>42745</v>
      </c>
      <c r="BT552" s="2696">
        <v>42776</v>
      </c>
      <c r="BU552" s="1948">
        <v>42804</v>
      </c>
      <c r="BV552" s="1949">
        <v>42835</v>
      </c>
      <c r="BW552" s="1950">
        <v>42865</v>
      </c>
      <c r="BX552" s="1948">
        <v>42896</v>
      </c>
      <c r="BY552" s="1949">
        <v>42926</v>
      </c>
      <c r="BZ552" s="1951">
        <v>42957</v>
      </c>
      <c r="CA552" s="1948">
        <v>42988</v>
      </c>
      <c r="CB552" s="1949">
        <v>43018</v>
      </c>
      <c r="CC552" s="1951">
        <v>43049</v>
      </c>
      <c r="CD552" s="1948">
        <v>43079</v>
      </c>
      <c r="CE552" s="1949">
        <v>43110</v>
      </c>
      <c r="CF552" s="1951">
        <v>43141</v>
      </c>
      <c r="CG552" s="1948">
        <v>43169</v>
      </c>
      <c r="CH552" s="1949">
        <v>43200</v>
      </c>
      <c r="CI552" s="1950">
        <v>43230</v>
      </c>
    </row>
    <row r="553" spans="1:87" ht="30" hidden="1" customHeight="1" x14ac:dyDescent="0.25">
      <c r="A553" s="4730"/>
      <c r="B553" s="4724"/>
      <c r="C553" s="1326" t="s">
        <v>441</v>
      </c>
      <c r="D553" s="1326"/>
      <c r="E553" s="90"/>
      <c r="F553" s="90"/>
      <c r="G553" s="90"/>
      <c r="H553" s="90"/>
      <c r="I553" s="90"/>
      <c r="J553" s="90"/>
      <c r="K553" s="13"/>
      <c r="L553" s="13"/>
      <c r="M553" s="189"/>
      <c r="AB553" s="15"/>
      <c r="BI553" s="508"/>
      <c r="BJ553" s="508"/>
      <c r="BK553" s="1418"/>
      <c r="BL553" s="1495">
        <v>42522</v>
      </c>
      <c r="BM553" s="1496">
        <v>42552</v>
      </c>
      <c r="BN553" s="1534">
        <v>42583</v>
      </c>
      <c r="BO553" s="2694">
        <v>42614</v>
      </c>
      <c r="BP553" s="2695">
        <v>42644</v>
      </c>
      <c r="BQ553" s="2696">
        <v>42675</v>
      </c>
      <c r="BR553" s="2694">
        <v>42705</v>
      </c>
      <c r="BS553" s="2695">
        <v>42734</v>
      </c>
      <c r="BT553" s="2696">
        <v>42750</v>
      </c>
      <c r="BU553" s="1948">
        <v>42795</v>
      </c>
      <c r="BV553" s="1949">
        <v>42826</v>
      </c>
      <c r="BW553" s="1950">
        <v>42856</v>
      </c>
      <c r="BX553" s="1948">
        <v>42887</v>
      </c>
      <c r="BY553" s="1949">
        <v>42917</v>
      </c>
      <c r="BZ553" s="1951">
        <v>42948</v>
      </c>
      <c r="CA553" s="1948">
        <v>42979</v>
      </c>
      <c r="CB553" s="1949">
        <v>43009</v>
      </c>
      <c r="CC553" s="1951">
        <v>43040</v>
      </c>
      <c r="CD553" s="1948">
        <v>43070</v>
      </c>
      <c r="CE553" s="1949">
        <v>43101</v>
      </c>
      <c r="CF553" s="1951">
        <v>43132</v>
      </c>
      <c r="CG553" s="1948">
        <v>43160</v>
      </c>
      <c r="CH553" s="1949">
        <v>43191</v>
      </c>
      <c r="CI553" s="1950">
        <v>43221</v>
      </c>
    </row>
    <row r="554" spans="1:87" ht="30" hidden="1" customHeight="1" x14ac:dyDescent="0.25">
      <c r="A554" s="4730"/>
      <c r="B554" s="4724"/>
      <c r="C554" s="1327" t="s">
        <v>427</v>
      </c>
      <c r="D554" s="1327"/>
      <c r="E554" s="90"/>
      <c r="F554" s="90"/>
      <c r="G554" s="90"/>
      <c r="H554" s="90"/>
      <c r="I554" s="90"/>
      <c r="J554" s="90"/>
      <c r="K554" s="13"/>
      <c r="L554" s="13"/>
      <c r="M554" s="189"/>
      <c r="AB554" s="15"/>
      <c r="BI554" s="508"/>
      <c r="BJ554" s="508"/>
      <c r="BK554" s="1418"/>
      <c r="BL554" s="1495">
        <f t="shared" ref="BL554:CI554" si="720">BL177</f>
        <v>42405</v>
      </c>
      <c r="BM554" s="1496">
        <f t="shared" si="720"/>
        <v>42461</v>
      </c>
      <c r="BN554" s="1534">
        <f t="shared" si="720"/>
        <v>42482</v>
      </c>
      <c r="BO554" s="2694">
        <f t="shared" si="720"/>
        <v>42517</v>
      </c>
      <c r="BP554" s="2695">
        <f t="shared" si="720"/>
        <v>42552</v>
      </c>
      <c r="BQ554" s="2696">
        <f t="shared" si="720"/>
        <v>42587</v>
      </c>
      <c r="BR554" s="2694">
        <f t="shared" si="720"/>
        <v>42629</v>
      </c>
      <c r="BS554" s="2695" t="str">
        <f t="shared" si="720"/>
        <v>same as 12/30</v>
      </c>
      <c r="BT554" s="2696">
        <f t="shared" si="720"/>
        <v>42657</v>
      </c>
      <c r="BU554" s="2694">
        <f t="shared" si="720"/>
        <v>42685</v>
      </c>
      <c r="BV554" s="2695">
        <f t="shared" si="720"/>
        <v>42720</v>
      </c>
      <c r="BW554" s="2696">
        <f t="shared" si="720"/>
        <v>42748</v>
      </c>
      <c r="BX554" s="2694">
        <f t="shared" si="720"/>
        <v>42776</v>
      </c>
      <c r="BY554" s="2695">
        <f t="shared" si="720"/>
        <v>42825</v>
      </c>
      <c r="BZ554" s="1345">
        <f t="shared" si="720"/>
        <v>42853</v>
      </c>
      <c r="CA554" s="2694">
        <f t="shared" si="720"/>
        <v>42888</v>
      </c>
      <c r="CB554" s="2695">
        <f t="shared" si="720"/>
        <v>42923</v>
      </c>
      <c r="CC554" s="1345">
        <f t="shared" si="720"/>
        <v>42958</v>
      </c>
      <c r="CD554" s="2694">
        <f t="shared" si="720"/>
        <v>43000</v>
      </c>
      <c r="CE554" s="2695" t="str">
        <f t="shared" si="720"/>
        <v>same as 12/30</v>
      </c>
      <c r="CF554" s="1345">
        <f t="shared" si="720"/>
        <v>42663</v>
      </c>
      <c r="CG554" s="2694">
        <f t="shared" si="720"/>
        <v>43063</v>
      </c>
      <c r="CH554" s="2695">
        <f t="shared" si="720"/>
        <v>43084</v>
      </c>
      <c r="CI554" s="1345">
        <f t="shared" si="720"/>
        <v>43112</v>
      </c>
    </row>
    <row r="555" spans="1:87" ht="30" hidden="1" customHeight="1" x14ac:dyDescent="0.25">
      <c r="A555" s="4730"/>
      <c r="B555" s="4724"/>
      <c r="C555" s="1285" t="s">
        <v>428</v>
      </c>
      <c r="D555" s="1285"/>
      <c r="E555" s="90"/>
      <c r="F555" s="90"/>
      <c r="G555" s="90"/>
      <c r="H555" s="90"/>
      <c r="I555" s="90"/>
      <c r="J555" s="90"/>
      <c r="K555" s="13"/>
      <c r="L555" s="13"/>
      <c r="M555" s="189"/>
      <c r="AB555" s="15"/>
      <c r="BI555" s="508"/>
      <c r="BJ555" s="508"/>
      <c r="BK555" s="1418"/>
      <c r="BL555" s="1495">
        <f t="shared" ref="BL555:CI555" si="721">BL187</f>
        <v>42397</v>
      </c>
      <c r="BM555" s="1496">
        <f t="shared" si="721"/>
        <v>42453</v>
      </c>
      <c r="BN555" s="1534">
        <f t="shared" si="721"/>
        <v>42474</v>
      </c>
      <c r="BO555" s="2694">
        <f t="shared" si="721"/>
        <v>42509</v>
      </c>
      <c r="BP555" s="2695">
        <f t="shared" si="721"/>
        <v>42544</v>
      </c>
      <c r="BQ555" s="2696">
        <f t="shared" si="721"/>
        <v>42579</v>
      </c>
      <c r="BR555" s="2694">
        <f t="shared" si="721"/>
        <v>42621</v>
      </c>
      <c r="BS555" s="2695" t="str">
        <f t="shared" si="721"/>
        <v>same as 12/30</v>
      </c>
      <c r="BT555" s="2696">
        <f t="shared" si="721"/>
        <v>42649</v>
      </c>
      <c r="BU555" s="2694">
        <f t="shared" si="721"/>
        <v>42677</v>
      </c>
      <c r="BV555" s="2695">
        <f t="shared" si="721"/>
        <v>42712</v>
      </c>
      <c r="BW555" s="2696">
        <f t="shared" si="721"/>
        <v>42740</v>
      </c>
      <c r="BX555" s="2694">
        <f t="shared" si="721"/>
        <v>42768</v>
      </c>
      <c r="BY555" s="2695">
        <f t="shared" si="721"/>
        <v>42817</v>
      </c>
      <c r="BZ555" s="1345">
        <f t="shared" si="721"/>
        <v>42845</v>
      </c>
      <c r="CA555" s="2694">
        <f t="shared" si="721"/>
        <v>42880</v>
      </c>
      <c r="CB555" s="2695">
        <f t="shared" si="721"/>
        <v>42915</v>
      </c>
      <c r="CC555" s="1345">
        <f t="shared" si="721"/>
        <v>42950</v>
      </c>
      <c r="CD555" s="2694">
        <f t="shared" si="721"/>
        <v>42992</v>
      </c>
      <c r="CE555" s="2695" t="str">
        <f t="shared" si="721"/>
        <v>same as 12/30</v>
      </c>
      <c r="CF555" s="1345">
        <f t="shared" si="721"/>
        <v>42655</v>
      </c>
      <c r="CG555" s="2694">
        <f t="shared" si="721"/>
        <v>43055</v>
      </c>
      <c r="CH555" s="2695">
        <f t="shared" si="721"/>
        <v>43076</v>
      </c>
      <c r="CI555" s="1345">
        <f t="shared" si="721"/>
        <v>43104</v>
      </c>
    </row>
    <row r="556" spans="1:87" ht="30" hidden="1" customHeight="1" x14ac:dyDescent="0.25">
      <c r="A556" s="4730"/>
      <c r="B556" s="4724"/>
      <c r="C556" s="1299" t="s">
        <v>442</v>
      </c>
      <c r="D556" s="1299"/>
      <c r="E556" s="90"/>
      <c r="F556" s="90"/>
      <c r="G556" s="90"/>
      <c r="H556" s="90"/>
      <c r="I556" s="90"/>
      <c r="J556" s="90"/>
      <c r="K556" s="13"/>
      <c r="L556" s="13"/>
      <c r="M556" s="189"/>
      <c r="AB556" s="15"/>
      <c r="BI556" s="508"/>
      <c r="BJ556" s="508"/>
      <c r="BK556" s="1418"/>
      <c r="BL556" s="1495"/>
      <c r="BM556" s="1496"/>
      <c r="BN556" s="1534"/>
      <c r="BO556" s="1268">
        <f>BO553-125</f>
        <v>42489</v>
      </c>
      <c r="BP556" s="1414">
        <f>BP553-125</f>
        <v>42519</v>
      </c>
      <c r="BQ556" s="1672">
        <f>BQ553-125</f>
        <v>42550</v>
      </c>
      <c r="BR556" s="1268">
        <f>BR553-125</f>
        <v>42580</v>
      </c>
      <c r="BS556" s="1414">
        <f>BS553-125</f>
        <v>42609</v>
      </c>
      <c r="BT556" s="1672" t="s">
        <v>454</v>
      </c>
      <c r="BU556" s="1268">
        <f>BU553-125</f>
        <v>42670</v>
      </c>
      <c r="BV556" s="1414">
        <f>BV553-125</f>
        <v>42701</v>
      </c>
      <c r="BW556" s="1672">
        <f>BW553-125</f>
        <v>42731</v>
      </c>
      <c r="BX556" s="1268">
        <f>BX553-125</f>
        <v>42762</v>
      </c>
      <c r="BY556" s="1414">
        <f>BY553-125</f>
        <v>42792</v>
      </c>
      <c r="BZ556" s="1415" t="s">
        <v>454</v>
      </c>
      <c r="CA556" s="1268">
        <f t="shared" ref="CA556:CI556" si="722">CA553-125</f>
        <v>42854</v>
      </c>
      <c r="CB556" s="1414">
        <f t="shared" si="722"/>
        <v>42884</v>
      </c>
      <c r="CC556" s="1415">
        <f t="shared" si="722"/>
        <v>42915</v>
      </c>
      <c r="CD556" s="1268">
        <f>CD553-105</f>
        <v>42965</v>
      </c>
      <c r="CE556" s="1414">
        <f>CE553-105</f>
        <v>42996</v>
      </c>
      <c r="CF556" s="1415">
        <f>CF553-105</f>
        <v>43027</v>
      </c>
      <c r="CG556" s="1268">
        <f t="shared" si="722"/>
        <v>43035</v>
      </c>
      <c r="CH556" s="1414">
        <f t="shared" si="722"/>
        <v>43066</v>
      </c>
      <c r="CI556" s="1415">
        <f t="shared" si="722"/>
        <v>43096</v>
      </c>
    </row>
    <row r="557" spans="1:87" ht="30" hidden="1" customHeight="1" x14ac:dyDescent="0.25">
      <c r="A557" s="4730"/>
      <c r="B557" s="4724"/>
      <c r="C557" s="538" t="s">
        <v>517</v>
      </c>
      <c r="D557" s="532" t="s">
        <v>418</v>
      </c>
      <c r="E557" s="90"/>
      <c r="F557" s="90"/>
      <c r="G557" s="90"/>
      <c r="H557" s="90"/>
      <c r="I557" s="90"/>
      <c r="J557" s="90"/>
      <c r="K557" s="13"/>
      <c r="L557" s="13"/>
      <c r="M557" s="189"/>
      <c r="AB557" s="15"/>
      <c r="BI557" s="508"/>
      <c r="BJ557" s="508"/>
      <c r="BK557" s="1418"/>
      <c r="BL557" s="1495"/>
      <c r="BM557" s="1496"/>
      <c r="BN557" s="1534"/>
      <c r="BO557" s="1268"/>
      <c r="BP557" s="1414"/>
      <c r="BQ557" s="1672"/>
      <c r="BR557" s="1673" t="s">
        <v>532</v>
      </c>
      <c r="BS557" s="1674" t="s">
        <v>532</v>
      </c>
      <c r="BT557" s="218">
        <f>BT555-27</f>
        <v>42622</v>
      </c>
      <c r="BU557" s="1673" t="s">
        <v>532</v>
      </c>
      <c r="BV557" s="1674" t="s">
        <v>532</v>
      </c>
      <c r="BW557" s="218">
        <f>BV559+7</f>
        <v>42659</v>
      </c>
      <c r="BX557" s="1673" t="s">
        <v>532</v>
      </c>
      <c r="BY557" s="1674" t="s">
        <v>532</v>
      </c>
      <c r="BZ557" s="1253">
        <f>BZ555-34</f>
        <v>42811</v>
      </c>
      <c r="CA557" s="1673" t="s">
        <v>532</v>
      </c>
      <c r="CB557" s="1674" t="s">
        <v>532</v>
      </c>
      <c r="CC557" s="1253">
        <f>CB559+7</f>
        <v>42862</v>
      </c>
      <c r="CD557" s="1673" t="s">
        <v>532</v>
      </c>
      <c r="CE557" s="1674" t="s">
        <v>532</v>
      </c>
      <c r="CF557" s="1253">
        <f>CE559+7</f>
        <v>42972</v>
      </c>
      <c r="CG557" s="1673" t="s">
        <v>532</v>
      </c>
      <c r="CH557" s="1674" t="s">
        <v>532</v>
      </c>
      <c r="CI557" s="1253">
        <f>CH559+7</f>
        <v>43037</v>
      </c>
    </row>
    <row r="558" spans="1:87" ht="30" hidden="1" customHeight="1" x14ac:dyDescent="0.25">
      <c r="A558" s="4730"/>
      <c r="B558" s="4724"/>
      <c r="C558" s="538" t="s">
        <v>448</v>
      </c>
      <c r="D558" s="532"/>
      <c r="E558" s="90"/>
      <c r="F558" s="90"/>
      <c r="G558" s="90"/>
      <c r="H558" s="90"/>
      <c r="I558" s="90"/>
      <c r="J558" s="90"/>
      <c r="K558" s="13"/>
      <c r="L558" s="13"/>
      <c r="M558" s="189"/>
      <c r="AB558" s="15"/>
      <c r="BI558" s="508"/>
      <c r="BJ558" s="508"/>
      <c r="BK558" s="1418"/>
      <c r="BL558" s="1495"/>
      <c r="BM558" s="1496"/>
      <c r="BN558" s="1534"/>
      <c r="BO558" s="1268"/>
      <c r="BP558" s="1414"/>
      <c r="BQ558" s="1672"/>
      <c r="BR558" s="1673" t="s">
        <v>532</v>
      </c>
      <c r="BS558" s="1674" t="s">
        <v>532</v>
      </c>
      <c r="BT558" s="218">
        <f>BT557-4</f>
        <v>42618</v>
      </c>
      <c r="BU558" s="1673" t="s">
        <v>532</v>
      </c>
      <c r="BV558" s="1674" t="s">
        <v>532</v>
      </c>
      <c r="BW558" s="218">
        <f>BV560+7</f>
        <v>42655</v>
      </c>
      <c r="BX558" s="1673" t="s">
        <v>532</v>
      </c>
      <c r="BY558" s="1674" t="s">
        <v>532</v>
      </c>
      <c r="BZ558" s="1253">
        <f>BZ557-4</f>
        <v>42807</v>
      </c>
      <c r="CA558" s="1673" t="s">
        <v>532</v>
      </c>
      <c r="CB558" s="1674" t="s">
        <v>532</v>
      </c>
      <c r="CC558" s="1253">
        <f>CB560+7</f>
        <v>42858</v>
      </c>
      <c r="CD558" s="1673" t="s">
        <v>532</v>
      </c>
      <c r="CE558" s="1674" t="s">
        <v>532</v>
      </c>
      <c r="CF558" s="1253">
        <f>CE560+7</f>
        <v>42968</v>
      </c>
      <c r="CG558" s="1673" t="s">
        <v>532</v>
      </c>
      <c r="CH558" s="1674" t="s">
        <v>532</v>
      </c>
      <c r="CI558" s="1253">
        <f>CH560+7</f>
        <v>43033</v>
      </c>
    </row>
    <row r="559" spans="1:87" ht="30" hidden="1" customHeight="1" x14ac:dyDescent="0.25">
      <c r="A559" s="4730"/>
      <c r="B559" s="4724"/>
      <c r="C559" s="538" t="s">
        <v>530</v>
      </c>
      <c r="D559" s="538" t="s">
        <v>418</v>
      </c>
      <c r="E559" s="90"/>
      <c r="F559" s="90"/>
      <c r="G559" s="90"/>
      <c r="H559" s="90"/>
      <c r="I559" s="90"/>
      <c r="J559" s="90"/>
      <c r="K559" s="13"/>
      <c r="L559" s="13"/>
      <c r="M559" s="189"/>
      <c r="AB559" s="15"/>
      <c r="BI559" s="508"/>
      <c r="BJ559" s="508"/>
      <c r="BK559" s="1418"/>
      <c r="BL559" s="1495">
        <f>BL561+7</f>
        <v>42370</v>
      </c>
      <c r="BM559" s="1496">
        <f>BM561+7</f>
        <v>42419</v>
      </c>
      <c r="BN559" s="1534" t="s">
        <v>450</v>
      </c>
      <c r="BO559" s="1502">
        <f>BO561+7</f>
        <v>42489</v>
      </c>
      <c r="BP559" s="210" t="s">
        <v>451</v>
      </c>
      <c r="BQ559" s="218" t="s">
        <v>451</v>
      </c>
      <c r="BR559" s="1673" t="s">
        <v>532</v>
      </c>
      <c r="BS559" s="1239">
        <f>BS561+7</f>
        <v>42601</v>
      </c>
      <c r="BT559" s="1953">
        <f>BS559</f>
        <v>42601</v>
      </c>
      <c r="BU559" s="1673" t="s">
        <v>532</v>
      </c>
      <c r="BV559" s="1239">
        <f>BV560+4</f>
        <v>42652</v>
      </c>
      <c r="BW559" s="1958" t="s">
        <v>532</v>
      </c>
      <c r="BX559" s="1673" t="s">
        <v>532</v>
      </c>
      <c r="BY559" s="1239">
        <f>BY555-34</f>
        <v>42783</v>
      </c>
      <c r="BZ559" s="1956" t="s">
        <v>532</v>
      </c>
      <c r="CA559" s="1673" t="s">
        <v>532</v>
      </c>
      <c r="CB559" s="1239">
        <f>CB560+4</f>
        <v>42855</v>
      </c>
      <c r="CC559" s="1956" t="s">
        <v>532</v>
      </c>
      <c r="CD559" s="1673" t="s">
        <v>532</v>
      </c>
      <c r="CE559" s="1239">
        <f>CE560+4</f>
        <v>42965</v>
      </c>
      <c r="CF559" s="1956" t="s">
        <v>532</v>
      </c>
      <c r="CG559" s="1673" t="s">
        <v>532</v>
      </c>
      <c r="CH559" s="1239">
        <f>CH560+4</f>
        <v>43030</v>
      </c>
      <c r="CI559" s="1956" t="s">
        <v>532</v>
      </c>
    </row>
    <row r="560" spans="1:87" ht="30" hidden="1" customHeight="1" x14ac:dyDescent="0.25">
      <c r="A560" s="4730"/>
      <c r="B560" s="4724"/>
      <c r="C560" s="538" t="s">
        <v>531</v>
      </c>
      <c r="D560" s="538"/>
      <c r="E560" s="90"/>
      <c r="F560" s="90"/>
      <c r="G560" s="90"/>
      <c r="H560" s="90"/>
      <c r="I560" s="90"/>
      <c r="J560" s="90"/>
      <c r="K560" s="13"/>
      <c r="L560" s="13"/>
      <c r="M560" s="189"/>
      <c r="AB560" s="15"/>
      <c r="BI560" s="508"/>
      <c r="BJ560" s="508"/>
      <c r="BK560" s="1418"/>
      <c r="BL560" s="1495">
        <f>BL559-4</f>
        <v>42366</v>
      </c>
      <c r="BM560" s="1496">
        <f>BM559-4</f>
        <v>42415</v>
      </c>
      <c r="BN560" s="1534" t="s">
        <v>450</v>
      </c>
      <c r="BO560" s="1502">
        <f>BO559-4</f>
        <v>42485</v>
      </c>
      <c r="BP560" s="210" t="s">
        <v>451</v>
      </c>
      <c r="BQ560" s="218" t="s">
        <v>451</v>
      </c>
      <c r="BR560" s="1673" t="s">
        <v>532</v>
      </c>
      <c r="BS560" s="1239">
        <f>BS559-4</f>
        <v>42597</v>
      </c>
      <c r="BT560" s="1953">
        <f>BS560</f>
        <v>42597</v>
      </c>
      <c r="BU560" s="1673" t="s">
        <v>532</v>
      </c>
      <c r="BV560" s="1239">
        <f>BU562+7</f>
        <v>42648</v>
      </c>
      <c r="BW560" s="1958" t="s">
        <v>532</v>
      </c>
      <c r="BX560" s="1673" t="s">
        <v>532</v>
      </c>
      <c r="BY560" s="1239">
        <f>BY559-4</f>
        <v>42779</v>
      </c>
      <c r="BZ560" s="1956" t="s">
        <v>532</v>
      </c>
      <c r="CA560" s="1673" t="s">
        <v>532</v>
      </c>
      <c r="CB560" s="1239">
        <f>CA562+7</f>
        <v>42851</v>
      </c>
      <c r="CC560" s="1956" t="s">
        <v>532</v>
      </c>
      <c r="CD560" s="1673" t="s">
        <v>532</v>
      </c>
      <c r="CE560" s="1239">
        <f>CD562+7</f>
        <v>42961</v>
      </c>
      <c r="CF560" s="1956" t="s">
        <v>532</v>
      </c>
      <c r="CG560" s="1673" t="s">
        <v>532</v>
      </c>
      <c r="CH560" s="1239">
        <f>CG562+7</f>
        <v>43026</v>
      </c>
      <c r="CI560" s="1956" t="s">
        <v>532</v>
      </c>
    </row>
    <row r="561" spans="1:87" ht="30" hidden="1" customHeight="1" x14ac:dyDescent="0.25">
      <c r="A561" s="4730"/>
      <c r="B561" s="4724"/>
      <c r="C561" s="538" t="s">
        <v>518</v>
      </c>
      <c r="D561" s="538" t="s">
        <v>418</v>
      </c>
      <c r="E561" s="90"/>
      <c r="F561" s="90"/>
      <c r="G561" s="90"/>
      <c r="H561" s="90"/>
      <c r="I561" s="90"/>
      <c r="J561" s="90"/>
      <c r="K561" s="13"/>
      <c r="L561" s="13"/>
      <c r="M561" s="189"/>
      <c r="AB561" s="15"/>
      <c r="BI561" s="508"/>
      <c r="BJ561" s="508"/>
      <c r="BK561" s="1418"/>
      <c r="BL561" s="1495">
        <f>BL555-34</f>
        <v>42363</v>
      </c>
      <c r="BM561" s="1497">
        <f>BM555-41</f>
        <v>42412</v>
      </c>
      <c r="BN561" s="1534" t="s">
        <v>450</v>
      </c>
      <c r="BO561" s="1502">
        <f>BO555-27</f>
        <v>42482</v>
      </c>
      <c r="BP561" s="210" t="s">
        <v>451</v>
      </c>
      <c r="BQ561" s="218" t="s">
        <v>451</v>
      </c>
      <c r="BR561" s="1502">
        <f>BR555-20</f>
        <v>42601</v>
      </c>
      <c r="BS561" s="1585">
        <v>42594</v>
      </c>
      <c r="BT561" s="1953">
        <f>BS561</f>
        <v>42594</v>
      </c>
      <c r="BU561" s="1502">
        <f>BU555-32</f>
        <v>42645</v>
      </c>
      <c r="BV561" s="1674" t="s">
        <v>532</v>
      </c>
      <c r="BW561" s="1958" t="s">
        <v>532</v>
      </c>
      <c r="BX561" s="1952">
        <f>BX555-41</f>
        <v>42727</v>
      </c>
      <c r="BY561" s="1674" t="s">
        <v>532</v>
      </c>
      <c r="BZ561" s="1956" t="s">
        <v>532</v>
      </c>
      <c r="CA561" s="1502">
        <f>CA555-32</f>
        <v>42848</v>
      </c>
      <c r="CB561" s="1674" t="s">
        <v>532</v>
      </c>
      <c r="CC561" s="1956" t="s">
        <v>532</v>
      </c>
      <c r="CD561" s="1952">
        <f>CD555-34</f>
        <v>42958</v>
      </c>
      <c r="CE561" s="1674" t="s">
        <v>532</v>
      </c>
      <c r="CF561" s="1956" t="s">
        <v>532</v>
      </c>
      <c r="CG561" s="1502">
        <f>CG555-32</f>
        <v>43023</v>
      </c>
      <c r="CH561" s="1674" t="s">
        <v>532</v>
      </c>
      <c r="CI561" s="1956" t="s">
        <v>532</v>
      </c>
    </row>
    <row r="562" spans="1:87" ht="30" hidden="1" customHeight="1" x14ac:dyDescent="0.25">
      <c r="A562" s="4730"/>
      <c r="B562" s="4724"/>
      <c r="C562" s="538" t="s">
        <v>447</v>
      </c>
      <c r="D562" s="538"/>
      <c r="E562" s="90"/>
      <c r="F562" s="90"/>
      <c r="G562" s="90"/>
      <c r="H562" s="90"/>
      <c r="I562" s="90"/>
      <c r="J562" s="90"/>
      <c r="K562" s="13"/>
      <c r="L562" s="13"/>
      <c r="M562" s="189"/>
      <c r="AB562" s="15"/>
      <c r="BI562" s="508"/>
      <c r="BJ562" s="508"/>
      <c r="BK562" s="1418"/>
      <c r="BL562" s="1495">
        <f>BL561-4</f>
        <v>42359</v>
      </c>
      <c r="BM562" s="1496">
        <f>BM561-4</f>
        <v>42408</v>
      </c>
      <c r="BN562" s="1534" t="s">
        <v>450</v>
      </c>
      <c r="BO562" s="1502">
        <f>BO561-4</f>
        <v>42478</v>
      </c>
      <c r="BP562" s="210" t="s">
        <v>451</v>
      </c>
      <c r="BQ562" s="218" t="s">
        <v>451</v>
      </c>
      <c r="BR562" s="1502">
        <f>BR561-4</f>
        <v>42597</v>
      </c>
      <c r="BS562" s="1239">
        <f>BS561-4</f>
        <v>42590</v>
      </c>
      <c r="BT562" s="1953">
        <f>BS562</f>
        <v>42590</v>
      </c>
      <c r="BU562" s="1502">
        <f>BU561-4</f>
        <v>42641</v>
      </c>
      <c r="BV562" s="1674" t="s">
        <v>532</v>
      </c>
      <c r="BW562" s="1958" t="s">
        <v>532</v>
      </c>
      <c r="BX562" s="1502">
        <f>BX561-4</f>
        <v>42723</v>
      </c>
      <c r="BY562" s="1674" t="s">
        <v>532</v>
      </c>
      <c r="BZ562" s="1956" t="s">
        <v>532</v>
      </c>
      <c r="CA562" s="1502">
        <f>CA561-4</f>
        <v>42844</v>
      </c>
      <c r="CB562" s="1674" t="s">
        <v>532</v>
      </c>
      <c r="CC562" s="1956" t="s">
        <v>532</v>
      </c>
      <c r="CD562" s="1502">
        <f>CD561-4</f>
        <v>42954</v>
      </c>
      <c r="CE562" s="1674" t="s">
        <v>532</v>
      </c>
      <c r="CF562" s="1956" t="s">
        <v>532</v>
      </c>
      <c r="CG562" s="1502">
        <f>CG561-4</f>
        <v>43019</v>
      </c>
      <c r="CH562" s="1674" t="s">
        <v>532</v>
      </c>
      <c r="CI562" s="1956" t="s">
        <v>532</v>
      </c>
    </row>
    <row r="563" spans="1:87" ht="30" hidden="1" customHeight="1" x14ac:dyDescent="0.25">
      <c r="A563" s="4730"/>
      <c r="B563" s="4724"/>
      <c r="C563" s="1316" t="s">
        <v>519</v>
      </c>
      <c r="D563" s="1316" t="s">
        <v>422</v>
      </c>
      <c r="E563" s="90"/>
      <c r="F563" s="90"/>
      <c r="G563" s="90"/>
      <c r="H563" s="90"/>
      <c r="I563" s="90"/>
      <c r="J563" s="90"/>
      <c r="K563" s="13"/>
      <c r="L563" s="13"/>
      <c r="M563" s="189"/>
      <c r="AB563" s="15"/>
      <c r="BI563" s="508"/>
      <c r="BJ563" s="508"/>
      <c r="BK563" s="1418"/>
      <c r="BL563" s="1498">
        <f>BL565+2</f>
        <v>42370</v>
      </c>
      <c r="BM563" s="1499">
        <f>BM565+2</f>
        <v>42405</v>
      </c>
      <c r="BN563" s="1535" t="s">
        <v>450</v>
      </c>
      <c r="BO563" s="1503">
        <f>BO565+2</f>
        <v>42468</v>
      </c>
      <c r="BP563" s="1324" t="s">
        <v>451</v>
      </c>
      <c r="BQ563" s="1334" t="s">
        <v>451</v>
      </c>
      <c r="BR563" s="1503">
        <f>BR565+2</f>
        <v>42587</v>
      </c>
      <c r="BS563" s="1506">
        <f>BS565+2</f>
        <v>42580</v>
      </c>
      <c r="BT563" s="1954">
        <v>42580</v>
      </c>
      <c r="BU563" s="1503">
        <f>BU565+2</f>
        <v>42631</v>
      </c>
      <c r="BV563" s="1324" t="s">
        <v>451</v>
      </c>
      <c r="BW563" s="1334" t="s">
        <v>451</v>
      </c>
      <c r="BX563" s="1503">
        <f>BX565+2</f>
        <v>42713</v>
      </c>
      <c r="BY563" s="1941">
        <f>BX563</f>
        <v>42713</v>
      </c>
      <c r="BZ563" s="1679">
        <v>42580</v>
      </c>
      <c r="CA563" s="1503">
        <f>CA565+2</f>
        <v>42832</v>
      </c>
      <c r="CB563" s="1324" t="s">
        <v>451</v>
      </c>
      <c r="CC563" s="1325" t="s">
        <v>451</v>
      </c>
      <c r="CD563" s="1503">
        <f>CD565+2</f>
        <v>42944</v>
      </c>
      <c r="CE563" s="1324" t="s">
        <v>451</v>
      </c>
      <c r="CF563" s="1325" t="s">
        <v>451</v>
      </c>
      <c r="CG563" s="1503">
        <f>CG565+2</f>
        <v>43007</v>
      </c>
      <c r="CH563" s="511" t="s">
        <v>451</v>
      </c>
      <c r="CI563" s="2581" t="s">
        <v>451</v>
      </c>
    </row>
    <row r="564" spans="1:87" ht="30" hidden="1" customHeight="1" x14ac:dyDescent="0.25">
      <c r="A564" s="4730"/>
      <c r="B564" s="4724"/>
      <c r="C564" s="538" t="s">
        <v>490</v>
      </c>
      <c r="D564" s="538" t="s">
        <v>419</v>
      </c>
      <c r="E564" s="90"/>
      <c r="F564" s="90"/>
      <c r="G564" s="90"/>
      <c r="H564" s="90"/>
      <c r="I564" s="90"/>
      <c r="J564" s="90"/>
      <c r="K564" s="13"/>
      <c r="L564" s="13"/>
      <c r="M564" s="189"/>
      <c r="AB564" s="15"/>
      <c r="BI564" s="508"/>
      <c r="BJ564" s="508"/>
      <c r="BK564" s="1418"/>
      <c r="BL564" s="1495" t="str">
        <f>BL204</f>
        <v>n/a</v>
      </c>
      <c r="BM564" s="1496">
        <f>BM204</f>
        <v>42387</v>
      </c>
      <c r="BN564" s="1534" t="s">
        <v>450</v>
      </c>
      <c r="BO564" s="1502">
        <f>BO562-7</f>
        <v>42471</v>
      </c>
      <c r="BP564" s="210" t="s">
        <v>451</v>
      </c>
      <c r="BQ564" s="218" t="s">
        <v>451</v>
      </c>
      <c r="BR564" s="1502">
        <f>BR562-7</f>
        <v>42590</v>
      </c>
      <c r="BS564" s="1239">
        <f>BS562-7</f>
        <v>42583</v>
      </c>
      <c r="BT564" s="1953">
        <f>BT562-7</f>
        <v>42583</v>
      </c>
      <c r="BU564" s="1502">
        <f>BU562-7</f>
        <v>42634</v>
      </c>
      <c r="BV564" s="210">
        <f>BV560-7</f>
        <v>42641</v>
      </c>
      <c r="BW564" s="218">
        <f>BW558-7</f>
        <v>42648</v>
      </c>
      <c r="BX564" s="1502">
        <f>BX562-7</f>
        <v>42716</v>
      </c>
      <c r="BY564" s="1585">
        <f>BY560-7</f>
        <v>42772</v>
      </c>
      <c r="BZ564" s="1585" t="e">
        <f>BZ560-7</f>
        <v>#VALUE!</v>
      </c>
      <c r="CA564" s="1502">
        <f>CA562-9</f>
        <v>42835</v>
      </c>
      <c r="CB564" s="210">
        <f>CB560-7</f>
        <v>42844</v>
      </c>
      <c r="CC564" s="1253">
        <f>CC558-7</f>
        <v>42851</v>
      </c>
      <c r="CD564" s="1502">
        <f>CD562-7</f>
        <v>42947</v>
      </c>
      <c r="CE564" s="210">
        <f>CE560-7</f>
        <v>42954</v>
      </c>
      <c r="CF564" s="1253">
        <f>CF558-7</f>
        <v>42961</v>
      </c>
      <c r="CG564" s="1502">
        <f>CG562-9</f>
        <v>43010</v>
      </c>
      <c r="CH564" s="210">
        <f>CH560-7</f>
        <v>43019</v>
      </c>
      <c r="CI564" s="1253">
        <f>CI558-7</f>
        <v>43026</v>
      </c>
    </row>
    <row r="565" spans="1:87" ht="30" hidden="1" customHeight="1" x14ac:dyDescent="0.25">
      <c r="A565" s="4730"/>
      <c r="B565" s="4724"/>
      <c r="C565" s="1299" t="s">
        <v>520</v>
      </c>
      <c r="D565" s="1299" t="s">
        <v>422</v>
      </c>
      <c r="E565" s="90"/>
      <c r="F565" s="90"/>
      <c r="G565" s="90"/>
      <c r="H565" s="90"/>
      <c r="I565" s="90"/>
      <c r="J565" s="90"/>
      <c r="K565" s="13"/>
      <c r="L565" s="13"/>
      <c r="M565" s="189"/>
      <c r="AB565" s="15"/>
      <c r="BI565" s="508"/>
      <c r="BJ565" s="508"/>
      <c r="BK565" s="1418"/>
      <c r="BL565" s="1498">
        <f>BL567+21</f>
        <v>42368</v>
      </c>
      <c r="BM565" s="1499">
        <f>BM567+21</f>
        <v>42403</v>
      </c>
      <c r="BN565" s="1535" t="s">
        <v>450</v>
      </c>
      <c r="BO565" s="1504">
        <f>BO564-5</f>
        <v>42466</v>
      </c>
      <c r="BP565" s="1272" t="s">
        <v>451</v>
      </c>
      <c r="BQ565" s="1353" t="s">
        <v>451</v>
      </c>
      <c r="BR565" s="1504">
        <f>BR564-5</f>
        <v>42585</v>
      </c>
      <c r="BS565" s="1507">
        <f>BS564-5</f>
        <v>42578</v>
      </c>
      <c r="BT565" s="1955" t="s">
        <v>454</v>
      </c>
      <c r="BU565" s="1504">
        <f>BU564-5</f>
        <v>42629</v>
      </c>
      <c r="BV565" s="1272" t="s">
        <v>545</v>
      </c>
      <c r="BW565" s="1353" t="s">
        <v>545</v>
      </c>
      <c r="BX565" s="1504">
        <f>BX564-5</f>
        <v>42711</v>
      </c>
      <c r="BY565" s="1507">
        <f>BX565</f>
        <v>42711</v>
      </c>
      <c r="BZ565" s="1680" t="s">
        <v>546</v>
      </c>
      <c r="CA565" s="1504">
        <f>CA564-5</f>
        <v>42830</v>
      </c>
      <c r="CB565" s="1272" t="s">
        <v>451</v>
      </c>
      <c r="CC565" s="1273" t="s">
        <v>451</v>
      </c>
      <c r="CD565" s="1504">
        <f>CD564-5</f>
        <v>42942</v>
      </c>
      <c r="CE565" s="1272" t="s">
        <v>475</v>
      </c>
      <c r="CF565" s="1273" t="s">
        <v>475</v>
      </c>
      <c r="CG565" s="1504">
        <f>CG564-5</f>
        <v>43005</v>
      </c>
      <c r="CH565" s="1272" t="s">
        <v>545</v>
      </c>
      <c r="CI565" s="1273" t="s">
        <v>545</v>
      </c>
    </row>
    <row r="566" spans="1:87" ht="30" hidden="1" customHeight="1" x14ac:dyDescent="0.25">
      <c r="A566" s="4730"/>
      <c r="B566" s="4724"/>
      <c r="C566" s="1455" t="s">
        <v>459</v>
      </c>
      <c r="D566" s="1455"/>
      <c r="E566" s="1520"/>
      <c r="F566" s="1520"/>
      <c r="G566" s="1520"/>
      <c r="H566" s="1520"/>
      <c r="I566" s="1520"/>
      <c r="J566" s="1520"/>
      <c r="K566" s="1521"/>
      <c r="L566" s="1521"/>
      <c r="M566" s="1522"/>
      <c r="N566" s="1523"/>
      <c r="O566" s="1523"/>
      <c r="P566" s="1523"/>
      <c r="Q566" s="1523"/>
      <c r="R566" s="1523"/>
      <c r="S566" s="1523"/>
      <c r="T566" s="1523"/>
      <c r="U566" s="1523"/>
      <c r="V566" s="1523"/>
      <c r="W566" s="1523"/>
      <c r="X566" s="1523"/>
      <c r="Y566" s="1523"/>
      <c r="Z566" s="1523"/>
      <c r="AA566" s="1524"/>
      <c r="AB566" s="1525"/>
      <c r="AC566" s="1525"/>
      <c r="AD566" s="1525"/>
      <c r="AE566" s="1525"/>
      <c r="AF566" s="1525"/>
      <c r="AG566" s="1525"/>
      <c r="AH566" s="1525"/>
      <c r="AI566" s="1525"/>
      <c r="AJ566" s="1526"/>
      <c r="AK566" s="1526"/>
      <c r="AL566" s="1525"/>
      <c r="AM566" s="1525"/>
      <c r="AN566" s="1525"/>
      <c r="AO566" s="1525"/>
      <c r="AP566" s="1525"/>
      <c r="AQ566" s="1525"/>
      <c r="AR566" s="1525"/>
      <c r="AS566" s="1525"/>
      <c r="AT566" s="1525"/>
      <c r="AU566" s="1526"/>
      <c r="AV566" s="1525"/>
      <c r="AW566" s="1526"/>
      <c r="AX566" s="1525"/>
      <c r="AY566" s="1525"/>
      <c r="AZ566" s="1525"/>
      <c r="BA566" s="1525"/>
      <c r="BB566" s="1525"/>
      <c r="BC566" s="1525"/>
      <c r="BD566" s="1525"/>
      <c r="BE566" s="1525"/>
      <c r="BF566" s="1525"/>
      <c r="BG566" s="1525"/>
      <c r="BH566" s="1525"/>
      <c r="BI566" s="1527"/>
      <c r="BJ566" s="1527"/>
      <c r="BK566" s="1528"/>
      <c r="BL566" s="1529"/>
      <c r="BM566" s="1530"/>
      <c r="BN566" s="1536"/>
      <c r="BO566" s="1531">
        <f>BO56</f>
        <v>42529</v>
      </c>
      <c r="BP566" s="1532">
        <f>BP56</f>
        <v>42564</v>
      </c>
      <c r="BQ566" s="1676">
        <f>BQ56</f>
        <v>42592</v>
      </c>
      <c r="BR566" s="1531">
        <f>BR56</f>
        <v>42620</v>
      </c>
      <c r="BS566" s="1532">
        <f>BS56</f>
        <v>42641</v>
      </c>
      <c r="BT566" s="1676" t="s">
        <v>454</v>
      </c>
      <c r="BU566" s="1531">
        <f t="shared" ref="BU566:CI566" si="723">BU56</f>
        <v>42676</v>
      </c>
      <c r="BV566" s="1532">
        <f t="shared" si="723"/>
        <v>42704</v>
      </c>
      <c r="BW566" s="1676">
        <f t="shared" si="723"/>
        <v>42739</v>
      </c>
      <c r="BX566" s="1531">
        <f t="shared" si="723"/>
        <v>42774</v>
      </c>
      <c r="BY566" s="1532">
        <f t="shared" si="723"/>
        <v>42809</v>
      </c>
      <c r="BZ566" s="1539">
        <f t="shared" si="723"/>
        <v>42844</v>
      </c>
      <c r="CA566" s="1531">
        <f t="shared" si="723"/>
        <v>42879</v>
      </c>
      <c r="CB566" s="1532">
        <f t="shared" si="723"/>
        <v>42907</v>
      </c>
      <c r="CC566" s="1539">
        <f t="shared" si="723"/>
        <v>42935</v>
      </c>
      <c r="CD566" s="1531">
        <f t="shared" si="723"/>
        <v>42963</v>
      </c>
      <c r="CE566" s="1532">
        <f t="shared" si="723"/>
        <v>42991</v>
      </c>
      <c r="CF566" s="1539" t="str">
        <f t="shared" si="723"/>
        <v>Same as 1/30</v>
      </c>
      <c r="CG566" s="1531" t="e">
        <f t="shared" si="723"/>
        <v>#REF!</v>
      </c>
      <c r="CH566" s="1532" t="e">
        <f t="shared" si="723"/>
        <v>#REF!</v>
      </c>
      <c r="CI566" s="1539" t="e">
        <f t="shared" si="723"/>
        <v>#REF!</v>
      </c>
    </row>
    <row r="567" spans="1:87" ht="30" hidden="1" customHeight="1" x14ac:dyDescent="0.25">
      <c r="A567" s="4730"/>
      <c r="B567" s="4724"/>
      <c r="C567" s="1455" t="s">
        <v>445</v>
      </c>
      <c r="D567" s="1455"/>
      <c r="E567" s="1508"/>
      <c r="F567" s="1508"/>
      <c r="G567" s="1508"/>
      <c r="H567" s="1508"/>
      <c r="I567" s="1508"/>
      <c r="J567" s="1508"/>
      <c r="K567" s="1509"/>
      <c r="L567" s="1509"/>
      <c r="M567" s="1510"/>
      <c r="N567" s="1511"/>
      <c r="O567" s="1511"/>
      <c r="P567" s="1511"/>
      <c r="Q567" s="1511"/>
      <c r="R567" s="1511"/>
      <c r="S567" s="1511"/>
      <c r="T567" s="1511"/>
      <c r="U567" s="1511"/>
      <c r="V567" s="1511"/>
      <c r="W567" s="1511"/>
      <c r="X567" s="1511"/>
      <c r="Y567" s="1511"/>
      <c r="Z567" s="1511"/>
      <c r="AA567" s="1512"/>
      <c r="AB567" s="1513"/>
      <c r="AC567" s="1514"/>
      <c r="AD567" s="1514"/>
      <c r="AE567" s="1514"/>
      <c r="AF567" s="1514"/>
      <c r="AG567" s="1513"/>
      <c r="AH567" s="1513"/>
      <c r="AI567" s="1513"/>
      <c r="AJ567" s="1515"/>
      <c r="AK567" s="1515"/>
      <c r="AL567" s="1513"/>
      <c r="AM567" s="1513"/>
      <c r="AN567" s="1513"/>
      <c r="AO567" s="1513"/>
      <c r="AP567" s="1513"/>
      <c r="AQ567" s="1513"/>
      <c r="AR567" s="1513"/>
      <c r="AS567" s="1513"/>
      <c r="AT567" s="1513"/>
      <c r="AU567" s="1515"/>
      <c r="AV567" s="1513"/>
      <c r="AW567" s="1515"/>
      <c r="AX567" s="1513"/>
      <c r="AY567" s="1513"/>
      <c r="AZ567" s="1513"/>
      <c r="BA567" s="1513"/>
      <c r="BB567" s="1513"/>
      <c r="BC567" s="1513"/>
      <c r="BD567" s="1513"/>
      <c r="BE567" s="1513"/>
      <c r="BF567" s="1513"/>
      <c r="BG567" s="1513"/>
      <c r="BH567" s="1513"/>
      <c r="BI567" s="1516"/>
      <c r="BJ567" s="1516"/>
      <c r="BK567" s="1517"/>
      <c r="BL567" s="1518">
        <f>BL206</f>
        <v>42347</v>
      </c>
      <c r="BM567" s="1519">
        <f>BM206</f>
        <v>42382</v>
      </c>
      <c r="BN567" s="1537" t="s">
        <v>450</v>
      </c>
      <c r="BO567" s="1531">
        <f t="shared" ref="BO567:CI567" si="724">BO206</f>
        <v>42452</v>
      </c>
      <c r="BP567" s="1532">
        <f t="shared" si="724"/>
        <v>42487</v>
      </c>
      <c r="BQ567" s="1676">
        <f t="shared" si="724"/>
        <v>42522</v>
      </c>
      <c r="BR567" s="1531">
        <f t="shared" si="724"/>
        <v>42557</v>
      </c>
      <c r="BS567" s="1532" t="str">
        <f t="shared" si="724"/>
        <v>same as 12/30</v>
      </c>
      <c r="BT567" s="1676">
        <f t="shared" si="724"/>
        <v>42585</v>
      </c>
      <c r="BU567" s="1531">
        <f t="shared" si="724"/>
        <v>42613</v>
      </c>
      <c r="BV567" s="1532">
        <f t="shared" si="724"/>
        <v>42655</v>
      </c>
      <c r="BW567" s="1676">
        <f t="shared" si="724"/>
        <v>42683</v>
      </c>
      <c r="BX567" s="1531">
        <f t="shared" si="724"/>
        <v>42711</v>
      </c>
      <c r="BY567" s="1532">
        <f t="shared" si="724"/>
        <v>42760</v>
      </c>
      <c r="BZ567" s="1539">
        <f t="shared" si="724"/>
        <v>42788</v>
      </c>
      <c r="CA567" s="1531">
        <f t="shared" si="724"/>
        <v>42823</v>
      </c>
      <c r="CB567" s="1532">
        <f t="shared" si="724"/>
        <v>42858</v>
      </c>
      <c r="CC567" s="1539">
        <f t="shared" si="724"/>
        <v>42893</v>
      </c>
      <c r="CD567" s="1531">
        <f t="shared" si="724"/>
        <v>42928</v>
      </c>
      <c r="CE567" s="1532" t="str">
        <f t="shared" si="724"/>
        <v>same as 12/30</v>
      </c>
      <c r="CF567" s="1539">
        <f t="shared" si="724"/>
        <v>42591</v>
      </c>
      <c r="CG567" s="1531">
        <f t="shared" si="724"/>
        <v>42998</v>
      </c>
      <c r="CH567" s="1532">
        <f t="shared" si="724"/>
        <v>43026</v>
      </c>
      <c r="CI567" s="1539">
        <f t="shared" si="724"/>
        <v>43054</v>
      </c>
    </row>
    <row r="568" spans="1:87" ht="30" hidden="1" customHeight="1" x14ac:dyDescent="0.25">
      <c r="A568" s="4730"/>
      <c r="B568" s="4724"/>
      <c r="C568" s="1267" t="s">
        <v>496</v>
      </c>
      <c r="D568" s="1267" t="s">
        <v>486</v>
      </c>
      <c r="E568" s="90"/>
      <c r="F568" s="90"/>
      <c r="G568" s="90"/>
      <c r="H568" s="90"/>
      <c r="I568" s="90"/>
      <c r="J568" s="90"/>
      <c r="K568" s="13"/>
      <c r="L568" s="13"/>
      <c r="M568" s="189"/>
      <c r="AB568" s="15"/>
      <c r="BI568" s="508"/>
      <c r="BJ568" s="508"/>
      <c r="BK568" s="1418"/>
      <c r="BL568" s="1495">
        <f>BL565-6</f>
        <v>42362</v>
      </c>
      <c r="BM568" s="1496">
        <f>BM565-6</f>
        <v>42397</v>
      </c>
      <c r="BN568" s="1534" t="s">
        <v>450</v>
      </c>
      <c r="BO568" s="1505">
        <f>BO565-6</f>
        <v>42460</v>
      </c>
      <c r="BP568" s="1414" t="s">
        <v>451</v>
      </c>
      <c r="BQ568" s="1672" t="s">
        <v>451</v>
      </c>
      <c r="BR568" s="1268" t="s">
        <v>454</v>
      </c>
      <c r="BS568" s="1483">
        <f>BS565-6</f>
        <v>42572</v>
      </c>
      <c r="BT568" s="1672" t="s">
        <v>454</v>
      </c>
      <c r="BU568" s="1505">
        <f>BU565-8</f>
        <v>42621</v>
      </c>
      <c r="BV568" s="1414" t="s">
        <v>545</v>
      </c>
      <c r="BW568" s="1672" t="s">
        <v>545</v>
      </c>
      <c r="BX568" s="1268" t="s">
        <v>546</v>
      </c>
      <c r="BY568" s="1483">
        <f>BY565-6</f>
        <v>42705</v>
      </c>
      <c r="BZ568" s="1415" t="s">
        <v>546</v>
      </c>
      <c r="CA568" s="1505">
        <f>CA565-6</f>
        <v>42824</v>
      </c>
      <c r="CB568" s="1414" t="s">
        <v>451</v>
      </c>
      <c r="CC568" s="1415" t="s">
        <v>451</v>
      </c>
      <c r="CD568" s="1505">
        <f>CD565-6</f>
        <v>42936</v>
      </c>
      <c r="CE568" s="1414" t="s">
        <v>475</v>
      </c>
      <c r="CF568" s="1415" t="s">
        <v>475</v>
      </c>
      <c r="CG568" s="1505">
        <f>CG565-6</f>
        <v>42999</v>
      </c>
      <c r="CH568" s="1414" t="s">
        <v>545</v>
      </c>
      <c r="CI568" s="1415" t="s">
        <v>545</v>
      </c>
    </row>
    <row r="569" spans="1:87" ht="30" hidden="1" customHeight="1" x14ac:dyDescent="0.25">
      <c r="A569" s="4730"/>
      <c r="B569" s="4724"/>
      <c r="C569" s="1264" t="s">
        <v>521</v>
      </c>
      <c r="D569" s="1264" t="s">
        <v>485</v>
      </c>
      <c r="E569" s="90"/>
      <c r="F569" s="90"/>
      <c r="G569" s="90"/>
      <c r="H569" s="90"/>
      <c r="I569" s="90"/>
      <c r="J569" s="90"/>
      <c r="K569" s="13"/>
      <c r="L569" s="13"/>
      <c r="M569" s="189"/>
      <c r="AB569" s="15"/>
      <c r="BI569" s="508"/>
      <c r="BJ569" s="508"/>
      <c r="BK569" s="1418"/>
      <c r="BL569" s="1495">
        <f>BL568-27</f>
        <v>42335</v>
      </c>
      <c r="BM569" s="1496">
        <f>BM568-27</f>
        <v>42370</v>
      </c>
      <c r="BN569" s="1534" t="s">
        <v>450</v>
      </c>
      <c r="BO569" s="1502">
        <f>BO568-20</f>
        <v>42440</v>
      </c>
      <c r="BP569" s="210" t="s">
        <v>451</v>
      </c>
      <c r="BQ569" s="218" t="s">
        <v>451</v>
      </c>
      <c r="BR569" s="770" t="s">
        <v>454</v>
      </c>
      <c r="BS569" s="1239">
        <f>BS568-20</f>
        <v>42552</v>
      </c>
      <c r="BT569" s="218" t="s">
        <v>454</v>
      </c>
      <c r="BU569" s="1502">
        <f>BU568-20</f>
        <v>42601</v>
      </c>
      <c r="BV569" s="210" t="s">
        <v>545</v>
      </c>
      <c r="BW569" s="218" t="s">
        <v>545</v>
      </c>
      <c r="BX569" s="770" t="s">
        <v>546</v>
      </c>
      <c r="BY569" s="1239">
        <f>BY568-20</f>
        <v>42685</v>
      </c>
      <c r="BZ569" s="1253" t="s">
        <v>546</v>
      </c>
      <c r="CA569" s="1502">
        <f>CA568-20</f>
        <v>42804</v>
      </c>
      <c r="CB569" s="210" t="s">
        <v>451</v>
      </c>
      <c r="CC569" s="1253" t="s">
        <v>451</v>
      </c>
      <c r="CD569" s="1502">
        <f>CD568-20</f>
        <v>42916</v>
      </c>
      <c r="CE569" s="210" t="s">
        <v>475</v>
      </c>
      <c r="CF569" s="1253" t="s">
        <v>475</v>
      </c>
      <c r="CG569" s="1502">
        <f>CG568-20</f>
        <v>42979</v>
      </c>
      <c r="CH569" s="210" t="s">
        <v>545</v>
      </c>
      <c r="CI569" s="1253" t="s">
        <v>545</v>
      </c>
    </row>
    <row r="570" spans="1:87" ht="30" hidden="1" customHeight="1" x14ac:dyDescent="0.25">
      <c r="A570" s="4730"/>
      <c r="B570" s="4724"/>
      <c r="C570" s="1267" t="s">
        <v>522</v>
      </c>
      <c r="D570" s="1267" t="s">
        <v>419</v>
      </c>
      <c r="E570" s="90"/>
      <c r="F570" s="90"/>
      <c r="G570" s="90"/>
      <c r="H570" s="90"/>
      <c r="I570" s="90"/>
      <c r="J570" s="90"/>
      <c r="K570" s="13"/>
      <c r="L570" s="13"/>
      <c r="M570" s="189"/>
      <c r="AB570" s="15"/>
      <c r="BI570" s="508"/>
      <c r="BJ570" s="508"/>
      <c r="BK570" s="1418"/>
      <c r="BL570" s="1495">
        <f>BL567-6</f>
        <v>42341</v>
      </c>
      <c r="BM570" s="1496">
        <f>BM567-6</f>
        <v>42376</v>
      </c>
      <c r="BN570" s="1534" t="s">
        <v>450</v>
      </c>
      <c r="BO570" s="1505">
        <f>BO565-16</f>
        <v>42450</v>
      </c>
      <c r="BP570" s="1414" t="s">
        <v>451</v>
      </c>
      <c r="BQ570" s="1672" t="s">
        <v>451</v>
      </c>
      <c r="BR570" s="1268" t="s">
        <v>454</v>
      </c>
      <c r="BS570" s="1483">
        <f>BS565-16</f>
        <v>42562</v>
      </c>
      <c r="BT570" s="1672" t="s">
        <v>454</v>
      </c>
      <c r="BU570" s="1505">
        <f>BU565-16</f>
        <v>42613</v>
      </c>
      <c r="BV570" s="1414" t="s">
        <v>545</v>
      </c>
      <c r="BW570" s="1672" t="s">
        <v>545</v>
      </c>
      <c r="BX570" s="1268" t="s">
        <v>546</v>
      </c>
      <c r="BY570" s="1483">
        <f>BY565-16</f>
        <v>42695</v>
      </c>
      <c r="BZ570" s="1415" t="s">
        <v>546</v>
      </c>
      <c r="CA570" s="1505">
        <f>CA565-16</f>
        <v>42814</v>
      </c>
      <c r="CB570" s="1414" t="s">
        <v>451</v>
      </c>
      <c r="CC570" s="1415" t="s">
        <v>451</v>
      </c>
      <c r="CD570" s="1505">
        <f>CD565-16</f>
        <v>42926</v>
      </c>
      <c r="CE570" s="1414" t="s">
        <v>475</v>
      </c>
      <c r="CF570" s="1415" t="s">
        <v>475</v>
      </c>
      <c r="CG570" s="1505">
        <f>CG565-16</f>
        <v>42989</v>
      </c>
      <c r="CH570" s="1414" t="s">
        <v>545</v>
      </c>
      <c r="CI570" s="1415" t="s">
        <v>545</v>
      </c>
    </row>
    <row r="571" spans="1:87" ht="30" hidden="1" customHeight="1" x14ac:dyDescent="0.25">
      <c r="A571" s="4730"/>
      <c r="B571" s="4724"/>
      <c r="C571" s="1264" t="s">
        <v>523</v>
      </c>
      <c r="D571" s="1264" t="s">
        <v>419</v>
      </c>
      <c r="E571" s="90"/>
      <c r="F571" s="90"/>
      <c r="G571" s="90"/>
      <c r="H571" s="90"/>
      <c r="I571" s="90"/>
      <c r="J571" s="90"/>
      <c r="K571" s="13"/>
      <c r="L571" s="13"/>
      <c r="M571" s="189"/>
      <c r="AB571" s="15"/>
      <c r="BI571" s="508"/>
      <c r="BJ571" s="508"/>
      <c r="BK571" s="1418"/>
      <c r="BL571" s="1495">
        <f>BL569-11</f>
        <v>42324</v>
      </c>
      <c r="BM571" s="1496">
        <f>BM569-11</f>
        <v>42359</v>
      </c>
      <c r="BN571" s="1534" t="s">
        <v>450</v>
      </c>
      <c r="BO571" s="1502">
        <f>BO569-11</f>
        <v>42429</v>
      </c>
      <c r="BP571" s="210" t="s">
        <v>451</v>
      </c>
      <c r="BQ571" s="218" t="s">
        <v>451</v>
      </c>
      <c r="BR571" s="770" t="s">
        <v>454</v>
      </c>
      <c r="BS571" s="1239">
        <f>BS569-11</f>
        <v>42541</v>
      </c>
      <c r="BT571" s="218" t="s">
        <v>454</v>
      </c>
      <c r="BU571" s="1502">
        <f>BU569-11</f>
        <v>42590</v>
      </c>
      <c r="BV571" s="210" t="s">
        <v>545</v>
      </c>
      <c r="BW571" s="218" t="s">
        <v>545</v>
      </c>
      <c r="BX571" s="770" t="s">
        <v>546</v>
      </c>
      <c r="BY571" s="1239">
        <f>BY569-11</f>
        <v>42674</v>
      </c>
      <c r="BZ571" s="1253" t="s">
        <v>546</v>
      </c>
      <c r="CA571" s="1502">
        <f>CA569-11</f>
        <v>42793</v>
      </c>
      <c r="CB571" s="210" t="s">
        <v>451</v>
      </c>
      <c r="CC571" s="1253" t="s">
        <v>451</v>
      </c>
      <c r="CD571" s="1502">
        <f>CD569-11</f>
        <v>42905</v>
      </c>
      <c r="CE571" s="210" t="s">
        <v>475</v>
      </c>
      <c r="CF571" s="1253" t="s">
        <v>475</v>
      </c>
      <c r="CG571" s="1502">
        <f>CG569-11</f>
        <v>42968</v>
      </c>
      <c r="CH571" s="210" t="s">
        <v>545</v>
      </c>
      <c r="CI571" s="1253" t="s">
        <v>545</v>
      </c>
    </row>
    <row r="572" spans="1:87" ht="30" hidden="1" customHeight="1" x14ac:dyDescent="0.25">
      <c r="A572" s="4730"/>
      <c r="B572" s="4724"/>
      <c r="C572" s="1285" t="s">
        <v>524</v>
      </c>
      <c r="D572" s="1285" t="s">
        <v>422</v>
      </c>
      <c r="E572" s="90"/>
      <c r="F572" s="90"/>
      <c r="G572" s="90"/>
      <c r="H572" s="90"/>
      <c r="I572" s="90"/>
      <c r="J572" s="90"/>
      <c r="K572" s="13"/>
      <c r="L572" s="13"/>
      <c r="M572" s="189"/>
      <c r="AB572" s="15"/>
      <c r="BI572" s="508"/>
      <c r="BJ572" s="508"/>
      <c r="BK572" s="1418"/>
      <c r="BL572" s="1495">
        <f>BL573+2</f>
        <v>42319</v>
      </c>
      <c r="BM572" s="1496">
        <f>BM573+2</f>
        <v>42354</v>
      </c>
      <c r="BN572" s="1534" t="s">
        <v>450</v>
      </c>
      <c r="BO572" s="1670">
        <f>BO573+2</f>
        <v>42424</v>
      </c>
      <c r="BP572" s="2695" t="s">
        <v>451</v>
      </c>
      <c r="BQ572" s="2696" t="s">
        <v>451</v>
      </c>
      <c r="BR572" s="2694" t="s">
        <v>454</v>
      </c>
      <c r="BS572" s="1671">
        <f>BS573+2</f>
        <v>42536</v>
      </c>
      <c r="BT572" s="2696" t="s">
        <v>454</v>
      </c>
      <c r="BU572" s="1670">
        <f>BU573+2</f>
        <v>42585</v>
      </c>
      <c r="BV572" s="2695" t="s">
        <v>545</v>
      </c>
      <c r="BW572" s="2696" t="s">
        <v>545</v>
      </c>
      <c r="BX572" s="2694" t="s">
        <v>546</v>
      </c>
      <c r="BY572" s="1671">
        <f>BY573+2</f>
        <v>42669</v>
      </c>
      <c r="BZ572" s="1345" t="s">
        <v>546</v>
      </c>
      <c r="CA572" s="1670">
        <f>CA573+2</f>
        <v>42788</v>
      </c>
      <c r="CB572" s="2695" t="s">
        <v>451</v>
      </c>
      <c r="CC572" s="1345" t="s">
        <v>451</v>
      </c>
      <c r="CD572" s="1670">
        <f>CD573+2</f>
        <v>42900</v>
      </c>
      <c r="CE572" s="2695" t="s">
        <v>475</v>
      </c>
      <c r="CF572" s="1345" t="s">
        <v>475</v>
      </c>
      <c r="CG572" s="1670">
        <f>CG573+2</f>
        <v>42963</v>
      </c>
      <c r="CH572" s="2695" t="s">
        <v>545</v>
      </c>
      <c r="CI572" s="1345" t="s">
        <v>545</v>
      </c>
    </row>
    <row r="573" spans="1:87" ht="30" hidden="1" customHeight="1" x14ac:dyDescent="0.25">
      <c r="A573" s="4730"/>
      <c r="B573" s="4724"/>
      <c r="C573" s="1264" t="s">
        <v>498</v>
      </c>
      <c r="D573" s="1264" t="s">
        <v>419</v>
      </c>
      <c r="E573" s="90"/>
      <c r="F573" s="90"/>
      <c r="G573" s="90"/>
      <c r="H573" s="90"/>
      <c r="I573" s="90"/>
      <c r="J573" s="90"/>
      <c r="K573" s="13"/>
      <c r="L573" s="13"/>
      <c r="M573" s="189"/>
      <c r="AB573" s="15"/>
      <c r="BI573" s="508"/>
      <c r="BJ573" s="508"/>
      <c r="BK573" s="1418"/>
      <c r="BL573" s="1495">
        <f>BL571-7</f>
        <v>42317</v>
      </c>
      <c r="BM573" s="1496">
        <f>BM571-7</f>
        <v>42352</v>
      </c>
      <c r="BN573" s="1534" t="s">
        <v>450</v>
      </c>
      <c r="BO573" s="1502">
        <f>BO571-7</f>
        <v>42422</v>
      </c>
      <c r="BP573" s="210" t="s">
        <v>451</v>
      </c>
      <c r="BQ573" s="218" t="s">
        <v>451</v>
      </c>
      <c r="BR573" s="770" t="s">
        <v>454</v>
      </c>
      <c r="BS573" s="1239">
        <f>BS571-7</f>
        <v>42534</v>
      </c>
      <c r="BT573" s="218" t="s">
        <v>454</v>
      </c>
      <c r="BU573" s="1502">
        <f>BU571-7</f>
        <v>42583</v>
      </c>
      <c r="BV573" s="210" t="s">
        <v>545</v>
      </c>
      <c r="BW573" s="218" t="s">
        <v>545</v>
      </c>
      <c r="BX573" s="770" t="s">
        <v>546</v>
      </c>
      <c r="BY573" s="1239">
        <f>BY571-7</f>
        <v>42667</v>
      </c>
      <c r="BZ573" s="1253" t="s">
        <v>546</v>
      </c>
      <c r="CA573" s="1502">
        <f>CA571-7</f>
        <v>42786</v>
      </c>
      <c r="CB573" s="210" t="s">
        <v>451</v>
      </c>
      <c r="CC573" s="1253" t="s">
        <v>451</v>
      </c>
      <c r="CD573" s="1502">
        <f>CD571-7</f>
        <v>42898</v>
      </c>
      <c r="CE573" s="210" t="s">
        <v>475</v>
      </c>
      <c r="CF573" s="1253" t="s">
        <v>475</v>
      </c>
      <c r="CG573" s="1502">
        <f>CG571-7</f>
        <v>42961</v>
      </c>
      <c r="CH573" s="210" t="s">
        <v>545</v>
      </c>
      <c r="CI573" s="1253" t="s">
        <v>545</v>
      </c>
    </row>
    <row r="574" spans="1:87" ht="30" hidden="1" customHeight="1" x14ac:dyDescent="0.25">
      <c r="A574" s="4730"/>
      <c r="B574" s="4724"/>
      <c r="C574" s="1299" t="s">
        <v>525</v>
      </c>
      <c r="D574" s="1299" t="s">
        <v>422</v>
      </c>
      <c r="E574" s="90"/>
      <c r="F574" s="90"/>
      <c r="G574" s="90"/>
      <c r="H574" s="90"/>
      <c r="I574" s="90"/>
      <c r="J574" s="90"/>
      <c r="K574" s="13"/>
      <c r="L574" s="13"/>
      <c r="M574" s="189"/>
      <c r="AB574" s="15"/>
      <c r="BI574" s="508"/>
      <c r="BJ574" s="508"/>
      <c r="BK574" s="1418"/>
      <c r="BL574" s="1498">
        <f>BL573-5</f>
        <v>42312</v>
      </c>
      <c r="BM574" s="1499">
        <f>BM573-5</f>
        <v>42347</v>
      </c>
      <c r="BN574" s="1535" t="s">
        <v>450</v>
      </c>
      <c r="BO574" s="1504">
        <f>BO573-5</f>
        <v>42417</v>
      </c>
      <c r="BP574" s="1272" t="s">
        <v>451</v>
      </c>
      <c r="BQ574" s="1353" t="s">
        <v>451</v>
      </c>
      <c r="BR574" s="1271" t="s">
        <v>454</v>
      </c>
      <c r="BS574" s="1507">
        <f>BS573-5</f>
        <v>42529</v>
      </c>
      <c r="BT574" s="1353" t="s">
        <v>454</v>
      </c>
      <c r="BU574" s="1504">
        <f>BU573-5</f>
        <v>42578</v>
      </c>
      <c r="BV574" s="1272" t="s">
        <v>545</v>
      </c>
      <c r="BW574" s="1353" t="s">
        <v>545</v>
      </c>
      <c r="BX574" s="1271" t="s">
        <v>546</v>
      </c>
      <c r="BY574" s="1507">
        <f>BY573-5</f>
        <v>42662</v>
      </c>
      <c r="BZ574" s="1273" t="s">
        <v>546</v>
      </c>
      <c r="CA574" s="1504">
        <f>CA573-5</f>
        <v>42781</v>
      </c>
      <c r="CB574" s="1272" t="s">
        <v>451</v>
      </c>
      <c r="CC574" s="1273" t="s">
        <v>451</v>
      </c>
      <c r="CD574" s="1504">
        <f>CD573-5</f>
        <v>42893</v>
      </c>
      <c r="CE574" s="1272" t="s">
        <v>475</v>
      </c>
      <c r="CF574" s="1273" t="s">
        <v>475</v>
      </c>
      <c r="CG574" s="1504">
        <f>CG573-5</f>
        <v>42956</v>
      </c>
      <c r="CH574" s="1272" t="s">
        <v>545</v>
      </c>
      <c r="CI574" s="1273" t="s">
        <v>545</v>
      </c>
    </row>
    <row r="575" spans="1:87" ht="30" hidden="1" customHeight="1" x14ac:dyDescent="0.25">
      <c r="A575" s="4730"/>
      <c r="B575" s="4724"/>
      <c r="C575" s="1455" t="s">
        <v>534</v>
      </c>
      <c r="D575" s="1543"/>
      <c r="E575" s="90"/>
      <c r="F575" s="90"/>
      <c r="G575" s="90"/>
      <c r="H575" s="90"/>
      <c r="I575" s="90"/>
      <c r="J575" s="90"/>
      <c r="K575" s="13"/>
      <c r="L575" s="13"/>
      <c r="M575" s="189"/>
      <c r="AB575" s="15"/>
      <c r="BI575" s="508"/>
      <c r="BJ575" s="508"/>
      <c r="BK575" s="1418"/>
      <c r="BL575" s="1498"/>
      <c r="BM575" s="1499"/>
      <c r="BN575" s="1535"/>
      <c r="BO575" s="1459">
        <f t="shared" ref="BO575:CD575" si="725">BO249</f>
        <v>42411</v>
      </c>
      <c r="BP575" s="1459">
        <f t="shared" si="725"/>
        <v>42444</v>
      </c>
      <c r="BQ575" s="1459">
        <f t="shared" si="725"/>
        <v>42479</v>
      </c>
      <c r="BR575" s="1460">
        <f t="shared" si="725"/>
        <v>42507</v>
      </c>
      <c r="BS575" s="1461" t="str">
        <f t="shared" si="725"/>
        <v>Same as 12/30</v>
      </c>
      <c r="BT575" s="1462">
        <f t="shared" si="725"/>
        <v>42542</v>
      </c>
      <c r="BU575" s="1460">
        <f t="shared" si="725"/>
        <v>42570</v>
      </c>
      <c r="BV575" s="1461">
        <f t="shared" si="725"/>
        <v>42612</v>
      </c>
      <c r="BW575" s="1462">
        <f t="shared" si="725"/>
        <v>42640</v>
      </c>
      <c r="BX575" s="1460">
        <f t="shared" si="725"/>
        <v>42668</v>
      </c>
      <c r="BY575" s="1461">
        <f t="shared" si="725"/>
        <v>42710</v>
      </c>
      <c r="BZ575" s="1459">
        <f t="shared" si="725"/>
        <v>42724</v>
      </c>
      <c r="CA575" s="1460">
        <f t="shared" si="725"/>
        <v>42780</v>
      </c>
      <c r="CB575" s="1461">
        <f t="shared" si="725"/>
        <v>42815</v>
      </c>
      <c r="CC575" s="1459">
        <f t="shared" si="725"/>
        <v>42850</v>
      </c>
      <c r="CD575" s="1460">
        <f t="shared" si="725"/>
        <v>42878</v>
      </c>
      <c r="CE575" s="1461" t="s">
        <v>475</v>
      </c>
      <c r="CF575" s="1459" t="s">
        <v>475</v>
      </c>
      <c r="CG575" s="1460">
        <f>CG249</f>
        <v>42955</v>
      </c>
      <c r="CH575" s="1461">
        <f>CH249</f>
        <v>42976</v>
      </c>
      <c r="CI575" s="1459">
        <f>CI249</f>
        <v>43004</v>
      </c>
    </row>
    <row r="576" spans="1:87" ht="30" hidden="1" customHeight="1" x14ac:dyDescent="0.25">
      <c r="A576" s="4730"/>
      <c r="B576" s="4724"/>
      <c r="C576" s="1299" t="s">
        <v>470</v>
      </c>
      <c r="D576" s="1299"/>
      <c r="E576" s="90"/>
      <c r="F576" s="90"/>
      <c r="G576" s="90"/>
      <c r="H576" s="90"/>
      <c r="I576" s="90"/>
      <c r="J576" s="90"/>
      <c r="K576" s="13"/>
      <c r="L576" s="13"/>
      <c r="M576" s="189"/>
      <c r="AB576" s="15"/>
      <c r="BI576" s="508"/>
      <c r="BJ576" s="508"/>
      <c r="BK576" s="1418"/>
      <c r="BL576" s="1498"/>
      <c r="BM576" s="1499"/>
      <c r="BN576" s="1535"/>
      <c r="BO576" s="1504">
        <f>BO574-7</f>
        <v>42410</v>
      </c>
      <c r="BP576" s="1272"/>
      <c r="BQ576" s="1353"/>
      <c r="BR576" s="1271" t="s">
        <v>454</v>
      </c>
      <c r="BS576" s="1507">
        <f>BS574-1</f>
        <v>42528</v>
      </c>
      <c r="BT576" s="1353" t="s">
        <v>454</v>
      </c>
      <c r="BU576" s="1504">
        <f>BU574-7</f>
        <v>42571</v>
      </c>
      <c r="BV576" s="1272" t="s">
        <v>545</v>
      </c>
      <c r="BW576" s="1353" t="s">
        <v>545</v>
      </c>
      <c r="BX576" s="1271" t="s">
        <v>546</v>
      </c>
      <c r="BY576" s="1507">
        <f>BY574-7</f>
        <v>42655</v>
      </c>
      <c r="BZ576" s="1273" t="s">
        <v>546</v>
      </c>
      <c r="CA576" s="1504">
        <f>CA574-7</f>
        <v>42774</v>
      </c>
      <c r="CB576" s="1272" t="s">
        <v>451</v>
      </c>
      <c r="CC576" s="1273" t="s">
        <v>451</v>
      </c>
      <c r="CD576" s="1504">
        <f>CD574-7</f>
        <v>42886</v>
      </c>
      <c r="CE576" s="1272" t="s">
        <v>475</v>
      </c>
      <c r="CF576" s="1273" t="s">
        <v>475</v>
      </c>
      <c r="CG576" s="1504">
        <f>CG574-7</f>
        <v>42949</v>
      </c>
      <c r="CH576" s="1272" t="s">
        <v>545</v>
      </c>
      <c r="CI576" s="1273" t="s">
        <v>545</v>
      </c>
    </row>
    <row r="577" spans="1:87" ht="30" hidden="1" customHeight="1" x14ac:dyDescent="0.25">
      <c r="A577" s="4730"/>
      <c r="B577" s="4724"/>
      <c r="C577" s="1264" t="s">
        <v>503</v>
      </c>
      <c r="D577" s="1264" t="s">
        <v>421</v>
      </c>
      <c r="E577" s="90"/>
      <c r="F577" s="90"/>
      <c r="G577" s="90"/>
      <c r="H577" s="90"/>
      <c r="I577" s="90"/>
      <c r="J577" s="90"/>
      <c r="K577" s="13"/>
      <c r="L577" s="13"/>
      <c r="M577" s="189"/>
      <c r="AB577" s="15"/>
      <c r="BI577" s="508"/>
      <c r="BJ577" s="508"/>
      <c r="BK577" s="1418"/>
      <c r="BL577" s="1495">
        <f>BL574-6</f>
        <v>42306</v>
      </c>
      <c r="BM577" s="1496">
        <f>BM574-6</f>
        <v>42341</v>
      </c>
      <c r="BN577" s="1534" t="s">
        <v>450</v>
      </c>
      <c r="BO577" s="1502">
        <f>BO574-6</f>
        <v>42411</v>
      </c>
      <c r="BP577" s="210" t="s">
        <v>451</v>
      </c>
      <c r="BQ577" s="218" t="s">
        <v>451</v>
      </c>
      <c r="BR577" s="770" t="s">
        <v>454</v>
      </c>
      <c r="BS577" s="1239">
        <f>BS574-6</f>
        <v>42523</v>
      </c>
      <c r="BT577" s="218" t="s">
        <v>454</v>
      </c>
      <c r="BU577" s="1502">
        <f>BU576-6</f>
        <v>42565</v>
      </c>
      <c r="BV577" s="210" t="s">
        <v>545</v>
      </c>
      <c r="BW577" s="218" t="s">
        <v>545</v>
      </c>
      <c r="BX577" s="770" t="s">
        <v>546</v>
      </c>
      <c r="BY577" s="1239">
        <f>BY574-6</f>
        <v>42656</v>
      </c>
      <c r="BZ577" s="1253" t="s">
        <v>546</v>
      </c>
      <c r="CA577" s="1502">
        <f>CA574-6</f>
        <v>42775</v>
      </c>
      <c r="CB577" s="210" t="s">
        <v>451</v>
      </c>
      <c r="CC577" s="1253" t="s">
        <v>451</v>
      </c>
      <c r="CD577" s="1502">
        <f>CD574-6</f>
        <v>42887</v>
      </c>
      <c r="CE577" s="210" t="s">
        <v>475</v>
      </c>
      <c r="CF577" s="1253" t="s">
        <v>475</v>
      </c>
      <c r="CG577" s="1502">
        <f>CG574-6</f>
        <v>42950</v>
      </c>
      <c r="CH577" s="210" t="s">
        <v>545</v>
      </c>
      <c r="CI577" s="1253" t="s">
        <v>545</v>
      </c>
    </row>
    <row r="578" spans="1:87" ht="30" hidden="1" customHeight="1" x14ac:dyDescent="0.25">
      <c r="A578" s="4730"/>
      <c r="B578" s="4724"/>
      <c r="C578" s="1543" t="s">
        <v>533</v>
      </c>
      <c r="D578" s="1543"/>
      <c r="E578" s="90"/>
      <c r="F578" s="90"/>
      <c r="G578" s="90"/>
      <c r="H578" s="90"/>
      <c r="I578" s="90"/>
      <c r="J578" s="90"/>
      <c r="K578" s="13"/>
      <c r="L578" s="13"/>
      <c r="M578" s="189"/>
      <c r="AB578" s="15"/>
      <c r="BI578" s="508"/>
      <c r="BJ578" s="508"/>
      <c r="BK578" s="1418"/>
      <c r="BL578" s="1495"/>
      <c r="BM578" s="1496"/>
      <c r="BN578" s="1534"/>
      <c r="BO578" s="1547">
        <f>BO579+2</f>
        <v>42405</v>
      </c>
      <c r="BP578" s="1548" t="s">
        <v>451</v>
      </c>
      <c r="BQ578" s="1677" t="s">
        <v>451</v>
      </c>
      <c r="BR578" s="1550" t="s">
        <v>454</v>
      </c>
      <c r="BS578" s="1669">
        <f>BS579+2</f>
        <v>42517</v>
      </c>
      <c r="BT578" s="1677" t="s">
        <v>454</v>
      </c>
      <c r="BU578" s="1547">
        <f>BU579+2</f>
        <v>42566</v>
      </c>
      <c r="BV578" s="1548" t="s">
        <v>545</v>
      </c>
      <c r="BW578" s="1677" t="s">
        <v>545</v>
      </c>
      <c r="BX578" s="1550" t="s">
        <v>546</v>
      </c>
      <c r="BY578" s="1669">
        <f>BY579+2</f>
        <v>42650</v>
      </c>
      <c r="BZ578" s="1549" t="s">
        <v>546</v>
      </c>
      <c r="CA578" s="1547">
        <f>CA579+2</f>
        <v>42769</v>
      </c>
      <c r="CB578" s="1548" t="s">
        <v>451</v>
      </c>
      <c r="CC578" s="1549" t="s">
        <v>451</v>
      </c>
      <c r="CD578" s="1547">
        <f>CD579+2</f>
        <v>42881</v>
      </c>
      <c r="CE578" s="1548" t="s">
        <v>475</v>
      </c>
      <c r="CF578" s="1549" t="s">
        <v>475</v>
      </c>
      <c r="CG578" s="1547">
        <f>CG579+2</f>
        <v>42944</v>
      </c>
      <c r="CH578" s="1548" t="s">
        <v>545</v>
      </c>
      <c r="CI578" s="1549" t="s">
        <v>545</v>
      </c>
    </row>
    <row r="579" spans="1:87" ht="30" hidden="1" customHeight="1" x14ac:dyDescent="0.25">
      <c r="A579" s="4730"/>
      <c r="B579" s="4724"/>
      <c r="C579" s="1299" t="s">
        <v>526</v>
      </c>
      <c r="D579" s="1299" t="s">
        <v>422</v>
      </c>
      <c r="E579" s="90"/>
      <c r="F579" s="90"/>
      <c r="G579" s="90"/>
      <c r="H579" s="90"/>
      <c r="I579" s="90"/>
      <c r="J579" s="90"/>
      <c r="K579" s="13"/>
      <c r="L579" s="13"/>
      <c r="M579" s="189"/>
      <c r="AB579" s="15"/>
      <c r="BI579" s="508"/>
      <c r="BJ579" s="508"/>
      <c r="BK579" s="1418"/>
      <c r="BL579" s="1498">
        <f>BL574-14</f>
        <v>42298</v>
      </c>
      <c r="BM579" s="1499">
        <f>BM574-14</f>
        <v>42333</v>
      </c>
      <c r="BN579" s="1535" t="s">
        <v>450</v>
      </c>
      <c r="BO579" s="1504">
        <f>BO574-14</f>
        <v>42403</v>
      </c>
      <c r="BP579" s="1272" t="s">
        <v>451</v>
      </c>
      <c r="BQ579" s="1353" t="s">
        <v>451</v>
      </c>
      <c r="BR579" s="1271" t="s">
        <v>454</v>
      </c>
      <c r="BS579" s="1507">
        <f>BS574-14</f>
        <v>42515</v>
      </c>
      <c r="BT579" s="1353" t="s">
        <v>454</v>
      </c>
      <c r="BU579" s="1504">
        <f>BU574-14</f>
        <v>42564</v>
      </c>
      <c r="BV579" s="1272" t="s">
        <v>545</v>
      </c>
      <c r="BW579" s="1353" t="s">
        <v>545</v>
      </c>
      <c r="BX579" s="1271" t="s">
        <v>546</v>
      </c>
      <c r="BY579" s="1507">
        <f>BY574-14</f>
        <v>42648</v>
      </c>
      <c r="BZ579" s="1273" t="s">
        <v>546</v>
      </c>
      <c r="CA579" s="1504">
        <f>CA574-14</f>
        <v>42767</v>
      </c>
      <c r="CB579" s="1272" t="s">
        <v>451</v>
      </c>
      <c r="CC579" s="1273" t="s">
        <v>451</v>
      </c>
      <c r="CD579" s="1504">
        <f>CD574-14</f>
        <v>42879</v>
      </c>
      <c r="CE579" s="1272" t="s">
        <v>475</v>
      </c>
      <c r="CF579" s="1273" t="s">
        <v>475</v>
      </c>
      <c r="CG579" s="1504">
        <f>CG574-14</f>
        <v>42942</v>
      </c>
      <c r="CH579" s="1272" t="s">
        <v>545</v>
      </c>
      <c r="CI579" s="1273" t="s">
        <v>545</v>
      </c>
    </row>
    <row r="580" spans="1:87" ht="30" hidden="1" customHeight="1" x14ac:dyDescent="0.25">
      <c r="A580" s="4730"/>
      <c r="B580" s="4724"/>
      <c r="C580" s="1264" t="s">
        <v>527</v>
      </c>
      <c r="D580" s="1264" t="s">
        <v>418</v>
      </c>
      <c r="E580" s="90"/>
      <c r="F580" s="90"/>
      <c r="G580" s="90"/>
      <c r="H580" s="90"/>
      <c r="I580" s="90"/>
      <c r="J580" s="90"/>
      <c r="K580" s="13"/>
      <c r="L580" s="13"/>
      <c r="M580" s="189"/>
      <c r="AB580" s="15"/>
      <c r="BI580" s="508"/>
      <c r="BJ580" s="508"/>
      <c r="BK580" s="1418"/>
      <c r="BL580" s="1495">
        <f>BL577-20</f>
        <v>42286</v>
      </c>
      <c r="BM580" s="1496">
        <f>BM577-20</f>
        <v>42321</v>
      </c>
      <c r="BN580" s="1534" t="s">
        <v>450</v>
      </c>
      <c r="BO580" s="1502">
        <f>BO577-20</f>
        <v>42391</v>
      </c>
      <c r="BP580" s="210" t="s">
        <v>451</v>
      </c>
      <c r="BQ580" s="218" t="s">
        <v>451</v>
      </c>
      <c r="BR580" s="770" t="s">
        <v>454</v>
      </c>
      <c r="BS580" s="1239">
        <f>BS577-20</f>
        <v>42503</v>
      </c>
      <c r="BT580" s="218" t="s">
        <v>454</v>
      </c>
      <c r="BU580" s="1502">
        <f>BU577-20</f>
        <v>42545</v>
      </c>
      <c r="BV580" s="210" t="s">
        <v>545</v>
      </c>
      <c r="BW580" s="218" t="s">
        <v>545</v>
      </c>
      <c r="BX580" s="770" t="s">
        <v>546</v>
      </c>
      <c r="BY580" s="1239">
        <f>BY577-20</f>
        <v>42636</v>
      </c>
      <c r="BZ580" s="1253" t="s">
        <v>546</v>
      </c>
      <c r="CA580" s="1502">
        <f>CA577-20</f>
        <v>42755</v>
      </c>
      <c r="CB580" s="210" t="s">
        <v>451</v>
      </c>
      <c r="CC580" s="1253" t="s">
        <v>451</v>
      </c>
      <c r="CD580" s="1502">
        <f>CD577-20</f>
        <v>42867</v>
      </c>
      <c r="CE580" s="210" t="s">
        <v>475</v>
      </c>
      <c r="CF580" s="1253" t="s">
        <v>475</v>
      </c>
      <c r="CG580" s="1502">
        <f>CG577-20</f>
        <v>42930</v>
      </c>
      <c r="CH580" s="210" t="s">
        <v>545</v>
      </c>
      <c r="CI580" s="1253" t="s">
        <v>545</v>
      </c>
    </row>
    <row r="581" spans="1:87" ht="30" hidden="1" customHeight="1" x14ac:dyDescent="0.25">
      <c r="A581" s="4730"/>
      <c r="B581" s="4724"/>
      <c r="C581" s="1299" t="s">
        <v>528</v>
      </c>
      <c r="D581" s="1299" t="s">
        <v>420</v>
      </c>
      <c r="E581" s="90"/>
      <c r="F581" s="90"/>
      <c r="G581" s="90"/>
      <c r="H581" s="90"/>
      <c r="I581" s="90"/>
      <c r="J581" s="90"/>
      <c r="K581" s="13"/>
      <c r="L581" s="13"/>
      <c r="M581" s="189"/>
      <c r="AB581" s="15"/>
      <c r="BI581" s="508"/>
      <c r="BJ581" s="508"/>
      <c r="BK581" s="1418"/>
      <c r="BL581" s="1498">
        <f>BL580-3</f>
        <v>42283</v>
      </c>
      <c r="BM581" s="1499">
        <f>BM580-3</f>
        <v>42318</v>
      </c>
      <c r="BN581" s="1535" t="s">
        <v>450</v>
      </c>
      <c r="BO581" s="1504">
        <f>BO580-3</f>
        <v>42388</v>
      </c>
      <c r="BP581" s="1272" t="s">
        <v>451</v>
      </c>
      <c r="BQ581" s="1353" t="s">
        <v>451</v>
      </c>
      <c r="BR581" s="1271" t="s">
        <v>454</v>
      </c>
      <c r="BS581" s="1507">
        <f>BS580-3</f>
        <v>42500</v>
      </c>
      <c r="BT581" s="1353" t="s">
        <v>454</v>
      </c>
      <c r="BU581" s="1504">
        <f>BU580-3</f>
        <v>42542</v>
      </c>
      <c r="BV581" s="1272" t="s">
        <v>545</v>
      </c>
      <c r="BW581" s="1353" t="s">
        <v>545</v>
      </c>
      <c r="BX581" s="1271" t="s">
        <v>546</v>
      </c>
      <c r="BY581" s="1507">
        <f>BY580-3</f>
        <v>42633</v>
      </c>
      <c r="BZ581" s="1273" t="s">
        <v>546</v>
      </c>
      <c r="CA581" s="1504">
        <f>CA580-3</f>
        <v>42752</v>
      </c>
      <c r="CB581" s="1272" t="s">
        <v>451</v>
      </c>
      <c r="CC581" s="1273" t="s">
        <v>451</v>
      </c>
      <c r="CD581" s="1504">
        <f>CD580-3</f>
        <v>42864</v>
      </c>
      <c r="CE581" s="1272" t="s">
        <v>475</v>
      </c>
      <c r="CF581" s="1273" t="s">
        <v>475</v>
      </c>
      <c r="CG581" s="1504">
        <f>CG580-3</f>
        <v>42927</v>
      </c>
      <c r="CH581" s="1272" t="s">
        <v>545</v>
      </c>
      <c r="CI581" s="1273" t="s">
        <v>545</v>
      </c>
    </row>
    <row r="582" spans="1:87" ht="30" hidden="1" customHeight="1" x14ac:dyDescent="0.25">
      <c r="A582" s="4730"/>
      <c r="B582" s="4724"/>
      <c r="C582" s="1264" t="s">
        <v>529</v>
      </c>
      <c r="D582" s="1264" t="s">
        <v>511</v>
      </c>
      <c r="E582" s="90"/>
      <c r="F582" s="90"/>
      <c r="G582" s="90"/>
      <c r="H582" s="90"/>
      <c r="I582" s="90"/>
      <c r="J582" s="90"/>
      <c r="K582" s="13"/>
      <c r="L582" s="13"/>
      <c r="M582" s="189"/>
      <c r="AB582" s="15"/>
      <c r="BI582" s="508"/>
      <c r="BJ582" s="508"/>
      <c r="BK582" s="1418"/>
      <c r="BL582" s="1495">
        <f>BL583+2</f>
        <v>42258</v>
      </c>
      <c r="BM582" s="1496">
        <f>BM583+2</f>
        <v>42293</v>
      </c>
      <c r="BN582" s="1534" t="s">
        <v>450</v>
      </c>
      <c r="BO582" s="1502">
        <f>BO583+2</f>
        <v>42363</v>
      </c>
      <c r="BP582" s="210" t="s">
        <v>451</v>
      </c>
      <c r="BQ582" s="218" t="s">
        <v>451</v>
      </c>
      <c r="BR582" s="770" t="s">
        <v>454</v>
      </c>
      <c r="BS582" s="1239">
        <f>BS583+2</f>
        <v>42482</v>
      </c>
      <c r="BT582" s="218" t="s">
        <v>454</v>
      </c>
      <c r="BU582" s="1502">
        <f>BU583+2</f>
        <v>42517</v>
      </c>
      <c r="BV582" s="210" t="s">
        <v>545</v>
      </c>
      <c r="BW582" s="218" t="s">
        <v>545</v>
      </c>
      <c r="BX582" s="770" t="s">
        <v>546</v>
      </c>
      <c r="BY582" s="1239">
        <f>BY583+2</f>
        <v>42601</v>
      </c>
      <c r="BZ582" s="1253" t="s">
        <v>546</v>
      </c>
      <c r="CA582" s="1502">
        <f>CA583+2</f>
        <v>42720</v>
      </c>
      <c r="CB582" s="210" t="s">
        <v>451</v>
      </c>
      <c r="CC582" s="1253" t="s">
        <v>451</v>
      </c>
      <c r="CD582" s="1502">
        <f>CD583+2</f>
        <v>42862</v>
      </c>
      <c r="CE582" s="210" t="s">
        <v>475</v>
      </c>
      <c r="CF582" s="1253" t="s">
        <v>475</v>
      </c>
      <c r="CG582" s="1502">
        <f>CG583+2</f>
        <v>42895</v>
      </c>
      <c r="CH582" s="210" t="s">
        <v>545</v>
      </c>
      <c r="CI582" s="1253" t="s">
        <v>545</v>
      </c>
    </row>
    <row r="583" spans="1:87" ht="30" hidden="1" customHeight="1" x14ac:dyDescent="0.25">
      <c r="A583" s="4730"/>
      <c r="B583" s="4724"/>
      <c r="C583" s="1299" t="s">
        <v>508</v>
      </c>
      <c r="D583" s="1299" t="s">
        <v>422</v>
      </c>
      <c r="E583" s="90"/>
      <c r="F583" s="90"/>
      <c r="G583" s="90"/>
      <c r="H583" s="90"/>
      <c r="I583" s="90"/>
      <c r="J583" s="90"/>
      <c r="K583" s="13"/>
      <c r="L583" s="13"/>
      <c r="M583" s="189"/>
      <c r="AB583" s="15"/>
      <c r="BI583" s="508"/>
      <c r="BJ583" s="508"/>
      <c r="BK583" s="1418"/>
      <c r="BL583" s="1498">
        <f>BL585+7</f>
        <v>42256</v>
      </c>
      <c r="BM583" s="1499">
        <f>BM585+7</f>
        <v>42291</v>
      </c>
      <c r="BN583" s="1535" t="s">
        <v>450</v>
      </c>
      <c r="BO583" s="1504">
        <f>BO584+7</f>
        <v>42361</v>
      </c>
      <c r="BP583" s="1272" t="s">
        <v>451</v>
      </c>
      <c r="BQ583" s="1353" t="s">
        <v>451</v>
      </c>
      <c r="BR583" s="1271" t="s">
        <v>454</v>
      </c>
      <c r="BS583" s="1507">
        <f>BS584+7</f>
        <v>42480</v>
      </c>
      <c r="BT583" s="1353" t="s">
        <v>454</v>
      </c>
      <c r="BU583" s="1504">
        <f>BU584+7</f>
        <v>42515</v>
      </c>
      <c r="BV583" s="1272" t="s">
        <v>545</v>
      </c>
      <c r="BW583" s="1353" t="s">
        <v>545</v>
      </c>
      <c r="BX583" s="1271" t="s">
        <v>546</v>
      </c>
      <c r="BY583" s="1507">
        <f>BY584+7</f>
        <v>42599</v>
      </c>
      <c r="BZ583" s="1273" t="s">
        <v>546</v>
      </c>
      <c r="CA583" s="1504">
        <f>CA584+7</f>
        <v>42718</v>
      </c>
      <c r="CB583" s="1272" t="s">
        <v>451</v>
      </c>
      <c r="CC583" s="1273" t="s">
        <v>451</v>
      </c>
      <c r="CD583" s="1504">
        <f>CD584+7</f>
        <v>42860</v>
      </c>
      <c r="CE583" s="1272" t="s">
        <v>475</v>
      </c>
      <c r="CF583" s="1273" t="s">
        <v>475</v>
      </c>
      <c r="CG583" s="1504">
        <f>CG584+7</f>
        <v>42893</v>
      </c>
      <c r="CH583" s="1272" t="s">
        <v>545</v>
      </c>
      <c r="CI583" s="1273" t="s">
        <v>545</v>
      </c>
    </row>
    <row r="584" spans="1:87" ht="30" hidden="1" customHeight="1" x14ac:dyDescent="0.25">
      <c r="A584" s="4730"/>
      <c r="B584" s="4724"/>
      <c r="C584" s="1299" t="s">
        <v>614</v>
      </c>
      <c r="D584" s="1299" t="s">
        <v>422</v>
      </c>
      <c r="E584" s="90"/>
      <c r="F584" s="90"/>
      <c r="G584" s="90"/>
      <c r="H584" s="90"/>
      <c r="I584" s="90"/>
      <c r="J584" s="90"/>
      <c r="K584" s="13"/>
      <c r="L584" s="13"/>
      <c r="M584" s="189"/>
      <c r="AB584" s="15"/>
      <c r="BI584" s="508"/>
      <c r="BJ584" s="508"/>
      <c r="BK584" s="1418"/>
      <c r="BL584" s="1540"/>
      <c r="BM584" s="1541"/>
      <c r="BN584" s="1542"/>
      <c r="BO584" s="1504">
        <f>BO574-63</f>
        <v>42354</v>
      </c>
      <c r="BP584" s="1272" t="s">
        <v>451</v>
      </c>
      <c r="BQ584" s="1353" t="s">
        <v>451</v>
      </c>
      <c r="BR584" s="1271" t="s">
        <v>454</v>
      </c>
      <c r="BS584" s="1507">
        <f>BS574-56</f>
        <v>42473</v>
      </c>
      <c r="BT584" s="1353" t="s">
        <v>454</v>
      </c>
      <c r="BU584" s="1504">
        <f>BU576-63</f>
        <v>42508</v>
      </c>
      <c r="BV584" s="1272" t="s">
        <v>545</v>
      </c>
      <c r="BW584" s="1353" t="s">
        <v>545</v>
      </c>
      <c r="BX584" s="1271" t="s">
        <v>546</v>
      </c>
      <c r="BY584" s="1507">
        <f>BY576-63</f>
        <v>42592</v>
      </c>
      <c r="BZ584" s="1273" t="s">
        <v>546</v>
      </c>
      <c r="CA584" s="1504">
        <f>CA576-63</f>
        <v>42711</v>
      </c>
      <c r="CB584" s="1272" t="s">
        <v>451</v>
      </c>
      <c r="CC584" s="1273" t="s">
        <v>451</v>
      </c>
      <c r="CD584" s="1504">
        <f>CD576-33</f>
        <v>42853</v>
      </c>
      <c r="CE584" s="1272" t="s">
        <v>475</v>
      </c>
      <c r="CF584" s="1273" t="s">
        <v>475</v>
      </c>
      <c r="CG584" s="1504">
        <f>CG576-63</f>
        <v>42886</v>
      </c>
      <c r="CH584" s="1272" t="s">
        <v>545</v>
      </c>
      <c r="CI584" s="1273" t="s">
        <v>545</v>
      </c>
    </row>
    <row r="585" spans="1:87" ht="30" hidden="1" customHeight="1" thickBot="1" x14ac:dyDescent="0.3">
      <c r="A585" s="4731"/>
      <c r="B585" s="4724"/>
      <c r="C585" s="1543" t="s">
        <v>461</v>
      </c>
      <c r="D585" s="1543"/>
      <c r="E585" s="90"/>
      <c r="F585" s="90"/>
      <c r="G585" s="90"/>
      <c r="H585" s="90"/>
      <c r="I585" s="90"/>
      <c r="J585" s="90"/>
      <c r="K585" s="13"/>
      <c r="L585" s="13"/>
      <c r="M585" s="189"/>
      <c r="AB585" s="15"/>
      <c r="BI585" s="1419"/>
      <c r="BJ585" s="1419"/>
      <c r="BK585" s="1420"/>
      <c r="BL585" s="1500">
        <f>BL574-63</f>
        <v>42249</v>
      </c>
      <c r="BM585" s="1501">
        <f>BM574-63</f>
        <v>42284</v>
      </c>
      <c r="BN585" s="1538" t="s">
        <v>450</v>
      </c>
      <c r="BO585" s="1544">
        <f>BO584-7</f>
        <v>42347</v>
      </c>
      <c r="BP585" s="1545" t="s">
        <v>451</v>
      </c>
      <c r="BQ585" s="1678" t="s">
        <v>451</v>
      </c>
      <c r="BR585" s="856" t="s">
        <v>454</v>
      </c>
      <c r="BS585" s="1546">
        <f>BS584-7</f>
        <v>42466</v>
      </c>
      <c r="BT585" s="626" t="s">
        <v>454</v>
      </c>
      <c r="BU585" s="1957">
        <f>BU584-7</f>
        <v>42501</v>
      </c>
      <c r="BV585" s="607" t="s">
        <v>545</v>
      </c>
      <c r="BW585" s="626" t="s">
        <v>545</v>
      </c>
      <c r="BX585" s="856" t="s">
        <v>546</v>
      </c>
      <c r="BY585" s="1546">
        <f>BY584-7</f>
        <v>42585</v>
      </c>
      <c r="BZ585" s="1681" t="s">
        <v>546</v>
      </c>
      <c r="CA585" s="1957">
        <f>CA584-7</f>
        <v>42704</v>
      </c>
      <c r="CB585" s="607" t="s">
        <v>451</v>
      </c>
      <c r="CC585" s="1681" t="s">
        <v>451</v>
      </c>
      <c r="CD585" s="1957">
        <f>CD584-7</f>
        <v>42846</v>
      </c>
      <c r="CE585" s="607" t="s">
        <v>475</v>
      </c>
      <c r="CF585" s="1681" t="s">
        <v>475</v>
      </c>
      <c r="CG585" s="1957">
        <f>CG584-7</f>
        <v>42879</v>
      </c>
      <c r="CH585" s="607" t="s">
        <v>545</v>
      </c>
      <c r="CI585" s="1681" t="s">
        <v>545</v>
      </c>
    </row>
    <row r="586" spans="1:87" ht="15" hidden="1" customHeight="1" x14ac:dyDescent="0.25">
      <c r="A586" s="11"/>
      <c r="B586" s="12"/>
      <c r="C586" s="4"/>
      <c r="D586" s="4"/>
      <c r="E586" s="90"/>
      <c r="F586" s="90"/>
      <c r="G586" s="90"/>
      <c r="H586" s="90"/>
      <c r="I586" s="90"/>
      <c r="J586" s="90"/>
      <c r="K586" s="13"/>
      <c r="L586" s="13"/>
      <c r="M586" s="189"/>
      <c r="AB586" s="15"/>
    </row>
    <row r="587" spans="1:87" ht="15" hidden="1" customHeight="1" thickBot="1" x14ac:dyDescent="0.3">
      <c r="A587" s="11"/>
      <c r="B587" s="12"/>
      <c r="C587" s="4"/>
      <c r="D587" s="4"/>
      <c r="E587" s="90"/>
      <c r="F587" s="90"/>
      <c r="G587" s="90"/>
      <c r="H587" s="90"/>
      <c r="I587" s="90"/>
      <c r="J587" s="90"/>
      <c r="K587" s="13"/>
      <c r="L587" s="13"/>
      <c r="M587" s="189"/>
      <c r="AB587" s="15"/>
      <c r="BO587" s="15" t="s">
        <v>1</v>
      </c>
    </row>
    <row r="588" spans="1:87" ht="15" hidden="1" customHeight="1" x14ac:dyDescent="0.25">
      <c r="A588" s="11"/>
      <c r="B588" s="12"/>
      <c r="C588" s="4"/>
      <c r="D588" s="4"/>
      <c r="E588" s="90"/>
      <c r="F588" s="90"/>
      <c r="G588" s="90"/>
      <c r="H588" s="90"/>
      <c r="I588" s="90"/>
      <c r="J588" s="90"/>
      <c r="K588" s="13"/>
      <c r="L588" s="13"/>
      <c r="M588" s="189"/>
      <c r="AB588" s="15"/>
      <c r="BM588" s="4787" t="s">
        <v>458</v>
      </c>
      <c r="BN588" s="4788"/>
      <c r="BO588" s="4788"/>
      <c r="BP588" s="4788"/>
      <c r="BQ588" s="4788"/>
      <c r="BR588" s="4788"/>
      <c r="BS588" s="4788"/>
      <c r="BT588" s="4789"/>
    </row>
    <row r="589" spans="1:87" ht="15" hidden="1" customHeight="1" x14ac:dyDescent="0.25">
      <c r="A589" s="11"/>
      <c r="B589" s="12"/>
      <c r="C589" s="4"/>
      <c r="D589" s="4"/>
      <c r="E589" s="90"/>
      <c r="F589" s="90"/>
      <c r="G589" s="90"/>
      <c r="H589" s="90"/>
      <c r="I589" s="90"/>
      <c r="J589" s="90"/>
      <c r="K589" s="13"/>
      <c r="L589" s="13"/>
      <c r="M589" s="189"/>
      <c r="AB589" s="15"/>
      <c r="BM589" s="4790"/>
      <c r="BN589" s="4791"/>
      <c r="BO589" s="4791"/>
      <c r="BP589" s="4791"/>
      <c r="BQ589" s="4791"/>
      <c r="BR589" s="4791"/>
      <c r="BS589" s="4791"/>
      <c r="BT589" s="4792"/>
    </row>
    <row r="590" spans="1:87" ht="15" hidden="1" customHeight="1" x14ac:dyDescent="0.25">
      <c r="A590" s="11"/>
      <c r="B590" s="12"/>
      <c r="C590" s="4"/>
      <c r="D590" s="4"/>
      <c r="E590" s="90"/>
      <c r="F590" s="90"/>
      <c r="G590" s="90"/>
      <c r="H590" s="90"/>
      <c r="I590" s="90"/>
      <c r="J590" s="90"/>
      <c r="K590" s="13"/>
      <c r="L590" s="13"/>
      <c r="M590" s="189"/>
      <c r="AB590" s="15"/>
      <c r="BM590" s="4790"/>
      <c r="BN590" s="4791"/>
      <c r="BO590" s="4791"/>
      <c r="BP590" s="4791"/>
      <c r="BQ590" s="4791"/>
      <c r="BR590" s="4791"/>
      <c r="BS590" s="4791"/>
      <c r="BT590" s="4792"/>
    </row>
    <row r="591" spans="1:87" ht="15" hidden="1" customHeight="1" thickBot="1" x14ac:dyDescent="0.3">
      <c r="A591" s="11"/>
      <c r="B591" s="12"/>
      <c r="C591" s="4"/>
      <c r="D591" s="4"/>
      <c r="E591" s="90"/>
      <c r="F591" s="90"/>
      <c r="G591" s="90"/>
      <c r="H591" s="90"/>
      <c r="I591" s="90"/>
      <c r="J591" s="90"/>
      <c r="K591" s="13"/>
      <c r="L591" s="13"/>
      <c r="M591" s="189"/>
      <c r="AB591" s="15"/>
      <c r="BM591" s="4793"/>
      <c r="BN591" s="4794"/>
      <c r="BO591" s="4794"/>
      <c r="BP591" s="4794"/>
      <c r="BQ591" s="4794"/>
      <c r="BR591" s="4794"/>
      <c r="BS591" s="4794"/>
      <c r="BT591" s="4795"/>
    </row>
    <row r="592" spans="1:87" ht="15" hidden="1" customHeight="1" x14ac:dyDescent="0.25">
      <c r="A592" s="11"/>
      <c r="B592" s="12"/>
      <c r="C592" s="4"/>
      <c r="D592" s="4"/>
      <c r="E592" s="90"/>
      <c r="F592" s="90"/>
      <c r="G592" s="90"/>
      <c r="H592" s="90"/>
      <c r="I592" s="90"/>
      <c r="J592" s="90"/>
      <c r="K592" s="13"/>
      <c r="L592" s="13"/>
      <c r="M592" s="189"/>
      <c r="AB592" s="15"/>
      <c r="BV592" s="15" t="s">
        <v>1</v>
      </c>
    </row>
    <row r="593" spans="1:122" ht="15" hidden="1" customHeight="1" x14ac:dyDescent="0.25">
      <c r="A593" s="11"/>
      <c r="B593" s="12"/>
      <c r="C593" s="1219" t="s">
        <v>691</v>
      </c>
      <c r="D593" s="1219"/>
      <c r="E593" s="2983"/>
      <c r="F593" s="2983"/>
      <c r="G593" s="2983"/>
      <c r="H593" s="2983"/>
      <c r="I593" s="2983"/>
      <c r="J593" s="2983"/>
      <c r="K593" s="209"/>
      <c r="L593" s="209"/>
      <c r="M593" s="2984"/>
      <c r="N593" s="580"/>
      <c r="O593" s="580"/>
      <c r="P593" s="580"/>
      <c r="Q593" s="580"/>
      <c r="R593" s="580"/>
      <c r="S593" s="580"/>
      <c r="T593" s="580"/>
      <c r="U593" s="580"/>
      <c r="V593" s="580"/>
      <c r="W593" s="580"/>
      <c r="X593" s="580"/>
      <c r="Y593" s="580"/>
      <c r="Z593" s="580"/>
      <c r="AA593" s="2350"/>
      <c r="AB593" s="18"/>
      <c r="AC593" s="830"/>
      <c r="AD593" s="830"/>
      <c r="AE593" s="830"/>
      <c r="AF593" s="830"/>
      <c r="AG593" s="18"/>
      <c r="AH593" s="18"/>
      <c r="AI593" s="18"/>
      <c r="AJ593" s="814"/>
      <c r="AK593" s="814"/>
      <c r="AL593" s="18"/>
      <c r="AM593" s="18"/>
      <c r="AN593" s="18"/>
      <c r="AO593" s="18"/>
      <c r="AP593" s="18"/>
      <c r="AQ593" s="18"/>
      <c r="AR593" s="18"/>
      <c r="AS593" s="18"/>
      <c r="AT593" s="18"/>
      <c r="AU593" s="814"/>
      <c r="AV593" s="18"/>
      <c r="AW593" s="814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580"/>
      <c r="BM593" s="580"/>
      <c r="BN593" s="580"/>
      <c r="BO593" s="18"/>
      <c r="BP593" s="18"/>
      <c r="BQ593" s="18"/>
      <c r="BR593" s="18"/>
      <c r="BS593" s="18">
        <f>BS553-BS556</f>
        <v>125</v>
      </c>
      <c r="BT593" s="18"/>
      <c r="BU593" s="18"/>
      <c r="BV593" s="18"/>
      <c r="BW593" s="18"/>
      <c r="BX593" s="18"/>
      <c r="BY593" s="18">
        <f>BY553-BY556</f>
        <v>125</v>
      </c>
      <c r="BZ593" s="18"/>
      <c r="CA593" s="18">
        <f>CA553-CA556</f>
        <v>125</v>
      </c>
      <c r="CB593" s="18"/>
      <c r="CC593" s="18"/>
      <c r="CD593" s="18">
        <f>CD553-CD556</f>
        <v>105</v>
      </c>
      <c r="CE593" s="18"/>
      <c r="CF593" s="18"/>
      <c r="CG593" s="18">
        <f>CG553-CG556</f>
        <v>125</v>
      </c>
      <c r="CI593" s="29">
        <f>AVERAGE(CA593:CH593)</f>
        <v>118.33333333333333</v>
      </c>
    </row>
    <row r="594" spans="1:122" ht="15" hidden="1" customHeight="1" x14ac:dyDescent="0.25">
      <c r="A594" s="11"/>
      <c r="B594" s="12"/>
      <c r="C594" s="1219"/>
      <c r="D594" s="1219"/>
      <c r="E594" s="2983"/>
      <c r="F594" s="2983"/>
      <c r="G594" s="2983"/>
      <c r="H594" s="2983"/>
      <c r="I594" s="2983"/>
      <c r="J594" s="2983"/>
      <c r="K594" s="209"/>
      <c r="L594" s="209"/>
      <c r="M594" s="2984"/>
      <c r="N594" s="580"/>
      <c r="O594" s="580"/>
      <c r="P594" s="580"/>
      <c r="Q594" s="580"/>
      <c r="R594" s="580"/>
      <c r="S594" s="580"/>
      <c r="T594" s="580"/>
      <c r="U594" s="580"/>
      <c r="V594" s="580"/>
      <c r="W594" s="580"/>
      <c r="X594" s="580"/>
      <c r="Y594" s="580"/>
      <c r="Z594" s="580"/>
      <c r="AA594" s="2350"/>
      <c r="AB594" s="18"/>
      <c r="AC594" s="830"/>
      <c r="AD594" s="830"/>
      <c r="AE594" s="830"/>
      <c r="AF594" s="830"/>
      <c r="AG594" s="18"/>
      <c r="AH594" s="18"/>
      <c r="AI594" s="18"/>
      <c r="AJ594" s="814"/>
      <c r="AK594" s="814"/>
      <c r="AL594" s="18"/>
      <c r="AM594" s="18"/>
      <c r="AN594" s="18"/>
      <c r="AO594" s="18"/>
      <c r="AP594" s="18"/>
      <c r="AQ594" s="18"/>
      <c r="AR594" s="18"/>
      <c r="AS594" s="18"/>
      <c r="AT594" s="18"/>
      <c r="AU594" s="814"/>
      <c r="AV594" s="18"/>
      <c r="AW594" s="814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580"/>
      <c r="BM594" s="580"/>
      <c r="BN594" s="580"/>
      <c r="BO594" s="18"/>
      <c r="BP594" s="18"/>
      <c r="BQ594" s="18"/>
      <c r="BR594" s="18"/>
      <c r="BS594" s="2351">
        <f>BS593/7</f>
        <v>17.857142857142858</v>
      </c>
      <c r="BT594" s="18"/>
      <c r="BU594" s="18"/>
      <c r="BV594" s="18"/>
      <c r="BW594" s="18"/>
      <c r="BX594" s="18"/>
      <c r="BY594" s="2351">
        <f>BY593/7</f>
        <v>17.857142857142858</v>
      </c>
      <c r="BZ594" s="18"/>
      <c r="CA594" s="2351">
        <f>CA593/7</f>
        <v>17.857142857142858</v>
      </c>
      <c r="CB594" s="18"/>
      <c r="CC594" s="18"/>
      <c r="CD594" s="2351">
        <f>CD593/7</f>
        <v>15</v>
      </c>
      <c r="CE594" s="18"/>
      <c r="CF594" s="18"/>
      <c r="CG594" s="2351">
        <f>CG593/7</f>
        <v>17.857142857142858</v>
      </c>
      <c r="CI594" s="29">
        <f>CI593/7</f>
        <v>16.904761904761905</v>
      </c>
    </row>
    <row r="595" spans="1:122" ht="15" hidden="1" customHeight="1" x14ac:dyDescent="0.25">
      <c r="A595" s="11"/>
      <c r="B595" s="12"/>
      <c r="C595" s="1219" t="s">
        <v>692</v>
      </c>
      <c r="D595" s="1219"/>
      <c r="E595" s="2983"/>
      <c r="F595" s="2983"/>
      <c r="G595" s="2983"/>
      <c r="H595" s="2983"/>
      <c r="I595" s="2983"/>
      <c r="J595" s="2983"/>
      <c r="K595" s="209"/>
      <c r="L595" s="209"/>
      <c r="M595" s="2984"/>
      <c r="N595" s="580"/>
      <c r="O595" s="580"/>
      <c r="P595" s="580"/>
      <c r="Q595" s="580"/>
      <c r="R595" s="580"/>
      <c r="S595" s="580"/>
      <c r="T595" s="580"/>
      <c r="U595" s="580"/>
      <c r="V595" s="580"/>
      <c r="W595" s="580"/>
      <c r="X595" s="580"/>
      <c r="Y595" s="580"/>
      <c r="Z595" s="580"/>
      <c r="AA595" s="2350"/>
      <c r="AB595" s="18"/>
      <c r="AC595" s="830"/>
      <c r="AD595" s="830"/>
      <c r="AE595" s="830"/>
      <c r="AF595" s="830"/>
      <c r="AG595" s="18"/>
      <c r="AH595" s="18"/>
      <c r="AI595" s="18"/>
      <c r="AJ595" s="814"/>
      <c r="AK595" s="814"/>
      <c r="AL595" s="18"/>
      <c r="AM595" s="18"/>
      <c r="AN595" s="18"/>
      <c r="AO595" s="18"/>
      <c r="AP595" s="18"/>
      <c r="AQ595" s="18"/>
      <c r="AR595" s="18"/>
      <c r="AS595" s="18"/>
      <c r="AT595" s="18"/>
      <c r="AU595" s="814"/>
      <c r="AV595" s="18"/>
      <c r="AW595" s="814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580"/>
      <c r="BM595" s="580"/>
      <c r="BN595" s="580"/>
      <c r="BO595" s="18"/>
      <c r="BP595" s="18"/>
      <c r="BQ595" s="18"/>
      <c r="BR595" s="18"/>
      <c r="BS595" s="18">
        <f>BS551-BS556</f>
        <v>141</v>
      </c>
      <c r="BT595" s="18"/>
      <c r="BU595" s="18"/>
      <c r="BV595" s="18"/>
      <c r="BW595" s="18"/>
      <c r="BX595" s="18"/>
      <c r="BY595" s="18">
        <f>BY551-BY556</f>
        <v>129</v>
      </c>
      <c r="BZ595" s="18"/>
      <c r="CA595" s="18">
        <f>CA551-CA556</f>
        <v>129</v>
      </c>
      <c r="CB595" s="18"/>
      <c r="CC595" s="18"/>
      <c r="CD595" s="18">
        <f>CD551-CD556</f>
        <v>119</v>
      </c>
      <c r="CE595" s="18"/>
      <c r="CF595" s="18"/>
      <c r="CG595" s="18">
        <f>CG551-CG556</f>
        <v>129</v>
      </c>
      <c r="CI595" s="29">
        <f>AVERAGE(CA595:CH595)</f>
        <v>125.66666666666667</v>
      </c>
    </row>
    <row r="596" spans="1:122" ht="15" hidden="1" customHeight="1" x14ac:dyDescent="0.25">
      <c r="A596" s="11"/>
      <c r="B596" s="12"/>
      <c r="C596" s="1219"/>
      <c r="D596" s="1219"/>
      <c r="E596" s="2983"/>
      <c r="F596" s="2983"/>
      <c r="G596" s="2983"/>
      <c r="H596" s="2983"/>
      <c r="I596" s="2983"/>
      <c r="J596" s="2983"/>
      <c r="K596" s="209"/>
      <c r="L596" s="209"/>
      <c r="M596" s="2984"/>
      <c r="N596" s="580"/>
      <c r="O596" s="580"/>
      <c r="P596" s="580"/>
      <c r="Q596" s="580"/>
      <c r="R596" s="580"/>
      <c r="S596" s="580"/>
      <c r="T596" s="580"/>
      <c r="U596" s="580"/>
      <c r="V596" s="580"/>
      <c r="W596" s="580"/>
      <c r="X596" s="580"/>
      <c r="Y596" s="580"/>
      <c r="Z596" s="580"/>
      <c r="AA596" s="2350"/>
      <c r="AB596" s="18"/>
      <c r="AC596" s="830"/>
      <c r="AD596" s="830"/>
      <c r="AE596" s="830"/>
      <c r="AF596" s="830"/>
      <c r="AG596" s="18"/>
      <c r="AH596" s="18"/>
      <c r="AI596" s="18"/>
      <c r="AJ596" s="814"/>
      <c r="AK596" s="814"/>
      <c r="AL596" s="18"/>
      <c r="AM596" s="18"/>
      <c r="AN596" s="18"/>
      <c r="AO596" s="18"/>
      <c r="AP596" s="18"/>
      <c r="AQ596" s="18"/>
      <c r="AR596" s="18"/>
      <c r="AS596" s="18"/>
      <c r="AT596" s="18"/>
      <c r="AU596" s="814"/>
      <c r="AV596" s="18"/>
      <c r="AW596" s="814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580"/>
      <c r="BM596" s="580"/>
      <c r="BN596" s="580"/>
      <c r="BO596" s="18"/>
      <c r="BP596" s="18"/>
      <c r="BQ596" s="18"/>
      <c r="BR596" s="18"/>
      <c r="BS596" s="2351">
        <f>BS595/7</f>
        <v>20.142857142857142</v>
      </c>
      <c r="BT596" s="18"/>
      <c r="BU596" s="18"/>
      <c r="BV596" s="18"/>
      <c r="BW596" s="18"/>
      <c r="BX596" s="18"/>
      <c r="BY596" s="2351">
        <f>BY595/7</f>
        <v>18.428571428571427</v>
      </c>
      <c r="BZ596" s="18"/>
      <c r="CA596" s="2351">
        <f>CA595/7</f>
        <v>18.428571428571427</v>
      </c>
      <c r="CB596" s="18"/>
      <c r="CC596" s="18"/>
      <c r="CD596" s="2351">
        <f>CD595/7</f>
        <v>17</v>
      </c>
      <c r="CE596" s="18"/>
      <c r="CF596" s="18"/>
      <c r="CG596" s="2351">
        <f>CG595/7</f>
        <v>18.428571428571427</v>
      </c>
      <c r="CI596" s="29">
        <f>CI595/7</f>
        <v>17.952380952380953</v>
      </c>
    </row>
    <row r="597" spans="1:122" ht="15" hidden="1" customHeight="1" x14ac:dyDescent="0.25">
      <c r="A597" s="11"/>
      <c r="B597" s="12"/>
      <c r="C597" s="1219" t="s">
        <v>718</v>
      </c>
      <c r="D597" s="1219"/>
      <c r="E597" s="2983"/>
      <c r="F597" s="2983"/>
      <c r="G597" s="2983"/>
      <c r="H597" s="2983"/>
      <c r="I597" s="2983"/>
      <c r="J597" s="2983"/>
      <c r="K597" s="209"/>
      <c r="L597" s="209"/>
      <c r="M597" s="2984"/>
      <c r="N597" s="580"/>
      <c r="O597" s="580"/>
      <c r="P597" s="580"/>
      <c r="Q597" s="580"/>
      <c r="R597" s="580"/>
      <c r="S597" s="580"/>
      <c r="T597" s="580"/>
      <c r="U597" s="580"/>
      <c r="V597" s="580"/>
      <c r="W597" s="580"/>
      <c r="X597" s="580"/>
      <c r="Y597" s="580"/>
      <c r="Z597" s="580"/>
      <c r="AA597" s="2350"/>
      <c r="AB597" s="18"/>
      <c r="AC597" s="830"/>
      <c r="AD597" s="830"/>
      <c r="AE597" s="830"/>
      <c r="AF597" s="830"/>
      <c r="AG597" s="18"/>
      <c r="AH597" s="18"/>
      <c r="AI597" s="18"/>
      <c r="AJ597" s="814"/>
      <c r="AK597" s="814"/>
      <c r="AL597" s="18"/>
      <c r="AM597" s="18"/>
      <c r="AN597" s="18"/>
      <c r="AO597" s="18"/>
      <c r="AP597" s="18"/>
      <c r="AQ597" s="18"/>
      <c r="AR597" s="18"/>
      <c r="AS597" s="18"/>
      <c r="AT597" s="18"/>
      <c r="AU597" s="814"/>
      <c r="AV597" s="18"/>
      <c r="AW597" s="814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580"/>
      <c r="BM597" s="580"/>
      <c r="BN597" s="580"/>
      <c r="BO597" s="18"/>
      <c r="BP597" s="18"/>
      <c r="BQ597" s="18"/>
      <c r="BR597" s="18"/>
      <c r="BS597" s="2351"/>
      <c r="BT597" s="18"/>
      <c r="BU597" s="18"/>
      <c r="BV597" s="18"/>
      <c r="BW597" s="18"/>
      <c r="BX597" s="18"/>
      <c r="BY597" s="2351"/>
      <c r="BZ597" s="18"/>
      <c r="CA597" s="2351">
        <f>CA552-CA561</f>
        <v>140</v>
      </c>
      <c r="CB597" s="18"/>
      <c r="CC597" s="18"/>
      <c r="CD597" s="2351">
        <f>CD552-CD561</f>
        <v>121</v>
      </c>
      <c r="CE597" s="18"/>
      <c r="CF597" s="18"/>
      <c r="CG597" s="2351">
        <f>CG552-CG561</f>
        <v>146</v>
      </c>
      <c r="CI597" s="29">
        <f>AVERAGE(CA597:CH597)</f>
        <v>135.66666666666666</v>
      </c>
    </row>
    <row r="598" spans="1:122" ht="15" hidden="1" customHeight="1" x14ac:dyDescent="0.25">
      <c r="A598" s="11"/>
      <c r="B598" s="12"/>
      <c r="C598" s="1219"/>
      <c r="D598" s="1219"/>
      <c r="E598" s="2983"/>
      <c r="F598" s="2983"/>
      <c r="G598" s="2983"/>
      <c r="H598" s="2983"/>
      <c r="I598" s="2983"/>
      <c r="J598" s="2983"/>
      <c r="K598" s="209"/>
      <c r="L598" s="209"/>
      <c r="M598" s="2984"/>
      <c r="N598" s="580"/>
      <c r="O598" s="580"/>
      <c r="P598" s="580"/>
      <c r="Q598" s="580"/>
      <c r="R598" s="580"/>
      <c r="S598" s="580"/>
      <c r="T598" s="580"/>
      <c r="U598" s="580"/>
      <c r="V598" s="580"/>
      <c r="W598" s="580"/>
      <c r="X598" s="580"/>
      <c r="Y598" s="580"/>
      <c r="Z598" s="580"/>
      <c r="AA598" s="2350"/>
      <c r="AB598" s="18"/>
      <c r="AC598" s="830"/>
      <c r="AD598" s="830"/>
      <c r="AE598" s="830"/>
      <c r="AF598" s="830"/>
      <c r="AG598" s="18"/>
      <c r="AH598" s="18"/>
      <c r="AI598" s="18"/>
      <c r="AJ598" s="814"/>
      <c r="AK598" s="814"/>
      <c r="AL598" s="18"/>
      <c r="AM598" s="18"/>
      <c r="AN598" s="18"/>
      <c r="AO598" s="18"/>
      <c r="AP598" s="18"/>
      <c r="AQ598" s="18"/>
      <c r="AR598" s="18"/>
      <c r="AS598" s="18"/>
      <c r="AT598" s="18"/>
      <c r="AU598" s="814"/>
      <c r="AV598" s="18"/>
      <c r="AW598" s="814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580"/>
      <c r="BM598" s="580"/>
      <c r="BN598" s="580"/>
      <c r="BO598" s="18"/>
      <c r="BP598" s="18"/>
      <c r="BQ598" s="18"/>
      <c r="BR598" s="18"/>
      <c r="BS598" s="2351"/>
      <c r="BT598" s="18"/>
      <c r="BU598" s="18"/>
      <c r="BV598" s="18"/>
      <c r="BW598" s="18"/>
      <c r="BX598" s="18"/>
      <c r="BY598" s="2351"/>
      <c r="BZ598" s="18"/>
      <c r="CA598" s="2351"/>
      <c r="CB598" s="18"/>
      <c r="CC598" s="18"/>
      <c r="CD598" s="2351"/>
      <c r="CE598" s="18"/>
      <c r="CF598" s="18"/>
      <c r="CG598" s="2351"/>
      <c r="CI598" s="29">
        <f>CI597/7</f>
        <v>19.38095238095238</v>
      </c>
    </row>
    <row r="599" spans="1:122" ht="15" hidden="1" customHeight="1" x14ac:dyDescent="0.25">
      <c r="A599" s="11"/>
      <c r="B599" s="12"/>
      <c r="C599" s="1219" t="s">
        <v>435</v>
      </c>
      <c r="D599" s="1219"/>
      <c r="E599" s="2983"/>
      <c r="F599" s="2983"/>
      <c r="G599" s="2983"/>
      <c r="H599" s="2983"/>
      <c r="I599" s="2983"/>
      <c r="J599" s="2983"/>
      <c r="K599" s="209"/>
      <c r="L599" s="209"/>
      <c r="M599" s="2984"/>
      <c r="N599" s="580"/>
      <c r="O599" s="580"/>
      <c r="P599" s="580"/>
      <c r="Q599" s="580"/>
      <c r="R599" s="580"/>
      <c r="S599" s="580"/>
      <c r="T599" s="580"/>
      <c r="U599" s="580"/>
      <c r="V599" s="580"/>
      <c r="W599" s="580"/>
      <c r="X599" s="580"/>
      <c r="Y599" s="580"/>
      <c r="Z599" s="580"/>
      <c r="AA599" s="2350"/>
      <c r="AB599" s="18"/>
      <c r="AC599" s="830"/>
      <c r="AD599" s="830"/>
      <c r="AE599" s="830"/>
      <c r="AF599" s="830"/>
      <c r="AG599" s="18"/>
      <c r="AH599" s="18"/>
      <c r="AI599" s="18"/>
      <c r="AJ599" s="814"/>
      <c r="AK599" s="814"/>
      <c r="AL599" s="18"/>
      <c r="AM599" s="18"/>
      <c r="AN599" s="18"/>
      <c r="AO599" s="18"/>
      <c r="AP599" s="18"/>
      <c r="AQ599" s="18"/>
      <c r="AR599" s="18"/>
      <c r="AS599" s="18"/>
      <c r="AT599" s="18"/>
      <c r="AU599" s="814"/>
      <c r="AV599" s="18"/>
      <c r="AW599" s="814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580"/>
      <c r="BM599" s="1265"/>
      <c r="BN599" s="1265"/>
      <c r="BO599" s="580">
        <f>BO550-BO574</f>
        <v>226</v>
      </c>
      <c r="BP599" s="1265" t="e">
        <f>#REF!-BP554</f>
        <v>#REF!</v>
      </c>
      <c r="BQ599" s="1265" t="e">
        <f>#REF!-BQ554</f>
        <v>#REF!</v>
      </c>
      <c r="BR599" s="580"/>
      <c r="BS599" s="580">
        <f>BS550-BS574</f>
        <v>236</v>
      </c>
      <c r="BT599" s="1265"/>
      <c r="BU599" s="580">
        <f>BU550-BU574</f>
        <v>231</v>
      </c>
      <c r="BV599" s="18"/>
      <c r="BW599" s="18"/>
      <c r="BX599" s="18"/>
      <c r="BY599" s="580">
        <f>BY550-BY574</f>
        <v>269</v>
      </c>
      <c r="BZ599" s="18"/>
      <c r="CA599" s="580">
        <f>CA550-CA574</f>
        <v>212</v>
      </c>
      <c r="CB599" s="18"/>
      <c r="CC599" s="18"/>
      <c r="CD599" s="580">
        <f>CD550-CD574</f>
        <v>206</v>
      </c>
      <c r="CE599" s="18"/>
      <c r="CF599" s="18"/>
      <c r="CG599" s="580">
        <f>CG550-CG574</f>
        <v>218</v>
      </c>
      <c r="CI599" s="29"/>
    </row>
    <row r="600" spans="1:122" ht="15" hidden="1" customHeight="1" x14ac:dyDescent="0.25">
      <c r="A600" s="11"/>
      <c r="B600" s="12"/>
      <c r="C600" s="1219" t="s">
        <v>436</v>
      </c>
      <c r="D600" s="1219"/>
      <c r="E600" s="2983"/>
      <c r="F600" s="2983"/>
      <c r="G600" s="2983"/>
      <c r="H600" s="2983"/>
      <c r="I600" s="2983"/>
      <c r="J600" s="2983"/>
      <c r="K600" s="209"/>
      <c r="L600" s="209"/>
      <c r="M600" s="2984"/>
      <c r="N600" s="580"/>
      <c r="O600" s="580"/>
      <c r="P600" s="580"/>
      <c r="Q600" s="580"/>
      <c r="R600" s="580"/>
      <c r="S600" s="580"/>
      <c r="T600" s="580"/>
      <c r="U600" s="580"/>
      <c r="V600" s="580"/>
      <c r="W600" s="580"/>
      <c r="X600" s="580"/>
      <c r="Y600" s="580"/>
      <c r="Z600" s="580"/>
      <c r="AA600" s="2350"/>
      <c r="AB600" s="18"/>
      <c r="AC600" s="830"/>
      <c r="AD600" s="830"/>
      <c r="AE600" s="830"/>
      <c r="AF600" s="830"/>
      <c r="AG600" s="18"/>
      <c r="AH600" s="18"/>
      <c r="AI600" s="18"/>
      <c r="AJ600" s="814"/>
      <c r="AK600" s="814"/>
      <c r="AL600" s="18"/>
      <c r="AM600" s="18"/>
      <c r="AN600" s="18"/>
      <c r="AO600" s="18"/>
      <c r="AP600" s="18"/>
      <c r="AQ600" s="18"/>
      <c r="AR600" s="18"/>
      <c r="AS600" s="18"/>
      <c r="AT600" s="18"/>
      <c r="AU600" s="814"/>
      <c r="AV600" s="18"/>
      <c r="AW600" s="814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265"/>
      <c r="BM600" s="1265"/>
      <c r="BN600" s="1265"/>
      <c r="BO600" s="1265">
        <f>BO599/7</f>
        <v>32.285714285714285</v>
      </c>
      <c r="BP600" s="1265" t="e">
        <f>BP599/7</f>
        <v>#REF!</v>
      </c>
      <c r="BQ600" s="1265" t="e">
        <f>BQ599/7</f>
        <v>#REF!</v>
      </c>
      <c r="BR600" s="1265"/>
      <c r="BS600" s="1265">
        <f>BS599/7</f>
        <v>33.714285714285715</v>
      </c>
      <c r="BT600" s="1265"/>
      <c r="BU600" s="1265">
        <f>BU599/7</f>
        <v>33</v>
      </c>
      <c r="BV600" s="18"/>
      <c r="BW600" s="18"/>
      <c r="BX600" s="18"/>
      <c r="BY600" s="1265">
        <f>BY599/7</f>
        <v>38.428571428571431</v>
      </c>
      <c r="BZ600" s="18"/>
      <c r="CA600" s="1265">
        <f>CA599/7</f>
        <v>30.285714285714285</v>
      </c>
      <c r="CB600" s="18"/>
      <c r="CC600" s="18"/>
      <c r="CD600" s="1265">
        <f>CD599/7</f>
        <v>29.428571428571427</v>
      </c>
      <c r="CE600" s="18"/>
      <c r="CF600" s="18"/>
      <c r="CG600" s="1265">
        <f>CG599/7</f>
        <v>31.142857142857142</v>
      </c>
      <c r="CI600" s="29"/>
    </row>
    <row r="601" spans="1:122" ht="15" hidden="1" customHeight="1" x14ac:dyDescent="0.25">
      <c r="A601" s="11"/>
      <c r="B601" s="12"/>
      <c r="C601" s="1219" t="s">
        <v>437</v>
      </c>
      <c r="D601" s="1219"/>
      <c r="E601" s="2983"/>
      <c r="F601" s="2983"/>
      <c r="G601" s="2983"/>
      <c r="H601" s="2983"/>
      <c r="I601" s="2983"/>
      <c r="J601" s="2983"/>
      <c r="K601" s="209"/>
      <c r="L601" s="209"/>
      <c r="M601" s="2984"/>
      <c r="N601" s="580"/>
      <c r="O601" s="580"/>
      <c r="P601" s="580"/>
      <c r="Q601" s="580"/>
      <c r="R601" s="580"/>
      <c r="S601" s="580"/>
      <c r="T601" s="580"/>
      <c r="U601" s="580"/>
      <c r="V601" s="580"/>
      <c r="W601" s="580"/>
      <c r="X601" s="580"/>
      <c r="Y601" s="580"/>
      <c r="Z601" s="580"/>
      <c r="AA601" s="2350"/>
      <c r="AB601" s="18"/>
      <c r="AC601" s="830"/>
      <c r="AD601" s="830"/>
      <c r="AE601" s="830"/>
      <c r="AF601" s="830"/>
      <c r="AG601" s="18"/>
      <c r="AH601" s="18"/>
      <c r="AI601" s="18"/>
      <c r="AJ601" s="814"/>
      <c r="AK601" s="814"/>
      <c r="AL601" s="18"/>
      <c r="AM601" s="18"/>
      <c r="AN601" s="18"/>
      <c r="AO601" s="18"/>
      <c r="AP601" s="18"/>
      <c r="AQ601" s="18"/>
      <c r="AR601" s="18"/>
      <c r="AS601" s="18"/>
      <c r="AT601" s="18"/>
      <c r="AU601" s="814"/>
      <c r="AV601" s="18"/>
      <c r="AW601" s="814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580"/>
      <c r="BM601" s="1265"/>
      <c r="BN601" s="1265"/>
      <c r="BO601" s="580">
        <f>BO552-BO574</f>
        <v>206</v>
      </c>
      <c r="BP601" s="1265" t="e">
        <f>#REF!-BO571</f>
        <v>#REF!</v>
      </c>
      <c r="BQ601" s="1265" t="e">
        <f>#REF!-BO571</f>
        <v>#REF!</v>
      </c>
      <c r="BR601" s="580"/>
      <c r="BS601" s="580">
        <f>BS552-BS574</f>
        <v>216</v>
      </c>
      <c r="BT601" s="1265"/>
      <c r="BU601" s="580">
        <f>BU552-BU574</f>
        <v>226</v>
      </c>
      <c r="BV601" s="18"/>
      <c r="BW601" s="18"/>
      <c r="BX601" s="18"/>
      <c r="BY601" s="580">
        <f>BY552-BY574</f>
        <v>264</v>
      </c>
      <c r="BZ601" s="18"/>
      <c r="CA601" s="580">
        <f>CA552-CA574</f>
        <v>207</v>
      </c>
      <c r="CB601" s="18"/>
      <c r="CC601" s="18"/>
      <c r="CD601" s="580">
        <f>CD552-CD574</f>
        <v>186</v>
      </c>
      <c r="CE601" s="18"/>
      <c r="CF601" s="18"/>
      <c r="CG601" s="580">
        <f>CG552-CG574</f>
        <v>213</v>
      </c>
      <c r="CI601" s="29">
        <f>AVERAGE(CA601:CH601)</f>
        <v>202</v>
      </c>
    </row>
    <row r="602" spans="1:122" ht="15" hidden="1" customHeight="1" x14ac:dyDescent="0.25">
      <c r="A602" s="11"/>
      <c r="B602" s="12"/>
      <c r="C602" s="1219" t="s">
        <v>438</v>
      </c>
      <c r="D602" s="1219"/>
      <c r="E602" s="2983"/>
      <c r="F602" s="2983"/>
      <c r="G602" s="2983"/>
      <c r="H602" s="2983"/>
      <c r="I602" s="2983"/>
      <c r="J602" s="2983"/>
      <c r="K602" s="209"/>
      <c r="L602" s="209"/>
      <c r="M602" s="2984"/>
      <c r="N602" s="580"/>
      <c r="O602" s="580"/>
      <c r="P602" s="580"/>
      <c r="Q602" s="580"/>
      <c r="R602" s="580"/>
      <c r="S602" s="580"/>
      <c r="T602" s="580"/>
      <c r="U602" s="580"/>
      <c r="V602" s="580"/>
      <c r="W602" s="580"/>
      <c r="X602" s="580"/>
      <c r="Y602" s="580"/>
      <c r="Z602" s="580"/>
      <c r="AA602" s="2350"/>
      <c r="AB602" s="18"/>
      <c r="AC602" s="830"/>
      <c r="AD602" s="830"/>
      <c r="AE602" s="830"/>
      <c r="AF602" s="830"/>
      <c r="AG602" s="18"/>
      <c r="AH602" s="18"/>
      <c r="AI602" s="18"/>
      <c r="AJ602" s="814"/>
      <c r="AK602" s="814"/>
      <c r="AL602" s="18"/>
      <c r="AM602" s="18"/>
      <c r="AN602" s="18"/>
      <c r="AO602" s="18"/>
      <c r="AP602" s="18"/>
      <c r="AQ602" s="18"/>
      <c r="AR602" s="18"/>
      <c r="AS602" s="18"/>
      <c r="AT602" s="18"/>
      <c r="AU602" s="814"/>
      <c r="AV602" s="18"/>
      <c r="AW602" s="814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265"/>
      <c r="BM602" s="1265"/>
      <c r="BN602" s="1265"/>
      <c r="BO602" s="1265">
        <f>BO601/7</f>
        <v>29.428571428571427</v>
      </c>
      <c r="BP602" s="1265" t="e">
        <f>BP601/7</f>
        <v>#REF!</v>
      </c>
      <c r="BQ602" s="1265" t="e">
        <f>BQ601/7</f>
        <v>#REF!</v>
      </c>
      <c r="BR602" s="1265"/>
      <c r="BS602" s="1265">
        <f>BS601/7</f>
        <v>30.857142857142858</v>
      </c>
      <c r="BT602" s="1265"/>
      <c r="BU602" s="1265">
        <f>BU601/7</f>
        <v>32.285714285714285</v>
      </c>
      <c r="BV602" s="18"/>
      <c r="BW602" s="18"/>
      <c r="BX602" s="18"/>
      <c r="BY602" s="1265">
        <f>BY601/7</f>
        <v>37.714285714285715</v>
      </c>
      <c r="BZ602" s="18"/>
      <c r="CA602" s="1265">
        <f>CA601/7</f>
        <v>29.571428571428573</v>
      </c>
      <c r="CB602" s="18"/>
      <c r="CC602" s="18"/>
      <c r="CD602" s="1265">
        <f>CD601/7</f>
        <v>26.571428571428573</v>
      </c>
      <c r="CE602" s="18"/>
      <c r="CF602" s="18"/>
      <c r="CG602" s="1265">
        <f>CG601/7</f>
        <v>30.428571428571427</v>
      </c>
      <c r="CI602" s="29">
        <f>CI601/7</f>
        <v>28.857142857142858</v>
      </c>
    </row>
    <row r="603" spans="1:122" ht="15" hidden="1" customHeight="1" x14ac:dyDescent="0.25">
      <c r="A603" s="11"/>
      <c r="B603" s="12"/>
      <c r="C603" s="2981" t="s">
        <v>714</v>
      </c>
      <c r="D603" s="2981"/>
      <c r="E603" s="90"/>
      <c r="F603" s="90"/>
      <c r="G603" s="90"/>
      <c r="H603" s="90"/>
      <c r="I603" s="90"/>
      <c r="J603" s="90"/>
      <c r="K603" s="13"/>
      <c r="L603" s="13"/>
      <c r="M603" s="185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4265"/>
      <c r="AB603" s="1"/>
      <c r="AC603" s="827"/>
      <c r="AD603" s="827"/>
      <c r="AE603" s="827"/>
      <c r="AF603" s="827"/>
      <c r="AG603" s="1"/>
      <c r="AH603" s="1"/>
      <c r="AI603" s="1"/>
      <c r="AJ603" s="2803"/>
      <c r="AK603" s="2803"/>
      <c r="AL603" s="1"/>
      <c r="AM603" s="1"/>
      <c r="AN603" s="1"/>
      <c r="AO603" s="1"/>
      <c r="AP603" s="1"/>
      <c r="AQ603" s="1"/>
      <c r="AR603" s="1"/>
      <c r="AS603" s="1"/>
      <c r="AT603" s="1"/>
      <c r="AU603" s="2803"/>
      <c r="AV603" s="1"/>
      <c r="AW603" s="2803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3144"/>
      <c r="BM603" s="3145"/>
      <c r="BN603" s="3146"/>
      <c r="BO603" s="3144"/>
      <c r="BP603" s="3146"/>
      <c r="BQ603" s="1237"/>
      <c r="BR603" s="3144"/>
      <c r="BS603" s="3144"/>
      <c r="BT603" s="3146"/>
      <c r="BU603" s="1237"/>
      <c r="BV603" s="1"/>
      <c r="BW603" s="1"/>
      <c r="BX603" s="1"/>
      <c r="BY603" s="1237"/>
      <c r="BZ603" s="1"/>
      <c r="CA603" s="1237">
        <f>CA552-CA569</f>
        <v>184</v>
      </c>
      <c r="CB603" s="1"/>
      <c r="CC603" s="1"/>
      <c r="CD603" s="1237">
        <f>CD552-CD569</f>
        <v>163</v>
      </c>
      <c r="CE603" s="1"/>
      <c r="CF603" s="1"/>
      <c r="CG603" s="1237">
        <f>CG552-CG569</f>
        <v>190</v>
      </c>
      <c r="CI603" s="29">
        <f>AVERAGE(CA603:CH603)</f>
        <v>179</v>
      </c>
    </row>
    <row r="604" spans="1:122" ht="15" hidden="1" customHeight="1" x14ac:dyDescent="0.25">
      <c r="A604" s="11"/>
      <c r="B604" s="12"/>
      <c r="C604" s="2981" t="s">
        <v>717</v>
      </c>
      <c r="D604" s="2981"/>
      <c r="E604" s="90"/>
      <c r="F604" s="90"/>
      <c r="G604" s="90"/>
      <c r="H604" s="90"/>
      <c r="I604" s="90"/>
      <c r="J604" s="90"/>
      <c r="K604" s="13"/>
      <c r="L604" s="13"/>
      <c r="M604" s="185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4265"/>
      <c r="AB604" s="1"/>
      <c r="AC604" s="827"/>
      <c r="AD604" s="827"/>
      <c r="AE604" s="827"/>
      <c r="AF604" s="827"/>
      <c r="AG604" s="1"/>
      <c r="AH604" s="1"/>
      <c r="AI604" s="1"/>
      <c r="AJ604" s="2803"/>
      <c r="AK604" s="2803"/>
      <c r="AL604" s="1"/>
      <c r="AM604" s="1"/>
      <c r="AN604" s="1"/>
      <c r="AO604" s="1"/>
      <c r="AP604" s="1"/>
      <c r="AQ604" s="1"/>
      <c r="AR604" s="1"/>
      <c r="AS604" s="1"/>
      <c r="AT604" s="1"/>
      <c r="AU604" s="2803"/>
      <c r="AV604" s="1"/>
      <c r="AW604" s="2803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3144"/>
      <c r="BM604" s="3145"/>
      <c r="BN604" s="3146"/>
      <c r="BO604" s="3144"/>
      <c r="BP604" s="3146"/>
      <c r="BQ604" s="1237"/>
      <c r="BR604" s="3144"/>
      <c r="BS604" s="3144"/>
      <c r="BT604" s="3146"/>
      <c r="BU604" s="1237"/>
      <c r="BV604" s="1"/>
      <c r="BW604" s="1"/>
      <c r="BX604" s="1"/>
      <c r="BY604" s="1237"/>
      <c r="BZ604" s="1"/>
      <c r="CA604" s="1237"/>
      <c r="CB604" s="1"/>
      <c r="CC604" s="1"/>
      <c r="CD604" s="1237"/>
      <c r="CE604" s="1"/>
      <c r="CF604" s="1"/>
      <c r="CG604" s="1237"/>
      <c r="CI604" s="29">
        <f>CI603/7</f>
        <v>25.571428571428573</v>
      </c>
    </row>
    <row r="605" spans="1:122" ht="15" hidden="1" customHeight="1" thickBot="1" x14ac:dyDescent="0.3">
      <c r="A605" s="11"/>
      <c r="B605" s="12"/>
      <c r="C605" s="2981" t="s">
        <v>439</v>
      </c>
      <c r="D605" s="2981"/>
      <c r="E605" s="90"/>
      <c r="F605" s="90"/>
      <c r="G605" s="90"/>
      <c r="H605" s="90"/>
      <c r="I605" s="90"/>
      <c r="J605" s="90"/>
      <c r="K605" s="13"/>
      <c r="L605" s="13"/>
      <c r="M605" s="189"/>
      <c r="AB605" s="15"/>
      <c r="BL605" s="2982"/>
      <c r="BM605" s="2232"/>
      <c r="BN605" s="2234"/>
      <c r="BO605" s="2982"/>
      <c r="BP605" s="2234"/>
      <c r="BQ605" s="265"/>
      <c r="BR605" s="2982"/>
      <c r="BS605" s="2982"/>
      <c r="BT605" s="2234"/>
      <c r="BV605" s="15" t="s">
        <v>1</v>
      </c>
      <c r="CI605" s="29"/>
    </row>
    <row r="606" spans="1:122" ht="21" hidden="1" x14ac:dyDescent="0.25">
      <c r="A606" s="11"/>
      <c r="B606" s="12"/>
      <c r="C606" s="4"/>
      <c r="D606" s="4"/>
      <c r="E606" s="90"/>
      <c r="F606" s="90"/>
      <c r="G606" s="90"/>
      <c r="H606" s="90"/>
      <c r="I606" s="90"/>
      <c r="J606" s="90"/>
      <c r="K606" s="13"/>
      <c r="L606" s="13"/>
      <c r="M606" s="189"/>
      <c r="AB606" s="15"/>
      <c r="CI606" s="29"/>
    </row>
    <row r="607" spans="1:122" ht="30" hidden="1" customHeight="1" thickBot="1" x14ac:dyDescent="0.3">
      <c r="A607" s="11"/>
      <c r="B607" s="12"/>
      <c r="C607" s="4"/>
      <c r="D607" s="4"/>
      <c r="E607" s="90"/>
      <c r="F607" s="90" t="s">
        <v>1</v>
      </c>
      <c r="G607" s="90"/>
      <c r="H607" s="90"/>
      <c r="I607" s="90"/>
      <c r="J607" s="90"/>
      <c r="K607" s="13"/>
      <c r="L607" s="13"/>
      <c r="M607" s="189"/>
      <c r="AB607" s="15"/>
      <c r="AS607" s="15" t="s">
        <v>309</v>
      </c>
      <c r="AU607" s="4796" t="s">
        <v>308</v>
      </c>
      <c r="AV607" s="4797"/>
      <c r="BA607" s="2095" t="s">
        <v>362</v>
      </c>
      <c r="BD607" s="15" t="s">
        <v>386</v>
      </c>
      <c r="BM607" s="181" t="s">
        <v>411</v>
      </c>
    </row>
    <row r="608" spans="1:122" s="19" customFormat="1" ht="30" hidden="1" customHeight="1" thickBot="1" x14ac:dyDescent="0.3">
      <c r="A608" s="4736" t="s">
        <v>115</v>
      </c>
      <c r="B608" s="4740" t="s">
        <v>116</v>
      </c>
      <c r="C608" s="2201" t="s">
        <v>168</v>
      </c>
      <c r="D608" s="2201" t="s">
        <v>168</v>
      </c>
      <c r="E608" s="2202">
        <v>40754</v>
      </c>
      <c r="F608" s="2203">
        <v>40420</v>
      </c>
      <c r="G608" s="2203">
        <v>40451</v>
      </c>
      <c r="H608" s="2203">
        <v>40481</v>
      </c>
      <c r="I608" s="2203">
        <v>40512</v>
      </c>
      <c r="J608" s="2203">
        <v>40542</v>
      </c>
      <c r="K608" s="2203">
        <v>40938</v>
      </c>
      <c r="L608" s="2203">
        <v>40602</v>
      </c>
      <c r="M608" s="2204">
        <v>40632</v>
      </c>
      <c r="N608" s="2205">
        <v>41029</v>
      </c>
      <c r="O608" s="401">
        <v>41059</v>
      </c>
      <c r="P608" s="401">
        <v>41090</v>
      </c>
      <c r="Q608" s="400">
        <v>41120</v>
      </c>
      <c r="R608" s="408">
        <v>41151</v>
      </c>
      <c r="S608" s="401">
        <v>41182</v>
      </c>
      <c r="T608" s="402">
        <v>406454</v>
      </c>
      <c r="U608" s="401">
        <v>41243</v>
      </c>
      <c r="V608" s="402">
        <v>41273</v>
      </c>
      <c r="W608" s="401">
        <v>41304</v>
      </c>
      <c r="X608" s="400">
        <v>41333</v>
      </c>
      <c r="Y608" s="401">
        <v>40998</v>
      </c>
      <c r="Z608" s="408">
        <v>41394</v>
      </c>
      <c r="AA608" s="978">
        <v>41424</v>
      </c>
      <c r="AB608" s="408">
        <v>41090</v>
      </c>
      <c r="AC608" s="408">
        <v>41485</v>
      </c>
      <c r="AD608" s="401">
        <v>41516</v>
      </c>
      <c r="AE608" s="402">
        <v>41547</v>
      </c>
      <c r="AF608" s="401">
        <v>41577</v>
      </c>
      <c r="AG608" s="401">
        <v>41608</v>
      </c>
      <c r="AH608" s="401">
        <v>41638</v>
      </c>
      <c r="AI608" s="401">
        <v>41304</v>
      </c>
      <c r="AJ608" s="978">
        <v>41333</v>
      </c>
      <c r="AK608" s="401">
        <v>41363</v>
      </c>
      <c r="AL608" s="401">
        <v>41394</v>
      </c>
      <c r="AM608" s="408">
        <v>41789</v>
      </c>
      <c r="AN608" s="401">
        <v>41820</v>
      </c>
      <c r="AO608" s="400">
        <v>41850</v>
      </c>
      <c r="AP608" s="400">
        <v>41881</v>
      </c>
      <c r="AQ608" s="408">
        <v>41912</v>
      </c>
      <c r="AR608" s="402">
        <v>41942</v>
      </c>
      <c r="AS608" s="400">
        <v>41973</v>
      </c>
      <c r="AT608" s="400">
        <v>42003</v>
      </c>
      <c r="AU608" s="2206">
        <v>42034</v>
      </c>
      <c r="AV608" s="401">
        <v>42063</v>
      </c>
      <c r="AW608" s="1106">
        <v>42093</v>
      </c>
      <c r="AX608" s="401">
        <v>42124</v>
      </c>
      <c r="AY608" s="400">
        <v>42154</v>
      </c>
      <c r="AZ608" s="401">
        <v>42185</v>
      </c>
      <c r="BA608" s="401">
        <v>42215</v>
      </c>
      <c r="BB608" s="401">
        <v>41881</v>
      </c>
      <c r="BC608" s="401">
        <v>41912</v>
      </c>
      <c r="BD608" s="401">
        <v>41942</v>
      </c>
      <c r="BE608" s="401">
        <v>41973</v>
      </c>
      <c r="BF608" s="401">
        <v>42003</v>
      </c>
      <c r="BG608" s="401">
        <v>42399</v>
      </c>
      <c r="BH608" s="401">
        <v>42428</v>
      </c>
      <c r="BI608" s="401">
        <v>42459</v>
      </c>
      <c r="BJ608" s="401">
        <v>42490</v>
      </c>
      <c r="BK608" s="401">
        <v>42154</v>
      </c>
      <c r="BL608" s="401">
        <v>42185</v>
      </c>
      <c r="BM608" s="408">
        <v>42581</v>
      </c>
      <c r="BN608" s="401">
        <v>42612</v>
      </c>
      <c r="BO608" s="400">
        <v>42643</v>
      </c>
      <c r="BP608" s="401">
        <v>42673</v>
      </c>
      <c r="BQ608" s="401">
        <v>42704</v>
      </c>
      <c r="BR608" s="402">
        <v>42734</v>
      </c>
      <c r="BS608" s="401">
        <v>42034</v>
      </c>
      <c r="BT608" s="400">
        <v>42794</v>
      </c>
      <c r="BU608" s="408">
        <v>42824</v>
      </c>
      <c r="BV608" s="401">
        <v>42855</v>
      </c>
      <c r="BW608" s="402">
        <v>42885</v>
      </c>
      <c r="BX608" s="401">
        <v>42916</v>
      </c>
      <c r="BY608" s="401">
        <v>42946</v>
      </c>
      <c r="BZ608" s="401">
        <v>42977</v>
      </c>
      <c r="CA608" s="408">
        <v>43008</v>
      </c>
      <c r="CB608" s="277">
        <v>43038</v>
      </c>
      <c r="CC608" s="275">
        <v>43069</v>
      </c>
      <c r="CD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2095"/>
      <c r="CR608" s="2095"/>
      <c r="CS608" s="15"/>
      <c r="CT608" s="15"/>
      <c r="CU608" s="15"/>
      <c r="CV608" s="15"/>
      <c r="CW608" s="3749"/>
      <c r="CX608" s="3749"/>
      <c r="CY608" s="3749"/>
      <c r="CZ608" s="3749"/>
      <c r="DA608" s="3749"/>
      <c r="DB608" s="3749"/>
      <c r="DC608" s="3749"/>
      <c r="DD608" s="3749"/>
      <c r="DE608" s="3749"/>
      <c r="DF608" s="3749"/>
      <c r="DG608" s="3749"/>
      <c r="DH608" s="3749"/>
      <c r="DI608" s="3749"/>
      <c r="DJ608" s="3749"/>
      <c r="DK608" s="3749"/>
      <c r="DL608" s="15"/>
      <c r="DM608" s="2095"/>
      <c r="DN608" s="15"/>
      <c r="DO608" s="15"/>
      <c r="DP608" s="15"/>
      <c r="DQ608" s="15"/>
      <c r="DR608" s="15"/>
    </row>
    <row r="609" spans="1:122" s="19" customFormat="1" ht="30" hidden="1" customHeight="1" thickBot="1" x14ac:dyDescent="0.3">
      <c r="A609" s="4737"/>
      <c r="B609" s="4741"/>
      <c r="C609" s="1757" t="s">
        <v>157</v>
      </c>
      <c r="D609" s="1989" t="s">
        <v>157</v>
      </c>
      <c r="E609" s="1966"/>
      <c r="F609" s="1966"/>
      <c r="G609" s="1966"/>
      <c r="H609" s="1966"/>
      <c r="I609" s="1966"/>
      <c r="J609" s="1966"/>
      <c r="K609" s="1966"/>
      <c r="L609" s="1966"/>
      <c r="M609" s="1967"/>
      <c r="N609" s="1968"/>
      <c r="O609" s="1693"/>
      <c r="P609" s="1693"/>
      <c r="Q609" s="1694"/>
      <c r="R609" s="1694"/>
      <c r="S609" s="1693">
        <v>41212</v>
      </c>
      <c r="T609" s="1696">
        <v>41243</v>
      </c>
      <c r="U609" s="1693">
        <v>41273</v>
      </c>
      <c r="V609" s="1693">
        <v>41304</v>
      </c>
      <c r="W609" s="1694">
        <v>41333</v>
      </c>
      <c r="X609" s="1694">
        <v>40998</v>
      </c>
      <c r="Y609" s="1693">
        <v>41394</v>
      </c>
      <c r="Z609" s="4267">
        <v>41424</v>
      </c>
      <c r="AA609" s="1697">
        <v>41090</v>
      </c>
      <c r="AB609" s="4267">
        <v>41120</v>
      </c>
      <c r="AC609" s="4267">
        <v>41516</v>
      </c>
      <c r="AD609" s="1693">
        <v>41547</v>
      </c>
      <c r="AE609" s="1696">
        <v>41577</v>
      </c>
      <c r="AF609" s="1693">
        <v>41608</v>
      </c>
      <c r="AG609" s="1693">
        <v>41638</v>
      </c>
      <c r="AH609" s="1693">
        <v>41304</v>
      </c>
      <c r="AI609" s="1697">
        <v>41333</v>
      </c>
      <c r="AJ609" s="1693">
        <v>41363</v>
      </c>
      <c r="AK609" s="1693">
        <v>41394</v>
      </c>
      <c r="AL609" s="1693">
        <v>41424</v>
      </c>
      <c r="AM609" s="1693">
        <v>41820</v>
      </c>
      <c r="AN609" s="1694">
        <v>41850</v>
      </c>
      <c r="AO609" s="1694">
        <v>41881</v>
      </c>
      <c r="AP609" s="1694">
        <v>41912</v>
      </c>
      <c r="AQ609" s="1693">
        <v>41942</v>
      </c>
      <c r="AR609" s="1696">
        <v>41973</v>
      </c>
      <c r="AS609" s="1693">
        <v>42003</v>
      </c>
      <c r="AT609" s="1694">
        <v>42034</v>
      </c>
      <c r="AU609" s="1697">
        <v>42063</v>
      </c>
      <c r="AV609" s="1693">
        <v>42093</v>
      </c>
      <c r="AW609" s="2118">
        <v>42124</v>
      </c>
      <c r="AX609" s="1693">
        <v>42154</v>
      </c>
      <c r="AY609" s="1694">
        <v>42185</v>
      </c>
      <c r="AZ609" s="1693">
        <v>42215</v>
      </c>
      <c r="BA609" s="1693">
        <v>41516</v>
      </c>
      <c r="BB609" s="1693">
        <v>41912</v>
      </c>
      <c r="BC609" s="1693">
        <v>41942</v>
      </c>
      <c r="BD609" s="1693">
        <v>41973</v>
      </c>
      <c r="BE609" s="1693">
        <v>42003</v>
      </c>
      <c r="BF609" s="1693">
        <v>41669</v>
      </c>
      <c r="BG609" s="1693">
        <v>42428</v>
      </c>
      <c r="BH609" s="1693">
        <v>42459</v>
      </c>
      <c r="BI609" s="1693">
        <v>42490</v>
      </c>
      <c r="BJ609" s="1693">
        <v>42520</v>
      </c>
      <c r="BK609" s="1693">
        <v>42185</v>
      </c>
      <c r="BL609" s="4267">
        <v>42581</v>
      </c>
      <c r="BM609" s="1693">
        <v>42612</v>
      </c>
      <c r="BN609" s="1694">
        <v>42643</v>
      </c>
      <c r="BO609" s="1693">
        <v>42673</v>
      </c>
      <c r="BP609" s="1693">
        <v>42704</v>
      </c>
      <c r="BQ609" s="1694">
        <v>42734</v>
      </c>
      <c r="BR609" s="1693">
        <v>42765</v>
      </c>
      <c r="BS609" s="1694">
        <v>42794</v>
      </c>
      <c r="BT609" s="1693">
        <v>42824</v>
      </c>
      <c r="BU609" s="1694">
        <v>42855</v>
      </c>
      <c r="BV609" s="1693">
        <v>42885</v>
      </c>
      <c r="BW609" s="1694">
        <v>42916</v>
      </c>
      <c r="BX609" s="1693">
        <v>42946</v>
      </c>
      <c r="BY609" s="1694">
        <v>42977</v>
      </c>
      <c r="BZ609" s="1693">
        <v>43008</v>
      </c>
      <c r="CA609" s="1694">
        <v>43038</v>
      </c>
      <c r="CB609" s="2209">
        <v>43069</v>
      </c>
      <c r="CC609" s="2210">
        <v>43099</v>
      </c>
      <c r="CD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2095"/>
      <c r="CR609" s="2095"/>
      <c r="CS609" s="15"/>
      <c r="CT609" s="15"/>
      <c r="CU609" s="15"/>
      <c r="CV609" s="15"/>
      <c r="CW609" s="3749"/>
      <c r="CX609" s="3749"/>
      <c r="CY609" s="3749"/>
      <c r="CZ609" s="3749"/>
      <c r="DA609" s="3749"/>
      <c r="DB609" s="3749"/>
      <c r="DC609" s="3749"/>
      <c r="DD609" s="3749"/>
      <c r="DE609" s="3749"/>
      <c r="DF609" s="3749"/>
      <c r="DG609" s="3749"/>
      <c r="DH609" s="3749"/>
      <c r="DI609" s="3749"/>
      <c r="DJ609" s="3749"/>
      <c r="DK609" s="3749"/>
      <c r="DL609" s="15"/>
      <c r="DM609" s="2095"/>
      <c r="DN609" s="15"/>
      <c r="DO609" s="15"/>
      <c r="DP609" s="15"/>
      <c r="DQ609" s="15"/>
      <c r="DR609" s="15"/>
    </row>
    <row r="610" spans="1:122" ht="30" hidden="1" customHeight="1" x14ac:dyDescent="0.25">
      <c r="A610" s="4737"/>
      <c r="B610" s="4741"/>
      <c r="C610" s="291" t="s">
        <v>4</v>
      </c>
      <c r="D610" s="291" t="s">
        <v>4</v>
      </c>
      <c r="E610" s="238"/>
      <c r="F610" s="238"/>
      <c r="G610" s="238"/>
      <c r="H610" s="238"/>
      <c r="I610" s="238"/>
      <c r="J610" s="238"/>
      <c r="K610" s="233"/>
      <c r="L610" s="233"/>
      <c r="M610" s="234"/>
      <c r="N610" s="235"/>
      <c r="O610" s="236"/>
      <c r="P610" s="236"/>
      <c r="Q610" s="236">
        <f>Q612+7</f>
        <v>7</v>
      </c>
      <c r="R610" s="237">
        <f>R612+7</f>
        <v>7</v>
      </c>
      <c r="S610" s="365">
        <f>S612+7</f>
        <v>41075</v>
      </c>
      <c r="T610" s="366" t="s">
        <v>163</v>
      </c>
      <c r="U610" s="365">
        <f>U612+7</f>
        <v>41138</v>
      </c>
      <c r="V610" s="368" t="s">
        <v>164</v>
      </c>
      <c r="W610" s="365">
        <f>W612+7</f>
        <v>41215</v>
      </c>
      <c r="X610" s="368" t="s">
        <v>165</v>
      </c>
      <c r="Y610" s="404">
        <f>Y612+7</f>
        <v>41250</v>
      </c>
      <c r="Z610" s="404">
        <f>Z612+7</f>
        <v>9</v>
      </c>
      <c r="AA610" s="368" t="s">
        <v>213</v>
      </c>
      <c r="AB610" s="775">
        <f>AB612+7</f>
        <v>41341</v>
      </c>
      <c r="AC610" s="833" t="s">
        <v>216</v>
      </c>
      <c r="AD610" s="236">
        <f>AD612+7</f>
        <v>41397</v>
      </c>
      <c r="AE610" s="834" t="s">
        <v>218</v>
      </c>
      <c r="AF610" s="236">
        <f>AF612+7</f>
        <v>41453</v>
      </c>
      <c r="AG610" s="868" t="s">
        <v>253</v>
      </c>
      <c r="AH610" s="236">
        <f>AH612+7</f>
        <v>41516</v>
      </c>
      <c r="AI610" s="868" t="s">
        <v>178</v>
      </c>
      <c r="AJ610" s="236">
        <f>AJ612+7</f>
        <v>41544</v>
      </c>
      <c r="AK610" s="236">
        <f>AK612+7</f>
        <v>41214</v>
      </c>
      <c r="AL610" s="868" t="s">
        <v>166</v>
      </c>
      <c r="AM610" s="292">
        <f>AM612+7</f>
        <v>41284</v>
      </c>
      <c r="AN610" s="868" t="s">
        <v>167</v>
      </c>
      <c r="AO610" s="236">
        <f>AO612+7</f>
        <v>41361</v>
      </c>
      <c r="AP610" s="934" t="s">
        <v>212</v>
      </c>
      <c r="AQ610" s="245">
        <v>41424</v>
      </c>
      <c r="AR610" s="868" t="s">
        <v>167</v>
      </c>
      <c r="AS610" s="236">
        <f>AS612+7</f>
        <v>41859</v>
      </c>
      <c r="AT610" s="938" t="s">
        <v>290</v>
      </c>
      <c r="AU610" s="868">
        <f>AU612+7</f>
        <v>41922</v>
      </c>
      <c r="AV610" s="868" t="s">
        <v>165</v>
      </c>
      <c r="AW610" s="237">
        <v>41957</v>
      </c>
      <c r="AX610" s="868">
        <v>41992</v>
      </c>
      <c r="AY610" s="237">
        <v>41663</v>
      </c>
      <c r="AZ610" s="868">
        <v>41697</v>
      </c>
      <c r="BA610" s="236">
        <f t="shared" ref="BA610:BG610" si="726">BA611+7</f>
        <v>42090</v>
      </c>
      <c r="BB610" s="370">
        <f t="shared" si="726"/>
        <v>42125</v>
      </c>
      <c r="BC610" s="236">
        <f t="shared" si="726"/>
        <v>42160</v>
      </c>
      <c r="BD610" s="237">
        <f t="shared" si="726"/>
        <v>42188</v>
      </c>
      <c r="BE610" s="236">
        <f t="shared" si="726"/>
        <v>42230</v>
      </c>
      <c r="BF610" s="237">
        <f t="shared" si="726"/>
        <v>42265</v>
      </c>
      <c r="BG610" s="236">
        <f t="shared" si="726"/>
        <v>42300</v>
      </c>
      <c r="BH610" s="237" t="s">
        <v>128</v>
      </c>
      <c r="BI610" s="236">
        <f>BI611+7</f>
        <v>42335</v>
      </c>
      <c r="BJ610" s="237">
        <f>BJ611+7</f>
        <v>42363</v>
      </c>
      <c r="BK610" s="236">
        <f>BK611+7</f>
        <v>42398</v>
      </c>
      <c r="BL610" s="236">
        <f t="shared" ref="BL610:CA610" si="727">BL611+7</f>
        <v>42433</v>
      </c>
      <c r="BM610" s="236">
        <f t="shared" si="727"/>
        <v>42468</v>
      </c>
      <c r="BN610" s="236">
        <f t="shared" si="727"/>
        <v>42503</v>
      </c>
      <c r="BO610" s="236">
        <f t="shared" si="727"/>
        <v>42538</v>
      </c>
      <c r="BP610" s="236">
        <f t="shared" si="727"/>
        <v>42573</v>
      </c>
      <c r="BQ610" s="370">
        <f t="shared" si="727"/>
        <v>42601</v>
      </c>
      <c r="BR610" s="236"/>
      <c r="BS610" s="237">
        <f t="shared" si="727"/>
        <v>42650</v>
      </c>
      <c r="BT610" s="1195"/>
      <c r="BU610" s="237">
        <f t="shared" si="727"/>
        <v>42685</v>
      </c>
      <c r="BV610" s="1195"/>
      <c r="BW610" s="237">
        <f t="shared" si="727"/>
        <v>42748</v>
      </c>
      <c r="BX610" s="1195"/>
      <c r="BY610" s="237">
        <f t="shared" si="727"/>
        <v>42818</v>
      </c>
      <c r="BZ610" s="1195"/>
      <c r="CA610" s="2207">
        <f t="shared" si="727"/>
        <v>42888</v>
      </c>
      <c r="CB610" s="1195"/>
      <c r="CC610" s="1195"/>
    </row>
    <row r="611" spans="1:122" ht="30" hidden="1" customHeight="1" x14ac:dyDescent="0.25">
      <c r="A611" s="4737"/>
      <c r="B611" s="4741"/>
      <c r="C611" s="291" t="s">
        <v>122</v>
      </c>
      <c r="D611" s="291" t="s">
        <v>122</v>
      </c>
      <c r="E611" s="238"/>
      <c r="F611" s="238"/>
      <c r="G611" s="238"/>
      <c r="H611" s="238"/>
      <c r="I611" s="238"/>
      <c r="J611" s="238"/>
      <c r="K611" s="233"/>
      <c r="L611" s="233"/>
      <c r="M611" s="234"/>
      <c r="N611" s="235"/>
      <c r="O611" s="236"/>
      <c r="P611" s="236"/>
      <c r="Q611" s="292">
        <v>40928</v>
      </c>
      <c r="R611" s="293">
        <v>40963</v>
      </c>
      <c r="S611" s="365">
        <f>S610-4</f>
        <v>41071</v>
      </c>
      <c r="T611" s="366" t="s">
        <v>163</v>
      </c>
      <c r="U611" s="365">
        <f>U610-4</f>
        <v>41134</v>
      </c>
      <c r="V611" s="225" t="s">
        <v>164</v>
      </c>
      <c r="W611" s="365">
        <f>W610-4</f>
        <v>41211</v>
      </c>
      <c r="X611" s="368" t="s">
        <v>165</v>
      </c>
      <c r="Y611" s="404">
        <f>Y610-4</f>
        <v>41246</v>
      </c>
      <c r="Z611" s="671">
        <f>Z610-4</f>
        <v>5</v>
      </c>
      <c r="AA611" s="225" t="s">
        <v>213</v>
      </c>
      <c r="AB611" s="768">
        <f>AB610-4</f>
        <v>41337</v>
      </c>
      <c r="AC611" s="835" t="s">
        <v>216</v>
      </c>
      <c r="AD611" s="45">
        <f>AD610-4</f>
        <v>41393</v>
      </c>
      <c r="AE611" s="342" t="s">
        <v>218</v>
      </c>
      <c r="AF611" s="45">
        <f>AF610-4</f>
        <v>41449</v>
      </c>
      <c r="AG611" s="14" t="s">
        <v>253</v>
      </c>
      <c r="AH611" s="45">
        <f>AH610-4</f>
        <v>41512</v>
      </c>
      <c r="AI611" s="14" t="s">
        <v>178</v>
      </c>
      <c r="AJ611" s="45">
        <f>AJ610-4</f>
        <v>41540</v>
      </c>
      <c r="AK611" s="45">
        <f>AK610-4</f>
        <v>41210</v>
      </c>
      <c r="AL611" s="14" t="s">
        <v>166</v>
      </c>
      <c r="AM611" s="736">
        <v>41280</v>
      </c>
      <c r="AN611" s="14" t="s">
        <v>167</v>
      </c>
      <c r="AO611" s="45">
        <f>AO610-4</f>
        <v>41357</v>
      </c>
      <c r="AP611" s="38" t="s">
        <v>212</v>
      </c>
      <c r="AQ611" s="246">
        <v>41421</v>
      </c>
      <c r="AR611" s="14" t="s">
        <v>167</v>
      </c>
      <c r="AS611" s="45">
        <f>AS610-4</f>
        <v>41855</v>
      </c>
      <c r="AT611" s="255" t="s">
        <v>290</v>
      </c>
      <c r="AU611" s="14">
        <f>AU610-4</f>
        <v>41918</v>
      </c>
      <c r="AV611" s="14" t="s">
        <v>165</v>
      </c>
      <c r="AW611" s="175">
        <v>41953</v>
      </c>
      <c r="AX611" s="14">
        <v>41988</v>
      </c>
      <c r="AY611" s="175">
        <v>41659</v>
      </c>
      <c r="AZ611" s="14">
        <v>41693</v>
      </c>
      <c r="BA611" s="45">
        <f t="shared" ref="BA611:BG611" si="728">BA612</f>
        <v>42083</v>
      </c>
      <c r="BB611" s="38">
        <f t="shared" si="728"/>
        <v>42118</v>
      </c>
      <c r="BC611" s="14">
        <f t="shared" si="728"/>
        <v>42153</v>
      </c>
      <c r="BD611" s="255">
        <f t="shared" si="728"/>
        <v>42181</v>
      </c>
      <c r="BE611" s="14">
        <f t="shared" si="728"/>
        <v>42223</v>
      </c>
      <c r="BF611" s="255">
        <f t="shared" si="728"/>
        <v>42258</v>
      </c>
      <c r="BG611" s="14">
        <f t="shared" si="728"/>
        <v>42293</v>
      </c>
      <c r="BH611" s="255" t="s">
        <v>128</v>
      </c>
      <c r="BI611" s="14">
        <f>BI612</f>
        <v>42328</v>
      </c>
      <c r="BJ611" s="255">
        <f>BJ612</f>
        <v>42356</v>
      </c>
      <c r="BK611" s="14">
        <f>BK612</f>
        <v>42391</v>
      </c>
      <c r="BL611" s="14">
        <f t="shared" ref="BL611:CA611" si="729">BL612</f>
        <v>42426</v>
      </c>
      <c r="BM611" s="14">
        <f t="shared" si="729"/>
        <v>42461</v>
      </c>
      <c r="BN611" s="14">
        <f t="shared" si="729"/>
        <v>42496</v>
      </c>
      <c r="BO611" s="14">
        <f t="shared" si="729"/>
        <v>42531</v>
      </c>
      <c r="BP611" s="14">
        <f t="shared" si="729"/>
        <v>42566</v>
      </c>
      <c r="BQ611" s="38">
        <f t="shared" si="729"/>
        <v>42594</v>
      </c>
      <c r="BR611" s="14"/>
      <c r="BS611" s="255">
        <f t="shared" si="729"/>
        <v>42643</v>
      </c>
      <c r="BT611" s="538"/>
      <c r="BU611" s="255">
        <f t="shared" si="729"/>
        <v>42678</v>
      </c>
      <c r="BV611" s="538"/>
      <c r="BW611" s="255">
        <f t="shared" si="729"/>
        <v>42741</v>
      </c>
      <c r="BX611" s="538"/>
      <c r="BY611" s="255">
        <f t="shared" si="729"/>
        <v>42811</v>
      </c>
      <c r="BZ611" s="538"/>
      <c r="CA611" s="342">
        <f t="shared" si="729"/>
        <v>42881</v>
      </c>
      <c r="CB611" s="538"/>
      <c r="CC611" s="538"/>
    </row>
    <row r="612" spans="1:122" ht="30" hidden="1" customHeight="1" x14ac:dyDescent="0.25">
      <c r="A612" s="4737"/>
      <c r="B612" s="4741"/>
      <c r="C612" s="291" t="s">
        <v>121</v>
      </c>
      <c r="D612" s="291" t="s">
        <v>121</v>
      </c>
      <c r="E612" s="238"/>
      <c r="F612" s="238"/>
      <c r="G612" s="238"/>
      <c r="H612" s="238"/>
      <c r="I612" s="238"/>
      <c r="J612" s="238"/>
      <c r="K612" s="233"/>
      <c r="L612" s="233"/>
      <c r="M612" s="234"/>
      <c r="N612" s="235"/>
      <c r="O612" s="236"/>
      <c r="P612" s="236"/>
      <c r="Q612" s="236">
        <f>Q205</f>
        <v>0</v>
      </c>
      <c r="R612" s="237">
        <f>R205</f>
        <v>0</v>
      </c>
      <c r="S612" s="236">
        <f>S613+2</f>
        <v>41068</v>
      </c>
      <c r="T612" s="366" t="s">
        <v>163</v>
      </c>
      <c r="U612" s="370">
        <f>U613+2</f>
        <v>41131</v>
      </c>
      <c r="V612" s="225" t="s">
        <v>164</v>
      </c>
      <c r="W612" s="371">
        <f>W613+2</f>
        <v>41208</v>
      </c>
      <c r="X612" s="368" t="s">
        <v>165</v>
      </c>
      <c r="Y612" s="404">
        <f>Y613+2</f>
        <v>41243</v>
      </c>
      <c r="Z612" s="671">
        <f>Z613+2</f>
        <v>2</v>
      </c>
      <c r="AA612" s="225" t="s">
        <v>213</v>
      </c>
      <c r="AB612" s="768">
        <f>AB613+2</f>
        <v>41334</v>
      </c>
      <c r="AC612" s="835" t="s">
        <v>216</v>
      </c>
      <c r="AD612" s="45">
        <f>AD613+2</f>
        <v>41390</v>
      </c>
      <c r="AE612" s="342" t="s">
        <v>218</v>
      </c>
      <c r="AF612" s="45">
        <f>AF613+2</f>
        <v>41446</v>
      </c>
      <c r="AG612" s="14" t="s">
        <v>253</v>
      </c>
      <c r="AH612" s="45">
        <f>AH613+2</f>
        <v>41509</v>
      </c>
      <c r="AI612" s="14" t="s">
        <v>178</v>
      </c>
      <c r="AJ612" s="45">
        <f>AJ613+2</f>
        <v>41537</v>
      </c>
      <c r="AK612" s="45">
        <f>AK613+2</f>
        <v>41207</v>
      </c>
      <c r="AL612" s="14" t="s">
        <v>166</v>
      </c>
      <c r="AM612" s="736">
        <v>41277</v>
      </c>
      <c r="AN612" s="14" t="s">
        <v>167</v>
      </c>
      <c r="AO612" s="45">
        <f>AO613+2</f>
        <v>41354</v>
      </c>
      <c r="AP612" s="38" t="s">
        <v>212</v>
      </c>
      <c r="AQ612" s="246">
        <v>41416</v>
      </c>
      <c r="AR612" s="14" t="s">
        <v>167</v>
      </c>
      <c r="AS612" s="45">
        <f>AS613+2</f>
        <v>41852</v>
      </c>
      <c r="AT612" s="255" t="s">
        <v>290</v>
      </c>
      <c r="AU612" s="14">
        <f>AU613+2</f>
        <v>41915</v>
      </c>
      <c r="AV612" s="14" t="s">
        <v>165</v>
      </c>
      <c r="AW612" s="175">
        <v>41947</v>
      </c>
      <c r="AX612" s="14">
        <v>41982</v>
      </c>
      <c r="AY612" s="175">
        <v>41652</v>
      </c>
      <c r="AZ612" s="14">
        <v>41687</v>
      </c>
      <c r="BA612" s="45">
        <f t="shared" ref="BA612:BG612" si="730">BA613+2</f>
        <v>42083</v>
      </c>
      <c r="BB612" s="807">
        <f t="shared" si="730"/>
        <v>42118</v>
      </c>
      <c r="BC612" s="45">
        <f t="shared" si="730"/>
        <v>42153</v>
      </c>
      <c r="BD612" s="175">
        <f t="shared" si="730"/>
        <v>42181</v>
      </c>
      <c r="BE612" s="45">
        <f t="shared" si="730"/>
        <v>42223</v>
      </c>
      <c r="BF612" s="175">
        <f t="shared" si="730"/>
        <v>42258</v>
      </c>
      <c r="BG612" s="45">
        <f t="shared" si="730"/>
        <v>42293</v>
      </c>
      <c r="BH612" s="175" t="s">
        <v>128</v>
      </c>
      <c r="BI612" s="45">
        <f>BI613+2</f>
        <v>42328</v>
      </c>
      <c r="BJ612" s="175">
        <f>BJ613+2</f>
        <v>42356</v>
      </c>
      <c r="BK612" s="45">
        <f>BK613+2</f>
        <v>42391</v>
      </c>
      <c r="BL612" s="45">
        <f t="shared" ref="BL612:CA612" si="731">BL613+2</f>
        <v>42426</v>
      </c>
      <c r="BM612" s="45">
        <f t="shared" si="731"/>
        <v>42461</v>
      </c>
      <c r="BN612" s="45">
        <f t="shared" si="731"/>
        <v>42496</v>
      </c>
      <c r="BO612" s="45">
        <f t="shared" si="731"/>
        <v>42531</v>
      </c>
      <c r="BP612" s="45">
        <f t="shared" si="731"/>
        <v>42566</v>
      </c>
      <c r="BQ612" s="807">
        <f t="shared" si="731"/>
        <v>42594</v>
      </c>
      <c r="BR612" s="45"/>
      <c r="BS612" s="175">
        <f t="shared" si="731"/>
        <v>42643</v>
      </c>
      <c r="BT612" s="538"/>
      <c r="BU612" s="175">
        <f t="shared" si="731"/>
        <v>42678</v>
      </c>
      <c r="BV612" s="538"/>
      <c r="BW612" s="175">
        <f t="shared" si="731"/>
        <v>42741</v>
      </c>
      <c r="BX612" s="538"/>
      <c r="BY612" s="175">
        <f t="shared" si="731"/>
        <v>42811</v>
      </c>
      <c r="BZ612" s="538"/>
      <c r="CA612" s="528">
        <f t="shared" si="731"/>
        <v>42881</v>
      </c>
      <c r="CB612" s="538"/>
      <c r="CC612" s="538"/>
    </row>
    <row r="613" spans="1:122" s="206" customFormat="1" ht="30" hidden="1" customHeight="1" x14ac:dyDescent="0.25">
      <c r="A613" s="4738"/>
      <c r="B613" s="4742"/>
      <c r="C613" s="2120" t="s">
        <v>33</v>
      </c>
      <c r="D613" s="2120" t="s">
        <v>33</v>
      </c>
      <c r="E613" s="2121">
        <v>40183</v>
      </c>
      <c r="F613" s="2121">
        <v>40590</v>
      </c>
      <c r="G613" s="2121">
        <v>40604</v>
      </c>
      <c r="H613" s="2121">
        <v>40275</v>
      </c>
      <c r="I613" s="2121">
        <v>40674</v>
      </c>
      <c r="J613" s="2121">
        <v>40337</v>
      </c>
      <c r="K613" s="2121">
        <v>40737</v>
      </c>
      <c r="L613" s="2121" t="s">
        <v>25</v>
      </c>
      <c r="M613" s="1548">
        <v>40772</v>
      </c>
      <c r="N613" s="1677">
        <v>40807</v>
      </c>
      <c r="O613" s="2122">
        <v>40842</v>
      </c>
      <c r="P613" s="2122" t="s">
        <v>107</v>
      </c>
      <c r="Q613" s="2122">
        <v>40926</v>
      </c>
      <c r="R613" s="2123">
        <v>40961</v>
      </c>
      <c r="S613" s="2122">
        <v>41066</v>
      </c>
      <c r="T613" s="2124" t="s">
        <v>163</v>
      </c>
      <c r="U613" s="2125">
        <v>41129</v>
      </c>
      <c r="V613" s="2126" t="s">
        <v>164</v>
      </c>
      <c r="W613" s="2124">
        <v>41206</v>
      </c>
      <c r="X613" s="2127" t="s">
        <v>165</v>
      </c>
      <c r="Y613" s="2128">
        <v>41241</v>
      </c>
      <c r="Z613" s="2129">
        <f>Z56</f>
        <v>0</v>
      </c>
      <c r="AA613" s="2126" t="s">
        <v>213</v>
      </c>
      <c r="AB613" s="2130">
        <f>AB56</f>
        <v>41332</v>
      </c>
      <c r="AC613" s="842" t="s">
        <v>216</v>
      </c>
      <c r="AD613" s="2122">
        <f>AD56</f>
        <v>41388</v>
      </c>
      <c r="AE613" s="2131" t="s">
        <v>218</v>
      </c>
      <c r="AF613" s="2122">
        <f>AF56</f>
        <v>41444</v>
      </c>
      <c r="AG613" s="872" t="s">
        <v>253</v>
      </c>
      <c r="AH613" s="2122">
        <f>AH56</f>
        <v>41507</v>
      </c>
      <c r="AI613" s="872" t="s">
        <v>178</v>
      </c>
      <c r="AJ613" s="872">
        <v>41535</v>
      </c>
      <c r="AK613" s="2122">
        <f>AK56</f>
        <v>41205</v>
      </c>
      <c r="AL613" s="872" t="s">
        <v>166</v>
      </c>
      <c r="AM613" s="2122">
        <f>AM56</f>
        <v>41276</v>
      </c>
      <c r="AN613" s="872" t="s">
        <v>167</v>
      </c>
      <c r="AO613" s="2122">
        <f>AO56</f>
        <v>41352</v>
      </c>
      <c r="AP613" s="905" t="s">
        <v>212</v>
      </c>
      <c r="AQ613" s="2122">
        <f>AQ56</f>
        <v>41415</v>
      </c>
      <c r="AR613" s="872" t="s">
        <v>167</v>
      </c>
      <c r="AS613" s="2122">
        <f>AS56</f>
        <v>41850</v>
      </c>
      <c r="AT613" s="2132" t="s">
        <v>290</v>
      </c>
      <c r="AU613" s="872">
        <f>AU56</f>
        <v>41913</v>
      </c>
      <c r="AV613" s="872" t="s">
        <v>165</v>
      </c>
      <c r="AW613" s="2132">
        <f>AW71</f>
        <v>41953</v>
      </c>
      <c r="AX613" s="872">
        <v>41976</v>
      </c>
      <c r="AY613" s="2132">
        <f>AY71</f>
        <v>42016</v>
      </c>
      <c r="AZ613" s="872">
        <v>41681</v>
      </c>
      <c r="BA613" s="872">
        <f t="shared" ref="BA613:BG613" si="732">BA56</f>
        <v>42081</v>
      </c>
      <c r="BB613" s="905">
        <f t="shared" si="732"/>
        <v>42116</v>
      </c>
      <c r="BC613" s="872">
        <f t="shared" si="732"/>
        <v>42151</v>
      </c>
      <c r="BD613" s="2132">
        <f t="shared" si="732"/>
        <v>42179</v>
      </c>
      <c r="BE613" s="872">
        <f t="shared" si="732"/>
        <v>42221</v>
      </c>
      <c r="BF613" s="2132">
        <f t="shared" si="732"/>
        <v>42256</v>
      </c>
      <c r="BG613" s="872">
        <f t="shared" si="732"/>
        <v>42291</v>
      </c>
      <c r="BH613" s="2132" t="s">
        <v>128</v>
      </c>
      <c r="BI613" s="872">
        <f t="shared" ref="BI613:BQ613" si="733">BI56</f>
        <v>42326</v>
      </c>
      <c r="BJ613" s="2132">
        <f t="shared" si="733"/>
        <v>42354</v>
      </c>
      <c r="BK613" s="872">
        <f t="shared" si="733"/>
        <v>42389</v>
      </c>
      <c r="BL613" s="872">
        <f t="shared" si="733"/>
        <v>42424</v>
      </c>
      <c r="BM613" s="872">
        <f t="shared" si="733"/>
        <v>42459</v>
      </c>
      <c r="BN613" s="872">
        <f t="shared" si="733"/>
        <v>42494</v>
      </c>
      <c r="BO613" s="872">
        <f t="shared" si="733"/>
        <v>42529</v>
      </c>
      <c r="BP613" s="872">
        <f t="shared" si="733"/>
        <v>42564</v>
      </c>
      <c r="BQ613" s="905">
        <f t="shared" si="733"/>
        <v>42592</v>
      </c>
      <c r="BR613" s="872"/>
      <c r="BS613" s="2132">
        <f>BS56</f>
        <v>42641</v>
      </c>
      <c r="BT613" s="2194"/>
      <c r="BU613" s="2132">
        <f>BU56</f>
        <v>42676</v>
      </c>
      <c r="BV613" s="2194"/>
      <c r="BW613" s="2132">
        <f>BW56</f>
        <v>42739</v>
      </c>
      <c r="BX613" s="2194"/>
      <c r="BY613" s="2132">
        <f>BY56</f>
        <v>42809</v>
      </c>
      <c r="BZ613" s="2194"/>
      <c r="CA613" s="2131">
        <f>CA56</f>
        <v>42879</v>
      </c>
      <c r="CB613" s="2194"/>
      <c r="CC613" s="2194"/>
      <c r="CH613" s="15"/>
      <c r="CI613" s="15"/>
      <c r="CJ613" s="15"/>
      <c r="CK613" s="15"/>
      <c r="CL613" s="15"/>
      <c r="CM613" s="15"/>
      <c r="CN613" s="15"/>
      <c r="CO613" s="15"/>
      <c r="CP613" s="15"/>
      <c r="CQ613" s="2095"/>
      <c r="CR613" s="2095"/>
      <c r="CS613" s="15"/>
      <c r="CT613" s="15"/>
      <c r="CU613" s="15"/>
      <c r="CV613" s="15"/>
      <c r="CW613" s="3749"/>
      <c r="CX613" s="3749"/>
      <c r="CY613" s="3749"/>
      <c r="CZ613" s="3749"/>
      <c r="DA613" s="3749"/>
      <c r="DB613" s="3749"/>
      <c r="DC613" s="3749"/>
      <c r="DD613" s="3749"/>
      <c r="DE613" s="3749"/>
      <c r="DF613" s="3749"/>
      <c r="DG613" s="3749"/>
      <c r="DH613" s="3749"/>
      <c r="DI613" s="3749"/>
      <c r="DJ613" s="3749"/>
      <c r="DK613" s="3749"/>
      <c r="DL613" s="15"/>
      <c r="DM613" s="2095"/>
      <c r="DN613" s="15"/>
      <c r="DO613" s="15"/>
      <c r="DP613" s="15"/>
      <c r="DQ613" s="15"/>
      <c r="DR613" s="15"/>
    </row>
    <row r="614" spans="1:122" ht="30" hidden="1" customHeight="1" x14ac:dyDescent="0.25">
      <c r="A614" s="4738"/>
      <c r="B614" s="4742"/>
      <c r="C614" s="6" t="s">
        <v>394</v>
      </c>
      <c r="D614" s="6" t="s">
        <v>394</v>
      </c>
      <c r="E614" s="211">
        <v>40179</v>
      </c>
      <c r="F614" s="211">
        <v>40199</v>
      </c>
      <c r="G614" s="211">
        <v>40600</v>
      </c>
      <c r="H614" s="211">
        <v>40270</v>
      </c>
      <c r="I614" s="211">
        <v>40669</v>
      </c>
      <c r="J614" s="211">
        <v>40332</v>
      </c>
      <c r="K614" s="209">
        <v>40732</v>
      </c>
      <c r="L614" s="209" t="s">
        <v>25</v>
      </c>
      <c r="M614" s="210">
        <v>40767</v>
      </c>
      <c r="N614" s="218">
        <v>40802</v>
      </c>
      <c r="O614" s="221">
        <v>40837</v>
      </c>
      <c r="P614" s="221" t="s">
        <v>107</v>
      </c>
      <c r="Q614" s="221">
        <v>40921</v>
      </c>
      <c r="R614" s="224">
        <v>40956</v>
      </c>
      <c r="S614" s="239">
        <f>S613-6</f>
        <v>41060</v>
      </c>
      <c r="T614" s="367" t="s">
        <v>163</v>
      </c>
      <c r="U614" s="239">
        <f>U613-6</f>
        <v>41123</v>
      </c>
      <c r="V614" s="225" t="s">
        <v>164</v>
      </c>
      <c r="W614" s="224">
        <f>W613-6</f>
        <v>41200</v>
      </c>
      <c r="X614" s="368" t="s">
        <v>165</v>
      </c>
      <c r="Y614" s="224">
        <f>Y613-6</f>
        <v>41235</v>
      </c>
      <c r="Z614" s="805">
        <f>Z613-6</f>
        <v>-6</v>
      </c>
      <c r="AA614" s="225" t="s">
        <v>213</v>
      </c>
      <c r="AB614" s="770">
        <f>AB613-6</f>
        <v>41326</v>
      </c>
      <c r="AC614" s="835" t="s">
        <v>216</v>
      </c>
      <c r="AD614" s="45">
        <f>AD613-6</f>
        <v>41382</v>
      </c>
      <c r="AE614" s="342" t="s">
        <v>218</v>
      </c>
      <c r="AF614" s="45">
        <f>AF613-6</f>
        <v>41438</v>
      </c>
      <c r="AG614" s="14" t="s">
        <v>253</v>
      </c>
      <c r="AH614" s="45">
        <f>AH613-6</f>
        <v>41501</v>
      </c>
      <c r="AI614" s="14" t="s">
        <v>178</v>
      </c>
      <c r="AJ614" s="45">
        <f>AJ613-6</f>
        <v>41529</v>
      </c>
      <c r="AK614" s="45">
        <f>AK613-6</f>
        <v>41199</v>
      </c>
      <c r="AL614" s="14" t="s">
        <v>166</v>
      </c>
      <c r="AM614" s="45">
        <f>AM613-6</f>
        <v>41270</v>
      </c>
      <c r="AN614" s="14" t="s">
        <v>167</v>
      </c>
      <c r="AO614" s="45">
        <f>AO613-6</f>
        <v>41346</v>
      </c>
      <c r="AP614" s="38" t="s">
        <v>212</v>
      </c>
      <c r="AQ614" s="45">
        <f>AQ613-6</f>
        <v>41409</v>
      </c>
      <c r="AR614" s="14" t="s">
        <v>167</v>
      </c>
      <c r="AS614" s="45">
        <f>AS613-6</f>
        <v>41844</v>
      </c>
      <c r="AT614" s="255" t="s">
        <v>290</v>
      </c>
      <c r="AU614" s="14">
        <f>AU613-6</f>
        <v>41907</v>
      </c>
      <c r="AV614" s="14" t="s">
        <v>165</v>
      </c>
      <c r="AW614" s="175">
        <f>AW613-6</f>
        <v>41947</v>
      </c>
      <c r="AX614" s="14">
        <v>41970</v>
      </c>
      <c r="AY614" s="175">
        <f>AY613-6</f>
        <v>42010</v>
      </c>
      <c r="AZ614" s="14">
        <v>41675</v>
      </c>
      <c r="BA614" s="45">
        <f t="shared" ref="BA614:BG614" si="734">BA613-13</f>
        <v>42068</v>
      </c>
      <c r="BB614" s="807">
        <f t="shared" si="734"/>
        <v>42103</v>
      </c>
      <c r="BC614" s="45">
        <f t="shared" si="734"/>
        <v>42138</v>
      </c>
      <c r="BD614" s="175">
        <f t="shared" si="734"/>
        <v>42166</v>
      </c>
      <c r="BE614" s="45">
        <f t="shared" si="734"/>
        <v>42208</v>
      </c>
      <c r="BF614" s="175">
        <f t="shared" si="734"/>
        <v>42243</v>
      </c>
      <c r="BG614" s="45">
        <f t="shared" si="734"/>
        <v>42278</v>
      </c>
      <c r="BH614" s="175" t="s">
        <v>128</v>
      </c>
      <c r="BI614" s="45">
        <f>BI613-13</f>
        <v>42313</v>
      </c>
      <c r="BJ614" s="175">
        <f>BJ613-13</f>
        <v>42341</v>
      </c>
      <c r="BK614" s="45">
        <f>BK613-13</f>
        <v>42376</v>
      </c>
      <c r="BL614" s="45">
        <f t="shared" ref="BL614:BQ614" si="735">BL613-13</f>
        <v>42411</v>
      </c>
      <c r="BM614" s="45">
        <f t="shared" si="735"/>
        <v>42446</v>
      </c>
      <c r="BN614" s="45">
        <f t="shared" si="735"/>
        <v>42481</v>
      </c>
      <c r="BO614" s="45">
        <f t="shared" si="735"/>
        <v>42516</v>
      </c>
      <c r="BP614" s="45">
        <f t="shared" si="735"/>
        <v>42551</v>
      </c>
      <c r="BQ614" s="807">
        <f t="shared" si="735"/>
        <v>42579</v>
      </c>
      <c r="BR614" s="45"/>
      <c r="BS614" s="175">
        <f>BS613-13</f>
        <v>42628</v>
      </c>
      <c r="BT614" s="538"/>
      <c r="BU614" s="175">
        <f>BU613-13</f>
        <v>42663</v>
      </c>
      <c r="BV614" s="538"/>
      <c r="BW614" s="175">
        <f>BW613-13</f>
        <v>42726</v>
      </c>
      <c r="BX614" s="538"/>
      <c r="BY614" s="175">
        <f>BY613-13</f>
        <v>42796</v>
      </c>
      <c r="BZ614" s="538"/>
      <c r="CA614" s="528">
        <f>CA613-13</f>
        <v>42866</v>
      </c>
      <c r="CB614" s="538"/>
      <c r="CC614" s="538"/>
    </row>
    <row r="615" spans="1:122" ht="30" hidden="1" customHeight="1" x14ac:dyDescent="0.25">
      <c r="A615" s="4738"/>
      <c r="B615" s="4742"/>
      <c r="C615" s="6" t="s">
        <v>356</v>
      </c>
      <c r="D615" s="6" t="s">
        <v>356</v>
      </c>
      <c r="E615" s="211">
        <v>40543</v>
      </c>
      <c r="F615" s="211">
        <v>40199</v>
      </c>
      <c r="G615" s="211">
        <v>40600</v>
      </c>
      <c r="H615" s="211">
        <v>40270</v>
      </c>
      <c r="I615" s="211">
        <v>40669</v>
      </c>
      <c r="J615" s="211">
        <v>40332</v>
      </c>
      <c r="K615" s="209">
        <v>40732</v>
      </c>
      <c r="L615" s="209" t="s">
        <v>25</v>
      </c>
      <c r="M615" s="210">
        <v>40767</v>
      </c>
      <c r="N615" s="218">
        <v>40802</v>
      </c>
      <c r="O615" s="221">
        <v>40837</v>
      </c>
      <c r="P615" s="221" t="s">
        <v>107</v>
      </c>
      <c r="Q615" s="221">
        <v>40921</v>
      </c>
      <c r="R615" s="224">
        <v>40956</v>
      </c>
      <c r="S615" s="239">
        <f>S614</f>
        <v>41060</v>
      </c>
      <c r="T615" s="367" t="s">
        <v>163</v>
      </c>
      <c r="U615" s="239">
        <f>U614</f>
        <v>41123</v>
      </c>
      <c r="V615" s="225" t="s">
        <v>164</v>
      </c>
      <c r="W615" s="224">
        <f>W614</f>
        <v>41200</v>
      </c>
      <c r="X615" s="368" t="s">
        <v>165</v>
      </c>
      <c r="Y615" s="224">
        <f>Y614</f>
        <v>41235</v>
      </c>
      <c r="Z615" s="805">
        <f>Z614</f>
        <v>-6</v>
      </c>
      <c r="AA615" s="225" t="s">
        <v>213</v>
      </c>
      <c r="AB615" s="770">
        <f>AB614</f>
        <v>41326</v>
      </c>
      <c r="AC615" s="835" t="s">
        <v>216</v>
      </c>
      <c r="AD615" s="45">
        <f>AD614</f>
        <v>41382</v>
      </c>
      <c r="AE615" s="342" t="s">
        <v>218</v>
      </c>
      <c r="AF615" s="45">
        <f>AF614</f>
        <v>41438</v>
      </c>
      <c r="AG615" s="14" t="s">
        <v>253</v>
      </c>
      <c r="AH615" s="45">
        <f>AH614</f>
        <v>41501</v>
      </c>
      <c r="AI615" s="14" t="s">
        <v>178</v>
      </c>
      <c r="AJ615" s="45">
        <f>AJ614</f>
        <v>41529</v>
      </c>
      <c r="AK615" s="45">
        <f>AK614</f>
        <v>41199</v>
      </c>
      <c r="AL615" s="14" t="s">
        <v>166</v>
      </c>
      <c r="AM615" s="45">
        <f>AM614</f>
        <v>41270</v>
      </c>
      <c r="AN615" s="14" t="s">
        <v>167</v>
      </c>
      <c r="AO615" s="45">
        <f>AO614</f>
        <v>41346</v>
      </c>
      <c r="AP615" s="38" t="s">
        <v>212</v>
      </c>
      <c r="AQ615" s="45">
        <f>AQ614</f>
        <v>41409</v>
      </c>
      <c r="AR615" s="14" t="s">
        <v>167</v>
      </c>
      <c r="AS615" s="45">
        <f>AS614</f>
        <v>41844</v>
      </c>
      <c r="AT615" s="255" t="s">
        <v>290</v>
      </c>
      <c r="AU615" s="14">
        <f>AU614</f>
        <v>41907</v>
      </c>
      <c r="AV615" s="14" t="s">
        <v>165</v>
      </c>
      <c r="AW615" s="175">
        <f>AW614</f>
        <v>41947</v>
      </c>
      <c r="AX615" s="14">
        <v>41970</v>
      </c>
      <c r="AY615" s="175">
        <f>AY614</f>
        <v>42010</v>
      </c>
      <c r="AZ615" s="14">
        <v>41675</v>
      </c>
      <c r="BA615" s="45">
        <f t="shared" ref="BA615:BG615" si="736">BA614</f>
        <v>42068</v>
      </c>
      <c r="BB615" s="807">
        <f t="shared" si="736"/>
        <v>42103</v>
      </c>
      <c r="BC615" s="45">
        <f t="shared" si="736"/>
        <v>42138</v>
      </c>
      <c r="BD615" s="175">
        <f t="shared" si="736"/>
        <v>42166</v>
      </c>
      <c r="BE615" s="45">
        <f t="shared" si="736"/>
        <v>42208</v>
      </c>
      <c r="BF615" s="175">
        <f t="shared" si="736"/>
        <v>42243</v>
      </c>
      <c r="BG615" s="45">
        <f t="shared" si="736"/>
        <v>42278</v>
      </c>
      <c r="BH615" s="175" t="s">
        <v>128</v>
      </c>
      <c r="BI615" s="45">
        <f>BI614</f>
        <v>42313</v>
      </c>
      <c r="BJ615" s="175">
        <f>BJ614</f>
        <v>42341</v>
      </c>
      <c r="BK615" s="45">
        <f>BK614</f>
        <v>42376</v>
      </c>
      <c r="BL615" s="45">
        <f t="shared" ref="BL615:BQ615" si="737">BL614</f>
        <v>42411</v>
      </c>
      <c r="BM615" s="45">
        <f t="shared" si="737"/>
        <v>42446</v>
      </c>
      <c r="BN615" s="45">
        <f t="shared" si="737"/>
        <v>42481</v>
      </c>
      <c r="BO615" s="45">
        <f t="shared" si="737"/>
        <v>42516</v>
      </c>
      <c r="BP615" s="45">
        <f t="shared" si="737"/>
        <v>42551</v>
      </c>
      <c r="BQ615" s="807">
        <f t="shared" si="737"/>
        <v>42579</v>
      </c>
      <c r="BR615" s="45"/>
      <c r="BS615" s="175">
        <f>BS614</f>
        <v>42628</v>
      </c>
      <c r="BT615" s="538"/>
      <c r="BU615" s="175">
        <f>BU614</f>
        <v>42663</v>
      </c>
      <c r="BV615" s="538"/>
      <c r="BW615" s="175">
        <f>BW614</f>
        <v>42726</v>
      </c>
      <c r="BX615" s="538"/>
      <c r="BY615" s="175">
        <f>BY614</f>
        <v>42796</v>
      </c>
      <c r="BZ615" s="538"/>
      <c r="CA615" s="528">
        <f>CA614</f>
        <v>42866</v>
      </c>
      <c r="CB615" s="538"/>
      <c r="CC615" s="538"/>
    </row>
    <row r="616" spans="1:122" ht="30" hidden="1" customHeight="1" x14ac:dyDescent="0.25">
      <c r="A616" s="4738"/>
      <c r="B616" s="4742"/>
      <c r="C616" s="6" t="s">
        <v>77</v>
      </c>
      <c r="D616" s="6" t="s">
        <v>77</v>
      </c>
      <c r="E616" s="211">
        <v>40543</v>
      </c>
      <c r="F616" s="211">
        <v>40199</v>
      </c>
      <c r="G616" s="211">
        <v>40600</v>
      </c>
      <c r="H616" s="211">
        <v>40270</v>
      </c>
      <c r="I616" s="211">
        <v>40669</v>
      </c>
      <c r="J616" s="211">
        <v>40332</v>
      </c>
      <c r="K616" s="209">
        <v>40732</v>
      </c>
      <c r="L616" s="209" t="s">
        <v>25</v>
      </c>
      <c r="M616" s="210">
        <v>40767</v>
      </c>
      <c r="N616" s="218">
        <v>40802</v>
      </c>
      <c r="O616" s="221">
        <f>O615</f>
        <v>40837</v>
      </c>
      <c r="P616" s="221" t="s">
        <v>107</v>
      </c>
      <c r="Q616" s="221">
        <f>Q615</f>
        <v>40921</v>
      </c>
      <c r="R616" s="224">
        <f>R615</f>
        <v>40956</v>
      </c>
      <c r="S616" s="239">
        <f>S614</f>
        <v>41060</v>
      </c>
      <c r="T616" s="367" t="s">
        <v>163</v>
      </c>
      <c r="U616" s="239">
        <f>U614</f>
        <v>41123</v>
      </c>
      <c r="V616" s="225" t="s">
        <v>164</v>
      </c>
      <c r="W616" s="224">
        <f>W614</f>
        <v>41200</v>
      </c>
      <c r="X616" s="368" t="s">
        <v>165</v>
      </c>
      <c r="Y616" s="224">
        <f>Y614</f>
        <v>41235</v>
      </c>
      <c r="Z616" s="805">
        <f>Z614</f>
        <v>-6</v>
      </c>
      <c r="AA616" s="225" t="s">
        <v>213</v>
      </c>
      <c r="AB616" s="770">
        <f>AB614</f>
        <v>41326</v>
      </c>
      <c r="AC616" s="835" t="s">
        <v>216</v>
      </c>
      <c r="AD616" s="45">
        <f>AD614</f>
        <v>41382</v>
      </c>
      <c r="AE616" s="342" t="s">
        <v>218</v>
      </c>
      <c r="AF616" s="45">
        <f>AF614</f>
        <v>41438</v>
      </c>
      <c r="AG616" s="14" t="s">
        <v>253</v>
      </c>
      <c r="AH616" s="45">
        <f>AH614</f>
        <v>41501</v>
      </c>
      <c r="AI616" s="14" t="s">
        <v>178</v>
      </c>
      <c r="AJ616" s="45">
        <f>AJ614</f>
        <v>41529</v>
      </c>
      <c r="AK616" s="45">
        <f>AK614</f>
        <v>41199</v>
      </c>
      <c r="AL616" s="14" t="s">
        <v>166</v>
      </c>
      <c r="AM616" s="45">
        <f>AM614</f>
        <v>41270</v>
      </c>
      <c r="AN616" s="14" t="s">
        <v>167</v>
      </c>
      <c r="AO616" s="45">
        <f>AO614</f>
        <v>41346</v>
      </c>
      <c r="AP616" s="38" t="s">
        <v>212</v>
      </c>
      <c r="AQ616" s="45">
        <f>AQ614</f>
        <v>41409</v>
      </c>
      <c r="AR616" s="14" t="s">
        <v>167</v>
      </c>
      <c r="AS616" s="45">
        <f>AS614</f>
        <v>41844</v>
      </c>
      <c r="AT616" s="255" t="s">
        <v>290</v>
      </c>
      <c r="AU616" s="14">
        <f>AU614</f>
        <v>41907</v>
      </c>
      <c r="AV616" s="14" t="s">
        <v>165</v>
      </c>
      <c r="AW616" s="175">
        <v>41935</v>
      </c>
      <c r="AX616" s="14">
        <v>41970</v>
      </c>
      <c r="AY616" s="175">
        <f>AY614</f>
        <v>42010</v>
      </c>
      <c r="AZ616" s="14">
        <v>41675</v>
      </c>
      <c r="BA616" s="45">
        <v>41935</v>
      </c>
      <c r="BB616" s="807">
        <v>41935</v>
      </c>
      <c r="BC616" s="45">
        <v>41935</v>
      </c>
      <c r="BD616" s="175">
        <v>41935</v>
      </c>
      <c r="BE616" s="45">
        <v>41935</v>
      </c>
      <c r="BF616" s="175">
        <v>41935</v>
      </c>
      <c r="BG616" s="45">
        <v>41935</v>
      </c>
      <c r="BH616" s="175" t="s">
        <v>128</v>
      </c>
      <c r="BI616" s="45">
        <v>41935</v>
      </c>
      <c r="BJ616" s="175">
        <v>41935</v>
      </c>
      <c r="BK616" s="45">
        <v>41935</v>
      </c>
      <c r="BL616" s="45">
        <v>41935</v>
      </c>
      <c r="BM616" s="45">
        <v>41935</v>
      </c>
      <c r="BN616" s="45">
        <v>41935</v>
      </c>
      <c r="BO616" s="45">
        <v>41935</v>
      </c>
      <c r="BP616" s="45">
        <v>41935</v>
      </c>
      <c r="BQ616" s="807">
        <v>41935</v>
      </c>
      <c r="BR616" s="45"/>
      <c r="BS616" s="175">
        <v>41935</v>
      </c>
      <c r="BT616" s="538"/>
      <c r="BU616" s="175">
        <v>41935</v>
      </c>
      <c r="BV616" s="538"/>
      <c r="BW616" s="175">
        <v>41935</v>
      </c>
      <c r="BX616" s="538"/>
      <c r="BY616" s="175">
        <v>41935</v>
      </c>
      <c r="BZ616" s="538"/>
      <c r="CA616" s="528">
        <v>41935</v>
      </c>
      <c r="CB616" s="538"/>
      <c r="CC616" s="538"/>
    </row>
    <row r="617" spans="1:122" ht="30" hidden="1" customHeight="1" x14ac:dyDescent="0.25">
      <c r="A617" s="4738"/>
      <c r="B617" s="4742"/>
      <c r="C617" s="2133" t="s">
        <v>119</v>
      </c>
      <c r="D617" s="2133" t="s">
        <v>119</v>
      </c>
      <c r="E617" s="2134"/>
      <c r="F617" s="2134"/>
      <c r="G617" s="2134"/>
      <c r="H617" s="2134"/>
      <c r="I617" s="2134"/>
      <c r="J617" s="2134"/>
      <c r="K617" s="2134"/>
      <c r="L617" s="2134"/>
      <c r="M617" s="2216"/>
      <c r="N617" s="2136"/>
      <c r="O617" s="2217">
        <f>O615-4</f>
        <v>40833</v>
      </c>
      <c r="P617" s="2217" t="s">
        <v>107</v>
      </c>
      <c r="Q617" s="2217">
        <f>Q615-4</f>
        <v>40917</v>
      </c>
      <c r="R617" s="2218">
        <f>R615-4</f>
        <v>40952</v>
      </c>
      <c r="S617" s="2409">
        <f>S613-9</f>
        <v>41057</v>
      </c>
      <c r="T617" s="2140" t="s">
        <v>163</v>
      </c>
      <c r="U617" s="2409">
        <f>U613-9</f>
        <v>41120</v>
      </c>
      <c r="V617" s="2402" t="s">
        <v>164</v>
      </c>
      <c r="W617" s="2218">
        <f>W613-9</f>
        <v>41197</v>
      </c>
      <c r="X617" s="2391" t="s">
        <v>165</v>
      </c>
      <c r="Y617" s="2218">
        <f>Y615-4</f>
        <v>41231</v>
      </c>
      <c r="Z617" s="2387">
        <f>Z613-9</f>
        <v>-9</v>
      </c>
      <c r="AA617" s="2402" t="s">
        <v>213</v>
      </c>
      <c r="AB617" s="2144">
        <f>AB615-4</f>
        <v>41322</v>
      </c>
      <c r="AC617" s="2145" t="s">
        <v>216</v>
      </c>
      <c r="AD617" s="2146">
        <f>AD613-9</f>
        <v>41379</v>
      </c>
      <c r="AE617" s="2147" t="s">
        <v>218</v>
      </c>
      <c r="AF617" s="2144">
        <f>AF615-4</f>
        <v>41434</v>
      </c>
      <c r="AG617" s="1629" t="s">
        <v>253</v>
      </c>
      <c r="AH617" s="2146">
        <f>AH613-9</f>
        <v>41498</v>
      </c>
      <c r="AI617" s="1629" t="s">
        <v>178</v>
      </c>
      <c r="AJ617" s="2144">
        <f>AJ615-4</f>
        <v>41525</v>
      </c>
      <c r="AK617" s="2144">
        <f>AK615-4</f>
        <v>41195</v>
      </c>
      <c r="AL617" s="1629" t="s">
        <v>166</v>
      </c>
      <c r="AM617" s="2146">
        <f>AM613-9</f>
        <v>41267</v>
      </c>
      <c r="AN617" s="1629" t="s">
        <v>167</v>
      </c>
      <c r="AO617" s="2144">
        <f>AO615-4</f>
        <v>41342</v>
      </c>
      <c r="AP617" s="2148" t="s">
        <v>212</v>
      </c>
      <c r="AQ617" s="2146">
        <f>AQ613-9</f>
        <v>41406</v>
      </c>
      <c r="AR617" s="1629" t="s">
        <v>167</v>
      </c>
      <c r="AS617" s="2217">
        <f>AS615-4</f>
        <v>41840</v>
      </c>
      <c r="AT617" s="1630" t="s">
        <v>290</v>
      </c>
      <c r="AU617" s="2402">
        <f>AU615-4</f>
        <v>41903</v>
      </c>
      <c r="AV617" s="1629" t="s">
        <v>165</v>
      </c>
      <c r="AW617" s="2218">
        <f>AW615-4</f>
        <v>41943</v>
      </c>
      <c r="AX617" s="2402" t="s">
        <v>166</v>
      </c>
      <c r="AY617" s="2218">
        <f>AY615-4</f>
        <v>42006</v>
      </c>
      <c r="AZ617" s="2402" t="s">
        <v>167</v>
      </c>
      <c r="BA617" s="2217">
        <f>BA615-4</f>
        <v>42064</v>
      </c>
      <c r="BB617" s="2149" t="s">
        <v>212</v>
      </c>
      <c r="BC617" s="2217">
        <f>BC615-4</f>
        <v>42134</v>
      </c>
      <c r="BD617" s="2218">
        <f>BD615-4</f>
        <v>42162</v>
      </c>
      <c r="BE617" s="2217">
        <f>BE615-4</f>
        <v>42204</v>
      </c>
      <c r="BF617" s="2218">
        <f>BF615-4</f>
        <v>42239</v>
      </c>
      <c r="BG617" s="2217">
        <f>BG615-4</f>
        <v>42274</v>
      </c>
      <c r="BH617" s="2218" t="s">
        <v>128</v>
      </c>
      <c r="BI617" s="2217">
        <f>BI615-4</f>
        <v>42309</v>
      </c>
      <c r="BJ617" s="2218">
        <f>BJ615-4</f>
        <v>42337</v>
      </c>
      <c r="BK617" s="2217">
        <f>BK615-4</f>
        <v>42372</v>
      </c>
      <c r="BL617" s="2217">
        <f t="shared" ref="BL617:BQ617" si="738">BL615-4</f>
        <v>42407</v>
      </c>
      <c r="BM617" s="2217">
        <f t="shared" si="738"/>
        <v>42442</v>
      </c>
      <c r="BN617" s="2217">
        <f t="shared" si="738"/>
        <v>42477</v>
      </c>
      <c r="BO617" s="2217">
        <f t="shared" si="738"/>
        <v>42512</v>
      </c>
      <c r="BP617" s="2217">
        <f t="shared" si="738"/>
        <v>42547</v>
      </c>
      <c r="BQ617" s="2387">
        <f t="shared" si="738"/>
        <v>42575</v>
      </c>
      <c r="BR617" s="2217"/>
      <c r="BS617" s="2218">
        <f>BS615-4</f>
        <v>42624</v>
      </c>
      <c r="BT617" s="2195"/>
      <c r="BU617" s="2218">
        <f>BU615-4</f>
        <v>42659</v>
      </c>
      <c r="BV617" s="2195"/>
      <c r="BW617" s="2218">
        <f>BW615-4</f>
        <v>42722</v>
      </c>
      <c r="BX617" s="2195"/>
      <c r="BY617" s="2218">
        <f>BY615-4</f>
        <v>42792</v>
      </c>
      <c r="BZ617" s="2195"/>
      <c r="CA617" s="2409">
        <f>CA615-4</f>
        <v>42862</v>
      </c>
      <c r="CB617" s="2195"/>
      <c r="CC617" s="2195"/>
    </row>
    <row r="618" spans="1:122" ht="30" hidden="1" customHeight="1" x14ac:dyDescent="0.25">
      <c r="A618" s="4738"/>
      <c r="B618" s="4742"/>
      <c r="C618" s="2133" t="s">
        <v>119</v>
      </c>
      <c r="D618" s="2133" t="s">
        <v>119</v>
      </c>
      <c r="E618" s="2134"/>
      <c r="F618" s="2134"/>
      <c r="G618" s="2134"/>
      <c r="H618" s="2134"/>
      <c r="I618" s="2134"/>
      <c r="J618" s="2134"/>
      <c r="K618" s="2134"/>
      <c r="L618" s="2134"/>
      <c r="M618" s="2216"/>
      <c r="N618" s="2136"/>
      <c r="O618" s="2217">
        <f>O617-7</f>
        <v>40826</v>
      </c>
      <c r="P618" s="2217" t="s">
        <v>107</v>
      </c>
      <c r="Q618" s="2217">
        <f>Q617-7</f>
        <v>40910</v>
      </c>
      <c r="R618" s="2218">
        <f>R617-7</f>
        <v>40945</v>
      </c>
      <c r="S618" s="2409">
        <f>S617-7</f>
        <v>41050</v>
      </c>
      <c r="T618" s="2140" t="s">
        <v>163</v>
      </c>
      <c r="U618" s="2409">
        <f>U617-7</f>
        <v>41113</v>
      </c>
      <c r="V618" s="2402" t="s">
        <v>164</v>
      </c>
      <c r="W618" s="2218">
        <f>W617-7</f>
        <v>41190</v>
      </c>
      <c r="X618" s="2391" t="s">
        <v>165</v>
      </c>
      <c r="Y618" s="2218">
        <f>Y617-7</f>
        <v>41224</v>
      </c>
      <c r="Z618" s="2387">
        <f>Z617-7</f>
        <v>-16</v>
      </c>
      <c r="AA618" s="2402" t="s">
        <v>213</v>
      </c>
      <c r="AB618" s="2144">
        <f>AB617-7</f>
        <v>41315</v>
      </c>
      <c r="AC618" s="2145" t="s">
        <v>216</v>
      </c>
      <c r="AD618" s="2146">
        <f>AD617-7</f>
        <v>41372</v>
      </c>
      <c r="AE618" s="2147" t="s">
        <v>218</v>
      </c>
      <c r="AF618" s="2144">
        <f>AF617-7</f>
        <v>41427</v>
      </c>
      <c r="AG618" s="1629" t="s">
        <v>253</v>
      </c>
      <c r="AH618" s="2146">
        <f>AH617-7</f>
        <v>41491</v>
      </c>
      <c r="AI618" s="1629" t="s">
        <v>178</v>
      </c>
      <c r="AJ618" s="2144">
        <f>AJ617-7</f>
        <v>41518</v>
      </c>
      <c r="AK618" s="2144">
        <f>AK617-7</f>
        <v>41188</v>
      </c>
      <c r="AL618" s="1629" t="s">
        <v>166</v>
      </c>
      <c r="AM618" s="2146">
        <f>AM617-7</f>
        <v>41260</v>
      </c>
      <c r="AN618" s="1629" t="s">
        <v>167</v>
      </c>
      <c r="AO618" s="2144">
        <f>AO617-7</f>
        <v>41335</v>
      </c>
      <c r="AP618" s="2148" t="s">
        <v>212</v>
      </c>
      <c r="AQ618" s="2146">
        <f>AQ617-7</f>
        <v>41399</v>
      </c>
      <c r="AR618" s="1629" t="s">
        <v>167</v>
      </c>
      <c r="AS618" s="2217">
        <f>AS617-7</f>
        <v>41833</v>
      </c>
      <c r="AT618" s="1630" t="s">
        <v>290</v>
      </c>
      <c r="AU618" s="2402">
        <f>AU617-7</f>
        <v>41896</v>
      </c>
      <c r="AV618" s="1629" t="s">
        <v>165</v>
      </c>
      <c r="AW618" s="2218">
        <f>AW617-7</f>
        <v>41936</v>
      </c>
      <c r="AX618" s="2402" t="s">
        <v>166</v>
      </c>
      <c r="AY618" s="2218">
        <f>AY617-7</f>
        <v>41999</v>
      </c>
      <c r="AZ618" s="2402" t="s">
        <v>167</v>
      </c>
      <c r="BA618" s="2217">
        <f>BA617-7</f>
        <v>42057</v>
      </c>
      <c r="BB618" s="2149" t="s">
        <v>212</v>
      </c>
      <c r="BC618" s="2217">
        <f>BC617-7</f>
        <v>42127</v>
      </c>
      <c r="BD618" s="2218">
        <f>BD617-7</f>
        <v>42155</v>
      </c>
      <c r="BE618" s="2217">
        <f>BE617-7</f>
        <v>42197</v>
      </c>
      <c r="BF618" s="2218">
        <f>BF617-7</f>
        <v>42232</v>
      </c>
      <c r="BG618" s="2217">
        <f>BG617-7</f>
        <v>42267</v>
      </c>
      <c r="BH618" s="2218" t="s">
        <v>128</v>
      </c>
      <c r="BI618" s="2217">
        <f>BI617-7</f>
        <v>42302</v>
      </c>
      <c r="BJ618" s="2218">
        <f>BJ617-7</f>
        <v>42330</v>
      </c>
      <c r="BK618" s="2217">
        <f>BK617-7</f>
        <v>42365</v>
      </c>
      <c r="BL618" s="2217">
        <f t="shared" ref="BL618:BQ618" si="739">BL617-7</f>
        <v>42400</v>
      </c>
      <c r="BM618" s="2217">
        <f t="shared" si="739"/>
        <v>42435</v>
      </c>
      <c r="BN618" s="2217">
        <f t="shared" si="739"/>
        <v>42470</v>
      </c>
      <c r="BO618" s="2217">
        <f t="shared" si="739"/>
        <v>42505</v>
      </c>
      <c r="BP618" s="2217">
        <f t="shared" si="739"/>
        <v>42540</v>
      </c>
      <c r="BQ618" s="2387">
        <f t="shared" si="739"/>
        <v>42568</v>
      </c>
      <c r="BR618" s="2217"/>
      <c r="BS618" s="2218">
        <f>BS617-7</f>
        <v>42617</v>
      </c>
      <c r="BT618" s="2195"/>
      <c r="BU618" s="2218">
        <f>BU617-7</f>
        <v>42652</v>
      </c>
      <c r="BV618" s="2195"/>
      <c r="BW618" s="2218">
        <f>BW617-7</f>
        <v>42715</v>
      </c>
      <c r="BX618" s="2195"/>
      <c r="BY618" s="2218">
        <f>BY617-7</f>
        <v>42785</v>
      </c>
      <c r="BZ618" s="2195"/>
      <c r="CA618" s="2409">
        <f>CA617-7</f>
        <v>42855</v>
      </c>
      <c r="CB618" s="2195"/>
      <c r="CC618" s="2195"/>
    </row>
    <row r="619" spans="1:122" ht="30" hidden="1" customHeight="1" x14ac:dyDescent="0.25">
      <c r="A619" s="4738"/>
      <c r="B619" s="4742"/>
      <c r="C619" s="2133" t="s">
        <v>118</v>
      </c>
      <c r="D619" s="2133" t="s">
        <v>118</v>
      </c>
      <c r="E619" s="2134">
        <v>40529</v>
      </c>
      <c r="F619" s="2134">
        <v>40543</v>
      </c>
      <c r="G619" s="2134">
        <v>40195</v>
      </c>
      <c r="H619" s="2134">
        <v>40249</v>
      </c>
      <c r="I619" s="2134">
        <v>40648</v>
      </c>
      <c r="J619" s="2134">
        <v>40665</v>
      </c>
      <c r="K619" s="2134">
        <v>40711</v>
      </c>
      <c r="L619" s="2134" t="s">
        <v>25</v>
      </c>
      <c r="M619" s="2216">
        <v>40746</v>
      </c>
      <c r="N619" s="2136">
        <v>40781</v>
      </c>
      <c r="O619" s="2217">
        <f>O618-3</f>
        <v>40823</v>
      </c>
      <c r="P619" s="2217" t="s">
        <v>107</v>
      </c>
      <c r="Q619" s="2217">
        <f>Q618-3</f>
        <v>40907</v>
      </c>
      <c r="R619" s="2218">
        <f>R618-3</f>
        <v>40942</v>
      </c>
      <c r="S619" s="2409">
        <f>S618-3</f>
        <v>41047</v>
      </c>
      <c r="T619" s="2140" t="s">
        <v>163</v>
      </c>
      <c r="U619" s="2409">
        <f>U618-3</f>
        <v>41110</v>
      </c>
      <c r="V619" s="2402" t="s">
        <v>164</v>
      </c>
      <c r="W619" s="2218">
        <f>W618-3</f>
        <v>41187</v>
      </c>
      <c r="X619" s="2391" t="s">
        <v>165</v>
      </c>
      <c r="Y619" s="2218">
        <f>Y618-3</f>
        <v>41221</v>
      </c>
      <c r="Z619" s="2387">
        <f>Z618-3</f>
        <v>-19</v>
      </c>
      <c r="AA619" s="2402" t="s">
        <v>213</v>
      </c>
      <c r="AB619" s="2144">
        <f>AB618-3</f>
        <v>41312</v>
      </c>
      <c r="AC619" s="2145" t="s">
        <v>216</v>
      </c>
      <c r="AD619" s="2146">
        <f>AD618-3</f>
        <v>41369</v>
      </c>
      <c r="AE619" s="2147" t="s">
        <v>218</v>
      </c>
      <c r="AF619" s="2144">
        <f>AF618-3</f>
        <v>41424</v>
      </c>
      <c r="AG619" s="1629" t="s">
        <v>253</v>
      </c>
      <c r="AH619" s="2146">
        <f>AH618-3</f>
        <v>41488</v>
      </c>
      <c r="AI619" s="1629" t="s">
        <v>178</v>
      </c>
      <c r="AJ619" s="2144">
        <f>AJ618-3</f>
        <v>41515</v>
      </c>
      <c r="AK619" s="2144">
        <f>AK618-3</f>
        <v>41185</v>
      </c>
      <c r="AL619" s="1629" t="s">
        <v>166</v>
      </c>
      <c r="AM619" s="2146">
        <f>AM618-3</f>
        <v>41257</v>
      </c>
      <c r="AN619" s="1629" t="s">
        <v>167</v>
      </c>
      <c r="AO619" s="2144">
        <f>AO618-3</f>
        <v>41332</v>
      </c>
      <c r="AP619" s="2148" t="s">
        <v>212</v>
      </c>
      <c r="AQ619" s="2146">
        <f>AQ618-3</f>
        <v>41396</v>
      </c>
      <c r="AR619" s="1629" t="s">
        <v>167</v>
      </c>
      <c r="AS619" s="2217">
        <f>AS618-3</f>
        <v>41830</v>
      </c>
      <c r="AT619" s="1630" t="s">
        <v>290</v>
      </c>
      <c r="AU619" s="2402">
        <f>AU618-3</f>
        <v>41893</v>
      </c>
      <c r="AV619" s="1629" t="s">
        <v>165</v>
      </c>
      <c r="AW619" s="2218">
        <v>41880</v>
      </c>
      <c r="AX619" s="2402">
        <v>41943</v>
      </c>
      <c r="AY619" s="2218">
        <v>41978</v>
      </c>
      <c r="AZ619" s="2402">
        <v>41992</v>
      </c>
      <c r="BA619" s="2217">
        <v>41880</v>
      </c>
      <c r="BB619" s="2387">
        <v>41880</v>
      </c>
      <c r="BC619" s="2217">
        <v>41880</v>
      </c>
      <c r="BD619" s="2218">
        <v>41880</v>
      </c>
      <c r="BE619" s="2217">
        <v>41880</v>
      </c>
      <c r="BF619" s="2218">
        <v>41880</v>
      </c>
      <c r="BG619" s="2217">
        <v>41880</v>
      </c>
      <c r="BH619" s="2218" t="s">
        <v>128</v>
      </c>
      <c r="BI619" s="2217">
        <v>41880</v>
      </c>
      <c r="BJ619" s="2218">
        <v>41880</v>
      </c>
      <c r="BK619" s="2217">
        <v>41880</v>
      </c>
      <c r="BL619" s="2217">
        <v>41880</v>
      </c>
      <c r="BM619" s="2217">
        <v>41880</v>
      </c>
      <c r="BN619" s="2217">
        <v>41880</v>
      </c>
      <c r="BO619" s="2217">
        <v>41880</v>
      </c>
      <c r="BP619" s="2217">
        <v>41880</v>
      </c>
      <c r="BQ619" s="2387">
        <v>41880</v>
      </c>
      <c r="BR619" s="2217"/>
      <c r="BS619" s="2218">
        <f t="shared" ref="BS619:CA619" si="740">BS618-3</f>
        <v>42614</v>
      </c>
      <c r="BT619" s="3532"/>
      <c r="BU619" s="2218">
        <f t="shared" si="740"/>
        <v>42649</v>
      </c>
      <c r="BV619" s="3532"/>
      <c r="BW619" s="2218">
        <f t="shared" si="740"/>
        <v>42712</v>
      </c>
      <c r="BX619" s="3532"/>
      <c r="BY619" s="2218">
        <f t="shared" si="740"/>
        <v>42782</v>
      </c>
      <c r="BZ619" s="3532"/>
      <c r="CA619" s="2409">
        <f t="shared" si="740"/>
        <v>42852</v>
      </c>
      <c r="CB619" s="3532"/>
      <c r="CC619" s="3532"/>
    </row>
    <row r="620" spans="1:122" ht="30" hidden="1" customHeight="1" x14ac:dyDescent="0.25">
      <c r="A620" s="4738"/>
      <c r="B620" s="4742"/>
      <c r="C620" s="2150" t="s">
        <v>117</v>
      </c>
      <c r="D620" s="2150" t="s">
        <v>117</v>
      </c>
      <c r="E620" s="2151"/>
      <c r="F620" s="2151"/>
      <c r="G620" s="2151"/>
      <c r="H620" s="2151"/>
      <c r="I620" s="2151"/>
      <c r="J620" s="2151"/>
      <c r="K620" s="2151"/>
      <c r="L620" s="2151"/>
      <c r="M620" s="2152"/>
      <c r="N620" s="2153"/>
      <c r="O620" s="2016">
        <v>40809</v>
      </c>
      <c r="P620" s="2016" t="s">
        <v>107</v>
      </c>
      <c r="Q620" s="2020" t="s">
        <v>29</v>
      </c>
      <c r="R620" s="2154">
        <f>R615-28</f>
        <v>40928</v>
      </c>
      <c r="S620" s="2155">
        <f>S614-28</f>
        <v>41032</v>
      </c>
      <c r="T620" s="2156" t="s">
        <v>163</v>
      </c>
      <c r="U620" s="2155">
        <f>U614-28</f>
        <v>41095</v>
      </c>
      <c r="V620" s="2004" t="s">
        <v>164</v>
      </c>
      <c r="W620" s="2154" t="s">
        <v>107</v>
      </c>
      <c r="X620" s="2157" t="s">
        <v>165</v>
      </c>
      <c r="Y620" s="2154">
        <f>Y614-34</f>
        <v>41201</v>
      </c>
      <c r="Z620" s="2019" t="s">
        <v>107</v>
      </c>
      <c r="AA620" s="2004" t="s">
        <v>213</v>
      </c>
      <c r="AB620" s="2158">
        <f>AB614-34</f>
        <v>41292</v>
      </c>
      <c r="AC620" s="2009" t="s">
        <v>216</v>
      </c>
      <c r="AD620" s="2159" t="s">
        <v>107</v>
      </c>
      <c r="AE620" s="2160" t="s">
        <v>218</v>
      </c>
      <c r="AF620" s="2158">
        <f>AF614-41</f>
        <v>41397</v>
      </c>
      <c r="AG620" s="1721" t="s">
        <v>253</v>
      </c>
      <c r="AH620" s="2159" t="s">
        <v>107</v>
      </c>
      <c r="AI620" s="1721" t="s">
        <v>178</v>
      </c>
      <c r="AJ620" s="2158">
        <f>AJ614-48</f>
        <v>41481</v>
      </c>
      <c r="AK620" s="2158">
        <f>AK614-48</f>
        <v>41151</v>
      </c>
      <c r="AL620" s="1721" t="s">
        <v>166</v>
      </c>
      <c r="AM620" s="2159" t="s">
        <v>107</v>
      </c>
      <c r="AN620" s="1721" t="s">
        <v>167</v>
      </c>
      <c r="AO620" s="2158">
        <f>AO614-48</f>
        <v>41298</v>
      </c>
      <c r="AP620" s="2015" t="s">
        <v>212</v>
      </c>
      <c r="AQ620" s="2159" t="s">
        <v>107</v>
      </c>
      <c r="AR620" s="1721" t="s">
        <v>167</v>
      </c>
      <c r="AS620" s="2016">
        <f>AS614-48</f>
        <v>41796</v>
      </c>
      <c r="AT620" s="1872" t="s">
        <v>290</v>
      </c>
      <c r="AU620" s="2004">
        <f>AU614-48</f>
        <v>41859</v>
      </c>
      <c r="AV620" s="1721" t="s">
        <v>165</v>
      </c>
      <c r="AW620" s="2154">
        <v>41880</v>
      </c>
      <c r="AX620" s="2004">
        <v>41943</v>
      </c>
      <c r="AY620" s="2154">
        <v>41978</v>
      </c>
      <c r="AZ620" s="2004">
        <v>41992</v>
      </c>
      <c r="BA620" s="2016">
        <f t="shared" ref="BA620:BG620" si="741">BA614-32</f>
        <v>42036</v>
      </c>
      <c r="BB620" s="2019">
        <f t="shared" si="741"/>
        <v>42071</v>
      </c>
      <c r="BC620" s="2016">
        <f t="shared" si="741"/>
        <v>42106</v>
      </c>
      <c r="BD620" s="2154">
        <f t="shared" si="741"/>
        <v>42134</v>
      </c>
      <c r="BE620" s="2016">
        <f t="shared" si="741"/>
        <v>42176</v>
      </c>
      <c r="BF620" s="2154">
        <f t="shared" si="741"/>
        <v>42211</v>
      </c>
      <c r="BG620" s="2016">
        <f t="shared" si="741"/>
        <v>42246</v>
      </c>
      <c r="BH620" s="2154" t="s">
        <v>128</v>
      </c>
      <c r="BI620" s="2016">
        <f>BI614-32</f>
        <v>42281</v>
      </c>
      <c r="BJ620" s="2154">
        <f>BJ614-32</f>
        <v>42309</v>
      </c>
      <c r="BK620" s="2016">
        <f>BK614-32</f>
        <v>42344</v>
      </c>
      <c r="BL620" s="2016">
        <f t="shared" ref="BL620:BQ620" si="742">BL614-32</f>
        <v>42379</v>
      </c>
      <c r="BM620" s="2016">
        <f t="shared" si="742"/>
        <v>42414</v>
      </c>
      <c r="BN620" s="2016">
        <f t="shared" si="742"/>
        <v>42449</v>
      </c>
      <c r="BO620" s="2016">
        <f t="shared" si="742"/>
        <v>42484</v>
      </c>
      <c r="BP620" s="2016">
        <f t="shared" si="742"/>
        <v>42519</v>
      </c>
      <c r="BQ620" s="2019">
        <f t="shared" si="742"/>
        <v>42547</v>
      </c>
      <c r="BR620" s="2016"/>
      <c r="BS620" s="2154">
        <f>BS614-32</f>
        <v>42596</v>
      </c>
      <c r="BT620" s="1993"/>
      <c r="BU620" s="2154">
        <f>BU614-32</f>
        <v>42631</v>
      </c>
      <c r="BV620" s="1993"/>
      <c r="BW620" s="2154">
        <f>BW614-32</f>
        <v>42694</v>
      </c>
      <c r="BX620" s="1993"/>
      <c r="BY620" s="2154">
        <f>BY614-32</f>
        <v>42764</v>
      </c>
      <c r="BZ620" s="1993"/>
      <c r="CA620" s="2155">
        <f>CA614-32</f>
        <v>42834</v>
      </c>
      <c r="CB620" s="1993"/>
      <c r="CC620" s="1993"/>
    </row>
    <row r="621" spans="1:122" ht="30" hidden="1" customHeight="1" x14ac:dyDescent="0.25">
      <c r="A621" s="4738"/>
      <c r="B621" s="4742"/>
      <c r="C621" s="2150" t="s">
        <v>23</v>
      </c>
      <c r="D621" s="2150" t="s">
        <v>23</v>
      </c>
      <c r="E621" s="2151">
        <v>40525</v>
      </c>
      <c r="F621" s="2151">
        <v>40532</v>
      </c>
      <c r="G621" s="2151">
        <v>40195</v>
      </c>
      <c r="H621" s="2151">
        <v>40245</v>
      </c>
      <c r="I621" s="2151">
        <v>40644</v>
      </c>
      <c r="J621" s="2151">
        <v>40665</v>
      </c>
      <c r="K621" s="2151">
        <v>40700</v>
      </c>
      <c r="L621" s="2151" t="s">
        <v>25</v>
      </c>
      <c r="M621" s="2152">
        <v>40742</v>
      </c>
      <c r="N621" s="2153">
        <v>40777</v>
      </c>
      <c r="O621" s="2016">
        <f>O620-4</f>
        <v>40805</v>
      </c>
      <c r="P621" s="2016" t="s">
        <v>107</v>
      </c>
      <c r="Q621" s="2020" t="s">
        <v>29</v>
      </c>
      <c r="R621" s="2154">
        <f>R620-4</f>
        <v>40924</v>
      </c>
      <c r="S621" s="2155">
        <f>S620-4</f>
        <v>41028</v>
      </c>
      <c r="T621" s="2156" t="s">
        <v>163</v>
      </c>
      <c r="U621" s="2155">
        <f>U620-4</f>
        <v>41091</v>
      </c>
      <c r="V621" s="2004" t="s">
        <v>164</v>
      </c>
      <c r="W621" s="2154" t="s">
        <v>107</v>
      </c>
      <c r="X621" s="2157" t="s">
        <v>165</v>
      </c>
      <c r="Y621" s="2154">
        <f>Y620-4</f>
        <v>41197</v>
      </c>
      <c r="Z621" s="2019" t="s">
        <v>107</v>
      </c>
      <c r="AA621" s="2004" t="s">
        <v>213</v>
      </c>
      <c r="AB621" s="2158">
        <v>40912</v>
      </c>
      <c r="AC621" s="2009" t="s">
        <v>216</v>
      </c>
      <c r="AD621" s="2159" t="s">
        <v>107</v>
      </c>
      <c r="AE621" s="2160" t="s">
        <v>218</v>
      </c>
      <c r="AF621" s="2158">
        <f>AF620-4</f>
        <v>41393</v>
      </c>
      <c r="AG621" s="1721" t="s">
        <v>253</v>
      </c>
      <c r="AH621" s="2159" t="s">
        <v>107</v>
      </c>
      <c r="AI621" s="1721" t="s">
        <v>178</v>
      </c>
      <c r="AJ621" s="2158">
        <f>AJ620-4</f>
        <v>41477</v>
      </c>
      <c r="AK621" s="2158">
        <f>AK620-4</f>
        <v>41147</v>
      </c>
      <c r="AL621" s="1721" t="s">
        <v>166</v>
      </c>
      <c r="AM621" s="2159" t="s">
        <v>107</v>
      </c>
      <c r="AN621" s="1721" t="s">
        <v>167</v>
      </c>
      <c r="AO621" s="2158">
        <f>AO620-4</f>
        <v>41294</v>
      </c>
      <c r="AP621" s="2015" t="s">
        <v>212</v>
      </c>
      <c r="AQ621" s="2159" t="s">
        <v>107</v>
      </c>
      <c r="AR621" s="1721" t="s">
        <v>167</v>
      </c>
      <c r="AS621" s="2016">
        <f>AS620-4</f>
        <v>41792</v>
      </c>
      <c r="AT621" s="1872" t="s">
        <v>290</v>
      </c>
      <c r="AU621" s="2004">
        <f>AU620-4</f>
        <v>41855</v>
      </c>
      <c r="AV621" s="1721" t="s">
        <v>165</v>
      </c>
      <c r="AW621" s="2161">
        <v>41876</v>
      </c>
      <c r="AX621" s="1721">
        <v>41939</v>
      </c>
      <c r="AY621" s="2161">
        <v>41974</v>
      </c>
      <c r="AZ621" s="1721">
        <v>41988</v>
      </c>
      <c r="BA621" s="2159">
        <f t="shared" ref="BA621:BG621" si="743">BA620-4</f>
        <v>42032</v>
      </c>
      <c r="BB621" s="2162">
        <f t="shared" si="743"/>
        <v>42067</v>
      </c>
      <c r="BC621" s="2159">
        <f t="shared" si="743"/>
        <v>42102</v>
      </c>
      <c r="BD621" s="2161">
        <f t="shared" si="743"/>
        <v>42130</v>
      </c>
      <c r="BE621" s="2159">
        <f t="shared" si="743"/>
        <v>42172</v>
      </c>
      <c r="BF621" s="2161">
        <f t="shared" si="743"/>
        <v>42207</v>
      </c>
      <c r="BG621" s="2159">
        <f t="shared" si="743"/>
        <v>42242</v>
      </c>
      <c r="BH621" s="2161" t="s">
        <v>128</v>
      </c>
      <c r="BI621" s="2159">
        <f>BI620-4</f>
        <v>42277</v>
      </c>
      <c r="BJ621" s="2161">
        <f>BJ620-4</f>
        <v>42305</v>
      </c>
      <c r="BK621" s="2159">
        <f>BK620-4</f>
        <v>42340</v>
      </c>
      <c r="BL621" s="2159">
        <f t="shared" ref="BL621:BQ621" si="744">BL620-4</f>
        <v>42375</v>
      </c>
      <c r="BM621" s="2159">
        <f t="shared" si="744"/>
        <v>42410</v>
      </c>
      <c r="BN621" s="2159">
        <f t="shared" si="744"/>
        <v>42445</v>
      </c>
      <c r="BO621" s="2159">
        <f t="shared" si="744"/>
        <v>42480</v>
      </c>
      <c r="BP621" s="2159">
        <f t="shared" si="744"/>
        <v>42515</v>
      </c>
      <c r="BQ621" s="2162">
        <f t="shared" si="744"/>
        <v>42543</v>
      </c>
      <c r="BR621" s="2159"/>
      <c r="BS621" s="2161">
        <f>BS620-4</f>
        <v>42592</v>
      </c>
      <c r="BT621" s="1993"/>
      <c r="BU621" s="2161">
        <f>BU620-4</f>
        <v>42627</v>
      </c>
      <c r="BV621" s="1993"/>
      <c r="BW621" s="2161">
        <f>BW620-4</f>
        <v>42690</v>
      </c>
      <c r="BX621" s="1993"/>
      <c r="BY621" s="2161">
        <f>BY620-4</f>
        <v>42760</v>
      </c>
      <c r="BZ621" s="1993"/>
      <c r="CA621" s="2163">
        <f>CA620-4</f>
        <v>42830</v>
      </c>
      <c r="CB621" s="1993"/>
      <c r="CC621" s="1993"/>
    </row>
    <row r="622" spans="1:122" ht="30" hidden="1" customHeight="1" x14ac:dyDescent="0.25">
      <c r="A622" s="4738"/>
      <c r="B622" s="4742"/>
      <c r="C622" s="2150" t="s">
        <v>120</v>
      </c>
      <c r="D622" s="2150" t="s">
        <v>120</v>
      </c>
      <c r="E622" s="2151">
        <v>40510</v>
      </c>
      <c r="F622" s="2151">
        <v>40533</v>
      </c>
      <c r="G622" s="2151">
        <v>40590</v>
      </c>
      <c r="H622" s="2151">
        <v>40240</v>
      </c>
      <c r="I622" s="2151">
        <v>40639</v>
      </c>
      <c r="J622" s="2151">
        <v>40302</v>
      </c>
      <c r="K622" s="2151">
        <v>40695</v>
      </c>
      <c r="L622" s="2151" t="s">
        <v>25</v>
      </c>
      <c r="M622" s="2152" t="e">
        <v>#VALUE!</v>
      </c>
      <c r="N622" s="2153">
        <v>40772</v>
      </c>
      <c r="O622" s="2016">
        <f>O621-5</f>
        <v>40800</v>
      </c>
      <c r="P622" s="2016" t="s">
        <v>107</v>
      </c>
      <c r="Q622" s="2016">
        <v>40870</v>
      </c>
      <c r="R622" s="2154">
        <f>R621-5</f>
        <v>40919</v>
      </c>
      <c r="S622" s="2155">
        <f>S621-5</f>
        <v>41023</v>
      </c>
      <c r="T622" s="2156" t="s">
        <v>163</v>
      </c>
      <c r="U622" s="2155">
        <f>U621-5</f>
        <v>41086</v>
      </c>
      <c r="V622" s="2004" t="s">
        <v>164</v>
      </c>
      <c r="W622" s="2154" t="s">
        <v>107</v>
      </c>
      <c r="X622" s="2157" t="s">
        <v>165</v>
      </c>
      <c r="Y622" s="2154">
        <f>Y621-5</f>
        <v>41192</v>
      </c>
      <c r="Z622" s="2019" t="s">
        <v>107</v>
      </c>
      <c r="AA622" s="2004" t="s">
        <v>213</v>
      </c>
      <c r="AB622" s="2158">
        <v>41259</v>
      </c>
      <c r="AC622" s="2009" t="s">
        <v>216</v>
      </c>
      <c r="AD622" s="2159" t="s">
        <v>107</v>
      </c>
      <c r="AE622" s="2160" t="s">
        <v>218</v>
      </c>
      <c r="AF622" s="2158">
        <f>AF621-14</f>
        <v>41379</v>
      </c>
      <c r="AG622" s="1721" t="s">
        <v>253</v>
      </c>
      <c r="AH622" s="2159" t="s">
        <v>107</v>
      </c>
      <c r="AI622" s="1721" t="s">
        <v>178</v>
      </c>
      <c r="AJ622" s="2158">
        <f>AJ621-14</f>
        <v>41463</v>
      </c>
      <c r="AK622" s="2158">
        <f>AK621-14</f>
        <v>41133</v>
      </c>
      <c r="AL622" s="1721" t="s">
        <v>166</v>
      </c>
      <c r="AM622" s="2159" t="s">
        <v>107</v>
      </c>
      <c r="AN622" s="1721" t="s">
        <v>167</v>
      </c>
      <c r="AO622" s="2158">
        <f>AO621-14</f>
        <v>41280</v>
      </c>
      <c r="AP622" s="2015" t="s">
        <v>212</v>
      </c>
      <c r="AQ622" s="2159" t="s">
        <v>107</v>
      </c>
      <c r="AR622" s="1721" t="s">
        <v>167</v>
      </c>
      <c r="AS622" s="2016">
        <f>AS621-14</f>
        <v>41778</v>
      </c>
      <c r="AT622" s="1872" t="s">
        <v>290</v>
      </c>
      <c r="AU622" s="2004">
        <f>AU621-14</f>
        <v>41841</v>
      </c>
      <c r="AV622" s="1721" t="s">
        <v>165</v>
      </c>
      <c r="AW622" s="2154">
        <f>AW621-14</f>
        <v>41862</v>
      </c>
      <c r="AX622" s="2004" t="s">
        <v>166</v>
      </c>
      <c r="AY622" s="2154">
        <f>AY621-14</f>
        <v>41960</v>
      </c>
      <c r="AZ622" s="2004" t="s">
        <v>167</v>
      </c>
      <c r="BA622" s="2016">
        <f>BA621-14</f>
        <v>42018</v>
      </c>
      <c r="BB622" s="2006" t="s">
        <v>212</v>
      </c>
      <c r="BC622" s="2016">
        <f>BC621-14</f>
        <v>42088</v>
      </c>
      <c r="BD622" s="2154">
        <f>BD621-14</f>
        <v>42116</v>
      </c>
      <c r="BE622" s="2016">
        <f>BE621-14</f>
        <v>42158</v>
      </c>
      <c r="BF622" s="2154">
        <f>BF621-14</f>
        <v>42193</v>
      </c>
      <c r="BG622" s="2016">
        <f>BG621-14</f>
        <v>42228</v>
      </c>
      <c r="BH622" s="2154" t="s">
        <v>128</v>
      </c>
      <c r="BI622" s="2016">
        <f>BI621-14</f>
        <v>42263</v>
      </c>
      <c r="BJ622" s="2154">
        <f>BJ621-14</f>
        <v>42291</v>
      </c>
      <c r="BK622" s="2016">
        <f>BK621-14</f>
        <v>42326</v>
      </c>
      <c r="BL622" s="2016">
        <f t="shared" ref="BL622:BQ622" si="745">BL621-14</f>
        <v>42361</v>
      </c>
      <c r="BM622" s="2016">
        <f t="shared" si="745"/>
        <v>42396</v>
      </c>
      <c r="BN622" s="2016">
        <f t="shared" si="745"/>
        <v>42431</v>
      </c>
      <c r="BO622" s="2016">
        <f t="shared" si="745"/>
        <v>42466</v>
      </c>
      <c r="BP622" s="2016">
        <f t="shared" si="745"/>
        <v>42501</v>
      </c>
      <c r="BQ622" s="2019">
        <f t="shared" si="745"/>
        <v>42529</v>
      </c>
      <c r="BR622" s="2016"/>
      <c r="BS622" s="2154">
        <f>BS621-14</f>
        <v>42578</v>
      </c>
      <c r="BT622" s="1993"/>
      <c r="BU622" s="2154">
        <f>BU621-14</f>
        <v>42613</v>
      </c>
      <c r="BV622" s="1993"/>
      <c r="BW622" s="2154">
        <f>BW621-14</f>
        <v>42676</v>
      </c>
      <c r="BX622" s="1993"/>
      <c r="BY622" s="2154">
        <f>BY621-14</f>
        <v>42746</v>
      </c>
      <c r="BZ622" s="1993"/>
      <c r="CA622" s="2155">
        <f>CA621-14</f>
        <v>42816</v>
      </c>
      <c r="CB622" s="1993"/>
      <c r="CC622" s="1993"/>
    </row>
    <row r="623" spans="1:122" ht="30" hidden="1" customHeight="1" x14ac:dyDescent="0.25">
      <c r="A623" s="4738"/>
      <c r="B623" s="4742"/>
      <c r="C623" s="2150" t="s">
        <v>281</v>
      </c>
      <c r="D623" s="2150" t="s">
        <v>281</v>
      </c>
      <c r="E623" s="2151"/>
      <c r="F623" s="2151"/>
      <c r="G623" s="2151"/>
      <c r="H623" s="2151"/>
      <c r="I623" s="2151"/>
      <c r="J623" s="2151"/>
      <c r="K623" s="2151"/>
      <c r="L623" s="2151"/>
      <c r="M623" s="2152"/>
      <c r="N623" s="2153"/>
      <c r="O623" s="2016"/>
      <c r="P623" s="2016"/>
      <c r="Q623" s="2016"/>
      <c r="R623" s="2154"/>
      <c r="S623" s="2155"/>
      <c r="T623" s="2156"/>
      <c r="U623" s="2155"/>
      <c r="V623" s="2004"/>
      <c r="W623" s="2154"/>
      <c r="X623" s="2157"/>
      <c r="Y623" s="2154"/>
      <c r="Z623" s="2019"/>
      <c r="AA623" s="2004"/>
      <c r="AB623" s="2158"/>
      <c r="AC623" s="2009"/>
      <c r="AD623" s="2159"/>
      <c r="AE623" s="2160"/>
      <c r="AF623" s="2158"/>
      <c r="AG623" s="1721"/>
      <c r="AH623" s="2159"/>
      <c r="AI623" s="1721"/>
      <c r="AJ623" s="2158">
        <f>AJ624+11</f>
        <v>41432</v>
      </c>
      <c r="AK623" s="2158">
        <f>AK624+11</f>
        <v>41102</v>
      </c>
      <c r="AL623" s="1721" t="s">
        <v>166</v>
      </c>
      <c r="AM623" s="2158">
        <f>AM624+10</f>
        <v>41172</v>
      </c>
      <c r="AN623" s="1721" t="s">
        <v>167</v>
      </c>
      <c r="AO623" s="2158">
        <f>AO624+11</f>
        <v>41249</v>
      </c>
      <c r="AP623" s="2015" t="s">
        <v>212</v>
      </c>
      <c r="AQ623" s="2158">
        <f>AQ624+11</f>
        <v>41312</v>
      </c>
      <c r="AR623" s="1721" t="s">
        <v>167</v>
      </c>
      <c r="AS623" s="2016">
        <f>AS624+11</f>
        <v>41747</v>
      </c>
      <c r="AT623" s="1872" t="s">
        <v>290</v>
      </c>
      <c r="AU623" s="2004">
        <f>AU624+11</f>
        <v>41810</v>
      </c>
      <c r="AV623" s="1721">
        <v>41810</v>
      </c>
      <c r="AW623" s="2154">
        <f>AW624+11</f>
        <v>41831</v>
      </c>
      <c r="AX623" s="2004">
        <v>41831</v>
      </c>
      <c r="AY623" s="2154">
        <f>AY624+11</f>
        <v>41929</v>
      </c>
      <c r="AZ623" s="2004">
        <v>41929</v>
      </c>
      <c r="BA623" s="2016">
        <f>BA624+11</f>
        <v>41987</v>
      </c>
      <c r="BB623" s="2019">
        <v>41657</v>
      </c>
      <c r="BC623" s="2016">
        <f>BC624+11</f>
        <v>42057</v>
      </c>
      <c r="BD623" s="2154">
        <f>BD624+11</f>
        <v>42085</v>
      </c>
      <c r="BE623" s="2016">
        <f>BE624+11</f>
        <v>42127</v>
      </c>
      <c r="BF623" s="2154">
        <f>BF624+11</f>
        <v>42162</v>
      </c>
      <c r="BG623" s="2016">
        <f>BG624+11</f>
        <v>42197</v>
      </c>
      <c r="BH623" s="2154" t="s">
        <v>128</v>
      </c>
      <c r="BI623" s="2016">
        <f>BI624+11</f>
        <v>42232</v>
      </c>
      <c r="BJ623" s="2154">
        <f>BJ624+11</f>
        <v>42260</v>
      </c>
      <c r="BK623" s="2016">
        <f>BK624+11</f>
        <v>42295</v>
      </c>
      <c r="BL623" s="2016">
        <f t="shared" ref="BL623:CA623" si="746">BL624+11</f>
        <v>42330</v>
      </c>
      <c r="BM623" s="2016">
        <f t="shared" si="746"/>
        <v>42365</v>
      </c>
      <c r="BN623" s="2016">
        <f t="shared" si="746"/>
        <v>42400</v>
      </c>
      <c r="BO623" s="2016">
        <f t="shared" si="746"/>
        <v>42435</v>
      </c>
      <c r="BP623" s="2016">
        <f t="shared" si="746"/>
        <v>42470</v>
      </c>
      <c r="BQ623" s="2019">
        <f t="shared" si="746"/>
        <v>42498</v>
      </c>
      <c r="BR623" s="2016"/>
      <c r="BS623" s="2154">
        <f t="shared" si="746"/>
        <v>42547</v>
      </c>
      <c r="BT623" s="1993"/>
      <c r="BU623" s="2154">
        <f t="shared" si="746"/>
        <v>42582</v>
      </c>
      <c r="BV623" s="1993"/>
      <c r="BW623" s="2154">
        <f t="shared" si="746"/>
        <v>42645</v>
      </c>
      <c r="BX623" s="1993"/>
      <c r="BY623" s="2154">
        <f t="shared" si="746"/>
        <v>42715</v>
      </c>
      <c r="BZ623" s="1993"/>
      <c r="CA623" s="2155">
        <f t="shared" si="746"/>
        <v>42785</v>
      </c>
      <c r="CB623" s="1993"/>
      <c r="CC623" s="1993"/>
    </row>
    <row r="624" spans="1:122" ht="30" hidden="1" customHeight="1" x14ac:dyDescent="0.25">
      <c r="A624" s="4738"/>
      <c r="B624" s="4742"/>
      <c r="C624" s="2150" t="s">
        <v>273</v>
      </c>
      <c r="D624" s="2150" t="s">
        <v>273</v>
      </c>
      <c r="E624" s="2151"/>
      <c r="F624" s="2151"/>
      <c r="G624" s="2151"/>
      <c r="H624" s="2151"/>
      <c r="I624" s="2151"/>
      <c r="J624" s="2151"/>
      <c r="K624" s="2151"/>
      <c r="L624" s="2151"/>
      <c r="M624" s="2152"/>
      <c r="N624" s="2153"/>
      <c r="O624" s="2016"/>
      <c r="P624" s="2016"/>
      <c r="Q624" s="2016"/>
      <c r="R624" s="2154"/>
      <c r="S624" s="2155"/>
      <c r="T624" s="2156"/>
      <c r="U624" s="2155"/>
      <c r="V624" s="2004"/>
      <c r="W624" s="2154"/>
      <c r="X624" s="2157"/>
      <c r="Y624" s="2154"/>
      <c r="Z624" s="2019"/>
      <c r="AA624" s="2004"/>
      <c r="AB624" s="2158"/>
      <c r="AC624" s="2009"/>
      <c r="AD624" s="2159"/>
      <c r="AE624" s="2160"/>
      <c r="AF624" s="2158"/>
      <c r="AG624" s="1721"/>
      <c r="AH624" s="2159"/>
      <c r="AI624" s="1721"/>
      <c r="AJ624" s="2158">
        <f>AJ622-42</f>
        <v>41421</v>
      </c>
      <c r="AK624" s="2158">
        <f>AK622-42</f>
        <v>41091</v>
      </c>
      <c r="AL624" s="1721" t="s">
        <v>166</v>
      </c>
      <c r="AM624" s="2158">
        <f>AM613-114</f>
        <v>41162</v>
      </c>
      <c r="AN624" s="1721" t="s">
        <v>167</v>
      </c>
      <c r="AO624" s="2158">
        <f>AO622-42</f>
        <v>41238</v>
      </c>
      <c r="AP624" s="2015" t="s">
        <v>212</v>
      </c>
      <c r="AQ624" s="2158">
        <f>AQ613-114</f>
        <v>41301</v>
      </c>
      <c r="AR624" s="1721" t="s">
        <v>167</v>
      </c>
      <c r="AS624" s="2016">
        <f>AS622-42</f>
        <v>41736</v>
      </c>
      <c r="AT624" s="1872" t="s">
        <v>290</v>
      </c>
      <c r="AU624" s="2004">
        <f>AU622-42</f>
        <v>41799</v>
      </c>
      <c r="AV624" s="1721">
        <v>41799</v>
      </c>
      <c r="AW624" s="2154">
        <f>AW622-42</f>
        <v>41820</v>
      </c>
      <c r="AX624" s="2004">
        <v>41820</v>
      </c>
      <c r="AY624" s="2154">
        <f>AY622-42</f>
        <v>41918</v>
      </c>
      <c r="AZ624" s="2004">
        <v>41918</v>
      </c>
      <c r="BA624" s="2016">
        <f>BA622-42</f>
        <v>41976</v>
      </c>
      <c r="BB624" s="2019">
        <v>41646</v>
      </c>
      <c r="BC624" s="2016">
        <f>BC622-42</f>
        <v>42046</v>
      </c>
      <c r="BD624" s="2154">
        <f>BD622-42</f>
        <v>42074</v>
      </c>
      <c r="BE624" s="2016">
        <f>BE622-42</f>
        <v>42116</v>
      </c>
      <c r="BF624" s="2154">
        <f>BF622-42</f>
        <v>42151</v>
      </c>
      <c r="BG624" s="2016">
        <f>BG622-42</f>
        <v>42186</v>
      </c>
      <c r="BH624" s="2154" t="s">
        <v>128</v>
      </c>
      <c r="BI624" s="2016">
        <f>BI622-42</f>
        <v>42221</v>
      </c>
      <c r="BJ624" s="2154">
        <f>BJ622-42</f>
        <v>42249</v>
      </c>
      <c r="BK624" s="2016">
        <f>BK622-42</f>
        <v>42284</v>
      </c>
      <c r="BL624" s="2016">
        <f t="shared" ref="BL624:BQ624" si="747">BL622-42</f>
        <v>42319</v>
      </c>
      <c r="BM624" s="2016">
        <f t="shared" si="747"/>
        <v>42354</v>
      </c>
      <c r="BN624" s="2016">
        <f t="shared" si="747"/>
        <v>42389</v>
      </c>
      <c r="BO624" s="2016">
        <f t="shared" si="747"/>
        <v>42424</v>
      </c>
      <c r="BP624" s="2016">
        <f t="shared" si="747"/>
        <v>42459</v>
      </c>
      <c r="BQ624" s="2019">
        <f t="shared" si="747"/>
        <v>42487</v>
      </c>
      <c r="BR624" s="2016"/>
      <c r="BS624" s="2154">
        <f>BS622-42</f>
        <v>42536</v>
      </c>
      <c r="BT624" s="1993"/>
      <c r="BU624" s="2154">
        <f>BU622-42</f>
        <v>42571</v>
      </c>
      <c r="BV624" s="1993"/>
      <c r="BW624" s="2154">
        <f>BW622-42</f>
        <v>42634</v>
      </c>
      <c r="BX624" s="1993"/>
      <c r="BY624" s="2154">
        <f>BY622-42</f>
        <v>42704</v>
      </c>
      <c r="BZ624" s="1993"/>
      <c r="CA624" s="2155">
        <f>CA622-42</f>
        <v>42774</v>
      </c>
      <c r="CB624" s="1993"/>
      <c r="CC624" s="1993"/>
    </row>
    <row r="625" spans="1:81" ht="30" hidden="1" customHeight="1" x14ac:dyDescent="0.25">
      <c r="A625" s="4738"/>
      <c r="B625" s="4742"/>
      <c r="C625" s="2120" t="s">
        <v>159</v>
      </c>
      <c r="D625" s="2120" t="s">
        <v>159</v>
      </c>
      <c r="E625" s="2121">
        <v>40511</v>
      </c>
      <c r="F625" s="2121">
        <v>40532</v>
      </c>
      <c r="G625" s="2121" t="s">
        <v>69</v>
      </c>
      <c r="H625" s="2121">
        <v>40245</v>
      </c>
      <c r="I625" s="2121">
        <v>40644</v>
      </c>
      <c r="J625" s="2121">
        <v>40646</v>
      </c>
      <c r="K625" s="2121">
        <v>40700</v>
      </c>
      <c r="L625" s="2121" t="s">
        <v>25</v>
      </c>
      <c r="M625" s="1548">
        <v>40742</v>
      </c>
      <c r="N625" s="1677">
        <v>40777</v>
      </c>
      <c r="O625" s="2164" t="e">
        <f>#REF!-7</f>
        <v>#REF!</v>
      </c>
      <c r="P625" s="2164" t="s">
        <v>107</v>
      </c>
      <c r="Q625" s="2164">
        <v>40854</v>
      </c>
      <c r="R625" s="2165" t="e">
        <f>#REF!-7</f>
        <v>#REF!</v>
      </c>
      <c r="S625" s="2166" t="s">
        <v>107</v>
      </c>
      <c r="T625" s="2124" t="s">
        <v>163</v>
      </c>
      <c r="U625" s="2166" t="s">
        <v>107</v>
      </c>
      <c r="V625" s="2126" t="s">
        <v>164</v>
      </c>
      <c r="W625" s="2165">
        <f>W626+7</f>
        <v>41175</v>
      </c>
      <c r="X625" s="2127" t="s">
        <v>165</v>
      </c>
      <c r="Y625" s="2165" t="s">
        <v>107</v>
      </c>
      <c r="Z625" s="2167">
        <f>Z626+7</f>
        <v>-31</v>
      </c>
      <c r="AA625" s="2126" t="s">
        <v>213</v>
      </c>
      <c r="AB625" s="1550" t="s">
        <v>107</v>
      </c>
      <c r="AC625" s="842" t="s">
        <v>216</v>
      </c>
      <c r="AD625" s="2122">
        <f>AD626+7</f>
        <v>41357</v>
      </c>
      <c r="AE625" s="2131" t="s">
        <v>218</v>
      </c>
      <c r="AF625" s="1550" t="s">
        <v>107</v>
      </c>
      <c r="AG625" s="872" t="s">
        <v>253</v>
      </c>
      <c r="AH625" s="2122">
        <f>AH626+7</f>
        <v>41476</v>
      </c>
      <c r="AI625" s="872" t="s">
        <v>178</v>
      </c>
      <c r="AJ625" s="1550" t="s">
        <v>107</v>
      </c>
      <c r="AK625" s="1550" t="s">
        <v>107</v>
      </c>
      <c r="AL625" s="872" t="s">
        <v>166</v>
      </c>
      <c r="AM625" s="2122">
        <f>AM626+7</f>
        <v>41231</v>
      </c>
      <c r="AN625" s="872" t="s">
        <v>167</v>
      </c>
      <c r="AO625" s="1550" t="s">
        <v>107</v>
      </c>
      <c r="AP625" s="905" t="s">
        <v>212</v>
      </c>
      <c r="AQ625" s="2122">
        <f>AQ626+7</f>
        <v>41370</v>
      </c>
      <c r="AR625" s="872" t="s">
        <v>167</v>
      </c>
      <c r="AS625" s="2122">
        <f>AS626+7</f>
        <v>41805</v>
      </c>
      <c r="AT625" s="2132" t="s">
        <v>290</v>
      </c>
      <c r="AU625" s="872">
        <f>AU626+7</f>
        <v>41868</v>
      </c>
      <c r="AV625" s="872">
        <v>41868</v>
      </c>
      <c r="AW625" s="2123">
        <f>AW626+7</f>
        <v>41908</v>
      </c>
      <c r="AX625" s="872">
        <v>41896</v>
      </c>
      <c r="AY625" s="2123">
        <f>AY626+7</f>
        <v>41971</v>
      </c>
      <c r="AZ625" s="872">
        <v>41966</v>
      </c>
      <c r="BA625" s="2122">
        <f t="shared" ref="BA625:BP626" si="748">BA626+7</f>
        <v>42029</v>
      </c>
      <c r="BB625" s="2125">
        <f t="shared" si="748"/>
        <v>42064</v>
      </c>
      <c r="BC625" s="2122">
        <f t="shared" si="748"/>
        <v>42099</v>
      </c>
      <c r="BD625" s="2123">
        <f t="shared" si="748"/>
        <v>42127</v>
      </c>
      <c r="BE625" s="2122">
        <f t="shared" si="748"/>
        <v>42169</v>
      </c>
      <c r="BF625" s="2123">
        <f t="shared" si="748"/>
        <v>42204</v>
      </c>
      <c r="BG625" s="2122">
        <f t="shared" si="748"/>
        <v>42239</v>
      </c>
      <c r="BH625" s="2123" t="s">
        <v>128</v>
      </c>
      <c r="BI625" s="2122">
        <f t="shared" si="748"/>
        <v>42274</v>
      </c>
      <c r="BJ625" s="2123">
        <f t="shared" si="748"/>
        <v>42302</v>
      </c>
      <c r="BK625" s="2122">
        <f t="shared" si="748"/>
        <v>42337</v>
      </c>
      <c r="BL625" s="2122">
        <f t="shared" si="748"/>
        <v>42372</v>
      </c>
      <c r="BM625" s="2122">
        <f t="shared" si="748"/>
        <v>42407</v>
      </c>
      <c r="BN625" s="2122">
        <f t="shared" si="748"/>
        <v>42442</v>
      </c>
      <c r="BO625" s="2122">
        <f t="shared" si="748"/>
        <v>42477</v>
      </c>
      <c r="BP625" s="2122">
        <f t="shared" si="748"/>
        <v>42512</v>
      </c>
      <c r="BQ625" s="2125">
        <f t="shared" ref="BQ625:CA626" si="749">BQ626+7</f>
        <v>42540</v>
      </c>
      <c r="BR625" s="2122"/>
      <c r="BS625" s="2123">
        <f t="shared" si="749"/>
        <v>42589</v>
      </c>
      <c r="BT625" s="2194"/>
      <c r="BU625" s="2123">
        <f t="shared" si="749"/>
        <v>42624</v>
      </c>
      <c r="BV625" s="2194"/>
      <c r="BW625" s="2123">
        <f t="shared" si="749"/>
        <v>42687</v>
      </c>
      <c r="BX625" s="2194"/>
      <c r="BY625" s="2123">
        <f t="shared" si="749"/>
        <v>42757</v>
      </c>
      <c r="BZ625" s="2194"/>
      <c r="CA625" s="2168">
        <f t="shared" si="749"/>
        <v>42827</v>
      </c>
      <c r="CB625" s="2194"/>
      <c r="CC625" s="2194"/>
    </row>
    <row r="626" spans="1:81" ht="30" hidden="1" customHeight="1" x14ac:dyDescent="0.25">
      <c r="A626" s="4738"/>
      <c r="B626" s="4742"/>
      <c r="C626" s="2120" t="s">
        <v>158</v>
      </c>
      <c r="D626" s="2120" t="s">
        <v>158</v>
      </c>
      <c r="E626" s="2121"/>
      <c r="F626" s="2121"/>
      <c r="G626" s="2121"/>
      <c r="H626" s="2121"/>
      <c r="I626" s="2121"/>
      <c r="J626" s="2121"/>
      <c r="K626" s="2121"/>
      <c r="L626" s="2121"/>
      <c r="M626" s="1548"/>
      <c r="N626" s="1677"/>
      <c r="O626" s="2164" t="e">
        <f>O625-7</f>
        <v>#REF!</v>
      </c>
      <c r="P626" s="2164" t="s">
        <v>107</v>
      </c>
      <c r="Q626" s="2164">
        <f>Q625-7</f>
        <v>40847</v>
      </c>
      <c r="R626" s="2165" t="e">
        <f>R625-7</f>
        <v>#REF!</v>
      </c>
      <c r="S626" s="2166" t="s">
        <v>107</v>
      </c>
      <c r="T626" s="2124" t="s">
        <v>163</v>
      </c>
      <c r="U626" s="2166" t="s">
        <v>107</v>
      </c>
      <c r="V626" s="2126" t="s">
        <v>164</v>
      </c>
      <c r="W626" s="2165">
        <f>W627+7</f>
        <v>41168</v>
      </c>
      <c r="X626" s="2127" t="s">
        <v>165</v>
      </c>
      <c r="Y626" s="2165" t="s">
        <v>107</v>
      </c>
      <c r="Z626" s="2167">
        <f>Z627+7</f>
        <v>-38</v>
      </c>
      <c r="AA626" s="2126" t="s">
        <v>213</v>
      </c>
      <c r="AB626" s="1550" t="s">
        <v>107</v>
      </c>
      <c r="AC626" s="842" t="s">
        <v>216</v>
      </c>
      <c r="AD626" s="2122">
        <f>AD627+7</f>
        <v>41350</v>
      </c>
      <c r="AE626" s="2131" t="s">
        <v>218</v>
      </c>
      <c r="AF626" s="1550" t="s">
        <v>107</v>
      </c>
      <c r="AG626" s="872" t="s">
        <v>253</v>
      </c>
      <c r="AH626" s="2122">
        <f>AH627+7</f>
        <v>41469</v>
      </c>
      <c r="AI626" s="872" t="s">
        <v>178</v>
      </c>
      <c r="AJ626" s="1550" t="s">
        <v>107</v>
      </c>
      <c r="AK626" s="1550" t="s">
        <v>107</v>
      </c>
      <c r="AL626" s="872" t="s">
        <v>166</v>
      </c>
      <c r="AM626" s="2122">
        <f>AM627+7</f>
        <v>41224</v>
      </c>
      <c r="AN626" s="872" t="s">
        <v>167</v>
      </c>
      <c r="AO626" s="1550" t="s">
        <v>107</v>
      </c>
      <c r="AP626" s="905" t="s">
        <v>212</v>
      </c>
      <c r="AQ626" s="2122">
        <f>AQ627+7</f>
        <v>41363</v>
      </c>
      <c r="AR626" s="872" t="s">
        <v>167</v>
      </c>
      <c r="AS626" s="2122">
        <f>AS627+7</f>
        <v>41798</v>
      </c>
      <c r="AT626" s="2132" t="s">
        <v>290</v>
      </c>
      <c r="AU626" s="872">
        <f>AU627+7</f>
        <v>41861</v>
      </c>
      <c r="AV626" s="872">
        <v>41861</v>
      </c>
      <c r="AW626" s="2123">
        <f>AW627+7</f>
        <v>41901</v>
      </c>
      <c r="AX626" s="872">
        <v>41889</v>
      </c>
      <c r="AY626" s="2123">
        <f>AY627+7</f>
        <v>41964</v>
      </c>
      <c r="AZ626" s="872">
        <v>41959</v>
      </c>
      <c r="BA626" s="2122">
        <f t="shared" si="748"/>
        <v>42022</v>
      </c>
      <c r="BB626" s="2125">
        <f t="shared" si="748"/>
        <v>42057</v>
      </c>
      <c r="BC626" s="2122">
        <f t="shared" si="748"/>
        <v>42092</v>
      </c>
      <c r="BD626" s="2123">
        <f t="shared" si="748"/>
        <v>42120</v>
      </c>
      <c r="BE626" s="2122">
        <f t="shared" si="748"/>
        <v>42162</v>
      </c>
      <c r="BF626" s="2123">
        <f t="shared" si="748"/>
        <v>42197</v>
      </c>
      <c r="BG626" s="2122">
        <f t="shared" si="748"/>
        <v>42232</v>
      </c>
      <c r="BH626" s="2123" t="s">
        <v>128</v>
      </c>
      <c r="BI626" s="2122">
        <f t="shared" si="748"/>
        <v>42267</v>
      </c>
      <c r="BJ626" s="2123">
        <f t="shared" si="748"/>
        <v>42295</v>
      </c>
      <c r="BK626" s="2122">
        <f t="shared" si="748"/>
        <v>42330</v>
      </c>
      <c r="BL626" s="2122">
        <f t="shared" si="748"/>
        <v>42365</v>
      </c>
      <c r="BM626" s="2122">
        <f t="shared" si="748"/>
        <v>42400</v>
      </c>
      <c r="BN626" s="2122">
        <f t="shared" si="748"/>
        <v>42435</v>
      </c>
      <c r="BO626" s="2122">
        <f t="shared" si="748"/>
        <v>42470</v>
      </c>
      <c r="BP626" s="2122">
        <f t="shared" si="748"/>
        <v>42505</v>
      </c>
      <c r="BQ626" s="2125">
        <f t="shared" si="749"/>
        <v>42533</v>
      </c>
      <c r="BR626" s="2122"/>
      <c r="BS626" s="2123">
        <f t="shared" si="749"/>
        <v>42582</v>
      </c>
      <c r="BT626" s="2194"/>
      <c r="BU626" s="2123">
        <f t="shared" si="749"/>
        <v>42617</v>
      </c>
      <c r="BV626" s="2194"/>
      <c r="BW626" s="2123">
        <f t="shared" si="749"/>
        <v>42680</v>
      </c>
      <c r="BX626" s="2194"/>
      <c r="BY626" s="2123">
        <f t="shared" si="749"/>
        <v>42750</v>
      </c>
      <c r="BZ626" s="2194"/>
      <c r="CA626" s="2168">
        <f t="shared" si="749"/>
        <v>42820</v>
      </c>
      <c r="CB626" s="2194"/>
      <c r="CC626" s="2194"/>
    </row>
    <row r="627" spans="1:81" ht="30" hidden="1" customHeight="1" thickBot="1" x14ac:dyDescent="0.3">
      <c r="A627" s="4738"/>
      <c r="B627" s="4742"/>
      <c r="C627" s="2120" t="s">
        <v>160</v>
      </c>
      <c r="D627" s="2120" t="s">
        <v>160</v>
      </c>
      <c r="E627" s="2121"/>
      <c r="F627" s="2121"/>
      <c r="G627" s="2121"/>
      <c r="H627" s="2121"/>
      <c r="I627" s="2121"/>
      <c r="J627" s="2121"/>
      <c r="K627" s="2121"/>
      <c r="L627" s="2121"/>
      <c r="M627" s="1548"/>
      <c r="N627" s="1677"/>
      <c r="O627" s="2164" t="e">
        <f>O626-7</f>
        <v>#REF!</v>
      </c>
      <c r="P627" s="2164" t="s">
        <v>107</v>
      </c>
      <c r="Q627" s="2164">
        <f>Q626-7</f>
        <v>40840</v>
      </c>
      <c r="R627" s="2165" t="e">
        <f>R626-7</f>
        <v>#REF!</v>
      </c>
      <c r="S627" s="2166" t="s">
        <v>107</v>
      </c>
      <c r="T627" s="2124" t="s">
        <v>163</v>
      </c>
      <c r="U627" s="2166" t="s">
        <v>107</v>
      </c>
      <c r="V627" s="2126" t="s">
        <v>164</v>
      </c>
      <c r="W627" s="2165">
        <f>W614-39</f>
        <v>41161</v>
      </c>
      <c r="X627" s="2127" t="s">
        <v>165</v>
      </c>
      <c r="Y627" s="2169" t="s">
        <v>107</v>
      </c>
      <c r="Z627" s="2170">
        <f>Z614-39</f>
        <v>-45</v>
      </c>
      <c r="AA627" s="2171" t="s">
        <v>213</v>
      </c>
      <c r="AB627" s="2172" t="s">
        <v>107</v>
      </c>
      <c r="AC627" s="843" t="s">
        <v>216</v>
      </c>
      <c r="AD627" s="2173">
        <f>AD614-39</f>
        <v>41343</v>
      </c>
      <c r="AE627" s="2174" t="s">
        <v>218</v>
      </c>
      <c r="AF627" s="2172" t="s">
        <v>107</v>
      </c>
      <c r="AG627" s="644" t="s">
        <v>253</v>
      </c>
      <c r="AH627" s="2173">
        <f>AH614-39</f>
        <v>41462</v>
      </c>
      <c r="AI627" s="2175" t="s">
        <v>178</v>
      </c>
      <c r="AJ627" s="2172" t="s">
        <v>107</v>
      </c>
      <c r="AK627" s="2172" t="s">
        <v>107</v>
      </c>
      <c r="AL627" s="644" t="s">
        <v>166</v>
      </c>
      <c r="AM627" s="2173">
        <f>AM614-53</f>
        <v>41217</v>
      </c>
      <c r="AN627" s="2175" t="s">
        <v>167</v>
      </c>
      <c r="AO627" s="2172" t="s">
        <v>107</v>
      </c>
      <c r="AP627" s="813" t="s">
        <v>212</v>
      </c>
      <c r="AQ627" s="631">
        <f>AQ614-53</f>
        <v>41356</v>
      </c>
      <c r="AR627" s="644" t="s">
        <v>167</v>
      </c>
      <c r="AS627" s="631">
        <f>AS614-53</f>
        <v>41791</v>
      </c>
      <c r="AT627" s="643" t="s">
        <v>290</v>
      </c>
      <c r="AU627" s="644">
        <f>AU614-53</f>
        <v>41854</v>
      </c>
      <c r="AV627" s="644">
        <v>41854</v>
      </c>
      <c r="AW627" s="636">
        <f>AW614-53</f>
        <v>41894</v>
      </c>
      <c r="AX627" s="644">
        <v>41882</v>
      </c>
      <c r="AY627" s="636">
        <f>AY614-53</f>
        <v>41957</v>
      </c>
      <c r="AZ627" s="644">
        <v>41952</v>
      </c>
      <c r="BA627" s="631">
        <f t="shared" ref="BA627:BG627" si="750">BA614-53</f>
        <v>42015</v>
      </c>
      <c r="BB627" s="2176">
        <f t="shared" si="750"/>
        <v>42050</v>
      </c>
      <c r="BC627" s="631">
        <f t="shared" si="750"/>
        <v>42085</v>
      </c>
      <c r="BD627" s="636">
        <f t="shared" si="750"/>
        <v>42113</v>
      </c>
      <c r="BE627" s="631">
        <f t="shared" si="750"/>
        <v>42155</v>
      </c>
      <c r="BF627" s="636">
        <f t="shared" si="750"/>
        <v>42190</v>
      </c>
      <c r="BG627" s="631">
        <f t="shared" si="750"/>
        <v>42225</v>
      </c>
      <c r="BH627" s="636" t="s">
        <v>128</v>
      </c>
      <c r="BI627" s="631">
        <f>BI614-53</f>
        <v>42260</v>
      </c>
      <c r="BJ627" s="636">
        <f>BJ614-53</f>
        <v>42288</v>
      </c>
      <c r="BK627" s="631">
        <f>BK614-53</f>
        <v>42323</v>
      </c>
      <c r="BL627" s="631">
        <f t="shared" ref="BL627:BQ627" si="751">BL614-53</f>
        <v>42358</v>
      </c>
      <c r="BM627" s="631">
        <f t="shared" si="751"/>
        <v>42393</v>
      </c>
      <c r="BN627" s="631">
        <f t="shared" si="751"/>
        <v>42428</v>
      </c>
      <c r="BO627" s="631">
        <f t="shared" si="751"/>
        <v>42463</v>
      </c>
      <c r="BP627" s="631">
        <f t="shared" si="751"/>
        <v>42498</v>
      </c>
      <c r="BQ627" s="2176">
        <f t="shared" si="751"/>
        <v>42526</v>
      </c>
      <c r="BR627" s="2173"/>
      <c r="BS627" s="2193">
        <f>BS614-53</f>
        <v>42575</v>
      </c>
      <c r="BT627" s="2196"/>
      <c r="BU627" s="2193">
        <f>BU614-53</f>
        <v>42610</v>
      </c>
      <c r="BV627" s="2196"/>
      <c r="BW627" s="2193">
        <f>BW614-53</f>
        <v>42673</v>
      </c>
      <c r="BX627" s="2196"/>
      <c r="BY627" s="2193">
        <f>BY614-53</f>
        <v>42743</v>
      </c>
      <c r="BZ627" s="2200"/>
      <c r="CA627" s="2199">
        <f>CA614-53</f>
        <v>42813</v>
      </c>
      <c r="CB627" s="2200"/>
      <c r="CC627" s="2200"/>
    </row>
    <row r="628" spans="1:81" ht="60" hidden="1" customHeight="1" thickBot="1" x14ac:dyDescent="0.3">
      <c r="A628" s="4738"/>
      <c r="B628" s="4742"/>
      <c r="C628" s="2177" t="s">
        <v>161</v>
      </c>
      <c r="D628" s="2177" t="s">
        <v>161</v>
      </c>
      <c r="E628" s="2178"/>
      <c r="F628" s="2178"/>
      <c r="G628" s="2178"/>
      <c r="H628" s="2178"/>
      <c r="I628" s="2178"/>
      <c r="J628" s="2178">
        <v>40646</v>
      </c>
      <c r="K628" s="2178"/>
      <c r="L628" s="2178"/>
      <c r="M628" s="2179"/>
      <c r="N628" s="2180"/>
      <c r="O628" s="2181" t="e">
        <f>O626</f>
        <v>#REF!</v>
      </c>
      <c r="P628" s="2181" t="s">
        <v>107</v>
      </c>
      <c r="Q628" s="2181">
        <f>Q626</f>
        <v>40847</v>
      </c>
      <c r="R628" s="2182" t="s">
        <v>38</v>
      </c>
      <c r="S628" s="2183" t="s">
        <v>162</v>
      </c>
      <c r="T628" s="2183" t="s">
        <v>162</v>
      </c>
      <c r="U628" s="2183" t="s">
        <v>162</v>
      </c>
      <c r="V628" s="2183" t="s">
        <v>162</v>
      </c>
      <c r="W628" s="2182" t="s">
        <v>169</v>
      </c>
      <c r="X628" s="2184" t="s">
        <v>170</v>
      </c>
      <c r="Y628" s="2185" t="s">
        <v>162</v>
      </c>
      <c r="Z628" s="2186" t="s">
        <v>214</v>
      </c>
      <c r="AA628" s="2187" t="s">
        <v>215</v>
      </c>
      <c r="AB628" s="4798" t="s">
        <v>162</v>
      </c>
      <c r="AC628" s="4799"/>
      <c r="AD628" s="2188" t="s">
        <v>217</v>
      </c>
      <c r="AE628" s="347" t="s">
        <v>242</v>
      </c>
      <c r="AF628" s="2189" t="s">
        <v>162</v>
      </c>
      <c r="AG628" s="2189" t="s">
        <v>162</v>
      </c>
      <c r="AH628" s="2188" t="s">
        <v>254</v>
      </c>
      <c r="AI628" s="4800" t="s">
        <v>255</v>
      </c>
      <c r="AJ628" s="4801"/>
      <c r="AK628" s="2189" t="s">
        <v>162</v>
      </c>
      <c r="AL628" s="2189" t="s">
        <v>162</v>
      </c>
      <c r="AM628" s="2188" t="s">
        <v>271</v>
      </c>
      <c r="AN628" s="347" t="s">
        <v>272</v>
      </c>
      <c r="AO628" s="2189" t="s">
        <v>162</v>
      </c>
      <c r="AP628" s="2189" t="s">
        <v>162</v>
      </c>
      <c r="AQ628" s="2190" t="s">
        <v>275</v>
      </c>
      <c r="AR628" s="2191" t="s">
        <v>276</v>
      </c>
      <c r="AS628" s="2190" t="s">
        <v>291</v>
      </c>
      <c r="AT628" s="2191" t="s">
        <v>292</v>
      </c>
      <c r="AU628" s="2188" t="s">
        <v>305</v>
      </c>
      <c r="AV628" s="2191" t="s">
        <v>302</v>
      </c>
      <c r="AW628" s="2190" t="s">
        <v>303</v>
      </c>
      <c r="AX628" s="2191" t="s">
        <v>304</v>
      </c>
      <c r="AY628" s="2190" t="s">
        <v>306</v>
      </c>
      <c r="AZ628" s="2191" t="s">
        <v>307</v>
      </c>
      <c r="BA628" s="2190" t="s">
        <v>358</v>
      </c>
      <c r="BB628" s="2191" t="s">
        <v>359</v>
      </c>
      <c r="BC628" s="2190" t="s">
        <v>360</v>
      </c>
      <c r="BD628" s="2191" t="s">
        <v>361</v>
      </c>
      <c r="BE628" s="2190" t="s">
        <v>387</v>
      </c>
      <c r="BF628" s="2191" t="s">
        <v>388</v>
      </c>
      <c r="BG628" s="2190" t="s">
        <v>389</v>
      </c>
      <c r="BH628" s="2191" t="s">
        <v>390</v>
      </c>
      <c r="BI628" s="2190" t="s">
        <v>391</v>
      </c>
      <c r="BJ628" s="2191" t="s">
        <v>392</v>
      </c>
      <c r="BK628" s="2188" t="s">
        <v>306</v>
      </c>
      <c r="BL628" s="347" t="s">
        <v>393</v>
      </c>
      <c r="BM628" s="2188" t="s">
        <v>358</v>
      </c>
      <c r="BN628" s="347" t="s">
        <v>413</v>
      </c>
      <c r="BO628" s="2188" t="s">
        <v>360</v>
      </c>
      <c r="BP628" s="347" t="s">
        <v>414</v>
      </c>
      <c r="BQ628" s="2188" t="s">
        <v>387</v>
      </c>
      <c r="BR628" s="2192"/>
      <c r="BS628" s="2197" t="s">
        <v>115</v>
      </c>
      <c r="BT628" s="2198"/>
      <c r="BU628" s="2197" t="s">
        <v>115</v>
      </c>
      <c r="BV628" s="2198"/>
      <c r="BW628" s="2197" t="s">
        <v>115</v>
      </c>
      <c r="BX628" s="2198"/>
      <c r="BY628" s="2197" t="s">
        <v>569</v>
      </c>
      <c r="BZ628" s="2198"/>
      <c r="CA628" s="2197" t="s">
        <v>115</v>
      </c>
      <c r="CB628" s="2198"/>
      <c r="CC628" s="2198" t="s">
        <v>569</v>
      </c>
    </row>
    <row r="629" spans="1:81" ht="150" hidden="1" customHeight="1" thickBot="1" x14ac:dyDescent="0.3">
      <c r="A629" s="4739"/>
      <c r="B629" s="4743"/>
      <c r="C629" s="327" t="s">
        <v>30</v>
      </c>
      <c r="D629" s="327" t="s">
        <v>30</v>
      </c>
      <c r="E629" s="212"/>
      <c r="F629" s="213" t="s">
        <v>78</v>
      </c>
      <c r="G629" s="213" t="s">
        <v>75</v>
      </c>
      <c r="H629" s="213"/>
      <c r="I629" s="213"/>
      <c r="J629" s="213"/>
      <c r="K629" s="214" t="s">
        <v>94</v>
      </c>
      <c r="L629" s="212"/>
      <c r="M629" s="215" t="s">
        <v>95</v>
      </c>
      <c r="N629" s="219"/>
      <c r="O629" s="222" t="s">
        <v>113</v>
      </c>
      <c r="P629" s="188"/>
      <c r="Q629" s="188"/>
      <c r="R629" s="251" t="s">
        <v>127</v>
      </c>
      <c r="S629" s="188"/>
      <c r="T629" s="253"/>
      <c r="U629" s="249"/>
      <c r="V629" s="216"/>
      <c r="W629" s="216"/>
      <c r="X629" s="204"/>
      <c r="Y629" s="204"/>
      <c r="Z629" s="265"/>
      <c r="AA629" s="263"/>
      <c r="AB629" s="399"/>
      <c r="AH629" s="15" t="s">
        <v>1</v>
      </c>
      <c r="AK629" s="198" t="s">
        <v>1</v>
      </c>
      <c r="AL629" s="750"/>
      <c r="AM629" s="825" t="s">
        <v>270</v>
      </c>
      <c r="AN629" s="818"/>
      <c r="AO629" s="825" t="s">
        <v>274</v>
      </c>
      <c r="AP629" s="910"/>
      <c r="AQ629" s="750"/>
      <c r="AR629" s="903"/>
      <c r="AY629" s="1162"/>
      <c r="AZ629" s="750"/>
      <c r="BA629" s="750"/>
      <c r="BB629" s="750"/>
      <c r="BC629" s="750"/>
      <c r="BD629" s="750"/>
      <c r="BE629" s="750"/>
      <c r="BF629" s="750"/>
      <c r="BG629" s="750"/>
      <c r="BH629" s="750"/>
      <c r="BI629" s="750"/>
      <c r="BJ629" s="750"/>
      <c r="BK629" s="750"/>
      <c r="BL629" s="205"/>
      <c r="BR629" s="399"/>
      <c r="BS629" s="399"/>
      <c r="BT629" s="399"/>
      <c r="BU629" s="399"/>
      <c r="BV629" s="399"/>
      <c r="BW629" s="399"/>
      <c r="BX629" s="399"/>
      <c r="BY629" s="399"/>
      <c r="BZ629" s="399"/>
      <c r="CA629" s="399"/>
      <c r="CB629" s="399"/>
      <c r="CC629" s="399"/>
    </row>
    <row r="630" spans="1:81" ht="21" hidden="1" x14ac:dyDescent="0.25">
      <c r="A630" s="11"/>
      <c r="B630" s="12"/>
      <c r="C630" s="4"/>
      <c r="D630" s="4"/>
      <c r="E630" s="13"/>
      <c r="F630" s="42"/>
      <c r="G630" s="42"/>
      <c r="H630" s="42"/>
      <c r="I630" s="42"/>
      <c r="J630" s="42"/>
      <c r="K630" s="13"/>
      <c r="L630" s="13"/>
      <c r="M630" s="189"/>
      <c r="AB630" s="15"/>
    </row>
    <row r="631" spans="1:81" ht="21" hidden="1" x14ac:dyDescent="0.25">
      <c r="A631" s="11"/>
      <c r="B631" s="12"/>
      <c r="C631" s="4"/>
      <c r="D631" s="4"/>
      <c r="E631" s="13"/>
      <c r="F631" s="42"/>
      <c r="G631" s="42"/>
      <c r="H631" s="42"/>
      <c r="I631" s="42"/>
      <c r="J631" s="42"/>
      <c r="K631" s="13"/>
      <c r="L631" s="13"/>
      <c r="M631" s="189"/>
      <c r="AB631" s="15"/>
    </row>
    <row r="632" spans="1:81" ht="21" hidden="1" x14ac:dyDescent="0.25">
      <c r="A632" s="11"/>
      <c r="B632" s="12"/>
      <c r="C632" s="4"/>
      <c r="D632" s="4"/>
      <c r="E632" s="13"/>
      <c r="F632" s="42"/>
      <c r="G632" s="42"/>
      <c r="H632" s="42"/>
      <c r="I632" s="42"/>
      <c r="J632" s="42"/>
      <c r="K632" s="13"/>
      <c r="L632" s="13"/>
      <c r="M632" s="189"/>
      <c r="AB632" s="15"/>
    </row>
    <row r="633" spans="1:81" ht="21" hidden="1" x14ac:dyDescent="0.25">
      <c r="A633" s="11"/>
      <c r="B633" s="12"/>
      <c r="C633" s="4"/>
      <c r="D633" s="4"/>
      <c r="E633" s="13"/>
      <c r="F633" s="42"/>
      <c r="G633" s="42"/>
      <c r="H633" s="42"/>
      <c r="I633" s="42"/>
      <c r="J633" s="42"/>
      <c r="K633" s="13"/>
      <c r="L633" s="13"/>
      <c r="M633" s="189"/>
      <c r="AB633" s="15"/>
    </row>
    <row r="634" spans="1:81" ht="21" hidden="1" x14ac:dyDescent="0.25">
      <c r="A634" s="11"/>
      <c r="B634" s="12"/>
      <c r="C634" s="4"/>
      <c r="D634" s="4"/>
      <c r="E634" s="13"/>
      <c r="F634" s="42"/>
      <c r="G634" s="42"/>
      <c r="H634" s="42"/>
      <c r="I634" s="42"/>
      <c r="J634" s="42"/>
      <c r="K634" s="13"/>
      <c r="L634" s="13"/>
      <c r="M634" s="189"/>
      <c r="AB634" s="15"/>
    </row>
    <row r="635" spans="1:81" ht="21" hidden="1" x14ac:dyDescent="0.25">
      <c r="A635" s="11"/>
      <c r="B635" s="12"/>
      <c r="C635" s="4"/>
      <c r="D635" s="4"/>
      <c r="E635" s="13"/>
      <c r="F635" s="42" t="s">
        <v>1</v>
      </c>
      <c r="G635" s="42"/>
      <c r="H635" s="42"/>
      <c r="I635" s="42"/>
      <c r="J635" s="42"/>
      <c r="K635" s="13"/>
      <c r="L635" s="13"/>
      <c r="M635" s="189"/>
      <c r="AB635" s="15"/>
    </row>
    <row r="636" spans="1:81" ht="21" hidden="1" x14ac:dyDescent="0.25">
      <c r="A636" s="11"/>
      <c r="B636" s="12"/>
      <c r="C636" s="4"/>
      <c r="D636" s="4"/>
      <c r="E636" s="13"/>
      <c r="F636" s="42"/>
      <c r="G636" s="42"/>
      <c r="H636" s="42"/>
      <c r="I636" s="42"/>
      <c r="J636" s="42"/>
      <c r="K636" s="13"/>
      <c r="L636" s="13"/>
      <c r="M636" s="189"/>
      <c r="AB636" s="15"/>
    </row>
    <row r="637" spans="1:81" ht="21" hidden="1" x14ac:dyDescent="0.25">
      <c r="A637" s="11"/>
      <c r="B637" s="12"/>
      <c r="C637" s="4"/>
      <c r="D637" s="4"/>
      <c r="E637" s="13"/>
      <c r="F637" s="42"/>
      <c r="G637" s="42"/>
      <c r="H637" s="42"/>
      <c r="I637" s="42"/>
      <c r="J637" s="42"/>
      <c r="K637" s="13"/>
      <c r="L637" s="13"/>
      <c r="M637" s="189"/>
      <c r="AB637" s="15"/>
    </row>
    <row r="638" spans="1:81" ht="21" hidden="1" x14ac:dyDescent="0.25">
      <c r="A638" s="11"/>
      <c r="B638" s="12"/>
      <c r="C638" s="4"/>
      <c r="D638" s="4"/>
      <c r="E638" s="13"/>
      <c r="F638" s="42"/>
      <c r="G638" s="42"/>
      <c r="H638" s="42"/>
      <c r="I638" s="42"/>
      <c r="J638" s="42"/>
      <c r="K638" s="13"/>
      <c r="L638" s="13"/>
      <c r="M638" s="189"/>
      <c r="AB638" s="15"/>
    </row>
    <row r="639" spans="1:81" ht="21" hidden="1" x14ac:dyDescent="0.25">
      <c r="A639" s="11"/>
      <c r="B639" s="12"/>
      <c r="C639" s="4"/>
      <c r="D639" s="4"/>
      <c r="E639" s="13"/>
      <c r="F639" s="42" t="s">
        <v>1</v>
      </c>
      <c r="G639" s="42"/>
      <c r="H639" s="42"/>
      <c r="I639" s="42"/>
      <c r="J639" s="42"/>
      <c r="K639" s="13"/>
      <c r="L639" s="13"/>
      <c r="M639" s="189"/>
      <c r="AB639" s="15"/>
      <c r="AI639" s="15" t="s">
        <v>1</v>
      </c>
    </row>
    <row r="640" spans="1:81" ht="21" hidden="1" x14ac:dyDescent="0.25">
      <c r="A640" s="11"/>
      <c r="B640" s="12"/>
      <c r="C640" s="4"/>
      <c r="D640" s="4"/>
      <c r="E640" s="13"/>
      <c r="F640" s="42"/>
      <c r="G640" s="42"/>
      <c r="H640" s="42"/>
      <c r="I640" s="42"/>
      <c r="J640" s="42"/>
      <c r="K640" s="13"/>
      <c r="L640" s="13"/>
      <c r="M640" s="189"/>
      <c r="AB640" s="15"/>
    </row>
    <row r="641" spans="1:122" ht="21" hidden="1" x14ac:dyDescent="0.25">
      <c r="A641" s="11"/>
      <c r="B641" s="12"/>
      <c r="C641" s="4"/>
      <c r="D641" s="4"/>
      <c r="E641" s="13"/>
      <c r="F641" s="42"/>
      <c r="G641" s="42"/>
      <c r="H641" s="42"/>
      <c r="I641" s="42"/>
      <c r="J641" s="42"/>
      <c r="K641" s="13"/>
      <c r="L641" s="13"/>
      <c r="M641" s="189"/>
      <c r="AB641" s="15"/>
      <c r="AS641" s="15" t="s">
        <v>309</v>
      </c>
    </row>
    <row r="642" spans="1:122" ht="109.5" hidden="1" x14ac:dyDescent="0.25">
      <c r="A642" s="2" t="s">
        <v>476</v>
      </c>
      <c r="B642" s="3"/>
      <c r="C642" s="4"/>
      <c r="D642" s="4"/>
      <c r="E642" s="10"/>
      <c r="F642" s="43"/>
      <c r="G642" s="43"/>
      <c r="H642" s="43"/>
      <c r="I642" s="43"/>
      <c r="J642" s="43"/>
      <c r="K642" s="10"/>
      <c r="L642" s="10"/>
      <c r="N642" s="177" t="s">
        <v>1</v>
      </c>
      <c r="AB642" s="15"/>
      <c r="BM642" s="181" t="s">
        <v>411</v>
      </c>
    </row>
    <row r="643" spans="1:122" s="19" customFormat="1" ht="30" hidden="1" customHeight="1" thickBot="1" x14ac:dyDescent="0.3">
      <c r="A643" s="4756" t="s">
        <v>171</v>
      </c>
      <c r="B643" s="4740" t="s">
        <v>116</v>
      </c>
      <c r="C643" s="399" t="s">
        <v>168</v>
      </c>
      <c r="D643" s="399" t="s">
        <v>168</v>
      </c>
      <c r="E643" s="403">
        <v>40754</v>
      </c>
      <c r="F643" s="382">
        <v>40420</v>
      </c>
      <c r="G643" s="382">
        <v>40451</v>
      </c>
      <c r="H643" s="382">
        <v>40481</v>
      </c>
      <c r="I643" s="382">
        <v>40512</v>
      </c>
      <c r="J643" s="382">
        <v>40542</v>
      </c>
      <c r="K643" s="382">
        <v>40938</v>
      </c>
      <c r="L643" s="382">
        <v>40602</v>
      </c>
      <c r="M643" s="383">
        <v>40632</v>
      </c>
      <c r="N643" s="384">
        <v>41029</v>
      </c>
      <c r="O643" s="244">
        <v>41059</v>
      </c>
      <c r="P643" s="244">
        <v>41090</v>
      </c>
      <c r="Q643" s="400">
        <v>41120</v>
      </c>
      <c r="R643" s="386">
        <v>41151</v>
      </c>
      <c r="S643" s="401">
        <v>41182</v>
      </c>
      <c r="T643" s="402">
        <v>406454</v>
      </c>
      <c r="U643" s="401">
        <v>41243</v>
      </c>
      <c r="V643" s="402">
        <v>41273</v>
      </c>
      <c r="W643" s="408">
        <v>41304</v>
      </c>
      <c r="X643" s="401">
        <v>41333</v>
      </c>
      <c r="Y643" s="400">
        <v>40998</v>
      </c>
      <c r="Z643" s="789">
        <v>41394</v>
      </c>
      <c r="AA643" s="792">
        <v>41424</v>
      </c>
      <c r="AB643" s="795">
        <v>41090</v>
      </c>
      <c r="AC643" s="798">
        <v>41485</v>
      </c>
      <c r="AD643" s="795">
        <v>41516</v>
      </c>
      <c r="AE643" s="796">
        <v>41547</v>
      </c>
      <c r="AF643" s="401">
        <v>41577</v>
      </c>
      <c r="AG643" s="401">
        <v>41608</v>
      </c>
      <c r="AH643" s="277">
        <v>41638</v>
      </c>
      <c r="AI643" s="277">
        <v>41304</v>
      </c>
      <c r="AJ643" s="27">
        <v>41333</v>
      </c>
      <c r="AK643" s="277">
        <v>41363</v>
      </c>
      <c r="AL643" s="277">
        <v>41394</v>
      </c>
      <c r="AM643" s="468">
        <v>41789</v>
      </c>
      <c r="AN643" s="277">
        <v>41820</v>
      </c>
      <c r="AO643" s="276">
        <v>41850</v>
      </c>
      <c r="AP643" s="276">
        <v>41881</v>
      </c>
      <c r="AQ643" s="276">
        <v>41912</v>
      </c>
      <c r="AR643" s="275">
        <v>41942</v>
      </c>
      <c r="AS643" s="276">
        <v>41973</v>
      </c>
      <c r="AT643" s="276">
        <v>42003</v>
      </c>
      <c r="AU643" s="27">
        <v>42034</v>
      </c>
      <c r="AV643" s="276">
        <v>42063</v>
      </c>
      <c r="AW643" s="27">
        <v>42093</v>
      </c>
      <c r="AX643" s="276">
        <v>42124</v>
      </c>
      <c r="AY643" s="277">
        <v>42154</v>
      </c>
      <c r="AZ643" s="276">
        <v>42185</v>
      </c>
      <c r="BA643" s="277">
        <v>42215</v>
      </c>
      <c r="BB643" s="277">
        <v>41881</v>
      </c>
      <c r="BC643" s="277">
        <v>41912</v>
      </c>
      <c r="BD643" s="277">
        <v>41942</v>
      </c>
      <c r="BE643" s="277">
        <v>41973</v>
      </c>
      <c r="BF643" s="277">
        <v>42003</v>
      </c>
      <c r="BG643" s="277">
        <v>42399</v>
      </c>
      <c r="BH643" s="277">
        <v>42428</v>
      </c>
      <c r="BI643" s="277">
        <v>42459</v>
      </c>
      <c r="BJ643" s="277">
        <v>42490</v>
      </c>
      <c r="BK643" s="277">
        <v>42154</v>
      </c>
      <c r="BL643" s="277">
        <v>42185</v>
      </c>
      <c r="BM643" s="468">
        <v>42581</v>
      </c>
      <c r="BN643" s="277">
        <v>42612</v>
      </c>
      <c r="BO643" s="276">
        <v>42643</v>
      </c>
      <c r="BP643" s="277">
        <v>42673</v>
      </c>
      <c r="BQ643" s="277">
        <v>42704</v>
      </c>
      <c r="BR643" s="275">
        <v>42734</v>
      </c>
      <c r="BS643" s="275"/>
      <c r="CH643" s="15"/>
      <c r="CI643" s="15"/>
      <c r="CJ643" s="15"/>
      <c r="CK643" s="15"/>
      <c r="CL643" s="15"/>
      <c r="CM643" s="15"/>
      <c r="CN643" s="15"/>
      <c r="CO643" s="15"/>
      <c r="CP643" s="15"/>
      <c r="CQ643" s="2095"/>
      <c r="CR643" s="2095"/>
      <c r="CS643" s="15"/>
      <c r="CT643" s="15"/>
      <c r="CU643" s="15"/>
      <c r="CV643" s="15"/>
      <c r="CW643" s="3749"/>
      <c r="CX643" s="3749"/>
      <c r="CY643" s="3749"/>
      <c r="CZ643" s="3749"/>
      <c r="DA643" s="3749"/>
      <c r="DB643" s="3749"/>
      <c r="DC643" s="3749"/>
      <c r="DD643" s="3749"/>
      <c r="DE643" s="3749"/>
      <c r="DF643" s="3749"/>
      <c r="DG643" s="3749"/>
      <c r="DH643" s="3749"/>
      <c r="DI643" s="3749"/>
      <c r="DJ643" s="3749"/>
      <c r="DK643" s="3749"/>
      <c r="DL643" s="15"/>
      <c r="DM643" s="2095"/>
      <c r="DN643" s="15"/>
      <c r="DO643" s="15"/>
      <c r="DP643" s="15"/>
      <c r="DQ643" s="15"/>
      <c r="DR643" s="15"/>
    </row>
    <row r="644" spans="1:122" s="19" customFormat="1" ht="30" hidden="1" customHeight="1" thickBot="1" x14ac:dyDescent="0.3">
      <c r="A644" s="4757"/>
      <c r="B644" s="4741"/>
      <c r="C644" s="376" t="s">
        <v>172</v>
      </c>
      <c r="D644" s="376" t="s">
        <v>172</v>
      </c>
      <c r="E644" s="377"/>
      <c r="F644" s="377"/>
      <c r="G644" s="377"/>
      <c r="H644" s="377"/>
      <c r="I644" s="377"/>
      <c r="J644" s="377"/>
      <c r="K644" s="377"/>
      <c r="L644" s="377"/>
      <c r="M644" s="378"/>
      <c r="N644" s="379"/>
      <c r="O644" s="197"/>
      <c r="P644" s="197"/>
      <c r="Q644" s="243"/>
      <c r="R644" s="31"/>
      <c r="S644" s="317">
        <v>41182</v>
      </c>
      <c r="T644" s="318">
        <v>406454</v>
      </c>
      <c r="U644" s="317">
        <v>41243</v>
      </c>
      <c r="V644" s="317">
        <v>41273</v>
      </c>
      <c r="W644" s="243">
        <v>41304</v>
      </c>
      <c r="X644" s="16">
        <v>41333</v>
      </c>
      <c r="Y644" s="176">
        <v>40998</v>
      </c>
      <c r="Z644" s="790">
        <v>41394</v>
      </c>
      <c r="AA644" s="793">
        <v>41424</v>
      </c>
      <c r="AB644" s="49">
        <v>41090</v>
      </c>
      <c r="AC644" s="49">
        <v>41485</v>
      </c>
      <c r="AD644" s="790">
        <v>41516</v>
      </c>
      <c r="AE644" s="797">
        <v>41547</v>
      </c>
      <c r="AF644" s="16">
        <v>41577</v>
      </c>
      <c r="AG644" s="16">
        <v>41608</v>
      </c>
      <c r="AH644" s="16">
        <v>41638</v>
      </c>
      <c r="AI644" s="16">
        <v>41304</v>
      </c>
      <c r="AJ644" s="270">
        <v>41333</v>
      </c>
      <c r="AK644" s="16">
        <v>41363</v>
      </c>
      <c r="AL644" s="16">
        <v>41394</v>
      </c>
      <c r="AM644" s="49">
        <v>41789</v>
      </c>
      <c r="AN644" s="16">
        <v>41820</v>
      </c>
      <c r="AO644" s="176">
        <v>41850</v>
      </c>
      <c r="AP644" s="176">
        <v>41881</v>
      </c>
      <c r="AQ644" s="176">
        <v>41912</v>
      </c>
      <c r="AR644" s="33">
        <v>41942</v>
      </c>
      <c r="AS644" s="176">
        <v>41973</v>
      </c>
      <c r="AT644" s="33">
        <v>42003</v>
      </c>
      <c r="AU644" s="956">
        <v>42034</v>
      </c>
      <c r="AV644" s="33">
        <v>42063</v>
      </c>
      <c r="AW644" s="176">
        <v>42093</v>
      </c>
      <c r="AX644" s="33">
        <v>42124</v>
      </c>
      <c r="AY644" s="176">
        <v>42154</v>
      </c>
      <c r="AZ644" s="33">
        <v>42185</v>
      </c>
      <c r="BA644" s="49">
        <v>42215</v>
      </c>
      <c r="BB644" s="16">
        <v>41881</v>
      </c>
      <c r="BC644" s="16">
        <v>41912</v>
      </c>
      <c r="BD644" s="16">
        <v>41942</v>
      </c>
      <c r="BE644" s="16">
        <v>41973</v>
      </c>
      <c r="BF644" s="16">
        <v>42003</v>
      </c>
      <c r="BG644" s="16">
        <v>42399</v>
      </c>
      <c r="BH644" s="16">
        <v>42428</v>
      </c>
      <c r="BI644" s="16">
        <v>42459</v>
      </c>
      <c r="BJ644" s="16">
        <v>42490</v>
      </c>
      <c r="BK644" s="16">
        <v>42154</v>
      </c>
      <c r="BL644" s="46">
        <v>42185</v>
      </c>
      <c r="BM644" s="16">
        <v>42581</v>
      </c>
      <c r="BN644" s="49">
        <v>42612</v>
      </c>
      <c r="BO644" s="16">
        <v>42643</v>
      </c>
      <c r="BP644" s="176">
        <v>42673</v>
      </c>
      <c r="BQ644" s="16">
        <v>42704</v>
      </c>
      <c r="BR644" s="16">
        <v>42734</v>
      </c>
      <c r="BS644" s="33"/>
      <c r="CH644" s="15"/>
      <c r="CI644" s="15"/>
      <c r="CJ644" s="15"/>
      <c r="CK644" s="15"/>
      <c r="CL644" s="15"/>
      <c r="CM644" s="15"/>
      <c r="CN644" s="15"/>
      <c r="CO644" s="15"/>
      <c r="CP644" s="15"/>
      <c r="CQ644" s="2095"/>
      <c r="CR644" s="2095"/>
      <c r="CS644" s="15"/>
      <c r="CT644" s="15"/>
      <c r="CU644" s="15"/>
      <c r="CV644" s="15"/>
      <c r="CW644" s="3749"/>
      <c r="CX644" s="3749"/>
      <c r="CY644" s="3749"/>
      <c r="CZ644" s="3749"/>
      <c r="DA644" s="3749"/>
      <c r="DB644" s="3749"/>
      <c r="DC644" s="3749"/>
      <c r="DD644" s="3749"/>
      <c r="DE644" s="3749"/>
      <c r="DF644" s="3749"/>
      <c r="DG644" s="3749"/>
      <c r="DH644" s="3749"/>
      <c r="DI644" s="3749"/>
      <c r="DJ644" s="3749"/>
      <c r="DK644" s="3749"/>
      <c r="DL644" s="15"/>
      <c r="DM644" s="2095"/>
      <c r="DN644" s="15"/>
      <c r="DO644" s="15"/>
      <c r="DP644" s="15"/>
      <c r="DQ644" s="15"/>
      <c r="DR644" s="15"/>
    </row>
    <row r="645" spans="1:122" ht="30" hidden="1" customHeight="1" x14ac:dyDescent="0.25">
      <c r="A645" s="4757"/>
      <c r="B645" s="4741"/>
      <c r="C645" s="380" t="s">
        <v>4</v>
      </c>
      <c r="D645" s="380" t="s">
        <v>4</v>
      </c>
      <c r="E645" s="381"/>
      <c r="F645" s="381"/>
      <c r="G645" s="381"/>
      <c r="H645" s="381"/>
      <c r="I645" s="381"/>
      <c r="J645" s="381"/>
      <c r="K645" s="382"/>
      <c r="L645" s="382"/>
      <c r="M645" s="383"/>
      <c r="N645" s="384"/>
      <c r="O645" s="244"/>
      <c r="P645" s="244"/>
      <c r="Q645" s="244" t="e">
        <f>Q647+7</f>
        <v>#REF!</v>
      </c>
      <c r="R645" s="385" t="e">
        <f>R647+7</f>
        <v>#REF!</v>
      </c>
      <c r="S645" s="387">
        <f>S647+7</f>
        <v>41075</v>
      </c>
      <c r="T645" s="407" t="s">
        <v>175</v>
      </c>
      <c r="U645" s="387">
        <f>U647+7</f>
        <v>41138</v>
      </c>
      <c r="V645" s="225" t="s">
        <v>177</v>
      </c>
      <c r="W645" s="409">
        <f>W647+7</f>
        <v>41215</v>
      </c>
      <c r="X645" s="368" t="s">
        <v>178</v>
      </c>
      <c r="Y645" s="783" t="s">
        <v>178</v>
      </c>
      <c r="Z645" s="775">
        <f>Z65</f>
        <v>0</v>
      </c>
      <c r="AA645" s="776" t="s">
        <v>166</v>
      </c>
      <c r="AB645" s="775">
        <f>AB65</f>
        <v>41341</v>
      </c>
      <c r="AC645" s="833" t="s">
        <v>167</v>
      </c>
      <c r="AD645" s="844">
        <f>AD65</f>
        <v>41397</v>
      </c>
      <c r="AE645" s="845" t="s">
        <v>212</v>
      </c>
      <c r="AF645" s="775">
        <f>AF65</f>
        <v>41461</v>
      </c>
      <c r="AG645" s="845" t="s">
        <v>256</v>
      </c>
      <c r="AH645" s="844">
        <f>AH65</f>
        <v>41523</v>
      </c>
      <c r="AI645" s="775">
        <f>AI65</f>
        <v>41193</v>
      </c>
      <c r="AJ645" s="879" t="s">
        <v>178</v>
      </c>
      <c r="AK645" s="844">
        <f>AK65</f>
        <v>41586</v>
      </c>
      <c r="AL645" s="879" t="s">
        <v>257</v>
      </c>
      <c r="AM645" s="775">
        <f>AM65</f>
        <v>41291</v>
      </c>
      <c r="AN645" s="879" t="s">
        <v>213</v>
      </c>
      <c r="AO645" s="844">
        <f>AO65</f>
        <v>41368</v>
      </c>
      <c r="AP645" s="879" t="s">
        <v>216</v>
      </c>
      <c r="AQ645" s="775">
        <f>AQ65</f>
        <v>41796</v>
      </c>
      <c r="AR645" s="879" t="s">
        <v>218</v>
      </c>
      <c r="AS645" s="775">
        <f>AS65</f>
        <v>41501</v>
      </c>
      <c r="AT645" s="879" t="s">
        <v>253</v>
      </c>
      <c r="AU645" s="957">
        <f>AU65</f>
        <v>41564</v>
      </c>
      <c r="AV645" s="879" t="s">
        <v>178</v>
      </c>
      <c r="AW645" s="957">
        <f>AW65</f>
        <v>41585</v>
      </c>
      <c r="AX645" s="879" t="s">
        <v>257</v>
      </c>
      <c r="AY645" s="775">
        <f>AY65</f>
        <v>41290</v>
      </c>
      <c r="AZ645" s="879" t="s">
        <v>213</v>
      </c>
      <c r="BA645" s="775">
        <f>BA65</f>
        <v>42097</v>
      </c>
      <c r="BB645" s="879" t="s">
        <v>216</v>
      </c>
      <c r="BC645" s="775">
        <f>BC65</f>
        <v>42167</v>
      </c>
      <c r="BD645" s="879" t="s">
        <v>218</v>
      </c>
      <c r="BE645" s="775">
        <f>BE65</f>
        <v>42230</v>
      </c>
      <c r="BF645" s="879" t="s">
        <v>253</v>
      </c>
      <c r="BG645" s="775">
        <f>BG65</f>
        <v>42307</v>
      </c>
      <c r="BH645" s="879" t="s">
        <v>178</v>
      </c>
      <c r="BI645" s="775">
        <f>BI65</f>
        <v>42342</v>
      </c>
      <c r="BJ645" s="879" t="s">
        <v>257</v>
      </c>
      <c r="BK645" s="775">
        <f>BK65</f>
        <v>42405</v>
      </c>
      <c r="BL645" s="879" t="s">
        <v>218</v>
      </c>
      <c r="BM645" s="775">
        <f>BM65</f>
        <v>42475</v>
      </c>
      <c r="BN645" s="879" t="s">
        <v>257</v>
      </c>
      <c r="BO645" s="775">
        <f>BO65</f>
        <v>42545</v>
      </c>
      <c r="BP645" s="879" t="s">
        <v>218</v>
      </c>
      <c r="BQ645" s="775">
        <f>BQ65</f>
        <v>42608</v>
      </c>
      <c r="BR645" s="879" t="s">
        <v>257</v>
      </c>
    </row>
    <row r="646" spans="1:122" ht="30" hidden="1" customHeight="1" x14ac:dyDescent="0.25">
      <c r="A646" s="4757"/>
      <c r="B646" s="4741"/>
      <c r="C646" s="291" t="s">
        <v>122</v>
      </c>
      <c r="D646" s="291" t="s">
        <v>122</v>
      </c>
      <c r="E646" s="238"/>
      <c r="F646" s="238"/>
      <c r="G646" s="238"/>
      <c r="H646" s="238"/>
      <c r="I646" s="238"/>
      <c r="J646" s="238"/>
      <c r="K646" s="233"/>
      <c r="L646" s="233"/>
      <c r="M646" s="234"/>
      <c r="N646" s="235"/>
      <c r="O646" s="236"/>
      <c r="P646" s="236"/>
      <c r="Q646" s="292">
        <v>40928</v>
      </c>
      <c r="R646" s="293">
        <v>40963</v>
      </c>
      <c r="S646" s="365">
        <f>S645-4</f>
        <v>41071</v>
      </c>
      <c r="T646" s="407" t="s">
        <v>175</v>
      </c>
      <c r="U646" s="365">
        <f>U645-4</f>
        <v>41134</v>
      </c>
      <c r="V646" s="225" t="s">
        <v>177</v>
      </c>
      <c r="W646" s="404">
        <f>W645-4</f>
        <v>41211</v>
      </c>
      <c r="X646" s="225" t="s">
        <v>178</v>
      </c>
      <c r="Y646" s="784" t="s">
        <v>178</v>
      </c>
      <c r="Z646" s="768">
        <f>Z63</f>
        <v>0</v>
      </c>
      <c r="AA646" s="777" t="s">
        <v>166</v>
      </c>
      <c r="AB646" s="768">
        <f>AB63</f>
        <v>41337</v>
      </c>
      <c r="AC646" s="835" t="s">
        <v>167</v>
      </c>
      <c r="AD646" s="846">
        <f>AD63</f>
        <v>41393</v>
      </c>
      <c r="AE646" s="847" t="s">
        <v>212</v>
      </c>
      <c r="AF646" s="768">
        <f>AF63</f>
        <v>41456</v>
      </c>
      <c r="AG646" s="873" t="s">
        <v>256</v>
      </c>
      <c r="AH646" s="846">
        <f>AH63</f>
        <v>41519</v>
      </c>
      <c r="AI646" s="768">
        <f>AI63</f>
        <v>41182</v>
      </c>
      <c r="AJ646" s="873" t="s">
        <v>178</v>
      </c>
      <c r="AK646" s="846">
        <f>AK63</f>
        <v>41582</v>
      </c>
      <c r="AL646" s="873" t="s">
        <v>257</v>
      </c>
      <c r="AM646" s="768">
        <f>AM63</f>
        <v>41287</v>
      </c>
      <c r="AN646" s="873" t="s">
        <v>213</v>
      </c>
      <c r="AO646" s="846">
        <f>AO63</f>
        <v>41364</v>
      </c>
      <c r="AP646" s="873" t="s">
        <v>216</v>
      </c>
      <c r="AQ646" s="768">
        <f>AQ63</f>
        <v>41792</v>
      </c>
      <c r="AR646" s="873" t="s">
        <v>218</v>
      </c>
      <c r="AS646" s="768">
        <f>AS63</f>
        <v>41497</v>
      </c>
      <c r="AT646" s="873" t="s">
        <v>253</v>
      </c>
      <c r="AU646" s="958">
        <f>AU63</f>
        <v>41560</v>
      </c>
      <c r="AV646" s="873" t="s">
        <v>178</v>
      </c>
      <c r="AW646" s="958">
        <f>AW63</f>
        <v>41581</v>
      </c>
      <c r="AX646" s="873" t="s">
        <v>257</v>
      </c>
      <c r="AY646" s="768">
        <f>AY63</f>
        <v>41286</v>
      </c>
      <c r="AZ646" s="873" t="s">
        <v>213</v>
      </c>
      <c r="BA646" s="768">
        <f>BA63</f>
        <v>42093</v>
      </c>
      <c r="BB646" s="873" t="s">
        <v>216</v>
      </c>
      <c r="BC646" s="768">
        <f>BC63</f>
        <v>42163</v>
      </c>
      <c r="BD646" s="873" t="s">
        <v>218</v>
      </c>
      <c r="BE646" s="768">
        <f>BE63</f>
        <v>42226</v>
      </c>
      <c r="BF646" s="873" t="s">
        <v>253</v>
      </c>
      <c r="BG646" s="768">
        <f>BG63</f>
        <v>42303</v>
      </c>
      <c r="BH646" s="873" t="s">
        <v>178</v>
      </c>
      <c r="BI646" s="768">
        <f>BI63</f>
        <v>42338</v>
      </c>
      <c r="BJ646" s="873" t="s">
        <v>257</v>
      </c>
      <c r="BK646" s="768">
        <f>BK63</f>
        <v>42401</v>
      </c>
      <c r="BL646" s="873" t="s">
        <v>218</v>
      </c>
      <c r="BM646" s="768">
        <f>BM63</f>
        <v>42471</v>
      </c>
      <c r="BN646" s="873" t="s">
        <v>257</v>
      </c>
      <c r="BO646" s="768">
        <f>BO63</f>
        <v>42541</v>
      </c>
      <c r="BP646" s="873" t="s">
        <v>218</v>
      </c>
      <c r="BQ646" s="768">
        <f>BQ63</f>
        <v>42604</v>
      </c>
      <c r="BR646" s="873" t="s">
        <v>257</v>
      </c>
    </row>
    <row r="647" spans="1:122" ht="30" hidden="1" customHeight="1" x14ac:dyDescent="0.25">
      <c r="A647" s="4757"/>
      <c r="B647" s="4741"/>
      <c r="C647" s="291" t="s">
        <v>121</v>
      </c>
      <c r="D647" s="291" t="s">
        <v>121</v>
      </c>
      <c r="E647" s="238"/>
      <c r="F647" s="238"/>
      <c r="G647" s="238"/>
      <c r="H647" s="238"/>
      <c r="I647" s="238"/>
      <c r="J647" s="238"/>
      <c r="K647" s="233"/>
      <c r="L647" s="233"/>
      <c r="M647" s="234"/>
      <c r="N647" s="235"/>
      <c r="O647" s="236"/>
      <c r="P647" s="236"/>
      <c r="Q647" s="236" t="e">
        <f>#REF!</f>
        <v>#REF!</v>
      </c>
      <c r="R647" s="237" t="e">
        <f>#REF!</f>
        <v>#REF!</v>
      </c>
      <c r="S647" s="365">
        <f>S648+2</f>
        <v>41068</v>
      </c>
      <c r="T647" s="407" t="s">
        <v>175</v>
      </c>
      <c r="U647" s="404">
        <f>U648+2</f>
        <v>41131</v>
      </c>
      <c r="V647" s="225" t="s">
        <v>177</v>
      </c>
      <c r="W647" s="412">
        <f>W648+2</f>
        <v>41208</v>
      </c>
      <c r="X647" s="225" t="s">
        <v>178</v>
      </c>
      <c r="Y647" s="784" t="s">
        <v>178</v>
      </c>
      <c r="Z647" s="768">
        <f>Z648+2</f>
        <v>2</v>
      </c>
      <c r="AA647" s="777" t="s">
        <v>166</v>
      </c>
      <c r="AB647" s="768">
        <f>AB648+2</f>
        <v>41334</v>
      </c>
      <c r="AC647" s="835" t="s">
        <v>167</v>
      </c>
      <c r="AD647" s="846">
        <f>AD648+2</f>
        <v>41390</v>
      </c>
      <c r="AE647" s="847" t="s">
        <v>212</v>
      </c>
      <c r="AF647" s="768">
        <f>AF648+2</f>
        <v>41446</v>
      </c>
      <c r="AG647" s="873" t="s">
        <v>256</v>
      </c>
      <c r="AH647" s="846">
        <f>AH648+2</f>
        <v>41509</v>
      </c>
      <c r="AI647" s="768">
        <f>AI648+2</f>
        <v>41172</v>
      </c>
      <c r="AJ647" s="873" t="s">
        <v>178</v>
      </c>
      <c r="AK647" s="846">
        <f>AK648+2</f>
        <v>41207</v>
      </c>
      <c r="AL647" s="873" t="s">
        <v>257</v>
      </c>
      <c r="AM647" s="768">
        <v>41277</v>
      </c>
      <c r="AN647" s="873" t="s">
        <v>213</v>
      </c>
      <c r="AO647" s="846">
        <f>AO648+2</f>
        <v>41354</v>
      </c>
      <c r="AP647" s="873" t="s">
        <v>216</v>
      </c>
      <c r="AQ647" s="768">
        <v>41277</v>
      </c>
      <c r="AR647" s="873" t="s">
        <v>218</v>
      </c>
      <c r="AS647" s="768">
        <v>41277</v>
      </c>
      <c r="AT647" s="873" t="s">
        <v>253</v>
      </c>
      <c r="AU647" s="958">
        <v>41277</v>
      </c>
      <c r="AV647" s="873" t="s">
        <v>178</v>
      </c>
      <c r="AW647" s="958">
        <v>41277</v>
      </c>
      <c r="AX647" s="873" t="s">
        <v>257</v>
      </c>
      <c r="AY647" s="768">
        <v>41277</v>
      </c>
      <c r="AZ647" s="873" t="s">
        <v>213</v>
      </c>
      <c r="BA647" s="768">
        <v>41277</v>
      </c>
      <c r="BB647" s="873" t="s">
        <v>216</v>
      </c>
      <c r="BC647" s="768">
        <v>41277</v>
      </c>
      <c r="BD647" s="873" t="s">
        <v>218</v>
      </c>
      <c r="BE647" s="768">
        <v>41277</v>
      </c>
      <c r="BF647" s="873" t="s">
        <v>253</v>
      </c>
      <c r="BG647" s="768">
        <v>41277</v>
      </c>
      <c r="BH647" s="873" t="s">
        <v>178</v>
      </c>
      <c r="BI647" s="768">
        <v>41277</v>
      </c>
      <c r="BJ647" s="873" t="s">
        <v>257</v>
      </c>
      <c r="BK647" s="768">
        <v>41277</v>
      </c>
      <c r="BL647" s="873" t="s">
        <v>218</v>
      </c>
      <c r="BM647" s="768">
        <v>41277</v>
      </c>
      <c r="BN647" s="873" t="s">
        <v>257</v>
      </c>
      <c r="BO647" s="768">
        <v>41277</v>
      </c>
      <c r="BP647" s="873" t="s">
        <v>218</v>
      </c>
      <c r="BQ647" s="768">
        <v>41277</v>
      </c>
      <c r="BR647" s="873" t="s">
        <v>257</v>
      </c>
    </row>
    <row r="648" spans="1:122" s="206" customFormat="1" ht="30" hidden="1" customHeight="1" x14ac:dyDescent="0.25">
      <c r="A648" s="4758"/>
      <c r="B648" s="4742"/>
      <c r="C648" s="599" t="s">
        <v>33</v>
      </c>
      <c r="D648" s="599" t="s">
        <v>33</v>
      </c>
      <c r="E648" s="211">
        <v>40183</v>
      </c>
      <c r="F648" s="211">
        <v>40590</v>
      </c>
      <c r="G648" s="211">
        <v>40604</v>
      </c>
      <c r="H648" s="211">
        <v>40275</v>
      </c>
      <c r="I648" s="211">
        <v>40674</v>
      </c>
      <c r="J648" s="211">
        <v>40337</v>
      </c>
      <c r="K648" s="207">
        <v>40737</v>
      </c>
      <c r="L648" s="207" t="s">
        <v>25</v>
      </c>
      <c r="M648" s="208">
        <v>40772</v>
      </c>
      <c r="N648" s="217">
        <v>40807</v>
      </c>
      <c r="O648" s="220">
        <v>40842</v>
      </c>
      <c r="P648" s="220" t="s">
        <v>107</v>
      </c>
      <c r="Q648" s="220">
        <v>40926</v>
      </c>
      <c r="R648" s="223">
        <v>40961</v>
      </c>
      <c r="S648" s="405">
        <v>41066</v>
      </c>
      <c r="T648" s="369" t="s">
        <v>175</v>
      </c>
      <c r="U648" s="406">
        <v>41129</v>
      </c>
      <c r="V648" s="373" t="s">
        <v>177</v>
      </c>
      <c r="W648" s="413">
        <v>41206</v>
      </c>
      <c r="X648" s="373" t="s">
        <v>178</v>
      </c>
      <c r="Y648" s="785" t="s">
        <v>178</v>
      </c>
      <c r="Z648" s="769">
        <f>Z56</f>
        <v>0</v>
      </c>
      <c r="AA648" s="778" t="s">
        <v>166</v>
      </c>
      <c r="AB648" s="769">
        <f>AB56</f>
        <v>41332</v>
      </c>
      <c r="AC648" s="836" t="s">
        <v>211</v>
      </c>
      <c r="AD648" s="848">
        <f>AD56</f>
        <v>41388</v>
      </c>
      <c r="AE648" s="849" t="s">
        <v>212</v>
      </c>
      <c r="AF648" s="769">
        <f>AF56</f>
        <v>41444</v>
      </c>
      <c r="AG648" s="874" t="s">
        <v>256</v>
      </c>
      <c r="AH648" s="848">
        <f>AH56</f>
        <v>41507</v>
      </c>
      <c r="AI648" s="769">
        <f>AI56</f>
        <v>41170</v>
      </c>
      <c r="AJ648" s="874" t="s">
        <v>178</v>
      </c>
      <c r="AK648" s="848">
        <f>AK56</f>
        <v>41205</v>
      </c>
      <c r="AL648" s="874" t="s">
        <v>257</v>
      </c>
      <c r="AM648" s="769">
        <f>AM56</f>
        <v>41276</v>
      </c>
      <c r="AN648" s="874" t="s">
        <v>213</v>
      </c>
      <c r="AO648" s="848">
        <f>AO56</f>
        <v>41352</v>
      </c>
      <c r="AP648" s="874" t="s">
        <v>216</v>
      </c>
      <c r="AQ648" s="769">
        <f>AQ56</f>
        <v>41415</v>
      </c>
      <c r="AR648" s="874" t="s">
        <v>218</v>
      </c>
      <c r="AS648" s="769">
        <f>AS56</f>
        <v>41850</v>
      </c>
      <c r="AT648" s="874" t="s">
        <v>253</v>
      </c>
      <c r="AU648" s="959">
        <f>AU56</f>
        <v>41913</v>
      </c>
      <c r="AV648" s="874" t="s">
        <v>178</v>
      </c>
      <c r="AW648" s="959">
        <f>AW56</f>
        <v>41941</v>
      </c>
      <c r="AX648" s="874" t="s">
        <v>257</v>
      </c>
      <c r="AY648" s="769">
        <f>AY56</f>
        <v>42011</v>
      </c>
      <c r="AZ648" s="874" t="s">
        <v>213</v>
      </c>
      <c r="BA648" s="769">
        <f>BA56</f>
        <v>42081</v>
      </c>
      <c r="BB648" s="874" t="s">
        <v>216</v>
      </c>
      <c r="BC648" s="769">
        <f>BC56</f>
        <v>42151</v>
      </c>
      <c r="BD648" s="874" t="s">
        <v>218</v>
      </c>
      <c r="BE648" s="769">
        <f>BE56</f>
        <v>42221</v>
      </c>
      <c r="BF648" s="874" t="s">
        <v>253</v>
      </c>
      <c r="BG648" s="769">
        <f>BG56</f>
        <v>42291</v>
      </c>
      <c r="BH648" s="874" t="s">
        <v>178</v>
      </c>
      <c r="BI648" s="769">
        <f>BI56</f>
        <v>42326</v>
      </c>
      <c r="BJ648" s="874" t="s">
        <v>257</v>
      </c>
      <c r="BK648" s="769">
        <f>BK56</f>
        <v>42389</v>
      </c>
      <c r="BL648" s="874" t="s">
        <v>218</v>
      </c>
      <c r="BM648" s="769">
        <f>BM56</f>
        <v>42459</v>
      </c>
      <c r="BN648" s="874" t="s">
        <v>257</v>
      </c>
      <c r="BO648" s="769">
        <f>BO56</f>
        <v>42529</v>
      </c>
      <c r="BP648" s="874" t="s">
        <v>218</v>
      </c>
      <c r="BQ648" s="769">
        <f>BQ56</f>
        <v>42592</v>
      </c>
      <c r="BR648" s="874" t="s">
        <v>257</v>
      </c>
      <c r="CH648" s="15"/>
      <c r="CI648" s="15"/>
      <c r="CJ648" s="15"/>
      <c r="CK648" s="15"/>
      <c r="CL648" s="15"/>
      <c r="CM648" s="15"/>
      <c r="CN648" s="15"/>
      <c r="CO648" s="15"/>
      <c r="CP648" s="15"/>
      <c r="CQ648" s="2095"/>
      <c r="CR648" s="2095"/>
      <c r="CS648" s="15"/>
      <c r="CT648" s="15"/>
      <c r="CU648" s="15"/>
      <c r="CV648" s="15"/>
      <c r="CW648" s="3749"/>
      <c r="CX648" s="3749"/>
      <c r="CY648" s="3749"/>
      <c r="CZ648" s="3749"/>
      <c r="DA648" s="3749"/>
      <c r="DB648" s="3749"/>
      <c r="DC648" s="3749"/>
      <c r="DD648" s="3749"/>
      <c r="DE648" s="3749"/>
      <c r="DF648" s="3749"/>
      <c r="DG648" s="3749"/>
      <c r="DH648" s="3749"/>
      <c r="DI648" s="3749"/>
      <c r="DJ648" s="3749"/>
      <c r="DK648" s="3749"/>
      <c r="DL648" s="15"/>
      <c r="DM648" s="2095"/>
      <c r="DN648" s="15"/>
      <c r="DO648" s="15"/>
      <c r="DP648" s="15"/>
      <c r="DQ648" s="15"/>
      <c r="DR648" s="15"/>
    </row>
    <row r="649" spans="1:122" ht="30" hidden="1" customHeight="1" x14ac:dyDescent="0.25">
      <c r="A649" s="4758"/>
      <c r="B649" s="4742"/>
      <c r="C649" s="6" t="s">
        <v>49</v>
      </c>
      <c r="D649" s="6" t="s">
        <v>49</v>
      </c>
      <c r="E649" s="211">
        <v>40179</v>
      </c>
      <c r="F649" s="211">
        <v>40199</v>
      </c>
      <c r="G649" s="211">
        <v>40600</v>
      </c>
      <c r="H649" s="211">
        <v>40270</v>
      </c>
      <c r="I649" s="211">
        <v>40669</v>
      </c>
      <c r="J649" s="211">
        <v>40332</v>
      </c>
      <c r="K649" s="209">
        <v>40732</v>
      </c>
      <c r="L649" s="209" t="s">
        <v>25</v>
      </c>
      <c r="M649" s="210">
        <v>40767</v>
      </c>
      <c r="N649" s="218">
        <v>40802</v>
      </c>
      <c r="O649" s="221">
        <v>40837</v>
      </c>
      <c r="P649" s="221" t="s">
        <v>107</v>
      </c>
      <c r="Q649" s="221">
        <v>40921</v>
      </c>
      <c r="R649" s="224">
        <v>40956</v>
      </c>
      <c r="S649" s="239">
        <f>S648-6</f>
        <v>41060</v>
      </c>
      <c r="T649" s="407" t="s">
        <v>175</v>
      </c>
      <c r="U649" s="239">
        <f>U648-6</f>
        <v>41123</v>
      </c>
      <c r="V649" s="225" t="s">
        <v>177</v>
      </c>
      <c r="W649" s="224">
        <f>W648-6</f>
        <v>41200</v>
      </c>
      <c r="X649" s="225" t="s">
        <v>178</v>
      </c>
      <c r="Y649" s="784" t="s">
        <v>178</v>
      </c>
      <c r="Z649" s="770">
        <f>Z648-6</f>
        <v>-6</v>
      </c>
      <c r="AA649" s="777" t="s">
        <v>166</v>
      </c>
      <c r="AB649" s="770">
        <f>AB648-6</f>
        <v>41326</v>
      </c>
      <c r="AC649" s="835" t="s">
        <v>167</v>
      </c>
      <c r="AD649" s="846">
        <f>AD648-6</f>
        <v>41382</v>
      </c>
      <c r="AE649" s="847" t="s">
        <v>212</v>
      </c>
      <c r="AF649" s="770">
        <f>AF648-6</f>
        <v>41438</v>
      </c>
      <c r="AG649" s="873" t="s">
        <v>256</v>
      </c>
      <c r="AH649" s="846">
        <f>AH648-6</f>
        <v>41501</v>
      </c>
      <c r="AI649" s="770">
        <f>AI648-6</f>
        <v>41164</v>
      </c>
      <c r="AJ649" s="873" t="s">
        <v>178</v>
      </c>
      <c r="AK649" s="846">
        <f>AK648-6</f>
        <v>41199</v>
      </c>
      <c r="AL649" s="873" t="s">
        <v>257</v>
      </c>
      <c r="AM649" s="770">
        <f>AM648-6</f>
        <v>41270</v>
      </c>
      <c r="AN649" s="873" t="s">
        <v>213</v>
      </c>
      <c r="AO649" s="846">
        <f>AO648-6</f>
        <v>41346</v>
      </c>
      <c r="AP649" s="873" t="s">
        <v>216</v>
      </c>
      <c r="AQ649" s="770">
        <f>AQ648-6</f>
        <v>41409</v>
      </c>
      <c r="AR649" s="873" t="s">
        <v>218</v>
      </c>
      <c r="AS649" s="770">
        <f>AS648-6</f>
        <v>41844</v>
      </c>
      <c r="AT649" s="873" t="s">
        <v>253</v>
      </c>
      <c r="AU649" s="960">
        <f>AU648-6</f>
        <v>41907</v>
      </c>
      <c r="AV649" s="873" t="s">
        <v>178</v>
      </c>
      <c r="AW649" s="960">
        <f>AW648-6</f>
        <v>41935</v>
      </c>
      <c r="AX649" s="873" t="s">
        <v>257</v>
      </c>
      <c r="AY649" s="770">
        <f>AY648-6</f>
        <v>42005</v>
      </c>
      <c r="AZ649" s="873" t="s">
        <v>213</v>
      </c>
      <c r="BA649" s="770">
        <f>BA648-6</f>
        <v>42075</v>
      </c>
      <c r="BB649" s="873" t="s">
        <v>216</v>
      </c>
      <c r="BC649" s="770">
        <f>BC648-6</f>
        <v>42145</v>
      </c>
      <c r="BD649" s="873" t="s">
        <v>218</v>
      </c>
      <c r="BE649" s="770">
        <f>BE648-6</f>
        <v>42215</v>
      </c>
      <c r="BF649" s="873" t="s">
        <v>253</v>
      </c>
      <c r="BG649" s="770">
        <f>BG648-6</f>
        <v>42285</v>
      </c>
      <c r="BH649" s="873" t="s">
        <v>178</v>
      </c>
      <c r="BI649" s="770">
        <f>BI648-6</f>
        <v>42320</v>
      </c>
      <c r="BJ649" s="873" t="s">
        <v>257</v>
      </c>
      <c r="BK649" s="770">
        <f>BK648-6</f>
        <v>42383</v>
      </c>
      <c r="BL649" s="873" t="s">
        <v>218</v>
      </c>
      <c r="BM649" s="770">
        <f>BM648-6</f>
        <v>42453</v>
      </c>
      <c r="BN649" s="873" t="s">
        <v>257</v>
      </c>
      <c r="BO649" s="770">
        <f>BO648-6</f>
        <v>42523</v>
      </c>
      <c r="BP649" s="873" t="s">
        <v>218</v>
      </c>
      <c r="BQ649" s="770">
        <f>BQ648-6</f>
        <v>42586</v>
      </c>
      <c r="BR649" s="873" t="s">
        <v>257</v>
      </c>
    </row>
    <row r="650" spans="1:122" ht="30" hidden="1" customHeight="1" x14ac:dyDescent="0.25">
      <c r="A650" s="4758"/>
      <c r="B650" s="4742"/>
      <c r="C650" s="6" t="s">
        <v>22</v>
      </c>
      <c r="D650" s="6" t="s">
        <v>22</v>
      </c>
      <c r="E650" s="211">
        <v>40543</v>
      </c>
      <c r="F650" s="211">
        <v>40199</v>
      </c>
      <c r="G650" s="211">
        <v>40600</v>
      </c>
      <c r="H650" s="211">
        <v>40270</v>
      </c>
      <c r="I650" s="211">
        <v>40669</v>
      </c>
      <c r="J650" s="211">
        <v>40332</v>
      </c>
      <c r="K650" s="209">
        <v>40732</v>
      </c>
      <c r="L650" s="209" t="s">
        <v>25</v>
      </c>
      <c r="M650" s="210">
        <v>40767</v>
      </c>
      <c r="N650" s="218">
        <v>40802</v>
      </c>
      <c r="O650" s="221">
        <v>40837</v>
      </c>
      <c r="P650" s="221" t="s">
        <v>107</v>
      </c>
      <c r="Q650" s="221">
        <v>40921</v>
      </c>
      <c r="R650" s="224">
        <v>40956</v>
      </c>
      <c r="S650" s="239">
        <f>S649</f>
        <v>41060</v>
      </c>
      <c r="T650" s="407" t="s">
        <v>175</v>
      </c>
      <c r="U650" s="239">
        <f>U649</f>
        <v>41123</v>
      </c>
      <c r="V650" s="225" t="s">
        <v>177</v>
      </c>
      <c r="W650" s="224">
        <f>W649</f>
        <v>41200</v>
      </c>
      <c r="X650" s="225" t="s">
        <v>178</v>
      </c>
      <c r="Y650" s="784" t="s">
        <v>178</v>
      </c>
      <c r="Z650" s="770">
        <f>Z649</f>
        <v>-6</v>
      </c>
      <c r="AA650" s="777" t="s">
        <v>166</v>
      </c>
      <c r="AB650" s="770">
        <f>AB649</f>
        <v>41326</v>
      </c>
      <c r="AC650" s="835" t="s">
        <v>167</v>
      </c>
      <c r="AD650" s="846">
        <f>AD649</f>
        <v>41382</v>
      </c>
      <c r="AE650" s="847" t="s">
        <v>212</v>
      </c>
      <c r="AF650" s="770">
        <f>AF649</f>
        <v>41438</v>
      </c>
      <c r="AG650" s="873" t="s">
        <v>256</v>
      </c>
      <c r="AH650" s="846">
        <f>AH649</f>
        <v>41501</v>
      </c>
      <c r="AI650" s="770">
        <f>AI649</f>
        <v>41164</v>
      </c>
      <c r="AJ650" s="873" t="s">
        <v>178</v>
      </c>
      <c r="AK650" s="846">
        <f>AK649</f>
        <v>41199</v>
      </c>
      <c r="AL650" s="873" t="s">
        <v>257</v>
      </c>
      <c r="AM650" s="770">
        <f>AM649</f>
        <v>41270</v>
      </c>
      <c r="AN650" s="873" t="s">
        <v>213</v>
      </c>
      <c r="AO650" s="846">
        <f>AO649</f>
        <v>41346</v>
      </c>
      <c r="AP650" s="873" t="s">
        <v>216</v>
      </c>
      <c r="AQ650" s="770">
        <f>AQ649</f>
        <v>41409</v>
      </c>
      <c r="AR650" s="873" t="s">
        <v>218</v>
      </c>
      <c r="AS650" s="770">
        <f>AS649</f>
        <v>41844</v>
      </c>
      <c r="AT650" s="873" t="s">
        <v>253</v>
      </c>
      <c r="AU650" s="960">
        <f>AU649</f>
        <v>41907</v>
      </c>
      <c r="AV650" s="873" t="s">
        <v>178</v>
      </c>
      <c r="AW650" s="960">
        <f>AW649</f>
        <v>41935</v>
      </c>
      <c r="AX650" s="873" t="s">
        <v>257</v>
      </c>
      <c r="AY650" s="770">
        <f>AY649</f>
        <v>42005</v>
      </c>
      <c r="AZ650" s="873" t="s">
        <v>213</v>
      </c>
      <c r="BA650" s="770">
        <f>BA649</f>
        <v>42075</v>
      </c>
      <c r="BB650" s="873" t="s">
        <v>216</v>
      </c>
      <c r="BC650" s="770">
        <f>BC649</f>
        <v>42145</v>
      </c>
      <c r="BD650" s="873" t="s">
        <v>218</v>
      </c>
      <c r="BE650" s="770">
        <f>BE649</f>
        <v>42215</v>
      </c>
      <c r="BF650" s="873" t="s">
        <v>253</v>
      </c>
      <c r="BG650" s="770">
        <f>BG649</f>
        <v>42285</v>
      </c>
      <c r="BH650" s="873" t="s">
        <v>178</v>
      </c>
      <c r="BI650" s="770">
        <f>BI649</f>
        <v>42320</v>
      </c>
      <c r="BJ650" s="873" t="s">
        <v>257</v>
      </c>
      <c r="BK650" s="770">
        <f>BK649</f>
        <v>42383</v>
      </c>
      <c r="BL650" s="873" t="s">
        <v>218</v>
      </c>
      <c r="BM650" s="770">
        <f>BM649</f>
        <v>42453</v>
      </c>
      <c r="BN650" s="873" t="s">
        <v>257</v>
      </c>
      <c r="BO650" s="770">
        <f>BO649</f>
        <v>42523</v>
      </c>
      <c r="BP650" s="873" t="s">
        <v>218</v>
      </c>
      <c r="BQ650" s="770">
        <f>BQ649</f>
        <v>42586</v>
      </c>
      <c r="BR650" s="873" t="s">
        <v>257</v>
      </c>
    </row>
    <row r="651" spans="1:122" ht="30" hidden="1" customHeight="1" x14ac:dyDescent="0.25">
      <c r="A651" s="4758"/>
      <c r="B651" s="4742"/>
      <c r="C651" s="6" t="s">
        <v>77</v>
      </c>
      <c r="D651" s="6" t="s">
        <v>77</v>
      </c>
      <c r="E651" s="211">
        <v>40543</v>
      </c>
      <c r="F651" s="211">
        <v>40199</v>
      </c>
      <c r="G651" s="211">
        <v>40600</v>
      </c>
      <c r="H651" s="211">
        <v>40270</v>
      </c>
      <c r="I651" s="211">
        <v>40669</v>
      </c>
      <c r="J651" s="211">
        <v>40332</v>
      </c>
      <c r="K651" s="209">
        <v>40732</v>
      </c>
      <c r="L651" s="209" t="s">
        <v>25</v>
      </c>
      <c r="M651" s="210">
        <v>40767</v>
      </c>
      <c r="N651" s="218">
        <v>40802</v>
      </c>
      <c r="O651" s="221">
        <f>O650</f>
        <v>40837</v>
      </c>
      <c r="P651" s="221" t="s">
        <v>107</v>
      </c>
      <c r="Q651" s="221">
        <f>Q650</f>
        <v>40921</v>
      </c>
      <c r="R651" s="224">
        <f>R650</f>
        <v>40956</v>
      </c>
      <c r="S651" s="239">
        <f>S649</f>
        <v>41060</v>
      </c>
      <c r="T651" s="407" t="s">
        <v>175</v>
      </c>
      <c r="U651" s="239">
        <f>U649</f>
        <v>41123</v>
      </c>
      <c r="V651" s="225" t="s">
        <v>177</v>
      </c>
      <c r="W651" s="224">
        <f>W649</f>
        <v>41200</v>
      </c>
      <c r="X651" s="225" t="s">
        <v>178</v>
      </c>
      <c r="Y651" s="784" t="s">
        <v>178</v>
      </c>
      <c r="Z651" s="770">
        <f>Z649</f>
        <v>-6</v>
      </c>
      <c r="AA651" s="777" t="s">
        <v>166</v>
      </c>
      <c r="AB651" s="770">
        <f>AB649</f>
        <v>41326</v>
      </c>
      <c r="AC651" s="835" t="s">
        <v>167</v>
      </c>
      <c r="AD651" s="846">
        <f>AD649</f>
        <v>41382</v>
      </c>
      <c r="AE651" s="847" t="s">
        <v>212</v>
      </c>
      <c r="AF651" s="770">
        <f>AF649</f>
        <v>41438</v>
      </c>
      <c r="AG651" s="873" t="s">
        <v>256</v>
      </c>
      <c r="AH651" s="846">
        <f>AH649</f>
        <v>41501</v>
      </c>
      <c r="AI651" s="770">
        <f>AI649</f>
        <v>41164</v>
      </c>
      <c r="AJ651" s="873" t="s">
        <v>178</v>
      </c>
      <c r="AK651" s="846">
        <f>AK649</f>
        <v>41199</v>
      </c>
      <c r="AL651" s="873" t="s">
        <v>257</v>
      </c>
      <c r="AM651" s="770">
        <f>AM649</f>
        <v>41270</v>
      </c>
      <c r="AN651" s="873" t="s">
        <v>213</v>
      </c>
      <c r="AO651" s="846">
        <f>AO649</f>
        <v>41346</v>
      </c>
      <c r="AP651" s="873" t="s">
        <v>216</v>
      </c>
      <c r="AQ651" s="770">
        <f>AQ649</f>
        <v>41409</v>
      </c>
      <c r="AR651" s="873" t="s">
        <v>218</v>
      </c>
      <c r="AS651" s="770">
        <f>AS649</f>
        <v>41844</v>
      </c>
      <c r="AT651" s="873" t="s">
        <v>253</v>
      </c>
      <c r="AU651" s="960">
        <f>AU649</f>
        <v>41907</v>
      </c>
      <c r="AV651" s="873" t="s">
        <v>178</v>
      </c>
      <c r="AW651" s="960">
        <f>AW649</f>
        <v>41935</v>
      </c>
      <c r="AX651" s="873" t="s">
        <v>257</v>
      </c>
      <c r="AY651" s="770">
        <f>AY649</f>
        <v>42005</v>
      </c>
      <c r="AZ651" s="873" t="s">
        <v>213</v>
      </c>
      <c r="BA651" s="770">
        <f>BA649</f>
        <v>42075</v>
      </c>
      <c r="BB651" s="873" t="s">
        <v>216</v>
      </c>
      <c r="BC651" s="770">
        <f>BC649</f>
        <v>42145</v>
      </c>
      <c r="BD651" s="873" t="s">
        <v>218</v>
      </c>
      <c r="BE651" s="770">
        <f>BE649</f>
        <v>42215</v>
      </c>
      <c r="BF651" s="873" t="s">
        <v>253</v>
      </c>
      <c r="BG651" s="770">
        <f>BG649</f>
        <v>42285</v>
      </c>
      <c r="BH651" s="873" t="s">
        <v>178</v>
      </c>
      <c r="BI651" s="770">
        <f>BI649</f>
        <v>42320</v>
      </c>
      <c r="BJ651" s="873" t="s">
        <v>257</v>
      </c>
      <c r="BK651" s="770">
        <f>BK649</f>
        <v>42383</v>
      </c>
      <c r="BL651" s="873" t="s">
        <v>218</v>
      </c>
      <c r="BM651" s="770">
        <f>BM649</f>
        <v>42453</v>
      </c>
      <c r="BN651" s="873" t="s">
        <v>257</v>
      </c>
      <c r="BO651" s="770">
        <f>BO649</f>
        <v>42523</v>
      </c>
      <c r="BP651" s="873" t="s">
        <v>218</v>
      </c>
      <c r="BQ651" s="770">
        <f>BQ649</f>
        <v>42586</v>
      </c>
      <c r="BR651" s="873" t="s">
        <v>257</v>
      </c>
    </row>
    <row r="652" spans="1:122" ht="30" hidden="1" customHeight="1" x14ac:dyDescent="0.25">
      <c r="A652" s="4758"/>
      <c r="B652" s="4742"/>
      <c r="C652" s="389" t="s">
        <v>119</v>
      </c>
      <c r="D652" s="389" t="s">
        <v>119</v>
      </c>
      <c r="E652" s="211"/>
      <c r="F652" s="211"/>
      <c r="G652" s="211"/>
      <c r="H652" s="211"/>
      <c r="I652" s="211"/>
      <c r="J652" s="211"/>
      <c r="K652" s="209"/>
      <c r="L652" s="209"/>
      <c r="M652" s="210"/>
      <c r="N652" s="218"/>
      <c r="O652" s="226">
        <f>O650-4</f>
        <v>40833</v>
      </c>
      <c r="P652" s="226" t="s">
        <v>107</v>
      </c>
      <c r="Q652" s="226">
        <f>Q650-4</f>
        <v>40917</v>
      </c>
      <c r="R652" s="227">
        <f>R650-4</f>
        <v>40952</v>
      </c>
      <c r="S652" s="240">
        <f>S648-9</f>
        <v>41057</v>
      </c>
      <c r="T652" s="363" t="s">
        <v>176</v>
      </c>
      <c r="U652" s="240">
        <f>U648-9</f>
        <v>41120</v>
      </c>
      <c r="V652" s="374" t="s">
        <v>177</v>
      </c>
      <c r="W652" s="227">
        <f>W648-9</f>
        <v>41197</v>
      </c>
      <c r="X652" s="374" t="s">
        <v>178</v>
      </c>
      <c r="Y652" s="786" t="s">
        <v>178</v>
      </c>
      <c r="Z652" s="771">
        <f>Z650-4</f>
        <v>-10</v>
      </c>
      <c r="AA652" s="779" t="s">
        <v>166</v>
      </c>
      <c r="AB652" s="771">
        <f>AB648-9</f>
        <v>41323</v>
      </c>
      <c r="AC652" s="838" t="s">
        <v>167</v>
      </c>
      <c r="AD652" s="850">
        <f>AD650-4</f>
        <v>41378</v>
      </c>
      <c r="AE652" s="851" t="s">
        <v>212</v>
      </c>
      <c r="AF652" s="771">
        <f>AF648-9</f>
        <v>41435</v>
      </c>
      <c r="AG652" s="875" t="s">
        <v>256</v>
      </c>
      <c r="AH652" s="850">
        <f>AH650-4</f>
        <v>41497</v>
      </c>
      <c r="AI652" s="771">
        <f>AI648-9</f>
        <v>41161</v>
      </c>
      <c r="AJ652" s="875" t="s">
        <v>178</v>
      </c>
      <c r="AK652" s="850">
        <f>AK650-4</f>
        <v>41195</v>
      </c>
      <c r="AL652" s="875" t="s">
        <v>257</v>
      </c>
      <c r="AM652" s="771">
        <f>AM648-9</f>
        <v>41267</v>
      </c>
      <c r="AN652" s="875" t="s">
        <v>213</v>
      </c>
      <c r="AO652" s="918">
        <f>AO650-4</f>
        <v>41342</v>
      </c>
      <c r="AP652" s="875" t="s">
        <v>216</v>
      </c>
      <c r="AQ652" s="771">
        <f>AQ648-9</f>
        <v>41406</v>
      </c>
      <c r="AR652" s="875" t="s">
        <v>218</v>
      </c>
      <c r="AS652" s="771">
        <f>AS648-9</f>
        <v>41841</v>
      </c>
      <c r="AT652" s="875" t="s">
        <v>253</v>
      </c>
      <c r="AU652" s="961">
        <f>AU648-9</f>
        <v>41904</v>
      </c>
      <c r="AV652" s="875" t="s">
        <v>178</v>
      </c>
      <c r="AW652" s="961">
        <f>AW648-9</f>
        <v>41932</v>
      </c>
      <c r="AX652" s="875" t="s">
        <v>257</v>
      </c>
      <c r="AY652" s="771">
        <f>AY648-9</f>
        <v>42002</v>
      </c>
      <c r="AZ652" s="875" t="s">
        <v>213</v>
      </c>
      <c r="BA652" s="771">
        <f>BA648-9</f>
        <v>42072</v>
      </c>
      <c r="BB652" s="875" t="s">
        <v>216</v>
      </c>
      <c r="BC652" s="771">
        <f>BC648-9</f>
        <v>42142</v>
      </c>
      <c r="BD652" s="875" t="s">
        <v>218</v>
      </c>
      <c r="BE652" s="771">
        <f>BE648-9</f>
        <v>42212</v>
      </c>
      <c r="BF652" s="875" t="s">
        <v>253</v>
      </c>
      <c r="BG652" s="771">
        <f>BG648-9</f>
        <v>42282</v>
      </c>
      <c r="BH652" s="875" t="s">
        <v>178</v>
      </c>
      <c r="BI652" s="771">
        <f>BI648-9</f>
        <v>42317</v>
      </c>
      <c r="BJ652" s="875" t="s">
        <v>257</v>
      </c>
      <c r="BK652" s="771">
        <f>BK648-9</f>
        <v>42380</v>
      </c>
      <c r="BL652" s="875" t="s">
        <v>218</v>
      </c>
      <c r="BM652" s="771">
        <f>BM648-9</f>
        <v>42450</v>
      </c>
      <c r="BN652" s="875" t="s">
        <v>257</v>
      </c>
      <c r="BO652" s="771">
        <f>BO648-9</f>
        <v>42520</v>
      </c>
      <c r="BP652" s="875" t="s">
        <v>218</v>
      </c>
      <c r="BQ652" s="771">
        <f>BQ648-9</f>
        <v>42583</v>
      </c>
      <c r="BR652" s="875" t="s">
        <v>257</v>
      </c>
    </row>
    <row r="653" spans="1:122" ht="30" hidden="1" customHeight="1" x14ac:dyDescent="0.25">
      <c r="A653" s="4758"/>
      <c r="B653" s="4742"/>
      <c r="C653" s="389" t="s">
        <v>119</v>
      </c>
      <c r="D653" s="389" t="s">
        <v>119</v>
      </c>
      <c r="E653" s="211"/>
      <c r="F653" s="211"/>
      <c r="G653" s="211"/>
      <c r="H653" s="211"/>
      <c r="I653" s="211"/>
      <c r="J653" s="211"/>
      <c r="K653" s="209"/>
      <c r="L653" s="209"/>
      <c r="M653" s="210"/>
      <c r="N653" s="218"/>
      <c r="O653" s="226">
        <f>O652-7</f>
        <v>40826</v>
      </c>
      <c r="P653" s="226" t="s">
        <v>107</v>
      </c>
      <c r="Q653" s="226">
        <f>Q652-7</f>
        <v>40910</v>
      </c>
      <c r="R653" s="227">
        <f>R652-7</f>
        <v>40945</v>
      </c>
      <c r="S653" s="240">
        <f>S652-7</f>
        <v>41050</v>
      </c>
      <c r="T653" s="363" t="s">
        <v>176</v>
      </c>
      <c r="U653" s="240">
        <f>U652-7</f>
        <v>41113</v>
      </c>
      <c r="V653" s="374" t="s">
        <v>177</v>
      </c>
      <c r="W653" s="227">
        <f>W652-7</f>
        <v>41190</v>
      </c>
      <c r="X653" s="374" t="s">
        <v>178</v>
      </c>
      <c r="Y653" s="786" t="s">
        <v>178</v>
      </c>
      <c r="Z653" s="771">
        <f>Z652-7</f>
        <v>-17</v>
      </c>
      <c r="AA653" s="779" t="s">
        <v>166</v>
      </c>
      <c r="AB653" s="771">
        <f>AB652-7</f>
        <v>41316</v>
      </c>
      <c r="AC653" s="838" t="s">
        <v>167</v>
      </c>
      <c r="AD653" s="850">
        <f>AD652-7</f>
        <v>41371</v>
      </c>
      <c r="AE653" s="851" t="s">
        <v>212</v>
      </c>
      <c r="AF653" s="771">
        <f>AF652-7</f>
        <v>41428</v>
      </c>
      <c r="AG653" s="875" t="s">
        <v>256</v>
      </c>
      <c r="AH653" s="850">
        <f>AH652-7</f>
        <v>41490</v>
      </c>
      <c r="AI653" s="771">
        <f>AI652-7</f>
        <v>41154</v>
      </c>
      <c r="AJ653" s="875" t="s">
        <v>178</v>
      </c>
      <c r="AK653" s="850">
        <f>AK652-7</f>
        <v>41188</v>
      </c>
      <c r="AL653" s="875" t="s">
        <v>257</v>
      </c>
      <c r="AM653" s="771">
        <f>AM652-7</f>
        <v>41260</v>
      </c>
      <c r="AN653" s="875" t="s">
        <v>213</v>
      </c>
      <c r="AO653" s="918">
        <f>AO652-7</f>
        <v>41335</v>
      </c>
      <c r="AP653" s="875" t="s">
        <v>216</v>
      </c>
      <c r="AQ653" s="771">
        <f>AQ652-7</f>
        <v>41399</v>
      </c>
      <c r="AR653" s="875" t="s">
        <v>218</v>
      </c>
      <c r="AS653" s="771">
        <f>AS652-7</f>
        <v>41834</v>
      </c>
      <c r="AT653" s="875" t="s">
        <v>253</v>
      </c>
      <c r="AU653" s="961">
        <f>AU652-7</f>
        <v>41897</v>
      </c>
      <c r="AV653" s="875" t="s">
        <v>178</v>
      </c>
      <c r="AW653" s="961">
        <f>AW652-7</f>
        <v>41925</v>
      </c>
      <c r="AX653" s="875" t="s">
        <v>257</v>
      </c>
      <c r="AY653" s="771">
        <f>AY652-7</f>
        <v>41995</v>
      </c>
      <c r="AZ653" s="875" t="s">
        <v>213</v>
      </c>
      <c r="BA653" s="771">
        <f>BA652-7</f>
        <v>42065</v>
      </c>
      <c r="BB653" s="875" t="s">
        <v>216</v>
      </c>
      <c r="BC653" s="771">
        <f>BC652-7</f>
        <v>42135</v>
      </c>
      <c r="BD653" s="875" t="s">
        <v>218</v>
      </c>
      <c r="BE653" s="771">
        <f>BE652-7</f>
        <v>42205</v>
      </c>
      <c r="BF653" s="875" t="s">
        <v>253</v>
      </c>
      <c r="BG653" s="771">
        <f>BG652-7</f>
        <v>42275</v>
      </c>
      <c r="BH653" s="875" t="s">
        <v>178</v>
      </c>
      <c r="BI653" s="771">
        <f>BI652-7</f>
        <v>42310</v>
      </c>
      <c r="BJ653" s="875" t="s">
        <v>257</v>
      </c>
      <c r="BK653" s="771">
        <f>BK652-7</f>
        <v>42373</v>
      </c>
      <c r="BL653" s="875" t="s">
        <v>218</v>
      </c>
      <c r="BM653" s="771">
        <f>BM652-7</f>
        <v>42443</v>
      </c>
      <c r="BN653" s="875" t="s">
        <v>257</v>
      </c>
      <c r="BO653" s="771">
        <f>BO652-7</f>
        <v>42513</v>
      </c>
      <c r="BP653" s="875" t="s">
        <v>218</v>
      </c>
      <c r="BQ653" s="771">
        <f>BQ652-7</f>
        <v>42576</v>
      </c>
      <c r="BR653" s="875" t="s">
        <v>257</v>
      </c>
    </row>
    <row r="654" spans="1:122" ht="30" hidden="1" customHeight="1" x14ac:dyDescent="0.25">
      <c r="A654" s="4758"/>
      <c r="B654" s="4742"/>
      <c r="C654" s="389" t="s">
        <v>118</v>
      </c>
      <c r="D654" s="389" t="s">
        <v>118</v>
      </c>
      <c r="E654" s="211">
        <v>40529</v>
      </c>
      <c r="F654" s="211">
        <v>40543</v>
      </c>
      <c r="G654" s="211">
        <v>40195</v>
      </c>
      <c r="H654" s="211">
        <v>40249</v>
      </c>
      <c r="I654" s="211">
        <v>40648</v>
      </c>
      <c r="J654" s="211">
        <v>40665</v>
      </c>
      <c r="K654" s="209">
        <v>40711</v>
      </c>
      <c r="L654" s="209" t="s">
        <v>25</v>
      </c>
      <c r="M654" s="210">
        <v>40746</v>
      </c>
      <c r="N654" s="218">
        <v>40781</v>
      </c>
      <c r="O654" s="226">
        <f>O653-3</f>
        <v>40823</v>
      </c>
      <c r="P654" s="226" t="s">
        <v>107</v>
      </c>
      <c r="Q654" s="226">
        <f>Q653-3</f>
        <v>40907</v>
      </c>
      <c r="R654" s="227">
        <f>R653-3</f>
        <v>40942</v>
      </c>
      <c r="S654" s="240">
        <f>S653-3</f>
        <v>41047</v>
      </c>
      <c r="T654" s="363" t="s">
        <v>176</v>
      </c>
      <c r="U654" s="240">
        <f>U653-3</f>
        <v>41110</v>
      </c>
      <c r="V654" s="374" t="s">
        <v>177</v>
      </c>
      <c r="W654" s="227">
        <f>W653-3</f>
        <v>41187</v>
      </c>
      <c r="X654" s="374" t="s">
        <v>178</v>
      </c>
      <c r="Y654" s="786" t="s">
        <v>178</v>
      </c>
      <c r="Z654" s="771">
        <f>Z653-3</f>
        <v>-20</v>
      </c>
      <c r="AA654" s="779" t="s">
        <v>166</v>
      </c>
      <c r="AB654" s="771">
        <f>AB653-3</f>
        <v>41313</v>
      </c>
      <c r="AC654" s="838" t="s">
        <v>167</v>
      </c>
      <c r="AD654" s="850">
        <f>AD653-3</f>
        <v>41368</v>
      </c>
      <c r="AE654" s="851" t="s">
        <v>212</v>
      </c>
      <c r="AF654" s="771">
        <f>AF653-3</f>
        <v>41425</v>
      </c>
      <c r="AG654" s="875" t="s">
        <v>256</v>
      </c>
      <c r="AH654" s="850">
        <f>AH653-3</f>
        <v>41487</v>
      </c>
      <c r="AI654" s="771">
        <f>AI653-3</f>
        <v>41151</v>
      </c>
      <c r="AJ654" s="875" t="s">
        <v>178</v>
      </c>
      <c r="AK654" s="850">
        <f>AK653-3</f>
        <v>41185</v>
      </c>
      <c r="AL654" s="875" t="s">
        <v>257</v>
      </c>
      <c r="AM654" s="771">
        <f>AM653-3</f>
        <v>41257</v>
      </c>
      <c r="AN654" s="875" t="s">
        <v>213</v>
      </c>
      <c r="AO654" s="918">
        <f>AO653-3</f>
        <v>41332</v>
      </c>
      <c r="AP654" s="875" t="s">
        <v>216</v>
      </c>
      <c r="AQ654" s="771">
        <f>AQ653-3</f>
        <v>41396</v>
      </c>
      <c r="AR654" s="875" t="s">
        <v>218</v>
      </c>
      <c r="AS654" s="771">
        <f>AS653-3</f>
        <v>41831</v>
      </c>
      <c r="AT654" s="875" t="s">
        <v>253</v>
      </c>
      <c r="AU654" s="961">
        <f>AU653-3</f>
        <v>41894</v>
      </c>
      <c r="AV654" s="875" t="s">
        <v>178</v>
      </c>
      <c r="AW654" s="961">
        <f>AW653-3</f>
        <v>41922</v>
      </c>
      <c r="AX654" s="875" t="s">
        <v>257</v>
      </c>
      <c r="AY654" s="771">
        <f>AY653-3</f>
        <v>41992</v>
      </c>
      <c r="AZ654" s="875" t="s">
        <v>213</v>
      </c>
      <c r="BA654" s="771">
        <f>BA653-3</f>
        <v>42062</v>
      </c>
      <c r="BB654" s="875" t="s">
        <v>216</v>
      </c>
      <c r="BC654" s="771">
        <f>BC653-3</f>
        <v>42132</v>
      </c>
      <c r="BD654" s="875" t="s">
        <v>218</v>
      </c>
      <c r="BE654" s="771">
        <f>BE653-3</f>
        <v>42202</v>
      </c>
      <c r="BF654" s="875" t="s">
        <v>253</v>
      </c>
      <c r="BG654" s="771">
        <f>BG653-3</f>
        <v>42272</v>
      </c>
      <c r="BH654" s="875" t="s">
        <v>178</v>
      </c>
      <c r="BI654" s="771">
        <f>BI653-3</f>
        <v>42307</v>
      </c>
      <c r="BJ654" s="875" t="s">
        <v>257</v>
      </c>
      <c r="BK654" s="771">
        <f>BK653-3</f>
        <v>42370</v>
      </c>
      <c r="BL654" s="875" t="s">
        <v>218</v>
      </c>
      <c r="BM654" s="771">
        <f>BM653-3</f>
        <v>42440</v>
      </c>
      <c r="BN654" s="875" t="s">
        <v>257</v>
      </c>
      <c r="BO654" s="771">
        <f>BO653-3</f>
        <v>42510</v>
      </c>
      <c r="BP654" s="875" t="s">
        <v>218</v>
      </c>
      <c r="BQ654" s="771">
        <f>BQ653-3</f>
        <v>42573</v>
      </c>
      <c r="BR654" s="875" t="s">
        <v>257</v>
      </c>
    </row>
    <row r="655" spans="1:122" ht="30" hidden="1" customHeight="1" x14ac:dyDescent="0.25">
      <c r="A655" s="4758"/>
      <c r="B655" s="4742"/>
      <c r="C655" s="390" t="s">
        <v>117</v>
      </c>
      <c r="D655" s="390" t="s">
        <v>117</v>
      </c>
      <c r="E655" s="211"/>
      <c r="F655" s="211"/>
      <c r="G655" s="211"/>
      <c r="H655" s="211"/>
      <c r="I655" s="211"/>
      <c r="J655" s="211"/>
      <c r="K655" s="209"/>
      <c r="L655" s="209"/>
      <c r="M655" s="210"/>
      <c r="N655" s="218"/>
      <c r="O655" s="228">
        <v>40809</v>
      </c>
      <c r="P655" s="228" t="s">
        <v>107</v>
      </c>
      <c r="Q655" s="252" t="s">
        <v>29</v>
      </c>
      <c r="R655" s="229">
        <f>R650-28</f>
        <v>40928</v>
      </c>
      <c r="S655" s="241">
        <f>S649-28</f>
        <v>41032</v>
      </c>
      <c r="T655" s="364" t="s">
        <v>175</v>
      </c>
      <c r="U655" s="241">
        <f>U649-28</f>
        <v>41095</v>
      </c>
      <c r="V655" s="250" t="s">
        <v>177</v>
      </c>
      <c r="W655" s="229" t="s">
        <v>107</v>
      </c>
      <c r="X655" s="250" t="s">
        <v>178</v>
      </c>
      <c r="Y655" s="787" t="s">
        <v>178</v>
      </c>
      <c r="Z655" s="772">
        <f>Z649-34</f>
        <v>-40</v>
      </c>
      <c r="AA655" s="780" t="s">
        <v>166</v>
      </c>
      <c r="AB655" s="772" t="s">
        <v>107</v>
      </c>
      <c r="AC655" s="840" t="s">
        <v>167</v>
      </c>
      <c r="AD655" s="852">
        <f>AD649-34</f>
        <v>41348</v>
      </c>
      <c r="AE655" s="853" t="s">
        <v>212</v>
      </c>
      <c r="AF655" s="772" t="s">
        <v>107</v>
      </c>
      <c r="AG655" s="876" t="s">
        <v>256</v>
      </c>
      <c r="AH655" s="852">
        <f>AH649-34</f>
        <v>41467</v>
      </c>
      <c r="AI655" s="772" t="s">
        <v>107</v>
      </c>
      <c r="AJ655" s="876" t="s">
        <v>178</v>
      </c>
      <c r="AK655" s="852">
        <f>AK649-48</f>
        <v>41151</v>
      </c>
      <c r="AL655" s="876" t="s">
        <v>257</v>
      </c>
      <c r="AM655" s="772" t="s">
        <v>107</v>
      </c>
      <c r="AN655" s="876" t="s">
        <v>213</v>
      </c>
      <c r="AO655" s="917">
        <f>AO649-20</f>
        <v>41326</v>
      </c>
      <c r="AP655" s="876" t="s">
        <v>216</v>
      </c>
      <c r="AQ655" s="772" t="s">
        <v>107</v>
      </c>
      <c r="AR655" s="876" t="s">
        <v>218</v>
      </c>
      <c r="AS655" s="852">
        <f>AS649-48</f>
        <v>41796</v>
      </c>
      <c r="AT655" s="876" t="s">
        <v>253</v>
      </c>
      <c r="AU655" s="962" t="s">
        <v>107</v>
      </c>
      <c r="AV655" s="876" t="s">
        <v>178</v>
      </c>
      <c r="AW655" s="852">
        <f>AW649-48</f>
        <v>41887</v>
      </c>
      <c r="AX655" s="876" t="s">
        <v>257</v>
      </c>
      <c r="AY655" s="772" t="s">
        <v>107</v>
      </c>
      <c r="AZ655" s="876" t="s">
        <v>213</v>
      </c>
      <c r="BA655" s="852">
        <f>BA649-48</f>
        <v>42027</v>
      </c>
      <c r="BB655" s="876" t="s">
        <v>216</v>
      </c>
      <c r="BC655" s="772" t="s">
        <v>107</v>
      </c>
      <c r="BD655" s="876" t="s">
        <v>218</v>
      </c>
      <c r="BE655" s="852">
        <f>BE649-48</f>
        <v>42167</v>
      </c>
      <c r="BF655" s="876" t="s">
        <v>253</v>
      </c>
      <c r="BG655" s="772" t="s">
        <v>107</v>
      </c>
      <c r="BH655" s="876" t="s">
        <v>178</v>
      </c>
      <c r="BI655" s="852">
        <f>BI649-48</f>
        <v>42272</v>
      </c>
      <c r="BJ655" s="876" t="s">
        <v>257</v>
      </c>
      <c r="BK655" s="772" t="s">
        <v>107</v>
      </c>
      <c r="BL655" s="876" t="s">
        <v>218</v>
      </c>
      <c r="BM655" s="852">
        <f>BM649-48</f>
        <v>42405</v>
      </c>
      <c r="BN655" s="876" t="s">
        <v>257</v>
      </c>
      <c r="BO655" s="772" t="s">
        <v>107</v>
      </c>
      <c r="BP655" s="876" t="s">
        <v>218</v>
      </c>
      <c r="BQ655" s="852">
        <f>BQ649-48</f>
        <v>42538</v>
      </c>
      <c r="BR655" s="876" t="s">
        <v>257</v>
      </c>
    </row>
    <row r="656" spans="1:122" ht="30" hidden="1" customHeight="1" x14ac:dyDescent="0.25">
      <c r="A656" s="4758"/>
      <c r="B656" s="4742"/>
      <c r="C656" s="390" t="s">
        <v>23</v>
      </c>
      <c r="D656" s="390" t="s">
        <v>23</v>
      </c>
      <c r="E656" s="211">
        <v>40525</v>
      </c>
      <c r="F656" s="211">
        <v>40532</v>
      </c>
      <c r="G656" s="211">
        <v>40195</v>
      </c>
      <c r="H656" s="211">
        <v>40245</v>
      </c>
      <c r="I656" s="211">
        <v>40644</v>
      </c>
      <c r="J656" s="211">
        <v>40665</v>
      </c>
      <c r="K656" s="209">
        <v>40700</v>
      </c>
      <c r="L656" s="209" t="s">
        <v>25</v>
      </c>
      <c r="M656" s="210">
        <v>40742</v>
      </c>
      <c r="N656" s="218">
        <v>40777</v>
      </c>
      <c r="O656" s="228">
        <f>O655-4</f>
        <v>40805</v>
      </c>
      <c r="P656" s="228" t="s">
        <v>107</v>
      </c>
      <c r="Q656" s="252" t="s">
        <v>29</v>
      </c>
      <c r="R656" s="229">
        <f>R655-4</f>
        <v>40924</v>
      </c>
      <c r="S656" s="241">
        <f>S655-4</f>
        <v>41028</v>
      </c>
      <c r="T656" s="364" t="s">
        <v>175</v>
      </c>
      <c r="U656" s="241">
        <f>U655-4</f>
        <v>41091</v>
      </c>
      <c r="V656" s="250" t="s">
        <v>177</v>
      </c>
      <c r="W656" s="229" t="s">
        <v>107</v>
      </c>
      <c r="X656" s="250" t="s">
        <v>178</v>
      </c>
      <c r="Y656" s="787" t="s">
        <v>178</v>
      </c>
      <c r="Z656" s="772">
        <f>Z655-4</f>
        <v>-44</v>
      </c>
      <c r="AA656" s="780" t="s">
        <v>166</v>
      </c>
      <c r="AB656" s="772" t="s">
        <v>107</v>
      </c>
      <c r="AC656" s="840" t="s">
        <v>167</v>
      </c>
      <c r="AD656" s="852">
        <f>AD655-4</f>
        <v>41344</v>
      </c>
      <c r="AE656" s="853" t="s">
        <v>212</v>
      </c>
      <c r="AF656" s="772" t="s">
        <v>107</v>
      </c>
      <c r="AG656" s="876" t="s">
        <v>256</v>
      </c>
      <c r="AH656" s="852">
        <f>AH655-4</f>
        <v>41463</v>
      </c>
      <c r="AI656" s="772" t="s">
        <v>107</v>
      </c>
      <c r="AJ656" s="876" t="s">
        <v>178</v>
      </c>
      <c r="AK656" s="852">
        <f>AK655-4</f>
        <v>41147</v>
      </c>
      <c r="AL656" s="876" t="s">
        <v>257</v>
      </c>
      <c r="AM656" s="772" t="s">
        <v>107</v>
      </c>
      <c r="AN656" s="876" t="s">
        <v>213</v>
      </c>
      <c r="AO656" s="917">
        <f>AO655-4</f>
        <v>41322</v>
      </c>
      <c r="AP656" s="876" t="s">
        <v>216</v>
      </c>
      <c r="AQ656" s="772" t="s">
        <v>107</v>
      </c>
      <c r="AR656" s="876" t="s">
        <v>218</v>
      </c>
      <c r="AS656" s="852">
        <f>AS655-4</f>
        <v>41792</v>
      </c>
      <c r="AT656" s="876" t="s">
        <v>253</v>
      </c>
      <c r="AU656" s="962" t="s">
        <v>107</v>
      </c>
      <c r="AV656" s="876" t="s">
        <v>178</v>
      </c>
      <c r="AW656" s="852">
        <f>AW655-4</f>
        <v>41883</v>
      </c>
      <c r="AX656" s="876" t="s">
        <v>257</v>
      </c>
      <c r="AY656" s="772" t="s">
        <v>107</v>
      </c>
      <c r="AZ656" s="876" t="s">
        <v>213</v>
      </c>
      <c r="BA656" s="852">
        <f>BA655-4</f>
        <v>42023</v>
      </c>
      <c r="BB656" s="876" t="s">
        <v>216</v>
      </c>
      <c r="BC656" s="772" t="s">
        <v>107</v>
      </c>
      <c r="BD656" s="876" t="s">
        <v>218</v>
      </c>
      <c r="BE656" s="852">
        <f>BE655-4</f>
        <v>42163</v>
      </c>
      <c r="BF656" s="876" t="s">
        <v>253</v>
      </c>
      <c r="BG656" s="772" t="s">
        <v>107</v>
      </c>
      <c r="BH656" s="876" t="s">
        <v>178</v>
      </c>
      <c r="BI656" s="852">
        <f>BI655-4</f>
        <v>42268</v>
      </c>
      <c r="BJ656" s="876" t="s">
        <v>257</v>
      </c>
      <c r="BK656" s="772" t="s">
        <v>107</v>
      </c>
      <c r="BL656" s="876" t="s">
        <v>218</v>
      </c>
      <c r="BM656" s="852">
        <f>BM655-4</f>
        <v>42401</v>
      </c>
      <c r="BN656" s="876" t="s">
        <v>257</v>
      </c>
      <c r="BO656" s="772" t="s">
        <v>107</v>
      </c>
      <c r="BP656" s="876" t="s">
        <v>218</v>
      </c>
      <c r="BQ656" s="852">
        <f>BQ655-4</f>
        <v>42534</v>
      </c>
      <c r="BR656" s="876" t="s">
        <v>257</v>
      </c>
    </row>
    <row r="657" spans="1:122" ht="30" hidden="1" customHeight="1" x14ac:dyDescent="0.25">
      <c r="A657" s="4758"/>
      <c r="B657" s="4742"/>
      <c r="C657" s="390" t="s">
        <v>278</v>
      </c>
      <c r="D657" s="390" t="s">
        <v>278</v>
      </c>
      <c r="E657" s="211">
        <v>40510</v>
      </c>
      <c r="F657" s="211">
        <v>40533</v>
      </c>
      <c r="G657" s="211">
        <v>40590</v>
      </c>
      <c r="H657" s="211">
        <v>40240</v>
      </c>
      <c r="I657" s="211">
        <v>40639</v>
      </c>
      <c r="J657" s="211">
        <v>40302</v>
      </c>
      <c r="K657" s="209">
        <v>40695</v>
      </c>
      <c r="L657" s="209" t="s">
        <v>25</v>
      </c>
      <c r="M657" s="210" t="e">
        <v>#VALUE!</v>
      </c>
      <c r="N657" s="218">
        <v>40772</v>
      </c>
      <c r="O657" s="228">
        <f>O656-5</f>
        <v>40800</v>
      </c>
      <c r="P657" s="228" t="s">
        <v>107</v>
      </c>
      <c r="Q657" s="228">
        <v>40870</v>
      </c>
      <c r="R657" s="229">
        <f>R656-5</f>
        <v>40919</v>
      </c>
      <c r="S657" s="241">
        <f>S656-5</f>
        <v>41023</v>
      </c>
      <c r="T657" s="364" t="s">
        <v>175</v>
      </c>
      <c r="U657" s="241">
        <f>U656-5</f>
        <v>41086</v>
      </c>
      <c r="V657" s="250" t="s">
        <v>177</v>
      </c>
      <c r="W657" s="229" t="s">
        <v>107</v>
      </c>
      <c r="X657" s="250" t="s">
        <v>178</v>
      </c>
      <c r="Y657" s="787" t="s">
        <v>178</v>
      </c>
      <c r="Z657" s="772">
        <f>Z656-5</f>
        <v>-49</v>
      </c>
      <c r="AA657" s="780" t="s">
        <v>166</v>
      </c>
      <c r="AB657" s="772" t="s">
        <v>107</v>
      </c>
      <c r="AC657" s="840" t="s">
        <v>167</v>
      </c>
      <c r="AD657" s="852">
        <f>AD656-5</f>
        <v>41339</v>
      </c>
      <c r="AE657" s="853" t="s">
        <v>212</v>
      </c>
      <c r="AF657" s="772" t="s">
        <v>107</v>
      </c>
      <c r="AG657" s="876" t="s">
        <v>256</v>
      </c>
      <c r="AH657" s="852">
        <f>AH656-5</f>
        <v>41458</v>
      </c>
      <c r="AI657" s="772" t="s">
        <v>107</v>
      </c>
      <c r="AJ657" s="876" t="s">
        <v>178</v>
      </c>
      <c r="AK657" s="852">
        <f>AK656-5</f>
        <v>41142</v>
      </c>
      <c r="AL657" s="876" t="s">
        <v>257</v>
      </c>
      <c r="AM657" s="772" t="s">
        <v>107</v>
      </c>
      <c r="AN657" s="876" t="s">
        <v>213</v>
      </c>
      <c r="AO657" s="917">
        <f>AO656-17</f>
        <v>41305</v>
      </c>
      <c r="AP657" s="876" t="s">
        <v>216</v>
      </c>
      <c r="AQ657" s="772" t="s">
        <v>107</v>
      </c>
      <c r="AR657" s="876" t="s">
        <v>218</v>
      </c>
      <c r="AS657" s="852">
        <f>AS656-5</f>
        <v>41787</v>
      </c>
      <c r="AT657" s="876" t="s">
        <v>253</v>
      </c>
      <c r="AU657" s="962" t="s">
        <v>107</v>
      </c>
      <c r="AV657" s="876" t="s">
        <v>178</v>
      </c>
      <c r="AW657" s="852">
        <f>AW656-5</f>
        <v>41878</v>
      </c>
      <c r="AX657" s="876" t="s">
        <v>257</v>
      </c>
      <c r="AY657" s="772" t="s">
        <v>107</v>
      </c>
      <c r="AZ657" s="876" t="s">
        <v>213</v>
      </c>
      <c r="BA657" s="852">
        <f>BA656-5</f>
        <v>42018</v>
      </c>
      <c r="BB657" s="876" t="s">
        <v>216</v>
      </c>
      <c r="BC657" s="772" t="s">
        <v>107</v>
      </c>
      <c r="BD657" s="876" t="s">
        <v>218</v>
      </c>
      <c r="BE657" s="852">
        <f>BE656-5</f>
        <v>42158</v>
      </c>
      <c r="BF657" s="876" t="s">
        <v>253</v>
      </c>
      <c r="BG657" s="772" t="s">
        <v>107</v>
      </c>
      <c r="BH657" s="876" t="s">
        <v>178</v>
      </c>
      <c r="BI657" s="852">
        <f>BI656-5</f>
        <v>42263</v>
      </c>
      <c r="BJ657" s="876" t="s">
        <v>257</v>
      </c>
      <c r="BK657" s="772" t="s">
        <v>107</v>
      </c>
      <c r="BL657" s="876" t="s">
        <v>218</v>
      </c>
      <c r="BM657" s="852">
        <f>BM656-5</f>
        <v>42396</v>
      </c>
      <c r="BN657" s="876" t="s">
        <v>257</v>
      </c>
      <c r="BO657" s="772" t="s">
        <v>107</v>
      </c>
      <c r="BP657" s="876" t="s">
        <v>218</v>
      </c>
      <c r="BQ657" s="852">
        <f>BQ656-5</f>
        <v>42529</v>
      </c>
      <c r="BR657" s="876" t="s">
        <v>257</v>
      </c>
    </row>
    <row r="658" spans="1:122" ht="30" hidden="1" customHeight="1" x14ac:dyDescent="0.25">
      <c r="A658" s="4758"/>
      <c r="B658" s="4742"/>
      <c r="C658" s="2120" t="s">
        <v>159</v>
      </c>
      <c r="D658" s="2120" t="s">
        <v>159</v>
      </c>
      <c r="E658" s="211">
        <v>40511</v>
      </c>
      <c r="F658" s="211">
        <v>40532</v>
      </c>
      <c r="G658" s="211" t="s">
        <v>69</v>
      </c>
      <c r="H658" s="211">
        <v>40245</v>
      </c>
      <c r="I658" s="211">
        <v>40644</v>
      </c>
      <c r="J658" s="211">
        <v>40646</v>
      </c>
      <c r="K658" s="209">
        <v>40700</v>
      </c>
      <c r="L658" s="209" t="s">
        <v>25</v>
      </c>
      <c r="M658" s="210">
        <v>40742</v>
      </c>
      <c r="N658" s="218">
        <v>40777</v>
      </c>
      <c r="O658" s="2164" t="e">
        <f>#REF!-7</f>
        <v>#REF!</v>
      </c>
      <c r="P658" s="2164" t="s">
        <v>107</v>
      </c>
      <c r="Q658" s="2164">
        <v>40854</v>
      </c>
      <c r="R658" s="2165" t="e">
        <f>#REF!-7</f>
        <v>#REF!</v>
      </c>
      <c r="S658" s="2166" t="s">
        <v>107</v>
      </c>
      <c r="T658" s="2127" t="s">
        <v>175</v>
      </c>
      <c r="U658" s="2166" t="s">
        <v>107</v>
      </c>
      <c r="V658" s="2126" t="s">
        <v>177</v>
      </c>
      <c r="W658" s="2165">
        <f>W660+7</f>
        <v>41175</v>
      </c>
      <c r="X658" s="2126" t="s">
        <v>178</v>
      </c>
      <c r="Y658" s="788" t="s">
        <v>178</v>
      </c>
      <c r="Z658" s="1550" t="s">
        <v>107</v>
      </c>
      <c r="AA658" s="2340" t="s">
        <v>166</v>
      </c>
      <c r="AB658" s="1550">
        <f>AB660+7</f>
        <v>41301</v>
      </c>
      <c r="AC658" s="842" t="s">
        <v>167</v>
      </c>
      <c r="AD658" s="854" t="s">
        <v>107</v>
      </c>
      <c r="AE658" s="847" t="s">
        <v>212</v>
      </c>
      <c r="AF658" s="1550">
        <f>AF660+7</f>
        <v>41413</v>
      </c>
      <c r="AG658" s="877" t="s">
        <v>256</v>
      </c>
      <c r="AH658" s="854" t="s">
        <v>107</v>
      </c>
      <c r="AI658" s="1550">
        <f>AI660+7</f>
        <v>41139</v>
      </c>
      <c r="AJ658" s="877" t="s">
        <v>178</v>
      </c>
      <c r="AK658" s="854" t="s">
        <v>107</v>
      </c>
      <c r="AL658" s="877" t="s">
        <v>257</v>
      </c>
      <c r="AM658" s="1550">
        <f>AM660+7</f>
        <v>41245</v>
      </c>
      <c r="AN658" s="877" t="s">
        <v>213</v>
      </c>
      <c r="AO658" s="854" t="s">
        <v>107</v>
      </c>
      <c r="AP658" s="877" t="s">
        <v>216</v>
      </c>
      <c r="AQ658" s="1550">
        <f>AQ660+7</f>
        <v>41384</v>
      </c>
      <c r="AR658" s="877" t="s">
        <v>218</v>
      </c>
      <c r="AS658" s="1550" t="e">
        <f>AS660+7</f>
        <v>#VALUE!</v>
      </c>
      <c r="AT658" s="877" t="s">
        <v>253</v>
      </c>
      <c r="AU658" s="2339">
        <f>AU660+7</f>
        <v>41882</v>
      </c>
      <c r="AV658" s="877" t="s">
        <v>178</v>
      </c>
      <c r="AW658" s="1550" t="e">
        <f>AW660+7</f>
        <v>#VALUE!</v>
      </c>
      <c r="AX658" s="877" t="s">
        <v>257</v>
      </c>
      <c r="AY658" s="1550">
        <f>AY660+7</f>
        <v>41980</v>
      </c>
      <c r="AZ658" s="877" t="s">
        <v>213</v>
      </c>
      <c r="BA658" s="1550" t="e">
        <f>BA660+7</f>
        <v>#VALUE!</v>
      </c>
      <c r="BB658" s="877" t="s">
        <v>216</v>
      </c>
      <c r="BC658" s="1550">
        <f>BC660+7</f>
        <v>42120</v>
      </c>
      <c r="BD658" s="877" t="s">
        <v>218</v>
      </c>
      <c r="BE658" s="1550" t="e">
        <f>BE660+7</f>
        <v>#VALUE!</v>
      </c>
      <c r="BF658" s="877" t="s">
        <v>253</v>
      </c>
      <c r="BG658" s="1550">
        <f>BG660+7</f>
        <v>42260</v>
      </c>
      <c r="BH658" s="877" t="s">
        <v>178</v>
      </c>
      <c r="BI658" s="1550" t="e">
        <f>BI660+7</f>
        <v>#VALUE!</v>
      </c>
      <c r="BJ658" s="877" t="s">
        <v>257</v>
      </c>
      <c r="BK658" s="1550">
        <f>BK660+7</f>
        <v>42358</v>
      </c>
      <c r="BL658" s="877" t="s">
        <v>218</v>
      </c>
      <c r="BM658" s="1550" t="e">
        <f>BM660+7</f>
        <v>#VALUE!</v>
      </c>
      <c r="BN658" s="877" t="s">
        <v>257</v>
      </c>
      <c r="BO658" s="1550">
        <f>BO660+7</f>
        <v>42498</v>
      </c>
      <c r="BP658" s="877" t="s">
        <v>218</v>
      </c>
      <c r="BQ658" s="1550" t="e">
        <f>BQ660+7</f>
        <v>#VALUE!</v>
      </c>
      <c r="BR658" s="877" t="s">
        <v>257</v>
      </c>
    </row>
    <row r="659" spans="1:122" ht="30" hidden="1" customHeight="1" x14ac:dyDescent="0.25">
      <c r="A659" s="4758"/>
      <c r="B659" s="4742"/>
      <c r="C659" s="2120" t="s">
        <v>279</v>
      </c>
      <c r="D659" s="2120" t="s">
        <v>279</v>
      </c>
      <c r="E659" s="211"/>
      <c r="F659" s="211"/>
      <c r="G659" s="211"/>
      <c r="H659" s="211"/>
      <c r="I659" s="211"/>
      <c r="J659" s="211"/>
      <c r="K659" s="211"/>
      <c r="L659" s="211"/>
      <c r="M659" s="911"/>
      <c r="N659" s="912"/>
      <c r="O659" s="418"/>
      <c r="P659" s="418"/>
      <c r="Q659" s="418"/>
      <c r="R659" s="486"/>
      <c r="S659" s="482"/>
      <c r="T659" s="914"/>
      <c r="U659" s="482"/>
      <c r="V659" s="913"/>
      <c r="W659" s="486"/>
      <c r="X659" s="913"/>
      <c r="Y659" s="483"/>
      <c r="Z659" s="915"/>
      <c r="AA659" s="920"/>
      <c r="AB659" s="915"/>
      <c r="AC659" s="916"/>
      <c r="AD659" s="921"/>
      <c r="AE659" s="922"/>
      <c r="AF659" s="915"/>
      <c r="AG659" s="923"/>
      <c r="AH659" s="921"/>
      <c r="AI659" s="915"/>
      <c r="AJ659" s="923"/>
      <c r="AK659" s="921"/>
      <c r="AL659" s="923"/>
      <c r="AM659" s="915"/>
      <c r="AN659" s="923"/>
      <c r="AO659" s="919">
        <v>41623</v>
      </c>
      <c r="AP659" s="876" t="s">
        <v>216</v>
      </c>
      <c r="AQ659" s="915"/>
      <c r="AR659" s="923" t="s">
        <v>218</v>
      </c>
      <c r="AS659" s="915"/>
      <c r="AT659" s="923" t="s">
        <v>253</v>
      </c>
      <c r="AU659" s="963"/>
      <c r="AV659" s="923" t="s">
        <v>178</v>
      </c>
      <c r="AW659" s="915"/>
      <c r="AX659" s="923" t="s">
        <v>257</v>
      </c>
      <c r="AY659" s="915"/>
      <c r="AZ659" s="923"/>
      <c r="BA659" s="915"/>
      <c r="BB659" s="923" t="s">
        <v>216</v>
      </c>
      <c r="BC659" s="915"/>
      <c r="BD659" s="923" t="s">
        <v>218</v>
      </c>
      <c r="BE659" s="915"/>
      <c r="BF659" s="923" t="s">
        <v>253</v>
      </c>
      <c r="BG659" s="915"/>
      <c r="BH659" s="923" t="s">
        <v>178</v>
      </c>
      <c r="BI659" s="915"/>
      <c r="BJ659" s="923" t="s">
        <v>257</v>
      </c>
      <c r="BK659" s="915"/>
      <c r="BL659" s="923" t="s">
        <v>218</v>
      </c>
      <c r="BM659" s="915"/>
      <c r="BN659" s="923" t="s">
        <v>257</v>
      </c>
      <c r="BO659" s="915"/>
      <c r="BP659" s="923" t="s">
        <v>218</v>
      </c>
      <c r="BQ659" s="915"/>
      <c r="BR659" s="923" t="s">
        <v>257</v>
      </c>
    </row>
    <row r="660" spans="1:122" ht="30" hidden="1" customHeight="1" x14ac:dyDescent="0.25">
      <c r="A660" s="4758"/>
      <c r="B660" s="4742"/>
      <c r="C660" s="2120" t="s">
        <v>158</v>
      </c>
      <c r="D660" s="2120" t="s">
        <v>158</v>
      </c>
      <c r="E660" s="211"/>
      <c r="F660" s="211"/>
      <c r="G660" s="211"/>
      <c r="H660" s="211"/>
      <c r="I660" s="211"/>
      <c r="J660" s="211"/>
      <c r="K660" s="209"/>
      <c r="L660" s="209"/>
      <c r="M660" s="210"/>
      <c r="N660" s="218"/>
      <c r="O660" s="2164" t="e">
        <f>O658-7</f>
        <v>#REF!</v>
      </c>
      <c r="P660" s="2164" t="s">
        <v>107</v>
      </c>
      <c r="Q660" s="2164">
        <f>Q658-7</f>
        <v>40847</v>
      </c>
      <c r="R660" s="2165" t="e">
        <f>R658-7</f>
        <v>#REF!</v>
      </c>
      <c r="S660" s="2166" t="s">
        <v>107</v>
      </c>
      <c r="T660" s="2127" t="s">
        <v>175</v>
      </c>
      <c r="U660" s="2166" t="s">
        <v>107</v>
      </c>
      <c r="V660" s="2126" t="s">
        <v>177</v>
      </c>
      <c r="W660" s="2165">
        <f>W661+7</f>
        <v>41168</v>
      </c>
      <c r="X660" s="2126" t="s">
        <v>178</v>
      </c>
      <c r="Y660" s="788" t="s">
        <v>178</v>
      </c>
      <c r="Z660" s="1550" t="s">
        <v>107</v>
      </c>
      <c r="AA660" s="2340" t="s">
        <v>166</v>
      </c>
      <c r="AB660" s="1550">
        <f>AB661+7</f>
        <v>41294</v>
      </c>
      <c r="AC660" s="842" t="s">
        <v>167</v>
      </c>
      <c r="AD660" s="854" t="s">
        <v>107</v>
      </c>
      <c r="AE660" s="855" t="s">
        <v>212</v>
      </c>
      <c r="AF660" s="1550">
        <f>AF661+7</f>
        <v>41406</v>
      </c>
      <c r="AG660" s="877" t="s">
        <v>256</v>
      </c>
      <c r="AH660" s="854" t="s">
        <v>107</v>
      </c>
      <c r="AI660" s="1550">
        <f>AI661+7</f>
        <v>41132</v>
      </c>
      <c r="AJ660" s="877" t="s">
        <v>178</v>
      </c>
      <c r="AK660" s="854" t="s">
        <v>107</v>
      </c>
      <c r="AL660" s="877" t="s">
        <v>257</v>
      </c>
      <c r="AM660" s="1550">
        <f>AM661+7</f>
        <v>41238</v>
      </c>
      <c r="AN660" s="877" t="s">
        <v>213</v>
      </c>
      <c r="AO660" s="854" t="s">
        <v>107</v>
      </c>
      <c r="AP660" s="877" t="s">
        <v>216</v>
      </c>
      <c r="AQ660" s="1550">
        <f>AQ661+7</f>
        <v>41377</v>
      </c>
      <c r="AR660" s="877" t="s">
        <v>218</v>
      </c>
      <c r="AS660" s="1550" t="s">
        <v>107</v>
      </c>
      <c r="AT660" s="877" t="s">
        <v>253</v>
      </c>
      <c r="AU660" s="2339">
        <f>AU661+7</f>
        <v>41875</v>
      </c>
      <c r="AV660" s="877" t="s">
        <v>178</v>
      </c>
      <c r="AW660" s="2339" t="s">
        <v>107</v>
      </c>
      <c r="AX660" s="877" t="s">
        <v>257</v>
      </c>
      <c r="AY660" s="1550">
        <f>AY661+7</f>
        <v>41973</v>
      </c>
      <c r="AZ660" s="877" t="s">
        <v>213</v>
      </c>
      <c r="BA660" s="2339" t="s">
        <v>107</v>
      </c>
      <c r="BB660" s="877" t="s">
        <v>216</v>
      </c>
      <c r="BC660" s="1550">
        <f>BC661+7</f>
        <v>42113</v>
      </c>
      <c r="BD660" s="877" t="s">
        <v>218</v>
      </c>
      <c r="BE660" s="2339" t="s">
        <v>107</v>
      </c>
      <c r="BF660" s="877" t="s">
        <v>253</v>
      </c>
      <c r="BG660" s="1550">
        <f>BG661+7</f>
        <v>42253</v>
      </c>
      <c r="BH660" s="877" t="s">
        <v>178</v>
      </c>
      <c r="BI660" s="2339" t="s">
        <v>107</v>
      </c>
      <c r="BJ660" s="877" t="s">
        <v>257</v>
      </c>
      <c r="BK660" s="1550">
        <f>BK661+7</f>
        <v>42351</v>
      </c>
      <c r="BL660" s="877" t="s">
        <v>218</v>
      </c>
      <c r="BM660" s="2339" t="s">
        <v>107</v>
      </c>
      <c r="BN660" s="877" t="s">
        <v>257</v>
      </c>
      <c r="BO660" s="1550">
        <f>BO661+7</f>
        <v>42491</v>
      </c>
      <c r="BP660" s="877" t="s">
        <v>218</v>
      </c>
      <c r="BQ660" s="2339" t="s">
        <v>107</v>
      </c>
      <c r="BR660" s="877" t="s">
        <v>257</v>
      </c>
    </row>
    <row r="661" spans="1:122" ht="30" hidden="1" customHeight="1" thickBot="1" x14ac:dyDescent="0.3">
      <c r="A661" s="4758"/>
      <c r="B661" s="4742"/>
      <c r="C661" s="2120" t="s">
        <v>160</v>
      </c>
      <c r="D661" s="2120" t="s">
        <v>160</v>
      </c>
      <c r="E661" s="211"/>
      <c r="F661" s="211"/>
      <c r="G661" s="211"/>
      <c r="H661" s="211"/>
      <c r="I661" s="211"/>
      <c r="J661" s="211"/>
      <c r="K661" s="209"/>
      <c r="L661" s="209"/>
      <c r="M661" s="210"/>
      <c r="N661" s="218"/>
      <c r="O661" s="2164" t="e">
        <f>O660-7</f>
        <v>#REF!</v>
      </c>
      <c r="P661" s="2164" t="s">
        <v>107</v>
      </c>
      <c r="Q661" s="2164">
        <f>Q660-7</f>
        <v>40840</v>
      </c>
      <c r="R661" s="2165" t="e">
        <f>R660-7</f>
        <v>#REF!</v>
      </c>
      <c r="S661" s="2166" t="s">
        <v>107</v>
      </c>
      <c r="T661" s="2127" t="s">
        <v>175</v>
      </c>
      <c r="U661" s="2166" t="s">
        <v>107</v>
      </c>
      <c r="V661" s="2126" t="s">
        <v>177</v>
      </c>
      <c r="W661" s="2165">
        <f>W649-39</f>
        <v>41161</v>
      </c>
      <c r="X661" s="2126" t="s">
        <v>178</v>
      </c>
      <c r="Y661" s="788" t="s">
        <v>178</v>
      </c>
      <c r="Z661" s="791" t="s">
        <v>107</v>
      </c>
      <c r="AA661" s="794" t="s">
        <v>166</v>
      </c>
      <c r="AB661" s="2172">
        <f>AB649-39</f>
        <v>41287</v>
      </c>
      <c r="AC661" s="843" t="s">
        <v>167</v>
      </c>
      <c r="AD661" s="856" t="s">
        <v>107</v>
      </c>
      <c r="AE661" s="857" t="s">
        <v>212</v>
      </c>
      <c r="AF661" s="2172">
        <f>AF649-39</f>
        <v>41399</v>
      </c>
      <c r="AG661" s="878" t="s">
        <v>256</v>
      </c>
      <c r="AH661" s="856" t="s">
        <v>107</v>
      </c>
      <c r="AI661" s="2172">
        <f>AI649-39</f>
        <v>41125</v>
      </c>
      <c r="AJ661" s="878" t="s">
        <v>178</v>
      </c>
      <c r="AK661" s="856" t="s">
        <v>107</v>
      </c>
      <c r="AL661" s="878" t="s">
        <v>257</v>
      </c>
      <c r="AM661" s="2172">
        <f>AM649-39</f>
        <v>41231</v>
      </c>
      <c r="AN661" s="878" t="s">
        <v>213</v>
      </c>
      <c r="AO661" s="856" t="s">
        <v>107</v>
      </c>
      <c r="AP661" s="878" t="s">
        <v>216</v>
      </c>
      <c r="AQ661" s="2172">
        <f>AQ649-39</f>
        <v>41370</v>
      </c>
      <c r="AR661" s="878" t="s">
        <v>218</v>
      </c>
      <c r="AS661" s="2172" t="s">
        <v>107</v>
      </c>
      <c r="AT661" s="878" t="s">
        <v>253</v>
      </c>
      <c r="AU661" s="942">
        <f>AU649-39</f>
        <v>41868</v>
      </c>
      <c r="AV661" s="878" t="s">
        <v>178</v>
      </c>
      <c r="AW661" s="942" t="s">
        <v>107</v>
      </c>
      <c r="AX661" s="878" t="s">
        <v>257</v>
      </c>
      <c r="AY661" s="2172">
        <f>AY649-39</f>
        <v>41966</v>
      </c>
      <c r="AZ661" s="878" t="s">
        <v>213</v>
      </c>
      <c r="BA661" s="942" t="s">
        <v>107</v>
      </c>
      <c r="BB661" s="878" t="s">
        <v>216</v>
      </c>
      <c r="BC661" s="2172">
        <f>BC649-39</f>
        <v>42106</v>
      </c>
      <c r="BD661" s="878" t="s">
        <v>218</v>
      </c>
      <c r="BE661" s="942" t="s">
        <v>107</v>
      </c>
      <c r="BF661" s="878" t="s">
        <v>253</v>
      </c>
      <c r="BG661" s="2172">
        <f>BG649-39</f>
        <v>42246</v>
      </c>
      <c r="BH661" s="878" t="s">
        <v>178</v>
      </c>
      <c r="BI661" s="942" t="s">
        <v>107</v>
      </c>
      <c r="BJ661" s="878" t="s">
        <v>257</v>
      </c>
      <c r="BK661" s="2172">
        <f>BK649-39</f>
        <v>42344</v>
      </c>
      <c r="BL661" s="878" t="s">
        <v>218</v>
      </c>
      <c r="BM661" s="942" t="s">
        <v>107</v>
      </c>
      <c r="BN661" s="878" t="s">
        <v>257</v>
      </c>
      <c r="BO661" s="2172">
        <f>BO649-39</f>
        <v>42484</v>
      </c>
      <c r="BP661" s="878" t="s">
        <v>218</v>
      </c>
      <c r="BQ661" s="942" t="s">
        <v>107</v>
      </c>
      <c r="BR661" s="878" t="s">
        <v>257</v>
      </c>
    </row>
    <row r="662" spans="1:122" ht="60" hidden="1" customHeight="1" thickBot="1" x14ac:dyDescent="0.3">
      <c r="A662" s="4758"/>
      <c r="B662" s="4742"/>
      <c r="C662" s="2177" t="s">
        <v>161</v>
      </c>
      <c r="D662" s="2177" t="s">
        <v>161</v>
      </c>
      <c r="E662" s="393"/>
      <c r="F662" s="393"/>
      <c r="G662" s="393"/>
      <c r="H662" s="393"/>
      <c r="I662" s="393"/>
      <c r="J662" s="393">
        <v>40646</v>
      </c>
      <c r="K662" s="212"/>
      <c r="L662" s="212"/>
      <c r="M662" s="394"/>
      <c r="N662" s="395"/>
      <c r="O662" s="2181" t="e">
        <f>O660</f>
        <v>#REF!</v>
      </c>
      <c r="P662" s="2181" t="s">
        <v>107</v>
      </c>
      <c r="Q662" s="2181">
        <f>Q660</f>
        <v>40847</v>
      </c>
      <c r="R662" s="2182" t="s">
        <v>38</v>
      </c>
      <c r="S662" s="2183" t="s">
        <v>162</v>
      </c>
      <c r="T662" s="2183" t="s">
        <v>162</v>
      </c>
      <c r="U662" s="2183" t="s">
        <v>162</v>
      </c>
      <c r="V662" s="2183" t="s">
        <v>162</v>
      </c>
      <c r="W662" s="2182" t="s">
        <v>173</v>
      </c>
      <c r="X662" s="2184" t="s">
        <v>174</v>
      </c>
      <c r="Y662" s="2182" t="s">
        <v>210</v>
      </c>
      <c r="Z662" s="4782" t="s">
        <v>162</v>
      </c>
      <c r="AA662" s="4765"/>
      <c r="AB662" s="4783" t="s">
        <v>224</v>
      </c>
      <c r="AC662" s="4784"/>
      <c r="AD662" s="4785" t="s">
        <v>162</v>
      </c>
      <c r="AE662" s="4786"/>
      <c r="AF662" s="4783" t="s">
        <v>258</v>
      </c>
      <c r="AG662" s="4784"/>
      <c r="AH662" s="880" t="s">
        <v>162</v>
      </c>
      <c r="AI662" s="4783" t="s">
        <v>259</v>
      </c>
      <c r="AJ662" s="4784"/>
      <c r="AK662" s="4785" t="s">
        <v>162</v>
      </c>
      <c r="AL662" s="4786"/>
      <c r="AM662" s="4783" t="s">
        <v>277</v>
      </c>
      <c r="AN662" s="4784"/>
      <c r="AO662" s="4785" t="s">
        <v>162</v>
      </c>
      <c r="AP662" s="4786"/>
      <c r="AQ662" s="4783" t="s">
        <v>280</v>
      </c>
      <c r="AR662" s="4784"/>
      <c r="AS662" s="4783"/>
      <c r="AT662" s="4784"/>
      <c r="AU662" s="4783" t="s">
        <v>300</v>
      </c>
      <c r="AV662" s="4784"/>
      <c r="AW662" s="4783"/>
      <c r="AX662" s="4784"/>
      <c r="AY662" s="4783" t="s">
        <v>301</v>
      </c>
      <c r="AZ662" s="4784"/>
      <c r="BA662" s="1064"/>
      <c r="BB662" s="1065"/>
      <c r="BC662" s="4783" t="s">
        <v>280</v>
      </c>
      <c r="BD662" s="4784"/>
      <c r="BE662" s="1064"/>
      <c r="BF662" s="1065"/>
      <c r="BG662" s="4783" t="s">
        <v>300</v>
      </c>
      <c r="BH662" s="4784"/>
      <c r="BI662" s="1064"/>
      <c r="BJ662" s="1065"/>
      <c r="BK662" s="4783" t="s">
        <v>416</v>
      </c>
      <c r="BL662" s="4784"/>
      <c r="BM662" s="1241"/>
      <c r="BN662" s="1242"/>
      <c r="BO662" s="4783" t="s">
        <v>415</v>
      </c>
      <c r="BP662" s="4784"/>
      <c r="BQ662" s="1064"/>
      <c r="BR662" s="1065"/>
    </row>
    <row r="663" spans="1:122" ht="150" hidden="1" customHeight="1" thickBot="1" x14ac:dyDescent="0.3">
      <c r="A663" s="4759"/>
      <c r="B663" s="4743"/>
      <c r="C663" s="327"/>
      <c r="D663" s="327"/>
      <c r="E663" s="212"/>
      <c r="F663" s="213" t="s">
        <v>78</v>
      </c>
      <c r="G663" s="213" t="s">
        <v>75</v>
      </c>
      <c r="H663" s="213"/>
      <c r="I663" s="213"/>
      <c r="J663" s="213"/>
      <c r="K663" s="214" t="s">
        <v>94</v>
      </c>
      <c r="L663" s="212"/>
      <c r="M663" s="215" t="s">
        <v>95</v>
      </c>
      <c r="N663" s="219"/>
      <c r="O663" s="222" t="s">
        <v>113</v>
      </c>
      <c r="P663" s="188"/>
      <c r="Q663" s="188"/>
      <c r="R663" s="251" t="s">
        <v>127</v>
      </c>
      <c r="S663" s="188"/>
      <c r="T663" s="253"/>
      <c r="U663" s="249"/>
      <c r="V663" s="216"/>
      <c r="W663" s="216"/>
      <c r="X663" s="265"/>
      <c r="Y663" s="204"/>
      <c r="Z663" s="265"/>
      <c r="AA663" s="263"/>
      <c r="AB663" s="411"/>
      <c r="AD663" s="463" t="s">
        <v>1</v>
      </c>
      <c r="AE663" s="858"/>
      <c r="AF663" s="858"/>
      <c r="AJ663" s="2095" t="s">
        <v>1</v>
      </c>
      <c r="AU663" s="2095" t="s">
        <v>1</v>
      </c>
    </row>
    <row r="664" spans="1:122" ht="21" hidden="1" x14ac:dyDescent="0.25">
      <c r="A664" s="11"/>
      <c r="B664" s="12"/>
      <c r="C664" s="4"/>
      <c r="D664" s="4"/>
      <c r="E664" s="13"/>
      <c r="F664" s="42"/>
      <c r="G664" s="42"/>
      <c r="H664" s="42"/>
      <c r="I664" s="42"/>
      <c r="J664" s="42"/>
      <c r="K664" s="13"/>
      <c r="L664" s="13"/>
      <c r="M664" s="189"/>
      <c r="AB664" s="15"/>
    </row>
    <row r="665" spans="1:122" ht="21" hidden="1" x14ac:dyDescent="0.25">
      <c r="A665" s="11"/>
      <c r="B665" s="12"/>
      <c r="C665" s="4"/>
      <c r="D665" s="4"/>
      <c r="E665" s="13"/>
      <c r="F665" s="42"/>
      <c r="G665" s="42"/>
      <c r="H665" s="42"/>
      <c r="I665" s="42"/>
      <c r="J665" s="42"/>
      <c r="K665" s="13"/>
      <c r="L665" s="13"/>
      <c r="M665" s="189"/>
      <c r="AB665" s="15"/>
    </row>
    <row r="666" spans="1:122" ht="21" hidden="1" x14ac:dyDescent="0.25">
      <c r="A666" s="11"/>
      <c r="B666" s="12"/>
      <c r="C666" s="4"/>
      <c r="D666" s="4"/>
      <c r="E666" s="13"/>
      <c r="F666" s="42"/>
      <c r="G666" s="42"/>
      <c r="H666" s="42"/>
      <c r="I666" s="42"/>
      <c r="J666" s="42"/>
      <c r="K666" s="13"/>
      <c r="L666" s="13"/>
      <c r="M666" s="189"/>
      <c r="AB666" s="15"/>
    </row>
    <row r="667" spans="1:122" ht="21" hidden="1" x14ac:dyDescent="0.25">
      <c r="A667" s="11"/>
      <c r="B667" s="12"/>
      <c r="C667" s="4"/>
      <c r="D667" s="4"/>
      <c r="E667" s="13"/>
      <c r="F667" s="42"/>
      <c r="G667" s="42"/>
      <c r="H667" s="42"/>
      <c r="I667" s="42"/>
      <c r="J667" s="42"/>
      <c r="K667" s="13"/>
      <c r="L667" s="13"/>
      <c r="M667" s="189"/>
      <c r="AB667" s="15"/>
    </row>
    <row r="668" spans="1:122" ht="21" hidden="1" x14ac:dyDescent="0.25">
      <c r="A668" s="11"/>
      <c r="B668" s="12"/>
      <c r="C668" s="4"/>
      <c r="D668" s="4"/>
      <c r="E668" s="13"/>
      <c r="F668" s="42"/>
      <c r="G668" s="42"/>
      <c r="H668" s="42"/>
      <c r="I668" s="42"/>
      <c r="J668" s="42"/>
      <c r="K668" s="13"/>
      <c r="L668" s="13"/>
      <c r="M668" s="189"/>
      <c r="AB668" s="15"/>
      <c r="AU668" s="15" t="s">
        <v>323</v>
      </c>
      <c r="BM668" s="181" t="s">
        <v>411</v>
      </c>
    </row>
    <row r="669" spans="1:122" s="19" customFormat="1" ht="30" hidden="1" customHeight="1" thickBot="1" x14ac:dyDescent="0.3">
      <c r="A669" s="4748" t="s">
        <v>327</v>
      </c>
      <c r="B669" s="4740" t="s">
        <v>398</v>
      </c>
      <c r="C669" s="399" t="s">
        <v>168</v>
      </c>
      <c r="D669" s="399" t="s">
        <v>168</v>
      </c>
      <c r="E669" s="403">
        <v>40754</v>
      </c>
      <c r="F669" s="382">
        <v>40420</v>
      </c>
      <c r="G669" s="382">
        <v>40451</v>
      </c>
      <c r="H669" s="382">
        <v>40481</v>
      </c>
      <c r="I669" s="382">
        <v>40512</v>
      </c>
      <c r="J669" s="382">
        <v>40542</v>
      </c>
      <c r="K669" s="382">
        <v>40938</v>
      </c>
      <c r="L669" s="382">
        <v>40602</v>
      </c>
      <c r="M669" s="383">
        <v>40632</v>
      </c>
      <c r="N669" s="384">
        <v>41029</v>
      </c>
      <c r="O669" s="244">
        <v>41059</v>
      </c>
      <c r="P669" s="244">
        <v>41090</v>
      </c>
      <c r="Q669" s="400">
        <v>41120</v>
      </c>
      <c r="R669" s="386">
        <v>41151</v>
      </c>
      <c r="S669" s="401">
        <v>41182</v>
      </c>
      <c r="T669" s="402">
        <v>406454</v>
      </c>
      <c r="U669" s="401">
        <v>41243</v>
      </c>
      <c r="V669" s="402">
        <v>41273</v>
      </c>
      <c r="W669" s="408">
        <v>41304</v>
      </c>
      <c r="X669" s="401">
        <v>41333</v>
      </c>
      <c r="Y669" s="400">
        <v>40998</v>
      </c>
      <c r="Z669" s="789">
        <v>41394</v>
      </c>
      <c r="AA669" s="792">
        <v>41424</v>
      </c>
      <c r="AB669" s="795">
        <v>41090</v>
      </c>
      <c r="AC669" s="798">
        <v>41485</v>
      </c>
      <c r="AD669" s="795">
        <v>41516</v>
      </c>
      <c r="AE669" s="796">
        <v>41547</v>
      </c>
      <c r="AF669" s="401">
        <v>41577</v>
      </c>
      <c r="AG669" s="401">
        <v>41608</v>
      </c>
      <c r="AH669" s="277">
        <v>41638</v>
      </c>
      <c r="AI669" s="277">
        <v>41304</v>
      </c>
      <c r="AJ669" s="27">
        <v>41333</v>
      </c>
      <c r="AK669" s="277">
        <v>41363</v>
      </c>
      <c r="AL669" s="277">
        <v>41394</v>
      </c>
      <c r="AM669" s="468">
        <v>41789</v>
      </c>
      <c r="AN669" s="277">
        <v>41820</v>
      </c>
      <c r="AO669" s="276">
        <v>41850</v>
      </c>
      <c r="AP669" s="276">
        <v>41881</v>
      </c>
      <c r="AQ669" s="400">
        <v>41912</v>
      </c>
      <c r="AR669" s="401">
        <v>41942</v>
      </c>
      <c r="AS669" s="400">
        <v>41973</v>
      </c>
      <c r="AT669" s="401">
        <v>42003</v>
      </c>
      <c r="AU669" s="978">
        <v>42034</v>
      </c>
      <c r="AV669" s="400">
        <v>42063</v>
      </c>
      <c r="AW669" s="978">
        <v>42093</v>
      </c>
      <c r="AX669" s="400">
        <v>42124</v>
      </c>
      <c r="AY669" s="401">
        <v>42154</v>
      </c>
      <c r="AZ669" s="400">
        <v>42185</v>
      </c>
      <c r="BA669" s="401">
        <v>42215</v>
      </c>
      <c r="BB669" s="277">
        <v>41881</v>
      </c>
      <c r="BC669" s="277">
        <v>41912</v>
      </c>
      <c r="BD669" s="277">
        <v>41942</v>
      </c>
      <c r="BE669" s="277">
        <v>41973</v>
      </c>
      <c r="BF669" s="277">
        <v>42003</v>
      </c>
      <c r="BG669" s="978">
        <v>42034</v>
      </c>
      <c r="BH669" s="400">
        <v>42063</v>
      </c>
      <c r="BI669" s="978">
        <v>42093</v>
      </c>
      <c r="BJ669" s="400">
        <v>42124</v>
      </c>
      <c r="BK669" s="401">
        <v>42154</v>
      </c>
      <c r="BL669" s="400">
        <v>42185</v>
      </c>
      <c r="BM669" s="468">
        <v>42581</v>
      </c>
      <c r="BN669" s="277">
        <v>42612</v>
      </c>
      <c r="BO669" s="276">
        <v>42643</v>
      </c>
      <c r="BP669" s="277">
        <v>42673</v>
      </c>
      <c r="BQ669" s="277">
        <v>42704</v>
      </c>
      <c r="BR669" s="275">
        <v>42734</v>
      </c>
      <c r="BS669" s="275">
        <v>42734</v>
      </c>
      <c r="CH669" s="15"/>
      <c r="CI669" s="15"/>
      <c r="CJ669" s="15"/>
      <c r="CK669" s="15"/>
      <c r="CL669" s="15"/>
      <c r="CM669" s="15"/>
      <c r="CN669" s="15"/>
      <c r="CO669" s="15"/>
      <c r="CP669" s="15"/>
      <c r="CQ669" s="2095"/>
      <c r="CR669" s="2095"/>
      <c r="CS669" s="15"/>
      <c r="CT669" s="15"/>
      <c r="CU669" s="15"/>
      <c r="CV669" s="15"/>
      <c r="CW669" s="3749"/>
      <c r="CX669" s="3749"/>
      <c r="CY669" s="3749"/>
      <c r="CZ669" s="3749"/>
      <c r="DA669" s="3749"/>
      <c r="DB669" s="3749"/>
      <c r="DC669" s="3749"/>
      <c r="DD669" s="3749"/>
      <c r="DE669" s="3749"/>
      <c r="DF669" s="3749"/>
      <c r="DG669" s="3749"/>
      <c r="DH669" s="3749"/>
      <c r="DI669" s="3749"/>
      <c r="DJ669" s="3749"/>
      <c r="DK669" s="3749"/>
      <c r="DL669" s="15"/>
      <c r="DM669" s="2095"/>
      <c r="DN669" s="15"/>
      <c r="DO669" s="15"/>
      <c r="DP669" s="15"/>
      <c r="DQ669" s="15"/>
      <c r="DR669" s="15"/>
    </row>
    <row r="670" spans="1:122" s="19" customFormat="1" ht="30" hidden="1" customHeight="1" thickBot="1" x14ac:dyDescent="0.3">
      <c r="A670" s="4749"/>
      <c r="B670" s="4741"/>
      <c r="C670" s="979" t="s">
        <v>320</v>
      </c>
      <c r="D670" s="979" t="s">
        <v>320</v>
      </c>
      <c r="E670" s="377"/>
      <c r="F670" s="377"/>
      <c r="G670" s="377"/>
      <c r="H670" s="377"/>
      <c r="I670" s="377"/>
      <c r="J670" s="377"/>
      <c r="K670" s="377"/>
      <c r="L670" s="377"/>
      <c r="M670" s="378"/>
      <c r="N670" s="379"/>
      <c r="O670" s="197"/>
      <c r="P670" s="197"/>
      <c r="Q670" s="243"/>
      <c r="R670" s="31"/>
      <c r="S670" s="317">
        <v>41182</v>
      </c>
      <c r="T670" s="318">
        <v>406454</v>
      </c>
      <c r="U670" s="317">
        <v>41243</v>
      </c>
      <c r="V670" s="317">
        <v>41273</v>
      </c>
      <c r="W670" s="243">
        <v>41304</v>
      </c>
      <c r="X670" s="317">
        <v>41333</v>
      </c>
      <c r="Y670" s="243">
        <v>40998</v>
      </c>
      <c r="Z670" s="1078">
        <v>41394</v>
      </c>
      <c r="AA670" s="1079">
        <v>41424</v>
      </c>
      <c r="AB670" s="316">
        <v>41090</v>
      </c>
      <c r="AC670" s="316">
        <v>41485</v>
      </c>
      <c r="AD670" s="1078">
        <v>41516</v>
      </c>
      <c r="AE670" s="1080">
        <v>41547</v>
      </c>
      <c r="AF670" s="317">
        <v>41577</v>
      </c>
      <c r="AG670" s="317">
        <v>41608</v>
      </c>
      <c r="AH670" s="317">
        <v>41638</v>
      </c>
      <c r="AI670" s="317">
        <v>41304</v>
      </c>
      <c r="AJ670" s="1081">
        <v>41333</v>
      </c>
      <c r="AK670" s="317">
        <v>41363</v>
      </c>
      <c r="AL670" s="317">
        <v>41394</v>
      </c>
      <c r="AM670" s="316">
        <v>41789</v>
      </c>
      <c r="AN670" s="317">
        <v>41820</v>
      </c>
      <c r="AO670" s="243">
        <v>41850</v>
      </c>
      <c r="AP670" s="243">
        <v>41881</v>
      </c>
      <c r="AQ670" s="316">
        <v>41912</v>
      </c>
      <c r="AR670" s="243"/>
      <c r="AS670" s="318"/>
      <c r="AT670" s="243"/>
      <c r="AU670" s="243">
        <v>41669</v>
      </c>
      <c r="AV670" s="318"/>
      <c r="AW670" s="243">
        <v>42093</v>
      </c>
      <c r="AX670" s="243"/>
      <c r="AY670" s="243"/>
      <c r="AZ670" s="316">
        <v>42185</v>
      </c>
      <c r="BA670" s="16"/>
      <c r="BB670" s="318"/>
      <c r="BC670" s="318">
        <v>41912</v>
      </c>
      <c r="BD670" s="318"/>
      <c r="BE670" s="318"/>
      <c r="BF670" s="318"/>
      <c r="BG670" s="243">
        <v>41669</v>
      </c>
      <c r="BH670" s="16"/>
      <c r="BI670" s="243">
        <v>42093</v>
      </c>
      <c r="BJ670" s="16"/>
      <c r="BK670" s="243"/>
      <c r="BL670" s="316">
        <v>42185</v>
      </c>
      <c r="BM670" s="318"/>
      <c r="BN670" s="318"/>
      <c r="BO670" s="318">
        <v>41912</v>
      </c>
      <c r="CH670" s="15"/>
      <c r="CI670" s="15"/>
      <c r="CJ670" s="15"/>
      <c r="CK670" s="15"/>
      <c r="CL670" s="15"/>
      <c r="CM670" s="15"/>
      <c r="CN670" s="15"/>
      <c r="CO670" s="15"/>
      <c r="CP670" s="15"/>
      <c r="CQ670" s="2095"/>
      <c r="CR670" s="2095"/>
      <c r="CS670" s="15"/>
      <c r="CT670" s="15"/>
      <c r="CU670" s="15"/>
      <c r="CV670" s="15"/>
      <c r="CW670" s="3749"/>
      <c r="CX670" s="3749"/>
      <c r="CY670" s="3749"/>
      <c r="CZ670" s="3749"/>
      <c r="DA670" s="3749"/>
      <c r="DB670" s="3749"/>
      <c r="DC670" s="3749"/>
      <c r="DD670" s="3749"/>
      <c r="DE670" s="3749"/>
      <c r="DF670" s="3749"/>
      <c r="DG670" s="3749"/>
      <c r="DH670" s="3749"/>
      <c r="DI670" s="3749"/>
      <c r="DJ670" s="3749"/>
      <c r="DK670" s="3749"/>
      <c r="DL670" s="15"/>
      <c r="DM670" s="2095"/>
      <c r="DN670" s="15"/>
      <c r="DO670" s="15"/>
      <c r="DP670" s="15"/>
      <c r="DQ670" s="15"/>
      <c r="DR670" s="15"/>
    </row>
    <row r="671" spans="1:122" ht="30" hidden="1" customHeight="1" x14ac:dyDescent="0.25">
      <c r="A671" s="4749"/>
      <c r="B671" s="4741"/>
      <c r="C671" s="380" t="s">
        <v>4</v>
      </c>
      <c r="D671" s="380" t="s">
        <v>4</v>
      </c>
      <c r="E671" s="381"/>
      <c r="F671" s="381"/>
      <c r="G671" s="381"/>
      <c r="H671" s="381"/>
      <c r="I671" s="381"/>
      <c r="J671" s="381"/>
      <c r="K671" s="382"/>
      <c r="L671" s="382"/>
      <c r="M671" s="383"/>
      <c r="N671" s="384"/>
      <c r="O671" s="244"/>
      <c r="P671" s="244"/>
      <c r="Q671" s="244" t="e">
        <f>Q673+7</f>
        <v>#REF!</v>
      </c>
      <c r="R671" s="385" t="e">
        <f>R673+7</f>
        <v>#REF!</v>
      </c>
      <c r="S671" s="387">
        <f>S673+7</f>
        <v>41075</v>
      </c>
      <c r="T671" s="1082" t="s">
        <v>175</v>
      </c>
      <c r="U671" s="387">
        <f>U673+7</f>
        <v>41138</v>
      </c>
      <c r="V671" s="372" t="s">
        <v>177</v>
      </c>
      <c r="W671" s="409">
        <f>W673+7</f>
        <v>41215</v>
      </c>
      <c r="X671" s="372" t="s">
        <v>178</v>
      </c>
      <c r="Y671" s="1083" t="s">
        <v>178</v>
      </c>
      <c r="Z671" s="767" t="e">
        <f>#REF!</f>
        <v>#REF!</v>
      </c>
      <c r="AA671" s="1084" t="s">
        <v>166</v>
      </c>
      <c r="AB671" s="767" t="e">
        <f>#REF!</f>
        <v>#REF!</v>
      </c>
      <c r="AC671" s="1085" t="s">
        <v>167</v>
      </c>
      <c r="AD671" s="1086" t="e">
        <f>#REF!</f>
        <v>#REF!</v>
      </c>
      <c r="AE671" s="1087" t="s">
        <v>212</v>
      </c>
      <c r="AF671" s="767" t="e">
        <f>#REF!</f>
        <v>#REF!</v>
      </c>
      <c r="AG671" s="1087" t="s">
        <v>256</v>
      </c>
      <c r="AH671" s="1086" t="e">
        <f>#REF!</f>
        <v>#REF!</v>
      </c>
      <c r="AI671" s="767" t="e">
        <f>#REF!</f>
        <v>#REF!</v>
      </c>
      <c r="AJ671" s="1088" t="s">
        <v>178</v>
      </c>
      <c r="AK671" s="1086" t="e">
        <f>#REF!</f>
        <v>#REF!</v>
      </c>
      <c r="AL671" s="1088" t="s">
        <v>257</v>
      </c>
      <c r="AM671" s="767" t="e">
        <f>#REF!</f>
        <v>#REF!</v>
      </c>
      <c r="AN671" s="1088" t="s">
        <v>213</v>
      </c>
      <c r="AO671" s="1086" t="e">
        <f>#REF!</f>
        <v>#REF!</v>
      </c>
      <c r="AP671" s="1088" t="s">
        <v>216</v>
      </c>
      <c r="AQ671" s="1089"/>
      <c r="AR671" s="1090"/>
      <c r="AS671" s="1089"/>
      <c r="AT671" s="1090"/>
      <c r="AU671" s="403">
        <f>AU65</f>
        <v>41564</v>
      </c>
      <c r="AV671" s="403"/>
      <c r="AW671" s="403">
        <f>AW65</f>
        <v>41585</v>
      </c>
      <c r="AX671" s="302">
        <f>AX65</f>
        <v>41985</v>
      </c>
      <c r="AY671" s="387"/>
      <c r="AZ671" s="302">
        <f>AZ65</f>
        <v>42062</v>
      </c>
      <c r="BA671" s="1070"/>
      <c r="BB671" s="1091"/>
      <c r="BC671" s="806">
        <f>BC65</f>
        <v>42167</v>
      </c>
      <c r="BD671" s="1092"/>
      <c r="BE671" s="1092"/>
      <c r="BF671" s="1092"/>
      <c r="BG671" s="806">
        <f>BG65</f>
        <v>42307</v>
      </c>
      <c r="BH671" s="1092"/>
      <c r="BI671" s="806">
        <f>BI65</f>
        <v>42342</v>
      </c>
      <c r="BJ671" s="1092"/>
      <c r="BK671" s="1092"/>
      <c r="BL671" s="806">
        <f>BL65</f>
        <v>42412</v>
      </c>
    </row>
    <row r="672" spans="1:122" ht="30" hidden="1" customHeight="1" x14ac:dyDescent="0.25">
      <c r="A672" s="4749"/>
      <c r="B672" s="4741"/>
      <c r="C672" s="291" t="s">
        <v>122</v>
      </c>
      <c r="D672" s="291" t="s">
        <v>122</v>
      </c>
      <c r="E672" s="238"/>
      <c r="F672" s="238"/>
      <c r="G672" s="238"/>
      <c r="H672" s="238"/>
      <c r="I672" s="238"/>
      <c r="J672" s="238"/>
      <c r="K672" s="233"/>
      <c r="L672" s="233"/>
      <c r="M672" s="234"/>
      <c r="N672" s="235"/>
      <c r="O672" s="236"/>
      <c r="P672" s="236"/>
      <c r="Q672" s="292">
        <v>40928</v>
      </c>
      <c r="R672" s="293">
        <v>40963</v>
      </c>
      <c r="S672" s="365">
        <f>S671-4</f>
        <v>41071</v>
      </c>
      <c r="T672" s="407" t="s">
        <v>175</v>
      </c>
      <c r="U672" s="365">
        <f>U671-4</f>
        <v>41134</v>
      </c>
      <c r="V672" s="225" t="s">
        <v>177</v>
      </c>
      <c r="W672" s="404">
        <f>W671-4</f>
        <v>41211</v>
      </c>
      <c r="X672" s="225" t="s">
        <v>178</v>
      </c>
      <c r="Y672" s="784" t="s">
        <v>178</v>
      </c>
      <c r="Z672" s="768">
        <f>Z106</f>
        <v>0</v>
      </c>
      <c r="AA672" s="777" t="s">
        <v>166</v>
      </c>
      <c r="AB672" s="768">
        <f>AB106</f>
        <v>0</v>
      </c>
      <c r="AC672" s="835" t="s">
        <v>167</v>
      </c>
      <c r="AD672" s="846">
        <f>AD106</f>
        <v>0</v>
      </c>
      <c r="AE672" s="847" t="s">
        <v>212</v>
      </c>
      <c r="AF672" s="768">
        <f>AF106</f>
        <v>0</v>
      </c>
      <c r="AG672" s="873" t="s">
        <v>256</v>
      </c>
      <c r="AH672" s="846">
        <f>AH106</f>
        <v>0</v>
      </c>
      <c r="AI672" s="768">
        <f>AI106</f>
        <v>0</v>
      </c>
      <c r="AJ672" s="873" t="s">
        <v>178</v>
      </c>
      <c r="AK672" s="846">
        <f>AK106</f>
        <v>0</v>
      </c>
      <c r="AL672" s="873" t="s">
        <v>257</v>
      </c>
      <c r="AM672" s="768">
        <f>AM106</f>
        <v>0</v>
      </c>
      <c r="AN672" s="873" t="s">
        <v>213</v>
      </c>
      <c r="AO672" s="846">
        <f>AO106</f>
        <v>0</v>
      </c>
      <c r="AP672" s="873" t="s">
        <v>216</v>
      </c>
      <c r="AQ672" s="982"/>
      <c r="AR672" s="983"/>
      <c r="AS672" s="982"/>
      <c r="AT672" s="983"/>
      <c r="AU672" s="974">
        <f>AU63</f>
        <v>41560</v>
      </c>
      <c r="AV672" s="974"/>
      <c r="AW672" s="974">
        <f>AW63</f>
        <v>41581</v>
      </c>
      <c r="AX672" s="255">
        <f>AX63</f>
        <v>41981</v>
      </c>
      <c r="AY672" s="414"/>
      <c r="AZ672" s="255">
        <f>AZ63</f>
        <v>42058</v>
      </c>
      <c r="BA672" s="538"/>
      <c r="BB672" s="266"/>
      <c r="BC672" s="14">
        <f>BC63</f>
        <v>42163</v>
      </c>
      <c r="BD672" s="890"/>
      <c r="BE672" s="890"/>
      <c r="BF672" s="890"/>
      <c r="BG672" s="14">
        <f>BG63</f>
        <v>42303</v>
      </c>
      <c r="BH672" s="890"/>
      <c r="BI672" s="14">
        <f>BI63</f>
        <v>42338</v>
      </c>
      <c r="BJ672" s="890"/>
      <c r="BK672" s="890"/>
      <c r="BL672" s="14">
        <f>BL63</f>
        <v>42408</v>
      </c>
    </row>
    <row r="673" spans="1:122" ht="30" hidden="1" customHeight="1" x14ac:dyDescent="0.25">
      <c r="A673" s="4749"/>
      <c r="B673" s="4741"/>
      <c r="C673" s="291" t="s">
        <v>121</v>
      </c>
      <c r="D673" s="291" t="s">
        <v>121</v>
      </c>
      <c r="E673" s="238"/>
      <c r="F673" s="238"/>
      <c r="G673" s="238"/>
      <c r="H673" s="238"/>
      <c r="I673" s="238"/>
      <c r="J673" s="238"/>
      <c r="K673" s="233"/>
      <c r="L673" s="233"/>
      <c r="M673" s="234"/>
      <c r="N673" s="235"/>
      <c r="O673" s="236"/>
      <c r="P673" s="236"/>
      <c r="Q673" s="236" t="e">
        <f>#REF!</f>
        <v>#REF!</v>
      </c>
      <c r="R673" s="237" t="e">
        <f>#REF!</f>
        <v>#REF!</v>
      </c>
      <c r="S673" s="365">
        <f>S674+2</f>
        <v>41068</v>
      </c>
      <c r="T673" s="407" t="s">
        <v>175</v>
      </c>
      <c r="U673" s="404">
        <f>U674+2</f>
        <v>41131</v>
      </c>
      <c r="V673" s="225" t="s">
        <v>177</v>
      </c>
      <c r="W673" s="412">
        <f>W674+2</f>
        <v>41208</v>
      </c>
      <c r="X673" s="225" t="s">
        <v>178</v>
      </c>
      <c r="Y673" s="784" t="s">
        <v>178</v>
      </c>
      <c r="Z673" s="768">
        <f>Z674+2</f>
        <v>2</v>
      </c>
      <c r="AA673" s="777" t="s">
        <v>166</v>
      </c>
      <c r="AB673" s="768">
        <f>AB674+2</f>
        <v>41350</v>
      </c>
      <c r="AC673" s="835" t="s">
        <v>167</v>
      </c>
      <c r="AD673" s="846">
        <f>AD674+2</f>
        <v>41413</v>
      </c>
      <c r="AE673" s="847" t="s">
        <v>212</v>
      </c>
      <c r="AF673" s="768">
        <f>AF674+2</f>
        <v>41440</v>
      </c>
      <c r="AG673" s="873" t="s">
        <v>256</v>
      </c>
      <c r="AH673" s="846">
        <f>AH674+2</f>
        <v>41503</v>
      </c>
      <c r="AI673" s="768">
        <f>AI674+2</f>
        <v>41216</v>
      </c>
      <c r="AJ673" s="873" t="s">
        <v>178</v>
      </c>
      <c r="AK673" s="846">
        <f>AK674+2</f>
        <v>41609</v>
      </c>
      <c r="AL673" s="873" t="s">
        <v>257</v>
      </c>
      <c r="AM673" s="768">
        <v>41277</v>
      </c>
      <c r="AN673" s="873" t="s">
        <v>213</v>
      </c>
      <c r="AO673" s="846">
        <f>AO674+2</f>
        <v>41391</v>
      </c>
      <c r="AP673" s="873" t="s">
        <v>216</v>
      </c>
      <c r="AQ673" s="982"/>
      <c r="AR673" s="983"/>
      <c r="AS673" s="982"/>
      <c r="AT673" s="983"/>
      <c r="AU673" s="974">
        <f>AU57</f>
        <v>41915</v>
      </c>
      <c r="AV673" s="974"/>
      <c r="AW673" s="974">
        <f>AW57</f>
        <v>41943</v>
      </c>
      <c r="AX673" s="255">
        <f>AX57</f>
        <v>41978</v>
      </c>
      <c r="AY673" s="414"/>
      <c r="AZ673" s="255">
        <f>AZ57</f>
        <v>42048</v>
      </c>
      <c r="BA673" s="538"/>
      <c r="BB673" s="266"/>
      <c r="BC673" s="14">
        <f>BC57</f>
        <v>42153</v>
      </c>
      <c r="BD673" s="890"/>
      <c r="BE673" s="890"/>
      <c r="BF673" s="890"/>
      <c r="BG673" s="14">
        <f>BG57</f>
        <v>42293</v>
      </c>
      <c r="BH673" s="890"/>
      <c r="BI673" s="14">
        <f>BI57</f>
        <v>42328</v>
      </c>
      <c r="BJ673" s="890"/>
      <c r="BK673" s="890"/>
      <c r="BL673" s="14">
        <f>BL57</f>
        <v>42426</v>
      </c>
    </row>
    <row r="674" spans="1:122" s="206" customFormat="1" ht="30" hidden="1" customHeight="1" x14ac:dyDescent="0.25">
      <c r="A674" s="4750"/>
      <c r="B674" s="4742"/>
      <c r="C674" s="599" t="s">
        <v>33</v>
      </c>
      <c r="D674" s="599" t="s">
        <v>33</v>
      </c>
      <c r="E674" s="211">
        <v>40183</v>
      </c>
      <c r="F674" s="211">
        <v>40590</v>
      </c>
      <c r="G674" s="211">
        <v>40604</v>
      </c>
      <c r="H674" s="211">
        <v>40275</v>
      </c>
      <c r="I674" s="211">
        <v>40674</v>
      </c>
      <c r="J674" s="211">
        <v>40337</v>
      </c>
      <c r="K674" s="207">
        <v>40737</v>
      </c>
      <c r="L674" s="207" t="s">
        <v>25</v>
      </c>
      <c r="M674" s="208">
        <v>40772</v>
      </c>
      <c r="N674" s="217">
        <v>40807</v>
      </c>
      <c r="O674" s="220">
        <v>40842</v>
      </c>
      <c r="P674" s="220" t="s">
        <v>107</v>
      </c>
      <c r="Q674" s="220">
        <v>40926</v>
      </c>
      <c r="R674" s="223">
        <v>40961</v>
      </c>
      <c r="S674" s="405">
        <v>41066</v>
      </c>
      <c r="T674" s="369" t="s">
        <v>175</v>
      </c>
      <c r="U674" s="406">
        <v>41129</v>
      </c>
      <c r="V674" s="373" t="s">
        <v>177</v>
      </c>
      <c r="W674" s="413">
        <v>41206</v>
      </c>
      <c r="X674" s="373" t="s">
        <v>178</v>
      </c>
      <c r="Y674" s="785" t="s">
        <v>178</v>
      </c>
      <c r="Z674" s="769">
        <f>Z96</f>
        <v>0</v>
      </c>
      <c r="AA674" s="778" t="s">
        <v>166</v>
      </c>
      <c r="AB674" s="769">
        <f>AB96</f>
        <v>41348</v>
      </c>
      <c r="AC674" s="836" t="s">
        <v>211</v>
      </c>
      <c r="AD674" s="848">
        <f>AD96</f>
        <v>41411</v>
      </c>
      <c r="AE674" s="849" t="s">
        <v>212</v>
      </c>
      <c r="AF674" s="769">
        <f>AF96</f>
        <v>41438</v>
      </c>
      <c r="AG674" s="874" t="s">
        <v>256</v>
      </c>
      <c r="AH674" s="848">
        <f>AH96</f>
        <v>41501</v>
      </c>
      <c r="AI674" s="769">
        <f>AI96</f>
        <v>41214</v>
      </c>
      <c r="AJ674" s="874" t="s">
        <v>178</v>
      </c>
      <c r="AK674" s="848">
        <f>AK96</f>
        <v>41607</v>
      </c>
      <c r="AL674" s="874" t="s">
        <v>257</v>
      </c>
      <c r="AM674" s="769">
        <f>AM96</f>
        <v>41312</v>
      </c>
      <c r="AN674" s="874" t="s">
        <v>213</v>
      </c>
      <c r="AO674" s="848">
        <f>AO96</f>
        <v>41389</v>
      </c>
      <c r="AP674" s="874" t="s">
        <v>216</v>
      </c>
      <c r="AQ674" s="982"/>
      <c r="AR674" s="983"/>
      <c r="AS674" s="982"/>
      <c r="AT674" s="983"/>
      <c r="AU674" s="975">
        <f>AU56</f>
        <v>41913</v>
      </c>
      <c r="AV674" s="975"/>
      <c r="AW674" s="975">
        <f>AW56</f>
        <v>41941</v>
      </c>
      <c r="AX674" s="939">
        <f>AX56</f>
        <v>41976</v>
      </c>
      <c r="AY674" s="405"/>
      <c r="AZ674" s="939">
        <f>AZ56</f>
        <v>42046</v>
      </c>
      <c r="BA674" s="1071"/>
      <c r="BB674" s="1074"/>
      <c r="BC674" s="869">
        <f>BC56</f>
        <v>42151</v>
      </c>
      <c r="BD674" s="1067"/>
      <c r="BE674" s="1067"/>
      <c r="BF674" s="1067"/>
      <c r="BG674" s="869">
        <f>BG56</f>
        <v>42291</v>
      </c>
      <c r="BH674" s="1067"/>
      <c r="BI674" s="869">
        <f>BI56</f>
        <v>42326</v>
      </c>
      <c r="BJ674" s="1067"/>
      <c r="BK674" s="1067"/>
      <c r="BL674" s="869">
        <f>BL56</f>
        <v>42424</v>
      </c>
      <c r="BM674" s="1247"/>
      <c r="BN674" s="1247"/>
      <c r="CH674" s="15"/>
      <c r="CI674" s="15"/>
      <c r="CJ674" s="15"/>
      <c r="CK674" s="15"/>
      <c r="CL674" s="15"/>
      <c r="CM674" s="15"/>
      <c r="CN674" s="15"/>
      <c r="CO674" s="15"/>
      <c r="CP674" s="15"/>
      <c r="CQ674" s="2095"/>
      <c r="CR674" s="2095"/>
      <c r="CS674" s="15"/>
      <c r="CT674" s="15"/>
      <c r="CU674" s="15"/>
      <c r="CV674" s="15"/>
      <c r="CW674" s="3749"/>
      <c r="CX674" s="3749"/>
      <c r="CY674" s="3749"/>
      <c r="CZ674" s="3749"/>
      <c r="DA674" s="3749"/>
      <c r="DB674" s="3749"/>
      <c r="DC674" s="3749"/>
      <c r="DD674" s="3749"/>
      <c r="DE674" s="3749"/>
      <c r="DF674" s="3749"/>
      <c r="DG674" s="3749"/>
      <c r="DH674" s="3749"/>
      <c r="DI674" s="3749"/>
      <c r="DJ674" s="3749"/>
      <c r="DK674" s="3749"/>
      <c r="DL674" s="15"/>
      <c r="DM674" s="2095"/>
      <c r="DN674" s="15"/>
      <c r="DO674" s="15"/>
      <c r="DP674" s="15"/>
      <c r="DQ674" s="15"/>
      <c r="DR674" s="15"/>
    </row>
    <row r="675" spans="1:122" ht="30" hidden="1" customHeight="1" x14ac:dyDescent="0.25">
      <c r="A675" s="4750"/>
      <c r="B675" s="4742"/>
      <c r="C675" s="6" t="s">
        <v>22</v>
      </c>
      <c r="D675" s="6" t="s">
        <v>22</v>
      </c>
      <c r="E675" s="211">
        <v>40543</v>
      </c>
      <c r="F675" s="211">
        <v>40199</v>
      </c>
      <c r="G675" s="211">
        <v>40600</v>
      </c>
      <c r="H675" s="211">
        <v>40270</v>
      </c>
      <c r="I675" s="211">
        <v>40669</v>
      </c>
      <c r="J675" s="211">
        <v>40332</v>
      </c>
      <c r="K675" s="209">
        <v>40732</v>
      </c>
      <c r="L675" s="209" t="s">
        <v>25</v>
      </c>
      <c r="M675" s="210">
        <v>40767</v>
      </c>
      <c r="N675" s="218">
        <v>40802</v>
      </c>
      <c r="O675" s="221">
        <v>40837</v>
      </c>
      <c r="P675" s="221" t="s">
        <v>107</v>
      </c>
      <c r="Q675" s="221">
        <v>40921</v>
      </c>
      <c r="R675" s="224">
        <v>40956</v>
      </c>
      <c r="S675" s="239" t="e">
        <f>#REF!</f>
        <v>#REF!</v>
      </c>
      <c r="T675" s="407" t="s">
        <v>175</v>
      </c>
      <c r="U675" s="239" t="e">
        <f>#REF!</f>
        <v>#REF!</v>
      </c>
      <c r="V675" s="225" t="s">
        <v>177</v>
      </c>
      <c r="W675" s="224" t="e">
        <f>#REF!</f>
        <v>#REF!</v>
      </c>
      <c r="X675" s="225" t="s">
        <v>178</v>
      </c>
      <c r="Y675" s="784" t="s">
        <v>178</v>
      </c>
      <c r="Z675" s="770" t="e">
        <f>#REF!</f>
        <v>#REF!</v>
      </c>
      <c r="AA675" s="777" t="s">
        <v>166</v>
      </c>
      <c r="AB675" s="770" t="e">
        <f>#REF!</f>
        <v>#REF!</v>
      </c>
      <c r="AC675" s="835" t="s">
        <v>167</v>
      </c>
      <c r="AD675" s="846" t="e">
        <f>#REF!</f>
        <v>#REF!</v>
      </c>
      <c r="AE675" s="847" t="s">
        <v>212</v>
      </c>
      <c r="AF675" s="770" t="e">
        <f>#REF!</f>
        <v>#REF!</v>
      </c>
      <c r="AG675" s="873" t="s">
        <v>256</v>
      </c>
      <c r="AH675" s="846" t="e">
        <f>#REF!</f>
        <v>#REF!</v>
      </c>
      <c r="AI675" s="770" t="e">
        <f>#REF!</f>
        <v>#REF!</v>
      </c>
      <c r="AJ675" s="873" t="s">
        <v>178</v>
      </c>
      <c r="AK675" s="846" t="e">
        <f>#REF!</f>
        <v>#REF!</v>
      </c>
      <c r="AL675" s="873" t="s">
        <v>257</v>
      </c>
      <c r="AM675" s="770" t="e">
        <f>#REF!</f>
        <v>#REF!</v>
      </c>
      <c r="AN675" s="873" t="s">
        <v>213</v>
      </c>
      <c r="AO675" s="846" t="e">
        <f>#REF!</f>
        <v>#REF!</v>
      </c>
      <c r="AP675" s="873" t="s">
        <v>216</v>
      </c>
      <c r="AQ675" s="984"/>
      <c r="AR675" s="983"/>
      <c r="AS675" s="984"/>
      <c r="AT675" s="983"/>
      <c r="AU675" s="974">
        <f>AU674-6</f>
        <v>41907</v>
      </c>
      <c r="AV675" s="974"/>
      <c r="AW675" s="974">
        <f>AW674-6</f>
        <v>41935</v>
      </c>
      <c r="AX675" s="255">
        <f>AX674-6</f>
        <v>41970</v>
      </c>
      <c r="AY675" s="221"/>
      <c r="AZ675" s="255">
        <f>AZ674-6</f>
        <v>42040</v>
      </c>
      <c r="BA675" s="538"/>
      <c r="BB675" s="266"/>
      <c r="BC675" s="14">
        <f>BC674-6</f>
        <v>42145</v>
      </c>
      <c r="BD675" s="890"/>
      <c r="BE675" s="890"/>
      <c r="BF675" s="890"/>
      <c r="BG675" s="14">
        <f>BG674-6</f>
        <v>42285</v>
      </c>
      <c r="BH675" s="890"/>
      <c r="BI675" s="14">
        <f>BI674-6</f>
        <v>42320</v>
      </c>
      <c r="BJ675" s="890"/>
      <c r="BK675" s="890"/>
      <c r="BL675" s="14">
        <f>BL674-6</f>
        <v>42418</v>
      </c>
    </row>
    <row r="676" spans="1:122" ht="30" hidden="1" customHeight="1" x14ac:dyDescent="0.25">
      <c r="A676" s="4750"/>
      <c r="B676" s="4742"/>
      <c r="C676" s="389" t="s">
        <v>319</v>
      </c>
      <c r="D676" s="389" t="s">
        <v>319</v>
      </c>
      <c r="E676" s="211"/>
      <c r="F676" s="211"/>
      <c r="G676" s="211"/>
      <c r="H676" s="211"/>
      <c r="I676" s="211"/>
      <c r="J676" s="211"/>
      <c r="K676" s="209"/>
      <c r="L676" s="209"/>
      <c r="M676" s="210"/>
      <c r="N676" s="218"/>
      <c r="O676" s="226">
        <f>O675-4</f>
        <v>40833</v>
      </c>
      <c r="P676" s="226" t="s">
        <v>107</v>
      </c>
      <c r="Q676" s="226">
        <f>Q675-4</f>
        <v>40917</v>
      </c>
      <c r="R676" s="227">
        <f>R675-4</f>
        <v>40952</v>
      </c>
      <c r="S676" s="240">
        <f>S674-9</f>
        <v>41057</v>
      </c>
      <c r="T676" s="363" t="s">
        <v>176</v>
      </c>
      <c r="U676" s="240">
        <f>U674-9</f>
        <v>41120</v>
      </c>
      <c r="V676" s="374" t="s">
        <v>177</v>
      </c>
      <c r="W676" s="227">
        <f>W674-9</f>
        <v>41197</v>
      </c>
      <c r="X676" s="374" t="s">
        <v>178</v>
      </c>
      <c r="Y676" s="786" t="s">
        <v>178</v>
      </c>
      <c r="Z676" s="771" t="e">
        <f>Z675-4</f>
        <v>#REF!</v>
      </c>
      <c r="AA676" s="779" t="s">
        <v>166</v>
      </c>
      <c r="AB676" s="771">
        <f>AB674-9</f>
        <v>41339</v>
      </c>
      <c r="AC676" s="838" t="s">
        <v>167</v>
      </c>
      <c r="AD676" s="850" t="e">
        <f>AD675-4</f>
        <v>#REF!</v>
      </c>
      <c r="AE676" s="851" t="s">
        <v>212</v>
      </c>
      <c r="AF676" s="771">
        <f>AF674-9</f>
        <v>41429</v>
      </c>
      <c r="AG676" s="875" t="s">
        <v>256</v>
      </c>
      <c r="AH676" s="850" t="e">
        <f>AH675-4</f>
        <v>#REF!</v>
      </c>
      <c r="AI676" s="771">
        <f>AI674-9</f>
        <v>41205</v>
      </c>
      <c r="AJ676" s="875" t="s">
        <v>178</v>
      </c>
      <c r="AK676" s="850" t="e">
        <f>AK675-4</f>
        <v>#REF!</v>
      </c>
      <c r="AL676" s="875" t="s">
        <v>257</v>
      </c>
      <c r="AM676" s="771">
        <f>AM674-9</f>
        <v>41303</v>
      </c>
      <c r="AN676" s="875" t="s">
        <v>213</v>
      </c>
      <c r="AO676" s="918" t="e">
        <f>AO675-4</f>
        <v>#REF!</v>
      </c>
      <c r="AP676" s="875" t="s">
        <v>216</v>
      </c>
      <c r="AQ676" s="984"/>
      <c r="AR676" s="983"/>
      <c r="AS676" s="984"/>
      <c r="AT676" s="983"/>
      <c r="AU676" s="976">
        <f>AU675-17</f>
        <v>41890</v>
      </c>
      <c r="AV676" s="976"/>
      <c r="AW676" s="976">
        <f>AW675-17</f>
        <v>41918</v>
      </c>
      <c r="AX676" s="940">
        <f>AX675-17</f>
        <v>41953</v>
      </c>
      <c r="AY676" s="226"/>
      <c r="AZ676" s="940">
        <f>AZ675-17</f>
        <v>42023</v>
      </c>
      <c r="BA676" s="561"/>
      <c r="BB676" s="1075"/>
      <c r="BC676" s="870">
        <f>BC675-17</f>
        <v>42128</v>
      </c>
      <c r="BD676" s="1068"/>
      <c r="BE676" s="1068"/>
      <c r="BF676" s="1068"/>
      <c r="BG676" s="870">
        <f>BG675-17</f>
        <v>42268</v>
      </c>
      <c r="BH676" s="1068"/>
      <c r="BI676" s="870">
        <f>BI675-17</f>
        <v>42303</v>
      </c>
      <c r="BJ676" s="1068"/>
      <c r="BK676" s="1068"/>
      <c r="BL676" s="870">
        <f>BL675-17</f>
        <v>42401</v>
      </c>
    </row>
    <row r="677" spans="1:122" ht="30" hidden="1" customHeight="1" x14ac:dyDescent="0.25">
      <c r="A677" s="4750"/>
      <c r="B677" s="4742"/>
      <c r="C677" s="389" t="s">
        <v>322</v>
      </c>
      <c r="D677" s="389" t="s">
        <v>322</v>
      </c>
      <c r="E677" s="211"/>
      <c r="F677" s="211"/>
      <c r="G677" s="211"/>
      <c r="H677" s="211"/>
      <c r="I677" s="211"/>
      <c r="J677" s="211"/>
      <c r="K677" s="209"/>
      <c r="L677" s="209"/>
      <c r="M677" s="210"/>
      <c r="N677" s="218"/>
      <c r="O677" s="226">
        <f>O676-7</f>
        <v>40826</v>
      </c>
      <c r="P677" s="226" t="s">
        <v>107</v>
      </c>
      <c r="Q677" s="226">
        <f>Q676-7</f>
        <v>40910</v>
      </c>
      <c r="R677" s="227">
        <f>R676-7</f>
        <v>40945</v>
      </c>
      <c r="S677" s="240">
        <f>S676-7</f>
        <v>41050</v>
      </c>
      <c r="T677" s="363" t="s">
        <v>176</v>
      </c>
      <c r="U677" s="240">
        <f>U676-7</f>
        <v>41113</v>
      </c>
      <c r="V677" s="374" t="s">
        <v>177</v>
      </c>
      <c r="W677" s="227">
        <f>W676-7</f>
        <v>41190</v>
      </c>
      <c r="X677" s="374" t="s">
        <v>178</v>
      </c>
      <c r="Y677" s="786" t="s">
        <v>178</v>
      </c>
      <c r="Z677" s="771" t="e">
        <f>Z676-7</f>
        <v>#REF!</v>
      </c>
      <c r="AA677" s="779" t="s">
        <v>166</v>
      </c>
      <c r="AB677" s="771">
        <f>AB676-7</f>
        <v>41332</v>
      </c>
      <c r="AC677" s="838" t="s">
        <v>167</v>
      </c>
      <c r="AD677" s="850" t="e">
        <f>AD676-7</f>
        <v>#REF!</v>
      </c>
      <c r="AE677" s="851" t="s">
        <v>212</v>
      </c>
      <c r="AF677" s="771">
        <f>AF676-7</f>
        <v>41422</v>
      </c>
      <c r="AG677" s="875" t="s">
        <v>256</v>
      </c>
      <c r="AH677" s="850" t="e">
        <f>AH676-7</f>
        <v>#REF!</v>
      </c>
      <c r="AI677" s="771">
        <f>AI676-7</f>
        <v>41198</v>
      </c>
      <c r="AJ677" s="875" t="s">
        <v>178</v>
      </c>
      <c r="AK677" s="850" t="e">
        <f>AK676-7</f>
        <v>#REF!</v>
      </c>
      <c r="AL677" s="875" t="s">
        <v>257</v>
      </c>
      <c r="AM677" s="771">
        <f>AM676-7</f>
        <v>41296</v>
      </c>
      <c r="AN677" s="875" t="s">
        <v>213</v>
      </c>
      <c r="AO677" s="918" t="e">
        <f>AO676-7</f>
        <v>#REF!</v>
      </c>
      <c r="AP677" s="875" t="s">
        <v>216</v>
      </c>
      <c r="AQ677" s="984"/>
      <c r="AR677" s="983"/>
      <c r="AS677" s="984"/>
      <c r="AT677" s="983"/>
      <c r="AU677" s="976">
        <f>AU675-24</f>
        <v>41883</v>
      </c>
      <c r="AV677" s="976"/>
      <c r="AW677" s="976">
        <f>AW675-24</f>
        <v>41911</v>
      </c>
      <c r="AX677" s="940">
        <f>AX675-24</f>
        <v>41946</v>
      </c>
      <c r="AY677" s="226"/>
      <c r="AZ677" s="940">
        <f>AZ675-24</f>
        <v>42016</v>
      </c>
      <c r="BA677" s="561"/>
      <c r="BB677" s="1075"/>
      <c r="BC677" s="870">
        <f>BC675-24</f>
        <v>42121</v>
      </c>
      <c r="BD677" s="1068"/>
      <c r="BE677" s="1068"/>
      <c r="BF677" s="1068"/>
      <c r="BG677" s="870">
        <f>BG675-24</f>
        <v>42261</v>
      </c>
      <c r="BH677" s="1068"/>
      <c r="BI677" s="870">
        <f>BI675-24</f>
        <v>42296</v>
      </c>
      <c r="BJ677" s="1068"/>
      <c r="BK677" s="1068"/>
      <c r="BL677" s="870">
        <f>BL675-24</f>
        <v>42394</v>
      </c>
    </row>
    <row r="678" spans="1:122" ht="30" hidden="1" customHeight="1" x14ac:dyDescent="0.25">
      <c r="A678" s="4750"/>
      <c r="B678" s="4742"/>
      <c r="C678" s="389" t="s">
        <v>321</v>
      </c>
      <c r="D678" s="389" t="s">
        <v>321</v>
      </c>
      <c r="E678" s="211">
        <v>40529</v>
      </c>
      <c r="F678" s="211">
        <v>40543</v>
      </c>
      <c r="G678" s="211">
        <v>40195</v>
      </c>
      <c r="H678" s="211">
        <v>40249</v>
      </c>
      <c r="I678" s="211">
        <v>40648</v>
      </c>
      <c r="J678" s="211">
        <v>40665</v>
      </c>
      <c r="K678" s="209">
        <v>40711</v>
      </c>
      <c r="L678" s="209" t="s">
        <v>25</v>
      </c>
      <c r="M678" s="210">
        <v>40746</v>
      </c>
      <c r="N678" s="218">
        <v>40781</v>
      </c>
      <c r="O678" s="226">
        <f>O677-3</f>
        <v>40823</v>
      </c>
      <c r="P678" s="226" t="s">
        <v>107</v>
      </c>
      <c r="Q678" s="226">
        <f>Q677-3</f>
        <v>40907</v>
      </c>
      <c r="R678" s="227">
        <f>R677-3</f>
        <v>40942</v>
      </c>
      <c r="S678" s="240">
        <f>S677-3</f>
        <v>41047</v>
      </c>
      <c r="T678" s="363" t="s">
        <v>176</v>
      </c>
      <c r="U678" s="240">
        <f>U677-3</f>
        <v>41110</v>
      </c>
      <c r="V678" s="374" t="s">
        <v>177</v>
      </c>
      <c r="W678" s="227">
        <f>W677-3</f>
        <v>41187</v>
      </c>
      <c r="X678" s="374" t="s">
        <v>178</v>
      </c>
      <c r="Y678" s="786" t="s">
        <v>178</v>
      </c>
      <c r="Z678" s="771" t="e">
        <f>Z677-3</f>
        <v>#REF!</v>
      </c>
      <c r="AA678" s="779" t="s">
        <v>166</v>
      </c>
      <c r="AB678" s="771">
        <f>AB677-3</f>
        <v>41329</v>
      </c>
      <c r="AC678" s="838" t="s">
        <v>167</v>
      </c>
      <c r="AD678" s="850" t="e">
        <f>AD677-3</f>
        <v>#REF!</v>
      </c>
      <c r="AE678" s="851" t="s">
        <v>212</v>
      </c>
      <c r="AF678" s="771">
        <f>AF677-3</f>
        <v>41419</v>
      </c>
      <c r="AG678" s="875" t="s">
        <v>256</v>
      </c>
      <c r="AH678" s="850" t="e">
        <f>AH677-3</f>
        <v>#REF!</v>
      </c>
      <c r="AI678" s="771">
        <f>AI677-3</f>
        <v>41195</v>
      </c>
      <c r="AJ678" s="875" t="s">
        <v>178</v>
      </c>
      <c r="AK678" s="850" t="e">
        <f>AK677-3</f>
        <v>#REF!</v>
      </c>
      <c r="AL678" s="875" t="s">
        <v>257</v>
      </c>
      <c r="AM678" s="771">
        <f>AM677-3</f>
        <v>41293</v>
      </c>
      <c r="AN678" s="875" t="s">
        <v>213</v>
      </c>
      <c r="AO678" s="918" t="e">
        <f>AO677-3</f>
        <v>#REF!</v>
      </c>
      <c r="AP678" s="875" t="s">
        <v>216</v>
      </c>
      <c r="AQ678" s="984"/>
      <c r="AR678" s="983"/>
      <c r="AS678" s="984"/>
      <c r="AT678" s="983"/>
      <c r="AU678" s="976">
        <f>AU677-7</f>
        <v>41876</v>
      </c>
      <c r="AV678" s="976"/>
      <c r="AW678" s="976">
        <f>AW677-7</f>
        <v>41904</v>
      </c>
      <c r="AX678" s="940">
        <f>AX677-7</f>
        <v>41939</v>
      </c>
      <c r="AY678" s="226"/>
      <c r="AZ678" s="940">
        <f>AZ677-7</f>
        <v>42009</v>
      </c>
      <c r="BA678" s="561"/>
      <c r="BB678" s="1075"/>
      <c r="BC678" s="870">
        <f>BC677-7</f>
        <v>42114</v>
      </c>
      <c r="BD678" s="1068"/>
      <c r="BE678" s="1068"/>
      <c r="BF678" s="1068"/>
      <c r="BG678" s="870">
        <f>BG677-7</f>
        <v>42254</v>
      </c>
      <c r="BH678" s="1068"/>
      <c r="BI678" s="870">
        <f>BI677-7</f>
        <v>42289</v>
      </c>
      <c r="BJ678" s="1068"/>
      <c r="BK678" s="1068"/>
      <c r="BL678" s="870">
        <f>BL677-7</f>
        <v>42387</v>
      </c>
    </row>
    <row r="679" spans="1:122" ht="30" hidden="1" customHeight="1" x14ac:dyDescent="0.25">
      <c r="A679" s="4750"/>
      <c r="B679" s="4742"/>
      <c r="C679" s="390" t="s">
        <v>318</v>
      </c>
      <c r="D679" s="390" t="s">
        <v>318</v>
      </c>
      <c r="E679" s="211">
        <v>40525</v>
      </c>
      <c r="F679" s="211">
        <v>40532</v>
      </c>
      <c r="G679" s="211">
        <v>40195</v>
      </c>
      <c r="H679" s="211">
        <v>40245</v>
      </c>
      <c r="I679" s="211">
        <v>40644</v>
      </c>
      <c r="J679" s="211">
        <v>40665</v>
      </c>
      <c r="K679" s="209">
        <v>40700</v>
      </c>
      <c r="L679" s="209" t="s">
        <v>25</v>
      </c>
      <c r="M679" s="210">
        <v>40742</v>
      </c>
      <c r="N679" s="218">
        <v>40777</v>
      </c>
      <c r="O679" s="228" t="e">
        <f>#REF!-4</f>
        <v>#REF!</v>
      </c>
      <c r="P679" s="228" t="s">
        <v>107</v>
      </c>
      <c r="Q679" s="252" t="s">
        <v>29</v>
      </c>
      <c r="R679" s="229" t="e">
        <f>#REF!-4</f>
        <v>#REF!</v>
      </c>
      <c r="S679" s="241" t="e">
        <f>#REF!-4</f>
        <v>#REF!</v>
      </c>
      <c r="T679" s="364" t="s">
        <v>175</v>
      </c>
      <c r="U679" s="241" t="e">
        <f>#REF!-4</f>
        <v>#REF!</v>
      </c>
      <c r="V679" s="250" t="s">
        <v>177</v>
      </c>
      <c r="W679" s="229" t="s">
        <v>107</v>
      </c>
      <c r="X679" s="250" t="s">
        <v>178</v>
      </c>
      <c r="Y679" s="787" t="s">
        <v>178</v>
      </c>
      <c r="Z679" s="772" t="e">
        <f>#REF!-4</f>
        <v>#REF!</v>
      </c>
      <c r="AA679" s="780" t="s">
        <v>166</v>
      </c>
      <c r="AB679" s="772" t="s">
        <v>107</v>
      </c>
      <c r="AC679" s="840" t="s">
        <v>167</v>
      </c>
      <c r="AD679" s="852" t="e">
        <f>#REF!-4</f>
        <v>#REF!</v>
      </c>
      <c r="AE679" s="853" t="s">
        <v>212</v>
      </c>
      <c r="AF679" s="772" t="s">
        <v>107</v>
      </c>
      <c r="AG679" s="876" t="s">
        <v>256</v>
      </c>
      <c r="AH679" s="852" t="e">
        <f>#REF!-4</f>
        <v>#REF!</v>
      </c>
      <c r="AI679" s="772" t="s">
        <v>107</v>
      </c>
      <c r="AJ679" s="876" t="s">
        <v>178</v>
      </c>
      <c r="AK679" s="852" t="e">
        <f>#REF!-4</f>
        <v>#REF!</v>
      </c>
      <c r="AL679" s="876" t="s">
        <v>257</v>
      </c>
      <c r="AM679" s="772" t="s">
        <v>107</v>
      </c>
      <c r="AN679" s="876" t="s">
        <v>213</v>
      </c>
      <c r="AO679" s="917" t="e">
        <f>#REF!-4</f>
        <v>#REF!</v>
      </c>
      <c r="AP679" s="876" t="s">
        <v>216</v>
      </c>
      <c r="AQ679" s="984"/>
      <c r="AR679" s="983"/>
      <c r="AS679" s="985"/>
      <c r="AT679" s="983"/>
      <c r="AU679" s="977">
        <f>AT56</f>
        <v>41520</v>
      </c>
      <c r="AV679" s="977"/>
      <c r="AW679" s="977" t="str">
        <f>AV56</f>
        <v>same as 1/30</v>
      </c>
      <c r="AX679" s="544">
        <f>AW56</f>
        <v>41941</v>
      </c>
      <c r="AY679" s="228"/>
      <c r="AZ679" s="544">
        <f>AY56</f>
        <v>42011</v>
      </c>
      <c r="BA679" s="1072"/>
      <c r="BB679" s="1076"/>
      <c r="BC679" s="871">
        <f>BB56</f>
        <v>42116</v>
      </c>
      <c r="BD679" s="1069"/>
      <c r="BE679" s="1069"/>
      <c r="BF679" s="1069"/>
      <c r="BG679" s="871">
        <f>BF56</f>
        <v>42256</v>
      </c>
      <c r="BH679" s="1069"/>
      <c r="BI679" s="871" t="str">
        <f>BH56</f>
        <v>same as 1/30</v>
      </c>
      <c r="BJ679" s="1069"/>
      <c r="BK679" s="1069"/>
      <c r="BL679" s="871">
        <f>BK56</f>
        <v>42389</v>
      </c>
    </row>
    <row r="680" spans="1:122" ht="30" hidden="1" customHeight="1" thickBot="1" x14ac:dyDescent="0.3">
      <c r="A680" s="4750"/>
      <c r="B680" s="4742"/>
      <c r="C680" s="1028" t="s">
        <v>317</v>
      </c>
      <c r="D680" s="1028" t="s">
        <v>317</v>
      </c>
      <c r="E680" s="393">
        <v>40510</v>
      </c>
      <c r="F680" s="393">
        <v>40533</v>
      </c>
      <c r="G680" s="393">
        <v>40590</v>
      </c>
      <c r="H680" s="393">
        <v>40240</v>
      </c>
      <c r="I680" s="393">
        <v>40639</v>
      </c>
      <c r="J680" s="393">
        <v>40302</v>
      </c>
      <c r="K680" s="212">
        <v>40695</v>
      </c>
      <c r="L680" s="212" t="s">
        <v>25</v>
      </c>
      <c r="M680" s="394" t="e">
        <v>#VALUE!</v>
      </c>
      <c r="N680" s="395">
        <v>40772</v>
      </c>
      <c r="O680" s="1029" t="e">
        <f>O679-5</f>
        <v>#REF!</v>
      </c>
      <c r="P680" s="1029" t="s">
        <v>107</v>
      </c>
      <c r="Q680" s="1029">
        <v>40870</v>
      </c>
      <c r="R680" s="1030" t="e">
        <f>R679-5</f>
        <v>#REF!</v>
      </c>
      <c r="S680" s="1031" t="e">
        <f>S679-5</f>
        <v>#REF!</v>
      </c>
      <c r="T680" s="1032" t="s">
        <v>175</v>
      </c>
      <c r="U680" s="1031" t="e">
        <f>U679-5</f>
        <v>#REF!</v>
      </c>
      <c r="V680" s="1033" t="s">
        <v>177</v>
      </c>
      <c r="W680" s="1030" t="s">
        <v>107</v>
      </c>
      <c r="X680" s="1033" t="s">
        <v>178</v>
      </c>
      <c r="Y680" s="1034" t="s">
        <v>178</v>
      </c>
      <c r="Z680" s="1035" t="e">
        <f>Z679-5</f>
        <v>#REF!</v>
      </c>
      <c r="AA680" s="1036" t="s">
        <v>166</v>
      </c>
      <c r="AB680" s="1035" t="s">
        <v>107</v>
      </c>
      <c r="AC680" s="1037" t="s">
        <v>167</v>
      </c>
      <c r="AD680" s="1038" t="e">
        <f>AD679-5</f>
        <v>#REF!</v>
      </c>
      <c r="AE680" s="1039" t="s">
        <v>212</v>
      </c>
      <c r="AF680" s="1035" t="s">
        <v>107</v>
      </c>
      <c r="AG680" s="1011" t="s">
        <v>256</v>
      </c>
      <c r="AH680" s="1038" t="e">
        <f>AH679-5</f>
        <v>#REF!</v>
      </c>
      <c r="AI680" s="1035" t="s">
        <v>107</v>
      </c>
      <c r="AJ680" s="1011" t="s">
        <v>178</v>
      </c>
      <c r="AK680" s="1038" t="e">
        <f>AK679-5</f>
        <v>#REF!</v>
      </c>
      <c r="AL680" s="1011" t="s">
        <v>257</v>
      </c>
      <c r="AM680" s="1035" t="s">
        <v>107</v>
      </c>
      <c r="AN680" s="1011" t="s">
        <v>213</v>
      </c>
      <c r="AO680" s="1040" t="e">
        <f>AO679-17</f>
        <v>#REF!</v>
      </c>
      <c r="AP680" s="1011" t="s">
        <v>216</v>
      </c>
      <c r="AQ680" s="986"/>
      <c r="AR680" s="987"/>
      <c r="AS680" s="1041"/>
      <c r="AT680" s="987"/>
      <c r="AU680" s="1042">
        <f>AU678-5</f>
        <v>41871</v>
      </c>
      <c r="AV680" s="1042"/>
      <c r="AW680" s="1042">
        <f>AW678-5</f>
        <v>41899</v>
      </c>
      <c r="AX680" s="1066">
        <f>AX678-5</f>
        <v>41934</v>
      </c>
      <c r="AY680" s="1029"/>
      <c r="AZ680" s="1066">
        <f>AZ678-5</f>
        <v>42004</v>
      </c>
      <c r="BA680" s="1073"/>
      <c r="BB680" s="1093"/>
      <c r="BC680" s="1077">
        <f>BC678-5</f>
        <v>42109</v>
      </c>
      <c r="BD680" s="1094"/>
      <c r="BE680" s="1094"/>
      <c r="BF680" s="1094"/>
      <c r="BG680" s="1077">
        <f>BG678-5</f>
        <v>42249</v>
      </c>
      <c r="BH680" s="1094"/>
      <c r="BI680" s="1077">
        <f>BI678-5</f>
        <v>42284</v>
      </c>
      <c r="BJ680" s="1094"/>
      <c r="BK680" s="1094"/>
      <c r="BL680" s="1077">
        <f>BL678-5</f>
        <v>42382</v>
      </c>
    </row>
    <row r="681" spans="1:122" ht="30" hidden="1" customHeight="1" x14ac:dyDescent="0.25">
      <c r="A681" s="4750"/>
      <c r="B681" s="4742"/>
      <c r="C681" s="1013" t="s">
        <v>159</v>
      </c>
      <c r="D681" s="1013" t="s">
        <v>159</v>
      </c>
      <c r="E681" s="238">
        <v>40511</v>
      </c>
      <c r="F681" s="238">
        <v>40532</v>
      </c>
      <c r="G681" s="238" t="s">
        <v>69</v>
      </c>
      <c r="H681" s="238">
        <v>40245</v>
      </c>
      <c r="I681" s="238">
        <v>40644</v>
      </c>
      <c r="J681" s="238">
        <v>40646</v>
      </c>
      <c r="K681" s="233">
        <v>40700</v>
      </c>
      <c r="L681" s="233" t="s">
        <v>25</v>
      </c>
      <c r="M681" s="234">
        <v>40742</v>
      </c>
      <c r="N681" s="235">
        <v>40777</v>
      </c>
      <c r="O681" s="1014" t="e">
        <f>#REF!-7</f>
        <v>#REF!</v>
      </c>
      <c r="P681" s="1014" t="s">
        <v>107</v>
      </c>
      <c r="Q681" s="1014">
        <v>40854</v>
      </c>
      <c r="R681" s="1015" t="e">
        <f>#REF!-7</f>
        <v>#REF!</v>
      </c>
      <c r="S681" s="1016" t="s">
        <v>107</v>
      </c>
      <c r="T681" s="1017" t="s">
        <v>175</v>
      </c>
      <c r="U681" s="1016" t="s">
        <v>107</v>
      </c>
      <c r="V681" s="1018" t="s">
        <v>177</v>
      </c>
      <c r="W681" s="1015" t="e">
        <f>#REF!+7</f>
        <v>#REF!</v>
      </c>
      <c r="X681" s="1018" t="s">
        <v>178</v>
      </c>
      <c r="Y681" s="1019" t="s">
        <v>178</v>
      </c>
      <c r="Z681" s="1020" t="s">
        <v>107</v>
      </c>
      <c r="AA681" s="1021" t="s">
        <v>166</v>
      </c>
      <c r="AB681" s="1020" t="e">
        <f>#REF!+7</f>
        <v>#REF!</v>
      </c>
      <c r="AC681" s="1022" t="s">
        <v>167</v>
      </c>
      <c r="AD681" s="1023" t="s">
        <v>107</v>
      </c>
      <c r="AE681" s="845" t="s">
        <v>212</v>
      </c>
      <c r="AF681" s="1020" t="e">
        <f>#REF!+7</f>
        <v>#REF!</v>
      </c>
      <c r="AG681" s="1024" t="s">
        <v>256</v>
      </c>
      <c r="AH681" s="1023" t="s">
        <v>107</v>
      </c>
      <c r="AI681" s="1020" t="e">
        <f>#REF!+7</f>
        <v>#REF!</v>
      </c>
      <c r="AJ681" s="1024" t="s">
        <v>178</v>
      </c>
      <c r="AK681" s="1023" t="s">
        <v>107</v>
      </c>
      <c r="AL681" s="1024" t="s">
        <v>257</v>
      </c>
      <c r="AM681" s="1020" t="e">
        <f>#REF!+7</f>
        <v>#REF!</v>
      </c>
      <c r="AN681" s="1024" t="s">
        <v>213</v>
      </c>
      <c r="AO681" s="1023" t="s">
        <v>107</v>
      </c>
      <c r="AP681" s="1024" t="s">
        <v>216</v>
      </c>
      <c r="AQ681" s="1025"/>
      <c r="AR681" s="981"/>
      <c r="AS681" s="1025"/>
      <c r="AT681" s="981"/>
      <c r="AU681" s="1026"/>
      <c r="AV681" s="981"/>
      <c r="AW681" s="1026"/>
      <c r="AX681" s="1026"/>
      <c r="AY681" s="1027"/>
      <c r="AZ681" s="1026"/>
      <c r="BA681" s="989"/>
      <c r="BB681" s="989"/>
      <c r="BC681" s="989"/>
      <c r="BD681" s="989"/>
      <c r="BE681" s="989"/>
      <c r="BF681" s="989"/>
      <c r="BG681" s="1158"/>
    </row>
    <row r="682" spans="1:122" ht="30" hidden="1" customHeight="1" thickBot="1" x14ac:dyDescent="0.3">
      <c r="A682" s="4751"/>
      <c r="B682" s="4743"/>
      <c r="C682" s="2177" t="s">
        <v>279</v>
      </c>
      <c r="D682" s="2177" t="s">
        <v>279</v>
      </c>
      <c r="E682" s="393"/>
      <c r="F682" s="393"/>
      <c r="G682" s="393"/>
      <c r="H682" s="393"/>
      <c r="I682" s="393"/>
      <c r="J682" s="393"/>
      <c r="K682" s="393"/>
      <c r="L682" s="393"/>
      <c r="M682" s="996"/>
      <c r="N682" s="997"/>
      <c r="O682" s="998"/>
      <c r="P682" s="998"/>
      <c r="Q682" s="998"/>
      <c r="R682" s="999"/>
      <c r="S682" s="1000"/>
      <c r="T682" s="1001"/>
      <c r="U682" s="1000"/>
      <c r="V682" s="1002"/>
      <c r="W682" s="999"/>
      <c r="X682" s="1002"/>
      <c r="Y682" s="1003"/>
      <c r="Z682" s="1004"/>
      <c r="AA682" s="1005"/>
      <c r="AB682" s="1004"/>
      <c r="AC682" s="1006"/>
      <c r="AD682" s="1007"/>
      <c r="AE682" s="1008"/>
      <c r="AF682" s="1004"/>
      <c r="AG682" s="1009"/>
      <c r="AH682" s="1007"/>
      <c r="AI682" s="1004"/>
      <c r="AJ682" s="1009"/>
      <c r="AK682" s="1007"/>
      <c r="AL682" s="1009"/>
      <c r="AM682" s="1004"/>
      <c r="AN682" s="1009"/>
      <c r="AO682" s="1010">
        <v>41623</v>
      </c>
      <c r="AP682" s="1011" t="s">
        <v>216</v>
      </c>
      <c r="AQ682" s="986"/>
      <c r="AR682" s="987"/>
      <c r="AS682" s="986"/>
      <c r="AT682" s="987"/>
      <c r="AU682" s="1012"/>
      <c r="AV682" s="987"/>
      <c r="AW682" s="1012"/>
      <c r="AX682" s="1012"/>
      <c r="AY682" s="988"/>
      <c r="AZ682" s="1012"/>
      <c r="BA682" s="990"/>
      <c r="BB682" s="990"/>
      <c r="BC682" s="990"/>
      <c r="BD682" s="990"/>
      <c r="BE682" s="990"/>
      <c r="BF682" s="990"/>
      <c r="BG682" s="1158"/>
    </row>
    <row r="683" spans="1:122" s="1" customFormat="1" ht="30" hidden="1" customHeight="1" x14ac:dyDescent="0.25">
      <c r="A683" s="991"/>
      <c r="B683" s="967"/>
      <c r="C683" s="992"/>
      <c r="D683" s="992"/>
      <c r="E683" s="13"/>
      <c r="F683" s="13"/>
      <c r="G683" s="13"/>
      <c r="H683" s="13"/>
      <c r="I683" s="13"/>
      <c r="J683" s="13"/>
      <c r="K683" s="13"/>
      <c r="L683" s="13"/>
      <c r="M683" s="30"/>
      <c r="N683" s="30"/>
      <c r="O683" s="30"/>
      <c r="P683" s="30"/>
      <c r="Q683" s="30"/>
      <c r="R683" s="30"/>
      <c r="S683" s="30"/>
      <c r="T683" s="993"/>
      <c r="U683" s="30"/>
      <c r="V683" s="993"/>
      <c r="W683" s="30"/>
      <c r="X683" s="993"/>
      <c r="Y683" s="993"/>
      <c r="Z683" s="30"/>
      <c r="AA683" s="993"/>
      <c r="AB683" s="30"/>
      <c r="AC683" s="13"/>
      <c r="AD683" s="121"/>
      <c r="AE683" s="13"/>
      <c r="AF683" s="30"/>
      <c r="AG683" s="13"/>
      <c r="AH683" s="121"/>
      <c r="AI683" s="30"/>
      <c r="AJ683" s="13"/>
      <c r="AK683" s="121"/>
      <c r="AL683" s="13"/>
      <c r="AM683" s="30"/>
      <c r="AN683" s="13"/>
      <c r="AO683" s="121"/>
      <c r="AP683" s="13"/>
      <c r="AQ683" s="30"/>
      <c r="AR683" s="13"/>
      <c r="AS683" s="30"/>
      <c r="AT683" s="13"/>
      <c r="AU683" s="993"/>
      <c r="AV683" s="13"/>
      <c r="AW683" s="13"/>
      <c r="AX683" s="13"/>
      <c r="AY683" s="30"/>
      <c r="AZ683" s="13"/>
      <c r="BL683" s="181"/>
      <c r="BM683" s="181"/>
      <c r="BN683" s="181"/>
      <c r="CQ683" s="2803"/>
      <c r="CR683" s="2803"/>
      <c r="CW683" s="3760"/>
      <c r="CX683" s="3760"/>
      <c r="CY683" s="3760"/>
      <c r="CZ683" s="3760"/>
      <c r="DA683" s="3760"/>
      <c r="DB683" s="3760"/>
      <c r="DC683" s="3760"/>
      <c r="DD683" s="3760"/>
      <c r="DE683" s="3760"/>
      <c r="DF683" s="3760"/>
      <c r="DG683" s="3760"/>
      <c r="DH683" s="3760"/>
      <c r="DI683" s="3760"/>
      <c r="DJ683" s="3760"/>
      <c r="DK683" s="3760"/>
      <c r="DM683" s="2803"/>
    </row>
    <row r="684" spans="1:122" ht="150" hidden="1" customHeight="1" thickBot="1" x14ac:dyDescent="0.3">
      <c r="A684" s="966"/>
      <c r="B684" s="967"/>
      <c r="C684" s="4"/>
      <c r="D684" s="4"/>
      <c r="E684" s="13"/>
      <c r="F684" s="42"/>
      <c r="G684" s="42"/>
      <c r="H684" s="42"/>
      <c r="I684" s="42"/>
      <c r="J684" s="42"/>
      <c r="K684" s="968"/>
      <c r="L684" s="13"/>
      <c r="M684" s="181"/>
      <c r="N684" s="181"/>
      <c r="O684" s="4265"/>
      <c r="P684" s="181"/>
      <c r="Q684" s="181"/>
      <c r="R684" s="965"/>
      <c r="S684" s="181"/>
      <c r="T684" s="181"/>
      <c r="U684" s="181"/>
      <c r="V684" s="181"/>
      <c r="W684" s="181"/>
      <c r="X684" s="181"/>
      <c r="Y684" s="181"/>
      <c r="Z684" s="181"/>
      <c r="AA684" s="4265"/>
      <c r="AB684" s="1"/>
      <c r="AC684" s="827"/>
      <c r="AD684" s="13"/>
      <c r="AE684" s="13"/>
      <c r="AF684" s="13"/>
      <c r="AG684" s="1"/>
      <c r="AH684" s="1"/>
      <c r="AI684" s="1"/>
      <c r="AJ684" s="2803"/>
      <c r="AK684" s="2803"/>
      <c r="AL684" s="1"/>
      <c r="AM684" s="1"/>
      <c r="AN684" s="1"/>
      <c r="AO684" s="1"/>
      <c r="AP684" s="1"/>
      <c r="AQ684" s="1"/>
      <c r="AR684" s="1" t="s">
        <v>1</v>
      </c>
      <c r="AS684" s="1"/>
      <c r="AT684" s="1"/>
      <c r="AU684" s="4802" t="s">
        <v>323</v>
      </c>
      <c r="AV684" s="4803"/>
      <c r="AW684" s="2803" t="s">
        <v>1</v>
      </c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M684" s="181" t="s">
        <v>411</v>
      </c>
    </row>
    <row r="685" spans="1:122" s="19" customFormat="1" ht="30" hidden="1" customHeight="1" thickBot="1" x14ac:dyDescent="0.3">
      <c r="A685" s="4748" t="s">
        <v>327</v>
      </c>
      <c r="B685" s="4740" t="s">
        <v>399</v>
      </c>
      <c r="C685" s="399" t="s">
        <v>168</v>
      </c>
      <c r="D685" s="399" t="s">
        <v>168</v>
      </c>
      <c r="E685" s="403">
        <v>40754</v>
      </c>
      <c r="F685" s="382">
        <v>40420</v>
      </c>
      <c r="G685" s="382">
        <v>40451</v>
      </c>
      <c r="H685" s="382">
        <v>40481</v>
      </c>
      <c r="I685" s="382">
        <v>40512</v>
      </c>
      <c r="J685" s="382">
        <v>40542</v>
      </c>
      <c r="K685" s="382">
        <v>40938</v>
      </c>
      <c r="L685" s="382">
        <v>40602</v>
      </c>
      <c r="M685" s="383">
        <v>40632</v>
      </c>
      <c r="N685" s="384">
        <v>41029</v>
      </c>
      <c r="O685" s="244">
        <v>41059</v>
      </c>
      <c r="P685" s="244">
        <v>41090</v>
      </c>
      <c r="Q685" s="400">
        <v>41120</v>
      </c>
      <c r="R685" s="386">
        <v>41151</v>
      </c>
      <c r="S685" s="401">
        <v>41182</v>
      </c>
      <c r="T685" s="402">
        <v>406454</v>
      </c>
      <c r="U685" s="401">
        <v>41243</v>
      </c>
      <c r="V685" s="402">
        <v>41273</v>
      </c>
      <c r="W685" s="408">
        <v>41304</v>
      </c>
      <c r="X685" s="401">
        <v>41333</v>
      </c>
      <c r="Y685" s="400">
        <v>40998</v>
      </c>
      <c r="Z685" s="789">
        <v>41394</v>
      </c>
      <c r="AA685" s="792">
        <v>41424</v>
      </c>
      <c r="AB685" s="795">
        <v>41090</v>
      </c>
      <c r="AC685" s="798">
        <v>41485</v>
      </c>
      <c r="AD685" s="795">
        <v>41516</v>
      </c>
      <c r="AE685" s="796">
        <v>41547</v>
      </c>
      <c r="AF685" s="401">
        <v>41577</v>
      </c>
      <c r="AG685" s="401">
        <v>41608</v>
      </c>
      <c r="AH685" s="277">
        <v>41638</v>
      </c>
      <c r="AI685" s="277">
        <v>41304</v>
      </c>
      <c r="AJ685" s="27">
        <v>41333</v>
      </c>
      <c r="AK685" s="277">
        <v>41363</v>
      </c>
      <c r="AL685" s="277">
        <v>41394</v>
      </c>
      <c r="AM685" s="468">
        <v>41789</v>
      </c>
      <c r="AN685" s="277">
        <v>41820</v>
      </c>
      <c r="AO685" s="276">
        <v>41850</v>
      </c>
      <c r="AP685" s="276">
        <v>41881</v>
      </c>
      <c r="AQ685" s="400">
        <v>41912</v>
      </c>
      <c r="AR685" s="401">
        <v>41942</v>
      </c>
      <c r="AS685" s="400">
        <v>41973</v>
      </c>
      <c r="AT685" s="401">
        <v>42003</v>
      </c>
      <c r="AU685" s="978">
        <v>42034</v>
      </c>
      <c r="AV685" s="400">
        <v>42063</v>
      </c>
      <c r="AW685" s="978">
        <v>42093</v>
      </c>
      <c r="AX685" s="400">
        <v>42124</v>
      </c>
      <c r="AY685" s="401">
        <v>42154</v>
      </c>
      <c r="AZ685" s="400">
        <v>42185</v>
      </c>
      <c r="BA685" s="401">
        <v>42215</v>
      </c>
      <c r="BB685" s="277">
        <v>41881</v>
      </c>
      <c r="BC685" s="277">
        <v>41912</v>
      </c>
      <c r="BD685" s="277">
        <v>41942</v>
      </c>
      <c r="BE685" s="277">
        <v>41973</v>
      </c>
      <c r="BF685" s="277">
        <v>42003</v>
      </c>
      <c r="BG685" s="978">
        <v>42034</v>
      </c>
      <c r="BH685" s="400">
        <v>42063</v>
      </c>
      <c r="BI685" s="978">
        <v>42093</v>
      </c>
      <c r="BJ685" s="400">
        <v>42124</v>
      </c>
      <c r="BK685" s="401">
        <v>42154</v>
      </c>
      <c r="BL685" s="400">
        <v>42185</v>
      </c>
      <c r="BM685" s="468">
        <v>42581</v>
      </c>
      <c r="BN685" s="277">
        <v>42612</v>
      </c>
      <c r="BO685" s="276">
        <v>42643</v>
      </c>
      <c r="BP685" s="277">
        <v>42673</v>
      </c>
      <c r="BQ685" s="277">
        <v>42704</v>
      </c>
      <c r="BR685" s="275">
        <v>42734</v>
      </c>
      <c r="BS685" s="275">
        <v>42734</v>
      </c>
      <c r="CH685" s="15"/>
      <c r="CI685" s="15"/>
      <c r="CJ685" s="15"/>
      <c r="CK685" s="15"/>
      <c r="CL685" s="15"/>
      <c r="CM685" s="15"/>
      <c r="CN685" s="15"/>
      <c r="CO685" s="15"/>
      <c r="CP685" s="15"/>
      <c r="CQ685" s="2095"/>
      <c r="CR685" s="2095"/>
      <c r="CS685" s="15"/>
      <c r="CT685" s="15"/>
      <c r="CU685" s="15"/>
      <c r="CV685" s="15"/>
      <c r="CW685" s="3749"/>
      <c r="CX685" s="3749"/>
      <c r="CY685" s="3749"/>
      <c r="CZ685" s="3749"/>
      <c r="DA685" s="3749"/>
      <c r="DB685" s="3749"/>
      <c r="DC685" s="3749"/>
      <c r="DD685" s="3749"/>
      <c r="DE685" s="3749"/>
      <c r="DF685" s="3749"/>
      <c r="DG685" s="3749"/>
      <c r="DH685" s="3749"/>
      <c r="DI685" s="3749"/>
      <c r="DJ685" s="3749"/>
      <c r="DK685" s="3749"/>
      <c r="DL685" s="15"/>
      <c r="DM685" s="2095"/>
      <c r="DN685" s="15"/>
      <c r="DO685" s="15"/>
      <c r="DP685" s="15"/>
      <c r="DQ685" s="15"/>
      <c r="DR685" s="15"/>
    </row>
    <row r="686" spans="1:122" s="19" customFormat="1" ht="30" hidden="1" customHeight="1" x14ac:dyDescent="0.25">
      <c r="A686" s="4749"/>
      <c r="B686" s="4741"/>
      <c r="C686" s="979" t="s">
        <v>320</v>
      </c>
      <c r="D686" s="979" t="s">
        <v>320</v>
      </c>
      <c r="E686" s="377"/>
      <c r="F686" s="377"/>
      <c r="G686" s="377"/>
      <c r="H686" s="377"/>
      <c r="I686" s="377"/>
      <c r="J686" s="377"/>
      <c r="K686" s="377"/>
      <c r="L686" s="377"/>
      <c r="M686" s="378"/>
      <c r="N686" s="379"/>
      <c r="O686" s="197"/>
      <c r="P686" s="197"/>
      <c r="Q686" s="243"/>
      <c r="R686" s="31"/>
      <c r="S686" s="317">
        <v>41182</v>
      </c>
      <c r="T686" s="318">
        <v>406454</v>
      </c>
      <c r="U686" s="317">
        <v>41243</v>
      </c>
      <c r="V686" s="317">
        <v>41273</v>
      </c>
      <c r="W686" s="243">
        <v>41304</v>
      </c>
      <c r="X686" s="317">
        <v>41333</v>
      </c>
      <c r="Y686" s="243">
        <v>40998</v>
      </c>
      <c r="Z686" s="1078">
        <v>41394</v>
      </c>
      <c r="AA686" s="1079">
        <v>41424</v>
      </c>
      <c r="AB686" s="316">
        <v>41090</v>
      </c>
      <c r="AC686" s="316">
        <v>41485</v>
      </c>
      <c r="AD686" s="1078">
        <v>41516</v>
      </c>
      <c r="AE686" s="1080">
        <v>41547</v>
      </c>
      <c r="AF686" s="317">
        <v>41577</v>
      </c>
      <c r="AG686" s="317">
        <v>41608</v>
      </c>
      <c r="AH686" s="317">
        <v>41638</v>
      </c>
      <c r="AI686" s="317">
        <v>41304</v>
      </c>
      <c r="AJ686" s="1081">
        <v>41333</v>
      </c>
      <c r="AK686" s="317">
        <v>41363</v>
      </c>
      <c r="AL686" s="317">
        <v>41394</v>
      </c>
      <c r="AM686" s="316">
        <v>41789</v>
      </c>
      <c r="AN686" s="317">
        <v>41820</v>
      </c>
      <c r="AO686" s="243">
        <v>41850</v>
      </c>
      <c r="AP686" s="243">
        <v>41881</v>
      </c>
      <c r="AQ686" s="316">
        <v>41912</v>
      </c>
      <c r="AR686" s="243"/>
      <c r="AS686" s="318"/>
      <c r="AT686" s="243"/>
      <c r="AU686" s="243">
        <v>41669</v>
      </c>
      <c r="AV686" s="318"/>
      <c r="AW686" s="243">
        <v>42093</v>
      </c>
      <c r="AX686" s="243"/>
      <c r="AY686" s="243"/>
      <c r="AZ686" s="316">
        <v>42185</v>
      </c>
      <c r="BA686" s="317"/>
      <c r="BB686" s="318"/>
      <c r="BC686" s="318">
        <v>41912</v>
      </c>
      <c r="BD686" s="318"/>
      <c r="BE686" s="318"/>
      <c r="BF686" s="318"/>
      <c r="BG686" s="243">
        <v>41669</v>
      </c>
      <c r="BH686" s="317"/>
      <c r="BI686" s="243">
        <v>42093</v>
      </c>
      <c r="BJ686" s="317"/>
      <c r="BK686" s="243"/>
      <c r="BL686" s="316">
        <v>42185</v>
      </c>
      <c r="BM686" s="318"/>
      <c r="BN686" s="318"/>
      <c r="BO686" s="318">
        <v>41912</v>
      </c>
      <c r="CH686" s="15"/>
      <c r="CI686" s="15"/>
      <c r="CJ686" s="15"/>
      <c r="CK686" s="15"/>
      <c r="CL686" s="15"/>
      <c r="CM686" s="15"/>
      <c r="CN686" s="15"/>
      <c r="CO686" s="15"/>
      <c r="CP686" s="15"/>
      <c r="CQ686" s="2095"/>
      <c r="CR686" s="2095"/>
      <c r="CS686" s="15"/>
      <c r="CT686" s="15"/>
      <c r="CU686" s="15"/>
      <c r="CV686" s="15"/>
      <c r="CW686" s="3749"/>
      <c r="CX686" s="3749"/>
      <c r="CY686" s="3749"/>
      <c r="CZ686" s="3749"/>
      <c r="DA686" s="3749"/>
      <c r="DB686" s="3749"/>
      <c r="DC686" s="3749"/>
      <c r="DD686" s="3749"/>
      <c r="DE686" s="3749"/>
      <c r="DF686" s="3749"/>
      <c r="DG686" s="3749"/>
      <c r="DH686" s="3749"/>
      <c r="DI686" s="3749"/>
      <c r="DJ686" s="3749"/>
      <c r="DK686" s="3749"/>
      <c r="DL686" s="15"/>
      <c r="DM686" s="2095"/>
      <c r="DN686" s="15"/>
      <c r="DO686" s="15"/>
      <c r="DP686" s="15"/>
      <c r="DQ686" s="15"/>
      <c r="DR686" s="15"/>
    </row>
    <row r="687" spans="1:122" ht="30" hidden="1" customHeight="1" x14ac:dyDescent="0.25">
      <c r="A687" s="4749"/>
      <c r="B687" s="4760"/>
      <c r="C687" s="18" t="s">
        <v>348</v>
      </c>
      <c r="D687" s="18" t="s">
        <v>348</v>
      </c>
      <c r="E687" s="209"/>
      <c r="F687" s="209"/>
      <c r="G687" s="209"/>
      <c r="H687" s="209"/>
      <c r="I687" s="209"/>
      <c r="J687" s="209"/>
      <c r="K687" s="209"/>
      <c r="L687" s="209"/>
      <c r="M687" s="210"/>
      <c r="N687" s="210"/>
      <c r="O687" s="511"/>
      <c r="P687" s="511"/>
      <c r="Q687" s="511"/>
      <c r="R687" s="511"/>
      <c r="S687" s="511"/>
      <c r="T687" s="511"/>
      <c r="U687" s="511"/>
      <c r="V687" s="511"/>
      <c r="W687" s="511"/>
      <c r="X687" s="511"/>
      <c r="Y687" s="511"/>
      <c r="Z687" s="511"/>
      <c r="AA687" s="209"/>
      <c r="AB687" s="511"/>
      <c r="AC687" s="511"/>
      <c r="AD687" s="511"/>
      <c r="AE687" s="511"/>
      <c r="AF687" s="511"/>
      <c r="AG687" s="511"/>
      <c r="AH687" s="511"/>
      <c r="AI687" s="511"/>
      <c r="AJ687" s="209"/>
      <c r="AK687" s="511"/>
      <c r="AL687" s="511"/>
      <c r="AM687" s="511"/>
      <c r="AN687" s="511"/>
      <c r="AO687" s="511"/>
      <c r="AP687" s="511"/>
      <c r="AQ687" s="511"/>
      <c r="AR687" s="511"/>
      <c r="AS687" s="511"/>
      <c r="AT687" s="511"/>
      <c r="AU687" s="511"/>
      <c r="AV687" s="511"/>
      <c r="AW687" s="511"/>
      <c r="AX687" s="511"/>
      <c r="AY687" s="511"/>
      <c r="AZ687" s="511"/>
      <c r="BA687" s="511"/>
      <c r="BB687" s="511"/>
      <c r="BC687" s="511">
        <v>42282</v>
      </c>
      <c r="BD687" s="511"/>
      <c r="BE687" s="511"/>
      <c r="BF687" s="511"/>
      <c r="BG687" s="511"/>
      <c r="BH687" s="511"/>
      <c r="BI687" s="511"/>
      <c r="BJ687" s="511"/>
      <c r="BK687" s="511"/>
      <c r="BL687" s="511"/>
      <c r="BM687" s="121"/>
      <c r="BN687" s="121"/>
      <c r="BO687" s="121"/>
    </row>
    <row r="688" spans="1:122" ht="30" hidden="1" customHeight="1" x14ac:dyDescent="0.25">
      <c r="A688" s="4749"/>
      <c r="B688" s="4760"/>
      <c r="C688" s="18" t="s">
        <v>400</v>
      </c>
      <c r="D688" s="18" t="s">
        <v>400</v>
      </c>
      <c r="E688" s="209"/>
      <c r="F688" s="209"/>
      <c r="G688" s="209"/>
      <c r="H688" s="209"/>
      <c r="I688" s="209"/>
      <c r="J688" s="209"/>
      <c r="K688" s="209"/>
      <c r="L688" s="209"/>
      <c r="M688" s="210"/>
      <c r="N688" s="210"/>
      <c r="O688" s="511"/>
      <c r="P688" s="511"/>
      <c r="Q688" s="511"/>
      <c r="R688" s="511"/>
      <c r="S688" s="511"/>
      <c r="T688" s="511"/>
      <c r="U688" s="511"/>
      <c r="V688" s="511"/>
      <c r="W688" s="511"/>
      <c r="X688" s="511"/>
      <c r="Y688" s="511"/>
      <c r="Z688" s="511"/>
      <c r="AA688" s="209"/>
      <c r="AB688" s="511"/>
      <c r="AC688" s="511"/>
      <c r="AD688" s="511"/>
      <c r="AE688" s="511"/>
      <c r="AF688" s="511"/>
      <c r="AG688" s="511"/>
      <c r="AH688" s="511"/>
      <c r="AI688" s="511"/>
      <c r="AJ688" s="209"/>
      <c r="AK688" s="511"/>
      <c r="AL688" s="511"/>
      <c r="AM688" s="511"/>
      <c r="AN688" s="511"/>
      <c r="AO688" s="511"/>
      <c r="AP688" s="511"/>
      <c r="AQ688" s="511"/>
      <c r="AR688" s="511"/>
      <c r="AS688" s="511"/>
      <c r="AT688" s="511"/>
      <c r="AU688" s="511"/>
      <c r="AV688" s="511"/>
      <c r="AW688" s="511"/>
      <c r="AX688" s="511"/>
      <c r="AY688" s="511"/>
      <c r="AZ688" s="511"/>
      <c r="BA688" s="511"/>
      <c r="BB688" s="511"/>
      <c r="BC688" s="511">
        <f>BC687-10</f>
        <v>42272</v>
      </c>
      <c r="BD688" s="511"/>
      <c r="BE688" s="511"/>
      <c r="BF688" s="511"/>
      <c r="BG688" s="511"/>
      <c r="BH688" s="511"/>
      <c r="BI688" s="511"/>
      <c r="BJ688" s="511"/>
      <c r="BK688" s="511"/>
      <c r="BL688" s="511"/>
      <c r="BM688" s="121"/>
      <c r="BN688" s="121"/>
      <c r="BO688" s="121"/>
    </row>
    <row r="689" spans="1:122" ht="30" hidden="1" customHeight="1" x14ac:dyDescent="0.25">
      <c r="A689" s="4749"/>
      <c r="B689" s="4760"/>
      <c r="C689" s="1197" t="s">
        <v>402</v>
      </c>
      <c r="D689" s="1197" t="s">
        <v>402</v>
      </c>
      <c r="E689" s="233"/>
      <c r="F689" s="233"/>
      <c r="G689" s="233"/>
      <c r="H689" s="233"/>
      <c r="I689" s="233"/>
      <c r="J689" s="233"/>
      <c r="K689" s="233"/>
      <c r="L689" s="233"/>
      <c r="M689" s="234"/>
      <c r="N689" s="235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1198"/>
      <c r="AA689" s="833"/>
      <c r="AB689" s="1198"/>
      <c r="AC689" s="1199"/>
      <c r="AD689" s="1198"/>
      <c r="AE689" s="1199"/>
      <c r="AF689" s="1198"/>
      <c r="AG689" s="1199"/>
      <c r="AH689" s="1198"/>
      <c r="AI689" s="1198"/>
      <c r="AJ689" s="973"/>
      <c r="AK689" s="1198"/>
      <c r="AL689" s="1198"/>
      <c r="AM689" s="1198"/>
      <c r="AN689" s="1198"/>
      <c r="AO689" s="1198"/>
      <c r="AP689" s="1198"/>
      <c r="AQ689" s="237"/>
      <c r="AR689" s="1198"/>
      <c r="AS689" s="237"/>
      <c r="AT689" s="1198"/>
      <c r="AU689" s="1198"/>
      <c r="AV689" s="1198"/>
      <c r="AW689" s="1198"/>
      <c r="AX689" s="237"/>
      <c r="AY689" s="237"/>
      <c r="AZ689" s="237"/>
      <c r="BA689" s="237"/>
      <c r="BB689" s="237"/>
      <c r="BC689" s="237">
        <f>BC690+21</f>
        <v>42183</v>
      </c>
      <c r="BD689" s="1198"/>
      <c r="BE689" s="1198"/>
      <c r="BF689" s="1198"/>
      <c r="BG689" s="237"/>
      <c r="BH689" s="1198"/>
      <c r="BI689" s="237"/>
      <c r="BJ689" s="1198"/>
      <c r="BK689" s="1198"/>
      <c r="BL689" s="237"/>
      <c r="BM689" s="121"/>
      <c r="BN689" s="121"/>
      <c r="BO689" s="121"/>
    </row>
    <row r="690" spans="1:122" ht="30" hidden="1" customHeight="1" x14ac:dyDescent="0.25">
      <c r="A690" s="4749"/>
      <c r="B690" s="4760"/>
      <c r="C690" s="1197" t="s">
        <v>401</v>
      </c>
      <c r="D690" s="1197" t="s">
        <v>401</v>
      </c>
      <c r="E690" s="233"/>
      <c r="F690" s="233"/>
      <c r="G690" s="233"/>
      <c r="H690" s="233"/>
      <c r="I690" s="233"/>
      <c r="J690" s="233"/>
      <c r="K690" s="233"/>
      <c r="L690" s="233"/>
      <c r="M690" s="234"/>
      <c r="N690" s="235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1198"/>
      <c r="AA690" s="833"/>
      <c r="AB690" s="1198"/>
      <c r="AC690" s="1199"/>
      <c r="AD690" s="1198"/>
      <c r="AE690" s="1199"/>
      <c r="AF690" s="1198"/>
      <c r="AG690" s="1199"/>
      <c r="AH690" s="1198"/>
      <c r="AI690" s="1198"/>
      <c r="AJ690" s="973"/>
      <c r="AK690" s="1198"/>
      <c r="AL690" s="1198"/>
      <c r="AM690" s="1198"/>
      <c r="AN690" s="1198"/>
      <c r="AO690" s="1198"/>
      <c r="AP690" s="1198"/>
      <c r="AQ690" s="237"/>
      <c r="AR690" s="1198"/>
      <c r="AS690" s="237"/>
      <c r="AT690" s="1198"/>
      <c r="AU690" s="1198"/>
      <c r="AV690" s="1198"/>
      <c r="AW690" s="1198"/>
      <c r="AX690" s="237"/>
      <c r="AY690" s="237"/>
      <c r="AZ690" s="237"/>
      <c r="BA690" s="237"/>
      <c r="BB690" s="237"/>
      <c r="BC690" s="237">
        <f>BC688-110</f>
        <v>42162</v>
      </c>
      <c r="BD690" s="1198"/>
      <c r="BE690" s="1198"/>
      <c r="BF690" s="1198"/>
      <c r="BG690" s="237"/>
      <c r="BH690" s="1198"/>
      <c r="BI690" s="237"/>
      <c r="BJ690" s="1198"/>
      <c r="BK690" s="1198"/>
      <c r="BL690" s="237"/>
      <c r="BM690" s="121"/>
      <c r="BN690" s="121"/>
      <c r="BO690" s="121"/>
    </row>
    <row r="691" spans="1:122" ht="30" hidden="1" customHeight="1" x14ac:dyDescent="0.25">
      <c r="A691" s="4749"/>
      <c r="B691" s="4741"/>
      <c r="C691" s="291" t="s">
        <v>4</v>
      </c>
      <c r="D691" s="291" t="s">
        <v>4</v>
      </c>
      <c r="E691" s="238"/>
      <c r="F691" s="238"/>
      <c r="G691" s="238"/>
      <c r="H691" s="238"/>
      <c r="I691" s="238"/>
      <c r="J691" s="238"/>
      <c r="K691" s="233"/>
      <c r="L691" s="233"/>
      <c r="M691" s="234"/>
      <c r="N691" s="235"/>
      <c r="O691" s="236"/>
      <c r="P691" s="236"/>
      <c r="Q691" s="236" t="e">
        <f>Q696+7</f>
        <v>#REF!</v>
      </c>
      <c r="R691" s="237" t="e">
        <f>R696+7</f>
        <v>#REF!</v>
      </c>
      <c r="S691" s="365">
        <f>S696+7</f>
        <v>41075</v>
      </c>
      <c r="T691" s="407" t="s">
        <v>175</v>
      </c>
      <c r="U691" s="365">
        <f>U696+7</f>
        <v>41138</v>
      </c>
      <c r="V691" s="368" t="s">
        <v>177</v>
      </c>
      <c r="W691" s="404">
        <f>W696+7</f>
        <v>41215</v>
      </c>
      <c r="X691" s="368" t="s">
        <v>178</v>
      </c>
      <c r="Y691" s="783" t="s">
        <v>178</v>
      </c>
      <c r="Z691" s="775">
        <f>Z164</f>
        <v>0</v>
      </c>
      <c r="AA691" s="776" t="s">
        <v>166</v>
      </c>
      <c r="AB691" s="775">
        <f>AB164</f>
        <v>41325</v>
      </c>
      <c r="AC691" s="833" t="s">
        <v>167</v>
      </c>
      <c r="AD691" s="844">
        <f>AD164</f>
        <v>41391</v>
      </c>
      <c r="AE691" s="845" t="s">
        <v>212</v>
      </c>
      <c r="AF691" s="775">
        <f>AF164</f>
        <v>41464</v>
      </c>
      <c r="AG691" s="845" t="s">
        <v>256</v>
      </c>
      <c r="AH691" s="844">
        <f>AH164</f>
        <v>41525</v>
      </c>
      <c r="AI691" s="775">
        <f>AI164</f>
        <v>41192</v>
      </c>
      <c r="AJ691" s="879" t="s">
        <v>178</v>
      </c>
      <c r="AK691" s="844">
        <f>AK164</f>
        <v>41231</v>
      </c>
      <c r="AL691" s="879" t="s">
        <v>257</v>
      </c>
      <c r="AM691" s="775">
        <f>AM164</f>
        <v>41657</v>
      </c>
      <c r="AN691" s="879" t="s">
        <v>213</v>
      </c>
      <c r="AO691" s="844">
        <f>AO164</f>
        <v>41733</v>
      </c>
      <c r="AP691" s="879" t="s">
        <v>216</v>
      </c>
      <c r="AQ691" s="980"/>
      <c r="AR691" s="981"/>
      <c r="AS691" s="980"/>
      <c r="AT691" s="981"/>
      <c r="AU691" s="973">
        <f>AU97</f>
        <v>42014</v>
      </c>
      <c r="AV691" s="973"/>
      <c r="AW691" s="973">
        <f>AW97</f>
        <v>42073</v>
      </c>
      <c r="AX691" s="938">
        <f>AX97</f>
        <v>42104</v>
      </c>
      <c r="AY691" s="365"/>
      <c r="AZ691" s="938">
        <f>AZ97</f>
        <v>42165</v>
      </c>
      <c r="BA691" s="1195"/>
      <c r="BB691" s="1196"/>
      <c r="BC691" s="868">
        <f>BC97</f>
        <v>42257</v>
      </c>
      <c r="BD691" s="1197"/>
      <c r="BE691" s="1197"/>
      <c r="BF691" s="1197"/>
      <c r="BG691" s="868">
        <f>BG97</f>
        <v>42379</v>
      </c>
      <c r="BH691" s="1197"/>
      <c r="BI691" s="868">
        <f>BI97</f>
        <v>42439</v>
      </c>
      <c r="BJ691" s="1197"/>
      <c r="BK691" s="1197"/>
      <c r="BL691" s="868">
        <f>BL97</f>
        <v>42546</v>
      </c>
    </row>
    <row r="692" spans="1:122" ht="30" hidden="1" customHeight="1" x14ac:dyDescent="0.25">
      <c r="A692" s="4749"/>
      <c r="B692" s="4741"/>
      <c r="C692" s="291" t="s">
        <v>403</v>
      </c>
      <c r="D692" s="291" t="s">
        <v>403</v>
      </c>
      <c r="E692" s="238"/>
      <c r="F692" s="238"/>
      <c r="G692" s="238"/>
      <c r="H692" s="238"/>
      <c r="I692" s="238"/>
      <c r="J692" s="238"/>
      <c r="K692" s="233"/>
      <c r="L692" s="233"/>
      <c r="M692" s="234"/>
      <c r="N692" s="235"/>
      <c r="O692" s="236"/>
      <c r="P692" s="236"/>
      <c r="Q692" s="236"/>
      <c r="R692" s="237"/>
      <c r="S692" s="365"/>
      <c r="T692" s="407"/>
      <c r="U692" s="365"/>
      <c r="V692" s="368"/>
      <c r="W692" s="404"/>
      <c r="X692" s="368"/>
      <c r="Y692" s="783"/>
      <c r="Z692" s="775"/>
      <c r="AA692" s="776"/>
      <c r="AB692" s="775"/>
      <c r="AC692" s="833"/>
      <c r="AD692" s="844"/>
      <c r="AE692" s="845"/>
      <c r="AF692" s="775"/>
      <c r="AG692" s="938"/>
      <c r="AH692" s="844"/>
      <c r="AI692" s="775"/>
      <c r="AJ692" s="879"/>
      <c r="AK692" s="844"/>
      <c r="AL692" s="879"/>
      <c r="AM692" s="775"/>
      <c r="AN692" s="879"/>
      <c r="AO692" s="844"/>
      <c r="AP692" s="879"/>
      <c r="AQ692" s="980"/>
      <c r="AR692" s="981"/>
      <c r="AS692" s="980"/>
      <c r="AT692" s="981"/>
      <c r="AU692" s="973"/>
      <c r="AV692" s="973"/>
      <c r="AW692" s="973"/>
      <c r="AX692" s="938"/>
      <c r="AY692" s="365"/>
      <c r="AZ692" s="938"/>
      <c r="BA692" s="1195"/>
      <c r="BB692" s="1196"/>
      <c r="BC692" s="868">
        <f>BC693+15</f>
        <v>42180</v>
      </c>
      <c r="BD692" s="1197"/>
      <c r="BE692" s="1197"/>
      <c r="BF692" s="1197"/>
      <c r="BG692" s="868"/>
      <c r="BH692" s="1197"/>
      <c r="BI692" s="868"/>
      <c r="BJ692" s="1197"/>
      <c r="BK692" s="1197"/>
      <c r="BL692" s="868"/>
    </row>
    <row r="693" spans="1:122" ht="30" hidden="1" customHeight="1" x14ac:dyDescent="0.25">
      <c r="A693" s="4749"/>
      <c r="B693" s="4741"/>
      <c r="C693" s="389" t="s">
        <v>319</v>
      </c>
      <c r="D693" s="389" t="s">
        <v>319</v>
      </c>
      <c r="E693" s="211"/>
      <c r="F693" s="211"/>
      <c r="G693" s="211"/>
      <c r="H693" s="211"/>
      <c r="I693" s="211"/>
      <c r="J693" s="211"/>
      <c r="K693" s="209"/>
      <c r="L693" s="209"/>
      <c r="M693" s="210"/>
      <c r="N693" s="218"/>
      <c r="O693" s="226" t="e">
        <f>#REF!-4</f>
        <v>#REF!</v>
      </c>
      <c r="P693" s="226" t="s">
        <v>107</v>
      </c>
      <c r="Q693" s="226" t="e">
        <f>#REF!-4</f>
        <v>#REF!</v>
      </c>
      <c r="R693" s="227" t="e">
        <f>#REF!-4</f>
        <v>#REF!</v>
      </c>
      <c r="S693" s="240">
        <f>S691-9</f>
        <v>41066</v>
      </c>
      <c r="T693" s="363" t="s">
        <v>176</v>
      </c>
      <c r="U693" s="240">
        <f>U691-9</f>
        <v>41129</v>
      </c>
      <c r="V693" s="374" t="s">
        <v>177</v>
      </c>
      <c r="W693" s="227">
        <f>W691-9</f>
        <v>41206</v>
      </c>
      <c r="X693" s="374" t="s">
        <v>178</v>
      </c>
      <c r="Y693" s="786" t="s">
        <v>178</v>
      </c>
      <c r="Z693" s="771" t="e">
        <f>#REF!-4</f>
        <v>#REF!</v>
      </c>
      <c r="AA693" s="779" t="s">
        <v>166</v>
      </c>
      <c r="AB693" s="771">
        <f>AB691-9</f>
        <v>41316</v>
      </c>
      <c r="AC693" s="838" t="s">
        <v>167</v>
      </c>
      <c r="AD693" s="850" t="e">
        <f>#REF!-4</f>
        <v>#REF!</v>
      </c>
      <c r="AE693" s="851" t="s">
        <v>212</v>
      </c>
      <c r="AF693" s="771">
        <f>AF691-9</f>
        <v>41455</v>
      </c>
      <c r="AG693" s="875" t="s">
        <v>256</v>
      </c>
      <c r="AH693" s="850" t="e">
        <f>#REF!-4</f>
        <v>#REF!</v>
      </c>
      <c r="AI693" s="771">
        <f>AI691-9</f>
        <v>41183</v>
      </c>
      <c r="AJ693" s="875" t="s">
        <v>178</v>
      </c>
      <c r="AK693" s="850" t="e">
        <f>#REF!-4</f>
        <v>#REF!</v>
      </c>
      <c r="AL693" s="875" t="s">
        <v>257</v>
      </c>
      <c r="AM693" s="771">
        <f>AM691-9</f>
        <v>41648</v>
      </c>
      <c r="AN693" s="875" t="s">
        <v>213</v>
      </c>
      <c r="AO693" s="918" t="e">
        <f>#REF!-4</f>
        <v>#REF!</v>
      </c>
      <c r="AP693" s="875" t="s">
        <v>216</v>
      </c>
      <c r="AQ693" s="984"/>
      <c r="AR693" s="983"/>
      <c r="AS693" s="984"/>
      <c r="AT693" s="983"/>
      <c r="AU693" s="976" t="e">
        <f>#REF!-17</f>
        <v>#REF!</v>
      </c>
      <c r="AV693" s="976"/>
      <c r="AW693" s="976" t="e">
        <f>#REF!-17</f>
        <v>#REF!</v>
      </c>
      <c r="AX693" s="940" t="e">
        <f>#REF!-17</f>
        <v>#REF!</v>
      </c>
      <c r="AY693" s="226"/>
      <c r="AZ693" s="940" t="e">
        <f>#REF!-17</f>
        <v>#REF!</v>
      </c>
      <c r="BA693" s="561"/>
      <c r="BB693" s="1075"/>
      <c r="BC693" s="870">
        <f>BC694+2</f>
        <v>42165</v>
      </c>
      <c r="BD693" s="1068"/>
      <c r="BE693" s="1068"/>
      <c r="BF693" s="1068"/>
      <c r="BG693" s="870" t="e">
        <f>#REF!-17</f>
        <v>#REF!</v>
      </c>
      <c r="BH693" s="1068"/>
      <c r="BI693" s="870" t="e">
        <f>#REF!-17</f>
        <v>#REF!</v>
      </c>
      <c r="BJ693" s="1068"/>
      <c r="BK693" s="1068"/>
      <c r="BL693" s="870" t="e">
        <f>#REF!-17</f>
        <v>#REF!</v>
      </c>
    </row>
    <row r="694" spans="1:122" ht="30" hidden="1" customHeight="1" x14ac:dyDescent="0.25">
      <c r="A694" s="4749"/>
      <c r="B694" s="4741"/>
      <c r="C694" s="389" t="s">
        <v>322</v>
      </c>
      <c r="D694" s="389" t="s">
        <v>322</v>
      </c>
      <c r="E694" s="211"/>
      <c r="F694" s="211"/>
      <c r="G694" s="211"/>
      <c r="H694" s="211"/>
      <c r="I694" s="211"/>
      <c r="J694" s="211"/>
      <c r="K694" s="209"/>
      <c r="L694" s="209"/>
      <c r="M694" s="210"/>
      <c r="N694" s="218"/>
      <c r="O694" s="226" t="e">
        <f>O693-7</f>
        <v>#REF!</v>
      </c>
      <c r="P694" s="226" t="s">
        <v>107</v>
      </c>
      <c r="Q694" s="226" t="e">
        <f>Q693-7</f>
        <v>#REF!</v>
      </c>
      <c r="R694" s="227" t="e">
        <f>R693-7</f>
        <v>#REF!</v>
      </c>
      <c r="S694" s="240">
        <f>S693-7</f>
        <v>41059</v>
      </c>
      <c r="T694" s="363" t="s">
        <v>176</v>
      </c>
      <c r="U694" s="240">
        <f>U693-7</f>
        <v>41122</v>
      </c>
      <c r="V694" s="374" t="s">
        <v>177</v>
      </c>
      <c r="W694" s="227">
        <f>W693-7</f>
        <v>41199</v>
      </c>
      <c r="X694" s="374" t="s">
        <v>178</v>
      </c>
      <c r="Y694" s="786" t="s">
        <v>178</v>
      </c>
      <c r="Z694" s="771" t="e">
        <f>Z693-7</f>
        <v>#REF!</v>
      </c>
      <c r="AA694" s="779" t="s">
        <v>166</v>
      </c>
      <c r="AB694" s="771">
        <f>AB693-7</f>
        <v>41309</v>
      </c>
      <c r="AC694" s="838" t="s">
        <v>167</v>
      </c>
      <c r="AD694" s="850" t="e">
        <f>AD693-7</f>
        <v>#REF!</v>
      </c>
      <c r="AE694" s="851" t="s">
        <v>212</v>
      </c>
      <c r="AF694" s="771">
        <f>AF693-7</f>
        <v>41448</v>
      </c>
      <c r="AG694" s="875" t="s">
        <v>256</v>
      </c>
      <c r="AH694" s="850" t="e">
        <f>AH693-7</f>
        <v>#REF!</v>
      </c>
      <c r="AI694" s="771">
        <f>AI693-7</f>
        <v>41176</v>
      </c>
      <c r="AJ694" s="875" t="s">
        <v>178</v>
      </c>
      <c r="AK694" s="850" t="e">
        <f>AK693-7</f>
        <v>#REF!</v>
      </c>
      <c r="AL694" s="875" t="s">
        <v>257</v>
      </c>
      <c r="AM694" s="771">
        <f>AM693-7</f>
        <v>41641</v>
      </c>
      <c r="AN694" s="875" t="s">
        <v>213</v>
      </c>
      <c r="AO694" s="918" t="e">
        <f>AO693-7</f>
        <v>#REF!</v>
      </c>
      <c r="AP694" s="875" t="s">
        <v>216</v>
      </c>
      <c r="AQ694" s="984"/>
      <c r="AR694" s="983"/>
      <c r="AS694" s="984"/>
      <c r="AT694" s="983"/>
      <c r="AU694" s="976" t="e">
        <f>#REF!-24</f>
        <v>#REF!</v>
      </c>
      <c r="AV694" s="976"/>
      <c r="AW694" s="976" t="e">
        <f>#REF!-24</f>
        <v>#REF!</v>
      </c>
      <c r="AX694" s="940" t="e">
        <f>#REF!-24</f>
        <v>#REF!</v>
      </c>
      <c r="AY694" s="226"/>
      <c r="AZ694" s="940" t="e">
        <f>#REF!-24</f>
        <v>#REF!</v>
      </c>
      <c r="BA694" s="561"/>
      <c r="BB694" s="1075"/>
      <c r="BC694" s="870">
        <f>BC695+7</f>
        <v>42163</v>
      </c>
      <c r="BD694" s="1068"/>
      <c r="BE694" s="1068"/>
      <c r="BF694" s="1068"/>
      <c r="BG694" s="870" t="e">
        <f>#REF!-24</f>
        <v>#REF!</v>
      </c>
      <c r="BH694" s="1068"/>
      <c r="BI694" s="870" t="e">
        <f>#REF!-24</f>
        <v>#REF!</v>
      </c>
      <c r="BJ694" s="1068"/>
      <c r="BK694" s="1068"/>
      <c r="BL694" s="870" t="e">
        <f>#REF!-24</f>
        <v>#REF!</v>
      </c>
    </row>
    <row r="695" spans="1:122" ht="30" hidden="1" customHeight="1" x14ac:dyDescent="0.25">
      <c r="A695" s="4749"/>
      <c r="B695" s="4741"/>
      <c r="C695" s="389" t="s">
        <v>321</v>
      </c>
      <c r="D695" s="389" t="s">
        <v>321</v>
      </c>
      <c r="E695" s="211">
        <v>40529</v>
      </c>
      <c r="F695" s="211">
        <v>40543</v>
      </c>
      <c r="G695" s="211">
        <v>40195</v>
      </c>
      <c r="H695" s="211">
        <v>40249</v>
      </c>
      <c r="I695" s="211">
        <v>40648</v>
      </c>
      <c r="J695" s="211">
        <v>40665</v>
      </c>
      <c r="K695" s="209">
        <v>40711</v>
      </c>
      <c r="L695" s="209" t="s">
        <v>25</v>
      </c>
      <c r="M695" s="210">
        <v>40746</v>
      </c>
      <c r="N695" s="218">
        <v>40781</v>
      </c>
      <c r="O695" s="226" t="e">
        <f>O694-3</f>
        <v>#REF!</v>
      </c>
      <c r="P695" s="226" t="s">
        <v>107</v>
      </c>
      <c r="Q695" s="226" t="e">
        <f>Q694-3</f>
        <v>#REF!</v>
      </c>
      <c r="R695" s="227" t="e">
        <f>R694-3</f>
        <v>#REF!</v>
      </c>
      <c r="S695" s="240">
        <f>S694-3</f>
        <v>41056</v>
      </c>
      <c r="T695" s="363" t="s">
        <v>176</v>
      </c>
      <c r="U695" s="240">
        <f>U694-3</f>
        <v>41119</v>
      </c>
      <c r="V695" s="374" t="s">
        <v>177</v>
      </c>
      <c r="W695" s="227">
        <f>W694-3</f>
        <v>41196</v>
      </c>
      <c r="X695" s="374" t="s">
        <v>178</v>
      </c>
      <c r="Y695" s="786" t="s">
        <v>178</v>
      </c>
      <c r="Z695" s="771" t="e">
        <f>Z694-3</f>
        <v>#REF!</v>
      </c>
      <c r="AA695" s="779" t="s">
        <v>166</v>
      </c>
      <c r="AB695" s="771">
        <f>AB694-3</f>
        <v>41306</v>
      </c>
      <c r="AC695" s="838" t="s">
        <v>167</v>
      </c>
      <c r="AD695" s="850" t="e">
        <f>AD694-3</f>
        <v>#REF!</v>
      </c>
      <c r="AE695" s="851" t="s">
        <v>212</v>
      </c>
      <c r="AF695" s="771">
        <f>AF694-3</f>
        <v>41445</v>
      </c>
      <c r="AG695" s="875" t="s">
        <v>256</v>
      </c>
      <c r="AH695" s="850" t="e">
        <f>AH694-3</f>
        <v>#REF!</v>
      </c>
      <c r="AI695" s="771">
        <f>AI694-3</f>
        <v>41173</v>
      </c>
      <c r="AJ695" s="875" t="s">
        <v>178</v>
      </c>
      <c r="AK695" s="850" t="e">
        <f>AK694-3</f>
        <v>#REF!</v>
      </c>
      <c r="AL695" s="875" t="s">
        <v>257</v>
      </c>
      <c r="AM695" s="771">
        <f>AM694-3</f>
        <v>41638</v>
      </c>
      <c r="AN695" s="875" t="s">
        <v>213</v>
      </c>
      <c r="AO695" s="918" t="e">
        <f>AO694-3</f>
        <v>#REF!</v>
      </c>
      <c r="AP695" s="875" t="s">
        <v>216</v>
      </c>
      <c r="AQ695" s="984"/>
      <c r="AR695" s="983"/>
      <c r="AS695" s="984"/>
      <c r="AT695" s="983"/>
      <c r="AU695" s="976" t="e">
        <f>AU694-7</f>
        <v>#REF!</v>
      </c>
      <c r="AV695" s="976"/>
      <c r="AW695" s="976" t="e">
        <f>AW694-7</f>
        <v>#REF!</v>
      </c>
      <c r="AX695" s="940" t="e">
        <f>AX694-7</f>
        <v>#REF!</v>
      </c>
      <c r="AY695" s="226"/>
      <c r="AZ695" s="940" t="e">
        <f>AZ694-7</f>
        <v>#REF!</v>
      </c>
      <c r="BA695" s="561"/>
      <c r="BB695" s="1075"/>
      <c r="BC695" s="870">
        <f>BC697+5</f>
        <v>42156</v>
      </c>
      <c r="BD695" s="1068"/>
      <c r="BE695" s="1068"/>
      <c r="BF695" s="1068"/>
      <c r="BG695" s="870" t="e">
        <f>BG694-7</f>
        <v>#REF!</v>
      </c>
      <c r="BH695" s="1068"/>
      <c r="BI695" s="870" t="e">
        <f>BI694-7</f>
        <v>#REF!</v>
      </c>
      <c r="BJ695" s="1068"/>
      <c r="BK695" s="1068"/>
      <c r="BL695" s="870" t="e">
        <f>BL694-7</f>
        <v>#REF!</v>
      </c>
    </row>
    <row r="696" spans="1:122" ht="30" hidden="1" customHeight="1" x14ac:dyDescent="0.25">
      <c r="A696" s="4749"/>
      <c r="B696" s="4741"/>
      <c r="C696" s="291" t="s">
        <v>121</v>
      </c>
      <c r="D696" s="291" t="s">
        <v>121</v>
      </c>
      <c r="E696" s="238"/>
      <c r="F696" s="238"/>
      <c r="G696" s="238"/>
      <c r="H696" s="238"/>
      <c r="I696" s="238"/>
      <c r="J696" s="238"/>
      <c r="K696" s="233"/>
      <c r="L696" s="233"/>
      <c r="M696" s="234"/>
      <c r="N696" s="235"/>
      <c r="O696" s="236"/>
      <c r="P696" s="236"/>
      <c r="Q696" s="236" t="e">
        <f>#REF!</f>
        <v>#REF!</v>
      </c>
      <c r="R696" s="237" t="e">
        <f>#REF!</f>
        <v>#REF!</v>
      </c>
      <c r="S696" s="365">
        <f>S697+2</f>
        <v>41068</v>
      </c>
      <c r="T696" s="407" t="s">
        <v>175</v>
      </c>
      <c r="U696" s="404">
        <f>U697+2</f>
        <v>41131</v>
      </c>
      <c r="V696" s="225" t="s">
        <v>177</v>
      </c>
      <c r="W696" s="412">
        <f>W697+2</f>
        <v>41208</v>
      </c>
      <c r="X696" s="225" t="s">
        <v>178</v>
      </c>
      <c r="Y696" s="784" t="s">
        <v>178</v>
      </c>
      <c r="Z696" s="768">
        <f>Z697+2</f>
        <v>2</v>
      </c>
      <c r="AA696" s="777" t="s">
        <v>166</v>
      </c>
      <c r="AB696" s="768">
        <f>AB697+2</f>
        <v>41457</v>
      </c>
      <c r="AC696" s="835" t="s">
        <v>167</v>
      </c>
      <c r="AD696" s="846">
        <f>AD697+2</f>
        <v>41518</v>
      </c>
      <c r="AE696" s="847" t="s">
        <v>212</v>
      </c>
      <c r="AF696" s="768">
        <f>AF697+2</f>
        <v>41579</v>
      </c>
      <c r="AG696" s="873" t="s">
        <v>256</v>
      </c>
      <c r="AH696" s="846">
        <f>AH697+2</f>
        <v>41640</v>
      </c>
      <c r="AI696" s="768">
        <f>AI697+2</f>
        <v>41306</v>
      </c>
      <c r="AJ696" s="873" t="s">
        <v>178</v>
      </c>
      <c r="AK696" s="846">
        <f>AK697+2</f>
        <v>41365</v>
      </c>
      <c r="AL696" s="873" t="s">
        <v>257</v>
      </c>
      <c r="AM696" s="768">
        <v>41277</v>
      </c>
      <c r="AN696" s="873" t="s">
        <v>213</v>
      </c>
      <c r="AO696" s="846">
        <f>AO697+2</f>
        <v>41852</v>
      </c>
      <c r="AP696" s="873" t="s">
        <v>216</v>
      </c>
      <c r="AQ696" s="982"/>
      <c r="AR696" s="983"/>
      <c r="AS696" s="982"/>
      <c r="AT696" s="983"/>
      <c r="AU696" s="974">
        <f>AU79</f>
        <v>0</v>
      </c>
      <c r="AV696" s="974"/>
      <c r="AW696" s="974">
        <f>AW79</f>
        <v>0</v>
      </c>
      <c r="AX696" s="255">
        <f>AX79</f>
        <v>0</v>
      </c>
      <c r="AY696" s="414"/>
      <c r="AZ696" s="255">
        <f>AZ79</f>
        <v>0</v>
      </c>
      <c r="BA696" s="538"/>
      <c r="BB696" s="266"/>
      <c r="BC696" s="14">
        <f>BC697+2</f>
        <v>42153</v>
      </c>
      <c r="BD696" s="890"/>
      <c r="BE696" s="890"/>
      <c r="BF696" s="890"/>
      <c r="BG696" s="14">
        <f>BG697+2</f>
        <v>42293</v>
      </c>
      <c r="BH696" s="890"/>
      <c r="BI696" s="14">
        <f>BI697+2</f>
        <v>42328</v>
      </c>
      <c r="BJ696" s="890"/>
      <c r="BK696" s="890"/>
      <c r="BL696" s="14">
        <f>BL697+2</f>
        <v>42426</v>
      </c>
    </row>
    <row r="697" spans="1:122" s="206" customFormat="1" ht="30" hidden="1" customHeight="1" x14ac:dyDescent="0.25">
      <c r="A697" s="4750"/>
      <c r="B697" s="4742"/>
      <c r="C697" s="599" t="s">
        <v>33</v>
      </c>
      <c r="D697" s="599" t="s">
        <v>33</v>
      </c>
      <c r="E697" s="211">
        <v>40183</v>
      </c>
      <c r="F697" s="211">
        <v>40590</v>
      </c>
      <c r="G697" s="211">
        <v>40604</v>
      </c>
      <c r="H697" s="211">
        <v>40275</v>
      </c>
      <c r="I697" s="211">
        <v>40674</v>
      </c>
      <c r="J697" s="211">
        <v>40337</v>
      </c>
      <c r="K697" s="207">
        <v>40737</v>
      </c>
      <c r="L697" s="207" t="s">
        <v>25</v>
      </c>
      <c r="M697" s="208">
        <v>40772</v>
      </c>
      <c r="N697" s="217">
        <v>40807</v>
      </c>
      <c r="O697" s="220">
        <v>40842</v>
      </c>
      <c r="P697" s="220" t="s">
        <v>107</v>
      </c>
      <c r="Q697" s="220">
        <v>40926</v>
      </c>
      <c r="R697" s="223">
        <v>40961</v>
      </c>
      <c r="S697" s="405">
        <v>41066</v>
      </c>
      <c r="T697" s="369" t="s">
        <v>175</v>
      </c>
      <c r="U697" s="406">
        <v>41129</v>
      </c>
      <c r="V697" s="373" t="s">
        <v>177</v>
      </c>
      <c r="W697" s="413">
        <v>41206</v>
      </c>
      <c r="X697" s="373" t="s">
        <v>178</v>
      </c>
      <c r="Y697" s="785" t="s">
        <v>178</v>
      </c>
      <c r="Z697" s="769">
        <f>Z155</f>
        <v>0</v>
      </c>
      <c r="AA697" s="778" t="s">
        <v>166</v>
      </c>
      <c r="AB697" s="769">
        <f>AB155</f>
        <v>41455</v>
      </c>
      <c r="AC697" s="836" t="s">
        <v>211</v>
      </c>
      <c r="AD697" s="848">
        <f>AD155</f>
        <v>41516</v>
      </c>
      <c r="AE697" s="849" t="s">
        <v>212</v>
      </c>
      <c r="AF697" s="769">
        <f>AF155</f>
        <v>41577</v>
      </c>
      <c r="AG697" s="874" t="s">
        <v>256</v>
      </c>
      <c r="AH697" s="848">
        <f>AH155</f>
        <v>41638</v>
      </c>
      <c r="AI697" s="769">
        <f>AI155</f>
        <v>41304</v>
      </c>
      <c r="AJ697" s="874" t="s">
        <v>178</v>
      </c>
      <c r="AK697" s="848">
        <f>AK155</f>
        <v>41363</v>
      </c>
      <c r="AL697" s="874" t="s">
        <v>257</v>
      </c>
      <c r="AM697" s="769">
        <f>AM155</f>
        <v>41789</v>
      </c>
      <c r="AN697" s="874" t="s">
        <v>213</v>
      </c>
      <c r="AO697" s="848">
        <f>AO155</f>
        <v>41850</v>
      </c>
      <c r="AP697" s="874" t="s">
        <v>216</v>
      </c>
      <c r="AQ697" s="982"/>
      <c r="AR697" s="983"/>
      <c r="AS697" s="982"/>
      <c r="AT697" s="983"/>
      <c r="AU697" s="975">
        <f>AU78</f>
        <v>0</v>
      </c>
      <c r="AV697" s="975"/>
      <c r="AW697" s="975">
        <f>AW78</f>
        <v>0</v>
      </c>
      <c r="AX697" s="939">
        <f>AX78</f>
        <v>0</v>
      </c>
      <c r="AY697" s="405"/>
      <c r="AZ697" s="939">
        <f>AZ78</f>
        <v>0</v>
      </c>
      <c r="BA697" s="1071"/>
      <c r="BB697" s="1074"/>
      <c r="BC697" s="869">
        <f>BC56</f>
        <v>42151</v>
      </c>
      <c r="BD697" s="1067"/>
      <c r="BE697" s="1067"/>
      <c r="BF697" s="1067"/>
      <c r="BG697" s="869">
        <f>BG56</f>
        <v>42291</v>
      </c>
      <c r="BH697" s="1067"/>
      <c r="BI697" s="869">
        <f>BI56</f>
        <v>42326</v>
      </c>
      <c r="BJ697" s="1067"/>
      <c r="BK697" s="1067"/>
      <c r="BL697" s="869">
        <f>BL56</f>
        <v>42424</v>
      </c>
      <c r="BM697" s="1247"/>
      <c r="BN697" s="1247"/>
      <c r="CH697" s="15"/>
      <c r="CI697" s="15"/>
      <c r="CJ697" s="15"/>
      <c r="CK697" s="15"/>
      <c r="CL697" s="15"/>
      <c r="CM697" s="15"/>
      <c r="CN697" s="15"/>
      <c r="CO697" s="15"/>
      <c r="CP697" s="15"/>
      <c r="CQ697" s="2095"/>
      <c r="CR697" s="2095"/>
      <c r="CS697" s="15"/>
      <c r="CT697" s="15"/>
      <c r="CU697" s="15"/>
      <c r="CV697" s="15"/>
      <c r="CW697" s="3749"/>
      <c r="CX697" s="3749"/>
      <c r="CY697" s="3749"/>
      <c r="CZ697" s="3749"/>
      <c r="DA697" s="3749"/>
      <c r="DB697" s="3749"/>
      <c r="DC697" s="3749"/>
      <c r="DD697" s="3749"/>
      <c r="DE697" s="3749"/>
      <c r="DF697" s="3749"/>
      <c r="DG697" s="3749"/>
      <c r="DH697" s="3749"/>
      <c r="DI697" s="3749"/>
      <c r="DJ697" s="3749"/>
      <c r="DK697" s="3749"/>
      <c r="DL697" s="15"/>
      <c r="DM697" s="2095"/>
      <c r="DN697" s="15"/>
      <c r="DO697" s="15"/>
      <c r="DP697" s="15"/>
      <c r="DQ697" s="15"/>
      <c r="DR697" s="15"/>
    </row>
    <row r="698" spans="1:122" ht="30" hidden="1" customHeight="1" x14ac:dyDescent="0.25">
      <c r="A698" s="4750"/>
      <c r="B698" s="4742"/>
      <c r="C698" s="6" t="s">
        <v>22</v>
      </c>
      <c r="D698" s="6" t="s">
        <v>22</v>
      </c>
      <c r="E698" s="211">
        <v>40543</v>
      </c>
      <c r="F698" s="211">
        <v>40199</v>
      </c>
      <c r="G698" s="211">
        <v>40600</v>
      </c>
      <c r="H698" s="211">
        <v>40270</v>
      </c>
      <c r="I698" s="211">
        <v>40669</v>
      </c>
      <c r="J698" s="211">
        <v>40332</v>
      </c>
      <c r="K698" s="209">
        <v>40732</v>
      </c>
      <c r="L698" s="209" t="s">
        <v>25</v>
      </c>
      <c r="M698" s="210">
        <v>40767</v>
      </c>
      <c r="N698" s="218">
        <v>40802</v>
      </c>
      <c r="O698" s="221">
        <v>40837</v>
      </c>
      <c r="P698" s="221" t="s">
        <v>107</v>
      </c>
      <c r="Q698" s="221">
        <v>40921</v>
      </c>
      <c r="R698" s="224">
        <v>40956</v>
      </c>
      <c r="S698" s="239" t="e">
        <f>#REF!</f>
        <v>#REF!</v>
      </c>
      <c r="T698" s="407" t="s">
        <v>175</v>
      </c>
      <c r="U698" s="239" t="e">
        <f>#REF!</f>
        <v>#REF!</v>
      </c>
      <c r="V698" s="225" t="s">
        <v>177</v>
      </c>
      <c r="W698" s="224" t="e">
        <f>#REF!</f>
        <v>#REF!</v>
      </c>
      <c r="X698" s="225" t="s">
        <v>178</v>
      </c>
      <c r="Y698" s="784" t="s">
        <v>178</v>
      </c>
      <c r="Z698" s="770" t="e">
        <f>#REF!</f>
        <v>#REF!</v>
      </c>
      <c r="AA698" s="777" t="s">
        <v>166</v>
      </c>
      <c r="AB698" s="770" t="e">
        <f>#REF!</f>
        <v>#REF!</v>
      </c>
      <c r="AC698" s="835" t="s">
        <v>167</v>
      </c>
      <c r="AD698" s="846" t="e">
        <f>#REF!</f>
        <v>#REF!</v>
      </c>
      <c r="AE698" s="847" t="s">
        <v>212</v>
      </c>
      <c r="AF698" s="770" t="e">
        <f>#REF!</f>
        <v>#REF!</v>
      </c>
      <c r="AG698" s="873" t="s">
        <v>256</v>
      </c>
      <c r="AH698" s="846" t="e">
        <f>#REF!</f>
        <v>#REF!</v>
      </c>
      <c r="AI698" s="770" t="e">
        <f>#REF!</f>
        <v>#REF!</v>
      </c>
      <c r="AJ698" s="873" t="s">
        <v>178</v>
      </c>
      <c r="AK698" s="846" t="e">
        <f>#REF!</f>
        <v>#REF!</v>
      </c>
      <c r="AL698" s="873" t="s">
        <v>257</v>
      </c>
      <c r="AM698" s="770" t="e">
        <f>#REF!</f>
        <v>#REF!</v>
      </c>
      <c r="AN698" s="873" t="s">
        <v>213</v>
      </c>
      <c r="AO698" s="846" t="e">
        <f>#REF!</f>
        <v>#REF!</v>
      </c>
      <c r="AP698" s="873" t="s">
        <v>216</v>
      </c>
      <c r="AQ698" s="984"/>
      <c r="AR698" s="983"/>
      <c r="AS698" s="984"/>
      <c r="AT698" s="983"/>
      <c r="AU698" s="974">
        <f>AU697-6</f>
        <v>-6</v>
      </c>
      <c r="AV698" s="974"/>
      <c r="AW698" s="974">
        <f>AW697-6</f>
        <v>-6</v>
      </c>
      <c r="AX698" s="255">
        <f>AX697-6</f>
        <v>-6</v>
      </c>
      <c r="AY698" s="221"/>
      <c r="AZ698" s="255">
        <f>AZ697-6</f>
        <v>-6</v>
      </c>
      <c r="BA698" s="538"/>
      <c r="BB698" s="266"/>
      <c r="BC698" s="14">
        <f>BC697-6</f>
        <v>42145</v>
      </c>
      <c r="BD698" s="890"/>
      <c r="BE698" s="890"/>
      <c r="BF698" s="890"/>
      <c r="BG698" s="14">
        <f>BG697-6</f>
        <v>42285</v>
      </c>
      <c r="BH698" s="890"/>
      <c r="BI698" s="14">
        <f>BI697-6</f>
        <v>42320</v>
      </c>
      <c r="BJ698" s="890"/>
      <c r="BK698" s="890"/>
      <c r="BL698" s="14">
        <f>BL697-6</f>
        <v>42418</v>
      </c>
    </row>
    <row r="699" spans="1:122" ht="30" hidden="1" customHeight="1" x14ac:dyDescent="0.25">
      <c r="A699" s="4750"/>
      <c r="B699" s="4742"/>
      <c r="C699" s="389" t="s">
        <v>319</v>
      </c>
      <c r="D699" s="389" t="s">
        <v>319</v>
      </c>
      <c r="E699" s="211"/>
      <c r="F699" s="211"/>
      <c r="G699" s="211"/>
      <c r="H699" s="211"/>
      <c r="I699" s="211"/>
      <c r="J699" s="211"/>
      <c r="K699" s="209"/>
      <c r="L699" s="209"/>
      <c r="M699" s="210"/>
      <c r="N699" s="218"/>
      <c r="O699" s="226">
        <f>O698-4</f>
        <v>40833</v>
      </c>
      <c r="P699" s="226" t="s">
        <v>107</v>
      </c>
      <c r="Q699" s="226">
        <f>Q698-4</f>
        <v>40917</v>
      </c>
      <c r="R699" s="227">
        <f>R698-4</f>
        <v>40952</v>
      </c>
      <c r="S699" s="240">
        <f>S697-9</f>
        <v>41057</v>
      </c>
      <c r="T699" s="363" t="s">
        <v>176</v>
      </c>
      <c r="U699" s="240">
        <f>U697-9</f>
        <v>41120</v>
      </c>
      <c r="V699" s="374" t="s">
        <v>177</v>
      </c>
      <c r="W699" s="227">
        <f>W697-9</f>
        <v>41197</v>
      </c>
      <c r="X699" s="374" t="s">
        <v>178</v>
      </c>
      <c r="Y699" s="786" t="s">
        <v>178</v>
      </c>
      <c r="Z699" s="771" t="e">
        <f>Z698-4</f>
        <v>#REF!</v>
      </c>
      <c r="AA699" s="779" t="s">
        <v>166</v>
      </c>
      <c r="AB699" s="771">
        <f>AB697-9</f>
        <v>41446</v>
      </c>
      <c r="AC699" s="838" t="s">
        <v>167</v>
      </c>
      <c r="AD699" s="850" t="e">
        <f>AD698-4</f>
        <v>#REF!</v>
      </c>
      <c r="AE699" s="851" t="s">
        <v>212</v>
      </c>
      <c r="AF699" s="771">
        <f>AF697-9</f>
        <v>41568</v>
      </c>
      <c r="AG699" s="875" t="s">
        <v>256</v>
      </c>
      <c r="AH699" s="850" t="e">
        <f>AH698-4</f>
        <v>#REF!</v>
      </c>
      <c r="AI699" s="771">
        <f>AI697-9</f>
        <v>41295</v>
      </c>
      <c r="AJ699" s="875" t="s">
        <v>178</v>
      </c>
      <c r="AK699" s="850" t="e">
        <f>AK698-4</f>
        <v>#REF!</v>
      </c>
      <c r="AL699" s="875" t="s">
        <v>257</v>
      </c>
      <c r="AM699" s="771">
        <f>AM697-9</f>
        <v>41780</v>
      </c>
      <c r="AN699" s="875" t="s">
        <v>213</v>
      </c>
      <c r="AO699" s="918" t="e">
        <f>AO698-4</f>
        <v>#REF!</v>
      </c>
      <c r="AP699" s="875" t="s">
        <v>216</v>
      </c>
      <c r="AQ699" s="984"/>
      <c r="AR699" s="983"/>
      <c r="AS699" s="984"/>
      <c r="AT699" s="983"/>
      <c r="AU699" s="976">
        <f>AU698-17</f>
        <v>-23</v>
      </c>
      <c r="AV699" s="976"/>
      <c r="AW699" s="976">
        <f>AW698-17</f>
        <v>-23</v>
      </c>
      <c r="AX699" s="940">
        <f>AX698-17</f>
        <v>-23</v>
      </c>
      <c r="AY699" s="226"/>
      <c r="AZ699" s="940">
        <f>AZ698-17</f>
        <v>-23</v>
      </c>
      <c r="BA699" s="561"/>
      <c r="BB699" s="1075"/>
      <c r="BC699" s="870">
        <f>BC698-17</f>
        <v>42128</v>
      </c>
      <c r="BD699" s="1068"/>
      <c r="BE699" s="1068"/>
      <c r="BF699" s="1068"/>
      <c r="BG699" s="870">
        <f>BG698-17</f>
        <v>42268</v>
      </c>
      <c r="BH699" s="1068"/>
      <c r="BI699" s="870">
        <f>BI698-17</f>
        <v>42303</v>
      </c>
      <c r="BJ699" s="1068"/>
      <c r="BK699" s="1068"/>
      <c r="BL699" s="870">
        <f>BL698-17</f>
        <v>42401</v>
      </c>
    </row>
    <row r="700" spans="1:122" ht="30" hidden="1" customHeight="1" x14ac:dyDescent="0.25">
      <c r="A700" s="4750"/>
      <c r="B700" s="4742"/>
      <c r="C700" s="389" t="s">
        <v>322</v>
      </c>
      <c r="D700" s="389" t="s">
        <v>322</v>
      </c>
      <c r="E700" s="211"/>
      <c r="F700" s="211"/>
      <c r="G700" s="211"/>
      <c r="H700" s="211"/>
      <c r="I700" s="211"/>
      <c r="J700" s="211"/>
      <c r="K700" s="209"/>
      <c r="L700" s="209"/>
      <c r="M700" s="210"/>
      <c r="N700" s="218"/>
      <c r="O700" s="226">
        <f>O699-7</f>
        <v>40826</v>
      </c>
      <c r="P700" s="226" t="s">
        <v>107</v>
      </c>
      <c r="Q700" s="226">
        <f>Q699-7</f>
        <v>40910</v>
      </c>
      <c r="R700" s="227">
        <f>R699-7</f>
        <v>40945</v>
      </c>
      <c r="S700" s="240">
        <f>S699-7</f>
        <v>41050</v>
      </c>
      <c r="T700" s="363" t="s">
        <v>176</v>
      </c>
      <c r="U700" s="240">
        <f>U699-7</f>
        <v>41113</v>
      </c>
      <c r="V700" s="374" t="s">
        <v>177</v>
      </c>
      <c r="W700" s="227">
        <f>W699-7</f>
        <v>41190</v>
      </c>
      <c r="X700" s="374" t="s">
        <v>178</v>
      </c>
      <c r="Y700" s="786" t="s">
        <v>178</v>
      </c>
      <c r="Z700" s="771" t="e">
        <f>Z699-7</f>
        <v>#REF!</v>
      </c>
      <c r="AA700" s="779" t="s">
        <v>166</v>
      </c>
      <c r="AB700" s="771">
        <f>AB699-7</f>
        <v>41439</v>
      </c>
      <c r="AC700" s="838" t="s">
        <v>167</v>
      </c>
      <c r="AD700" s="850" t="e">
        <f>AD699-7</f>
        <v>#REF!</v>
      </c>
      <c r="AE700" s="851" t="s">
        <v>212</v>
      </c>
      <c r="AF700" s="771">
        <f>AF699-7</f>
        <v>41561</v>
      </c>
      <c r="AG700" s="875" t="s">
        <v>256</v>
      </c>
      <c r="AH700" s="850" t="e">
        <f>AH699-7</f>
        <v>#REF!</v>
      </c>
      <c r="AI700" s="771">
        <f>AI699-7</f>
        <v>41288</v>
      </c>
      <c r="AJ700" s="875" t="s">
        <v>178</v>
      </c>
      <c r="AK700" s="850" t="e">
        <f>AK699-7</f>
        <v>#REF!</v>
      </c>
      <c r="AL700" s="875" t="s">
        <v>257</v>
      </c>
      <c r="AM700" s="771">
        <f>AM699-7</f>
        <v>41773</v>
      </c>
      <c r="AN700" s="875" t="s">
        <v>213</v>
      </c>
      <c r="AO700" s="918" t="e">
        <f>AO699-7</f>
        <v>#REF!</v>
      </c>
      <c r="AP700" s="875" t="s">
        <v>216</v>
      </c>
      <c r="AQ700" s="984"/>
      <c r="AR700" s="983"/>
      <c r="AS700" s="984"/>
      <c r="AT700" s="983"/>
      <c r="AU700" s="976">
        <f>AU698-24</f>
        <v>-30</v>
      </c>
      <c r="AV700" s="976"/>
      <c r="AW700" s="976">
        <f>AW698-24</f>
        <v>-30</v>
      </c>
      <c r="AX700" s="940">
        <f>AX698-24</f>
        <v>-30</v>
      </c>
      <c r="AY700" s="226"/>
      <c r="AZ700" s="940">
        <f>AZ698-24</f>
        <v>-30</v>
      </c>
      <c r="BA700" s="561"/>
      <c r="BB700" s="1075"/>
      <c r="BC700" s="870">
        <f>BC698-24</f>
        <v>42121</v>
      </c>
      <c r="BD700" s="1068"/>
      <c r="BE700" s="1068"/>
      <c r="BF700" s="1068"/>
      <c r="BG700" s="870">
        <f>BG698-24</f>
        <v>42261</v>
      </c>
      <c r="BH700" s="1068"/>
      <c r="BI700" s="870">
        <f>BI698-24</f>
        <v>42296</v>
      </c>
      <c r="BJ700" s="1068"/>
      <c r="BK700" s="1068"/>
      <c r="BL700" s="870">
        <f>BL698-24</f>
        <v>42394</v>
      </c>
    </row>
    <row r="701" spans="1:122" ht="30" hidden="1" customHeight="1" x14ac:dyDescent="0.25">
      <c r="A701" s="4750"/>
      <c r="B701" s="4742"/>
      <c r="C701" s="389" t="s">
        <v>321</v>
      </c>
      <c r="D701" s="389" t="s">
        <v>321</v>
      </c>
      <c r="E701" s="211">
        <v>40529</v>
      </c>
      <c r="F701" s="211">
        <v>40543</v>
      </c>
      <c r="G701" s="211">
        <v>40195</v>
      </c>
      <c r="H701" s="211">
        <v>40249</v>
      </c>
      <c r="I701" s="211">
        <v>40648</v>
      </c>
      <c r="J701" s="211">
        <v>40665</v>
      </c>
      <c r="K701" s="209">
        <v>40711</v>
      </c>
      <c r="L701" s="209" t="s">
        <v>25</v>
      </c>
      <c r="M701" s="210">
        <v>40746</v>
      </c>
      <c r="N701" s="218">
        <v>40781</v>
      </c>
      <c r="O701" s="226">
        <f>O700-3</f>
        <v>40823</v>
      </c>
      <c r="P701" s="226" t="s">
        <v>107</v>
      </c>
      <c r="Q701" s="226">
        <f>Q700-3</f>
        <v>40907</v>
      </c>
      <c r="R701" s="227">
        <f>R700-3</f>
        <v>40942</v>
      </c>
      <c r="S701" s="240">
        <f>S700-3</f>
        <v>41047</v>
      </c>
      <c r="T701" s="363" t="s">
        <v>176</v>
      </c>
      <c r="U701" s="240">
        <f>U700-3</f>
        <v>41110</v>
      </c>
      <c r="V701" s="374" t="s">
        <v>177</v>
      </c>
      <c r="W701" s="227">
        <f>W700-3</f>
        <v>41187</v>
      </c>
      <c r="X701" s="374" t="s">
        <v>178</v>
      </c>
      <c r="Y701" s="786" t="s">
        <v>178</v>
      </c>
      <c r="Z701" s="771" t="e">
        <f>Z700-3</f>
        <v>#REF!</v>
      </c>
      <c r="AA701" s="779" t="s">
        <v>166</v>
      </c>
      <c r="AB701" s="771">
        <f>AB700-3</f>
        <v>41436</v>
      </c>
      <c r="AC701" s="838" t="s">
        <v>167</v>
      </c>
      <c r="AD701" s="850" t="e">
        <f>AD700-3</f>
        <v>#REF!</v>
      </c>
      <c r="AE701" s="851" t="s">
        <v>212</v>
      </c>
      <c r="AF701" s="771">
        <f>AF700-3</f>
        <v>41558</v>
      </c>
      <c r="AG701" s="875" t="s">
        <v>256</v>
      </c>
      <c r="AH701" s="850" t="e">
        <f>AH700-3</f>
        <v>#REF!</v>
      </c>
      <c r="AI701" s="771">
        <f>AI700-3</f>
        <v>41285</v>
      </c>
      <c r="AJ701" s="875" t="s">
        <v>178</v>
      </c>
      <c r="AK701" s="850" t="e">
        <f>AK700-3</f>
        <v>#REF!</v>
      </c>
      <c r="AL701" s="875" t="s">
        <v>257</v>
      </c>
      <c r="AM701" s="771">
        <f>AM700-3</f>
        <v>41770</v>
      </c>
      <c r="AN701" s="875" t="s">
        <v>213</v>
      </c>
      <c r="AO701" s="918" t="e">
        <f>AO700-3</f>
        <v>#REF!</v>
      </c>
      <c r="AP701" s="875" t="s">
        <v>216</v>
      </c>
      <c r="AQ701" s="984"/>
      <c r="AR701" s="983"/>
      <c r="AS701" s="984"/>
      <c r="AT701" s="983"/>
      <c r="AU701" s="976">
        <f>AU700-7</f>
        <v>-37</v>
      </c>
      <c r="AV701" s="976"/>
      <c r="AW701" s="976">
        <f>AW700-7</f>
        <v>-37</v>
      </c>
      <c r="AX701" s="940">
        <f>AX700-7</f>
        <v>-37</v>
      </c>
      <c r="AY701" s="226"/>
      <c r="AZ701" s="940">
        <f>AZ700-7</f>
        <v>-37</v>
      </c>
      <c r="BA701" s="561"/>
      <c r="BB701" s="1075"/>
      <c r="BC701" s="870">
        <f>BC700-7</f>
        <v>42114</v>
      </c>
      <c r="BD701" s="1068"/>
      <c r="BE701" s="1068"/>
      <c r="BF701" s="1068"/>
      <c r="BG701" s="870">
        <f>BG700-7</f>
        <v>42254</v>
      </c>
      <c r="BH701" s="1068"/>
      <c r="BI701" s="870">
        <f>BI700-7</f>
        <v>42289</v>
      </c>
      <c r="BJ701" s="1068"/>
      <c r="BK701" s="1068"/>
      <c r="BL701" s="870">
        <f>BL700-7</f>
        <v>42387</v>
      </c>
    </row>
    <row r="702" spans="1:122" ht="30" hidden="1" customHeight="1" x14ac:dyDescent="0.25">
      <c r="A702" s="4750"/>
      <c r="B702" s="4742"/>
      <c r="C702" s="390" t="s">
        <v>318</v>
      </c>
      <c r="D702" s="390" t="s">
        <v>318</v>
      </c>
      <c r="E702" s="211">
        <v>40525</v>
      </c>
      <c r="F702" s="211">
        <v>40532</v>
      </c>
      <c r="G702" s="211">
        <v>40195</v>
      </c>
      <c r="H702" s="211">
        <v>40245</v>
      </c>
      <c r="I702" s="211">
        <v>40644</v>
      </c>
      <c r="J702" s="211">
        <v>40665</v>
      </c>
      <c r="K702" s="209">
        <v>40700</v>
      </c>
      <c r="L702" s="209" t="s">
        <v>25</v>
      </c>
      <c r="M702" s="210">
        <v>40742</v>
      </c>
      <c r="N702" s="218">
        <v>40777</v>
      </c>
      <c r="O702" s="228" t="e">
        <f>#REF!-4</f>
        <v>#REF!</v>
      </c>
      <c r="P702" s="228" t="s">
        <v>107</v>
      </c>
      <c r="Q702" s="252" t="s">
        <v>29</v>
      </c>
      <c r="R702" s="229" t="e">
        <f>#REF!-4</f>
        <v>#REF!</v>
      </c>
      <c r="S702" s="241" t="e">
        <f>#REF!-4</f>
        <v>#REF!</v>
      </c>
      <c r="T702" s="364" t="s">
        <v>175</v>
      </c>
      <c r="U702" s="241" t="e">
        <f>#REF!-4</f>
        <v>#REF!</v>
      </c>
      <c r="V702" s="250" t="s">
        <v>177</v>
      </c>
      <c r="W702" s="229" t="s">
        <v>107</v>
      </c>
      <c r="X702" s="250" t="s">
        <v>178</v>
      </c>
      <c r="Y702" s="787" t="s">
        <v>178</v>
      </c>
      <c r="Z702" s="772" t="e">
        <f>#REF!-4</f>
        <v>#REF!</v>
      </c>
      <c r="AA702" s="780" t="s">
        <v>166</v>
      </c>
      <c r="AB702" s="772" t="s">
        <v>107</v>
      </c>
      <c r="AC702" s="840" t="s">
        <v>167</v>
      </c>
      <c r="AD702" s="852" t="e">
        <f>#REF!-4</f>
        <v>#REF!</v>
      </c>
      <c r="AE702" s="853" t="s">
        <v>212</v>
      </c>
      <c r="AF702" s="772" t="s">
        <v>107</v>
      </c>
      <c r="AG702" s="876" t="s">
        <v>256</v>
      </c>
      <c r="AH702" s="852" t="e">
        <f>#REF!-4</f>
        <v>#REF!</v>
      </c>
      <c r="AI702" s="772" t="s">
        <v>107</v>
      </c>
      <c r="AJ702" s="876" t="s">
        <v>178</v>
      </c>
      <c r="AK702" s="852" t="e">
        <f>#REF!-4</f>
        <v>#REF!</v>
      </c>
      <c r="AL702" s="876" t="s">
        <v>257</v>
      </c>
      <c r="AM702" s="772" t="s">
        <v>107</v>
      </c>
      <c r="AN702" s="876" t="s">
        <v>213</v>
      </c>
      <c r="AO702" s="917" t="e">
        <f>#REF!-4</f>
        <v>#REF!</v>
      </c>
      <c r="AP702" s="876" t="s">
        <v>216</v>
      </c>
      <c r="AQ702" s="984"/>
      <c r="AR702" s="983"/>
      <c r="AS702" s="985"/>
      <c r="AT702" s="983"/>
      <c r="AU702" s="977">
        <f>AT78</f>
        <v>0</v>
      </c>
      <c r="AV702" s="977"/>
      <c r="AW702" s="977">
        <f>AV78</f>
        <v>0</v>
      </c>
      <c r="AX702" s="544">
        <f>AW78</f>
        <v>0</v>
      </c>
      <c r="AY702" s="228"/>
      <c r="AZ702" s="544">
        <f>AY78</f>
        <v>0</v>
      </c>
      <c r="BA702" s="1072"/>
      <c r="BB702" s="1076"/>
      <c r="BC702" s="871">
        <f>BB78</f>
        <v>0</v>
      </c>
      <c r="BD702" s="1069"/>
      <c r="BE702" s="1069"/>
      <c r="BF702" s="1069"/>
      <c r="BG702" s="871">
        <f>BF78</f>
        <v>0</v>
      </c>
      <c r="BH702" s="1069"/>
      <c r="BI702" s="871" t="str">
        <f>BH78</f>
        <v>same as 1/30</v>
      </c>
      <c r="BJ702" s="1069"/>
      <c r="BK702" s="1069"/>
      <c r="BL702" s="871">
        <f>BK78</f>
        <v>0</v>
      </c>
    </row>
    <row r="703" spans="1:122" ht="30" hidden="1" customHeight="1" thickBot="1" x14ac:dyDescent="0.3">
      <c r="A703" s="4750"/>
      <c r="B703" s="4742"/>
      <c r="C703" s="1028" t="s">
        <v>317</v>
      </c>
      <c r="D703" s="1028" t="s">
        <v>317</v>
      </c>
      <c r="E703" s="393">
        <v>40510</v>
      </c>
      <c r="F703" s="393">
        <v>40533</v>
      </c>
      <c r="G703" s="393">
        <v>40590</v>
      </c>
      <c r="H703" s="393">
        <v>40240</v>
      </c>
      <c r="I703" s="393">
        <v>40639</v>
      </c>
      <c r="J703" s="393">
        <v>40302</v>
      </c>
      <c r="K703" s="212">
        <v>40695</v>
      </c>
      <c r="L703" s="212" t="s">
        <v>25</v>
      </c>
      <c r="M703" s="394" t="e">
        <v>#VALUE!</v>
      </c>
      <c r="N703" s="395">
        <v>40772</v>
      </c>
      <c r="O703" s="1029" t="e">
        <f>O702-5</f>
        <v>#REF!</v>
      </c>
      <c r="P703" s="1029" t="s">
        <v>107</v>
      </c>
      <c r="Q703" s="1029">
        <v>40870</v>
      </c>
      <c r="R703" s="1030" t="e">
        <f>R702-5</f>
        <v>#REF!</v>
      </c>
      <c r="S703" s="1031" t="e">
        <f>S702-5</f>
        <v>#REF!</v>
      </c>
      <c r="T703" s="1032" t="s">
        <v>175</v>
      </c>
      <c r="U703" s="1031" t="e">
        <f>U702-5</f>
        <v>#REF!</v>
      </c>
      <c r="V703" s="1033" t="s">
        <v>177</v>
      </c>
      <c r="W703" s="1030" t="s">
        <v>107</v>
      </c>
      <c r="X703" s="1033" t="s">
        <v>178</v>
      </c>
      <c r="Y703" s="1034" t="s">
        <v>178</v>
      </c>
      <c r="Z703" s="1035" t="e">
        <f>Z702-5</f>
        <v>#REF!</v>
      </c>
      <c r="AA703" s="1036" t="s">
        <v>166</v>
      </c>
      <c r="AB703" s="1035" t="s">
        <v>107</v>
      </c>
      <c r="AC703" s="1037" t="s">
        <v>167</v>
      </c>
      <c r="AD703" s="1038" t="e">
        <f>AD702-5</f>
        <v>#REF!</v>
      </c>
      <c r="AE703" s="1039" t="s">
        <v>212</v>
      </c>
      <c r="AF703" s="1035" t="s">
        <v>107</v>
      </c>
      <c r="AG703" s="1011" t="s">
        <v>256</v>
      </c>
      <c r="AH703" s="1038" t="e">
        <f>AH702-5</f>
        <v>#REF!</v>
      </c>
      <c r="AI703" s="1035" t="s">
        <v>107</v>
      </c>
      <c r="AJ703" s="1011" t="s">
        <v>178</v>
      </c>
      <c r="AK703" s="1038" t="e">
        <f>AK702-5</f>
        <v>#REF!</v>
      </c>
      <c r="AL703" s="1011" t="s">
        <v>257</v>
      </c>
      <c r="AM703" s="1035" t="s">
        <v>107</v>
      </c>
      <c r="AN703" s="1011" t="s">
        <v>213</v>
      </c>
      <c r="AO703" s="1040" t="e">
        <f>AO702-17</f>
        <v>#REF!</v>
      </c>
      <c r="AP703" s="1011" t="s">
        <v>216</v>
      </c>
      <c r="AQ703" s="986"/>
      <c r="AR703" s="987"/>
      <c r="AS703" s="1041"/>
      <c r="AT703" s="987"/>
      <c r="AU703" s="1042">
        <f>AU701-5</f>
        <v>-42</v>
      </c>
      <c r="AV703" s="1042"/>
      <c r="AW703" s="1042">
        <f>AW701-5</f>
        <v>-42</v>
      </c>
      <c r="AX703" s="1066">
        <f>AX701-5</f>
        <v>-42</v>
      </c>
      <c r="AY703" s="1029"/>
      <c r="AZ703" s="1066">
        <f>AZ701-5</f>
        <v>-42</v>
      </c>
      <c r="BA703" s="1073"/>
      <c r="BB703" s="1093"/>
      <c r="BC703" s="1077">
        <f>BC701-5</f>
        <v>42109</v>
      </c>
      <c r="BD703" s="1094"/>
      <c r="BE703" s="1094"/>
      <c r="BF703" s="1094"/>
      <c r="BG703" s="1077">
        <f>BG701-5</f>
        <v>42249</v>
      </c>
      <c r="BH703" s="1094"/>
      <c r="BI703" s="1077">
        <f>BI701-5</f>
        <v>42284</v>
      </c>
      <c r="BJ703" s="1094"/>
      <c r="BK703" s="1094"/>
      <c r="BL703" s="1077">
        <f>BL701-5</f>
        <v>42382</v>
      </c>
    </row>
    <row r="704" spans="1:122" ht="30" hidden="1" customHeight="1" x14ac:dyDescent="0.25">
      <c r="A704" s="4750"/>
      <c r="B704" s="4742"/>
      <c r="C704" s="1013" t="s">
        <v>159</v>
      </c>
      <c r="D704" s="1013" t="s">
        <v>159</v>
      </c>
      <c r="E704" s="238">
        <v>40511</v>
      </c>
      <c r="F704" s="238">
        <v>40532</v>
      </c>
      <c r="G704" s="238" t="s">
        <v>69</v>
      </c>
      <c r="H704" s="238">
        <v>40245</v>
      </c>
      <c r="I704" s="238">
        <v>40644</v>
      </c>
      <c r="J704" s="238">
        <v>40646</v>
      </c>
      <c r="K704" s="233">
        <v>40700</v>
      </c>
      <c r="L704" s="233" t="s">
        <v>25</v>
      </c>
      <c r="M704" s="234">
        <v>40742</v>
      </c>
      <c r="N704" s="235">
        <v>40777</v>
      </c>
      <c r="O704" s="1014" t="e">
        <f>#REF!-7</f>
        <v>#REF!</v>
      </c>
      <c r="P704" s="1014" t="s">
        <v>107</v>
      </c>
      <c r="Q704" s="1014">
        <v>40854</v>
      </c>
      <c r="R704" s="1015" t="e">
        <f>#REF!-7</f>
        <v>#REF!</v>
      </c>
      <c r="S704" s="1016" t="s">
        <v>107</v>
      </c>
      <c r="T704" s="1017" t="s">
        <v>175</v>
      </c>
      <c r="U704" s="1016" t="s">
        <v>107</v>
      </c>
      <c r="V704" s="1018" t="s">
        <v>177</v>
      </c>
      <c r="W704" s="1015" t="e">
        <f>#REF!+7</f>
        <v>#REF!</v>
      </c>
      <c r="X704" s="1018" t="s">
        <v>178</v>
      </c>
      <c r="Y704" s="1019" t="s">
        <v>178</v>
      </c>
      <c r="Z704" s="1020" t="s">
        <v>107</v>
      </c>
      <c r="AA704" s="1021" t="s">
        <v>166</v>
      </c>
      <c r="AB704" s="1020" t="e">
        <f>#REF!+7</f>
        <v>#REF!</v>
      </c>
      <c r="AC704" s="1022" t="s">
        <v>167</v>
      </c>
      <c r="AD704" s="1023" t="s">
        <v>107</v>
      </c>
      <c r="AE704" s="845" t="s">
        <v>212</v>
      </c>
      <c r="AF704" s="1020" t="e">
        <f>#REF!+7</f>
        <v>#REF!</v>
      </c>
      <c r="AG704" s="1024" t="s">
        <v>256</v>
      </c>
      <c r="AH704" s="1023" t="s">
        <v>107</v>
      </c>
      <c r="AI704" s="1020" t="e">
        <f>#REF!+7</f>
        <v>#REF!</v>
      </c>
      <c r="AJ704" s="1024" t="s">
        <v>178</v>
      </c>
      <c r="AK704" s="1023" t="s">
        <v>107</v>
      </c>
      <c r="AL704" s="1024" t="s">
        <v>257</v>
      </c>
      <c r="AM704" s="1020" t="e">
        <f>#REF!+7</f>
        <v>#REF!</v>
      </c>
      <c r="AN704" s="1024" t="s">
        <v>213</v>
      </c>
      <c r="AO704" s="1023" t="s">
        <v>107</v>
      </c>
      <c r="AP704" s="1024" t="s">
        <v>216</v>
      </c>
      <c r="AQ704" s="1025"/>
      <c r="AR704" s="981"/>
      <c r="AS704" s="1025"/>
      <c r="AT704" s="981"/>
      <c r="AU704" s="1026"/>
      <c r="AV704" s="981"/>
      <c r="AW704" s="1026"/>
      <c r="AX704" s="1026"/>
      <c r="AY704" s="1027"/>
      <c r="AZ704" s="1026"/>
      <c r="BA704" s="989"/>
      <c r="BB704" s="989"/>
      <c r="BC704" s="989"/>
      <c r="BD704" s="989"/>
      <c r="BE704" s="989"/>
      <c r="BF704" s="989"/>
      <c r="BG704" s="1158"/>
    </row>
    <row r="705" spans="1:122" ht="30" hidden="1" customHeight="1" thickBot="1" x14ac:dyDescent="0.3">
      <c r="A705" s="4751"/>
      <c r="B705" s="4743"/>
      <c r="C705" s="2177" t="s">
        <v>279</v>
      </c>
      <c r="D705" s="2177" t="s">
        <v>279</v>
      </c>
      <c r="E705" s="393"/>
      <c r="F705" s="393"/>
      <c r="G705" s="393"/>
      <c r="H705" s="393"/>
      <c r="I705" s="393"/>
      <c r="J705" s="393"/>
      <c r="K705" s="393"/>
      <c r="L705" s="393"/>
      <c r="M705" s="996"/>
      <c r="N705" s="997"/>
      <c r="O705" s="998"/>
      <c r="P705" s="998"/>
      <c r="Q705" s="998"/>
      <c r="R705" s="999"/>
      <c r="S705" s="1000"/>
      <c r="T705" s="1001"/>
      <c r="U705" s="1000"/>
      <c r="V705" s="1002"/>
      <c r="W705" s="999"/>
      <c r="X705" s="1002"/>
      <c r="Y705" s="1003"/>
      <c r="Z705" s="1004"/>
      <c r="AA705" s="1005"/>
      <c r="AB705" s="1004"/>
      <c r="AC705" s="1006"/>
      <c r="AD705" s="1007"/>
      <c r="AE705" s="1008"/>
      <c r="AF705" s="1004"/>
      <c r="AG705" s="1009"/>
      <c r="AH705" s="1007"/>
      <c r="AI705" s="1004"/>
      <c r="AJ705" s="1009"/>
      <c r="AK705" s="1007"/>
      <c r="AL705" s="1009"/>
      <c r="AM705" s="1004"/>
      <c r="AN705" s="1009"/>
      <c r="AO705" s="1010">
        <v>41623</v>
      </c>
      <c r="AP705" s="1011" t="s">
        <v>216</v>
      </c>
      <c r="AQ705" s="986"/>
      <c r="AR705" s="987"/>
      <c r="AS705" s="986"/>
      <c r="AT705" s="987"/>
      <c r="AU705" s="1012"/>
      <c r="AV705" s="987"/>
      <c r="AW705" s="1012"/>
      <c r="AX705" s="1012"/>
      <c r="AY705" s="988"/>
      <c r="AZ705" s="1012"/>
      <c r="BA705" s="990"/>
      <c r="BB705" s="990"/>
      <c r="BC705" s="990"/>
      <c r="BD705" s="990"/>
      <c r="BE705" s="990"/>
      <c r="BF705" s="990"/>
      <c r="BG705" s="1158"/>
    </row>
    <row r="706" spans="1:122" s="1" customFormat="1" ht="30" hidden="1" customHeight="1" x14ac:dyDescent="0.25">
      <c r="A706" s="991"/>
      <c r="B706" s="967"/>
      <c r="C706" s="992"/>
      <c r="D706" s="992"/>
      <c r="E706" s="13"/>
      <c r="F706" s="13"/>
      <c r="G706" s="13"/>
      <c r="H706" s="13"/>
      <c r="I706" s="13"/>
      <c r="J706" s="13"/>
      <c r="K706" s="13"/>
      <c r="L706" s="13"/>
      <c r="M706" s="30"/>
      <c r="N706" s="30"/>
      <c r="O706" s="30"/>
      <c r="P706" s="30"/>
      <c r="Q706" s="30"/>
      <c r="R706" s="30"/>
      <c r="S706" s="30"/>
      <c r="T706" s="993"/>
      <c r="U706" s="30"/>
      <c r="V706" s="993"/>
      <c r="W706" s="30"/>
      <c r="X706" s="993"/>
      <c r="Y706" s="993"/>
      <c r="Z706" s="30"/>
      <c r="AA706" s="993"/>
      <c r="AB706" s="30"/>
      <c r="AC706" s="13"/>
      <c r="AD706" s="121"/>
      <c r="AE706" s="13"/>
      <c r="AF706" s="30"/>
      <c r="AG706" s="13"/>
      <c r="AH706" s="121"/>
      <c r="AI706" s="30"/>
      <c r="AJ706" s="13"/>
      <c r="AK706" s="121"/>
      <c r="AL706" s="13"/>
      <c r="AM706" s="30"/>
      <c r="AN706" s="13"/>
      <c r="AO706" s="121"/>
      <c r="AP706" s="13"/>
      <c r="AQ706" s="30"/>
      <c r="AR706" s="13"/>
      <c r="AS706" s="30"/>
      <c r="AT706" s="13"/>
      <c r="AU706" s="993"/>
      <c r="AV706" s="13"/>
      <c r="AW706" s="13"/>
      <c r="AX706" s="13"/>
      <c r="AY706" s="30"/>
      <c r="AZ706" s="13"/>
      <c r="BL706" s="181"/>
      <c r="BM706" s="181"/>
      <c r="BN706" s="181"/>
      <c r="CQ706" s="2803"/>
      <c r="CR706" s="2803"/>
      <c r="CW706" s="3760"/>
      <c r="CX706" s="3760"/>
      <c r="CY706" s="3760"/>
      <c r="CZ706" s="3760"/>
      <c r="DA706" s="3760"/>
      <c r="DB706" s="3760"/>
      <c r="DC706" s="3760"/>
      <c r="DD706" s="3760"/>
      <c r="DE706" s="3760"/>
      <c r="DF706" s="3760"/>
      <c r="DG706" s="3760"/>
      <c r="DH706" s="3760"/>
      <c r="DI706" s="3760"/>
      <c r="DJ706" s="3760"/>
      <c r="DK706" s="3760"/>
      <c r="DM706" s="2803"/>
    </row>
    <row r="707" spans="1:122" ht="150" hidden="1" customHeight="1" thickBot="1" x14ac:dyDescent="0.3">
      <c r="A707" s="966"/>
      <c r="B707" s="967"/>
      <c r="C707" s="4"/>
      <c r="D707" s="4"/>
      <c r="E707" s="13"/>
      <c r="F707" s="42"/>
      <c r="G707" s="42"/>
      <c r="H707" s="42"/>
      <c r="I707" s="42"/>
      <c r="J707" s="42"/>
      <c r="K707" s="968"/>
      <c r="L707" s="13"/>
      <c r="M707" s="181"/>
      <c r="N707" s="181"/>
      <c r="O707" s="4265"/>
      <c r="P707" s="181"/>
      <c r="Q707" s="181"/>
      <c r="R707" s="965"/>
      <c r="S707" s="181"/>
      <c r="T707" s="181"/>
      <c r="U707" s="181"/>
      <c r="V707" s="181"/>
      <c r="W707" s="181"/>
      <c r="X707" s="181"/>
      <c r="Y707" s="181"/>
      <c r="Z707" s="181"/>
      <c r="AA707" s="4265"/>
      <c r="AB707" s="1"/>
      <c r="AC707" s="827"/>
      <c r="AD707" s="13"/>
      <c r="AE707" s="13"/>
      <c r="AF707" s="13"/>
      <c r="AG707" s="1"/>
      <c r="AH707" s="1"/>
      <c r="AI707" s="1"/>
      <c r="AJ707" s="2803"/>
      <c r="AK707" s="2803"/>
      <c r="AL707" s="1"/>
      <c r="AM707" s="1"/>
      <c r="AN707" s="1"/>
      <c r="AO707" s="1"/>
      <c r="AP707" s="1"/>
      <c r="AQ707" s="1"/>
      <c r="AR707" s="1" t="s">
        <v>1</v>
      </c>
      <c r="AS707" s="1"/>
      <c r="AT707" s="1"/>
      <c r="AU707" s="4802" t="s">
        <v>323</v>
      </c>
      <c r="AV707" s="4803"/>
      <c r="AW707" s="2803" t="s">
        <v>1</v>
      </c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M707" s="181" t="s">
        <v>411</v>
      </c>
      <c r="CB707" s="15" t="s">
        <v>655</v>
      </c>
    </row>
    <row r="708" spans="1:122" s="19" customFormat="1" ht="30" hidden="1" customHeight="1" thickBot="1" x14ac:dyDescent="0.3">
      <c r="A708" s="4752" t="s">
        <v>326</v>
      </c>
      <c r="B708" s="4740" t="s">
        <v>325</v>
      </c>
      <c r="C708" s="399" t="s">
        <v>168</v>
      </c>
      <c r="D708" s="399" t="s">
        <v>168</v>
      </c>
      <c r="E708" s="403">
        <v>40754</v>
      </c>
      <c r="F708" s="382">
        <v>40420</v>
      </c>
      <c r="G708" s="382">
        <v>40451</v>
      </c>
      <c r="H708" s="382">
        <v>40481</v>
      </c>
      <c r="I708" s="382">
        <v>40512</v>
      </c>
      <c r="J708" s="382">
        <v>40542</v>
      </c>
      <c r="K708" s="382">
        <v>40938</v>
      </c>
      <c r="L708" s="382">
        <v>40602</v>
      </c>
      <c r="M708" s="383">
        <v>40632</v>
      </c>
      <c r="N708" s="384">
        <v>41029</v>
      </c>
      <c r="O708" s="244">
        <v>41059</v>
      </c>
      <c r="P708" s="244">
        <v>41090</v>
      </c>
      <c r="Q708" s="400">
        <v>41120</v>
      </c>
      <c r="R708" s="386">
        <v>41151</v>
      </c>
      <c r="S708" s="401">
        <v>41182</v>
      </c>
      <c r="T708" s="402">
        <v>406454</v>
      </c>
      <c r="U708" s="401">
        <v>41243</v>
      </c>
      <c r="V708" s="402">
        <v>41273</v>
      </c>
      <c r="W708" s="408">
        <v>41304</v>
      </c>
      <c r="X708" s="401">
        <v>41333</v>
      </c>
      <c r="Y708" s="400">
        <v>40998</v>
      </c>
      <c r="Z708" s="789">
        <v>41394</v>
      </c>
      <c r="AA708" s="792">
        <v>41424</v>
      </c>
      <c r="AB708" s="795">
        <v>41090</v>
      </c>
      <c r="AC708" s="798">
        <v>41485</v>
      </c>
      <c r="AD708" s="795">
        <v>41516</v>
      </c>
      <c r="AE708" s="796">
        <v>41547</v>
      </c>
      <c r="AF708" s="401">
        <v>41577</v>
      </c>
      <c r="AG708" s="401">
        <v>41608</v>
      </c>
      <c r="AH708" s="277">
        <v>41638</v>
      </c>
      <c r="AI708" s="277">
        <v>41304</v>
      </c>
      <c r="AJ708" s="27">
        <v>41333</v>
      </c>
      <c r="AK708" s="277">
        <v>41363</v>
      </c>
      <c r="AL708" s="277">
        <v>41394</v>
      </c>
      <c r="AM708" s="468">
        <v>41789</v>
      </c>
      <c r="AN708" s="277">
        <v>41820</v>
      </c>
      <c r="AO708" s="276">
        <v>41850</v>
      </c>
      <c r="AP708" s="276">
        <v>41881</v>
      </c>
      <c r="AQ708" s="400">
        <v>41912</v>
      </c>
      <c r="AR708" s="401">
        <v>41942</v>
      </c>
      <c r="AS708" s="400">
        <v>41973</v>
      </c>
      <c r="AT708" s="401">
        <v>42003</v>
      </c>
      <c r="AU708" s="978">
        <v>42034</v>
      </c>
      <c r="AV708" s="400">
        <v>42063</v>
      </c>
      <c r="AW708" s="978">
        <v>42093</v>
      </c>
      <c r="AX708" s="400">
        <v>42124</v>
      </c>
      <c r="AY708" s="401">
        <v>42154</v>
      </c>
      <c r="AZ708" s="400">
        <v>42185</v>
      </c>
      <c r="BA708" s="401">
        <v>42215</v>
      </c>
      <c r="BB708" s="277">
        <v>41881</v>
      </c>
      <c r="BC708" s="277">
        <v>41912</v>
      </c>
      <c r="BD708" s="277">
        <v>41942</v>
      </c>
      <c r="BE708" s="277">
        <v>41973</v>
      </c>
      <c r="BF708" s="277">
        <v>42003</v>
      </c>
      <c r="BG708" s="978">
        <v>42034</v>
      </c>
      <c r="BH708" s="400">
        <v>42063</v>
      </c>
      <c r="BI708" s="978">
        <v>42093</v>
      </c>
      <c r="BJ708" s="400">
        <v>42124</v>
      </c>
      <c r="BK708" s="401">
        <v>42154</v>
      </c>
      <c r="BL708" s="400">
        <v>42185</v>
      </c>
      <c r="BM708" s="468">
        <v>42581</v>
      </c>
      <c r="BN708" s="277">
        <v>42612</v>
      </c>
      <c r="BO708" s="276">
        <v>42643</v>
      </c>
      <c r="BP708" s="277">
        <v>42673</v>
      </c>
      <c r="BQ708" s="277">
        <v>42704</v>
      </c>
      <c r="BR708" s="275">
        <v>42734</v>
      </c>
      <c r="BS708" s="275">
        <v>42734</v>
      </c>
      <c r="CH708" s="15"/>
      <c r="CI708" s="15"/>
      <c r="CJ708" s="15"/>
      <c r="CK708" s="15"/>
      <c r="CL708" s="15"/>
      <c r="CM708" s="15"/>
      <c r="CN708" s="15"/>
      <c r="CO708" s="15"/>
      <c r="CP708" s="15"/>
      <c r="CQ708" s="2095"/>
      <c r="CR708" s="2095"/>
      <c r="CS708" s="15"/>
      <c r="CT708" s="15"/>
      <c r="CU708" s="15"/>
      <c r="CV708" s="15"/>
      <c r="CW708" s="3749"/>
      <c r="CX708" s="3749"/>
      <c r="CY708" s="3749"/>
      <c r="CZ708" s="3749"/>
      <c r="DA708" s="3749"/>
      <c r="DB708" s="3749"/>
      <c r="DC708" s="3749"/>
      <c r="DD708" s="3749"/>
      <c r="DE708" s="3749"/>
      <c r="DF708" s="3749"/>
      <c r="DG708" s="3749"/>
      <c r="DH708" s="3749"/>
      <c r="DI708" s="3749"/>
      <c r="DJ708" s="3749"/>
      <c r="DK708" s="3749"/>
      <c r="DL708" s="15"/>
      <c r="DM708" s="2095"/>
      <c r="DN708" s="15"/>
      <c r="DO708" s="15"/>
      <c r="DP708" s="15"/>
      <c r="DQ708" s="15"/>
      <c r="DR708" s="15"/>
    </row>
    <row r="709" spans="1:122" s="19" customFormat="1" ht="30" hidden="1" customHeight="1" thickBot="1" x14ac:dyDescent="0.3">
      <c r="A709" s="4753"/>
      <c r="B709" s="4741"/>
      <c r="C709" s="979" t="s">
        <v>320</v>
      </c>
      <c r="D709" s="979" t="s">
        <v>320</v>
      </c>
      <c r="E709" s="377"/>
      <c r="F709" s="377"/>
      <c r="G709" s="377"/>
      <c r="H709" s="377"/>
      <c r="I709" s="377"/>
      <c r="J709" s="377"/>
      <c r="K709" s="377"/>
      <c r="L709" s="377"/>
      <c r="M709" s="378"/>
      <c r="N709" s="379"/>
      <c r="O709" s="197"/>
      <c r="P709" s="197"/>
      <c r="Q709" s="243"/>
      <c r="R709" s="31"/>
      <c r="S709" s="317">
        <v>41182</v>
      </c>
      <c r="T709" s="318">
        <v>406454</v>
      </c>
      <c r="U709" s="317">
        <v>41243</v>
      </c>
      <c r="V709" s="317">
        <v>41273</v>
      </c>
      <c r="W709" s="243">
        <v>41304</v>
      </c>
      <c r="X709" s="16">
        <v>41333</v>
      </c>
      <c r="Y709" s="176">
        <v>40998</v>
      </c>
      <c r="Z709" s="790">
        <v>41394</v>
      </c>
      <c r="AA709" s="793">
        <v>41424</v>
      </c>
      <c r="AB709" s="49">
        <v>41090</v>
      </c>
      <c r="AC709" s="49">
        <v>41485</v>
      </c>
      <c r="AD709" s="790">
        <v>41516</v>
      </c>
      <c r="AE709" s="797">
        <v>41547</v>
      </c>
      <c r="AF709" s="16">
        <v>41577</v>
      </c>
      <c r="AG709" s="16">
        <v>41608</v>
      </c>
      <c r="AH709" s="16">
        <v>41638</v>
      </c>
      <c r="AI709" s="16">
        <v>41304</v>
      </c>
      <c r="AJ709" s="270">
        <v>41333</v>
      </c>
      <c r="AK709" s="16">
        <v>41363</v>
      </c>
      <c r="AL709" s="16">
        <v>41394</v>
      </c>
      <c r="AM709" s="49">
        <v>41789</v>
      </c>
      <c r="AN709" s="16">
        <v>41820</v>
      </c>
      <c r="AO709" s="176">
        <v>41850</v>
      </c>
      <c r="AP709" s="176">
        <v>41881</v>
      </c>
      <c r="AQ709" s="49">
        <v>41912</v>
      </c>
      <c r="AR709" s="176"/>
      <c r="AS709" s="33"/>
      <c r="AT709" s="176"/>
      <c r="AU709" s="956">
        <v>41669</v>
      </c>
      <c r="AV709" s="33"/>
      <c r="AW709" s="176">
        <v>42093</v>
      </c>
      <c r="AX709" s="16">
        <v>41759</v>
      </c>
      <c r="AY709" s="176"/>
      <c r="AZ709" s="49">
        <v>42185</v>
      </c>
      <c r="BA709" s="33"/>
      <c r="BB709" s="33"/>
      <c r="BC709" s="33">
        <v>41912</v>
      </c>
      <c r="BD709" s="33"/>
      <c r="BE709" s="33"/>
      <c r="BF709" s="33"/>
      <c r="BG709" s="956">
        <v>41669</v>
      </c>
      <c r="BH709" s="33"/>
      <c r="BI709" s="176">
        <v>42093</v>
      </c>
      <c r="BJ709" s="16">
        <v>41759</v>
      </c>
      <c r="BK709" s="243"/>
      <c r="BL709" s="49">
        <v>42185</v>
      </c>
      <c r="BM709" s="1244"/>
      <c r="BN709" s="1244"/>
      <c r="CH709" s="15"/>
      <c r="CI709" s="15"/>
      <c r="CJ709" s="15"/>
      <c r="CK709" s="15"/>
      <c r="CL709" s="15"/>
      <c r="CM709" s="15"/>
      <c r="CN709" s="15"/>
      <c r="CO709" s="15"/>
      <c r="CP709" s="15"/>
      <c r="CQ709" s="2095"/>
      <c r="CR709" s="2095"/>
      <c r="CS709" s="15"/>
      <c r="CT709" s="15"/>
      <c r="CU709" s="15"/>
      <c r="CV709" s="15"/>
      <c r="CW709" s="3749"/>
      <c r="CX709" s="3749"/>
      <c r="CY709" s="3749"/>
      <c r="CZ709" s="3749"/>
      <c r="DA709" s="3749"/>
      <c r="DB709" s="3749"/>
      <c r="DC709" s="3749"/>
      <c r="DD709" s="3749"/>
      <c r="DE709" s="3749"/>
      <c r="DF709" s="3749"/>
      <c r="DG709" s="3749"/>
      <c r="DH709" s="3749"/>
      <c r="DI709" s="3749"/>
      <c r="DJ709" s="3749"/>
      <c r="DK709" s="3749"/>
      <c r="DL709" s="15"/>
      <c r="DM709" s="2095"/>
      <c r="DN709" s="15"/>
      <c r="DO709" s="15"/>
      <c r="DP709" s="15"/>
      <c r="DQ709" s="15"/>
      <c r="DR709" s="15"/>
    </row>
    <row r="710" spans="1:122" ht="30" hidden="1" customHeight="1" x14ac:dyDescent="0.25">
      <c r="A710" s="4753"/>
      <c r="B710" s="4741"/>
      <c r="C710" s="380" t="s">
        <v>4</v>
      </c>
      <c r="D710" s="380" t="s">
        <v>4</v>
      </c>
      <c r="E710" s="381"/>
      <c r="F710" s="381"/>
      <c r="G710" s="381"/>
      <c r="H710" s="381"/>
      <c r="I710" s="381"/>
      <c r="J710" s="381"/>
      <c r="K710" s="382"/>
      <c r="L710" s="382"/>
      <c r="M710" s="383"/>
      <c r="N710" s="384"/>
      <c r="O710" s="244"/>
      <c r="P710" s="244"/>
      <c r="Q710" s="244" t="e">
        <f>Q712+7</f>
        <v>#REF!</v>
      </c>
      <c r="R710" s="385" t="e">
        <f>R712+7</f>
        <v>#REF!</v>
      </c>
      <c r="S710" s="387">
        <f>S712+7</f>
        <v>41075</v>
      </c>
      <c r="T710" s="407" t="s">
        <v>175</v>
      </c>
      <c r="U710" s="387">
        <f>U712+7</f>
        <v>41138</v>
      </c>
      <c r="V710" s="225" t="s">
        <v>177</v>
      </c>
      <c r="W710" s="409">
        <f>W712+7</f>
        <v>41215</v>
      </c>
      <c r="X710" s="368" t="s">
        <v>178</v>
      </c>
      <c r="Y710" s="783" t="s">
        <v>178</v>
      </c>
      <c r="Z710" s="775">
        <f>Z168</f>
        <v>0</v>
      </c>
      <c r="AA710" s="776" t="s">
        <v>166</v>
      </c>
      <c r="AB710" s="775">
        <f>AB168</f>
        <v>40950</v>
      </c>
      <c r="AC710" s="833" t="s">
        <v>167</v>
      </c>
      <c r="AD710" s="844">
        <f>AD168</f>
        <v>41020</v>
      </c>
      <c r="AE710" s="845" t="s">
        <v>212</v>
      </c>
      <c r="AF710" s="775">
        <f>AF168</f>
        <v>41449</v>
      </c>
      <c r="AG710" s="845" t="s">
        <v>256</v>
      </c>
      <c r="AH710" s="844">
        <f>AH168</f>
        <v>41505</v>
      </c>
      <c r="AI710" s="775">
        <f>AI168</f>
        <v>41532</v>
      </c>
      <c r="AJ710" s="879" t="s">
        <v>178</v>
      </c>
      <c r="AK710" s="844">
        <f>AK168</f>
        <v>41568</v>
      </c>
      <c r="AL710" s="879" t="s">
        <v>257</v>
      </c>
      <c r="AM710" s="775">
        <f>AM168</f>
        <v>41280</v>
      </c>
      <c r="AN710" s="879" t="s">
        <v>213</v>
      </c>
      <c r="AO710" s="844">
        <f>AO168</f>
        <v>41357</v>
      </c>
      <c r="AP710" s="879" t="s">
        <v>216</v>
      </c>
      <c r="AQ710" s="980"/>
      <c r="AR710" s="981"/>
      <c r="AS710" s="980"/>
      <c r="AT710" s="981"/>
      <c r="AU710" s="973">
        <f>AU65</f>
        <v>41564</v>
      </c>
      <c r="AV710" s="938"/>
      <c r="AW710" s="806">
        <f>AW65</f>
        <v>41585</v>
      </c>
      <c r="AX710" s="806">
        <f>AX65</f>
        <v>41985</v>
      </c>
      <c r="AY710" s="938"/>
      <c r="AZ710" s="806">
        <f>AZ65</f>
        <v>42062</v>
      </c>
      <c r="BA710" s="938"/>
      <c r="BB710" s="806"/>
      <c r="BC710" s="806">
        <f>BC65</f>
        <v>42167</v>
      </c>
      <c r="BD710" s="973"/>
      <c r="BE710" s="973"/>
      <c r="BF710" s="973"/>
      <c r="BG710" s="973">
        <f>BG65</f>
        <v>42307</v>
      </c>
      <c r="BH710" s="938"/>
      <c r="BI710" s="806">
        <f>BI65</f>
        <v>42342</v>
      </c>
      <c r="BJ710" s="1165">
        <f>BJ65</f>
        <v>42369</v>
      </c>
      <c r="BK710" s="1070"/>
      <c r="BL710" s="301">
        <f>BL65</f>
        <v>42412</v>
      </c>
    </row>
    <row r="711" spans="1:122" ht="30" hidden="1" customHeight="1" x14ac:dyDescent="0.25">
      <c r="A711" s="4753"/>
      <c r="B711" s="4741"/>
      <c r="C711" s="291" t="s">
        <v>122</v>
      </c>
      <c r="D711" s="291" t="s">
        <v>122</v>
      </c>
      <c r="E711" s="238"/>
      <c r="F711" s="238"/>
      <c r="G711" s="238"/>
      <c r="H711" s="238"/>
      <c r="I711" s="238"/>
      <c r="J711" s="238"/>
      <c r="K711" s="233"/>
      <c r="L711" s="233"/>
      <c r="M711" s="234"/>
      <c r="N711" s="235"/>
      <c r="O711" s="236"/>
      <c r="P711" s="236"/>
      <c r="Q711" s="292">
        <v>40928</v>
      </c>
      <c r="R711" s="293">
        <v>40963</v>
      </c>
      <c r="S711" s="365">
        <f>S710-4</f>
        <v>41071</v>
      </c>
      <c r="T711" s="407" t="s">
        <v>175</v>
      </c>
      <c r="U711" s="365">
        <f>U710-4</f>
        <v>41134</v>
      </c>
      <c r="V711" s="225" t="s">
        <v>177</v>
      </c>
      <c r="W711" s="404">
        <f>W710-4</f>
        <v>41211</v>
      </c>
      <c r="X711" s="225" t="s">
        <v>178</v>
      </c>
      <c r="Y711" s="784" t="s">
        <v>178</v>
      </c>
      <c r="Z711" s="768">
        <f>Z165</f>
        <v>0</v>
      </c>
      <c r="AA711" s="777" t="s">
        <v>166</v>
      </c>
      <c r="AB711" s="768">
        <f>AB165</f>
        <v>41325</v>
      </c>
      <c r="AC711" s="835" t="s">
        <v>167</v>
      </c>
      <c r="AD711" s="846">
        <f>AD165</f>
        <v>41391</v>
      </c>
      <c r="AE711" s="847" t="s">
        <v>212</v>
      </c>
      <c r="AF711" s="768">
        <f>AF165</f>
        <v>41464</v>
      </c>
      <c r="AG711" s="873" t="s">
        <v>256</v>
      </c>
      <c r="AH711" s="846">
        <f>AH165</f>
        <v>41525</v>
      </c>
      <c r="AI711" s="768">
        <f>AI165</f>
        <v>41192</v>
      </c>
      <c r="AJ711" s="873" t="s">
        <v>178</v>
      </c>
      <c r="AK711" s="846">
        <f>AK165</f>
        <v>41231</v>
      </c>
      <c r="AL711" s="873" t="s">
        <v>257</v>
      </c>
      <c r="AM711" s="768">
        <f>AM165</f>
        <v>41657</v>
      </c>
      <c r="AN711" s="873" t="s">
        <v>213</v>
      </c>
      <c r="AO711" s="846">
        <f>AO165</f>
        <v>41733</v>
      </c>
      <c r="AP711" s="873" t="s">
        <v>216</v>
      </c>
      <c r="AQ711" s="982"/>
      <c r="AR711" s="983"/>
      <c r="AS711" s="982"/>
      <c r="AT711" s="983"/>
      <c r="AU711" s="974">
        <f>AU63</f>
        <v>41560</v>
      </c>
      <c r="AV711" s="255"/>
      <c r="AW711" s="14">
        <f>AW63</f>
        <v>41581</v>
      </c>
      <c r="AX711" s="14">
        <f>AX63</f>
        <v>41981</v>
      </c>
      <c r="AY711" s="255"/>
      <c r="AZ711" s="14">
        <f>AZ63</f>
        <v>42058</v>
      </c>
      <c r="BA711" s="255"/>
      <c r="BB711" s="14"/>
      <c r="BC711" s="14">
        <f>BC63</f>
        <v>42163</v>
      </c>
      <c r="BD711" s="974"/>
      <c r="BE711" s="974"/>
      <c r="BF711" s="974"/>
      <c r="BG711" s="974">
        <f>BG63</f>
        <v>42303</v>
      </c>
      <c r="BH711" s="255"/>
      <c r="BI711" s="14">
        <f>BI63</f>
        <v>42338</v>
      </c>
      <c r="BJ711" s="38">
        <f>BJ63</f>
        <v>42359</v>
      </c>
      <c r="BK711" s="538"/>
      <c r="BL711" s="342">
        <f>BL63</f>
        <v>42408</v>
      </c>
    </row>
    <row r="712" spans="1:122" ht="30" hidden="1" customHeight="1" x14ac:dyDescent="0.25">
      <c r="A712" s="4753"/>
      <c r="B712" s="4741"/>
      <c r="C712" s="291" t="s">
        <v>121</v>
      </c>
      <c r="D712" s="291" t="s">
        <v>121</v>
      </c>
      <c r="E712" s="238"/>
      <c r="F712" s="238"/>
      <c r="G712" s="238"/>
      <c r="H712" s="238"/>
      <c r="I712" s="238"/>
      <c r="J712" s="238"/>
      <c r="K712" s="233"/>
      <c r="L712" s="233"/>
      <c r="M712" s="234"/>
      <c r="N712" s="235"/>
      <c r="O712" s="236"/>
      <c r="P712" s="236"/>
      <c r="Q712" s="236" t="e">
        <f>#REF!</f>
        <v>#REF!</v>
      </c>
      <c r="R712" s="237" t="e">
        <f>#REF!</f>
        <v>#REF!</v>
      </c>
      <c r="S712" s="365">
        <f>S713+2</f>
        <v>41068</v>
      </c>
      <c r="T712" s="407" t="s">
        <v>175</v>
      </c>
      <c r="U712" s="404">
        <f>U713+2</f>
        <v>41131</v>
      </c>
      <c r="V712" s="225" t="s">
        <v>177</v>
      </c>
      <c r="W712" s="412">
        <f>W713+2</f>
        <v>41208</v>
      </c>
      <c r="X712" s="225" t="s">
        <v>178</v>
      </c>
      <c r="Y712" s="784" t="s">
        <v>178</v>
      </c>
      <c r="Z712" s="768">
        <f>Z713+2</f>
        <v>2</v>
      </c>
      <c r="AA712" s="777" t="s">
        <v>166</v>
      </c>
      <c r="AB712" s="768">
        <f>AB713+2</f>
        <v>41427</v>
      </c>
      <c r="AC712" s="835" t="s">
        <v>167</v>
      </c>
      <c r="AD712" s="846">
        <f>AD713+2</f>
        <v>41488</v>
      </c>
      <c r="AE712" s="847" t="s">
        <v>212</v>
      </c>
      <c r="AF712" s="768">
        <f>AF713+2</f>
        <v>41549</v>
      </c>
      <c r="AG712" s="873" t="s">
        <v>256</v>
      </c>
      <c r="AH712" s="846">
        <f>AH713+2</f>
        <v>41610</v>
      </c>
      <c r="AI712" s="768">
        <f>AI713+2</f>
        <v>41277</v>
      </c>
      <c r="AJ712" s="873" t="s">
        <v>178</v>
      </c>
      <c r="AK712" s="846">
        <f>AK713+2</f>
        <v>41336</v>
      </c>
      <c r="AL712" s="873" t="s">
        <v>257</v>
      </c>
      <c r="AM712" s="768">
        <v>41277</v>
      </c>
      <c r="AN712" s="873" t="s">
        <v>213</v>
      </c>
      <c r="AO712" s="846">
        <f>AO713+2</f>
        <v>41823</v>
      </c>
      <c r="AP712" s="873" t="s">
        <v>216</v>
      </c>
      <c r="AQ712" s="982"/>
      <c r="AR712" s="983"/>
      <c r="AS712" s="982"/>
      <c r="AT712" s="983"/>
      <c r="AU712" s="974">
        <f>AU57</f>
        <v>41915</v>
      </c>
      <c r="AV712" s="255"/>
      <c r="AW712" s="14">
        <f>AW57</f>
        <v>41943</v>
      </c>
      <c r="AX712" s="14">
        <f>AX57</f>
        <v>41978</v>
      </c>
      <c r="AY712" s="255"/>
      <c r="AZ712" s="14">
        <f>AZ57</f>
        <v>42048</v>
      </c>
      <c r="BA712" s="255"/>
      <c r="BB712" s="14"/>
      <c r="BC712" s="14">
        <f>BC57</f>
        <v>42153</v>
      </c>
      <c r="BD712" s="974"/>
      <c r="BE712" s="974"/>
      <c r="BF712" s="974"/>
      <c r="BG712" s="974">
        <f>BG57</f>
        <v>42293</v>
      </c>
      <c r="BH712" s="255"/>
      <c r="BI712" s="14">
        <f>BI57</f>
        <v>42328</v>
      </c>
      <c r="BJ712" s="38">
        <f>BJ57</f>
        <v>42356</v>
      </c>
      <c r="BK712" s="538"/>
      <c r="BL712" s="342">
        <f>BL57</f>
        <v>42426</v>
      </c>
    </row>
    <row r="713" spans="1:122" s="206" customFormat="1" ht="30" hidden="1" customHeight="1" x14ac:dyDescent="0.25">
      <c r="A713" s="4754"/>
      <c r="B713" s="4742"/>
      <c r="C713" s="599" t="s">
        <v>33</v>
      </c>
      <c r="D713" s="599" t="s">
        <v>33</v>
      </c>
      <c r="E713" s="211">
        <v>40183</v>
      </c>
      <c r="F713" s="211">
        <v>40590</v>
      </c>
      <c r="G713" s="211">
        <v>40604</v>
      </c>
      <c r="H713" s="211">
        <v>40275</v>
      </c>
      <c r="I713" s="211">
        <v>40674</v>
      </c>
      <c r="J713" s="211">
        <v>40337</v>
      </c>
      <c r="K713" s="207">
        <v>40737</v>
      </c>
      <c r="L713" s="207" t="s">
        <v>25</v>
      </c>
      <c r="M713" s="208">
        <v>40772</v>
      </c>
      <c r="N713" s="217">
        <v>40807</v>
      </c>
      <c r="O713" s="220">
        <v>40842</v>
      </c>
      <c r="P713" s="220" t="s">
        <v>107</v>
      </c>
      <c r="Q713" s="220">
        <v>40926</v>
      </c>
      <c r="R713" s="223">
        <v>40961</v>
      </c>
      <c r="S713" s="405">
        <v>41066</v>
      </c>
      <c r="T713" s="369" t="s">
        <v>175</v>
      </c>
      <c r="U713" s="406">
        <v>41129</v>
      </c>
      <c r="V713" s="373" t="s">
        <v>177</v>
      </c>
      <c r="W713" s="413">
        <v>41206</v>
      </c>
      <c r="X713" s="373" t="s">
        <v>178</v>
      </c>
      <c r="Y713" s="785" t="s">
        <v>178</v>
      </c>
      <c r="Z713" s="769">
        <f>Z158</f>
        <v>0</v>
      </c>
      <c r="AA713" s="778" t="s">
        <v>166</v>
      </c>
      <c r="AB713" s="769">
        <f>AB158</f>
        <v>41425</v>
      </c>
      <c r="AC713" s="836" t="s">
        <v>211</v>
      </c>
      <c r="AD713" s="848">
        <f>AD158</f>
        <v>41486</v>
      </c>
      <c r="AE713" s="849" t="s">
        <v>212</v>
      </c>
      <c r="AF713" s="769">
        <f>AF158</f>
        <v>41547</v>
      </c>
      <c r="AG713" s="874" t="s">
        <v>256</v>
      </c>
      <c r="AH713" s="848">
        <f>AH158</f>
        <v>41608</v>
      </c>
      <c r="AI713" s="769">
        <f>AI158</f>
        <v>41275</v>
      </c>
      <c r="AJ713" s="874" t="s">
        <v>178</v>
      </c>
      <c r="AK713" s="848">
        <f>AK158</f>
        <v>41334</v>
      </c>
      <c r="AL713" s="874" t="s">
        <v>257</v>
      </c>
      <c r="AM713" s="769">
        <f>AM158</f>
        <v>41760</v>
      </c>
      <c r="AN713" s="874" t="s">
        <v>213</v>
      </c>
      <c r="AO713" s="848">
        <f>AO158</f>
        <v>41821</v>
      </c>
      <c r="AP713" s="874" t="s">
        <v>216</v>
      </c>
      <c r="AQ713" s="982"/>
      <c r="AR713" s="983"/>
      <c r="AS713" s="982"/>
      <c r="AT713" s="983"/>
      <c r="AU713" s="975">
        <f>AU56</f>
        <v>41913</v>
      </c>
      <c r="AV713" s="939"/>
      <c r="AW713" s="869">
        <f>AW56</f>
        <v>41941</v>
      </c>
      <c r="AX713" s="869">
        <f>AX56</f>
        <v>41976</v>
      </c>
      <c r="AY713" s="939"/>
      <c r="AZ713" s="869">
        <f>AZ56</f>
        <v>42046</v>
      </c>
      <c r="BA713" s="939"/>
      <c r="BB713" s="869"/>
      <c r="BC713" s="869">
        <f>BC56</f>
        <v>42151</v>
      </c>
      <c r="BD713" s="975"/>
      <c r="BE713" s="975"/>
      <c r="BF713" s="975"/>
      <c r="BG713" s="975">
        <f>BG56</f>
        <v>42291</v>
      </c>
      <c r="BH713" s="939"/>
      <c r="BI713" s="869">
        <f>BI56</f>
        <v>42326</v>
      </c>
      <c r="BJ713" s="935">
        <f>BJ56</f>
        <v>42354</v>
      </c>
      <c r="BK713" s="1071"/>
      <c r="BL713" s="837">
        <f>BL56</f>
        <v>42424</v>
      </c>
      <c r="BM713" s="1247"/>
      <c r="BN713" s="1247"/>
      <c r="CH713" s="15"/>
      <c r="CI713" s="15"/>
      <c r="CJ713" s="15"/>
      <c r="CK713" s="15"/>
      <c r="CL713" s="15"/>
      <c r="CM713" s="15"/>
      <c r="CN713" s="15"/>
      <c r="CO713" s="15"/>
      <c r="CP713" s="15"/>
      <c r="CQ713" s="2095"/>
      <c r="CR713" s="2095"/>
      <c r="CS713" s="15"/>
      <c r="CT713" s="15"/>
      <c r="CU713" s="15"/>
      <c r="CV713" s="15"/>
      <c r="CW713" s="3749"/>
      <c r="CX713" s="3749"/>
      <c r="CY713" s="3749"/>
      <c r="CZ713" s="3749"/>
      <c r="DA713" s="3749"/>
      <c r="DB713" s="3749"/>
      <c r="DC713" s="3749"/>
      <c r="DD713" s="3749"/>
      <c r="DE713" s="3749"/>
      <c r="DF713" s="3749"/>
      <c r="DG713" s="3749"/>
      <c r="DH713" s="3749"/>
      <c r="DI713" s="3749"/>
      <c r="DJ713" s="3749"/>
      <c r="DK713" s="3749"/>
      <c r="DL713" s="15"/>
      <c r="DM713" s="2095"/>
      <c r="DN713" s="15"/>
      <c r="DO713" s="15"/>
      <c r="DP713" s="15"/>
      <c r="DQ713" s="15"/>
      <c r="DR713" s="15"/>
    </row>
    <row r="714" spans="1:122" s="206" customFormat="1" ht="30" hidden="1" customHeight="1" x14ac:dyDescent="0.25">
      <c r="A714" s="4754"/>
      <c r="B714" s="4742"/>
      <c r="C714" s="8" t="s">
        <v>324</v>
      </c>
      <c r="D714" s="8" t="s">
        <v>324</v>
      </c>
      <c r="E714" s="211"/>
      <c r="F714" s="211"/>
      <c r="G714" s="211"/>
      <c r="H714" s="211"/>
      <c r="I714" s="211"/>
      <c r="J714" s="211"/>
      <c r="K714" s="207"/>
      <c r="L714" s="207"/>
      <c r="M714" s="208"/>
      <c r="N714" s="217"/>
      <c r="O714" s="220"/>
      <c r="P714" s="220"/>
      <c r="Q714" s="220"/>
      <c r="R714" s="223"/>
      <c r="S714" s="994"/>
      <c r="T714" s="995"/>
      <c r="U714" s="410"/>
      <c r="V714" s="373"/>
      <c r="W714" s="413"/>
      <c r="X714" s="373"/>
      <c r="Y714" s="785"/>
      <c r="Z714" s="769"/>
      <c r="AA714" s="778"/>
      <c r="AB714" s="769"/>
      <c r="AC714" s="836"/>
      <c r="AD714" s="848"/>
      <c r="AE714" s="849"/>
      <c r="AF714" s="769"/>
      <c r="AG714" s="874"/>
      <c r="AH714" s="848"/>
      <c r="AI714" s="769"/>
      <c r="AJ714" s="874"/>
      <c r="AK714" s="848"/>
      <c r="AL714" s="874"/>
      <c r="AM714" s="769"/>
      <c r="AN714" s="874"/>
      <c r="AO714" s="848"/>
      <c r="AP714" s="874"/>
      <c r="AQ714" s="982"/>
      <c r="AR714" s="983"/>
      <c r="AS714" s="982"/>
      <c r="AT714" s="983"/>
      <c r="AU714" s="974">
        <f>AU713-8</f>
        <v>41905</v>
      </c>
      <c r="AV714" s="255"/>
      <c r="AW714" s="14">
        <f>AW713-8</f>
        <v>41933</v>
      </c>
      <c r="AX714" s="14">
        <f>AX713-8</f>
        <v>41968</v>
      </c>
      <c r="AY714" s="255"/>
      <c r="AZ714" s="14">
        <f>AZ713-8</f>
        <v>42038</v>
      </c>
      <c r="BA714" s="255"/>
      <c r="BB714" s="14"/>
      <c r="BC714" s="14">
        <f>BC713-8</f>
        <v>42143</v>
      </c>
      <c r="BD714" s="974"/>
      <c r="BE714" s="974"/>
      <c r="BF714" s="974"/>
      <c r="BG714" s="974">
        <f>BG713-8</f>
        <v>42283</v>
      </c>
      <c r="BH714" s="255"/>
      <c r="BI714" s="14">
        <f>BI713-8</f>
        <v>42318</v>
      </c>
      <c r="BJ714" s="38">
        <f>BJ713-8</f>
        <v>42346</v>
      </c>
      <c r="BK714" s="538"/>
      <c r="BL714" s="342">
        <f>BL713-8</f>
        <v>42416</v>
      </c>
      <c r="BM714" s="1247"/>
      <c r="BN714" s="1247"/>
      <c r="CH714" s="15"/>
      <c r="CI714" s="15"/>
      <c r="CJ714" s="15"/>
      <c r="CK714" s="15"/>
      <c r="CL714" s="15"/>
      <c r="CM714" s="15"/>
      <c r="CN714" s="15"/>
      <c r="CO714" s="15"/>
      <c r="CP714" s="15"/>
      <c r="CQ714" s="2095"/>
      <c r="CR714" s="2095"/>
      <c r="CS714" s="15"/>
      <c r="CT714" s="15"/>
      <c r="CU714" s="15"/>
      <c r="CV714" s="15"/>
      <c r="CW714" s="3749"/>
      <c r="CX714" s="3749"/>
      <c r="CY714" s="3749"/>
      <c r="CZ714" s="3749"/>
      <c r="DA714" s="3749"/>
      <c r="DB714" s="3749"/>
      <c r="DC714" s="3749"/>
      <c r="DD714" s="3749"/>
      <c r="DE714" s="3749"/>
      <c r="DF714" s="3749"/>
      <c r="DG714" s="3749"/>
      <c r="DH714" s="3749"/>
      <c r="DI714" s="3749"/>
      <c r="DJ714" s="3749"/>
      <c r="DK714" s="3749"/>
      <c r="DL714" s="15"/>
      <c r="DM714" s="2095"/>
      <c r="DN714" s="15"/>
      <c r="DO714" s="15"/>
      <c r="DP714" s="15"/>
      <c r="DQ714" s="15"/>
      <c r="DR714" s="15"/>
    </row>
    <row r="715" spans="1:122" ht="30" hidden="1" customHeight="1" x14ac:dyDescent="0.25">
      <c r="A715" s="4754"/>
      <c r="B715" s="4742"/>
      <c r="C715" s="6" t="s">
        <v>22</v>
      </c>
      <c r="D715" s="6" t="s">
        <v>22</v>
      </c>
      <c r="E715" s="211">
        <v>40543</v>
      </c>
      <c r="F715" s="211">
        <v>40199</v>
      </c>
      <c r="G715" s="211">
        <v>40600</v>
      </c>
      <c r="H715" s="211">
        <v>40270</v>
      </c>
      <c r="I715" s="211">
        <v>40669</v>
      </c>
      <c r="J715" s="211">
        <v>40332</v>
      </c>
      <c r="K715" s="209">
        <v>40732</v>
      </c>
      <c r="L715" s="209" t="s">
        <v>25</v>
      </c>
      <c r="M715" s="210">
        <v>40767</v>
      </c>
      <c r="N715" s="218">
        <v>40802</v>
      </c>
      <c r="O715" s="221">
        <v>40837</v>
      </c>
      <c r="P715" s="221" t="s">
        <v>107</v>
      </c>
      <c r="Q715" s="221">
        <v>40921</v>
      </c>
      <c r="R715" s="224">
        <v>40956</v>
      </c>
      <c r="S715" s="239" t="e">
        <f>#REF!</f>
        <v>#REF!</v>
      </c>
      <c r="T715" s="407" t="s">
        <v>175</v>
      </c>
      <c r="U715" s="239" t="e">
        <f>#REF!</f>
        <v>#REF!</v>
      </c>
      <c r="V715" s="225" t="s">
        <v>177</v>
      </c>
      <c r="W715" s="224" t="e">
        <f>#REF!</f>
        <v>#REF!</v>
      </c>
      <c r="X715" s="225" t="s">
        <v>178</v>
      </c>
      <c r="Y715" s="784" t="s">
        <v>178</v>
      </c>
      <c r="Z715" s="770" t="e">
        <f>#REF!</f>
        <v>#REF!</v>
      </c>
      <c r="AA715" s="777" t="s">
        <v>166</v>
      </c>
      <c r="AB715" s="770" t="e">
        <f>#REF!</f>
        <v>#REF!</v>
      </c>
      <c r="AC715" s="835" t="s">
        <v>167</v>
      </c>
      <c r="AD715" s="846" t="e">
        <f>#REF!</f>
        <v>#REF!</v>
      </c>
      <c r="AE715" s="847" t="s">
        <v>212</v>
      </c>
      <c r="AF715" s="770" t="e">
        <f>#REF!</f>
        <v>#REF!</v>
      </c>
      <c r="AG715" s="873" t="s">
        <v>256</v>
      </c>
      <c r="AH715" s="846" t="e">
        <f>#REF!</f>
        <v>#REF!</v>
      </c>
      <c r="AI715" s="770" t="e">
        <f>#REF!</f>
        <v>#REF!</v>
      </c>
      <c r="AJ715" s="873" t="s">
        <v>178</v>
      </c>
      <c r="AK715" s="846" t="e">
        <f>#REF!</f>
        <v>#REF!</v>
      </c>
      <c r="AL715" s="873" t="s">
        <v>257</v>
      </c>
      <c r="AM715" s="770" t="e">
        <f>#REF!</f>
        <v>#REF!</v>
      </c>
      <c r="AN715" s="873" t="s">
        <v>213</v>
      </c>
      <c r="AO715" s="846" t="e">
        <f>#REF!</f>
        <v>#REF!</v>
      </c>
      <c r="AP715" s="873" t="s">
        <v>216</v>
      </c>
      <c r="AQ715" s="984"/>
      <c r="AR715" s="983"/>
      <c r="AS715" s="984"/>
      <c r="AT715" s="983"/>
      <c r="AU715" s="974">
        <f>AU714-4</f>
        <v>41901</v>
      </c>
      <c r="AV715" s="255"/>
      <c r="AW715" s="14">
        <f>AW714-4</f>
        <v>41929</v>
      </c>
      <c r="AX715" s="14">
        <f>AX714-4</f>
        <v>41964</v>
      </c>
      <c r="AY715" s="255"/>
      <c r="AZ715" s="14">
        <f>AZ714-4</f>
        <v>42034</v>
      </c>
      <c r="BA715" s="255"/>
      <c r="BB715" s="14"/>
      <c r="BC715" s="14">
        <f>BC714-4</f>
        <v>42139</v>
      </c>
      <c r="BD715" s="974"/>
      <c r="BE715" s="974"/>
      <c r="BF715" s="974"/>
      <c r="BG715" s="974">
        <f>BG714-4</f>
        <v>42279</v>
      </c>
      <c r="BH715" s="255"/>
      <c r="BI715" s="14">
        <f>BI714-4</f>
        <v>42314</v>
      </c>
      <c r="BJ715" s="38">
        <f>BJ714-4</f>
        <v>42342</v>
      </c>
      <c r="BK715" s="538"/>
      <c r="BL715" s="342">
        <f>BL714-4</f>
        <v>42412</v>
      </c>
    </row>
    <row r="716" spans="1:122" ht="30" hidden="1" customHeight="1" x14ac:dyDescent="0.25">
      <c r="A716" s="4754"/>
      <c r="B716" s="4742"/>
      <c r="C716" s="389" t="s">
        <v>319</v>
      </c>
      <c r="D716" s="389" t="s">
        <v>319</v>
      </c>
      <c r="E716" s="211"/>
      <c r="F716" s="211"/>
      <c r="G716" s="211"/>
      <c r="H716" s="211"/>
      <c r="I716" s="211"/>
      <c r="J716" s="211"/>
      <c r="K716" s="209"/>
      <c r="L716" s="209"/>
      <c r="M716" s="210"/>
      <c r="N716" s="218"/>
      <c r="O716" s="226">
        <f>O715-4</f>
        <v>40833</v>
      </c>
      <c r="P716" s="226" t="s">
        <v>107</v>
      </c>
      <c r="Q716" s="226">
        <f>Q715-4</f>
        <v>40917</v>
      </c>
      <c r="R716" s="227">
        <f>R715-4</f>
        <v>40952</v>
      </c>
      <c r="S716" s="240">
        <f>S713-9</f>
        <v>41057</v>
      </c>
      <c r="T716" s="363" t="s">
        <v>176</v>
      </c>
      <c r="U716" s="240">
        <f>U713-9</f>
        <v>41120</v>
      </c>
      <c r="V716" s="374" t="s">
        <v>177</v>
      </c>
      <c r="W716" s="227">
        <f>W713-9</f>
        <v>41197</v>
      </c>
      <c r="X716" s="374" t="s">
        <v>178</v>
      </c>
      <c r="Y716" s="786" t="s">
        <v>178</v>
      </c>
      <c r="Z716" s="771" t="e">
        <f>Z715-4</f>
        <v>#REF!</v>
      </c>
      <c r="AA716" s="779" t="s">
        <v>166</v>
      </c>
      <c r="AB716" s="771">
        <f>AB713-9</f>
        <v>41416</v>
      </c>
      <c r="AC716" s="838" t="s">
        <v>167</v>
      </c>
      <c r="AD716" s="850" t="e">
        <f>AD715-4</f>
        <v>#REF!</v>
      </c>
      <c r="AE716" s="851" t="s">
        <v>212</v>
      </c>
      <c r="AF716" s="771">
        <f>AF713-9</f>
        <v>41538</v>
      </c>
      <c r="AG716" s="875" t="s">
        <v>256</v>
      </c>
      <c r="AH716" s="850" t="e">
        <f>AH715-4</f>
        <v>#REF!</v>
      </c>
      <c r="AI716" s="771">
        <f>AI713-9</f>
        <v>41266</v>
      </c>
      <c r="AJ716" s="875" t="s">
        <v>178</v>
      </c>
      <c r="AK716" s="850" t="e">
        <f>AK715-4</f>
        <v>#REF!</v>
      </c>
      <c r="AL716" s="875" t="s">
        <v>257</v>
      </c>
      <c r="AM716" s="771">
        <f>AM713-9</f>
        <v>41751</v>
      </c>
      <c r="AN716" s="875" t="s">
        <v>213</v>
      </c>
      <c r="AO716" s="918" t="e">
        <f>AO715-4</f>
        <v>#REF!</v>
      </c>
      <c r="AP716" s="875" t="s">
        <v>216</v>
      </c>
      <c r="AQ716" s="984"/>
      <c r="AR716" s="983"/>
      <c r="AS716" s="984"/>
      <c r="AT716" s="983"/>
      <c r="AU716" s="976">
        <f>AU715-17</f>
        <v>41884</v>
      </c>
      <c r="AV716" s="940"/>
      <c r="AW716" s="870">
        <f>AW715-17</f>
        <v>41912</v>
      </c>
      <c r="AX716" s="870">
        <f>AX715-17</f>
        <v>41947</v>
      </c>
      <c r="AY716" s="940"/>
      <c r="AZ716" s="870">
        <f>AZ715-17</f>
        <v>42017</v>
      </c>
      <c r="BA716" s="940"/>
      <c r="BB716" s="870"/>
      <c r="BC716" s="870">
        <f>BC715-17</f>
        <v>42122</v>
      </c>
      <c r="BD716" s="976"/>
      <c r="BE716" s="976"/>
      <c r="BF716" s="976"/>
      <c r="BG716" s="976">
        <f>BG715-17</f>
        <v>42262</v>
      </c>
      <c r="BH716" s="940"/>
      <c r="BI716" s="870">
        <f>BI715-17</f>
        <v>42297</v>
      </c>
      <c r="BJ716" s="936">
        <f>BJ715-17</f>
        <v>42325</v>
      </c>
      <c r="BK716" s="561"/>
      <c r="BL716" s="839">
        <f>BL715-17</f>
        <v>42395</v>
      </c>
    </row>
    <row r="717" spans="1:122" ht="30" hidden="1" customHeight="1" x14ac:dyDescent="0.25">
      <c r="A717" s="4754"/>
      <c r="B717" s="4742"/>
      <c r="C717" s="389" t="s">
        <v>322</v>
      </c>
      <c r="D717" s="389" t="s">
        <v>322</v>
      </c>
      <c r="E717" s="211"/>
      <c r="F717" s="211"/>
      <c r="G717" s="211"/>
      <c r="H717" s="211"/>
      <c r="I717" s="211"/>
      <c r="J717" s="211"/>
      <c r="K717" s="209"/>
      <c r="L717" s="209"/>
      <c r="M717" s="210"/>
      <c r="N717" s="218"/>
      <c r="O717" s="226">
        <f>O716-7</f>
        <v>40826</v>
      </c>
      <c r="P717" s="226" t="s">
        <v>107</v>
      </c>
      <c r="Q717" s="226">
        <f>Q716-7</f>
        <v>40910</v>
      </c>
      <c r="R717" s="227">
        <f>R716-7</f>
        <v>40945</v>
      </c>
      <c r="S717" s="240">
        <f>S716-7</f>
        <v>41050</v>
      </c>
      <c r="T717" s="363" t="s">
        <v>176</v>
      </c>
      <c r="U717" s="240">
        <f>U716-7</f>
        <v>41113</v>
      </c>
      <c r="V717" s="374" t="s">
        <v>177</v>
      </c>
      <c r="W717" s="227">
        <f>W716-7</f>
        <v>41190</v>
      </c>
      <c r="X717" s="374" t="s">
        <v>178</v>
      </c>
      <c r="Y717" s="786" t="s">
        <v>178</v>
      </c>
      <c r="Z717" s="771" t="e">
        <f>Z716-7</f>
        <v>#REF!</v>
      </c>
      <c r="AA717" s="779" t="s">
        <v>166</v>
      </c>
      <c r="AB717" s="771">
        <f>AB716-7</f>
        <v>41409</v>
      </c>
      <c r="AC717" s="838" t="s">
        <v>167</v>
      </c>
      <c r="AD717" s="850" t="e">
        <f>AD716-7</f>
        <v>#REF!</v>
      </c>
      <c r="AE717" s="851" t="s">
        <v>212</v>
      </c>
      <c r="AF717" s="771">
        <f>AF716-7</f>
        <v>41531</v>
      </c>
      <c r="AG717" s="875" t="s">
        <v>256</v>
      </c>
      <c r="AH717" s="850" t="e">
        <f>AH716-7</f>
        <v>#REF!</v>
      </c>
      <c r="AI717" s="771">
        <f>AI716-7</f>
        <v>41259</v>
      </c>
      <c r="AJ717" s="875" t="s">
        <v>178</v>
      </c>
      <c r="AK717" s="850" t="e">
        <f>AK716-7</f>
        <v>#REF!</v>
      </c>
      <c r="AL717" s="875" t="s">
        <v>257</v>
      </c>
      <c r="AM717" s="771">
        <f>AM716-7</f>
        <v>41744</v>
      </c>
      <c r="AN717" s="875" t="s">
        <v>213</v>
      </c>
      <c r="AO717" s="918" t="e">
        <f>AO716-7</f>
        <v>#REF!</v>
      </c>
      <c r="AP717" s="875" t="s">
        <v>216</v>
      </c>
      <c r="AQ717" s="984"/>
      <c r="AR717" s="983"/>
      <c r="AS717" s="984"/>
      <c r="AT717" s="983"/>
      <c r="AU717" s="976">
        <f>AU715-24</f>
        <v>41877</v>
      </c>
      <c r="AV717" s="940"/>
      <c r="AW717" s="870">
        <f>AW715-24</f>
        <v>41905</v>
      </c>
      <c r="AX717" s="870">
        <f>AX715-24</f>
        <v>41940</v>
      </c>
      <c r="AY717" s="940"/>
      <c r="AZ717" s="870">
        <f>AZ715-24</f>
        <v>42010</v>
      </c>
      <c r="BA717" s="940"/>
      <c r="BB717" s="870"/>
      <c r="BC717" s="870">
        <f>BC715-24</f>
        <v>42115</v>
      </c>
      <c r="BD717" s="976"/>
      <c r="BE717" s="976"/>
      <c r="BF717" s="976"/>
      <c r="BG717" s="976">
        <f>BG715-24</f>
        <v>42255</v>
      </c>
      <c r="BH717" s="940"/>
      <c r="BI717" s="870">
        <f>BI715-24</f>
        <v>42290</v>
      </c>
      <c r="BJ717" s="936">
        <f>BJ715-24</f>
        <v>42318</v>
      </c>
      <c r="BK717" s="561"/>
      <c r="BL717" s="839">
        <f>BL715-24</f>
        <v>42388</v>
      </c>
    </row>
    <row r="718" spans="1:122" ht="30" hidden="1" customHeight="1" x14ac:dyDescent="0.25">
      <c r="A718" s="4754"/>
      <c r="B718" s="4742"/>
      <c r="C718" s="389" t="s">
        <v>321</v>
      </c>
      <c r="D718" s="389" t="s">
        <v>321</v>
      </c>
      <c r="E718" s="211">
        <v>40529</v>
      </c>
      <c r="F718" s="211">
        <v>40543</v>
      </c>
      <c r="G718" s="211">
        <v>40195</v>
      </c>
      <c r="H718" s="211">
        <v>40249</v>
      </c>
      <c r="I718" s="211">
        <v>40648</v>
      </c>
      <c r="J718" s="211">
        <v>40665</v>
      </c>
      <c r="K718" s="209">
        <v>40711</v>
      </c>
      <c r="L718" s="209" t="s">
        <v>25</v>
      </c>
      <c r="M718" s="210">
        <v>40746</v>
      </c>
      <c r="N718" s="218">
        <v>40781</v>
      </c>
      <c r="O718" s="226">
        <f>O717-3</f>
        <v>40823</v>
      </c>
      <c r="P718" s="226" t="s">
        <v>107</v>
      </c>
      <c r="Q718" s="226">
        <f>Q717-3</f>
        <v>40907</v>
      </c>
      <c r="R718" s="227">
        <f>R717-3</f>
        <v>40942</v>
      </c>
      <c r="S718" s="240">
        <f>S717-3</f>
        <v>41047</v>
      </c>
      <c r="T718" s="363" t="s">
        <v>176</v>
      </c>
      <c r="U718" s="240">
        <f>U717-3</f>
        <v>41110</v>
      </c>
      <c r="V718" s="374" t="s">
        <v>177</v>
      </c>
      <c r="W718" s="227">
        <f>W717-3</f>
        <v>41187</v>
      </c>
      <c r="X718" s="374" t="s">
        <v>178</v>
      </c>
      <c r="Y718" s="786" t="s">
        <v>178</v>
      </c>
      <c r="Z718" s="771" t="e">
        <f>Z717-3</f>
        <v>#REF!</v>
      </c>
      <c r="AA718" s="779" t="s">
        <v>166</v>
      </c>
      <c r="AB718" s="771">
        <f>AB717-3</f>
        <v>41406</v>
      </c>
      <c r="AC718" s="838" t="s">
        <v>167</v>
      </c>
      <c r="AD718" s="850" t="e">
        <f>AD717-3</f>
        <v>#REF!</v>
      </c>
      <c r="AE718" s="851" t="s">
        <v>212</v>
      </c>
      <c r="AF718" s="771">
        <f>AF717-3</f>
        <v>41528</v>
      </c>
      <c r="AG718" s="875" t="s">
        <v>256</v>
      </c>
      <c r="AH718" s="850" t="e">
        <f>AH717-3</f>
        <v>#REF!</v>
      </c>
      <c r="AI718" s="771">
        <f>AI717-3</f>
        <v>41256</v>
      </c>
      <c r="AJ718" s="875" t="s">
        <v>178</v>
      </c>
      <c r="AK718" s="850" t="e">
        <f>AK717-3</f>
        <v>#REF!</v>
      </c>
      <c r="AL718" s="875" t="s">
        <v>257</v>
      </c>
      <c r="AM718" s="771">
        <f>AM717-3</f>
        <v>41741</v>
      </c>
      <c r="AN718" s="875" t="s">
        <v>213</v>
      </c>
      <c r="AO718" s="918" t="e">
        <f>AO717-3</f>
        <v>#REF!</v>
      </c>
      <c r="AP718" s="875" t="s">
        <v>216</v>
      </c>
      <c r="AQ718" s="984"/>
      <c r="AR718" s="983"/>
      <c r="AS718" s="984"/>
      <c r="AT718" s="983"/>
      <c r="AU718" s="976">
        <f>AU717-7</f>
        <v>41870</v>
      </c>
      <c r="AV718" s="940"/>
      <c r="AW718" s="870">
        <f>AW717-7</f>
        <v>41898</v>
      </c>
      <c r="AX718" s="870">
        <f>AX717-7</f>
        <v>41933</v>
      </c>
      <c r="AY718" s="940"/>
      <c r="AZ718" s="870">
        <f>AZ717-7</f>
        <v>42003</v>
      </c>
      <c r="BA718" s="940"/>
      <c r="BB718" s="870"/>
      <c r="BC718" s="870">
        <f>BC717-7</f>
        <v>42108</v>
      </c>
      <c r="BD718" s="976"/>
      <c r="BE718" s="976"/>
      <c r="BF718" s="976"/>
      <c r="BG718" s="976">
        <f>BG717-7</f>
        <v>42248</v>
      </c>
      <c r="BH718" s="940"/>
      <c r="BI718" s="870">
        <f>BI717-7</f>
        <v>42283</v>
      </c>
      <c r="BJ718" s="936">
        <f>BJ717-7</f>
        <v>42311</v>
      </c>
      <c r="BK718" s="561"/>
      <c r="BL718" s="839">
        <f>BL717-7</f>
        <v>42381</v>
      </c>
    </row>
    <row r="719" spans="1:122" ht="30" hidden="1" customHeight="1" x14ac:dyDescent="0.25">
      <c r="A719" s="4754"/>
      <c r="B719" s="4742"/>
      <c r="C719" s="390" t="s">
        <v>318</v>
      </c>
      <c r="D719" s="390" t="s">
        <v>318</v>
      </c>
      <c r="E719" s="211">
        <v>40525</v>
      </c>
      <c r="F719" s="211">
        <v>40532</v>
      </c>
      <c r="G719" s="211">
        <v>40195</v>
      </c>
      <c r="H719" s="211">
        <v>40245</v>
      </c>
      <c r="I719" s="211">
        <v>40644</v>
      </c>
      <c r="J719" s="211">
        <v>40665</v>
      </c>
      <c r="K719" s="209">
        <v>40700</v>
      </c>
      <c r="L719" s="209" t="s">
        <v>25</v>
      </c>
      <c r="M719" s="210">
        <v>40742</v>
      </c>
      <c r="N719" s="218">
        <v>40777</v>
      </c>
      <c r="O719" s="228" t="e">
        <f>#REF!-4</f>
        <v>#REF!</v>
      </c>
      <c r="P719" s="228" t="s">
        <v>107</v>
      </c>
      <c r="Q719" s="252" t="s">
        <v>29</v>
      </c>
      <c r="R719" s="229" t="e">
        <f>#REF!-4</f>
        <v>#REF!</v>
      </c>
      <c r="S719" s="241" t="e">
        <f>#REF!-4</f>
        <v>#REF!</v>
      </c>
      <c r="T719" s="364" t="s">
        <v>175</v>
      </c>
      <c r="U719" s="241" t="e">
        <f>#REF!-4</f>
        <v>#REF!</v>
      </c>
      <c r="V719" s="250" t="s">
        <v>177</v>
      </c>
      <c r="W719" s="229" t="s">
        <v>107</v>
      </c>
      <c r="X719" s="250" t="s">
        <v>178</v>
      </c>
      <c r="Y719" s="787" t="s">
        <v>178</v>
      </c>
      <c r="Z719" s="772" t="e">
        <f>#REF!-4</f>
        <v>#REF!</v>
      </c>
      <c r="AA719" s="780" t="s">
        <v>166</v>
      </c>
      <c r="AB719" s="772" t="s">
        <v>107</v>
      </c>
      <c r="AC719" s="840" t="s">
        <v>167</v>
      </c>
      <c r="AD719" s="852" t="e">
        <f>#REF!-4</f>
        <v>#REF!</v>
      </c>
      <c r="AE719" s="853" t="s">
        <v>212</v>
      </c>
      <c r="AF719" s="772" t="s">
        <v>107</v>
      </c>
      <c r="AG719" s="876" t="s">
        <v>256</v>
      </c>
      <c r="AH719" s="852" t="e">
        <f>#REF!-4</f>
        <v>#REF!</v>
      </c>
      <c r="AI719" s="772" t="s">
        <v>107</v>
      </c>
      <c r="AJ719" s="876" t="s">
        <v>178</v>
      </c>
      <c r="AK719" s="852" t="e">
        <f>#REF!-4</f>
        <v>#REF!</v>
      </c>
      <c r="AL719" s="876" t="s">
        <v>257</v>
      </c>
      <c r="AM719" s="772" t="s">
        <v>107</v>
      </c>
      <c r="AN719" s="876" t="s">
        <v>213</v>
      </c>
      <c r="AO719" s="917" t="e">
        <f>#REF!-4</f>
        <v>#REF!</v>
      </c>
      <c r="AP719" s="876" t="s">
        <v>216</v>
      </c>
      <c r="AQ719" s="984"/>
      <c r="AR719" s="983"/>
      <c r="AS719" s="985"/>
      <c r="AT719" s="983"/>
      <c r="AU719" s="977">
        <f>AT56</f>
        <v>41520</v>
      </c>
      <c r="AV719" s="544"/>
      <c r="AW719" s="871" t="str">
        <f>AV56</f>
        <v>same as 1/30</v>
      </c>
      <c r="AX719" s="871">
        <f>AW56</f>
        <v>41941</v>
      </c>
      <c r="AY719" s="544"/>
      <c r="AZ719" s="871">
        <f>AY56</f>
        <v>42011</v>
      </c>
      <c r="BA719" s="544"/>
      <c r="BB719" s="871"/>
      <c r="BC719" s="871">
        <f>BB56</f>
        <v>42116</v>
      </c>
      <c r="BD719" s="977"/>
      <c r="BE719" s="977"/>
      <c r="BF719" s="977"/>
      <c r="BG719" s="977">
        <f>BF56</f>
        <v>42256</v>
      </c>
      <c r="BH719" s="544"/>
      <c r="BI719" s="871" t="str">
        <f>BH56</f>
        <v>same as 1/30</v>
      </c>
      <c r="BJ719" s="937">
        <f>BI56</f>
        <v>42326</v>
      </c>
      <c r="BK719" s="1072"/>
      <c r="BL719" s="841">
        <f>BK56</f>
        <v>42389</v>
      </c>
    </row>
    <row r="720" spans="1:122" ht="30" hidden="1" customHeight="1" thickBot="1" x14ac:dyDescent="0.3">
      <c r="A720" s="4754"/>
      <c r="B720" s="4742"/>
      <c r="C720" s="1028" t="s">
        <v>317</v>
      </c>
      <c r="D720" s="1028" t="s">
        <v>317</v>
      </c>
      <c r="E720" s="393">
        <v>40510</v>
      </c>
      <c r="F720" s="393">
        <v>40533</v>
      </c>
      <c r="G720" s="393">
        <v>40590</v>
      </c>
      <c r="H720" s="393">
        <v>40240</v>
      </c>
      <c r="I720" s="393">
        <v>40639</v>
      </c>
      <c r="J720" s="393">
        <v>40302</v>
      </c>
      <c r="K720" s="212">
        <v>40695</v>
      </c>
      <c r="L720" s="212" t="s">
        <v>25</v>
      </c>
      <c r="M720" s="394" t="e">
        <v>#VALUE!</v>
      </c>
      <c r="N720" s="395">
        <v>40772</v>
      </c>
      <c r="O720" s="1029" t="e">
        <f>O719-5</f>
        <v>#REF!</v>
      </c>
      <c r="P720" s="1029" t="s">
        <v>107</v>
      </c>
      <c r="Q720" s="1029">
        <v>40870</v>
      </c>
      <c r="R720" s="1030" t="e">
        <f>R719-5</f>
        <v>#REF!</v>
      </c>
      <c r="S720" s="1031" t="e">
        <f>S719-5</f>
        <v>#REF!</v>
      </c>
      <c r="T720" s="1032" t="s">
        <v>175</v>
      </c>
      <c r="U720" s="1031" t="e">
        <f>U719-5</f>
        <v>#REF!</v>
      </c>
      <c r="V720" s="1033" t="s">
        <v>177</v>
      </c>
      <c r="W720" s="1030" t="s">
        <v>107</v>
      </c>
      <c r="X720" s="1033" t="s">
        <v>178</v>
      </c>
      <c r="Y720" s="1034" t="s">
        <v>178</v>
      </c>
      <c r="Z720" s="1035" t="e">
        <f>Z719-5</f>
        <v>#REF!</v>
      </c>
      <c r="AA720" s="1036" t="s">
        <v>166</v>
      </c>
      <c r="AB720" s="1035" t="s">
        <v>107</v>
      </c>
      <c r="AC720" s="1037" t="s">
        <v>167</v>
      </c>
      <c r="AD720" s="1038" t="e">
        <f>AD719-5</f>
        <v>#REF!</v>
      </c>
      <c r="AE720" s="1039" t="s">
        <v>212</v>
      </c>
      <c r="AF720" s="1035" t="s">
        <v>107</v>
      </c>
      <c r="AG720" s="1011" t="s">
        <v>256</v>
      </c>
      <c r="AH720" s="1038" t="e">
        <f>AH719-5</f>
        <v>#REF!</v>
      </c>
      <c r="AI720" s="1035" t="s">
        <v>107</v>
      </c>
      <c r="AJ720" s="1011" t="s">
        <v>178</v>
      </c>
      <c r="AK720" s="1038" t="e">
        <f>AK719-5</f>
        <v>#REF!</v>
      </c>
      <c r="AL720" s="1011" t="s">
        <v>257</v>
      </c>
      <c r="AM720" s="1035" t="s">
        <v>107</v>
      </c>
      <c r="AN720" s="1011" t="s">
        <v>213</v>
      </c>
      <c r="AO720" s="1040" t="e">
        <f>AO719-17</f>
        <v>#REF!</v>
      </c>
      <c r="AP720" s="1011" t="s">
        <v>216</v>
      </c>
      <c r="AQ720" s="986"/>
      <c r="AR720" s="987"/>
      <c r="AS720" s="1041"/>
      <c r="AT720" s="987"/>
      <c r="AU720" s="1042">
        <f>AU718-5</f>
        <v>41865</v>
      </c>
      <c r="AV720" s="1066"/>
      <c r="AW720" s="1077">
        <f>AW718-5</f>
        <v>41893</v>
      </c>
      <c r="AX720" s="1077">
        <f>AX718-5</f>
        <v>41928</v>
      </c>
      <c r="AY720" s="1066"/>
      <c r="AZ720" s="1077">
        <f>AZ718-5</f>
        <v>41998</v>
      </c>
      <c r="BA720" s="1066"/>
      <c r="BB720" s="1077"/>
      <c r="BC720" s="1077">
        <f>BC718-5</f>
        <v>42103</v>
      </c>
      <c r="BD720" s="1042"/>
      <c r="BE720" s="1042"/>
      <c r="BF720" s="1042"/>
      <c r="BG720" s="1042">
        <f>BG718-5</f>
        <v>42243</v>
      </c>
      <c r="BH720" s="1066"/>
      <c r="BI720" s="1077">
        <f>BI718-5</f>
        <v>42278</v>
      </c>
      <c r="BJ720" s="1166">
        <f>BJ718-5</f>
        <v>42306</v>
      </c>
      <c r="BK720" s="1073"/>
      <c r="BL720" s="1167">
        <f>BL718-5</f>
        <v>42376</v>
      </c>
    </row>
    <row r="721" spans="1:122" ht="30" hidden="1" customHeight="1" x14ac:dyDescent="0.25">
      <c r="A721" s="4754"/>
      <c r="B721" s="4742"/>
      <c r="C721" s="1013" t="s">
        <v>159</v>
      </c>
      <c r="D721" s="1013" t="s">
        <v>159</v>
      </c>
      <c r="E721" s="238">
        <v>40511</v>
      </c>
      <c r="F721" s="238">
        <v>40532</v>
      </c>
      <c r="G721" s="238" t="s">
        <v>69</v>
      </c>
      <c r="H721" s="238">
        <v>40245</v>
      </c>
      <c r="I721" s="238">
        <v>40644</v>
      </c>
      <c r="J721" s="238">
        <v>40646</v>
      </c>
      <c r="K721" s="233">
        <v>40700</v>
      </c>
      <c r="L721" s="233" t="s">
        <v>25</v>
      </c>
      <c r="M721" s="234">
        <v>40742</v>
      </c>
      <c r="N721" s="235">
        <v>40777</v>
      </c>
      <c r="O721" s="1014" t="e">
        <f>#REF!-7</f>
        <v>#REF!</v>
      </c>
      <c r="P721" s="1014" t="s">
        <v>107</v>
      </c>
      <c r="Q721" s="1014">
        <v>40854</v>
      </c>
      <c r="R721" s="1015" t="e">
        <f>#REF!-7</f>
        <v>#REF!</v>
      </c>
      <c r="S721" s="1016" t="s">
        <v>107</v>
      </c>
      <c r="T721" s="1017" t="s">
        <v>175</v>
      </c>
      <c r="U721" s="1016" t="s">
        <v>107</v>
      </c>
      <c r="V721" s="1018" t="s">
        <v>177</v>
      </c>
      <c r="W721" s="1015" t="e">
        <f>#REF!+7</f>
        <v>#REF!</v>
      </c>
      <c r="X721" s="1018" t="s">
        <v>178</v>
      </c>
      <c r="Y721" s="1019" t="s">
        <v>178</v>
      </c>
      <c r="Z721" s="1020" t="s">
        <v>107</v>
      </c>
      <c r="AA721" s="1021" t="s">
        <v>166</v>
      </c>
      <c r="AB721" s="1020" t="e">
        <f>#REF!+7</f>
        <v>#REF!</v>
      </c>
      <c r="AC721" s="1022" t="s">
        <v>167</v>
      </c>
      <c r="AD721" s="1023" t="s">
        <v>107</v>
      </c>
      <c r="AE721" s="845" t="s">
        <v>212</v>
      </c>
      <c r="AF721" s="1020" t="e">
        <f>#REF!+7</f>
        <v>#REF!</v>
      </c>
      <c r="AG721" s="1024" t="s">
        <v>256</v>
      </c>
      <c r="AH721" s="1023" t="s">
        <v>107</v>
      </c>
      <c r="AI721" s="1020" t="e">
        <f>#REF!+7</f>
        <v>#REF!</v>
      </c>
      <c r="AJ721" s="1024" t="s">
        <v>178</v>
      </c>
      <c r="AK721" s="1023" t="s">
        <v>107</v>
      </c>
      <c r="AL721" s="1024" t="s">
        <v>257</v>
      </c>
      <c r="AM721" s="1020" t="e">
        <f>#REF!+7</f>
        <v>#REF!</v>
      </c>
      <c r="AN721" s="1024" t="s">
        <v>213</v>
      </c>
      <c r="AO721" s="1023" t="s">
        <v>107</v>
      </c>
      <c r="AP721" s="1024" t="s">
        <v>216</v>
      </c>
      <c r="AQ721" s="1025"/>
      <c r="AR721" s="981"/>
      <c r="AS721" s="1025"/>
      <c r="AT721" s="981"/>
      <c r="AU721" s="1026"/>
      <c r="AV721" s="981"/>
      <c r="AW721" s="1026"/>
      <c r="AX721" s="1026"/>
      <c r="AY721" s="1027"/>
      <c r="AZ721" s="1026"/>
      <c r="BA721" s="989"/>
      <c r="BB721" s="989"/>
      <c r="BC721" s="989"/>
      <c r="BD721" s="989"/>
      <c r="BE721" s="989"/>
      <c r="BF721" s="989"/>
      <c r="BG721" s="1158"/>
    </row>
    <row r="722" spans="1:122" ht="30" hidden="1" customHeight="1" thickBot="1" x14ac:dyDescent="0.3">
      <c r="A722" s="4755"/>
      <c r="B722" s="4743"/>
      <c r="C722" s="2177" t="s">
        <v>279</v>
      </c>
      <c r="D722" s="2177" t="s">
        <v>279</v>
      </c>
      <c r="E722" s="393"/>
      <c r="F722" s="393"/>
      <c r="G722" s="393"/>
      <c r="H722" s="393"/>
      <c r="I722" s="393"/>
      <c r="J722" s="393"/>
      <c r="K722" s="393"/>
      <c r="L722" s="393"/>
      <c r="M722" s="996"/>
      <c r="N722" s="997"/>
      <c r="O722" s="998"/>
      <c r="P722" s="998"/>
      <c r="Q722" s="998"/>
      <c r="R722" s="999"/>
      <c r="S722" s="1000"/>
      <c r="T722" s="1001"/>
      <c r="U722" s="1000"/>
      <c r="V722" s="1002"/>
      <c r="W722" s="999"/>
      <c r="X722" s="1002"/>
      <c r="Y722" s="1003"/>
      <c r="Z722" s="1004"/>
      <c r="AA722" s="1005"/>
      <c r="AB722" s="1004"/>
      <c r="AC722" s="1006"/>
      <c r="AD722" s="1007"/>
      <c r="AE722" s="1008"/>
      <c r="AF722" s="1004"/>
      <c r="AG722" s="1009"/>
      <c r="AH722" s="1007"/>
      <c r="AI722" s="1004"/>
      <c r="AJ722" s="1009"/>
      <c r="AK722" s="1007"/>
      <c r="AL722" s="1009"/>
      <c r="AM722" s="1004"/>
      <c r="AN722" s="1009"/>
      <c r="AO722" s="1010">
        <v>41623</v>
      </c>
      <c r="AP722" s="1011" t="s">
        <v>216</v>
      </c>
      <c r="AQ722" s="986"/>
      <c r="AR722" s="987"/>
      <c r="AS722" s="986"/>
      <c r="AT722" s="987"/>
      <c r="AU722" s="1012"/>
      <c r="AV722" s="987"/>
      <c r="AW722" s="1012"/>
      <c r="AX722" s="1012"/>
      <c r="AY722" s="988"/>
      <c r="AZ722" s="1012"/>
      <c r="BA722" s="990"/>
      <c r="BB722" s="990"/>
      <c r="BC722" s="990"/>
      <c r="BD722" s="990"/>
      <c r="BE722" s="990"/>
      <c r="BF722" s="990"/>
      <c r="BG722" s="1158"/>
    </row>
    <row r="723" spans="1:122" s="1" customFormat="1" ht="30" hidden="1" customHeight="1" x14ac:dyDescent="0.25">
      <c r="A723" s="991"/>
      <c r="B723" s="967"/>
      <c r="C723" s="992"/>
      <c r="D723" s="992"/>
      <c r="E723" s="13"/>
      <c r="F723" s="13"/>
      <c r="G723" s="13"/>
      <c r="H723" s="13"/>
      <c r="I723" s="13"/>
      <c r="J723" s="13"/>
      <c r="K723" s="13"/>
      <c r="L723" s="13"/>
      <c r="M723" s="30"/>
      <c r="N723" s="30"/>
      <c r="O723" s="30"/>
      <c r="P723" s="30"/>
      <c r="Q723" s="30"/>
      <c r="R723" s="30"/>
      <c r="S723" s="30"/>
      <c r="T723" s="993"/>
      <c r="U723" s="30"/>
      <c r="V723" s="993"/>
      <c r="W723" s="30"/>
      <c r="X723" s="993"/>
      <c r="Y723" s="993"/>
      <c r="Z723" s="30"/>
      <c r="AA723" s="993"/>
      <c r="AB723" s="30"/>
      <c r="AC723" s="13"/>
      <c r="AD723" s="121"/>
      <c r="AE723" s="13"/>
      <c r="AF723" s="30"/>
      <c r="AG723" s="13"/>
      <c r="AH723" s="121"/>
      <c r="AI723" s="30"/>
      <c r="AJ723" s="13"/>
      <c r="AK723" s="121"/>
      <c r="AL723" s="13"/>
      <c r="AM723" s="30"/>
      <c r="AN723" s="13"/>
      <c r="AO723" s="121"/>
      <c r="AP723" s="13"/>
      <c r="AQ723" s="30"/>
      <c r="AR723" s="13"/>
      <c r="AS723" s="30"/>
      <c r="AT723" s="13"/>
      <c r="AU723" s="993"/>
      <c r="AV723" s="13"/>
      <c r="AW723" s="13"/>
      <c r="AX723" s="13"/>
      <c r="AY723" s="30"/>
      <c r="AZ723" s="13"/>
      <c r="BL723" s="181"/>
      <c r="BM723" s="181"/>
      <c r="BN723" s="181"/>
      <c r="CQ723" s="2803"/>
      <c r="CR723" s="2803"/>
      <c r="CW723" s="3760"/>
      <c r="CX723" s="3760"/>
      <c r="CY723" s="3760"/>
      <c r="CZ723" s="3760"/>
      <c r="DA723" s="3760"/>
      <c r="DB723" s="3760"/>
      <c r="DC723" s="3760"/>
      <c r="DD723" s="3760"/>
      <c r="DE723" s="3760"/>
      <c r="DF723" s="3760"/>
      <c r="DG723" s="3760"/>
      <c r="DH723" s="3760"/>
      <c r="DI723" s="3760"/>
      <c r="DJ723" s="3760"/>
      <c r="DK723" s="3760"/>
      <c r="DM723" s="2803"/>
    </row>
    <row r="724" spans="1:122" ht="15" customHeight="1" x14ac:dyDescent="0.25">
      <c r="A724" s="966"/>
      <c r="B724" s="967"/>
      <c r="C724" s="4"/>
      <c r="D724" s="4"/>
      <c r="E724" s="13"/>
      <c r="F724" s="42"/>
      <c r="G724" s="42"/>
      <c r="H724" s="42"/>
      <c r="I724" s="42"/>
      <c r="J724" s="42"/>
      <c r="K724" s="968"/>
      <c r="L724" s="13"/>
      <c r="M724" s="181"/>
      <c r="N724" s="181"/>
      <c r="O724" s="4265"/>
      <c r="P724" s="181"/>
      <c r="Q724" s="181"/>
      <c r="R724" s="965"/>
      <c r="S724" s="181"/>
      <c r="T724" s="181"/>
      <c r="U724" s="181"/>
      <c r="V724" s="181"/>
      <c r="W724" s="181"/>
      <c r="X724" s="181"/>
      <c r="Y724" s="181"/>
      <c r="Z724" s="181"/>
      <c r="AA724" s="4265"/>
      <c r="AB724" s="1"/>
      <c r="AC724" s="827"/>
      <c r="AD724" s="13"/>
      <c r="AE724" s="13"/>
      <c r="AF724" s="13"/>
      <c r="AG724" s="1"/>
      <c r="AH724" s="1"/>
      <c r="AI724" s="1"/>
      <c r="AJ724" s="2803"/>
      <c r="AK724" s="2803"/>
      <c r="AL724" s="1"/>
      <c r="AM724" s="1"/>
      <c r="AN724" s="1"/>
      <c r="AO724" s="1"/>
      <c r="AP724" s="1"/>
      <c r="AQ724" s="1"/>
      <c r="AR724" s="1" t="s">
        <v>1</v>
      </c>
      <c r="AS724" s="1"/>
      <c r="AT724" s="1"/>
      <c r="AU724" s="2803" t="s">
        <v>1</v>
      </c>
      <c r="AV724" s="1" t="s">
        <v>1</v>
      </c>
      <c r="AW724" s="2803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CQ724" s="2095">
        <v>2019</v>
      </c>
      <c r="CT724" s="19" t="s">
        <v>857</v>
      </c>
      <c r="CZ724" s="3751" t="s">
        <v>865</v>
      </c>
      <c r="DG724" s="3751" t="s">
        <v>924</v>
      </c>
    </row>
    <row r="725" spans="1:122" ht="15" customHeight="1" thickBot="1" x14ac:dyDescent="0.3">
      <c r="A725" s="966"/>
      <c r="B725" s="967"/>
      <c r="C725" s="4"/>
      <c r="D725" s="4"/>
      <c r="E725" s="13"/>
      <c r="F725" s="42"/>
      <c r="G725" s="42"/>
      <c r="H725" s="42"/>
      <c r="I725" s="42"/>
      <c r="J725" s="42"/>
      <c r="K725" s="968"/>
      <c r="L725" s="13"/>
      <c r="M725" s="181"/>
      <c r="N725" s="181"/>
      <c r="O725" s="4265"/>
      <c r="P725" s="181"/>
      <c r="Q725" s="181"/>
      <c r="R725" s="965"/>
      <c r="S725" s="181"/>
      <c r="T725" s="181"/>
      <c r="U725" s="181"/>
      <c r="V725" s="181"/>
      <c r="W725" s="181"/>
      <c r="X725" s="181"/>
      <c r="Y725" s="181"/>
      <c r="Z725" s="181"/>
      <c r="AA725" s="4265"/>
      <c r="AB725" s="1"/>
      <c r="AC725" s="827"/>
      <c r="AD725" s="13"/>
      <c r="AE725" s="13"/>
      <c r="AF725" s="13"/>
      <c r="AG725" s="1"/>
      <c r="AH725" s="1"/>
      <c r="AI725" s="1"/>
      <c r="AJ725" s="2803"/>
      <c r="AK725" s="2803"/>
      <c r="AL725" s="1"/>
      <c r="AM725" s="1"/>
      <c r="AN725" s="1"/>
      <c r="AO725" s="1"/>
      <c r="AP725" s="1"/>
      <c r="AQ725" s="1"/>
      <c r="AR725" s="1"/>
      <c r="AS725" s="1"/>
      <c r="AT725" s="1"/>
      <c r="AU725" s="2803"/>
      <c r="AV725" s="1"/>
      <c r="AW725" s="2803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CT725" s="19"/>
      <c r="CZ725" s="3751"/>
      <c r="DC725" s="3749">
        <v>2020</v>
      </c>
    </row>
    <row r="726" spans="1:122" s="19" customFormat="1" ht="30" customHeight="1" thickBot="1" x14ac:dyDescent="0.3">
      <c r="A726" s="4736" t="s">
        <v>179</v>
      </c>
      <c r="B726" s="4740" t="s">
        <v>116</v>
      </c>
      <c r="C726" s="2237" t="s">
        <v>168</v>
      </c>
      <c r="D726" s="2237" t="s">
        <v>168</v>
      </c>
      <c r="E726" s="2238">
        <v>40754</v>
      </c>
      <c r="F726" s="2239">
        <v>40420</v>
      </c>
      <c r="G726" s="2239">
        <v>40451</v>
      </c>
      <c r="H726" s="2239">
        <v>40481</v>
      </c>
      <c r="I726" s="2239">
        <v>40512</v>
      </c>
      <c r="J726" s="2239">
        <v>40542</v>
      </c>
      <c r="K726" s="2239">
        <v>40938</v>
      </c>
      <c r="L726" s="2239">
        <v>40602</v>
      </c>
      <c r="M726" s="2240">
        <v>40632</v>
      </c>
      <c r="N726" s="2241">
        <v>41029</v>
      </c>
      <c r="O726" s="1760">
        <v>41059</v>
      </c>
      <c r="P726" s="1760">
        <v>41090</v>
      </c>
      <c r="Q726" s="1769">
        <v>41120</v>
      </c>
      <c r="R726" s="1768">
        <v>41151</v>
      </c>
      <c r="S726" s="1760">
        <v>41182</v>
      </c>
      <c r="T726" s="1973">
        <v>406454</v>
      </c>
      <c r="U726" s="1760">
        <v>41243</v>
      </c>
      <c r="V726" s="1973">
        <v>41273</v>
      </c>
      <c r="W726" s="1768">
        <v>41304</v>
      </c>
      <c r="X726" s="1760">
        <v>41333</v>
      </c>
      <c r="Y726" s="1769">
        <v>40998</v>
      </c>
      <c r="Z726" s="1760">
        <v>41394</v>
      </c>
      <c r="AA726" s="2242">
        <v>41424</v>
      </c>
      <c r="AB726" s="1760">
        <v>41090</v>
      </c>
      <c r="AC726" s="2243">
        <v>41485</v>
      </c>
      <c r="AD726" s="2244">
        <v>41516</v>
      </c>
      <c r="AE726" s="2245">
        <v>41547</v>
      </c>
      <c r="AF726" s="1760">
        <v>41577</v>
      </c>
      <c r="AG726" s="1760">
        <v>41608</v>
      </c>
      <c r="AH726" s="1760">
        <v>41638</v>
      </c>
      <c r="AI726" s="1760">
        <v>41304</v>
      </c>
      <c r="AJ726" s="2246">
        <v>41333</v>
      </c>
      <c r="AK726" s="1760">
        <v>41363</v>
      </c>
      <c r="AL726" s="1760">
        <v>41394</v>
      </c>
      <c r="AM726" s="1768">
        <v>41789</v>
      </c>
      <c r="AN726" s="1760">
        <v>41820</v>
      </c>
      <c r="AO726" s="1769">
        <v>41850</v>
      </c>
      <c r="AP726" s="1769">
        <v>41881</v>
      </c>
      <c r="AQ726" s="1769">
        <v>41912</v>
      </c>
      <c r="AR726" s="1973">
        <v>41942</v>
      </c>
      <c r="AS726" s="1760">
        <v>41973</v>
      </c>
      <c r="AT726" s="1769">
        <v>42003</v>
      </c>
      <c r="AU726" s="2246">
        <v>42034</v>
      </c>
      <c r="AV726" s="1769">
        <v>42063</v>
      </c>
      <c r="AW726" s="2246">
        <v>42093</v>
      </c>
      <c r="AX726" s="1769">
        <v>42124</v>
      </c>
      <c r="AY726" s="1760">
        <v>42154</v>
      </c>
      <c r="AZ726" s="1769">
        <v>42185</v>
      </c>
      <c r="BA726" s="1760">
        <v>42215</v>
      </c>
      <c r="BB726" s="1760">
        <v>41881</v>
      </c>
      <c r="BC726" s="1760">
        <v>41912</v>
      </c>
      <c r="BD726" s="1760">
        <v>41942</v>
      </c>
      <c r="BE726" s="1760">
        <v>41973</v>
      </c>
      <c r="BF726" s="1760">
        <v>42003</v>
      </c>
      <c r="BG726" s="2246">
        <v>42034</v>
      </c>
      <c r="BH726" s="1769">
        <v>42063</v>
      </c>
      <c r="BI726" s="2246">
        <v>42093</v>
      </c>
      <c r="BJ726" s="1769">
        <v>42124</v>
      </c>
      <c r="BK726" s="1760">
        <v>42154</v>
      </c>
      <c r="BL726" s="1769">
        <v>42185</v>
      </c>
      <c r="BM726" s="1768">
        <v>42581</v>
      </c>
      <c r="BN726" s="1760">
        <v>42612</v>
      </c>
      <c r="BO726" s="1769">
        <v>42643</v>
      </c>
      <c r="BP726" s="1760">
        <v>42673</v>
      </c>
      <c r="BQ726" s="1760">
        <v>42704</v>
      </c>
      <c r="BR726" s="1973">
        <v>42734</v>
      </c>
      <c r="BS726" s="1973">
        <v>42765</v>
      </c>
      <c r="BT726" s="1769">
        <v>42794</v>
      </c>
      <c r="BU726" s="1768">
        <v>42824</v>
      </c>
      <c r="BV726" s="1760">
        <v>42855</v>
      </c>
      <c r="BW726" s="1973">
        <v>42885</v>
      </c>
      <c r="BX726" s="1760">
        <v>42916</v>
      </c>
      <c r="BY726" s="1760">
        <v>42946</v>
      </c>
      <c r="BZ726" s="1760">
        <v>42977</v>
      </c>
      <c r="CA726" s="1760">
        <v>43008</v>
      </c>
      <c r="CB726" s="4267">
        <v>43038</v>
      </c>
      <c r="CC726" s="1693">
        <v>43069</v>
      </c>
      <c r="CD726" s="1694">
        <v>43099</v>
      </c>
      <c r="CE726" s="1693">
        <v>43130</v>
      </c>
      <c r="CF726" s="1696">
        <v>42794</v>
      </c>
      <c r="CG726" s="1696">
        <v>43189</v>
      </c>
      <c r="CH726" s="1693">
        <v>43220</v>
      </c>
      <c r="CI726" s="1693">
        <v>43250</v>
      </c>
      <c r="CJ726" s="1693">
        <v>43281</v>
      </c>
      <c r="CK726" s="1693">
        <v>43311</v>
      </c>
      <c r="CL726" s="1693">
        <v>43342</v>
      </c>
      <c r="CM726" s="1768">
        <v>43008</v>
      </c>
      <c r="CN726" s="4267">
        <v>43038</v>
      </c>
      <c r="CO726" s="1693">
        <v>43069</v>
      </c>
      <c r="CP726" s="1694">
        <v>43099</v>
      </c>
      <c r="CQ726" s="1697">
        <v>43130</v>
      </c>
      <c r="CR726" s="1695">
        <v>42794</v>
      </c>
      <c r="CS726" s="4267">
        <v>43189</v>
      </c>
      <c r="CT726" s="1693">
        <v>43220</v>
      </c>
      <c r="CU726" s="1694">
        <v>43250</v>
      </c>
      <c r="CV726" s="1693">
        <v>43281</v>
      </c>
      <c r="CW726" s="3857">
        <v>43311</v>
      </c>
      <c r="CX726" s="3856">
        <v>43342</v>
      </c>
      <c r="CY726" s="3946">
        <v>43008</v>
      </c>
      <c r="CZ726" s="3856">
        <v>43038</v>
      </c>
      <c r="DA726" s="3856">
        <v>43069</v>
      </c>
      <c r="DB726" s="4079">
        <v>43099</v>
      </c>
      <c r="DC726" s="3858">
        <v>43860</v>
      </c>
      <c r="DD726" s="3859">
        <v>43889</v>
      </c>
      <c r="DE726" s="3856">
        <v>43920</v>
      </c>
      <c r="DF726" s="3856">
        <v>43951</v>
      </c>
      <c r="DG726" s="3856">
        <v>43981</v>
      </c>
      <c r="DH726" s="3856">
        <v>44012</v>
      </c>
      <c r="DI726" s="3856">
        <v>44042</v>
      </c>
      <c r="DJ726" s="3856">
        <v>44073</v>
      </c>
      <c r="DK726" s="3856">
        <v>44104</v>
      </c>
      <c r="DL726" s="15"/>
      <c r="DM726" s="2095"/>
      <c r="DN726" s="15"/>
      <c r="DO726" s="15"/>
      <c r="DP726" s="15"/>
      <c r="DQ726" s="15"/>
      <c r="DR726" s="15"/>
    </row>
    <row r="727" spans="1:122" s="19" customFormat="1" ht="30" customHeight="1" x14ac:dyDescent="0.25">
      <c r="A727" s="4737"/>
      <c r="B727" s="4760"/>
      <c r="C727" s="2237" t="s">
        <v>898</v>
      </c>
      <c r="D727" s="2237" t="s">
        <v>168</v>
      </c>
      <c r="E727" s="2238">
        <v>40754</v>
      </c>
      <c r="F727" s="2239">
        <v>40420</v>
      </c>
      <c r="G727" s="2239">
        <v>40451</v>
      </c>
      <c r="H727" s="2239">
        <v>40481</v>
      </c>
      <c r="I727" s="2239">
        <v>40512</v>
      </c>
      <c r="J727" s="2239">
        <v>40542</v>
      </c>
      <c r="K727" s="2239">
        <v>40938</v>
      </c>
      <c r="L727" s="2239">
        <v>40602</v>
      </c>
      <c r="M727" s="2240">
        <v>40632</v>
      </c>
      <c r="N727" s="2241">
        <v>41029</v>
      </c>
      <c r="O727" s="1760">
        <v>41059</v>
      </c>
      <c r="P727" s="1760">
        <v>41090</v>
      </c>
      <c r="Q727" s="1769">
        <v>41120</v>
      </c>
      <c r="R727" s="1768">
        <v>41151</v>
      </c>
      <c r="S727" s="1760">
        <v>41182</v>
      </c>
      <c r="T727" s="1973">
        <v>406454</v>
      </c>
      <c r="U727" s="1760">
        <v>41243</v>
      </c>
      <c r="V727" s="1973">
        <v>41273</v>
      </c>
      <c r="W727" s="1768">
        <v>41304</v>
      </c>
      <c r="X727" s="1760">
        <v>41333</v>
      </c>
      <c r="Y727" s="1769">
        <v>40998</v>
      </c>
      <c r="Z727" s="1760">
        <v>41394</v>
      </c>
      <c r="AA727" s="2242">
        <v>41424</v>
      </c>
      <c r="AB727" s="1760">
        <v>41090</v>
      </c>
      <c r="AC727" s="2243">
        <v>41485</v>
      </c>
      <c r="AD727" s="2244">
        <v>41516</v>
      </c>
      <c r="AE727" s="2245">
        <v>41547</v>
      </c>
      <c r="AF727" s="1760">
        <v>41577</v>
      </c>
      <c r="AG727" s="1760">
        <v>41608</v>
      </c>
      <c r="AH727" s="1760">
        <v>41638</v>
      </c>
      <c r="AI727" s="1760">
        <v>41304</v>
      </c>
      <c r="AJ727" s="2246">
        <v>41333</v>
      </c>
      <c r="AK727" s="1760">
        <v>41363</v>
      </c>
      <c r="AL727" s="1760">
        <v>41394</v>
      </c>
      <c r="AM727" s="1768">
        <v>41789</v>
      </c>
      <c r="AN727" s="1760">
        <v>41820</v>
      </c>
      <c r="AO727" s="1769">
        <v>41850</v>
      </c>
      <c r="AP727" s="1769">
        <v>41881</v>
      </c>
      <c r="AQ727" s="1769">
        <v>41912</v>
      </c>
      <c r="AR727" s="1973">
        <v>41942</v>
      </c>
      <c r="AS727" s="1760">
        <v>41973</v>
      </c>
      <c r="AT727" s="1769">
        <v>42003</v>
      </c>
      <c r="AU727" s="2246">
        <v>42034</v>
      </c>
      <c r="AV727" s="1769">
        <v>42063</v>
      </c>
      <c r="AW727" s="2246">
        <v>42093</v>
      </c>
      <c r="AX727" s="1769">
        <v>42124</v>
      </c>
      <c r="AY727" s="1760">
        <v>42154</v>
      </c>
      <c r="AZ727" s="1769">
        <v>42185</v>
      </c>
      <c r="BA727" s="1760">
        <v>42215</v>
      </c>
      <c r="BB727" s="1760">
        <v>41881</v>
      </c>
      <c r="BC727" s="1760">
        <v>41912</v>
      </c>
      <c r="BD727" s="1760">
        <v>41942</v>
      </c>
      <c r="BE727" s="1760">
        <v>41973</v>
      </c>
      <c r="BF727" s="1760">
        <v>42003</v>
      </c>
      <c r="BG727" s="2246">
        <v>42034</v>
      </c>
      <c r="BH727" s="1769">
        <v>42063</v>
      </c>
      <c r="BI727" s="2246">
        <v>42093</v>
      </c>
      <c r="BJ727" s="1769">
        <v>42124</v>
      </c>
      <c r="BK727" s="1760">
        <v>42154</v>
      </c>
      <c r="BL727" s="1769">
        <v>42185</v>
      </c>
      <c r="BM727" s="1768">
        <v>42581</v>
      </c>
      <c r="BN727" s="1760">
        <v>42612</v>
      </c>
      <c r="BO727" s="1769">
        <v>42643</v>
      </c>
      <c r="BP727" s="1760">
        <v>42673</v>
      </c>
      <c r="BQ727" s="1760">
        <v>42704</v>
      </c>
      <c r="BR727" s="1973">
        <v>42734</v>
      </c>
      <c r="BS727" s="1973">
        <v>42765</v>
      </c>
      <c r="BT727" s="1769">
        <v>42794</v>
      </c>
      <c r="BU727" s="1768">
        <v>42824</v>
      </c>
      <c r="BV727" s="1760">
        <v>42855</v>
      </c>
      <c r="BW727" s="1973">
        <v>42885</v>
      </c>
      <c r="BX727" s="1760">
        <v>42916</v>
      </c>
      <c r="BY727" s="1760">
        <v>42946</v>
      </c>
      <c r="BZ727" s="1760">
        <v>42977</v>
      </c>
      <c r="CA727" s="1760">
        <v>43008</v>
      </c>
      <c r="CB727" s="1768">
        <v>43038</v>
      </c>
      <c r="CC727" s="1760">
        <v>43069</v>
      </c>
      <c r="CD727" s="1769">
        <v>43099</v>
      </c>
      <c r="CE727" s="1760">
        <v>43130</v>
      </c>
      <c r="CF727" s="1973">
        <v>42794</v>
      </c>
      <c r="CG727" s="1973">
        <v>43189</v>
      </c>
      <c r="CH727" s="1760">
        <v>43220</v>
      </c>
      <c r="CI727" s="1760">
        <v>43250</v>
      </c>
      <c r="CJ727" s="1760">
        <v>43281</v>
      </c>
      <c r="CK727" s="1760">
        <v>43311</v>
      </c>
      <c r="CL727" s="1760">
        <v>43342</v>
      </c>
      <c r="CM727" s="1768">
        <v>43008</v>
      </c>
      <c r="CN727" s="1768">
        <v>43038</v>
      </c>
      <c r="CO727" s="1760">
        <v>43069</v>
      </c>
      <c r="CP727" s="1769">
        <v>43099</v>
      </c>
      <c r="CQ727" s="2246">
        <v>43130</v>
      </c>
      <c r="CR727" s="3186">
        <v>42794</v>
      </c>
      <c r="CS727" s="1768">
        <v>43585</v>
      </c>
      <c r="CT727" s="1760">
        <v>43250</v>
      </c>
      <c r="CU727" s="1769">
        <v>43281</v>
      </c>
      <c r="CV727" s="1760">
        <v>43311</v>
      </c>
      <c r="CW727" s="3946">
        <v>43342</v>
      </c>
      <c r="CX727" s="3944">
        <v>43008</v>
      </c>
      <c r="CY727" s="3946">
        <v>43038</v>
      </c>
      <c r="CZ727" s="3944">
        <v>43069</v>
      </c>
      <c r="DA727" s="3944">
        <v>43099</v>
      </c>
      <c r="DB727" s="4080">
        <v>43130</v>
      </c>
      <c r="DC727" s="4081">
        <v>42794</v>
      </c>
      <c r="DD727" s="3944">
        <v>43189</v>
      </c>
      <c r="DE727" s="3946">
        <v>43220</v>
      </c>
      <c r="DF727" s="3944">
        <v>43250</v>
      </c>
      <c r="DG727" s="3946">
        <v>43281</v>
      </c>
      <c r="DH727" s="3944">
        <v>43311</v>
      </c>
      <c r="DI727" s="3944">
        <v>44073</v>
      </c>
      <c r="DJ727" s="3944">
        <v>43008</v>
      </c>
      <c r="DK727" s="3946">
        <v>43038</v>
      </c>
      <c r="DL727" s="15"/>
      <c r="DM727" s="2095"/>
      <c r="DN727" s="15"/>
      <c r="DO727" s="15"/>
      <c r="DP727" s="15"/>
      <c r="DQ727" s="15"/>
      <c r="DR727" s="15"/>
    </row>
    <row r="728" spans="1:122" ht="30" customHeight="1" x14ac:dyDescent="0.25">
      <c r="A728" s="4737"/>
      <c r="B728" s="4760"/>
      <c r="C728" s="18" t="s">
        <v>877</v>
      </c>
      <c r="D728" s="18"/>
      <c r="E728" s="209"/>
      <c r="F728" s="209"/>
      <c r="G728" s="209"/>
      <c r="H728" s="209"/>
      <c r="I728" s="209"/>
      <c r="J728" s="209"/>
      <c r="K728" s="209"/>
      <c r="L728" s="209"/>
      <c r="M728" s="210"/>
      <c r="N728" s="210"/>
      <c r="O728" s="511"/>
      <c r="P728" s="511"/>
      <c r="Q728" s="511"/>
      <c r="R728" s="511"/>
      <c r="S728" s="511"/>
      <c r="T728" s="511"/>
      <c r="U728" s="511"/>
      <c r="V728" s="511"/>
      <c r="W728" s="511"/>
      <c r="X728" s="511"/>
      <c r="Y728" s="511"/>
      <c r="Z728" s="511"/>
      <c r="AA728" s="209"/>
      <c r="AB728" s="511"/>
      <c r="AC728" s="511"/>
      <c r="AD728" s="511"/>
      <c r="AE728" s="511"/>
      <c r="AF728" s="511"/>
      <c r="AG728" s="511"/>
      <c r="AH728" s="511"/>
      <c r="AI728" s="511"/>
      <c r="AJ728" s="209"/>
      <c r="AK728" s="511"/>
      <c r="AL728" s="511"/>
      <c r="AM728" s="511"/>
      <c r="AN728" s="511"/>
      <c r="AO728" s="511"/>
      <c r="AP728" s="511"/>
      <c r="AQ728" s="511"/>
      <c r="AR728" s="511"/>
      <c r="AS728" s="511"/>
      <c r="AT728" s="511"/>
      <c r="AU728" s="209"/>
      <c r="AV728" s="511"/>
      <c r="AW728" s="209"/>
      <c r="AX728" s="511"/>
      <c r="AY728" s="511"/>
      <c r="AZ728" s="511"/>
      <c r="BA728" s="511"/>
      <c r="BB728" s="511"/>
      <c r="BC728" s="511"/>
      <c r="BD728" s="511"/>
      <c r="BE728" s="511"/>
      <c r="BF728" s="511"/>
      <c r="BG728" s="209"/>
      <c r="BH728" s="511"/>
      <c r="BI728" s="209"/>
      <c r="BJ728" s="511"/>
      <c r="BK728" s="511"/>
      <c r="BL728" s="511"/>
      <c r="BM728" s="511"/>
      <c r="BN728" s="511"/>
      <c r="BO728" s="511"/>
      <c r="BP728" s="511"/>
      <c r="BQ728" s="511"/>
      <c r="BR728" s="511"/>
      <c r="BS728" s="511"/>
      <c r="BT728" s="511"/>
      <c r="BU728" s="511"/>
      <c r="BV728" s="511"/>
      <c r="BW728" s="511"/>
      <c r="BX728" s="511"/>
      <c r="BY728" s="511"/>
      <c r="BZ728" s="511"/>
      <c r="CA728" s="511"/>
      <c r="CB728" s="511"/>
      <c r="CC728" s="511"/>
      <c r="CD728" s="511"/>
      <c r="CE728" s="511"/>
      <c r="CF728" s="511"/>
      <c r="CG728" s="511"/>
      <c r="CH728" s="511"/>
      <c r="CI728" s="511"/>
      <c r="CJ728" s="511"/>
      <c r="CK728" s="511"/>
      <c r="CL728" s="511"/>
      <c r="CM728" s="511"/>
      <c r="CN728" s="511"/>
      <c r="CO728" s="511"/>
      <c r="CP728" s="511"/>
      <c r="CQ728" s="209"/>
      <c r="CR728" s="209"/>
      <c r="CS728" s="609">
        <v>43556</v>
      </c>
      <c r="CT728" s="45">
        <v>43586</v>
      </c>
      <c r="CU728" s="175">
        <v>43617</v>
      </c>
      <c r="CV728" s="45">
        <v>43647</v>
      </c>
      <c r="CW728" s="4082">
        <v>43678</v>
      </c>
      <c r="CX728" s="3878">
        <v>43709</v>
      </c>
      <c r="CY728" s="4082">
        <v>43739</v>
      </c>
      <c r="CZ728" s="3878">
        <v>43770</v>
      </c>
      <c r="DA728" s="3878">
        <v>43800</v>
      </c>
      <c r="DB728" s="3977">
        <v>43831</v>
      </c>
      <c r="DC728" s="3989">
        <v>43862</v>
      </c>
      <c r="DD728" s="3878">
        <v>43891</v>
      </c>
      <c r="DE728" s="4082">
        <v>43922</v>
      </c>
      <c r="DF728" s="3878">
        <v>43952</v>
      </c>
      <c r="DG728" s="4082">
        <v>43983</v>
      </c>
      <c r="DH728" s="3878">
        <v>44013</v>
      </c>
      <c r="DI728" s="3878">
        <v>44044</v>
      </c>
      <c r="DJ728" s="3878">
        <v>44075</v>
      </c>
      <c r="DK728" s="3878">
        <v>44105</v>
      </c>
    </row>
    <row r="729" spans="1:122" ht="30" customHeight="1" x14ac:dyDescent="0.25">
      <c r="A729" s="4737"/>
      <c r="B729" s="4760"/>
      <c r="C729" s="862" t="s">
        <v>876</v>
      </c>
      <c r="D729" s="3520" t="s">
        <v>234</v>
      </c>
      <c r="E729" s="3521"/>
      <c r="F729" s="3521"/>
      <c r="G729" s="3521"/>
      <c r="H729" s="3521"/>
      <c r="I729" s="3521"/>
      <c r="J729" s="3521"/>
      <c r="K729" s="3521"/>
      <c r="L729" s="3521"/>
      <c r="M729" s="3522"/>
      <c r="N729" s="3522"/>
      <c r="O729" s="3523"/>
      <c r="P729" s="3523"/>
      <c r="Q729" s="3523"/>
      <c r="R729" s="3523"/>
      <c r="S729" s="3524"/>
      <c r="T729" s="3524"/>
      <c r="U729" s="3524"/>
      <c r="V729" s="3524"/>
      <c r="W729" s="3523" t="s">
        <v>188</v>
      </c>
      <c r="X729" s="3524">
        <v>41284</v>
      </c>
      <c r="Y729" s="3524">
        <v>40978</v>
      </c>
      <c r="Z729" s="3524">
        <v>41009</v>
      </c>
      <c r="AA729" s="3524">
        <v>41404</v>
      </c>
      <c r="AB729" s="3524">
        <v>41435</v>
      </c>
      <c r="AC729" s="3523">
        <v>41465</v>
      </c>
      <c r="AD729" s="3523">
        <v>41496</v>
      </c>
      <c r="AE729" s="3523">
        <v>41527</v>
      </c>
      <c r="AF729" s="3523">
        <v>41548</v>
      </c>
      <c r="AG729" s="3523">
        <v>41579</v>
      </c>
      <c r="AH729" s="3523">
        <v>41609</v>
      </c>
      <c r="AI729" s="3523">
        <v>41275</v>
      </c>
      <c r="AJ729" s="3521" t="s">
        <v>25</v>
      </c>
      <c r="AK729" s="3523">
        <v>41334</v>
      </c>
      <c r="AL729" s="3523">
        <v>41365</v>
      </c>
      <c r="AM729" s="3523">
        <v>41395</v>
      </c>
      <c r="AN729" s="3523">
        <v>41426</v>
      </c>
      <c r="AO729" s="3523">
        <v>41456</v>
      </c>
      <c r="AP729" s="3523">
        <v>41487</v>
      </c>
      <c r="AQ729" s="3523">
        <v>41518</v>
      </c>
      <c r="AR729" s="3523">
        <v>41548</v>
      </c>
      <c r="AS729" s="3523">
        <v>41944</v>
      </c>
      <c r="AT729" s="3523">
        <v>41974</v>
      </c>
      <c r="AU729" s="3521">
        <v>41275</v>
      </c>
      <c r="AV729" s="3523">
        <v>42036</v>
      </c>
      <c r="AW729" s="3521">
        <v>42064</v>
      </c>
      <c r="AX729" s="3523">
        <v>42095</v>
      </c>
      <c r="AY729" s="3523">
        <v>42125</v>
      </c>
      <c r="AZ729" s="3523">
        <v>42156</v>
      </c>
      <c r="BA729" s="3523">
        <v>42186</v>
      </c>
      <c r="BB729" s="3523">
        <v>41852</v>
      </c>
      <c r="BC729" s="3523">
        <v>41883</v>
      </c>
      <c r="BD729" s="3521" t="s">
        <v>67</v>
      </c>
      <c r="BE729" s="3521" t="s">
        <v>67</v>
      </c>
      <c r="BF729" s="3523">
        <v>41913</v>
      </c>
      <c r="BG729" s="3521" t="s">
        <v>106</v>
      </c>
      <c r="BH729" s="3521" t="s">
        <v>106</v>
      </c>
      <c r="BI729" s="3523">
        <v>41913</v>
      </c>
      <c r="BJ729" s="3521" t="s">
        <v>109</v>
      </c>
      <c r="BK729" s="3521" t="s">
        <v>109</v>
      </c>
      <c r="BL729" s="3521" t="s">
        <v>38</v>
      </c>
      <c r="BM729" s="3523">
        <v>41913</v>
      </c>
      <c r="BN729" s="3523">
        <v>41913</v>
      </c>
      <c r="BO729" s="3523">
        <v>41913</v>
      </c>
      <c r="BP729" s="3523">
        <v>41913</v>
      </c>
      <c r="BQ729" s="3525">
        <v>41913</v>
      </c>
      <c r="BR729" s="108">
        <v>41913</v>
      </c>
      <c r="BS729" s="13" t="s">
        <v>106</v>
      </c>
      <c r="BT729" s="108">
        <v>41913</v>
      </c>
      <c r="BU729" s="121">
        <v>41913</v>
      </c>
      <c r="BV729" s="108">
        <v>41913</v>
      </c>
      <c r="BW729" s="121">
        <v>41913</v>
      </c>
      <c r="BX729" s="108">
        <v>41913</v>
      </c>
      <c r="BY729" s="121">
        <v>41913</v>
      </c>
      <c r="BZ729" s="108">
        <v>41913</v>
      </c>
      <c r="CA729" s="447">
        <v>42983</v>
      </c>
      <c r="CB729" s="28">
        <v>43013</v>
      </c>
      <c r="CC729" s="108">
        <v>43044</v>
      </c>
      <c r="CD729" s="28">
        <v>43074</v>
      </c>
      <c r="CE729" s="108">
        <v>43105</v>
      </c>
      <c r="CF729" s="28">
        <v>43136</v>
      </c>
      <c r="CG729" s="108">
        <v>43164</v>
      </c>
      <c r="CH729" s="108">
        <v>43195</v>
      </c>
      <c r="CI729" s="108">
        <v>43225</v>
      </c>
      <c r="CJ729" s="108">
        <v>43256</v>
      </c>
      <c r="CK729" s="108">
        <v>43286</v>
      </c>
      <c r="CL729" s="108">
        <v>43317</v>
      </c>
      <c r="CM729" s="108">
        <v>43348</v>
      </c>
      <c r="CN729" s="108">
        <v>43378</v>
      </c>
      <c r="CO729" s="108">
        <v>43409</v>
      </c>
      <c r="CP729" s="108">
        <v>43439</v>
      </c>
      <c r="CQ729" s="108" t="s">
        <v>106</v>
      </c>
      <c r="CR729" s="108">
        <v>43501</v>
      </c>
      <c r="CS729" s="1141">
        <v>43529</v>
      </c>
      <c r="CT729" s="108">
        <v>43560</v>
      </c>
      <c r="CU729" s="121">
        <v>43590</v>
      </c>
      <c r="CV729" s="108">
        <v>43621</v>
      </c>
      <c r="CW729" s="4052">
        <v>43651</v>
      </c>
      <c r="CX729" s="4083">
        <v>43682</v>
      </c>
      <c r="CY729" s="4052">
        <v>43713</v>
      </c>
      <c r="CZ729" s="4083">
        <v>43743</v>
      </c>
      <c r="DA729" s="4083">
        <v>43774</v>
      </c>
      <c r="DB729" s="4084">
        <v>43804</v>
      </c>
      <c r="DC729" s="4052">
        <v>43835</v>
      </c>
      <c r="DD729" s="4083" t="s">
        <v>454</v>
      </c>
      <c r="DE729" s="4052">
        <v>43895</v>
      </c>
      <c r="DF729" s="4083">
        <v>43926</v>
      </c>
      <c r="DG729" s="4052">
        <v>43956</v>
      </c>
      <c r="DH729" s="4083">
        <v>43987</v>
      </c>
      <c r="DI729" s="4083">
        <v>44017</v>
      </c>
      <c r="DJ729" s="4083">
        <v>44048</v>
      </c>
      <c r="DK729" s="4083">
        <v>44079</v>
      </c>
      <c r="DL729" s="15" t="s">
        <v>1</v>
      </c>
    </row>
    <row r="730" spans="1:122" s="3518" customFormat="1" ht="30" customHeight="1" x14ac:dyDescent="0.25">
      <c r="A730" s="4737"/>
      <c r="B730" s="4760"/>
      <c r="C730" s="2253" t="s">
        <v>878</v>
      </c>
      <c r="D730" s="2253"/>
      <c r="E730" s="2027"/>
      <c r="F730" s="2027"/>
      <c r="G730" s="2027"/>
      <c r="H730" s="2027"/>
      <c r="I730" s="2027"/>
      <c r="J730" s="2027"/>
      <c r="K730" s="2027"/>
      <c r="L730" s="2027"/>
      <c r="M730" s="2028"/>
      <c r="N730" s="2028"/>
      <c r="O730" s="3519"/>
      <c r="P730" s="3519"/>
      <c r="Q730" s="3519"/>
      <c r="R730" s="3519"/>
      <c r="S730" s="3519"/>
      <c r="T730" s="3519"/>
      <c r="U730" s="3519"/>
      <c r="V730" s="3519"/>
      <c r="W730" s="3519"/>
      <c r="X730" s="3519"/>
      <c r="Y730" s="3519"/>
      <c r="Z730" s="3519"/>
      <c r="AA730" s="3519"/>
      <c r="AB730" s="3519"/>
      <c r="AC730" s="3519"/>
      <c r="AD730" s="3519"/>
      <c r="AE730" s="3519"/>
      <c r="AF730" s="3519"/>
      <c r="AG730" s="3519"/>
      <c r="AH730" s="3519"/>
      <c r="AI730" s="3519"/>
      <c r="AJ730" s="2027"/>
      <c r="AK730" s="3519"/>
      <c r="AL730" s="3519"/>
      <c r="AM730" s="3519"/>
      <c r="AN730" s="3519"/>
      <c r="AO730" s="3519"/>
      <c r="AP730" s="3519"/>
      <c r="AQ730" s="3519"/>
      <c r="AR730" s="3519"/>
      <c r="AS730" s="3519"/>
      <c r="AT730" s="3519"/>
      <c r="AU730" s="2027"/>
      <c r="AV730" s="3519"/>
      <c r="AW730" s="2027"/>
      <c r="AX730" s="3519"/>
      <c r="AY730" s="3519"/>
      <c r="AZ730" s="3519"/>
      <c r="BA730" s="3519"/>
      <c r="BB730" s="3519"/>
      <c r="BC730" s="3519"/>
      <c r="BD730" s="2027"/>
      <c r="BE730" s="2027"/>
      <c r="BF730" s="3519"/>
      <c r="BG730" s="2027"/>
      <c r="BH730" s="2027"/>
      <c r="BI730" s="3519"/>
      <c r="BJ730" s="2027"/>
      <c r="BK730" s="2027"/>
      <c r="BL730" s="2027"/>
      <c r="BM730" s="3519"/>
      <c r="BN730" s="3519"/>
      <c r="BO730" s="3519"/>
      <c r="BP730" s="3519"/>
      <c r="BQ730" s="3519"/>
      <c r="BR730" s="3519"/>
      <c r="BS730" s="2027"/>
      <c r="BT730" s="3519"/>
      <c r="BU730" s="3519"/>
      <c r="BV730" s="3519"/>
      <c r="BW730" s="3519"/>
      <c r="BX730" s="3519"/>
      <c r="BY730" s="3519"/>
      <c r="BZ730" s="3519"/>
      <c r="CA730" s="3519"/>
      <c r="CB730" s="3519"/>
      <c r="CC730" s="3519"/>
      <c r="CD730" s="3519"/>
      <c r="CE730" s="3519"/>
      <c r="CF730" s="3519"/>
      <c r="CG730" s="3519"/>
      <c r="CH730" s="3519"/>
      <c r="CI730" s="3519"/>
      <c r="CJ730" s="3519"/>
      <c r="CK730" s="3519"/>
      <c r="CL730" s="3519"/>
      <c r="CM730" s="3519"/>
      <c r="CN730" s="3519"/>
      <c r="CO730" s="3519"/>
      <c r="CP730" s="3519"/>
      <c r="CQ730" s="3519"/>
      <c r="CR730" s="3519"/>
      <c r="CS730" s="3526"/>
      <c r="CT730" s="2030">
        <f t="shared" ref="CT730:DF730" si="752">CU177</f>
        <v>43483</v>
      </c>
      <c r="CU730" s="2031">
        <f t="shared" si="752"/>
        <v>43504</v>
      </c>
      <c r="CV730" s="2030">
        <f t="shared" si="752"/>
        <v>43546</v>
      </c>
      <c r="CW730" s="4085">
        <f t="shared" si="752"/>
        <v>43574</v>
      </c>
      <c r="CX730" s="4086">
        <f t="shared" si="752"/>
        <v>43608</v>
      </c>
      <c r="CY730" s="4085">
        <f t="shared" si="752"/>
        <v>43654</v>
      </c>
      <c r="CZ730" s="4086">
        <f t="shared" si="752"/>
        <v>43672</v>
      </c>
      <c r="DA730" s="4086">
        <f t="shared" si="752"/>
        <v>43700</v>
      </c>
      <c r="DB730" s="4087">
        <f t="shared" si="752"/>
        <v>43356</v>
      </c>
      <c r="DC730" s="4085">
        <f t="shared" si="752"/>
        <v>43370</v>
      </c>
      <c r="DD730" s="4086">
        <f t="shared" si="752"/>
        <v>43791</v>
      </c>
      <c r="DE730" s="4085">
        <f t="shared" si="752"/>
        <v>43833</v>
      </c>
      <c r="DF730" s="4086">
        <f t="shared" si="752"/>
        <v>43854</v>
      </c>
      <c r="DG730" s="4085">
        <f>DJ177</f>
        <v>43959</v>
      </c>
      <c r="DH730" s="4086">
        <f>DI177</f>
        <v>43924</v>
      </c>
      <c r="DI730" s="4086">
        <f>DJ177</f>
        <v>43959</v>
      </c>
      <c r="DJ730" s="4086">
        <f>DK177</f>
        <v>43994</v>
      </c>
      <c r="DK730" s="4086">
        <f>DL177</f>
        <v>0</v>
      </c>
      <c r="DM730" s="4332"/>
    </row>
    <row r="731" spans="1:122" s="3518" customFormat="1" ht="30" customHeight="1" x14ac:dyDescent="0.25">
      <c r="A731" s="4737"/>
      <c r="B731" s="4760"/>
      <c r="C731" s="2253" t="s">
        <v>879</v>
      </c>
      <c r="D731" s="2253"/>
      <c r="E731" s="2027"/>
      <c r="F731" s="2027"/>
      <c r="G731" s="2027"/>
      <c r="H731" s="2027"/>
      <c r="I731" s="2027"/>
      <c r="J731" s="2027"/>
      <c r="K731" s="2027"/>
      <c r="L731" s="2027"/>
      <c r="M731" s="2028"/>
      <c r="N731" s="2028"/>
      <c r="O731" s="3519"/>
      <c r="P731" s="3519"/>
      <c r="Q731" s="3519"/>
      <c r="R731" s="3519"/>
      <c r="S731" s="3519"/>
      <c r="T731" s="3519"/>
      <c r="U731" s="3519"/>
      <c r="V731" s="3519"/>
      <c r="W731" s="3519"/>
      <c r="X731" s="3519"/>
      <c r="Y731" s="3519"/>
      <c r="Z731" s="3519"/>
      <c r="AA731" s="3519"/>
      <c r="AB731" s="3519"/>
      <c r="AC731" s="3519"/>
      <c r="AD731" s="3519"/>
      <c r="AE731" s="3519"/>
      <c r="AF731" s="3519"/>
      <c r="AG731" s="3519"/>
      <c r="AH731" s="3519"/>
      <c r="AI731" s="3519"/>
      <c r="AJ731" s="2027"/>
      <c r="AK731" s="3519"/>
      <c r="AL731" s="3519"/>
      <c r="AM731" s="3519"/>
      <c r="AN731" s="3519"/>
      <c r="AO731" s="3519"/>
      <c r="AP731" s="3519"/>
      <c r="AQ731" s="3519"/>
      <c r="AR731" s="3519"/>
      <c r="AS731" s="3519"/>
      <c r="AT731" s="3519"/>
      <c r="AU731" s="2027"/>
      <c r="AV731" s="3519"/>
      <c r="AW731" s="2027"/>
      <c r="AX731" s="3519"/>
      <c r="AY731" s="3519"/>
      <c r="AZ731" s="3519"/>
      <c r="BA731" s="3519"/>
      <c r="BB731" s="3519"/>
      <c r="BC731" s="3519"/>
      <c r="BD731" s="2027"/>
      <c r="BE731" s="2027"/>
      <c r="BF731" s="3519"/>
      <c r="BG731" s="2027"/>
      <c r="BH731" s="2027"/>
      <c r="BI731" s="3519"/>
      <c r="BJ731" s="2027"/>
      <c r="BK731" s="2027"/>
      <c r="BL731" s="2027"/>
      <c r="BM731" s="3519"/>
      <c r="BN731" s="3519"/>
      <c r="BO731" s="3519"/>
      <c r="BP731" s="3519"/>
      <c r="BQ731" s="3519"/>
      <c r="BR731" s="3519"/>
      <c r="BS731" s="2027"/>
      <c r="BT731" s="3519"/>
      <c r="BU731" s="3519"/>
      <c r="BV731" s="3519"/>
      <c r="BW731" s="3519"/>
      <c r="BX731" s="3519"/>
      <c r="BY731" s="3519"/>
      <c r="BZ731" s="3519"/>
      <c r="CA731" s="3519"/>
      <c r="CB731" s="3519"/>
      <c r="CC731" s="3519"/>
      <c r="CD731" s="3519"/>
      <c r="CE731" s="3519"/>
      <c r="CF731" s="3519"/>
      <c r="CG731" s="3519"/>
      <c r="CH731" s="3519"/>
      <c r="CI731" s="3519"/>
      <c r="CJ731" s="3519"/>
      <c r="CK731" s="3519"/>
      <c r="CL731" s="3519"/>
      <c r="CM731" s="3519"/>
      <c r="CN731" s="3519"/>
      <c r="CO731" s="3519"/>
      <c r="CP731" s="3519"/>
      <c r="CQ731" s="3519"/>
      <c r="CR731" s="3519"/>
      <c r="CS731" s="3526"/>
      <c r="CT731" s="2030">
        <f t="shared" ref="CT731:DF731" si="753">CU185</f>
        <v>43480</v>
      </c>
      <c r="CU731" s="2031">
        <f t="shared" si="753"/>
        <v>43501</v>
      </c>
      <c r="CV731" s="2030">
        <f t="shared" si="753"/>
        <v>43543</v>
      </c>
      <c r="CW731" s="4085">
        <f t="shared" si="753"/>
        <v>43571</v>
      </c>
      <c r="CX731" s="4086">
        <f t="shared" si="753"/>
        <v>43606</v>
      </c>
      <c r="CY731" s="4085">
        <f t="shared" si="753"/>
        <v>43648</v>
      </c>
      <c r="CZ731" s="4086">
        <f t="shared" si="753"/>
        <v>43669</v>
      </c>
      <c r="DA731" s="4086">
        <f t="shared" si="753"/>
        <v>43697</v>
      </c>
      <c r="DB731" s="4087">
        <f t="shared" si="753"/>
        <v>43353</v>
      </c>
      <c r="DC731" s="4085" t="str">
        <f t="shared" si="753"/>
        <v>same as 1/30</v>
      </c>
      <c r="DD731" s="4086">
        <f t="shared" si="753"/>
        <v>43788</v>
      </c>
      <c r="DE731" s="4085">
        <f t="shared" si="753"/>
        <v>43830</v>
      </c>
      <c r="DF731" s="4086">
        <f t="shared" si="753"/>
        <v>43851</v>
      </c>
      <c r="DG731" s="4085">
        <f>DJ185</f>
        <v>43956</v>
      </c>
      <c r="DH731" s="4086">
        <f>DI185</f>
        <v>43921</v>
      </c>
      <c r="DI731" s="4086">
        <f>DJ185</f>
        <v>43956</v>
      </c>
      <c r="DJ731" s="4086">
        <f>DK185</f>
        <v>43991</v>
      </c>
      <c r="DK731" s="4086">
        <f>DL185</f>
        <v>0</v>
      </c>
      <c r="DM731" s="4332"/>
    </row>
    <row r="732" spans="1:122" s="3518" customFormat="1" ht="30" customHeight="1" x14ac:dyDescent="0.25">
      <c r="A732" s="4737"/>
      <c r="B732" s="4760"/>
      <c r="C732" s="2253" t="s">
        <v>880</v>
      </c>
      <c r="D732" s="2253"/>
      <c r="E732" s="2027"/>
      <c r="F732" s="2027"/>
      <c r="G732" s="2027"/>
      <c r="H732" s="2027"/>
      <c r="I732" s="2027"/>
      <c r="J732" s="2027"/>
      <c r="K732" s="2027"/>
      <c r="L732" s="2027"/>
      <c r="M732" s="2028"/>
      <c r="N732" s="2028"/>
      <c r="O732" s="3519"/>
      <c r="P732" s="3519"/>
      <c r="Q732" s="3519"/>
      <c r="R732" s="3519"/>
      <c r="S732" s="3519"/>
      <c r="T732" s="3519"/>
      <c r="U732" s="3519"/>
      <c r="V732" s="3519"/>
      <c r="W732" s="3519"/>
      <c r="X732" s="3519"/>
      <c r="Y732" s="3519"/>
      <c r="Z732" s="3519"/>
      <c r="AA732" s="3519"/>
      <c r="AB732" s="3519"/>
      <c r="AC732" s="3519"/>
      <c r="AD732" s="3519"/>
      <c r="AE732" s="3519"/>
      <c r="AF732" s="3519"/>
      <c r="AG732" s="3519"/>
      <c r="AH732" s="3519"/>
      <c r="AI732" s="3519"/>
      <c r="AJ732" s="2027"/>
      <c r="AK732" s="3519"/>
      <c r="AL732" s="3519"/>
      <c r="AM732" s="3519"/>
      <c r="AN732" s="3519"/>
      <c r="AO732" s="3519"/>
      <c r="AP732" s="3519"/>
      <c r="AQ732" s="3519"/>
      <c r="AR732" s="3519"/>
      <c r="AS732" s="3519"/>
      <c r="AT732" s="3519"/>
      <c r="AU732" s="2027"/>
      <c r="AV732" s="3519"/>
      <c r="AW732" s="2027"/>
      <c r="AX732" s="3519"/>
      <c r="AY732" s="3519"/>
      <c r="AZ732" s="3519"/>
      <c r="BA732" s="3519"/>
      <c r="BB732" s="3519"/>
      <c r="BC732" s="3519"/>
      <c r="BD732" s="2027"/>
      <c r="BE732" s="2027"/>
      <c r="BF732" s="3519"/>
      <c r="BG732" s="2027"/>
      <c r="BH732" s="2027"/>
      <c r="BI732" s="3519"/>
      <c r="BJ732" s="2027"/>
      <c r="BK732" s="2027"/>
      <c r="BL732" s="2027"/>
      <c r="BM732" s="3519"/>
      <c r="BN732" s="3519"/>
      <c r="BO732" s="3519"/>
      <c r="BP732" s="3519"/>
      <c r="BQ732" s="3519"/>
      <c r="BR732" s="3519"/>
      <c r="BS732" s="2027"/>
      <c r="BT732" s="3519"/>
      <c r="BU732" s="3519"/>
      <c r="BV732" s="3519"/>
      <c r="BW732" s="3519"/>
      <c r="BX732" s="3519"/>
      <c r="BY732" s="3519"/>
      <c r="BZ732" s="3519"/>
      <c r="CA732" s="3519"/>
      <c r="CB732" s="3519"/>
      <c r="CC732" s="3519"/>
      <c r="CD732" s="3519"/>
      <c r="CE732" s="3519"/>
      <c r="CF732" s="3519"/>
      <c r="CG732" s="3519"/>
      <c r="CH732" s="3519"/>
      <c r="CI732" s="3519"/>
      <c r="CJ732" s="3519"/>
      <c r="CK732" s="3519"/>
      <c r="CL732" s="3519"/>
      <c r="CM732" s="3519"/>
      <c r="CN732" s="3519"/>
      <c r="CO732" s="3519"/>
      <c r="CP732" s="3519"/>
      <c r="CQ732" s="3519"/>
      <c r="CR732" s="3519"/>
      <c r="CS732" s="3526"/>
      <c r="CT732" s="2030">
        <f t="shared" ref="CT732:DF732" si="754">CU200</f>
        <v>43425</v>
      </c>
      <c r="CU732" s="2031">
        <f t="shared" si="754"/>
        <v>43453</v>
      </c>
      <c r="CV732" s="2030">
        <f t="shared" si="754"/>
        <v>43488</v>
      </c>
      <c r="CW732" s="4085">
        <f t="shared" si="754"/>
        <v>43516</v>
      </c>
      <c r="CX732" s="4086">
        <f t="shared" si="754"/>
        <v>43551</v>
      </c>
      <c r="CY732" s="4085">
        <f t="shared" si="754"/>
        <v>43593</v>
      </c>
      <c r="CZ732" s="4086">
        <f t="shared" si="754"/>
        <v>43614</v>
      </c>
      <c r="DA732" s="4086">
        <f t="shared" si="754"/>
        <v>43642</v>
      </c>
      <c r="DB732" s="4087">
        <f t="shared" si="754"/>
        <v>43305</v>
      </c>
      <c r="DC732" s="4085" t="str">
        <f t="shared" si="754"/>
        <v>same as 1/30</v>
      </c>
      <c r="DD732" s="4086">
        <f t="shared" si="754"/>
        <v>43733</v>
      </c>
      <c r="DE732" s="4085">
        <f t="shared" si="754"/>
        <v>43768</v>
      </c>
      <c r="DF732" s="4086">
        <f t="shared" si="754"/>
        <v>43782</v>
      </c>
      <c r="DG732" s="4085">
        <f>DJ200</f>
        <v>43894</v>
      </c>
      <c r="DH732" s="4086">
        <f>DI200</f>
        <v>43859</v>
      </c>
      <c r="DI732" s="4086">
        <f>DJ200</f>
        <v>43894</v>
      </c>
      <c r="DJ732" s="4086">
        <f>DK200</f>
        <v>43929</v>
      </c>
      <c r="DK732" s="4086">
        <f>DL200</f>
        <v>0</v>
      </c>
      <c r="DM732" s="4332"/>
    </row>
    <row r="733" spans="1:122" ht="30" customHeight="1" x14ac:dyDescent="0.25">
      <c r="A733" s="4737"/>
      <c r="B733" s="4760"/>
      <c r="C733" s="8" t="s">
        <v>186</v>
      </c>
      <c r="D733" s="18" t="s">
        <v>186</v>
      </c>
      <c r="E733" s="209"/>
      <c r="F733" s="209"/>
      <c r="G733" s="209"/>
      <c r="H733" s="209"/>
      <c r="I733" s="209"/>
      <c r="J733" s="209"/>
      <c r="K733" s="209"/>
      <c r="L733" s="209"/>
      <c r="M733" s="210"/>
      <c r="N733" s="210"/>
      <c r="O733" s="511"/>
      <c r="P733" s="511"/>
      <c r="Q733" s="511"/>
      <c r="R733" s="511"/>
      <c r="S733" s="1465"/>
      <c r="T733" s="1465"/>
      <c r="U733" s="1465"/>
      <c r="V733" s="1465"/>
      <c r="W733" s="511">
        <v>41222</v>
      </c>
      <c r="X733" s="1465">
        <v>41222</v>
      </c>
      <c r="Y733" s="1465">
        <f>Y729-62</f>
        <v>40916</v>
      </c>
      <c r="Z733" s="1465">
        <f t="shared" ref="Z733:CK733" si="755">Z734+7</f>
        <v>72</v>
      </c>
      <c r="AA733" s="1465">
        <f t="shared" si="755"/>
        <v>72</v>
      </c>
      <c r="AB733" s="1465">
        <f t="shared" si="755"/>
        <v>41320</v>
      </c>
      <c r="AC733" s="511">
        <f t="shared" si="755"/>
        <v>41010</v>
      </c>
      <c r="AD733" s="511">
        <f t="shared" si="755"/>
        <v>41417</v>
      </c>
      <c r="AE733" s="511">
        <f t="shared" si="755"/>
        <v>41445</v>
      </c>
      <c r="AF733" s="511">
        <f t="shared" si="755"/>
        <v>41480</v>
      </c>
      <c r="AG733" s="511">
        <f t="shared" si="755"/>
        <v>41508</v>
      </c>
      <c r="AH733" s="511">
        <f t="shared" si="755"/>
        <v>41536</v>
      </c>
      <c r="AI733" s="511">
        <f t="shared" si="755"/>
        <v>41565</v>
      </c>
      <c r="AJ733" s="209" t="s">
        <v>25</v>
      </c>
      <c r="AK733" s="511">
        <f t="shared" si="755"/>
        <v>41599</v>
      </c>
      <c r="AL733" s="511">
        <f t="shared" si="755"/>
        <v>41627</v>
      </c>
      <c r="AM733" s="511">
        <f t="shared" si="755"/>
        <v>41662</v>
      </c>
      <c r="AN733" s="511">
        <f t="shared" si="755"/>
        <v>41690</v>
      </c>
      <c r="AO733" s="511">
        <f t="shared" si="755"/>
        <v>41725</v>
      </c>
      <c r="AP733" s="511">
        <f t="shared" si="755"/>
        <v>41774</v>
      </c>
      <c r="AQ733" s="511">
        <f t="shared" si="755"/>
        <v>41444</v>
      </c>
      <c r="AR733" s="511">
        <f t="shared" si="755"/>
        <v>41837</v>
      </c>
      <c r="AS733" s="511">
        <f t="shared" si="755"/>
        <v>41872</v>
      </c>
      <c r="AT733" s="511">
        <f t="shared" si="755"/>
        <v>41907</v>
      </c>
      <c r="AU733" s="209">
        <v>41572</v>
      </c>
      <c r="AV733" s="511">
        <f t="shared" si="755"/>
        <v>41570</v>
      </c>
      <c r="AW733" s="511">
        <f>AW734+7</f>
        <v>41606</v>
      </c>
      <c r="AX733" s="511">
        <f t="shared" si="755"/>
        <v>41654</v>
      </c>
      <c r="AY733" s="511">
        <f t="shared" si="755"/>
        <v>42047</v>
      </c>
      <c r="AZ733" s="511">
        <f t="shared" si="755"/>
        <v>42082</v>
      </c>
      <c r="BA733" s="511">
        <f t="shared" si="755"/>
        <v>42131</v>
      </c>
      <c r="BB733" s="511">
        <f t="shared" si="755"/>
        <v>42152</v>
      </c>
      <c r="BC733" s="511">
        <f t="shared" si="755"/>
        <v>42187</v>
      </c>
      <c r="BD733" s="209" t="s">
        <v>67</v>
      </c>
      <c r="BE733" s="209" t="s">
        <v>67</v>
      </c>
      <c r="BF733" s="511">
        <f t="shared" si="755"/>
        <v>42285</v>
      </c>
      <c r="BG733" s="209" t="s">
        <v>106</v>
      </c>
      <c r="BH733" s="209" t="s">
        <v>106</v>
      </c>
      <c r="BI733" s="511">
        <f t="shared" si="755"/>
        <v>42362</v>
      </c>
      <c r="BJ733" s="209" t="s">
        <v>109</v>
      </c>
      <c r="BK733" s="209" t="s">
        <v>109</v>
      </c>
      <c r="BL733" s="511">
        <f t="shared" si="755"/>
        <v>42446</v>
      </c>
      <c r="BM733" s="511">
        <f t="shared" si="755"/>
        <v>42481</v>
      </c>
      <c r="BN733" s="511">
        <f t="shared" si="755"/>
        <v>42516</v>
      </c>
      <c r="BO733" s="511">
        <f t="shared" si="755"/>
        <v>42551</v>
      </c>
      <c r="BP733" s="511">
        <f t="shared" si="755"/>
        <v>42586</v>
      </c>
      <c r="BQ733" s="609">
        <f t="shared" si="755"/>
        <v>42621</v>
      </c>
      <c r="BR733" s="45">
        <f t="shared" si="755"/>
        <v>42656</v>
      </c>
      <c r="BS733" s="255" t="s">
        <v>106</v>
      </c>
      <c r="BT733" s="45">
        <f t="shared" si="755"/>
        <v>42684</v>
      </c>
      <c r="BU733" s="175">
        <f t="shared" si="755"/>
        <v>42712</v>
      </c>
      <c r="BV733" s="45">
        <f t="shared" si="755"/>
        <v>42754</v>
      </c>
      <c r="BW733" s="175">
        <f t="shared" si="755"/>
        <v>42782</v>
      </c>
      <c r="BX733" s="45">
        <f t="shared" si="755"/>
        <v>42810</v>
      </c>
      <c r="BY733" s="175">
        <f t="shared" si="755"/>
        <v>42859</v>
      </c>
      <c r="BZ733" s="45">
        <f t="shared" si="755"/>
        <v>42887</v>
      </c>
      <c r="CA733" s="528">
        <f t="shared" si="755"/>
        <v>42922</v>
      </c>
      <c r="CB733" s="175">
        <f t="shared" si="755"/>
        <v>42957</v>
      </c>
      <c r="CC733" s="45">
        <f t="shared" si="755"/>
        <v>42992</v>
      </c>
      <c r="CD733" s="175">
        <f t="shared" si="755"/>
        <v>43027</v>
      </c>
      <c r="CE733" s="45" t="s">
        <v>106</v>
      </c>
      <c r="CF733" s="175">
        <f t="shared" si="755"/>
        <v>42690</v>
      </c>
      <c r="CG733" s="45">
        <f t="shared" si="755"/>
        <v>43097</v>
      </c>
      <c r="CH733" s="45">
        <f t="shared" si="755"/>
        <v>43125</v>
      </c>
      <c r="CI733" s="45">
        <f t="shared" si="755"/>
        <v>43153</v>
      </c>
      <c r="CJ733" s="45">
        <f t="shared" si="755"/>
        <v>43181</v>
      </c>
      <c r="CK733" s="45">
        <f t="shared" si="755"/>
        <v>43223</v>
      </c>
      <c r="CL733" s="45">
        <f t="shared" ref="CL733:DK733" si="756">CL734+7</f>
        <v>43244</v>
      </c>
      <c r="CM733" s="45">
        <f t="shared" si="756"/>
        <v>43279</v>
      </c>
      <c r="CN733" s="45">
        <f t="shared" si="756"/>
        <v>43321</v>
      </c>
      <c r="CO733" s="45">
        <f t="shared" si="756"/>
        <v>43356</v>
      </c>
      <c r="CP733" s="45">
        <f t="shared" si="756"/>
        <v>43391</v>
      </c>
      <c r="CQ733" s="45" t="s">
        <v>106</v>
      </c>
      <c r="CR733" s="45">
        <f t="shared" si="756"/>
        <v>43426</v>
      </c>
      <c r="CS733" s="807">
        <f t="shared" si="756"/>
        <v>43447</v>
      </c>
      <c r="CT733" s="45">
        <f t="shared" si="756"/>
        <v>43482</v>
      </c>
      <c r="CU733" s="175">
        <f t="shared" si="756"/>
        <v>43517</v>
      </c>
      <c r="CV733" s="45">
        <f t="shared" si="756"/>
        <v>43545</v>
      </c>
      <c r="CW733" s="4082">
        <f t="shared" si="756"/>
        <v>43580</v>
      </c>
      <c r="CX733" s="3878">
        <f t="shared" si="756"/>
        <v>43608</v>
      </c>
      <c r="CY733" s="4082">
        <f t="shared" si="756"/>
        <v>43643</v>
      </c>
      <c r="CZ733" s="3878">
        <f t="shared" si="756"/>
        <v>43685</v>
      </c>
      <c r="DA733" s="3878">
        <f t="shared" si="756"/>
        <v>43706</v>
      </c>
      <c r="DB733" s="4088">
        <f t="shared" si="756"/>
        <v>43734</v>
      </c>
      <c r="DC733" s="4082">
        <f t="shared" si="756"/>
        <v>43397</v>
      </c>
      <c r="DD733" s="3878" t="s">
        <v>454</v>
      </c>
      <c r="DE733" s="4082">
        <f t="shared" si="756"/>
        <v>43825</v>
      </c>
      <c r="DF733" s="3878">
        <f t="shared" si="756"/>
        <v>43860</v>
      </c>
      <c r="DG733" s="4082">
        <f t="shared" si="756"/>
        <v>43874</v>
      </c>
      <c r="DH733" s="3878">
        <f t="shared" si="756"/>
        <v>43888</v>
      </c>
      <c r="DI733" s="3878">
        <f t="shared" si="756"/>
        <v>43951</v>
      </c>
      <c r="DJ733" s="3878">
        <f t="shared" si="756"/>
        <v>43986</v>
      </c>
      <c r="DK733" s="3878">
        <f t="shared" si="756"/>
        <v>44021</v>
      </c>
    </row>
    <row r="734" spans="1:122" ht="30" customHeight="1" x14ac:dyDescent="0.25">
      <c r="A734" s="4737"/>
      <c r="B734" s="4760"/>
      <c r="C734" s="8" t="s">
        <v>231</v>
      </c>
      <c r="D734" s="18" t="s">
        <v>231</v>
      </c>
      <c r="E734" s="209"/>
      <c r="F734" s="209"/>
      <c r="G734" s="209"/>
      <c r="H734" s="209"/>
      <c r="I734" s="209"/>
      <c r="J734" s="209"/>
      <c r="K734" s="209"/>
      <c r="L734" s="209"/>
      <c r="M734" s="210"/>
      <c r="N734" s="210"/>
      <c r="O734" s="511"/>
      <c r="P734" s="511"/>
      <c r="Q734" s="511"/>
      <c r="R734" s="511"/>
      <c r="S734" s="1465"/>
      <c r="T734" s="1465"/>
      <c r="U734" s="1465"/>
      <c r="V734" s="1465"/>
      <c r="W734" s="511">
        <v>41215</v>
      </c>
      <c r="X734" s="1465">
        <v>41215</v>
      </c>
      <c r="Y734" s="1465">
        <f>Y733-7</f>
        <v>40909</v>
      </c>
      <c r="Z734" s="1465">
        <f>Z738+28</f>
        <v>65</v>
      </c>
      <c r="AA734" s="1465">
        <f>AA738+28</f>
        <v>65</v>
      </c>
      <c r="AB734" s="1465">
        <f>AB738+28</f>
        <v>41313</v>
      </c>
      <c r="AC734" s="511">
        <f t="shared" ref="AC734:AI734" si="757">AC735+28</f>
        <v>41003</v>
      </c>
      <c r="AD734" s="511">
        <f t="shared" si="757"/>
        <v>41410</v>
      </c>
      <c r="AE734" s="511">
        <f t="shared" si="757"/>
        <v>41438</v>
      </c>
      <c r="AF734" s="511">
        <f t="shared" si="757"/>
        <v>41473</v>
      </c>
      <c r="AG734" s="511">
        <f t="shared" si="757"/>
        <v>41501</v>
      </c>
      <c r="AH734" s="511">
        <f t="shared" si="757"/>
        <v>41529</v>
      </c>
      <c r="AI734" s="511">
        <f t="shared" si="757"/>
        <v>41558</v>
      </c>
      <c r="AJ734" s="209" t="s">
        <v>25</v>
      </c>
      <c r="AK734" s="511">
        <f>AK735+28</f>
        <v>41592</v>
      </c>
      <c r="AL734" s="511">
        <f>AL735+28</f>
        <v>41620</v>
      </c>
      <c r="AM734" s="511">
        <f t="shared" ref="AM734:CX734" si="758">AM735+28</f>
        <v>41655</v>
      </c>
      <c r="AN734" s="511">
        <f t="shared" si="758"/>
        <v>41683</v>
      </c>
      <c r="AO734" s="511">
        <f t="shared" si="758"/>
        <v>41718</v>
      </c>
      <c r="AP734" s="511">
        <f t="shared" si="758"/>
        <v>41767</v>
      </c>
      <c r="AQ734" s="511">
        <f t="shared" si="758"/>
        <v>41437</v>
      </c>
      <c r="AR734" s="511">
        <f t="shared" si="758"/>
        <v>41830</v>
      </c>
      <c r="AS734" s="511">
        <f t="shared" si="758"/>
        <v>41865</v>
      </c>
      <c r="AT734" s="511">
        <f t="shared" si="758"/>
        <v>41900</v>
      </c>
      <c r="AU734" s="209" t="s">
        <v>106</v>
      </c>
      <c r="AV734" s="511">
        <f t="shared" si="758"/>
        <v>41563</v>
      </c>
      <c r="AW734" s="511">
        <f t="shared" si="758"/>
        <v>41599</v>
      </c>
      <c r="AX734" s="511">
        <f t="shared" si="758"/>
        <v>41647</v>
      </c>
      <c r="AY734" s="511">
        <f t="shared" si="758"/>
        <v>42040</v>
      </c>
      <c r="AZ734" s="511">
        <f t="shared" si="758"/>
        <v>42075</v>
      </c>
      <c r="BA734" s="511">
        <f t="shared" si="758"/>
        <v>42124</v>
      </c>
      <c r="BB734" s="511">
        <f t="shared" si="758"/>
        <v>42145</v>
      </c>
      <c r="BC734" s="511">
        <f t="shared" si="758"/>
        <v>42180</v>
      </c>
      <c r="BD734" s="209" t="s">
        <v>67</v>
      </c>
      <c r="BE734" s="209" t="s">
        <v>67</v>
      </c>
      <c r="BF734" s="511">
        <f t="shared" si="758"/>
        <v>42278</v>
      </c>
      <c r="BG734" s="209" t="s">
        <v>106</v>
      </c>
      <c r="BH734" s="209" t="s">
        <v>106</v>
      </c>
      <c r="BI734" s="511">
        <f t="shared" si="758"/>
        <v>42355</v>
      </c>
      <c r="BJ734" s="209" t="s">
        <v>109</v>
      </c>
      <c r="BK734" s="209" t="s">
        <v>109</v>
      </c>
      <c r="BL734" s="511">
        <f t="shared" si="758"/>
        <v>42439</v>
      </c>
      <c r="BM734" s="511">
        <f t="shared" si="758"/>
        <v>42474</v>
      </c>
      <c r="BN734" s="511">
        <f t="shared" si="758"/>
        <v>42509</v>
      </c>
      <c r="BO734" s="511">
        <f t="shared" si="758"/>
        <v>42544</v>
      </c>
      <c r="BP734" s="511">
        <f t="shared" si="758"/>
        <v>42579</v>
      </c>
      <c r="BQ734" s="609">
        <f t="shared" si="758"/>
        <v>42614</v>
      </c>
      <c r="BR734" s="45">
        <f t="shared" si="758"/>
        <v>42649</v>
      </c>
      <c r="BS734" s="255" t="s">
        <v>106</v>
      </c>
      <c r="BT734" s="45">
        <f t="shared" si="758"/>
        <v>42677</v>
      </c>
      <c r="BU734" s="175">
        <f t="shared" si="758"/>
        <v>42705</v>
      </c>
      <c r="BV734" s="45">
        <f t="shared" si="758"/>
        <v>42747</v>
      </c>
      <c r="BW734" s="175">
        <f t="shared" si="758"/>
        <v>42775</v>
      </c>
      <c r="BX734" s="45">
        <f t="shared" si="758"/>
        <v>42803</v>
      </c>
      <c r="BY734" s="175">
        <f t="shared" si="758"/>
        <v>42852</v>
      </c>
      <c r="BZ734" s="45">
        <f t="shared" si="758"/>
        <v>42880</v>
      </c>
      <c r="CA734" s="528">
        <f t="shared" si="758"/>
        <v>42915</v>
      </c>
      <c r="CB734" s="175">
        <f t="shared" si="758"/>
        <v>42950</v>
      </c>
      <c r="CC734" s="45">
        <f t="shared" si="758"/>
        <v>42985</v>
      </c>
      <c r="CD734" s="175">
        <f t="shared" si="758"/>
        <v>43020</v>
      </c>
      <c r="CE734" s="45" t="s">
        <v>106</v>
      </c>
      <c r="CF734" s="175">
        <f t="shared" si="758"/>
        <v>42683</v>
      </c>
      <c r="CG734" s="45">
        <f t="shared" si="758"/>
        <v>43090</v>
      </c>
      <c r="CH734" s="45">
        <f t="shared" si="758"/>
        <v>43118</v>
      </c>
      <c r="CI734" s="45">
        <f t="shared" si="758"/>
        <v>43146</v>
      </c>
      <c r="CJ734" s="45">
        <f t="shared" si="758"/>
        <v>43174</v>
      </c>
      <c r="CK734" s="45">
        <f t="shared" si="758"/>
        <v>43216</v>
      </c>
      <c r="CL734" s="45">
        <f t="shared" si="758"/>
        <v>43237</v>
      </c>
      <c r="CM734" s="45">
        <f t="shared" si="758"/>
        <v>43272</v>
      </c>
      <c r="CN734" s="45">
        <f t="shared" si="758"/>
        <v>43314</v>
      </c>
      <c r="CO734" s="45">
        <f t="shared" si="758"/>
        <v>43349</v>
      </c>
      <c r="CP734" s="45">
        <f t="shared" si="758"/>
        <v>43384</v>
      </c>
      <c r="CQ734" s="45" t="s">
        <v>106</v>
      </c>
      <c r="CR734" s="45">
        <f t="shared" si="758"/>
        <v>43419</v>
      </c>
      <c r="CS734" s="807">
        <f t="shared" si="758"/>
        <v>43440</v>
      </c>
      <c r="CT734" s="45">
        <f t="shared" si="758"/>
        <v>43475</v>
      </c>
      <c r="CU734" s="175">
        <f t="shared" si="758"/>
        <v>43510</v>
      </c>
      <c r="CV734" s="45">
        <f t="shared" si="758"/>
        <v>43538</v>
      </c>
      <c r="CW734" s="4082">
        <f t="shared" si="758"/>
        <v>43573</v>
      </c>
      <c r="CX734" s="3878">
        <f t="shared" si="758"/>
        <v>43601</v>
      </c>
      <c r="CY734" s="4082">
        <f>CY735+28</f>
        <v>43636</v>
      </c>
      <c r="CZ734" s="3878">
        <f t="shared" ref="CZ734:DK734" si="759">CZ735+28</f>
        <v>43678</v>
      </c>
      <c r="DA734" s="3878">
        <f t="shared" si="759"/>
        <v>43699</v>
      </c>
      <c r="DB734" s="4088">
        <f t="shared" si="759"/>
        <v>43727</v>
      </c>
      <c r="DC734" s="4082">
        <f t="shared" si="759"/>
        <v>43390</v>
      </c>
      <c r="DD734" s="3878" t="s">
        <v>454</v>
      </c>
      <c r="DE734" s="4082">
        <f t="shared" si="759"/>
        <v>43818</v>
      </c>
      <c r="DF734" s="3878">
        <f t="shared" si="759"/>
        <v>43853</v>
      </c>
      <c r="DG734" s="4082">
        <f t="shared" si="759"/>
        <v>43867</v>
      </c>
      <c r="DH734" s="3878">
        <f t="shared" si="759"/>
        <v>43881</v>
      </c>
      <c r="DI734" s="3878">
        <f t="shared" si="759"/>
        <v>43944</v>
      </c>
      <c r="DJ734" s="3878">
        <f t="shared" si="759"/>
        <v>43979</v>
      </c>
      <c r="DK734" s="3878">
        <f t="shared" si="759"/>
        <v>44014</v>
      </c>
    </row>
    <row r="735" spans="1:122" ht="30" customHeight="1" x14ac:dyDescent="0.25">
      <c r="A735" s="4737"/>
      <c r="B735" s="4760"/>
      <c r="C735" s="8" t="s">
        <v>238</v>
      </c>
      <c r="D735" s="18" t="s">
        <v>238</v>
      </c>
      <c r="E735" s="211"/>
      <c r="F735" s="211"/>
      <c r="G735" s="211"/>
      <c r="H735" s="211"/>
      <c r="I735" s="211"/>
      <c r="J735" s="211"/>
      <c r="K735" s="209"/>
      <c r="L735" s="209"/>
      <c r="M735" s="210"/>
      <c r="N735" s="210"/>
      <c r="O735" s="511"/>
      <c r="P735" s="511"/>
      <c r="Q735" s="511"/>
      <c r="R735" s="511"/>
      <c r="S735" s="2247"/>
      <c r="T735" s="2248"/>
      <c r="U735" s="2247"/>
      <c r="V735" s="2248"/>
      <c r="W735" s="1585"/>
      <c r="X735" s="2248"/>
      <c r="Y735" s="2247"/>
      <c r="Z735" s="2247"/>
      <c r="AA735" s="2247"/>
      <c r="AB735" s="2247"/>
      <c r="AC735" s="511">
        <f t="shared" ref="AC735:AI735" si="760">AC736+2</f>
        <v>40975</v>
      </c>
      <c r="AD735" s="511">
        <f t="shared" si="760"/>
        <v>41382</v>
      </c>
      <c r="AE735" s="511">
        <f t="shared" si="760"/>
        <v>41410</v>
      </c>
      <c r="AF735" s="511">
        <f t="shared" si="760"/>
        <v>41445</v>
      </c>
      <c r="AG735" s="511">
        <f t="shared" si="760"/>
        <v>41473</v>
      </c>
      <c r="AH735" s="511">
        <f t="shared" si="760"/>
        <v>41501</v>
      </c>
      <c r="AI735" s="511">
        <f t="shared" si="760"/>
        <v>41530</v>
      </c>
      <c r="AJ735" s="209" t="s">
        <v>25</v>
      </c>
      <c r="AK735" s="511">
        <f>AK736+2</f>
        <v>41564</v>
      </c>
      <c r="AL735" s="511">
        <f>AL736+2</f>
        <v>41592</v>
      </c>
      <c r="AM735" s="511">
        <f t="shared" ref="AM735:CX735" si="761">AM736+2</f>
        <v>41627</v>
      </c>
      <c r="AN735" s="511">
        <f t="shared" si="761"/>
        <v>41655</v>
      </c>
      <c r="AO735" s="511">
        <f t="shared" si="761"/>
        <v>41690</v>
      </c>
      <c r="AP735" s="511">
        <f t="shared" si="761"/>
        <v>41739</v>
      </c>
      <c r="AQ735" s="511">
        <f t="shared" si="761"/>
        <v>41409</v>
      </c>
      <c r="AR735" s="511">
        <f t="shared" si="761"/>
        <v>41802</v>
      </c>
      <c r="AS735" s="511">
        <f t="shared" si="761"/>
        <v>41837</v>
      </c>
      <c r="AT735" s="511">
        <f t="shared" si="761"/>
        <v>41872</v>
      </c>
      <c r="AU735" s="209" t="s">
        <v>106</v>
      </c>
      <c r="AV735" s="511">
        <f t="shared" si="761"/>
        <v>41535</v>
      </c>
      <c r="AW735" s="511">
        <f t="shared" si="761"/>
        <v>41571</v>
      </c>
      <c r="AX735" s="511">
        <f t="shared" si="761"/>
        <v>41619</v>
      </c>
      <c r="AY735" s="511">
        <f t="shared" si="761"/>
        <v>42012</v>
      </c>
      <c r="AZ735" s="511">
        <f t="shared" si="761"/>
        <v>42047</v>
      </c>
      <c r="BA735" s="511">
        <f t="shared" si="761"/>
        <v>42096</v>
      </c>
      <c r="BB735" s="511">
        <f t="shared" si="761"/>
        <v>42117</v>
      </c>
      <c r="BC735" s="511">
        <f t="shared" si="761"/>
        <v>42152</v>
      </c>
      <c r="BD735" s="209" t="s">
        <v>67</v>
      </c>
      <c r="BE735" s="209" t="s">
        <v>67</v>
      </c>
      <c r="BF735" s="511">
        <f t="shared" si="761"/>
        <v>42250</v>
      </c>
      <c r="BG735" s="209" t="s">
        <v>106</v>
      </c>
      <c r="BH735" s="209" t="s">
        <v>106</v>
      </c>
      <c r="BI735" s="511">
        <f t="shared" si="761"/>
        <v>42327</v>
      </c>
      <c r="BJ735" s="209" t="s">
        <v>109</v>
      </c>
      <c r="BK735" s="209" t="s">
        <v>109</v>
      </c>
      <c r="BL735" s="511">
        <f t="shared" si="761"/>
        <v>42411</v>
      </c>
      <c r="BM735" s="511">
        <f t="shared" si="761"/>
        <v>42446</v>
      </c>
      <c r="BN735" s="511">
        <f t="shared" si="761"/>
        <v>42481</v>
      </c>
      <c r="BO735" s="511">
        <f t="shared" si="761"/>
        <v>42516</v>
      </c>
      <c r="BP735" s="511">
        <f t="shared" si="761"/>
        <v>42551</v>
      </c>
      <c r="BQ735" s="609">
        <f t="shared" si="761"/>
        <v>42586</v>
      </c>
      <c r="BR735" s="45">
        <f t="shared" si="761"/>
        <v>42621</v>
      </c>
      <c r="BS735" s="255" t="s">
        <v>106</v>
      </c>
      <c r="BT735" s="45">
        <f t="shared" si="761"/>
        <v>42649</v>
      </c>
      <c r="BU735" s="175">
        <f t="shared" si="761"/>
        <v>42677</v>
      </c>
      <c r="BV735" s="45">
        <f t="shared" si="761"/>
        <v>42719</v>
      </c>
      <c r="BW735" s="175">
        <f t="shared" si="761"/>
        <v>42747</v>
      </c>
      <c r="BX735" s="45">
        <f t="shared" si="761"/>
        <v>42775</v>
      </c>
      <c r="BY735" s="175">
        <f t="shared" si="761"/>
        <v>42824</v>
      </c>
      <c r="BZ735" s="45">
        <f t="shared" si="761"/>
        <v>42852</v>
      </c>
      <c r="CA735" s="528">
        <f t="shared" si="761"/>
        <v>42887</v>
      </c>
      <c r="CB735" s="175">
        <f t="shared" si="761"/>
        <v>42922</v>
      </c>
      <c r="CC735" s="45">
        <f t="shared" si="761"/>
        <v>42957</v>
      </c>
      <c r="CD735" s="175">
        <f t="shared" si="761"/>
        <v>42992</v>
      </c>
      <c r="CE735" s="45" t="s">
        <v>106</v>
      </c>
      <c r="CF735" s="175">
        <f t="shared" si="761"/>
        <v>42655</v>
      </c>
      <c r="CG735" s="45">
        <f t="shared" si="761"/>
        <v>43062</v>
      </c>
      <c r="CH735" s="45">
        <f t="shared" si="761"/>
        <v>43090</v>
      </c>
      <c r="CI735" s="45">
        <f t="shared" si="761"/>
        <v>43118</v>
      </c>
      <c r="CJ735" s="45">
        <f t="shared" si="761"/>
        <v>43146</v>
      </c>
      <c r="CK735" s="45">
        <f t="shared" si="761"/>
        <v>43188</v>
      </c>
      <c r="CL735" s="45">
        <f t="shared" si="761"/>
        <v>43209</v>
      </c>
      <c r="CM735" s="45">
        <f t="shared" si="761"/>
        <v>43244</v>
      </c>
      <c r="CN735" s="45">
        <f t="shared" si="761"/>
        <v>43286</v>
      </c>
      <c r="CO735" s="45">
        <f t="shared" si="761"/>
        <v>43321</v>
      </c>
      <c r="CP735" s="45">
        <f t="shared" si="761"/>
        <v>43356</v>
      </c>
      <c r="CQ735" s="45" t="s">
        <v>106</v>
      </c>
      <c r="CR735" s="45">
        <f t="shared" si="761"/>
        <v>43391</v>
      </c>
      <c r="CS735" s="807">
        <f t="shared" si="761"/>
        <v>43412</v>
      </c>
      <c r="CT735" s="45">
        <f t="shared" si="761"/>
        <v>43447</v>
      </c>
      <c r="CU735" s="175">
        <f t="shared" si="761"/>
        <v>43482</v>
      </c>
      <c r="CV735" s="45">
        <f t="shared" si="761"/>
        <v>43510</v>
      </c>
      <c r="CW735" s="4082">
        <f t="shared" si="761"/>
        <v>43545</v>
      </c>
      <c r="CX735" s="3878">
        <f t="shared" si="761"/>
        <v>43573</v>
      </c>
      <c r="CY735" s="4082">
        <f>CY736+2</f>
        <v>43608</v>
      </c>
      <c r="CZ735" s="3878">
        <f t="shared" ref="CZ735:DK735" si="762">CZ736+2</f>
        <v>43650</v>
      </c>
      <c r="DA735" s="3878">
        <f t="shared" si="762"/>
        <v>43671</v>
      </c>
      <c r="DB735" s="4088">
        <f t="shared" si="762"/>
        <v>43699</v>
      </c>
      <c r="DC735" s="4082">
        <f t="shared" si="762"/>
        <v>43362</v>
      </c>
      <c r="DD735" s="3878" t="s">
        <v>454</v>
      </c>
      <c r="DE735" s="4082">
        <f t="shared" si="762"/>
        <v>43790</v>
      </c>
      <c r="DF735" s="3878">
        <f t="shared" si="762"/>
        <v>43825</v>
      </c>
      <c r="DG735" s="4082">
        <f t="shared" si="762"/>
        <v>43839</v>
      </c>
      <c r="DH735" s="3878">
        <f t="shared" si="762"/>
        <v>43853</v>
      </c>
      <c r="DI735" s="3878">
        <f t="shared" si="762"/>
        <v>43916</v>
      </c>
      <c r="DJ735" s="3878">
        <f t="shared" si="762"/>
        <v>43951</v>
      </c>
      <c r="DK735" s="3878">
        <f t="shared" si="762"/>
        <v>43986</v>
      </c>
    </row>
    <row r="736" spans="1:122" ht="30" customHeight="1" x14ac:dyDescent="0.25">
      <c r="A736" s="4737"/>
      <c r="B736" s="4760"/>
      <c r="C736" s="8" t="s">
        <v>904</v>
      </c>
      <c r="D736" s="18" t="s">
        <v>236</v>
      </c>
      <c r="E736" s="211"/>
      <c r="F736" s="211"/>
      <c r="G736" s="211"/>
      <c r="H736" s="211"/>
      <c r="I736" s="211"/>
      <c r="J736" s="211"/>
      <c r="K736" s="209"/>
      <c r="L736" s="209"/>
      <c r="M736" s="210"/>
      <c r="N736" s="210"/>
      <c r="O736" s="511"/>
      <c r="P736" s="511"/>
      <c r="Q736" s="511"/>
      <c r="R736" s="511"/>
      <c r="S736" s="2247"/>
      <c r="T736" s="2248"/>
      <c r="U736" s="2247"/>
      <c r="V736" s="2248"/>
      <c r="W736" s="1585"/>
      <c r="X736" s="2248"/>
      <c r="Y736" s="2247"/>
      <c r="Z736" s="2247"/>
      <c r="AA736" s="2247"/>
      <c r="AB736" s="2247"/>
      <c r="AC736" s="511">
        <f t="shared" ref="AC736:AI736" si="763">AC737+4</f>
        <v>40973</v>
      </c>
      <c r="AD736" s="511">
        <f t="shared" si="763"/>
        <v>41380</v>
      </c>
      <c r="AE736" s="511">
        <f t="shared" si="763"/>
        <v>41408</v>
      </c>
      <c r="AF736" s="511">
        <f t="shared" si="763"/>
        <v>41443</v>
      </c>
      <c r="AG736" s="511">
        <f t="shared" si="763"/>
        <v>41471</v>
      </c>
      <c r="AH736" s="511">
        <f t="shared" si="763"/>
        <v>41499</v>
      </c>
      <c r="AI736" s="511">
        <f t="shared" si="763"/>
        <v>41528</v>
      </c>
      <c r="AJ736" s="209" t="s">
        <v>25</v>
      </c>
      <c r="AK736" s="511">
        <f>AK737+4</f>
        <v>41562</v>
      </c>
      <c r="AL736" s="511">
        <f>AL737+4</f>
        <v>41590</v>
      </c>
      <c r="AM736" s="511">
        <f t="shared" ref="AM736:CX736" si="764">AM737+4</f>
        <v>41625</v>
      </c>
      <c r="AN736" s="511">
        <f t="shared" si="764"/>
        <v>41653</v>
      </c>
      <c r="AO736" s="511">
        <f t="shared" si="764"/>
        <v>41688</v>
      </c>
      <c r="AP736" s="511">
        <f t="shared" si="764"/>
        <v>41737</v>
      </c>
      <c r="AQ736" s="511">
        <f t="shared" si="764"/>
        <v>41407</v>
      </c>
      <c r="AR736" s="511">
        <f t="shared" si="764"/>
        <v>41800</v>
      </c>
      <c r="AS736" s="511">
        <f t="shared" si="764"/>
        <v>41835</v>
      </c>
      <c r="AT736" s="511">
        <f t="shared" si="764"/>
        <v>41870</v>
      </c>
      <c r="AU736" s="209" t="s">
        <v>106</v>
      </c>
      <c r="AV736" s="511">
        <f t="shared" si="764"/>
        <v>41533</v>
      </c>
      <c r="AW736" s="511">
        <f t="shared" si="764"/>
        <v>41569</v>
      </c>
      <c r="AX736" s="511">
        <f t="shared" si="764"/>
        <v>41617</v>
      </c>
      <c r="AY736" s="511">
        <f t="shared" si="764"/>
        <v>42010</v>
      </c>
      <c r="AZ736" s="511">
        <f t="shared" si="764"/>
        <v>42045</v>
      </c>
      <c r="BA736" s="511">
        <f t="shared" si="764"/>
        <v>42094</v>
      </c>
      <c r="BB736" s="511">
        <f t="shared" si="764"/>
        <v>42115</v>
      </c>
      <c r="BC736" s="511">
        <f t="shared" si="764"/>
        <v>42150</v>
      </c>
      <c r="BD736" s="209" t="s">
        <v>67</v>
      </c>
      <c r="BE736" s="209" t="s">
        <v>67</v>
      </c>
      <c r="BF736" s="511">
        <f t="shared" si="764"/>
        <v>42248</v>
      </c>
      <c r="BG736" s="209" t="s">
        <v>106</v>
      </c>
      <c r="BH736" s="209" t="s">
        <v>106</v>
      </c>
      <c r="BI736" s="511">
        <f t="shared" si="764"/>
        <v>42325</v>
      </c>
      <c r="BJ736" s="209" t="s">
        <v>109</v>
      </c>
      <c r="BK736" s="209" t="s">
        <v>109</v>
      </c>
      <c r="BL736" s="511">
        <f t="shared" si="764"/>
        <v>42409</v>
      </c>
      <c r="BM736" s="511">
        <f t="shared" si="764"/>
        <v>42444</v>
      </c>
      <c r="BN736" s="511">
        <f t="shared" si="764"/>
        <v>42479</v>
      </c>
      <c r="BO736" s="511">
        <f t="shared" si="764"/>
        <v>42514</v>
      </c>
      <c r="BP736" s="511">
        <f t="shared" si="764"/>
        <v>42549</v>
      </c>
      <c r="BQ736" s="609">
        <f t="shared" si="764"/>
        <v>42584</v>
      </c>
      <c r="BR736" s="45">
        <f t="shared" si="764"/>
        <v>42619</v>
      </c>
      <c r="BS736" s="255" t="s">
        <v>106</v>
      </c>
      <c r="BT736" s="45">
        <f t="shared" si="764"/>
        <v>42647</v>
      </c>
      <c r="BU736" s="175">
        <f t="shared" si="764"/>
        <v>42675</v>
      </c>
      <c r="BV736" s="45">
        <f t="shared" si="764"/>
        <v>42717</v>
      </c>
      <c r="BW736" s="175">
        <f t="shared" si="764"/>
        <v>42745</v>
      </c>
      <c r="BX736" s="45">
        <f t="shared" si="764"/>
        <v>42773</v>
      </c>
      <c r="BY736" s="175">
        <f t="shared" si="764"/>
        <v>42822</v>
      </c>
      <c r="BZ736" s="45">
        <f t="shared" si="764"/>
        <v>42850</v>
      </c>
      <c r="CA736" s="528">
        <f t="shared" si="764"/>
        <v>42885</v>
      </c>
      <c r="CB736" s="175">
        <f t="shared" si="764"/>
        <v>42920</v>
      </c>
      <c r="CC736" s="45">
        <f t="shared" si="764"/>
        <v>42955</v>
      </c>
      <c r="CD736" s="175">
        <f t="shared" si="764"/>
        <v>42990</v>
      </c>
      <c r="CE736" s="45" t="s">
        <v>106</v>
      </c>
      <c r="CF736" s="175">
        <f t="shared" si="764"/>
        <v>42653</v>
      </c>
      <c r="CG736" s="45">
        <f t="shared" si="764"/>
        <v>43060</v>
      </c>
      <c r="CH736" s="45">
        <f t="shared" si="764"/>
        <v>43088</v>
      </c>
      <c r="CI736" s="45">
        <f t="shared" si="764"/>
        <v>43116</v>
      </c>
      <c r="CJ736" s="45">
        <f t="shared" si="764"/>
        <v>43144</v>
      </c>
      <c r="CK736" s="45">
        <f t="shared" si="764"/>
        <v>43186</v>
      </c>
      <c r="CL736" s="45">
        <f t="shared" si="764"/>
        <v>43207</v>
      </c>
      <c r="CM736" s="45">
        <f t="shared" si="764"/>
        <v>43242</v>
      </c>
      <c r="CN736" s="45">
        <f t="shared" si="764"/>
        <v>43284</v>
      </c>
      <c r="CO736" s="45">
        <f t="shared" si="764"/>
        <v>43319</v>
      </c>
      <c r="CP736" s="45">
        <f t="shared" si="764"/>
        <v>43354</v>
      </c>
      <c r="CQ736" s="45" t="s">
        <v>106</v>
      </c>
      <c r="CR736" s="45">
        <f t="shared" si="764"/>
        <v>43389</v>
      </c>
      <c r="CS736" s="807">
        <f t="shared" si="764"/>
        <v>43410</v>
      </c>
      <c r="CT736" s="45">
        <f t="shared" si="764"/>
        <v>43445</v>
      </c>
      <c r="CU736" s="175">
        <f t="shared" si="764"/>
        <v>43480</v>
      </c>
      <c r="CV736" s="45">
        <f t="shared" si="764"/>
        <v>43508</v>
      </c>
      <c r="CW736" s="4082">
        <f t="shared" si="764"/>
        <v>43543</v>
      </c>
      <c r="CX736" s="3878">
        <f t="shared" si="764"/>
        <v>43571</v>
      </c>
      <c r="CY736" s="4082">
        <f>CY737+4</f>
        <v>43606</v>
      </c>
      <c r="CZ736" s="3878">
        <f t="shared" ref="CZ736:DK736" si="765">CZ737+4</f>
        <v>43648</v>
      </c>
      <c r="DA736" s="3878">
        <f t="shared" si="765"/>
        <v>43669</v>
      </c>
      <c r="DB736" s="4088">
        <f t="shared" si="765"/>
        <v>43697</v>
      </c>
      <c r="DC736" s="4082">
        <f t="shared" si="765"/>
        <v>43360</v>
      </c>
      <c r="DD736" s="3878" t="s">
        <v>454</v>
      </c>
      <c r="DE736" s="4082">
        <f t="shared" si="765"/>
        <v>43788</v>
      </c>
      <c r="DF736" s="3878">
        <f t="shared" si="765"/>
        <v>43823</v>
      </c>
      <c r="DG736" s="4082">
        <f t="shared" si="765"/>
        <v>43837</v>
      </c>
      <c r="DH736" s="3878">
        <f t="shared" si="765"/>
        <v>43851</v>
      </c>
      <c r="DI736" s="3878">
        <f t="shared" si="765"/>
        <v>43914</v>
      </c>
      <c r="DJ736" s="3878">
        <f t="shared" si="765"/>
        <v>43949</v>
      </c>
      <c r="DK736" s="3878">
        <f t="shared" si="765"/>
        <v>43984</v>
      </c>
    </row>
    <row r="737" spans="1:118" ht="30" customHeight="1" x14ac:dyDescent="0.25">
      <c r="A737" s="4737"/>
      <c r="B737" s="4760"/>
      <c r="C737" s="8" t="s">
        <v>903</v>
      </c>
      <c r="D737" s="18" t="s">
        <v>237</v>
      </c>
      <c r="E737" s="211"/>
      <c r="F737" s="211"/>
      <c r="G737" s="211"/>
      <c r="H737" s="211"/>
      <c r="I737" s="211"/>
      <c r="J737" s="211"/>
      <c r="K737" s="209"/>
      <c r="L737" s="209"/>
      <c r="M737" s="210"/>
      <c r="N737" s="210"/>
      <c r="O737" s="511"/>
      <c r="P737" s="511"/>
      <c r="Q737" s="511"/>
      <c r="R737" s="511"/>
      <c r="S737" s="2247"/>
      <c r="T737" s="2248"/>
      <c r="U737" s="2247"/>
      <c r="V737" s="2248"/>
      <c r="W737" s="1585"/>
      <c r="X737" s="2248"/>
      <c r="Y737" s="2247"/>
      <c r="Z737" s="2247"/>
      <c r="AA737" s="2247"/>
      <c r="AB737" s="2247"/>
      <c r="AC737" s="511">
        <f t="shared" ref="AC737:AI737" si="766">AC738+22</f>
        <v>40969</v>
      </c>
      <c r="AD737" s="511">
        <f t="shared" si="766"/>
        <v>41376</v>
      </c>
      <c r="AE737" s="511">
        <f t="shared" si="766"/>
        <v>41404</v>
      </c>
      <c r="AF737" s="511">
        <f t="shared" si="766"/>
        <v>41439</v>
      </c>
      <c r="AG737" s="511">
        <f t="shared" si="766"/>
        <v>41467</v>
      </c>
      <c r="AH737" s="511">
        <f t="shared" si="766"/>
        <v>41495</v>
      </c>
      <c r="AI737" s="511">
        <f t="shared" si="766"/>
        <v>41524</v>
      </c>
      <c r="AJ737" s="209" t="s">
        <v>25</v>
      </c>
      <c r="AK737" s="511">
        <f>AK738+22</f>
        <v>41558</v>
      </c>
      <c r="AL737" s="511">
        <f>AL738+22</f>
        <v>41586</v>
      </c>
      <c r="AM737" s="511">
        <f t="shared" ref="AM737:CX737" si="767">AM738+22</f>
        <v>41621</v>
      </c>
      <c r="AN737" s="511">
        <f t="shared" si="767"/>
        <v>41649</v>
      </c>
      <c r="AO737" s="511">
        <f t="shared" si="767"/>
        <v>41684</v>
      </c>
      <c r="AP737" s="511">
        <f t="shared" si="767"/>
        <v>41733</v>
      </c>
      <c r="AQ737" s="511">
        <f t="shared" si="767"/>
        <v>41403</v>
      </c>
      <c r="AR737" s="511">
        <f t="shared" si="767"/>
        <v>41796</v>
      </c>
      <c r="AS737" s="511">
        <f t="shared" si="767"/>
        <v>41831</v>
      </c>
      <c r="AT737" s="511">
        <f t="shared" si="767"/>
        <v>41866</v>
      </c>
      <c r="AU737" s="209" t="s">
        <v>106</v>
      </c>
      <c r="AV737" s="511">
        <f t="shared" si="767"/>
        <v>41529</v>
      </c>
      <c r="AW737" s="511">
        <f t="shared" si="767"/>
        <v>41565</v>
      </c>
      <c r="AX737" s="511">
        <f t="shared" si="767"/>
        <v>41613</v>
      </c>
      <c r="AY737" s="511">
        <f t="shared" si="767"/>
        <v>42006</v>
      </c>
      <c r="AZ737" s="511">
        <f t="shared" si="767"/>
        <v>42041</v>
      </c>
      <c r="BA737" s="511">
        <f t="shared" si="767"/>
        <v>42090</v>
      </c>
      <c r="BB737" s="511">
        <f t="shared" si="767"/>
        <v>42111</v>
      </c>
      <c r="BC737" s="511">
        <f t="shared" si="767"/>
        <v>42146</v>
      </c>
      <c r="BD737" s="209" t="s">
        <v>67</v>
      </c>
      <c r="BE737" s="209" t="s">
        <v>67</v>
      </c>
      <c r="BF737" s="511">
        <f t="shared" si="767"/>
        <v>42244</v>
      </c>
      <c r="BG737" s="209" t="s">
        <v>106</v>
      </c>
      <c r="BH737" s="209" t="s">
        <v>106</v>
      </c>
      <c r="BI737" s="511">
        <f t="shared" si="767"/>
        <v>42321</v>
      </c>
      <c r="BJ737" s="209" t="s">
        <v>109</v>
      </c>
      <c r="BK737" s="209" t="s">
        <v>109</v>
      </c>
      <c r="BL737" s="511">
        <f t="shared" si="767"/>
        <v>42405</v>
      </c>
      <c r="BM737" s="511">
        <f t="shared" si="767"/>
        <v>42440</v>
      </c>
      <c r="BN737" s="511">
        <f t="shared" si="767"/>
        <v>42475</v>
      </c>
      <c r="BO737" s="511">
        <f t="shared" si="767"/>
        <v>42510</v>
      </c>
      <c r="BP737" s="511">
        <f t="shared" si="767"/>
        <v>42545</v>
      </c>
      <c r="BQ737" s="609">
        <f t="shared" si="767"/>
        <v>42580</v>
      </c>
      <c r="BR737" s="45">
        <f t="shared" si="767"/>
        <v>42615</v>
      </c>
      <c r="BS737" s="255" t="s">
        <v>106</v>
      </c>
      <c r="BT737" s="45">
        <f t="shared" si="767"/>
        <v>42643</v>
      </c>
      <c r="BU737" s="175">
        <f t="shared" si="767"/>
        <v>42671</v>
      </c>
      <c r="BV737" s="45">
        <f t="shared" si="767"/>
        <v>42713</v>
      </c>
      <c r="BW737" s="175">
        <f t="shared" si="767"/>
        <v>42741</v>
      </c>
      <c r="BX737" s="45">
        <f t="shared" si="767"/>
        <v>42769</v>
      </c>
      <c r="BY737" s="175">
        <f t="shared" si="767"/>
        <v>42818</v>
      </c>
      <c r="BZ737" s="45">
        <f t="shared" si="767"/>
        <v>42846</v>
      </c>
      <c r="CA737" s="528">
        <f t="shared" si="767"/>
        <v>42881</v>
      </c>
      <c r="CB737" s="175">
        <f t="shared" si="767"/>
        <v>42916</v>
      </c>
      <c r="CC737" s="45">
        <f t="shared" si="767"/>
        <v>42951</v>
      </c>
      <c r="CD737" s="175">
        <f t="shared" si="767"/>
        <v>42986</v>
      </c>
      <c r="CE737" s="45" t="s">
        <v>106</v>
      </c>
      <c r="CF737" s="175">
        <f t="shared" si="767"/>
        <v>42649</v>
      </c>
      <c r="CG737" s="45">
        <f t="shared" si="767"/>
        <v>43056</v>
      </c>
      <c r="CH737" s="45">
        <f t="shared" si="767"/>
        <v>43084</v>
      </c>
      <c r="CI737" s="45">
        <f t="shared" si="767"/>
        <v>43112</v>
      </c>
      <c r="CJ737" s="45">
        <f t="shared" si="767"/>
        <v>43140</v>
      </c>
      <c r="CK737" s="45">
        <f t="shared" si="767"/>
        <v>43182</v>
      </c>
      <c r="CL737" s="45">
        <f t="shared" si="767"/>
        <v>43203</v>
      </c>
      <c r="CM737" s="45">
        <f t="shared" si="767"/>
        <v>43238</v>
      </c>
      <c r="CN737" s="45">
        <f t="shared" si="767"/>
        <v>43280</v>
      </c>
      <c r="CO737" s="45">
        <f t="shared" si="767"/>
        <v>43315</v>
      </c>
      <c r="CP737" s="45">
        <f t="shared" si="767"/>
        <v>43350</v>
      </c>
      <c r="CQ737" s="45" t="s">
        <v>106</v>
      </c>
      <c r="CR737" s="45">
        <f t="shared" si="767"/>
        <v>43385</v>
      </c>
      <c r="CS737" s="807">
        <f t="shared" si="767"/>
        <v>43406</v>
      </c>
      <c r="CT737" s="45">
        <f t="shared" si="767"/>
        <v>43441</v>
      </c>
      <c r="CU737" s="175">
        <f t="shared" si="767"/>
        <v>43476</v>
      </c>
      <c r="CV737" s="45">
        <f t="shared" si="767"/>
        <v>43504</v>
      </c>
      <c r="CW737" s="4082">
        <f t="shared" si="767"/>
        <v>43539</v>
      </c>
      <c r="CX737" s="3878">
        <f t="shared" si="767"/>
        <v>43567</v>
      </c>
      <c r="CY737" s="4082">
        <f>CY738+22</f>
        <v>43602</v>
      </c>
      <c r="CZ737" s="3878">
        <f t="shared" ref="CZ737:DK737" si="768">CZ738+22</f>
        <v>43644</v>
      </c>
      <c r="DA737" s="3878">
        <f t="shared" si="768"/>
        <v>43665</v>
      </c>
      <c r="DB737" s="4088">
        <f t="shared" si="768"/>
        <v>43693</v>
      </c>
      <c r="DC737" s="4082">
        <f t="shared" si="768"/>
        <v>43356</v>
      </c>
      <c r="DD737" s="3878" t="s">
        <v>454</v>
      </c>
      <c r="DE737" s="4082">
        <f t="shared" si="768"/>
        <v>43784</v>
      </c>
      <c r="DF737" s="3878">
        <f t="shared" si="768"/>
        <v>43819</v>
      </c>
      <c r="DG737" s="4082">
        <f t="shared" si="768"/>
        <v>43833</v>
      </c>
      <c r="DH737" s="3878">
        <f t="shared" si="768"/>
        <v>43847</v>
      </c>
      <c r="DI737" s="3878">
        <f t="shared" si="768"/>
        <v>43910</v>
      </c>
      <c r="DJ737" s="3878">
        <f t="shared" si="768"/>
        <v>43945</v>
      </c>
      <c r="DK737" s="3878">
        <f t="shared" si="768"/>
        <v>43980</v>
      </c>
    </row>
    <row r="738" spans="1:118" ht="30" customHeight="1" x14ac:dyDescent="0.25">
      <c r="A738" s="4737"/>
      <c r="B738" s="4760"/>
      <c r="C738" s="8" t="s">
        <v>902</v>
      </c>
      <c r="D738" s="18" t="s">
        <v>235</v>
      </c>
      <c r="E738" s="211"/>
      <c r="F738" s="211"/>
      <c r="G738" s="211"/>
      <c r="H738" s="211"/>
      <c r="I738" s="211"/>
      <c r="J738" s="211"/>
      <c r="K738" s="209"/>
      <c r="L738" s="209"/>
      <c r="M738" s="210"/>
      <c r="N738" s="210"/>
      <c r="O738" s="511"/>
      <c r="P738" s="511"/>
      <c r="Q738" s="511" t="e">
        <f>#REF!+7</f>
        <v>#REF!</v>
      </c>
      <c r="R738" s="511" t="e">
        <f>#REF!+7</f>
        <v>#REF!</v>
      </c>
      <c r="S738" s="2247"/>
      <c r="T738" s="2248"/>
      <c r="U738" s="2247"/>
      <c r="V738" s="2248"/>
      <c r="W738" s="1585">
        <v>41169</v>
      </c>
      <c r="X738" s="2248">
        <v>41169</v>
      </c>
      <c r="Y738" s="2247">
        <f>Y734-30</f>
        <v>40879</v>
      </c>
      <c r="Z738" s="2247">
        <f t="shared" ref="Z738:CK738" si="769">Z739+4</f>
        <v>37</v>
      </c>
      <c r="AA738" s="2247">
        <f t="shared" si="769"/>
        <v>37</v>
      </c>
      <c r="AB738" s="2247">
        <f t="shared" si="769"/>
        <v>41285</v>
      </c>
      <c r="AC738" s="511">
        <f t="shared" si="769"/>
        <v>40947</v>
      </c>
      <c r="AD738" s="511">
        <f t="shared" si="769"/>
        <v>41354</v>
      </c>
      <c r="AE738" s="511">
        <f t="shared" si="769"/>
        <v>41382</v>
      </c>
      <c r="AF738" s="511">
        <f t="shared" si="769"/>
        <v>41417</v>
      </c>
      <c r="AG738" s="511">
        <f t="shared" si="769"/>
        <v>41445</v>
      </c>
      <c r="AH738" s="511">
        <f t="shared" si="769"/>
        <v>41473</v>
      </c>
      <c r="AI738" s="511">
        <f t="shared" si="769"/>
        <v>41502</v>
      </c>
      <c r="AJ738" s="209" t="s">
        <v>25</v>
      </c>
      <c r="AK738" s="511">
        <f t="shared" si="769"/>
        <v>41536</v>
      </c>
      <c r="AL738" s="511">
        <f t="shared" si="769"/>
        <v>41564</v>
      </c>
      <c r="AM738" s="511">
        <f t="shared" si="769"/>
        <v>41599</v>
      </c>
      <c r="AN738" s="511">
        <f t="shared" si="769"/>
        <v>41627</v>
      </c>
      <c r="AO738" s="511">
        <f t="shared" si="769"/>
        <v>41662</v>
      </c>
      <c r="AP738" s="511">
        <f t="shared" si="769"/>
        <v>41711</v>
      </c>
      <c r="AQ738" s="511">
        <f t="shared" si="769"/>
        <v>41381</v>
      </c>
      <c r="AR738" s="511">
        <f t="shared" si="769"/>
        <v>41774</v>
      </c>
      <c r="AS738" s="511">
        <f t="shared" si="769"/>
        <v>41809</v>
      </c>
      <c r="AT738" s="511">
        <f t="shared" si="769"/>
        <v>41844</v>
      </c>
      <c r="AU738" s="209" t="s">
        <v>106</v>
      </c>
      <c r="AV738" s="511">
        <f t="shared" si="769"/>
        <v>41507</v>
      </c>
      <c r="AW738" s="511">
        <f t="shared" si="769"/>
        <v>41543</v>
      </c>
      <c r="AX738" s="511">
        <f t="shared" si="769"/>
        <v>41591</v>
      </c>
      <c r="AY738" s="511">
        <f t="shared" si="769"/>
        <v>41984</v>
      </c>
      <c r="AZ738" s="511">
        <f t="shared" si="769"/>
        <v>42019</v>
      </c>
      <c r="BA738" s="511">
        <f t="shared" si="769"/>
        <v>42068</v>
      </c>
      <c r="BB738" s="511">
        <f t="shared" si="769"/>
        <v>42089</v>
      </c>
      <c r="BC738" s="511">
        <f t="shared" si="769"/>
        <v>42124</v>
      </c>
      <c r="BD738" s="209" t="s">
        <v>67</v>
      </c>
      <c r="BE738" s="209" t="s">
        <v>67</v>
      </c>
      <c r="BF738" s="511">
        <f t="shared" si="769"/>
        <v>42222</v>
      </c>
      <c r="BG738" s="209" t="s">
        <v>106</v>
      </c>
      <c r="BH738" s="209" t="s">
        <v>106</v>
      </c>
      <c r="BI738" s="511">
        <f t="shared" si="769"/>
        <v>42299</v>
      </c>
      <c r="BJ738" s="209" t="s">
        <v>109</v>
      </c>
      <c r="BK738" s="209" t="s">
        <v>109</v>
      </c>
      <c r="BL738" s="511">
        <f t="shared" si="769"/>
        <v>42383</v>
      </c>
      <c r="BM738" s="511">
        <f t="shared" si="769"/>
        <v>42418</v>
      </c>
      <c r="BN738" s="511">
        <f t="shared" si="769"/>
        <v>42453</v>
      </c>
      <c r="BO738" s="511">
        <f t="shared" si="769"/>
        <v>42488</v>
      </c>
      <c r="BP738" s="511">
        <f t="shared" si="769"/>
        <v>42523</v>
      </c>
      <c r="BQ738" s="609">
        <f t="shared" si="769"/>
        <v>42558</v>
      </c>
      <c r="BR738" s="45">
        <f t="shared" si="769"/>
        <v>42593</v>
      </c>
      <c r="BS738" s="255" t="s">
        <v>106</v>
      </c>
      <c r="BT738" s="45">
        <f t="shared" si="769"/>
        <v>42621</v>
      </c>
      <c r="BU738" s="175">
        <f t="shared" si="769"/>
        <v>42649</v>
      </c>
      <c r="BV738" s="45">
        <f t="shared" si="769"/>
        <v>42691</v>
      </c>
      <c r="BW738" s="175">
        <f t="shared" si="769"/>
        <v>42719</v>
      </c>
      <c r="BX738" s="45">
        <f t="shared" si="769"/>
        <v>42747</v>
      </c>
      <c r="BY738" s="175">
        <f t="shared" si="769"/>
        <v>42796</v>
      </c>
      <c r="BZ738" s="45">
        <f t="shared" si="769"/>
        <v>42824</v>
      </c>
      <c r="CA738" s="528">
        <f t="shared" si="769"/>
        <v>42859</v>
      </c>
      <c r="CB738" s="175">
        <f t="shared" si="769"/>
        <v>42894</v>
      </c>
      <c r="CC738" s="45">
        <f t="shared" si="769"/>
        <v>42929</v>
      </c>
      <c r="CD738" s="175">
        <f t="shared" si="769"/>
        <v>42964</v>
      </c>
      <c r="CE738" s="45" t="s">
        <v>106</v>
      </c>
      <c r="CF738" s="175">
        <f t="shared" si="769"/>
        <v>42627</v>
      </c>
      <c r="CG738" s="45">
        <f t="shared" si="769"/>
        <v>43034</v>
      </c>
      <c r="CH738" s="45">
        <f t="shared" si="769"/>
        <v>43062</v>
      </c>
      <c r="CI738" s="45">
        <f t="shared" si="769"/>
        <v>43090</v>
      </c>
      <c r="CJ738" s="45">
        <f t="shared" si="769"/>
        <v>43118</v>
      </c>
      <c r="CK738" s="45">
        <f t="shared" si="769"/>
        <v>43160</v>
      </c>
      <c r="CL738" s="45">
        <f t="shared" ref="CL738:DK738" si="770">CL739+4</f>
        <v>43181</v>
      </c>
      <c r="CM738" s="45">
        <f t="shared" si="770"/>
        <v>43216</v>
      </c>
      <c r="CN738" s="45">
        <f t="shared" si="770"/>
        <v>43258</v>
      </c>
      <c r="CO738" s="45">
        <f t="shared" si="770"/>
        <v>43293</v>
      </c>
      <c r="CP738" s="45">
        <f t="shared" si="770"/>
        <v>43328</v>
      </c>
      <c r="CQ738" s="45" t="s">
        <v>106</v>
      </c>
      <c r="CR738" s="45">
        <f t="shared" si="770"/>
        <v>43363</v>
      </c>
      <c r="CS738" s="807">
        <f t="shared" si="770"/>
        <v>43384</v>
      </c>
      <c r="CT738" s="45">
        <f t="shared" si="770"/>
        <v>43419</v>
      </c>
      <c r="CU738" s="175">
        <f t="shared" si="770"/>
        <v>43454</v>
      </c>
      <c r="CV738" s="45">
        <f t="shared" si="770"/>
        <v>43482</v>
      </c>
      <c r="CW738" s="4082">
        <f t="shared" si="770"/>
        <v>43517</v>
      </c>
      <c r="CX738" s="3878">
        <f t="shared" si="770"/>
        <v>43545</v>
      </c>
      <c r="CY738" s="4082">
        <f t="shared" si="770"/>
        <v>43580</v>
      </c>
      <c r="CZ738" s="3878">
        <f t="shared" si="770"/>
        <v>43622</v>
      </c>
      <c r="DA738" s="3878">
        <f t="shared" si="770"/>
        <v>43643</v>
      </c>
      <c r="DB738" s="4088">
        <f t="shared" si="770"/>
        <v>43671</v>
      </c>
      <c r="DC738" s="4082">
        <f t="shared" si="770"/>
        <v>43334</v>
      </c>
      <c r="DD738" s="3878" t="s">
        <v>454</v>
      </c>
      <c r="DE738" s="4082">
        <f t="shared" si="770"/>
        <v>43762</v>
      </c>
      <c r="DF738" s="3878">
        <f t="shared" si="770"/>
        <v>43797</v>
      </c>
      <c r="DG738" s="4082">
        <f t="shared" si="770"/>
        <v>43811</v>
      </c>
      <c r="DH738" s="3878">
        <f t="shared" si="770"/>
        <v>43825</v>
      </c>
      <c r="DI738" s="3878">
        <f t="shared" si="770"/>
        <v>43888</v>
      </c>
      <c r="DJ738" s="3878">
        <f t="shared" si="770"/>
        <v>43923</v>
      </c>
      <c r="DK738" s="3878">
        <f t="shared" si="770"/>
        <v>43958</v>
      </c>
    </row>
    <row r="739" spans="1:118" ht="30" customHeight="1" x14ac:dyDescent="0.25">
      <c r="A739" s="4737"/>
      <c r="B739" s="4760"/>
      <c r="C739" s="8" t="s">
        <v>183</v>
      </c>
      <c r="D739" s="18" t="s">
        <v>185</v>
      </c>
      <c r="E739" s="211"/>
      <c r="F739" s="211"/>
      <c r="G739" s="211"/>
      <c r="H739" s="211"/>
      <c r="I739" s="211"/>
      <c r="J739" s="211"/>
      <c r="K739" s="209"/>
      <c r="L739" s="209"/>
      <c r="M739" s="210"/>
      <c r="N739" s="210"/>
      <c r="O739" s="511"/>
      <c r="P739" s="511"/>
      <c r="Q739" s="511"/>
      <c r="R739" s="511"/>
      <c r="S739" s="2247"/>
      <c r="T739" s="2248"/>
      <c r="U739" s="2247"/>
      <c r="V739" s="2248"/>
      <c r="W739" s="1585">
        <v>41166</v>
      </c>
      <c r="X739" s="2248">
        <v>41166</v>
      </c>
      <c r="Y739" s="2247">
        <f>Y738-3</f>
        <v>40876</v>
      </c>
      <c r="Z739" s="2247">
        <f t="shared" ref="Z739:CK739" si="771">Z740+3</f>
        <v>33</v>
      </c>
      <c r="AA739" s="2247">
        <f t="shared" si="771"/>
        <v>33</v>
      </c>
      <c r="AB739" s="2247">
        <f t="shared" si="771"/>
        <v>41281</v>
      </c>
      <c r="AC739" s="511">
        <f t="shared" si="771"/>
        <v>40943</v>
      </c>
      <c r="AD739" s="511">
        <f t="shared" si="771"/>
        <v>41350</v>
      </c>
      <c r="AE739" s="511">
        <f t="shared" si="771"/>
        <v>41378</v>
      </c>
      <c r="AF739" s="511">
        <f t="shared" si="771"/>
        <v>41413</v>
      </c>
      <c r="AG739" s="511">
        <f t="shared" si="771"/>
        <v>41441</v>
      </c>
      <c r="AH739" s="511">
        <f t="shared" si="771"/>
        <v>41469</v>
      </c>
      <c r="AI739" s="511">
        <f t="shared" si="771"/>
        <v>41498</v>
      </c>
      <c r="AJ739" s="209" t="s">
        <v>25</v>
      </c>
      <c r="AK739" s="511">
        <f t="shared" si="771"/>
        <v>41532</v>
      </c>
      <c r="AL739" s="511">
        <f t="shared" si="771"/>
        <v>41560</v>
      </c>
      <c r="AM739" s="511">
        <f t="shared" si="771"/>
        <v>41595</v>
      </c>
      <c r="AN739" s="511">
        <f t="shared" si="771"/>
        <v>41623</v>
      </c>
      <c r="AO739" s="511">
        <f t="shared" si="771"/>
        <v>41658</v>
      </c>
      <c r="AP739" s="511">
        <f t="shared" si="771"/>
        <v>41707</v>
      </c>
      <c r="AQ739" s="511">
        <f t="shared" si="771"/>
        <v>41377</v>
      </c>
      <c r="AR739" s="511">
        <f t="shared" si="771"/>
        <v>41770</v>
      </c>
      <c r="AS739" s="511">
        <f t="shared" si="771"/>
        <v>41805</v>
      </c>
      <c r="AT739" s="511">
        <f t="shared" si="771"/>
        <v>41840</v>
      </c>
      <c r="AU739" s="209" t="s">
        <v>106</v>
      </c>
      <c r="AV739" s="511">
        <f t="shared" si="771"/>
        <v>41503</v>
      </c>
      <c r="AW739" s="511">
        <f t="shared" si="771"/>
        <v>41539</v>
      </c>
      <c r="AX739" s="511">
        <f t="shared" si="771"/>
        <v>41587</v>
      </c>
      <c r="AY739" s="511">
        <f t="shared" si="771"/>
        <v>41980</v>
      </c>
      <c r="AZ739" s="511">
        <f t="shared" si="771"/>
        <v>42015</v>
      </c>
      <c r="BA739" s="511">
        <f t="shared" si="771"/>
        <v>42064</v>
      </c>
      <c r="BB739" s="511">
        <f t="shared" si="771"/>
        <v>42085</v>
      </c>
      <c r="BC739" s="511">
        <f t="shared" si="771"/>
        <v>42120</v>
      </c>
      <c r="BD739" s="209" t="s">
        <v>67</v>
      </c>
      <c r="BE739" s="209" t="s">
        <v>67</v>
      </c>
      <c r="BF739" s="511">
        <f t="shared" si="771"/>
        <v>42218</v>
      </c>
      <c r="BG739" s="209" t="s">
        <v>106</v>
      </c>
      <c r="BH739" s="209" t="s">
        <v>106</v>
      </c>
      <c r="BI739" s="511">
        <f t="shared" si="771"/>
        <v>42295</v>
      </c>
      <c r="BJ739" s="209" t="s">
        <v>109</v>
      </c>
      <c r="BK739" s="209" t="s">
        <v>109</v>
      </c>
      <c r="BL739" s="511">
        <f t="shared" si="771"/>
        <v>42379</v>
      </c>
      <c r="BM739" s="511">
        <f t="shared" si="771"/>
        <v>42414</v>
      </c>
      <c r="BN739" s="511">
        <f t="shared" si="771"/>
        <v>42449</v>
      </c>
      <c r="BO739" s="511">
        <f t="shared" si="771"/>
        <v>42484</v>
      </c>
      <c r="BP739" s="511">
        <f t="shared" si="771"/>
        <v>42519</v>
      </c>
      <c r="BQ739" s="609">
        <f t="shared" si="771"/>
        <v>42554</v>
      </c>
      <c r="BR739" s="45">
        <f t="shared" si="771"/>
        <v>42589</v>
      </c>
      <c r="BS739" s="255" t="s">
        <v>106</v>
      </c>
      <c r="BT739" s="45">
        <f t="shared" si="771"/>
        <v>42617</v>
      </c>
      <c r="BU739" s="175">
        <f t="shared" si="771"/>
        <v>42645</v>
      </c>
      <c r="BV739" s="45">
        <f t="shared" si="771"/>
        <v>42687</v>
      </c>
      <c r="BW739" s="175">
        <f t="shared" si="771"/>
        <v>42715</v>
      </c>
      <c r="BX739" s="45">
        <f t="shared" si="771"/>
        <v>42743</v>
      </c>
      <c r="BY739" s="175">
        <f t="shared" si="771"/>
        <v>42792</v>
      </c>
      <c r="BZ739" s="45">
        <f t="shared" si="771"/>
        <v>42820</v>
      </c>
      <c r="CA739" s="528">
        <f t="shared" si="771"/>
        <v>42855</v>
      </c>
      <c r="CB739" s="175">
        <f t="shared" si="771"/>
        <v>42890</v>
      </c>
      <c r="CC739" s="45">
        <f t="shared" si="771"/>
        <v>42925</v>
      </c>
      <c r="CD739" s="175">
        <f t="shared" si="771"/>
        <v>42960</v>
      </c>
      <c r="CE739" s="45" t="s">
        <v>106</v>
      </c>
      <c r="CF739" s="175">
        <f t="shared" si="771"/>
        <v>42623</v>
      </c>
      <c r="CG739" s="45">
        <f t="shared" si="771"/>
        <v>43030</v>
      </c>
      <c r="CH739" s="45">
        <f t="shared" si="771"/>
        <v>43058</v>
      </c>
      <c r="CI739" s="45">
        <f t="shared" si="771"/>
        <v>43086</v>
      </c>
      <c r="CJ739" s="45">
        <f t="shared" si="771"/>
        <v>43114</v>
      </c>
      <c r="CK739" s="45">
        <f t="shared" si="771"/>
        <v>43156</v>
      </c>
      <c r="CL739" s="45">
        <f t="shared" ref="CL739:DK739" si="772">CL740+3</f>
        <v>43177</v>
      </c>
      <c r="CM739" s="45">
        <f t="shared" si="772"/>
        <v>43212</v>
      </c>
      <c r="CN739" s="45">
        <f t="shared" si="772"/>
        <v>43254</v>
      </c>
      <c r="CO739" s="45">
        <f t="shared" si="772"/>
        <v>43289</v>
      </c>
      <c r="CP739" s="45">
        <f t="shared" si="772"/>
        <v>43324</v>
      </c>
      <c r="CQ739" s="45" t="s">
        <v>106</v>
      </c>
      <c r="CR739" s="45">
        <f t="shared" si="772"/>
        <v>43359</v>
      </c>
      <c r="CS739" s="807">
        <f t="shared" si="772"/>
        <v>43380</v>
      </c>
      <c r="CT739" s="45">
        <f t="shared" si="772"/>
        <v>43415</v>
      </c>
      <c r="CU739" s="175">
        <f t="shared" si="772"/>
        <v>43450</v>
      </c>
      <c r="CV739" s="45">
        <f t="shared" si="772"/>
        <v>43478</v>
      </c>
      <c r="CW739" s="4082">
        <f t="shared" si="772"/>
        <v>43513</v>
      </c>
      <c r="CX739" s="3878">
        <f t="shared" si="772"/>
        <v>43541</v>
      </c>
      <c r="CY739" s="4082">
        <f t="shared" si="772"/>
        <v>43576</v>
      </c>
      <c r="CZ739" s="3878">
        <f t="shared" si="772"/>
        <v>43618</v>
      </c>
      <c r="DA739" s="3878">
        <f t="shared" si="772"/>
        <v>43639</v>
      </c>
      <c r="DB739" s="4088">
        <f t="shared" si="772"/>
        <v>43667</v>
      </c>
      <c r="DC739" s="4082">
        <f t="shared" si="772"/>
        <v>43330</v>
      </c>
      <c r="DD739" s="3878" t="s">
        <v>454</v>
      </c>
      <c r="DE739" s="4082">
        <f t="shared" si="772"/>
        <v>43758</v>
      </c>
      <c r="DF739" s="3878">
        <f t="shared" si="772"/>
        <v>43793</v>
      </c>
      <c r="DG739" s="4082">
        <f t="shared" si="772"/>
        <v>43807</v>
      </c>
      <c r="DH739" s="3878">
        <f t="shared" si="772"/>
        <v>43821</v>
      </c>
      <c r="DI739" s="3878">
        <f t="shared" si="772"/>
        <v>43884</v>
      </c>
      <c r="DJ739" s="3878">
        <f t="shared" si="772"/>
        <v>43919</v>
      </c>
      <c r="DK739" s="3878">
        <f t="shared" si="772"/>
        <v>43954</v>
      </c>
    </row>
    <row r="740" spans="1:118" ht="30" customHeight="1" x14ac:dyDescent="0.25">
      <c r="A740" s="4737"/>
      <c r="B740" s="4760"/>
      <c r="C740" s="8" t="s">
        <v>901</v>
      </c>
      <c r="D740" s="18" t="s">
        <v>228</v>
      </c>
      <c r="E740" s="211"/>
      <c r="F740" s="211"/>
      <c r="G740" s="211"/>
      <c r="H740" s="211"/>
      <c r="I740" s="211"/>
      <c r="J740" s="211"/>
      <c r="K740" s="209"/>
      <c r="L740" s="209"/>
      <c r="M740" s="210"/>
      <c r="N740" s="210"/>
      <c r="O740" s="511"/>
      <c r="P740" s="511"/>
      <c r="Q740" s="512">
        <v>40928</v>
      </c>
      <c r="R740" s="512">
        <v>40963</v>
      </c>
      <c r="S740" s="2247"/>
      <c r="T740" s="2248"/>
      <c r="U740" s="2247"/>
      <c r="V740" s="2248"/>
      <c r="W740" s="1585">
        <v>41162</v>
      </c>
      <c r="X740" s="2248">
        <v>41162</v>
      </c>
      <c r="Y740" s="2247">
        <f>Y739-4</f>
        <v>40872</v>
      </c>
      <c r="Z740" s="2247">
        <f t="shared" ref="Z740:AE740" si="773">Z743+21</f>
        <v>30</v>
      </c>
      <c r="AA740" s="2247">
        <f t="shared" si="773"/>
        <v>30</v>
      </c>
      <c r="AB740" s="2247">
        <f t="shared" si="773"/>
        <v>41278</v>
      </c>
      <c r="AC740" s="511">
        <f t="shared" si="773"/>
        <v>40940</v>
      </c>
      <c r="AD740" s="511">
        <f t="shared" si="773"/>
        <v>41347</v>
      </c>
      <c r="AE740" s="511">
        <f t="shared" si="773"/>
        <v>41375</v>
      </c>
      <c r="AF740" s="511">
        <f>AF743+21</f>
        <v>41410</v>
      </c>
      <c r="AG740" s="511">
        <f t="shared" ref="AG740:AR740" si="774">AG743+21</f>
        <v>41438</v>
      </c>
      <c r="AH740" s="511">
        <f t="shared" si="774"/>
        <v>41466</v>
      </c>
      <c r="AI740" s="511">
        <f t="shared" si="774"/>
        <v>41495</v>
      </c>
      <c r="AJ740" s="209" t="s">
        <v>25</v>
      </c>
      <c r="AK740" s="511">
        <f t="shared" si="774"/>
        <v>41529</v>
      </c>
      <c r="AL740" s="511">
        <f t="shared" si="774"/>
        <v>41557</v>
      </c>
      <c r="AM740" s="511">
        <f t="shared" si="774"/>
        <v>41592</v>
      </c>
      <c r="AN740" s="511">
        <f t="shared" si="774"/>
        <v>41620</v>
      </c>
      <c r="AO740" s="511">
        <f t="shared" si="774"/>
        <v>41655</v>
      </c>
      <c r="AP740" s="511">
        <f t="shared" si="774"/>
        <v>41704</v>
      </c>
      <c r="AQ740" s="511">
        <f t="shared" si="774"/>
        <v>41374</v>
      </c>
      <c r="AR740" s="511">
        <f t="shared" si="774"/>
        <v>41767</v>
      </c>
      <c r="AS740" s="511">
        <f>AS743+21</f>
        <v>41802</v>
      </c>
      <c r="AT740" s="511">
        <f>AT743+21</f>
        <v>41837</v>
      </c>
      <c r="AU740" s="209" t="s">
        <v>106</v>
      </c>
      <c r="AV740" s="511">
        <f>AV743+21</f>
        <v>41500</v>
      </c>
      <c r="AW740" s="511">
        <f>AW743+21</f>
        <v>41536</v>
      </c>
      <c r="AX740" s="511">
        <f>AX743+21</f>
        <v>41584</v>
      </c>
      <c r="AY740" s="511">
        <f>AY743+21</f>
        <v>41977</v>
      </c>
      <c r="AZ740" s="511">
        <f>AZ743+21</f>
        <v>42012</v>
      </c>
      <c r="BA740" s="512">
        <f>BA743+35</f>
        <v>42061</v>
      </c>
      <c r="BB740" s="511">
        <f>BB743+21</f>
        <v>42082</v>
      </c>
      <c r="BC740" s="511">
        <f>BC743+21</f>
        <v>42117</v>
      </c>
      <c r="BD740" s="209" t="s">
        <v>67</v>
      </c>
      <c r="BE740" s="209" t="s">
        <v>67</v>
      </c>
      <c r="BF740" s="511">
        <f>BF743+21</f>
        <v>42215</v>
      </c>
      <c r="BG740" s="209" t="s">
        <v>106</v>
      </c>
      <c r="BH740" s="209" t="s">
        <v>106</v>
      </c>
      <c r="BI740" s="511">
        <f>BI743+21</f>
        <v>42292</v>
      </c>
      <c r="BJ740" s="209" t="s">
        <v>109</v>
      </c>
      <c r="BK740" s="209" t="s">
        <v>109</v>
      </c>
      <c r="BL740" s="511">
        <f>BL743+21</f>
        <v>42376</v>
      </c>
      <c r="BM740" s="511">
        <f t="shared" ref="BM740:BR740" si="775">BM743+21</f>
        <v>42411</v>
      </c>
      <c r="BN740" s="511">
        <f t="shared" si="775"/>
        <v>42446</v>
      </c>
      <c r="BO740" s="511">
        <f t="shared" si="775"/>
        <v>42481</v>
      </c>
      <c r="BP740" s="511">
        <f t="shared" si="775"/>
        <v>42516</v>
      </c>
      <c r="BQ740" s="609">
        <f t="shared" si="775"/>
        <v>42551</v>
      </c>
      <c r="BR740" s="45">
        <f t="shared" si="775"/>
        <v>42586</v>
      </c>
      <c r="BS740" s="255" t="s">
        <v>106</v>
      </c>
      <c r="BT740" s="45">
        <f t="shared" ref="BT740:BZ740" si="776">BT743+21</f>
        <v>42614</v>
      </c>
      <c r="BU740" s="175">
        <f t="shared" si="776"/>
        <v>42642</v>
      </c>
      <c r="BV740" s="45">
        <f t="shared" si="776"/>
        <v>42684</v>
      </c>
      <c r="BW740" s="175">
        <f t="shared" si="776"/>
        <v>42712</v>
      </c>
      <c r="BX740" s="45">
        <f t="shared" si="776"/>
        <v>42740</v>
      </c>
      <c r="BY740" s="175">
        <f t="shared" si="776"/>
        <v>42789</v>
      </c>
      <c r="BZ740" s="45">
        <f t="shared" si="776"/>
        <v>42817</v>
      </c>
      <c r="CA740" s="528">
        <f>CA743+21</f>
        <v>42852</v>
      </c>
      <c r="CB740" s="175">
        <f t="shared" ref="CB740:DK740" si="777">CB743+21</f>
        <v>42887</v>
      </c>
      <c r="CC740" s="45">
        <f t="shared" si="777"/>
        <v>42922</v>
      </c>
      <c r="CD740" s="175">
        <f t="shared" si="777"/>
        <v>42957</v>
      </c>
      <c r="CE740" s="45" t="s">
        <v>106</v>
      </c>
      <c r="CF740" s="175">
        <f t="shared" si="777"/>
        <v>42620</v>
      </c>
      <c r="CG740" s="45">
        <f t="shared" si="777"/>
        <v>43027</v>
      </c>
      <c r="CH740" s="45">
        <f t="shared" si="777"/>
        <v>43055</v>
      </c>
      <c r="CI740" s="45">
        <f t="shared" si="777"/>
        <v>43083</v>
      </c>
      <c r="CJ740" s="45">
        <f t="shared" si="777"/>
        <v>43111</v>
      </c>
      <c r="CK740" s="45">
        <f t="shared" si="777"/>
        <v>43153</v>
      </c>
      <c r="CL740" s="45">
        <f t="shared" si="777"/>
        <v>43174</v>
      </c>
      <c r="CM740" s="45">
        <f t="shared" si="777"/>
        <v>43209</v>
      </c>
      <c r="CN740" s="45">
        <f t="shared" si="777"/>
        <v>43251</v>
      </c>
      <c r="CO740" s="45">
        <f t="shared" si="777"/>
        <v>43286</v>
      </c>
      <c r="CP740" s="45">
        <f t="shared" si="777"/>
        <v>43321</v>
      </c>
      <c r="CQ740" s="45" t="s">
        <v>106</v>
      </c>
      <c r="CR740" s="45">
        <f t="shared" si="777"/>
        <v>43356</v>
      </c>
      <c r="CS740" s="807">
        <f t="shared" si="777"/>
        <v>43377</v>
      </c>
      <c r="CT740" s="45">
        <f t="shared" si="777"/>
        <v>43412</v>
      </c>
      <c r="CU740" s="175">
        <f t="shared" si="777"/>
        <v>43447</v>
      </c>
      <c r="CV740" s="45">
        <f t="shared" si="777"/>
        <v>43475</v>
      </c>
      <c r="CW740" s="4082">
        <f t="shared" si="777"/>
        <v>43510</v>
      </c>
      <c r="CX740" s="3878">
        <f t="shared" si="777"/>
        <v>43538</v>
      </c>
      <c r="CY740" s="4082">
        <f t="shared" si="777"/>
        <v>43573</v>
      </c>
      <c r="CZ740" s="3878">
        <f t="shared" si="777"/>
        <v>43615</v>
      </c>
      <c r="DA740" s="3878">
        <f t="shared" si="777"/>
        <v>43636</v>
      </c>
      <c r="DB740" s="4088">
        <f t="shared" si="777"/>
        <v>43664</v>
      </c>
      <c r="DC740" s="4082">
        <f t="shared" si="777"/>
        <v>43327</v>
      </c>
      <c r="DD740" s="3878" t="s">
        <v>454</v>
      </c>
      <c r="DE740" s="4082">
        <f t="shared" si="777"/>
        <v>43755</v>
      </c>
      <c r="DF740" s="3878">
        <f t="shared" si="777"/>
        <v>43790</v>
      </c>
      <c r="DG740" s="4082">
        <f t="shared" si="777"/>
        <v>43804</v>
      </c>
      <c r="DH740" s="3878">
        <f>DH743+21</f>
        <v>43818</v>
      </c>
      <c r="DI740" s="3878">
        <f>DI743+21</f>
        <v>43881</v>
      </c>
      <c r="DJ740" s="3878">
        <f t="shared" si="777"/>
        <v>43916</v>
      </c>
      <c r="DK740" s="3878">
        <f t="shared" si="777"/>
        <v>43951</v>
      </c>
    </row>
    <row r="741" spans="1:118" ht="30" customHeight="1" x14ac:dyDescent="0.25">
      <c r="A741" s="4737"/>
      <c r="B741" s="4760"/>
      <c r="C741" s="8" t="s">
        <v>184</v>
      </c>
      <c r="D741" s="18" t="s">
        <v>184</v>
      </c>
      <c r="E741" s="211"/>
      <c r="F741" s="211"/>
      <c r="G741" s="211"/>
      <c r="H741" s="211"/>
      <c r="I741" s="211"/>
      <c r="J741" s="211"/>
      <c r="K741" s="209"/>
      <c r="L741" s="209"/>
      <c r="M741" s="210"/>
      <c r="N741" s="210"/>
      <c r="O741" s="511"/>
      <c r="P741" s="511"/>
      <c r="Q741" s="511" t="e">
        <f>#REF!</f>
        <v>#REF!</v>
      </c>
      <c r="R741" s="511" t="e">
        <f>#REF!</f>
        <v>#REF!</v>
      </c>
      <c r="S741" s="2247"/>
      <c r="T741" s="2248"/>
      <c r="U741" s="2247"/>
      <c r="V741" s="2248"/>
      <c r="W741" s="1585">
        <v>41172</v>
      </c>
      <c r="X741" s="2248">
        <v>41172</v>
      </c>
      <c r="Y741" s="2247">
        <f>Y740-35</f>
        <v>40837</v>
      </c>
      <c r="Z741" s="2247">
        <f>Z738-75</f>
        <v>-38</v>
      </c>
      <c r="AA741" s="2247">
        <f>AA738-75</f>
        <v>-38</v>
      </c>
      <c r="AB741" s="2247">
        <f>AB738-75</f>
        <v>41210</v>
      </c>
      <c r="AC741" s="511">
        <f t="shared" ref="AC741:AI741" si="778">AC742</f>
        <v>41360</v>
      </c>
      <c r="AD741" s="511">
        <f t="shared" si="778"/>
        <v>41391</v>
      </c>
      <c r="AE741" s="511">
        <f t="shared" si="778"/>
        <v>41422</v>
      </c>
      <c r="AF741" s="511">
        <f t="shared" si="778"/>
        <v>41443</v>
      </c>
      <c r="AG741" s="511">
        <f t="shared" si="778"/>
        <v>41474</v>
      </c>
      <c r="AH741" s="511">
        <f t="shared" si="778"/>
        <v>41504</v>
      </c>
      <c r="AI741" s="511">
        <f t="shared" si="778"/>
        <v>41170</v>
      </c>
      <c r="AJ741" s="209" t="s">
        <v>25</v>
      </c>
      <c r="AK741" s="511">
        <f>AK742</f>
        <v>41209</v>
      </c>
      <c r="AL741" s="511">
        <f>AL742</f>
        <v>41240</v>
      </c>
      <c r="AM741" s="511">
        <f t="shared" ref="AM741:CX741" si="779">AM742</f>
        <v>41270</v>
      </c>
      <c r="AN741" s="511">
        <f t="shared" si="779"/>
        <v>41321</v>
      </c>
      <c r="AO741" s="511">
        <f t="shared" si="779"/>
        <v>41351</v>
      </c>
      <c r="AP741" s="511">
        <f t="shared" si="779"/>
        <v>41382</v>
      </c>
      <c r="AQ741" s="511">
        <f t="shared" si="779"/>
        <v>41413</v>
      </c>
      <c r="AR741" s="511">
        <f t="shared" si="779"/>
        <v>41443</v>
      </c>
      <c r="AS741" s="511">
        <f t="shared" si="779"/>
        <v>41839</v>
      </c>
      <c r="AT741" s="511">
        <f t="shared" si="779"/>
        <v>41869</v>
      </c>
      <c r="AU741" s="209" t="s">
        <v>106</v>
      </c>
      <c r="AV741" s="511">
        <f t="shared" si="779"/>
        <v>41931</v>
      </c>
      <c r="AW741" s="511">
        <f t="shared" si="779"/>
        <v>41959</v>
      </c>
      <c r="AX741" s="511">
        <f t="shared" si="779"/>
        <v>41975</v>
      </c>
      <c r="AY741" s="511">
        <f t="shared" si="779"/>
        <v>42005</v>
      </c>
      <c r="AZ741" s="511">
        <f t="shared" si="779"/>
        <v>42036</v>
      </c>
      <c r="BA741" s="511">
        <f t="shared" si="779"/>
        <v>42081</v>
      </c>
      <c r="BB741" s="511">
        <f t="shared" si="779"/>
        <v>41747</v>
      </c>
      <c r="BC741" s="511">
        <f t="shared" si="779"/>
        <v>41778</v>
      </c>
      <c r="BD741" s="209" t="s">
        <v>67</v>
      </c>
      <c r="BE741" s="209" t="s">
        <v>67</v>
      </c>
      <c r="BF741" s="511">
        <f t="shared" si="779"/>
        <v>41808</v>
      </c>
      <c r="BG741" s="209" t="s">
        <v>106</v>
      </c>
      <c r="BH741" s="209" t="s">
        <v>106</v>
      </c>
      <c r="BI741" s="511">
        <f t="shared" si="779"/>
        <v>41808</v>
      </c>
      <c r="BJ741" s="209" t="s">
        <v>109</v>
      </c>
      <c r="BK741" s="209" t="s">
        <v>109</v>
      </c>
      <c r="BL741" s="511" t="e">
        <f t="shared" si="779"/>
        <v>#VALUE!</v>
      </c>
      <c r="BM741" s="511">
        <f t="shared" si="779"/>
        <v>41808</v>
      </c>
      <c r="BN741" s="511">
        <f t="shared" si="779"/>
        <v>41808</v>
      </c>
      <c r="BO741" s="511">
        <f t="shared" si="779"/>
        <v>41808</v>
      </c>
      <c r="BP741" s="511">
        <f t="shared" si="779"/>
        <v>41808</v>
      </c>
      <c r="BQ741" s="609">
        <f t="shared" si="779"/>
        <v>41808</v>
      </c>
      <c r="BR741" s="45">
        <f t="shared" si="779"/>
        <v>41808</v>
      </c>
      <c r="BS741" s="255" t="s">
        <v>106</v>
      </c>
      <c r="BT741" s="45">
        <f t="shared" si="779"/>
        <v>41808</v>
      </c>
      <c r="BU741" s="175">
        <f t="shared" si="779"/>
        <v>41808</v>
      </c>
      <c r="BV741" s="45">
        <f t="shared" si="779"/>
        <v>41808</v>
      </c>
      <c r="BW741" s="175">
        <f t="shared" si="779"/>
        <v>41808</v>
      </c>
      <c r="BX741" s="45">
        <f t="shared" si="779"/>
        <v>41808</v>
      </c>
      <c r="BY741" s="175">
        <f t="shared" si="779"/>
        <v>41808</v>
      </c>
      <c r="BZ741" s="45">
        <f t="shared" si="779"/>
        <v>41808</v>
      </c>
      <c r="CA741" s="528">
        <f t="shared" si="779"/>
        <v>42878</v>
      </c>
      <c r="CB741" s="175">
        <f t="shared" si="779"/>
        <v>42908</v>
      </c>
      <c r="CC741" s="45">
        <f t="shared" si="779"/>
        <v>42939</v>
      </c>
      <c r="CD741" s="175">
        <f t="shared" si="779"/>
        <v>42969</v>
      </c>
      <c r="CE741" s="45" t="s">
        <v>106</v>
      </c>
      <c r="CF741" s="175">
        <f t="shared" si="779"/>
        <v>43031</v>
      </c>
      <c r="CG741" s="45">
        <f t="shared" si="779"/>
        <v>43049</v>
      </c>
      <c r="CH741" s="45">
        <f t="shared" si="779"/>
        <v>43080</v>
      </c>
      <c r="CI741" s="45">
        <f t="shared" si="779"/>
        <v>43100</v>
      </c>
      <c r="CJ741" s="45">
        <f t="shared" si="779"/>
        <v>43151</v>
      </c>
      <c r="CK741" s="45">
        <f t="shared" si="779"/>
        <v>43181</v>
      </c>
      <c r="CL741" s="45">
        <f t="shared" si="779"/>
        <v>43212</v>
      </c>
      <c r="CM741" s="45">
        <f t="shared" si="779"/>
        <v>43243</v>
      </c>
      <c r="CN741" s="45">
        <f t="shared" si="779"/>
        <v>43273</v>
      </c>
      <c r="CO741" s="45">
        <f t="shared" si="779"/>
        <v>43304</v>
      </c>
      <c r="CP741" s="45">
        <f t="shared" si="779"/>
        <v>43334</v>
      </c>
      <c r="CQ741" s="45" t="s">
        <v>106</v>
      </c>
      <c r="CR741" s="45">
        <f t="shared" si="779"/>
        <v>43376</v>
      </c>
      <c r="CS741" s="807">
        <f t="shared" si="779"/>
        <v>43404</v>
      </c>
      <c r="CT741" s="45">
        <f t="shared" si="779"/>
        <v>43435</v>
      </c>
      <c r="CU741" s="175">
        <f t="shared" si="779"/>
        <v>43465</v>
      </c>
      <c r="CV741" s="45">
        <f t="shared" si="779"/>
        <v>43516</v>
      </c>
      <c r="CW741" s="4082">
        <f t="shared" si="779"/>
        <v>43546</v>
      </c>
      <c r="CX741" s="3878">
        <f t="shared" si="779"/>
        <v>43577</v>
      </c>
      <c r="CY741" s="4082">
        <f>CY742</f>
        <v>43608</v>
      </c>
      <c r="CZ741" s="3878">
        <f t="shared" ref="CZ741:DK741" si="780">CZ742</f>
        <v>43638</v>
      </c>
      <c r="DA741" s="3878">
        <f t="shared" si="780"/>
        <v>43669</v>
      </c>
      <c r="DB741" s="4088">
        <f t="shared" si="780"/>
        <v>43699</v>
      </c>
      <c r="DC741" s="4082">
        <f t="shared" si="780"/>
        <v>43730</v>
      </c>
      <c r="DD741" s="3878" t="s">
        <v>454</v>
      </c>
      <c r="DE741" s="4082">
        <f t="shared" si="780"/>
        <v>43770</v>
      </c>
      <c r="DF741" s="3878">
        <f t="shared" si="780"/>
        <v>43801</v>
      </c>
      <c r="DG741" s="4082">
        <f t="shared" si="780"/>
        <v>43851</v>
      </c>
      <c r="DH741" s="3878">
        <f t="shared" si="780"/>
        <v>43882</v>
      </c>
      <c r="DI741" s="3878">
        <f t="shared" si="780"/>
        <v>43912</v>
      </c>
      <c r="DJ741" s="3878">
        <f t="shared" si="780"/>
        <v>43943</v>
      </c>
      <c r="DK741" s="3878">
        <f t="shared" si="780"/>
        <v>43974</v>
      </c>
    </row>
    <row r="742" spans="1:118" ht="30" customHeight="1" x14ac:dyDescent="0.25">
      <c r="A742" s="4737"/>
      <c r="B742" s="4760"/>
      <c r="C742" s="8" t="s">
        <v>187</v>
      </c>
      <c r="D742" s="18" t="s">
        <v>187</v>
      </c>
      <c r="E742" s="211"/>
      <c r="F742" s="211"/>
      <c r="G742" s="211"/>
      <c r="H742" s="211"/>
      <c r="I742" s="211"/>
      <c r="J742" s="211"/>
      <c r="K742" s="209"/>
      <c r="L742" s="209"/>
      <c r="M742" s="210"/>
      <c r="N742" s="210"/>
      <c r="O742" s="511"/>
      <c r="P742" s="511"/>
      <c r="Q742" s="511"/>
      <c r="R742" s="511"/>
      <c r="S742" s="2247"/>
      <c r="T742" s="2248"/>
      <c r="U742" s="2247"/>
      <c r="V742" s="2248"/>
      <c r="W742" s="1585"/>
      <c r="X742" s="2248"/>
      <c r="Y742" s="2247"/>
      <c r="Z742" s="2247">
        <f>Z729-105</f>
        <v>40904</v>
      </c>
      <c r="AA742" s="2249">
        <f>AA729-125</f>
        <v>41279</v>
      </c>
      <c r="AB742" s="2249">
        <f t="shared" ref="AB742:AI742" si="781">AB729-105</f>
        <v>41330</v>
      </c>
      <c r="AC742" s="512">
        <f t="shared" si="781"/>
        <v>41360</v>
      </c>
      <c r="AD742" s="512">
        <f t="shared" si="781"/>
        <v>41391</v>
      </c>
      <c r="AE742" s="512">
        <f t="shared" si="781"/>
        <v>41422</v>
      </c>
      <c r="AF742" s="512">
        <f t="shared" si="781"/>
        <v>41443</v>
      </c>
      <c r="AG742" s="512">
        <f t="shared" si="781"/>
        <v>41474</v>
      </c>
      <c r="AH742" s="512">
        <f t="shared" si="781"/>
        <v>41504</v>
      </c>
      <c r="AI742" s="512">
        <f t="shared" si="781"/>
        <v>41170</v>
      </c>
      <c r="AJ742" s="2250" t="s">
        <v>25</v>
      </c>
      <c r="AK742" s="512">
        <f>AK729-125</f>
        <v>41209</v>
      </c>
      <c r="AL742" s="512">
        <f>AL729-125</f>
        <v>41240</v>
      </c>
      <c r="AM742" s="512">
        <f>AM729-125</f>
        <v>41270</v>
      </c>
      <c r="AN742" s="1962">
        <f t="shared" ref="AN742:AT742" si="782">AN729-105</f>
        <v>41321</v>
      </c>
      <c r="AO742" s="1962">
        <f t="shared" si="782"/>
        <v>41351</v>
      </c>
      <c r="AP742" s="1962">
        <f t="shared" si="782"/>
        <v>41382</v>
      </c>
      <c r="AQ742" s="1962">
        <f t="shared" si="782"/>
        <v>41413</v>
      </c>
      <c r="AR742" s="1962">
        <f t="shared" si="782"/>
        <v>41443</v>
      </c>
      <c r="AS742" s="1962">
        <f t="shared" si="782"/>
        <v>41839</v>
      </c>
      <c r="AT742" s="1962">
        <f t="shared" si="782"/>
        <v>41869</v>
      </c>
      <c r="AU742" s="2214" t="s">
        <v>106</v>
      </c>
      <c r="AV742" s="1962">
        <f>AV729-105</f>
        <v>41931</v>
      </c>
      <c r="AW742" s="1962">
        <f>AW729-105</f>
        <v>41959</v>
      </c>
      <c r="AX742" s="1962">
        <f>AX729-120</f>
        <v>41975</v>
      </c>
      <c r="AY742" s="1962">
        <f>AY729-120</f>
        <v>42005</v>
      </c>
      <c r="AZ742" s="1962">
        <f>AZ729-120</f>
        <v>42036</v>
      </c>
      <c r="BA742" s="1962">
        <f>BA729-105</f>
        <v>42081</v>
      </c>
      <c r="BB742" s="1962">
        <f>BB729-105</f>
        <v>41747</v>
      </c>
      <c r="BC742" s="1962">
        <f>BC729-105</f>
        <v>41778</v>
      </c>
      <c r="BD742" s="2214" t="s">
        <v>67</v>
      </c>
      <c r="BE742" s="2214" t="s">
        <v>67</v>
      </c>
      <c r="BF742" s="1962">
        <f>BF729-105</f>
        <v>41808</v>
      </c>
      <c r="BG742" s="2214" t="s">
        <v>106</v>
      </c>
      <c r="BH742" s="2214" t="s">
        <v>106</v>
      </c>
      <c r="BI742" s="1962">
        <f>BI729-105</f>
        <v>41808</v>
      </c>
      <c r="BJ742" s="2214" t="s">
        <v>109</v>
      </c>
      <c r="BK742" s="2214" t="s">
        <v>109</v>
      </c>
      <c r="BL742" s="1962" t="e">
        <f>BL729-105</f>
        <v>#VALUE!</v>
      </c>
      <c r="BM742" s="1962">
        <f t="shared" ref="BM742:BR742" si="783">BM729-105</f>
        <v>41808</v>
      </c>
      <c r="BN742" s="1962">
        <f t="shared" si="783"/>
        <v>41808</v>
      </c>
      <c r="BO742" s="1962">
        <f t="shared" si="783"/>
        <v>41808</v>
      </c>
      <c r="BP742" s="1962">
        <f t="shared" si="783"/>
        <v>41808</v>
      </c>
      <c r="BQ742" s="1963">
        <f t="shared" si="783"/>
        <v>41808</v>
      </c>
      <c r="BR742" s="246">
        <f t="shared" si="783"/>
        <v>41808</v>
      </c>
      <c r="BS742" s="2280" t="s">
        <v>106</v>
      </c>
      <c r="BT742" s="246">
        <f t="shared" ref="BT742:BZ742" si="784">BT729-105</f>
        <v>41808</v>
      </c>
      <c r="BU742" s="751">
        <f t="shared" si="784"/>
        <v>41808</v>
      </c>
      <c r="BV742" s="246">
        <f t="shared" si="784"/>
        <v>41808</v>
      </c>
      <c r="BW742" s="751">
        <f t="shared" si="784"/>
        <v>41808</v>
      </c>
      <c r="BX742" s="246">
        <f t="shared" si="784"/>
        <v>41808</v>
      </c>
      <c r="BY742" s="751">
        <f t="shared" si="784"/>
        <v>41808</v>
      </c>
      <c r="BZ742" s="246">
        <f t="shared" si="784"/>
        <v>41808</v>
      </c>
      <c r="CA742" s="2285">
        <f>CA729-105</f>
        <v>42878</v>
      </c>
      <c r="CB742" s="751">
        <f>CB729-105</f>
        <v>42908</v>
      </c>
      <c r="CC742" s="246">
        <f>CC729-105</f>
        <v>42939</v>
      </c>
      <c r="CD742" s="751">
        <f>CD729-105</f>
        <v>42969</v>
      </c>
      <c r="CE742" s="45" t="s">
        <v>106</v>
      </c>
      <c r="CF742" s="751">
        <f>CF729-105</f>
        <v>43031</v>
      </c>
      <c r="CG742" s="2904">
        <f>CG729-115</f>
        <v>43049</v>
      </c>
      <c r="CH742" s="2904">
        <f>CH729-115</f>
        <v>43080</v>
      </c>
      <c r="CI742" s="736">
        <f>CI729-125</f>
        <v>43100</v>
      </c>
      <c r="CJ742" s="246">
        <f t="shared" ref="CJ742:CP742" si="785">CJ729-105</f>
        <v>43151</v>
      </c>
      <c r="CK742" s="246">
        <f t="shared" si="785"/>
        <v>43181</v>
      </c>
      <c r="CL742" s="246">
        <f t="shared" si="785"/>
        <v>43212</v>
      </c>
      <c r="CM742" s="246">
        <f t="shared" si="785"/>
        <v>43243</v>
      </c>
      <c r="CN742" s="246">
        <f t="shared" si="785"/>
        <v>43273</v>
      </c>
      <c r="CO742" s="246">
        <f t="shared" si="785"/>
        <v>43304</v>
      </c>
      <c r="CP742" s="246">
        <f t="shared" si="785"/>
        <v>43334</v>
      </c>
      <c r="CQ742" s="246" t="s">
        <v>106</v>
      </c>
      <c r="CR742" s="736">
        <f>CR729-125</f>
        <v>43376</v>
      </c>
      <c r="CS742" s="3515">
        <f>CS729-125</f>
        <v>43404</v>
      </c>
      <c r="CT742" s="736">
        <f>CT729-125</f>
        <v>43435</v>
      </c>
      <c r="CU742" s="2904">
        <f>CU729-125</f>
        <v>43465</v>
      </c>
      <c r="CV742" s="246">
        <f t="shared" ref="CV742:DC742" si="786">CV729-105</f>
        <v>43516</v>
      </c>
      <c r="CW742" s="4089">
        <f t="shared" si="786"/>
        <v>43546</v>
      </c>
      <c r="CX742" s="4090">
        <f t="shared" si="786"/>
        <v>43577</v>
      </c>
      <c r="CY742" s="4089">
        <f t="shared" si="786"/>
        <v>43608</v>
      </c>
      <c r="CZ742" s="4090">
        <f t="shared" si="786"/>
        <v>43638</v>
      </c>
      <c r="DA742" s="4090">
        <f t="shared" si="786"/>
        <v>43669</v>
      </c>
      <c r="DB742" s="4091">
        <f t="shared" si="786"/>
        <v>43699</v>
      </c>
      <c r="DC742" s="4089">
        <f t="shared" si="786"/>
        <v>43730</v>
      </c>
      <c r="DD742" s="4090" t="s">
        <v>454</v>
      </c>
      <c r="DE742" s="4089">
        <f>DE729-125</f>
        <v>43770</v>
      </c>
      <c r="DF742" s="4090">
        <f>DF729-125</f>
        <v>43801</v>
      </c>
      <c r="DG742" s="4089">
        <f>DG729-105</f>
        <v>43851</v>
      </c>
      <c r="DH742" s="4090">
        <f>DH729-105</f>
        <v>43882</v>
      </c>
      <c r="DI742" s="4090">
        <f>DI729-105</f>
        <v>43912</v>
      </c>
      <c r="DJ742" s="4090">
        <f>DJ729-105</f>
        <v>43943</v>
      </c>
      <c r="DK742" s="4090">
        <f>DK729-105</f>
        <v>43974</v>
      </c>
    </row>
    <row r="743" spans="1:118" ht="30" customHeight="1" x14ac:dyDescent="0.25">
      <c r="A743" s="4738"/>
      <c r="B743" s="4804"/>
      <c r="C743" s="8" t="s">
        <v>900</v>
      </c>
      <c r="D743" s="18" t="s">
        <v>229</v>
      </c>
      <c r="E743" s="211">
        <v>40179</v>
      </c>
      <c r="F743" s="211">
        <v>40199</v>
      </c>
      <c r="G743" s="211">
        <v>40600</v>
      </c>
      <c r="H743" s="211">
        <v>40270</v>
      </c>
      <c r="I743" s="211">
        <v>40669</v>
      </c>
      <c r="J743" s="211">
        <v>40332</v>
      </c>
      <c r="K743" s="209">
        <v>40732</v>
      </c>
      <c r="L743" s="209" t="s">
        <v>25</v>
      </c>
      <c r="M743" s="210">
        <v>40767</v>
      </c>
      <c r="N743" s="210">
        <v>40802</v>
      </c>
      <c r="O743" s="210">
        <v>40837</v>
      </c>
      <c r="P743" s="210" t="s">
        <v>107</v>
      </c>
      <c r="Q743" s="210">
        <v>40921</v>
      </c>
      <c r="R743" s="210">
        <v>40956</v>
      </c>
      <c r="S743" s="911"/>
      <c r="T743" s="2248"/>
      <c r="U743" s="911"/>
      <c r="V743" s="2248"/>
      <c r="W743" s="210">
        <v>41130</v>
      </c>
      <c r="X743" s="2248">
        <v>41130</v>
      </c>
      <c r="Y743" s="911">
        <f>Y740-30</f>
        <v>40842</v>
      </c>
      <c r="Z743" s="911">
        <f t="shared" ref="Z743:CK743" si="787">Z744+4</f>
        <v>9</v>
      </c>
      <c r="AA743" s="911">
        <f t="shared" si="787"/>
        <v>9</v>
      </c>
      <c r="AB743" s="911">
        <f t="shared" si="787"/>
        <v>41257</v>
      </c>
      <c r="AC743" s="511">
        <f t="shared" si="787"/>
        <v>40919</v>
      </c>
      <c r="AD743" s="511">
        <f t="shared" si="787"/>
        <v>41326</v>
      </c>
      <c r="AE743" s="511">
        <f t="shared" si="787"/>
        <v>41354</v>
      </c>
      <c r="AF743" s="511">
        <f t="shared" si="787"/>
        <v>41389</v>
      </c>
      <c r="AG743" s="511">
        <f t="shared" si="787"/>
        <v>41417</v>
      </c>
      <c r="AH743" s="511">
        <f t="shared" si="787"/>
        <v>41445</v>
      </c>
      <c r="AI743" s="511">
        <f t="shared" si="787"/>
        <v>41474</v>
      </c>
      <c r="AJ743" s="209" t="s">
        <v>25</v>
      </c>
      <c r="AK743" s="511">
        <f t="shared" si="787"/>
        <v>41508</v>
      </c>
      <c r="AL743" s="511">
        <f t="shared" si="787"/>
        <v>41536</v>
      </c>
      <c r="AM743" s="511">
        <f t="shared" si="787"/>
        <v>41571</v>
      </c>
      <c r="AN743" s="511">
        <f t="shared" si="787"/>
        <v>41599</v>
      </c>
      <c r="AO743" s="511">
        <f t="shared" si="787"/>
        <v>41634</v>
      </c>
      <c r="AP743" s="511">
        <f t="shared" si="787"/>
        <v>41683</v>
      </c>
      <c r="AQ743" s="511">
        <f t="shared" si="787"/>
        <v>41353</v>
      </c>
      <c r="AR743" s="511">
        <f t="shared" si="787"/>
        <v>41746</v>
      </c>
      <c r="AS743" s="511">
        <f t="shared" si="787"/>
        <v>41781</v>
      </c>
      <c r="AT743" s="511">
        <f t="shared" si="787"/>
        <v>41816</v>
      </c>
      <c r="AU743" s="209" t="s">
        <v>106</v>
      </c>
      <c r="AV743" s="511">
        <f t="shared" si="787"/>
        <v>41479</v>
      </c>
      <c r="AW743" s="511">
        <f t="shared" si="787"/>
        <v>41515</v>
      </c>
      <c r="AX743" s="511">
        <f t="shared" si="787"/>
        <v>41563</v>
      </c>
      <c r="AY743" s="511">
        <f t="shared" si="787"/>
        <v>41956</v>
      </c>
      <c r="AZ743" s="511">
        <f t="shared" si="787"/>
        <v>41991</v>
      </c>
      <c r="BA743" s="511">
        <f t="shared" si="787"/>
        <v>42026</v>
      </c>
      <c r="BB743" s="511">
        <f t="shared" si="787"/>
        <v>42061</v>
      </c>
      <c r="BC743" s="511">
        <f t="shared" si="787"/>
        <v>42096</v>
      </c>
      <c r="BD743" s="209" t="s">
        <v>67</v>
      </c>
      <c r="BE743" s="209" t="s">
        <v>67</v>
      </c>
      <c r="BF743" s="511">
        <f t="shared" si="787"/>
        <v>42194</v>
      </c>
      <c r="BG743" s="209" t="s">
        <v>106</v>
      </c>
      <c r="BH743" s="209" t="s">
        <v>106</v>
      </c>
      <c r="BI743" s="511">
        <f t="shared" si="787"/>
        <v>42271</v>
      </c>
      <c r="BJ743" s="209" t="s">
        <v>109</v>
      </c>
      <c r="BK743" s="209" t="s">
        <v>109</v>
      </c>
      <c r="BL743" s="511">
        <f t="shared" si="787"/>
        <v>42355</v>
      </c>
      <c r="BM743" s="511">
        <f t="shared" si="787"/>
        <v>42390</v>
      </c>
      <c r="BN743" s="511">
        <f t="shared" si="787"/>
        <v>42425</v>
      </c>
      <c r="BO743" s="511">
        <f t="shared" si="787"/>
        <v>42460</v>
      </c>
      <c r="BP743" s="511">
        <f t="shared" si="787"/>
        <v>42495</v>
      </c>
      <c r="BQ743" s="609">
        <f t="shared" si="787"/>
        <v>42530</v>
      </c>
      <c r="BR743" s="45">
        <f t="shared" si="787"/>
        <v>42565</v>
      </c>
      <c r="BS743" s="255" t="s">
        <v>106</v>
      </c>
      <c r="BT743" s="45">
        <f t="shared" si="787"/>
        <v>42593</v>
      </c>
      <c r="BU743" s="175">
        <f t="shared" si="787"/>
        <v>42621</v>
      </c>
      <c r="BV743" s="45">
        <f t="shared" si="787"/>
        <v>42663</v>
      </c>
      <c r="BW743" s="175">
        <f t="shared" si="787"/>
        <v>42691</v>
      </c>
      <c r="BX743" s="45">
        <f t="shared" si="787"/>
        <v>42719</v>
      </c>
      <c r="BY743" s="175">
        <f t="shared" si="787"/>
        <v>42768</v>
      </c>
      <c r="BZ743" s="45">
        <f t="shared" si="787"/>
        <v>42796</v>
      </c>
      <c r="CA743" s="528">
        <f t="shared" si="787"/>
        <v>42831</v>
      </c>
      <c r="CB743" s="175">
        <f t="shared" si="787"/>
        <v>42866</v>
      </c>
      <c r="CC743" s="45">
        <f t="shared" si="787"/>
        <v>42901</v>
      </c>
      <c r="CD743" s="175">
        <f t="shared" si="787"/>
        <v>42936</v>
      </c>
      <c r="CE743" s="45" t="s">
        <v>106</v>
      </c>
      <c r="CF743" s="175">
        <f t="shared" si="787"/>
        <v>42599</v>
      </c>
      <c r="CG743" s="45">
        <f t="shared" si="787"/>
        <v>43006</v>
      </c>
      <c r="CH743" s="45">
        <f t="shared" si="787"/>
        <v>43034</v>
      </c>
      <c r="CI743" s="45">
        <f t="shared" si="787"/>
        <v>43062</v>
      </c>
      <c r="CJ743" s="45">
        <f t="shared" si="787"/>
        <v>43090</v>
      </c>
      <c r="CK743" s="45">
        <f t="shared" si="787"/>
        <v>43132</v>
      </c>
      <c r="CL743" s="45">
        <f t="shared" ref="CL743:DK743" si="788">CL744+4</f>
        <v>43153</v>
      </c>
      <c r="CM743" s="45">
        <f t="shared" si="788"/>
        <v>43188</v>
      </c>
      <c r="CN743" s="45">
        <f t="shared" si="788"/>
        <v>43230</v>
      </c>
      <c r="CO743" s="45">
        <f t="shared" si="788"/>
        <v>43265</v>
      </c>
      <c r="CP743" s="45">
        <f t="shared" si="788"/>
        <v>43300</v>
      </c>
      <c r="CQ743" s="45" t="s">
        <v>106</v>
      </c>
      <c r="CR743" s="45">
        <f t="shared" si="788"/>
        <v>43335</v>
      </c>
      <c r="CS743" s="807">
        <f t="shared" si="788"/>
        <v>43356</v>
      </c>
      <c r="CT743" s="45">
        <f t="shared" si="788"/>
        <v>43391</v>
      </c>
      <c r="CU743" s="175">
        <f t="shared" si="788"/>
        <v>43426</v>
      </c>
      <c r="CV743" s="45">
        <f t="shared" si="788"/>
        <v>43454</v>
      </c>
      <c r="CW743" s="4082">
        <f t="shared" si="788"/>
        <v>43489</v>
      </c>
      <c r="CX743" s="3878">
        <f t="shared" si="788"/>
        <v>43517</v>
      </c>
      <c r="CY743" s="4082">
        <f t="shared" si="788"/>
        <v>43552</v>
      </c>
      <c r="CZ743" s="3878">
        <f t="shared" si="788"/>
        <v>43594</v>
      </c>
      <c r="DA743" s="3878">
        <f t="shared" si="788"/>
        <v>43615</v>
      </c>
      <c r="DB743" s="4088">
        <f t="shared" si="788"/>
        <v>43643</v>
      </c>
      <c r="DC743" s="4082">
        <f t="shared" si="788"/>
        <v>43306</v>
      </c>
      <c r="DD743" s="3878" t="s">
        <v>454</v>
      </c>
      <c r="DE743" s="4082">
        <f t="shared" si="788"/>
        <v>43734</v>
      </c>
      <c r="DF743" s="3878">
        <f t="shared" si="788"/>
        <v>43769</v>
      </c>
      <c r="DG743" s="4082">
        <f t="shared" si="788"/>
        <v>43783</v>
      </c>
      <c r="DH743" s="3878">
        <f t="shared" si="788"/>
        <v>43797</v>
      </c>
      <c r="DI743" s="3878">
        <f t="shared" si="788"/>
        <v>43860</v>
      </c>
      <c r="DJ743" s="3878">
        <f t="shared" si="788"/>
        <v>43895</v>
      </c>
      <c r="DK743" s="3878">
        <f t="shared" si="788"/>
        <v>43930</v>
      </c>
    </row>
    <row r="744" spans="1:118" ht="30" customHeight="1" x14ac:dyDescent="0.25">
      <c r="A744" s="4738"/>
      <c r="B744" s="4804"/>
      <c r="C744" s="8" t="s">
        <v>899</v>
      </c>
      <c r="D744" s="18" t="s">
        <v>183</v>
      </c>
      <c r="E744" s="211">
        <v>40543</v>
      </c>
      <c r="F744" s="211">
        <v>40199</v>
      </c>
      <c r="G744" s="211">
        <v>40600</v>
      </c>
      <c r="H744" s="211">
        <v>40270</v>
      </c>
      <c r="I744" s="211">
        <v>40669</v>
      </c>
      <c r="J744" s="211">
        <v>40332</v>
      </c>
      <c r="K744" s="209">
        <v>40732</v>
      </c>
      <c r="L744" s="209" t="s">
        <v>25</v>
      </c>
      <c r="M744" s="210">
        <v>40767</v>
      </c>
      <c r="N744" s="210">
        <v>40802</v>
      </c>
      <c r="O744" s="210">
        <v>40837</v>
      </c>
      <c r="P744" s="210" t="s">
        <v>107</v>
      </c>
      <c r="Q744" s="210">
        <v>40921</v>
      </c>
      <c r="R744" s="210">
        <v>40956</v>
      </c>
      <c r="S744" s="911"/>
      <c r="T744" s="2248"/>
      <c r="U744" s="911"/>
      <c r="V744" s="2248"/>
      <c r="W744" s="210">
        <v>41128</v>
      </c>
      <c r="X744" s="2248">
        <v>41128</v>
      </c>
      <c r="Y744" s="911">
        <f>Y743-3</f>
        <v>40839</v>
      </c>
      <c r="Z744" s="911">
        <f>Z747+5</f>
        <v>5</v>
      </c>
      <c r="AA744" s="911">
        <f>AA747+5</f>
        <v>5</v>
      </c>
      <c r="AB744" s="911">
        <f>AB747+5</f>
        <v>41253</v>
      </c>
      <c r="AC744" s="511">
        <f>AC747+4</f>
        <v>40915</v>
      </c>
      <c r="AD744" s="511">
        <f>AD747+4</f>
        <v>41322</v>
      </c>
      <c r="AE744" s="511">
        <f>AE747+4</f>
        <v>41350</v>
      </c>
      <c r="AF744" s="511">
        <f>AF747+4</f>
        <v>41385</v>
      </c>
      <c r="AG744" s="511">
        <f t="shared" ref="AG744:AR744" si="789">AG747+4</f>
        <v>41413</v>
      </c>
      <c r="AH744" s="511">
        <f t="shared" si="789"/>
        <v>41441</v>
      </c>
      <c r="AI744" s="511">
        <f t="shared" si="789"/>
        <v>41470</v>
      </c>
      <c r="AJ744" s="209" t="s">
        <v>25</v>
      </c>
      <c r="AK744" s="511">
        <f t="shared" si="789"/>
        <v>41504</v>
      </c>
      <c r="AL744" s="511">
        <f t="shared" si="789"/>
        <v>41532</v>
      </c>
      <c r="AM744" s="511">
        <f t="shared" si="789"/>
        <v>41567</v>
      </c>
      <c r="AN744" s="511">
        <f t="shared" si="789"/>
        <v>41595</v>
      </c>
      <c r="AO744" s="511">
        <f t="shared" si="789"/>
        <v>41630</v>
      </c>
      <c r="AP744" s="511">
        <f t="shared" si="789"/>
        <v>41679</v>
      </c>
      <c r="AQ744" s="511">
        <f t="shared" si="789"/>
        <v>41349</v>
      </c>
      <c r="AR744" s="511">
        <f t="shared" si="789"/>
        <v>41742</v>
      </c>
      <c r="AS744" s="511">
        <f>AS747+4</f>
        <v>41777</v>
      </c>
      <c r="AT744" s="511">
        <f>AT747+4</f>
        <v>41812</v>
      </c>
      <c r="AU744" s="209" t="s">
        <v>106</v>
      </c>
      <c r="AV744" s="511">
        <f t="shared" ref="AV744:BA744" si="790">AV747+4</f>
        <v>41475</v>
      </c>
      <c r="AW744" s="511">
        <f t="shared" si="790"/>
        <v>41511</v>
      </c>
      <c r="AX744" s="511">
        <f t="shared" si="790"/>
        <v>41559</v>
      </c>
      <c r="AY744" s="511">
        <f t="shared" si="790"/>
        <v>41952</v>
      </c>
      <c r="AZ744" s="511">
        <f t="shared" si="790"/>
        <v>41987</v>
      </c>
      <c r="BA744" s="511">
        <f t="shared" si="790"/>
        <v>42022</v>
      </c>
      <c r="BB744" s="511">
        <f>BB747+4</f>
        <v>42057</v>
      </c>
      <c r="BC744" s="511">
        <f>BC747+4</f>
        <v>42092</v>
      </c>
      <c r="BD744" s="209" t="s">
        <v>67</v>
      </c>
      <c r="BE744" s="209" t="s">
        <v>67</v>
      </c>
      <c r="BF744" s="511">
        <f>BF747+4</f>
        <v>42190</v>
      </c>
      <c r="BG744" s="209" t="s">
        <v>106</v>
      </c>
      <c r="BH744" s="209" t="s">
        <v>106</v>
      </c>
      <c r="BI744" s="511">
        <f>BI747+4</f>
        <v>42267</v>
      </c>
      <c r="BJ744" s="209" t="s">
        <v>109</v>
      </c>
      <c r="BK744" s="209" t="s">
        <v>109</v>
      </c>
      <c r="BL744" s="511">
        <f>BL747+4</f>
        <v>42351</v>
      </c>
      <c r="BM744" s="511">
        <f t="shared" ref="BM744:BR744" si="791">BM747+4</f>
        <v>42386</v>
      </c>
      <c r="BN744" s="511">
        <f t="shared" si="791"/>
        <v>42421</v>
      </c>
      <c r="BO744" s="511">
        <f t="shared" si="791"/>
        <v>42456</v>
      </c>
      <c r="BP744" s="511">
        <f t="shared" si="791"/>
        <v>42491</v>
      </c>
      <c r="BQ744" s="609">
        <f t="shared" si="791"/>
        <v>42526</v>
      </c>
      <c r="BR744" s="45">
        <f t="shared" si="791"/>
        <v>42561</v>
      </c>
      <c r="BS744" s="255" t="s">
        <v>106</v>
      </c>
      <c r="BT744" s="45">
        <f t="shared" ref="BT744:BZ744" si="792">BT747+4</f>
        <v>42589</v>
      </c>
      <c r="BU744" s="175">
        <f t="shared" si="792"/>
        <v>42617</v>
      </c>
      <c r="BV744" s="45">
        <f t="shared" si="792"/>
        <v>42659</v>
      </c>
      <c r="BW744" s="175">
        <f t="shared" si="792"/>
        <v>42687</v>
      </c>
      <c r="BX744" s="45">
        <f t="shared" si="792"/>
        <v>42715</v>
      </c>
      <c r="BY744" s="175">
        <f t="shared" si="792"/>
        <v>42764</v>
      </c>
      <c r="BZ744" s="45">
        <f t="shared" si="792"/>
        <v>42792</v>
      </c>
      <c r="CA744" s="528">
        <f>CA747+4</f>
        <v>42827</v>
      </c>
      <c r="CB744" s="175">
        <f t="shared" ref="CB744:DK744" si="793">CB747+4</f>
        <v>42862</v>
      </c>
      <c r="CC744" s="45">
        <f t="shared" si="793"/>
        <v>42897</v>
      </c>
      <c r="CD744" s="175">
        <f t="shared" si="793"/>
        <v>42932</v>
      </c>
      <c r="CE744" s="45" t="s">
        <v>106</v>
      </c>
      <c r="CF744" s="175">
        <f t="shared" si="793"/>
        <v>42595</v>
      </c>
      <c r="CG744" s="45">
        <f t="shared" si="793"/>
        <v>43002</v>
      </c>
      <c r="CH744" s="45">
        <f t="shared" si="793"/>
        <v>43030</v>
      </c>
      <c r="CI744" s="45">
        <f t="shared" si="793"/>
        <v>43058</v>
      </c>
      <c r="CJ744" s="45">
        <f t="shared" si="793"/>
        <v>43086</v>
      </c>
      <c r="CK744" s="45">
        <f t="shared" si="793"/>
        <v>43128</v>
      </c>
      <c r="CL744" s="45">
        <f t="shared" si="793"/>
        <v>43149</v>
      </c>
      <c r="CM744" s="45">
        <f t="shared" si="793"/>
        <v>43184</v>
      </c>
      <c r="CN744" s="45">
        <f t="shared" si="793"/>
        <v>43226</v>
      </c>
      <c r="CO744" s="45">
        <f t="shared" si="793"/>
        <v>43261</v>
      </c>
      <c r="CP744" s="45">
        <f t="shared" si="793"/>
        <v>43296</v>
      </c>
      <c r="CQ744" s="45" t="s">
        <v>106</v>
      </c>
      <c r="CR744" s="45">
        <f t="shared" si="793"/>
        <v>43331</v>
      </c>
      <c r="CS744" s="807">
        <f t="shared" si="793"/>
        <v>43352</v>
      </c>
      <c r="CT744" s="45">
        <f t="shared" si="793"/>
        <v>43387</v>
      </c>
      <c r="CU744" s="175">
        <f t="shared" si="793"/>
        <v>43422</v>
      </c>
      <c r="CV744" s="45">
        <f t="shared" si="793"/>
        <v>43450</v>
      </c>
      <c r="CW744" s="4082">
        <f t="shared" si="793"/>
        <v>43485</v>
      </c>
      <c r="CX744" s="3878">
        <f t="shared" si="793"/>
        <v>43513</v>
      </c>
      <c r="CY744" s="4082">
        <f t="shared" si="793"/>
        <v>43548</v>
      </c>
      <c r="CZ744" s="3878">
        <f t="shared" si="793"/>
        <v>43590</v>
      </c>
      <c r="DA744" s="3878">
        <f t="shared" si="793"/>
        <v>43611</v>
      </c>
      <c r="DB744" s="4088">
        <f t="shared" si="793"/>
        <v>43639</v>
      </c>
      <c r="DC744" s="4082">
        <f t="shared" si="793"/>
        <v>43302</v>
      </c>
      <c r="DD744" s="3878" t="s">
        <v>454</v>
      </c>
      <c r="DE744" s="4082">
        <f t="shared" si="793"/>
        <v>43730</v>
      </c>
      <c r="DF744" s="3878">
        <f t="shared" si="793"/>
        <v>43765</v>
      </c>
      <c r="DG744" s="4082">
        <f t="shared" si="793"/>
        <v>43779</v>
      </c>
      <c r="DH744" s="3878">
        <f>DH747+4</f>
        <v>43793</v>
      </c>
      <c r="DI744" s="3878">
        <f>DI747+4</f>
        <v>43856</v>
      </c>
      <c r="DJ744" s="3878">
        <f t="shared" si="793"/>
        <v>43891</v>
      </c>
      <c r="DK744" s="3878">
        <f t="shared" si="793"/>
        <v>43926</v>
      </c>
      <c r="DN744" s="15" t="s">
        <v>1</v>
      </c>
    </row>
    <row r="745" spans="1:118" ht="30" customHeight="1" x14ac:dyDescent="0.25">
      <c r="A745" s="4738"/>
      <c r="B745" s="4804"/>
      <c r="C745" s="8" t="s">
        <v>241</v>
      </c>
      <c r="D745" s="18" t="s">
        <v>241</v>
      </c>
      <c r="E745" s="211"/>
      <c r="F745" s="211"/>
      <c r="G745" s="211"/>
      <c r="H745" s="211"/>
      <c r="I745" s="211"/>
      <c r="J745" s="211"/>
      <c r="K745" s="209"/>
      <c r="L745" s="209"/>
      <c r="M745" s="210"/>
      <c r="N745" s="210"/>
      <c r="O745" s="210"/>
      <c r="P745" s="210"/>
      <c r="Q745" s="210"/>
      <c r="R745" s="210"/>
      <c r="S745" s="911"/>
      <c r="T745" s="2248"/>
      <c r="U745" s="911"/>
      <c r="V745" s="2248"/>
      <c r="W745" s="210"/>
      <c r="X745" s="2248"/>
      <c r="Y745" s="911"/>
      <c r="Z745" s="911"/>
      <c r="AA745" s="911"/>
      <c r="AB745" s="911"/>
      <c r="AC745" s="511">
        <f>AC743</f>
        <v>40919</v>
      </c>
      <c r="AD745" s="511">
        <f>AD743</f>
        <v>41326</v>
      </c>
      <c r="AE745" s="511">
        <f>AE743</f>
        <v>41354</v>
      </c>
      <c r="AF745" s="511">
        <f>AF743</f>
        <v>41389</v>
      </c>
      <c r="AG745" s="511">
        <f t="shared" ref="AG745:AR745" si="794">AG743</f>
        <v>41417</v>
      </c>
      <c r="AH745" s="511">
        <f t="shared" si="794"/>
        <v>41445</v>
      </c>
      <c r="AI745" s="511">
        <f t="shared" si="794"/>
        <v>41474</v>
      </c>
      <c r="AJ745" s="209" t="s">
        <v>25</v>
      </c>
      <c r="AK745" s="511">
        <f t="shared" si="794"/>
        <v>41508</v>
      </c>
      <c r="AL745" s="511">
        <f t="shared" si="794"/>
        <v>41536</v>
      </c>
      <c r="AM745" s="511">
        <f t="shared" si="794"/>
        <v>41571</v>
      </c>
      <c r="AN745" s="511">
        <f t="shared" si="794"/>
        <v>41599</v>
      </c>
      <c r="AO745" s="511">
        <f t="shared" si="794"/>
        <v>41634</v>
      </c>
      <c r="AP745" s="511">
        <f t="shared" si="794"/>
        <v>41683</v>
      </c>
      <c r="AQ745" s="511">
        <f t="shared" si="794"/>
        <v>41353</v>
      </c>
      <c r="AR745" s="511">
        <f t="shared" si="794"/>
        <v>41746</v>
      </c>
      <c r="AS745" s="511">
        <f>AS743</f>
        <v>41781</v>
      </c>
      <c r="AT745" s="511">
        <f>AT743</f>
        <v>41816</v>
      </c>
      <c r="AU745" s="209" t="s">
        <v>106</v>
      </c>
      <c r="AV745" s="511">
        <f t="shared" ref="AV745:BA745" si="795">AV743</f>
        <v>41479</v>
      </c>
      <c r="AW745" s="511">
        <f t="shared" si="795"/>
        <v>41515</v>
      </c>
      <c r="AX745" s="511">
        <f t="shared" si="795"/>
        <v>41563</v>
      </c>
      <c r="AY745" s="511">
        <f t="shared" si="795"/>
        <v>41956</v>
      </c>
      <c r="AZ745" s="511">
        <f t="shared" si="795"/>
        <v>41991</v>
      </c>
      <c r="BA745" s="511">
        <f t="shared" si="795"/>
        <v>42026</v>
      </c>
      <c r="BB745" s="511">
        <f>BB743</f>
        <v>42061</v>
      </c>
      <c r="BC745" s="511">
        <f>BC743</f>
        <v>42096</v>
      </c>
      <c r="BD745" s="209" t="s">
        <v>67</v>
      </c>
      <c r="BE745" s="209" t="s">
        <v>67</v>
      </c>
      <c r="BF745" s="511">
        <f>BF743</f>
        <v>42194</v>
      </c>
      <c r="BG745" s="209" t="s">
        <v>106</v>
      </c>
      <c r="BH745" s="209" t="s">
        <v>106</v>
      </c>
      <c r="BI745" s="511">
        <f>BI743</f>
        <v>42271</v>
      </c>
      <c r="BJ745" s="209" t="s">
        <v>109</v>
      </c>
      <c r="BK745" s="209" t="s">
        <v>109</v>
      </c>
      <c r="BL745" s="511">
        <f>BL743</f>
        <v>42355</v>
      </c>
      <c r="BM745" s="511">
        <f t="shared" ref="BM745:BR745" si="796">BM743</f>
        <v>42390</v>
      </c>
      <c r="BN745" s="511">
        <f t="shared" si="796"/>
        <v>42425</v>
      </c>
      <c r="BO745" s="511">
        <f t="shared" si="796"/>
        <v>42460</v>
      </c>
      <c r="BP745" s="511">
        <f t="shared" si="796"/>
        <v>42495</v>
      </c>
      <c r="BQ745" s="609">
        <f t="shared" si="796"/>
        <v>42530</v>
      </c>
      <c r="BR745" s="45">
        <f t="shared" si="796"/>
        <v>42565</v>
      </c>
      <c r="BS745" s="255" t="s">
        <v>106</v>
      </c>
      <c r="BT745" s="45">
        <f t="shared" ref="BT745:BZ745" si="797">BT743</f>
        <v>42593</v>
      </c>
      <c r="BU745" s="175">
        <f t="shared" si="797"/>
        <v>42621</v>
      </c>
      <c r="BV745" s="45">
        <f t="shared" si="797"/>
        <v>42663</v>
      </c>
      <c r="BW745" s="175">
        <f t="shared" si="797"/>
        <v>42691</v>
      </c>
      <c r="BX745" s="45">
        <f t="shared" si="797"/>
        <v>42719</v>
      </c>
      <c r="BY745" s="175">
        <f t="shared" si="797"/>
        <v>42768</v>
      </c>
      <c r="BZ745" s="45">
        <f t="shared" si="797"/>
        <v>42796</v>
      </c>
      <c r="CA745" s="528">
        <f>CA743</f>
        <v>42831</v>
      </c>
      <c r="CB745" s="175">
        <f t="shared" ref="CB745:DK745" si="798">CB743</f>
        <v>42866</v>
      </c>
      <c r="CC745" s="45">
        <f t="shared" si="798"/>
        <v>42901</v>
      </c>
      <c r="CD745" s="175">
        <f t="shared" si="798"/>
        <v>42936</v>
      </c>
      <c r="CE745" s="45" t="s">
        <v>106</v>
      </c>
      <c r="CF745" s="175">
        <f t="shared" si="798"/>
        <v>42599</v>
      </c>
      <c r="CG745" s="45">
        <f t="shared" si="798"/>
        <v>43006</v>
      </c>
      <c r="CH745" s="45">
        <f t="shared" si="798"/>
        <v>43034</v>
      </c>
      <c r="CI745" s="45">
        <f t="shared" si="798"/>
        <v>43062</v>
      </c>
      <c r="CJ745" s="45">
        <f t="shared" si="798"/>
        <v>43090</v>
      </c>
      <c r="CK745" s="45">
        <f t="shared" si="798"/>
        <v>43132</v>
      </c>
      <c r="CL745" s="45">
        <f t="shared" si="798"/>
        <v>43153</v>
      </c>
      <c r="CM745" s="45">
        <f t="shared" si="798"/>
        <v>43188</v>
      </c>
      <c r="CN745" s="45">
        <f t="shared" si="798"/>
        <v>43230</v>
      </c>
      <c r="CO745" s="45">
        <f t="shared" si="798"/>
        <v>43265</v>
      </c>
      <c r="CP745" s="45">
        <f t="shared" si="798"/>
        <v>43300</v>
      </c>
      <c r="CQ745" s="45" t="s">
        <v>106</v>
      </c>
      <c r="CR745" s="45">
        <f t="shared" si="798"/>
        <v>43335</v>
      </c>
      <c r="CS745" s="807">
        <f t="shared" si="798"/>
        <v>43356</v>
      </c>
      <c r="CT745" s="45">
        <f t="shared" si="798"/>
        <v>43391</v>
      </c>
      <c r="CU745" s="175">
        <f t="shared" si="798"/>
        <v>43426</v>
      </c>
      <c r="CV745" s="45">
        <f t="shared" si="798"/>
        <v>43454</v>
      </c>
      <c r="CW745" s="4082">
        <f t="shared" si="798"/>
        <v>43489</v>
      </c>
      <c r="CX745" s="3878">
        <f t="shared" si="798"/>
        <v>43517</v>
      </c>
      <c r="CY745" s="4082">
        <f t="shared" si="798"/>
        <v>43552</v>
      </c>
      <c r="CZ745" s="3878">
        <f t="shared" si="798"/>
        <v>43594</v>
      </c>
      <c r="DA745" s="3878">
        <f t="shared" si="798"/>
        <v>43615</v>
      </c>
      <c r="DB745" s="4088">
        <f t="shared" si="798"/>
        <v>43643</v>
      </c>
      <c r="DC745" s="4082">
        <f t="shared" si="798"/>
        <v>43306</v>
      </c>
      <c r="DD745" s="3878" t="s">
        <v>454</v>
      </c>
      <c r="DE745" s="4082">
        <f t="shared" si="798"/>
        <v>43734</v>
      </c>
      <c r="DF745" s="3878">
        <f t="shared" si="798"/>
        <v>43769</v>
      </c>
      <c r="DG745" s="4082">
        <f t="shared" si="798"/>
        <v>43783</v>
      </c>
      <c r="DH745" s="3878">
        <f>DH743</f>
        <v>43797</v>
      </c>
      <c r="DI745" s="3878">
        <f>DI743</f>
        <v>43860</v>
      </c>
      <c r="DJ745" s="3878">
        <f t="shared" si="798"/>
        <v>43895</v>
      </c>
      <c r="DK745" s="3878">
        <f t="shared" si="798"/>
        <v>43930</v>
      </c>
    </row>
    <row r="746" spans="1:118" ht="30" customHeight="1" x14ac:dyDescent="0.25">
      <c r="A746" s="4738"/>
      <c r="B746" s="4804"/>
      <c r="C746" s="2265" t="s">
        <v>239</v>
      </c>
      <c r="D746" s="2253" t="s">
        <v>239</v>
      </c>
      <c r="E746" s="2027"/>
      <c r="F746" s="2027"/>
      <c r="G746" s="2027"/>
      <c r="H746" s="2027"/>
      <c r="I746" s="2027"/>
      <c r="J746" s="2027"/>
      <c r="K746" s="2027"/>
      <c r="L746" s="2027"/>
      <c r="M746" s="2028"/>
      <c r="N746" s="2028"/>
      <c r="O746" s="2028"/>
      <c r="P746" s="2028"/>
      <c r="Q746" s="2028"/>
      <c r="R746" s="2028"/>
      <c r="S746" s="2028"/>
      <c r="T746" s="2251"/>
      <c r="U746" s="2028"/>
      <c r="V746" s="2251"/>
      <c r="W746" s="2028"/>
      <c r="X746" s="2251"/>
      <c r="Y746" s="2028"/>
      <c r="Z746" s="2028"/>
      <c r="AA746" s="2028"/>
      <c r="AB746" s="2028"/>
      <c r="AC746" s="2252">
        <f t="shared" ref="AC746:AI746" si="799">AC56</f>
        <v>41353</v>
      </c>
      <c r="AD746" s="2252">
        <f t="shared" si="799"/>
        <v>41388</v>
      </c>
      <c r="AE746" s="2252">
        <f t="shared" si="799"/>
        <v>41051</v>
      </c>
      <c r="AF746" s="2252">
        <f t="shared" si="799"/>
        <v>41444</v>
      </c>
      <c r="AG746" s="2252">
        <f t="shared" si="799"/>
        <v>41472</v>
      </c>
      <c r="AH746" s="2252">
        <f t="shared" si="799"/>
        <v>41507</v>
      </c>
      <c r="AI746" s="2252">
        <f t="shared" si="799"/>
        <v>41170</v>
      </c>
      <c r="AJ746" s="2213" t="s">
        <v>25</v>
      </c>
      <c r="AK746" s="2252">
        <f t="shared" ref="AK746:BC746" si="800">AK56</f>
        <v>41205</v>
      </c>
      <c r="AL746" s="2252">
        <f t="shared" si="800"/>
        <v>41233</v>
      </c>
      <c r="AM746" s="2252">
        <f t="shared" si="800"/>
        <v>41276</v>
      </c>
      <c r="AN746" s="2252">
        <f t="shared" si="800"/>
        <v>41317</v>
      </c>
      <c r="AO746" s="2252">
        <f t="shared" si="800"/>
        <v>41352</v>
      </c>
      <c r="AP746" s="2252">
        <f t="shared" si="800"/>
        <v>41380</v>
      </c>
      <c r="AQ746" s="2252">
        <f t="shared" si="800"/>
        <v>41415</v>
      </c>
      <c r="AR746" s="2252">
        <f t="shared" si="800"/>
        <v>41815</v>
      </c>
      <c r="AS746" s="2252">
        <f t="shared" si="800"/>
        <v>41850</v>
      </c>
      <c r="AT746" s="2252">
        <f t="shared" si="800"/>
        <v>41520</v>
      </c>
      <c r="AU746" s="2213">
        <f t="shared" si="800"/>
        <v>41913</v>
      </c>
      <c r="AV746" s="2252" t="str">
        <f t="shared" si="800"/>
        <v>same as 1/30</v>
      </c>
      <c r="AW746" s="2252">
        <f t="shared" si="800"/>
        <v>41941</v>
      </c>
      <c r="AX746" s="2252">
        <f t="shared" si="800"/>
        <v>41976</v>
      </c>
      <c r="AY746" s="2252">
        <f t="shared" si="800"/>
        <v>42011</v>
      </c>
      <c r="AZ746" s="2252">
        <f t="shared" si="800"/>
        <v>42046</v>
      </c>
      <c r="BA746" s="2252">
        <f t="shared" si="800"/>
        <v>42081</v>
      </c>
      <c r="BB746" s="2252">
        <f t="shared" si="800"/>
        <v>42116</v>
      </c>
      <c r="BC746" s="2252">
        <f t="shared" si="800"/>
        <v>42151</v>
      </c>
      <c r="BD746" s="2213" t="s">
        <v>67</v>
      </c>
      <c r="BE746" s="2213" t="s">
        <v>67</v>
      </c>
      <c r="BF746" s="2252">
        <f>BF56</f>
        <v>42256</v>
      </c>
      <c r="BG746" s="2213" t="s">
        <v>106</v>
      </c>
      <c r="BH746" s="2213" t="s">
        <v>106</v>
      </c>
      <c r="BI746" s="2252">
        <f>BI56</f>
        <v>42326</v>
      </c>
      <c r="BJ746" s="2213" t="s">
        <v>109</v>
      </c>
      <c r="BK746" s="2213" t="s">
        <v>109</v>
      </c>
      <c r="BL746" s="2252">
        <f t="shared" ref="BL746:CP746" si="801">BL56</f>
        <v>42424</v>
      </c>
      <c r="BM746" s="2252">
        <f t="shared" si="801"/>
        <v>42459</v>
      </c>
      <c r="BN746" s="2252">
        <f t="shared" si="801"/>
        <v>42494</v>
      </c>
      <c r="BO746" s="2252">
        <f t="shared" si="801"/>
        <v>42529</v>
      </c>
      <c r="BP746" s="2252">
        <f t="shared" si="801"/>
        <v>42564</v>
      </c>
      <c r="BQ746" s="2276">
        <f t="shared" si="801"/>
        <v>42592</v>
      </c>
      <c r="BR746" s="2211">
        <f t="shared" si="801"/>
        <v>42620</v>
      </c>
      <c r="BS746" s="2212">
        <f t="shared" si="801"/>
        <v>42641</v>
      </c>
      <c r="BT746" s="2211" t="str">
        <f t="shared" si="801"/>
        <v>Same as 1/30</v>
      </c>
      <c r="BU746" s="2212">
        <f t="shared" si="801"/>
        <v>42676</v>
      </c>
      <c r="BV746" s="2211">
        <f t="shared" si="801"/>
        <v>42704</v>
      </c>
      <c r="BW746" s="2212">
        <f t="shared" si="801"/>
        <v>42739</v>
      </c>
      <c r="BX746" s="2211">
        <f t="shared" si="801"/>
        <v>42774</v>
      </c>
      <c r="BY746" s="2212">
        <f t="shared" si="801"/>
        <v>42809</v>
      </c>
      <c r="BZ746" s="2211">
        <f t="shared" si="801"/>
        <v>42844</v>
      </c>
      <c r="CA746" s="2286">
        <f t="shared" si="801"/>
        <v>42879</v>
      </c>
      <c r="CB746" s="2212">
        <f t="shared" si="801"/>
        <v>42907</v>
      </c>
      <c r="CC746" s="2211">
        <f t="shared" si="801"/>
        <v>42935</v>
      </c>
      <c r="CD746" s="2212">
        <f t="shared" si="801"/>
        <v>42963</v>
      </c>
      <c r="CE746" s="2211">
        <f t="shared" si="801"/>
        <v>42991</v>
      </c>
      <c r="CF746" s="2212" t="str">
        <f t="shared" si="801"/>
        <v>Same as 1/30</v>
      </c>
      <c r="CG746" s="2211" t="e">
        <f t="shared" si="801"/>
        <v>#REF!</v>
      </c>
      <c r="CH746" s="2211" t="e">
        <f t="shared" si="801"/>
        <v>#REF!</v>
      </c>
      <c r="CI746" s="2211" t="e">
        <f t="shared" si="801"/>
        <v>#REF!</v>
      </c>
      <c r="CJ746" s="2211" t="e">
        <f t="shared" si="801"/>
        <v>#REF!</v>
      </c>
      <c r="CK746" s="2211" t="e">
        <f t="shared" si="801"/>
        <v>#REF!</v>
      </c>
      <c r="CL746" s="2211" t="e">
        <f t="shared" si="801"/>
        <v>#REF!</v>
      </c>
      <c r="CM746" s="2211" t="e">
        <f t="shared" si="801"/>
        <v>#REF!</v>
      </c>
      <c r="CN746" s="2211" t="e">
        <f t="shared" si="801"/>
        <v>#REF!</v>
      </c>
      <c r="CO746" s="2211" t="e">
        <f t="shared" si="801"/>
        <v>#REF!</v>
      </c>
      <c r="CP746" s="2211" t="e">
        <f t="shared" si="801"/>
        <v>#REF!</v>
      </c>
      <c r="CQ746" s="2211" t="s">
        <v>106</v>
      </c>
      <c r="CR746" s="2211" t="str">
        <f t="shared" ref="CR746:DK746" si="802">CR56</f>
        <v>Same as 1/30</v>
      </c>
      <c r="CS746" s="3527" t="e">
        <f t="shared" si="802"/>
        <v>#REF!</v>
      </c>
      <c r="CT746" s="2211" t="e">
        <f t="shared" si="802"/>
        <v>#REF!</v>
      </c>
      <c r="CU746" s="2212">
        <f t="shared" si="802"/>
        <v>43474</v>
      </c>
      <c r="CV746" s="2211">
        <f t="shared" si="802"/>
        <v>43516</v>
      </c>
      <c r="CW746" s="4092">
        <f t="shared" si="802"/>
        <v>43551</v>
      </c>
      <c r="CX746" s="4093">
        <f t="shared" si="802"/>
        <v>43579</v>
      </c>
      <c r="CY746" s="4092">
        <f t="shared" si="802"/>
        <v>43614</v>
      </c>
      <c r="CZ746" s="4093">
        <f t="shared" si="802"/>
        <v>43642</v>
      </c>
      <c r="DA746" s="4093">
        <f t="shared" si="802"/>
        <v>43677</v>
      </c>
      <c r="DB746" s="4094">
        <f t="shared" si="802"/>
        <v>43340</v>
      </c>
      <c r="DC746" s="4092">
        <f t="shared" si="802"/>
        <v>43740</v>
      </c>
      <c r="DD746" s="4093" t="str">
        <f t="shared" si="802"/>
        <v>Same as 1/30</v>
      </c>
      <c r="DE746" s="4092">
        <f t="shared" si="802"/>
        <v>43768</v>
      </c>
      <c r="DF746" s="4093">
        <f t="shared" si="802"/>
        <v>43803</v>
      </c>
      <c r="DG746" s="4092">
        <f t="shared" si="802"/>
        <v>43845</v>
      </c>
      <c r="DH746" s="4093">
        <f t="shared" si="802"/>
        <v>43880</v>
      </c>
      <c r="DI746" s="4093">
        <f t="shared" si="802"/>
        <v>43915</v>
      </c>
      <c r="DJ746" s="4093">
        <f t="shared" si="802"/>
        <v>43950</v>
      </c>
      <c r="DK746" s="4093">
        <f t="shared" si="802"/>
        <v>43978</v>
      </c>
    </row>
    <row r="747" spans="1:118" ht="30" customHeight="1" x14ac:dyDescent="0.25">
      <c r="A747" s="4738"/>
      <c r="B747" s="4804"/>
      <c r="C747" s="2265" t="s">
        <v>240</v>
      </c>
      <c r="D747" s="2253" t="s">
        <v>240</v>
      </c>
      <c r="E747" s="2213"/>
      <c r="F747" s="2213"/>
      <c r="G747" s="2213"/>
      <c r="H747" s="2213"/>
      <c r="I747" s="2213"/>
      <c r="J747" s="2213"/>
      <c r="K747" s="2213"/>
      <c r="L747" s="2213"/>
      <c r="M747" s="2215"/>
      <c r="N747" s="2215"/>
      <c r="O747" s="2215"/>
      <c r="P747" s="2215"/>
      <c r="Q747" s="2215"/>
      <c r="R747" s="2215"/>
      <c r="S747" s="2215"/>
      <c r="T747" s="2254"/>
      <c r="U747" s="2215"/>
      <c r="V747" s="2254"/>
      <c r="W747" s="2215"/>
      <c r="X747" s="2215">
        <f t="shared" ref="X747:AI747" si="803">X219</f>
        <v>0</v>
      </c>
      <c r="Y747" s="2215">
        <f t="shared" si="803"/>
        <v>0</v>
      </c>
      <c r="Z747" s="2215">
        <f t="shared" si="803"/>
        <v>0</v>
      </c>
      <c r="AA747" s="2215">
        <f t="shared" si="803"/>
        <v>0</v>
      </c>
      <c r="AB747" s="2215">
        <f t="shared" si="803"/>
        <v>41248</v>
      </c>
      <c r="AC747" s="2252">
        <f t="shared" si="803"/>
        <v>40911</v>
      </c>
      <c r="AD747" s="2252">
        <f t="shared" si="803"/>
        <v>41318</v>
      </c>
      <c r="AE747" s="2252">
        <f t="shared" si="803"/>
        <v>41346</v>
      </c>
      <c r="AF747" s="2252">
        <f t="shared" si="803"/>
        <v>41381</v>
      </c>
      <c r="AG747" s="2252">
        <f t="shared" si="803"/>
        <v>41409</v>
      </c>
      <c r="AH747" s="2252">
        <f t="shared" si="803"/>
        <v>41437</v>
      </c>
      <c r="AI747" s="2252">
        <f t="shared" si="803"/>
        <v>41466</v>
      </c>
      <c r="AJ747" s="2213" t="s">
        <v>25</v>
      </c>
      <c r="AK747" s="2252">
        <f t="shared" ref="AK747:AT747" si="804">AK219</f>
        <v>41500</v>
      </c>
      <c r="AL747" s="2252">
        <f t="shared" si="804"/>
        <v>41528</v>
      </c>
      <c r="AM747" s="2252">
        <f t="shared" si="804"/>
        <v>41563</v>
      </c>
      <c r="AN747" s="2252">
        <f t="shared" si="804"/>
        <v>41591</v>
      </c>
      <c r="AO747" s="2252">
        <f t="shared" si="804"/>
        <v>41626</v>
      </c>
      <c r="AP747" s="2252">
        <f t="shared" si="804"/>
        <v>41675</v>
      </c>
      <c r="AQ747" s="2252">
        <f t="shared" si="804"/>
        <v>41345</v>
      </c>
      <c r="AR747" s="2252">
        <f t="shared" si="804"/>
        <v>41738</v>
      </c>
      <c r="AS747" s="2252">
        <f t="shared" si="804"/>
        <v>41773</v>
      </c>
      <c r="AT747" s="2252">
        <f t="shared" si="804"/>
        <v>41808</v>
      </c>
      <c r="AU747" s="2213" t="s">
        <v>106</v>
      </c>
      <c r="AV747" s="2252">
        <f t="shared" ref="AV747:BC747" si="805">AV219</f>
        <v>41471</v>
      </c>
      <c r="AW747" s="2252">
        <f t="shared" si="805"/>
        <v>41507</v>
      </c>
      <c r="AX747" s="2252">
        <f t="shared" si="805"/>
        <v>41555</v>
      </c>
      <c r="AY747" s="2252">
        <f t="shared" si="805"/>
        <v>41948</v>
      </c>
      <c r="AZ747" s="2252">
        <f t="shared" si="805"/>
        <v>41983</v>
      </c>
      <c r="BA747" s="2252">
        <f t="shared" si="805"/>
        <v>42018</v>
      </c>
      <c r="BB747" s="2252">
        <f t="shared" si="805"/>
        <v>42053</v>
      </c>
      <c r="BC747" s="2252">
        <f t="shared" si="805"/>
        <v>42088</v>
      </c>
      <c r="BD747" s="2213" t="s">
        <v>67</v>
      </c>
      <c r="BE747" s="2213" t="s">
        <v>67</v>
      </c>
      <c r="BF747" s="2252">
        <f>BF219</f>
        <v>42186</v>
      </c>
      <c r="BG747" s="2213" t="s">
        <v>106</v>
      </c>
      <c r="BH747" s="2213" t="s">
        <v>106</v>
      </c>
      <c r="BI747" s="2252">
        <f>BI219</f>
        <v>42263</v>
      </c>
      <c r="BJ747" s="2213" t="s">
        <v>109</v>
      </c>
      <c r="BK747" s="2213" t="s">
        <v>109</v>
      </c>
      <c r="BL747" s="2252">
        <f t="shared" ref="BL747:DK747" si="806">BL219</f>
        <v>42347</v>
      </c>
      <c r="BM747" s="2252">
        <f t="shared" si="806"/>
        <v>42382</v>
      </c>
      <c r="BN747" s="2252">
        <f t="shared" si="806"/>
        <v>42417</v>
      </c>
      <c r="BO747" s="2252">
        <f t="shared" si="806"/>
        <v>42452</v>
      </c>
      <c r="BP747" s="2252">
        <f t="shared" si="806"/>
        <v>42487</v>
      </c>
      <c r="BQ747" s="2276">
        <f t="shared" si="806"/>
        <v>42522</v>
      </c>
      <c r="BR747" s="2211">
        <f t="shared" si="806"/>
        <v>42557</v>
      </c>
      <c r="BS747" s="2281" t="str">
        <f t="shared" si="806"/>
        <v>same as 12/30</v>
      </c>
      <c r="BT747" s="2211">
        <f t="shared" si="806"/>
        <v>42585</v>
      </c>
      <c r="BU747" s="2212">
        <f t="shared" si="806"/>
        <v>42613</v>
      </c>
      <c r="BV747" s="2211">
        <f t="shared" si="806"/>
        <v>42655</v>
      </c>
      <c r="BW747" s="2212">
        <f t="shared" si="806"/>
        <v>42683</v>
      </c>
      <c r="BX747" s="2211">
        <f t="shared" si="806"/>
        <v>42711</v>
      </c>
      <c r="BY747" s="2212">
        <f t="shared" si="806"/>
        <v>42760</v>
      </c>
      <c r="BZ747" s="2211">
        <f t="shared" si="806"/>
        <v>42788</v>
      </c>
      <c r="CA747" s="2286">
        <f t="shared" si="806"/>
        <v>42823</v>
      </c>
      <c r="CB747" s="2212">
        <f t="shared" si="806"/>
        <v>42858</v>
      </c>
      <c r="CC747" s="2211">
        <f t="shared" si="806"/>
        <v>42893</v>
      </c>
      <c r="CD747" s="2212">
        <f t="shared" si="806"/>
        <v>42928</v>
      </c>
      <c r="CE747" s="2211" t="str">
        <f t="shared" si="806"/>
        <v>same as 12/30</v>
      </c>
      <c r="CF747" s="2212">
        <f t="shared" si="806"/>
        <v>42591</v>
      </c>
      <c r="CG747" s="2211">
        <f t="shared" si="806"/>
        <v>42998</v>
      </c>
      <c r="CH747" s="2211">
        <f t="shared" si="806"/>
        <v>43026</v>
      </c>
      <c r="CI747" s="2211">
        <f t="shared" si="806"/>
        <v>43054</v>
      </c>
      <c r="CJ747" s="2211">
        <f t="shared" si="806"/>
        <v>43082</v>
      </c>
      <c r="CK747" s="2211">
        <f t="shared" si="806"/>
        <v>43124</v>
      </c>
      <c r="CL747" s="2211">
        <f t="shared" si="806"/>
        <v>43145</v>
      </c>
      <c r="CM747" s="2211">
        <f t="shared" si="806"/>
        <v>43180</v>
      </c>
      <c r="CN747" s="2211">
        <f t="shared" si="806"/>
        <v>43222</v>
      </c>
      <c r="CO747" s="2211">
        <f t="shared" si="806"/>
        <v>43257</v>
      </c>
      <c r="CP747" s="2211">
        <f t="shared" si="806"/>
        <v>43292</v>
      </c>
      <c r="CQ747" s="2211" t="str">
        <f t="shared" si="806"/>
        <v>same as 12/30</v>
      </c>
      <c r="CR747" s="2211">
        <f t="shared" si="806"/>
        <v>43327</v>
      </c>
      <c r="CS747" s="3527">
        <f t="shared" si="806"/>
        <v>43348</v>
      </c>
      <c r="CT747" s="2211">
        <f t="shared" si="806"/>
        <v>43383</v>
      </c>
      <c r="CU747" s="2212">
        <f t="shared" si="806"/>
        <v>43418</v>
      </c>
      <c r="CV747" s="2211">
        <f t="shared" si="806"/>
        <v>43446</v>
      </c>
      <c r="CW747" s="4092">
        <f t="shared" si="806"/>
        <v>43481</v>
      </c>
      <c r="CX747" s="4093">
        <f t="shared" si="806"/>
        <v>43509</v>
      </c>
      <c r="CY747" s="4092">
        <f t="shared" si="806"/>
        <v>43544</v>
      </c>
      <c r="CZ747" s="4093">
        <f t="shared" si="806"/>
        <v>43586</v>
      </c>
      <c r="DA747" s="4093">
        <f t="shared" si="806"/>
        <v>43607</v>
      </c>
      <c r="DB747" s="4094">
        <f t="shared" si="806"/>
        <v>43635</v>
      </c>
      <c r="DC747" s="4092">
        <f t="shared" si="806"/>
        <v>43298</v>
      </c>
      <c r="DD747" s="4093" t="str">
        <f t="shared" si="806"/>
        <v>same as 1/30</v>
      </c>
      <c r="DE747" s="4092">
        <f t="shared" si="806"/>
        <v>43726</v>
      </c>
      <c r="DF747" s="4093">
        <f t="shared" si="806"/>
        <v>43761</v>
      </c>
      <c r="DG747" s="4092">
        <f t="shared" si="806"/>
        <v>43775</v>
      </c>
      <c r="DH747" s="4093">
        <f t="shared" si="806"/>
        <v>43789</v>
      </c>
      <c r="DI747" s="4093">
        <f t="shared" si="806"/>
        <v>43852</v>
      </c>
      <c r="DJ747" s="4093">
        <f t="shared" si="806"/>
        <v>43887</v>
      </c>
      <c r="DK747" s="4093">
        <f t="shared" si="806"/>
        <v>43922</v>
      </c>
    </row>
    <row r="748" spans="1:118" ht="30" hidden="1" customHeight="1" x14ac:dyDescent="0.25">
      <c r="A748" s="4738"/>
      <c r="B748" s="4804"/>
      <c r="C748" s="8" t="s">
        <v>230</v>
      </c>
      <c r="D748" s="18" t="s">
        <v>230</v>
      </c>
      <c r="E748" s="211">
        <v>40543</v>
      </c>
      <c r="F748" s="211">
        <v>40199</v>
      </c>
      <c r="G748" s="211">
        <v>40600</v>
      </c>
      <c r="H748" s="211">
        <v>40270</v>
      </c>
      <c r="I748" s="211">
        <v>40669</v>
      </c>
      <c r="J748" s="211">
        <v>40332</v>
      </c>
      <c r="K748" s="209">
        <v>40732</v>
      </c>
      <c r="L748" s="209" t="s">
        <v>25</v>
      </c>
      <c r="M748" s="210">
        <v>40767</v>
      </c>
      <c r="N748" s="210">
        <v>40802</v>
      </c>
      <c r="O748" s="210">
        <f>O744</f>
        <v>40837</v>
      </c>
      <c r="P748" s="210" t="s">
        <v>107</v>
      </c>
      <c r="Q748" s="210">
        <f>Q744</f>
        <v>40921</v>
      </c>
      <c r="R748" s="210">
        <f>R744</f>
        <v>40956</v>
      </c>
      <c r="S748" s="911"/>
      <c r="T748" s="2248"/>
      <c r="U748" s="911"/>
      <c r="V748" s="2248"/>
      <c r="W748" s="210">
        <v>41123</v>
      </c>
      <c r="X748" s="2248">
        <v>41123</v>
      </c>
      <c r="Y748" s="911">
        <f>Y744-4</f>
        <v>40835</v>
      </c>
      <c r="Z748" s="911">
        <f t="shared" ref="Z748:AE748" si="807">Z747-6</f>
        <v>-6</v>
      </c>
      <c r="AA748" s="911">
        <f t="shared" si="807"/>
        <v>-6</v>
      </c>
      <c r="AB748" s="911">
        <f t="shared" si="807"/>
        <v>41242</v>
      </c>
      <c r="AC748" s="511">
        <f t="shared" si="807"/>
        <v>40905</v>
      </c>
      <c r="AD748" s="511">
        <f t="shared" si="807"/>
        <v>41312</v>
      </c>
      <c r="AE748" s="511">
        <f t="shared" si="807"/>
        <v>41340</v>
      </c>
      <c r="AF748" s="511">
        <f>AF747-6</f>
        <v>41375</v>
      </c>
      <c r="AG748" s="511">
        <f t="shared" ref="AG748:AR748" si="808">AG747-6</f>
        <v>41403</v>
      </c>
      <c r="AH748" s="511">
        <f t="shared" si="808"/>
        <v>41431</v>
      </c>
      <c r="AI748" s="511">
        <f t="shared" si="808"/>
        <v>41460</v>
      </c>
      <c r="AJ748" s="209" t="s">
        <v>25</v>
      </c>
      <c r="AK748" s="511">
        <f t="shared" si="808"/>
        <v>41494</v>
      </c>
      <c r="AL748" s="511">
        <f t="shared" si="808"/>
        <v>41522</v>
      </c>
      <c r="AM748" s="511">
        <f t="shared" si="808"/>
        <v>41557</v>
      </c>
      <c r="AN748" s="511">
        <f t="shared" si="808"/>
        <v>41585</v>
      </c>
      <c r="AO748" s="511">
        <f t="shared" si="808"/>
        <v>41620</v>
      </c>
      <c r="AP748" s="511">
        <f t="shared" si="808"/>
        <v>41669</v>
      </c>
      <c r="AQ748" s="511">
        <f t="shared" si="808"/>
        <v>41339</v>
      </c>
      <c r="AR748" s="511">
        <f t="shared" si="808"/>
        <v>41732</v>
      </c>
      <c r="AS748" s="511">
        <f>AS747-6</f>
        <v>41767</v>
      </c>
      <c r="AT748" s="511">
        <f>AT747-6</f>
        <v>41802</v>
      </c>
      <c r="AU748" s="209" t="s">
        <v>106</v>
      </c>
      <c r="AV748" s="511">
        <f t="shared" ref="AV748:BA748" si="809">AV747-6</f>
        <v>41465</v>
      </c>
      <c r="AW748" s="511">
        <f t="shared" si="809"/>
        <v>41501</v>
      </c>
      <c r="AX748" s="511">
        <f t="shared" si="809"/>
        <v>41549</v>
      </c>
      <c r="AY748" s="511">
        <f t="shared" si="809"/>
        <v>41942</v>
      </c>
      <c r="AZ748" s="511">
        <f t="shared" si="809"/>
        <v>41977</v>
      </c>
      <c r="BA748" s="511">
        <f t="shared" si="809"/>
        <v>42012</v>
      </c>
      <c r="BB748" s="512">
        <f>BB747-12</f>
        <v>42041</v>
      </c>
      <c r="BC748" s="511">
        <f>BC747-6</f>
        <v>42082</v>
      </c>
      <c r="BD748" s="209" t="s">
        <v>67</v>
      </c>
      <c r="BE748" s="209" t="s">
        <v>67</v>
      </c>
      <c r="BF748" s="511">
        <f>BF747-6</f>
        <v>42180</v>
      </c>
      <c r="BG748" s="209" t="s">
        <v>106</v>
      </c>
      <c r="BH748" s="209" t="s">
        <v>106</v>
      </c>
      <c r="BI748" s="511">
        <f>BI747-6</f>
        <v>42257</v>
      </c>
      <c r="BJ748" s="209" t="s">
        <v>109</v>
      </c>
      <c r="BK748" s="209" t="s">
        <v>109</v>
      </c>
      <c r="BL748" s="511">
        <f>BL747-6</f>
        <v>42341</v>
      </c>
      <c r="BM748" s="511">
        <f t="shared" ref="BM748:BR748" si="810">BM747-6</f>
        <v>42376</v>
      </c>
      <c r="BN748" s="511">
        <f t="shared" si="810"/>
        <v>42411</v>
      </c>
      <c r="BO748" s="511">
        <f t="shared" si="810"/>
        <v>42446</v>
      </c>
      <c r="BP748" s="511">
        <f t="shared" si="810"/>
        <v>42481</v>
      </c>
      <c r="BQ748" s="609">
        <f t="shared" si="810"/>
        <v>42516</v>
      </c>
      <c r="BR748" s="45">
        <f t="shared" si="810"/>
        <v>42551</v>
      </c>
      <c r="BS748" s="255" t="s">
        <v>106</v>
      </c>
      <c r="BT748" s="45">
        <f t="shared" ref="BT748:BZ748" si="811">BT747-6</f>
        <v>42579</v>
      </c>
      <c r="BU748" s="175">
        <f t="shared" si="811"/>
        <v>42607</v>
      </c>
      <c r="BV748" s="45">
        <f t="shared" si="811"/>
        <v>42649</v>
      </c>
      <c r="BW748" s="175">
        <f t="shared" si="811"/>
        <v>42677</v>
      </c>
      <c r="BX748" s="45">
        <f t="shared" si="811"/>
        <v>42705</v>
      </c>
      <c r="BY748" s="175">
        <f t="shared" si="811"/>
        <v>42754</v>
      </c>
      <c r="BZ748" s="45">
        <f t="shared" si="811"/>
        <v>42782</v>
      </c>
      <c r="CA748" s="528">
        <f>CA747-6</f>
        <v>42817</v>
      </c>
      <c r="CB748" s="175">
        <f t="shared" ref="CB748:DK748" si="812">CB747-6</f>
        <v>42852</v>
      </c>
      <c r="CC748" s="45">
        <f t="shared" si="812"/>
        <v>42887</v>
      </c>
      <c r="CD748" s="175">
        <f t="shared" si="812"/>
        <v>42922</v>
      </c>
      <c r="CE748" s="45" t="s">
        <v>106</v>
      </c>
      <c r="CF748" s="175">
        <f t="shared" si="812"/>
        <v>42585</v>
      </c>
      <c r="CG748" s="45">
        <f t="shared" si="812"/>
        <v>42992</v>
      </c>
      <c r="CH748" s="45">
        <f t="shared" si="812"/>
        <v>43020</v>
      </c>
      <c r="CI748" s="45">
        <f t="shared" si="812"/>
        <v>43048</v>
      </c>
      <c r="CJ748" s="45">
        <f t="shared" si="812"/>
        <v>43076</v>
      </c>
      <c r="CK748" s="45">
        <f t="shared" si="812"/>
        <v>43118</v>
      </c>
      <c r="CL748" s="45">
        <f t="shared" si="812"/>
        <v>43139</v>
      </c>
      <c r="CM748" s="45">
        <f t="shared" si="812"/>
        <v>43174</v>
      </c>
      <c r="CN748" s="45">
        <f t="shared" si="812"/>
        <v>43216</v>
      </c>
      <c r="CO748" s="45">
        <f t="shared" si="812"/>
        <v>43251</v>
      </c>
      <c r="CP748" s="45">
        <f t="shared" si="812"/>
        <v>43286</v>
      </c>
      <c r="CQ748" s="45" t="s">
        <v>106</v>
      </c>
      <c r="CR748" s="45">
        <f t="shared" si="812"/>
        <v>43321</v>
      </c>
      <c r="CS748" s="807">
        <f t="shared" si="812"/>
        <v>43342</v>
      </c>
      <c r="CT748" s="45">
        <f t="shared" si="812"/>
        <v>43377</v>
      </c>
      <c r="CU748" s="175">
        <f t="shared" si="812"/>
        <v>43412</v>
      </c>
      <c r="CV748" s="45">
        <f t="shared" si="812"/>
        <v>43440</v>
      </c>
      <c r="CW748" s="4082">
        <f t="shared" si="812"/>
        <v>43475</v>
      </c>
      <c r="CX748" s="3878">
        <f t="shared" si="812"/>
        <v>43503</v>
      </c>
      <c r="CY748" s="4082">
        <f t="shared" si="812"/>
        <v>43538</v>
      </c>
      <c r="CZ748" s="3878">
        <f t="shared" si="812"/>
        <v>43580</v>
      </c>
      <c r="DA748" s="3878">
        <f t="shared" si="812"/>
        <v>43601</v>
      </c>
      <c r="DB748" s="4088">
        <f t="shared" si="812"/>
        <v>43629</v>
      </c>
      <c r="DC748" s="4082">
        <f t="shared" si="812"/>
        <v>43292</v>
      </c>
      <c r="DD748" s="3878" t="s">
        <v>454</v>
      </c>
      <c r="DE748" s="4082">
        <f t="shared" si="812"/>
        <v>43720</v>
      </c>
      <c r="DF748" s="3878">
        <f t="shared" si="812"/>
        <v>43755</v>
      </c>
      <c r="DG748" s="4082">
        <f t="shared" si="812"/>
        <v>43769</v>
      </c>
      <c r="DH748" s="3878">
        <f>DH747-6</f>
        <v>43783</v>
      </c>
      <c r="DI748" s="3878">
        <f>DI747-6</f>
        <v>43846</v>
      </c>
      <c r="DJ748" s="3878">
        <f t="shared" si="812"/>
        <v>43881</v>
      </c>
      <c r="DK748" s="3878">
        <f t="shared" si="812"/>
        <v>43916</v>
      </c>
    </row>
    <row r="749" spans="1:118" ht="30" hidden="1" customHeight="1" x14ac:dyDescent="0.25">
      <c r="A749" s="4738"/>
      <c r="B749" s="4804"/>
      <c r="C749" s="2133" t="s">
        <v>182</v>
      </c>
      <c r="D749" s="2255" t="s">
        <v>182</v>
      </c>
      <c r="E749" s="2134"/>
      <c r="F749" s="2134"/>
      <c r="G749" s="2134"/>
      <c r="H749" s="2134"/>
      <c r="I749" s="2134"/>
      <c r="J749" s="2134"/>
      <c r="K749" s="2134"/>
      <c r="L749" s="2134"/>
      <c r="M749" s="2216"/>
      <c r="N749" s="2216"/>
      <c r="O749" s="2216">
        <f>O744-4</f>
        <v>40833</v>
      </c>
      <c r="P749" s="2216" t="s">
        <v>107</v>
      </c>
      <c r="Q749" s="2216">
        <f>Q744-4</f>
        <v>40917</v>
      </c>
      <c r="R749" s="2216">
        <f>R744-4</f>
        <v>40952</v>
      </c>
      <c r="S749" s="2216"/>
      <c r="T749" s="2256"/>
      <c r="U749" s="2216"/>
      <c r="V749" s="2256"/>
      <c r="W749" s="2216">
        <v>41092</v>
      </c>
      <c r="X749" s="2256">
        <v>41092</v>
      </c>
      <c r="Y749" s="2216">
        <f>Y748-30</f>
        <v>40805</v>
      </c>
      <c r="Z749" s="2216">
        <f t="shared" ref="Z749:AE749" si="813">Z748-21</f>
        <v>-27</v>
      </c>
      <c r="AA749" s="2216">
        <f t="shared" si="813"/>
        <v>-27</v>
      </c>
      <c r="AB749" s="2216">
        <f t="shared" si="813"/>
        <v>41221</v>
      </c>
      <c r="AC749" s="1341">
        <f t="shared" si="813"/>
        <v>40884</v>
      </c>
      <c r="AD749" s="1341">
        <f t="shared" si="813"/>
        <v>41291</v>
      </c>
      <c r="AE749" s="1341">
        <f t="shared" si="813"/>
        <v>41319</v>
      </c>
      <c r="AF749" s="1341">
        <f>AF748-21</f>
        <v>41354</v>
      </c>
      <c r="AG749" s="1341">
        <f t="shared" ref="AG749:AR749" si="814">AG748-21</f>
        <v>41382</v>
      </c>
      <c r="AH749" s="1341">
        <f t="shared" si="814"/>
        <v>41410</v>
      </c>
      <c r="AI749" s="1341">
        <f t="shared" si="814"/>
        <v>41439</v>
      </c>
      <c r="AJ749" s="2134" t="s">
        <v>25</v>
      </c>
      <c r="AK749" s="1341">
        <f t="shared" si="814"/>
        <v>41473</v>
      </c>
      <c r="AL749" s="1341">
        <f t="shared" si="814"/>
        <v>41501</v>
      </c>
      <c r="AM749" s="1341">
        <f t="shared" si="814"/>
        <v>41536</v>
      </c>
      <c r="AN749" s="1341">
        <f t="shared" si="814"/>
        <v>41564</v>
      </c>
      <c r="AO749" s="1341">
        <f t="shared" si="814"/>
        <v>41599</v>
      </c>
      <c r="AP749" s="1341">
        <f t="shared" si="814"/>
        <v>41648</v>
      </c>
      <c r="AQ749" s="2257">
        <f>AQ748-42</f>
        <v>41297</v>
      </c>
      <c r="AR749" s="1341">
        <f t="shared" si="814"/>
        <v>41711</v>
      </c>
      <c r="AS749" s="2257">
        <f>AS748-28</f>
        <v>41739</v>
      </c>
      <c r="AT749" s="1341">
        <f>AT748-21</f>
        <v>41781</v>
      </c>
      <c r="AU749" s="2134" t="s">
        <v>106</v>
      </c>
      <c r="AV749" s="1341">
        <f t="shared" ref="AV749:BA749" si="815">AV748-21</f>
        <v>41444</v>
      </c>
      <c r="AW749" s="1341">
        <f t="shared" si="815"/>
        <v>41480</v>
      </c>
      <c r="AX749" s="1341">
        <f t="shared" si="815"/>
        <v>41528</v>
      </c>
      <c r="AY749" s="1341">
        <f t="shared" si="815"/>
        <v>41921</v>
      </c>
      <c r="AZ749" s="1341">
        <f t="shared" si="815"/>
        <v>41956</v>
      </c>
      <c r="BA749" s="1341">
        <f t="shared" si="815"/>
        <v>41991</v>
      </c>
      <c r="BB749" s="1341">
        <f>BB748-21</f>
        <v>42020</v>
      </c>
      <c r="BC749" s="1341">
        <f>BC748-21</f>
        <v>42061</v>
      </c>
      <c r="BD749" s="2134" t="s">
        <v>67</v>
      </c>
      <c r="BE749" s="2134" t="s">
        <v>67</v>
      </c>
      <c r="BF749" s="1341">
        <f>BF748-21</f>
        <v>42159</v>
      </c>
      <c r="BG749" s="2134" t="s">
        <v>106</v>
      </c>
      <c r="BH749" s="2134" t="s">
        <v>106</v>
      </c>
      <c r="BI749" s="1341">
        <f>BI748-21</f>
        <v>42236</v>
      </c>
      <c r="BJ749" s="2134" t="s">
        <v>109</v>
      </c>
      <c r="BK749" s="2134" t="s">
        <v>109</v>
      </c>
      <c r="BL749" s="1341">
        <f>BL748-21</f>
        <v>42320</v>
      </c>
      <c r="BM749" s="1341">
        <f t="shared" ref="BM749:BR749" si="816">BM748-21</f>
        <v>42355</v>
      </c>
      <c r="BN749" s="1341">
        <f t="shared" si="816"/>
        <v>42390</v>
      </c>
      <c r="BO749" s="1341">
        <f t="shared" si="816"/>
        <v>42425</v>
      </c>
      <c r="BP749" s="1341">
        <f t="shared" si="816"/>
        <v>42460</v>
      </c>
      <c r="BQ749" s="1351">
        <f t="shared" si="816"/>
        <v>42495</v>
      </c>
      <c r="BR749" s="2146">
        <f t="shared" si="816"/>
        <v>42530</v>
      </c>
      <c r="BS749" s="1630" t="s">
        <v>106</v>
      </c>
      <c r="BT749" s="2146">
        <f t="shared" ref="BT749:BZ749" si="817">BT748-21</f>
        <v>42558</v>
      </c>
      <c r="BU749" s="2220">
        <f t="shared" si="817"/>
        <v>42586</v>
      </c>
      <c r="BV749" s="2146">
        <f t="shared" si="817"/>
        <v>42628</v>
      </c>
      <c r="BW749" s="2220">
        <f t="shared" si="817"/>
        <v>42656</v>
      </c>
      <c r="BX749" s="2146">
        <f t="shared" si="817"/>
        <v>42684</v>
      </c>
      <c r="BY749" s="2220">
        <f t="shared" si="817"/>
        <v>42733</v>
      </c>
      <c r="BZ749" s="2146">
        <f t="shared" si="817"/>
        <v>42761</v>
      </c>
      <c r="CA749" s="2287">
        <f>CA748-21</f>
        <v>42796</v>
      </c>
      <c r="CB749" s="2220">
        <f t="shared" ref="CB749:DK749" si="818">CB748-21</f>
        <v>42831</v>
      </c>
      <c r="CC749" s="2146">
        <f t="shared" si="818"/>
        <v>42866</v>
      </c>
      <c r="CD749" s="2220">
        <f t="shared" si="818"/>
        <v>42901</v>
      </c>
      <c r="CE749" s="2146" t="s">
        <v>106</v>
      </c>
      <c r="CF749" s="2220">
        <f t="shared" si="818"/>
        <v>42564</v>
      </c>
      <c r="CG749" s="2146">
        <f t="shared" si="818"/>
        <v>42971</v>
      </c>
      <c r="CH749" s="2146">
        <f t="shared" si="818"/>
        <v>42999</v>
      </c>
      <c r="CI749" s="2146">
        <f t="shared" si="818"/>
        <v>43027</v>
      </c>
      <c r="CJ749" s="2146">
        <f t="shared" si="818"/>
        <v>43055</v>
      </c>
      <c r="CK749" s="2146">
        <f t="shared" si="818"/>
        <v>43097</v>
      </c>
      <c r="CL749" s="2146">
        <f t="shared" si="818"/>
        <v>43118</v>
      </c>
      <c r="CM749" s="2146">
        <f t="shared" si="818"/>
        <v>43153</v>
      </c>
      <c r="CN749" s="2146">
        <f t="shared" si="818"/>
        <v>43195</v>
      </c>
      <c r="CO749" s="2146">
        <f t="shared" si="818"/>
        <v>43230</v>
      </c>
      <c r="CP749" s="2146">
        <f t="shared" si="818"/>
        <v>43265</v>
      </c>
      <c r="CQ749" s="2146" t="s">
        <v>106</v>
      </c>
      <c r="CR749" s="2146">
        <f t="shared" si="818"/>
        <v>43300</v>
      </c>
      <c r="CS749" s="3528">
        <f t="shared" si="818"/>
        <v>43321</v>
      </c>
      <c r="CT749" s="2146">
        <f t="shared" si="818"/>
        <v>43356</v>
      </c>
      <c r="CU749" s="2220">
        <f t="shared" si="818"/>
        <v>43391</v>
      </c>
      <c r="CV749" s="2146">
        <f t="shared" si="818"/>
        <v>43419</v>
      </c>
      <c r="CW749" s="4095">
        <f t="shared" si="818"/>
        <v>43454</v>
      </c>
      <c r="CX749" s="4096">
        <f t="shared" si="818"/>
        <v>43482</v>
      </c>
      <c r="CY749" s="4095">
        <f t="shared" si="818"/>
        <v>43517</v>
      </c>
      <c r="CZ749" s="4096">
        <f t="shared" si="818"/>
        <v>43559</v>
      </c>
      <c r="DA749" s="4096">
        <f t="shared" si="818"/>
        <v>43580</v>
      </c>
      <c r="DB749" s="4097">
        <f t="shared" si="818"/>
        <v>43608</v>
      </c>
      <c r="DC749" s="4095">
        <f t="shared" si="818"/>
        <v>43271</v>
      </c>
      <c r="DD749" s="4096" t="s">
        <v>454</v>
      </c>
      <c r="DE749" s="4095">
        <f t="shared" si="818"/>
        <v>43699</v>
      </c>
      <c r="DF749" s="4096">
        <f t="shared" si="818"/>
        <v>43734</v>
      </c>
      <c r="DG749" s="4095">
        <f t="shared" si="818"/>
        <v>43748</v>
      </c>
      <c r="DH749" s="4096">
        <f>DH748-21</f>
        <v>43762</v>
      </c>
      <c r="DI749" s="4096">
        <f>DI748-21</f>
        <v>43825</v>
      </c>
      <c r="DJ749" s="4096">
        <f t="shared" si="818"/>
        <v>43860</v>
      </c>
      <c r="DK749" s="4096">
        <f t="shared" si="818"/>
        <v>43895</v>
      </c>
    </row>
    <row r="750" spans="1:118" ht="30" hidden="1" customHeight="1" x14ac:dyDescent="0.25">
      <c r="A750" s="4738"/>
      <c r="B750" s="4804"/>
      <c r="C750" s="2133" t="s">
        <v>227</v>
      </c>
      <c r="D750" s="2255" t="s">
        <v>227</v>
      </c>
      <c r="E750" s="2134"/>
      <c r="F750" s="2134"/>
      <c r="G750" s="2134"/>
      <c r="H750" s="2134"/>
      <c r="I750" s="2134"/>
      <c r="J750" s="2134"/>
      <c r="K750" s="2134"/>
      <c r="L750" s="2134"/>
      <c r="M750" s="2216"/>
      <c r="N750" s="2216"/>
      <c r="O750" s="2216">
        <f>O749-7</f>
        <v>40826</v>
      </c>
      <c r="P750" s="2216" t="s">
        <v>107</v>
      </c>
      <c r="Q750" s="2216">
        <f>Q749-7</f>
        <v>40910</v>
      </c>
      <c r="R750" s="2216">
        <f>R749-7</f>
        <v>40945</v>
      </c>
      <c r="S750" s="2216"/>
      <c r="T750" s="2256"/>
      <c r="U750" s="2216"/>
      <c r="V750" s="2256"/>
      <c r="W750" s="2216">
        <v>41089</v>
      </c>
      <c r="X750" s="2256">
        <v>41089</v>
      </c>
      <c r="Y750" s="2216">
        <f>Y749-3</f>
        <v>40802</v>
      </c>
      <c r="Z750" s="2216">
        <f>Z749-4</f>
        <v>-31</v>
      </c>
      <c r="AA750" s="2216">
        <f>AA749-4</f>
        <v>-31</v>
      </c>
      <c r="AB750" s="2216">
        <f>AB749-3</f>
        <v>41218</v>
      </c>
      <c r="AC750" s="1341">
        <f t="shared" ref="AC750:AI750" si="819">AC749-4</f>
        <v>40880</v>
      </c>
      <c r="AD750" s="1341">
        <f t="shared" si="819"/>
        <v>41287</v>
      </c>
      <c r="AE750" s="1341">
        <f t="shared" si="819"/>
        <v>41315</v>
      </c>
      <c r="AF750" s="1341">
        <f t="shared" si="819"/>
        <v>41350</v>
      </c>
      <c r="AG750" s="1341">
        <f t="shared" si="819"/>
        <v>41378</v>
      </c>
      <c r="AH750" s="1341">
        <f t="shared" si="819"/>
        <v>41406</v>
      </c>
      <c r="AI750" s="1341">
        <f t="shared" si="819"/>
        <v>41435</v>
      </c>
      <c r="AJ750" s="2134" t="s">
        <v>25</v>
      </c>
      <c r="AK750" s="1341">
        <f>AK749-4</f>
        <v>41469</v>
      </c>
      <c r="AL750" s="1341">
        <f>AL749-4</f>
        <v>41497</v>
      </c>
      <c r="AM750" s="1341">
        <f t="shared" ref="AM750:AR750" si="820">AM749-4</f>
        <v>41532</v>
      </c>
      <c r="AN750" s="1341">
        <f t="shared" si="820"/>
        <v>41560</v>
      </c>
      <c r="AO750" s="1341">
        <f t="shared" si="820"/>
        <v>41595</v>
      </c>
      <c r="AP750" s="1341">
        <f t="shared" si="820"/>
        <v>41644</v>
      </c>
      <c r="AQ750" s="1341">
        <f t="shared" si="820"/>
        <v>41293</v>
      </c>
      <c r="AR750" s="1341">
        <f t="shared" si="820"/>
        <v>41707</v>
      </c>
      <c r="AS750" s="1341">
        <f>AS749-4</f>
        <v>41735</v>
      </c>
      <c r="AT750" s="1341">
        <f>AT749-4</f>
        <v>41777</v>
      </c>
      <c r="AU750" s="2134" t="s">
        <v>106</v>
      </c>
      <c r="AV750" s="1341">
        <f t="shared" ref="AV750:BA750" si="821">AV749-4</f>
        <v>41440</v>
      </c>
      <c r="AW750" s="1341">
        <f t="shared" si="821"/>
        <v>41476</v>
      </c>
      <c r="AX750" s="1341">
        <f t="shared" si="821"/>
        <v>41524</v>
      </c>
      <c r="AY750" s="1341">
        <f t="shared" si="821"/>
        <v>41917</v>
      </c>
      <c r="AZ750" s="1341">
        <f t="shared" si="821"/>
        <v>41952</v>
      </c>
      <c r="BA750" s="1341">
        <f t="shared" si="821"/>
        <v>41987</v>
      </c>
      <c r="BB750" s="1341">
        <f>BB749-4</f>
        <v>42016</v>
      </c>
      <c r="BC750" s="1341">
        <f>BC749-4</f>
        <v>42057</v>
      </c>
      <c r="BD750" s="2134" t="s">
        <v>67</v>
      </c>
      <c r="BE750" s="2134" t="s">
        <v>67</v>
      </c>
      <c r="BF750" s="1341">
        <f>BF749-4</f>
        <v>42155</v>
      </c>
      <c r="BG750" s="2134" t="s">
        <v>106</v>
      </c>
      <c r="BH750" s="2134" t="s">
        <v>106</v>
      </c>
      <c r="BI750" s="1341">
        <f>BI749-4</f>
        <v>42232</v>
      </c>
      <c r="BJ750" s="2134" t="s">
        <v>109</v>
      </c>
      <c r="BK750" s="2134" t="s">
        <v>109</v>
      </c>
      <c r="BL750" s="1341">
        <f>BL749-4</f>
        <v>42316</v>
      </c>
      <c r="BM750" s="1341">
        <f t="shared" ref="BM750:BR750" si="822">BM749-4</f>
        <v>42351</v>
      </c>
      <c r="BN750" s="1341">
        <f t="shared" si="822"/>
        <v>42386</v>
      </c>
      <c r="BO750" s="1341">
        <f t="shared" si="822"/>
        <v>42421</v>
      </c>
      <c r="BP750" s="1341">
        <f t="shared" si="822"/>
        <v>42456</v>
      </c>
      <c r="BQ750" s="1351">
        <f t="shared" si="822"/>
        <v>42491</v>
      </c>
      <c r="BR750" s="2146">
        <f t="shared" si="822"/>
        <v>42526</v>
      </c>
      <c r="BS750" s="1630" t="s">
        <v>106</v>
      </c>
      <c r="BT750" s="2146">
        <f t="shared" ref="BT750:BZ750" si="823">BT749-4</f>
        <v>42554</v>
      </c>
      <c r="BU750" s="2220">
        <f t="shared" si="823"/>
        <v>42582</v>
      </c>
      <c r="BV750" s="2146">
        <f t="shared" si="823"/>
        <v>42624</v>
      </c>
      <c r="BW750" s="2220">
        <f t="shared" si="823"/>
        <v>42652</v>
      </c>
      <c r="BX750" s="2146">
        <f t="shared" si="823"/>
        <v>42680</v>
      </c>
      <c r="BY750" s="2220">
        <f t="shared" si="823"/>
        <v>42729</v>
      </c>
      <c r="BZ750" s="2146">
        <f t="shared" si="823"/>
        <v>42757</v>
      </c>
      <c r="CA750" s="2287">
        <f>CA749-4</f>
        <v>42792</v>
      </c>
      <c r="CB750" s="2220">
        <f t="shared" ref="CB750:DK750" si="824">CB749-4</f>
        <v>42827</v>
      </c>
      <c r="CC750" s="2146">
        <f t="shared" si="824"/>
        <v>42862</v>
      </c>
      <c r="CD750" s="2220">
        <f t="shared" si="824"/>
        <v>42897</v>
      </c>
      <c r="CE750" s="2146" t="s">
        <v>106</v>
      </c>
      <c r="CF750" s="2220">
        <f t="shared" si="824"/>
        <v>42560</v>
      </c>
      <c r="CG750" s="2146">
        <f t="shared" si="824"/>
        <v>42967</v>
      </c>
      <c r="CH750" s="2146">
        <f t="shared" si="824"/>
        <v>42995</v>
      </c>
      <c r="CI750" s="2146">
        <f t="shared" si="824"/>
        <v>43023</v>
      </c>
      <c r="CJ750" s="2146">
        <f t="shared" si="824"/>
        <v>43051</v>
      </c>
      <c r="CK750" s="2146">
        <f t="shared" si="824"/>
        <v>43093</v>
      </c>
      <c r="CL750" s="2146">
        <f t="shared" si="824"/>
        <v>43114</v>
      </c>
      <c r="CM750" s="2146">
        <f t="shared" si="824"/>
        <v>43149</v>
      </c>
      <c r="CN750" s="2146">
        <f t="shared" si="824"/>
        <v>43191</v>
      </c>
      <c r="CO750" s="2146">
        <f t="shared" si="824"/>
        <v>43226</v>
      </c>
      <c r="CP750" s="2146">
        <f t="shared" si="824"/>
        <v>43261</v>
      </c>
      <c r="CQ750" s="2146" t="s">
        <v>106</v>
      </c>
      <c r="CR750" s="2146">
        <f t="shared" si="824"/>
        <v>43296</v>
      </c>
      <c r="CS750" s="3528">
        <f t="shared" si="824"/>
        <v>43317</v>
      </c>
      <c r="CT750" s="2146">
        <f t="shared" si="824"/>
        <v>43352</v>
      </c>
      <c r="CU750" s="2220">
        <f t="shared" si="824"/>
        <v>43387</v>
      </c>
      <c r="CV750" s="2146">
        <f t="shared" si="824"/>
        <v>43415</v>
      </c>
      <c r="CW750" s="4095">
        <f t="shared" si="824"/>
        <v>43450</v>
      </c>
      <c r="CX750" s="4096">
        <f t="shared" si="824"/>
        <v>43478</v>
      </c>
      <c r="CY750" s="4095">
        <f t="shared" si="824"/>
        <v>43513</v>
      </c>
      <c r="CZ750" s="4096">
        <f t="shared" si="824"/>
        <v>43555</v>
      </c>
      <c r="DA750" s="4096">
        <f t="shared" si="824"/>
        <v>43576</v>
      </c>
      <c r="DB750" s="4097">
        <f t="shared" si="824"/>
        <v>43604</v>
      </c>
      <c r="DC750" s="3808">
        <f t="shared" si="824"/>
        <v>43267</v>
      </c>
      <c r="DD750" s="4096" t="s">
        <v>454</v>
      </c>
      <c r="DE750" s="4095">
        <f t="shared" si="824"/>
        <v>43695</v>
      </c>
      <c r="DF750" s="4096">
        <f t="shared" si="824"/>
        <v>43730</v>
      </c>
      <c r="DG750" s="4095">
        <f t="shared" si="824"/>
        <v>43744</v>
      </c>
      <c r="DH750" s="4096">
        <f>DH749-4</f>
        <v>43758</v>
      </c>
      <c r="DI750" s="4096">
        <f>DI749-4</f>
        <v>43821</v>
      </c>
      <c r="DJ750" s="4096">
        <f t="shared" si="824"/>
        <v>43856</v>
      </c>
      <c r="DK750" s="4096">
        <f t="shared" si="824"/>
        <v>43891</v>
      </c>
    </row>
    <row r="751" spans="1:118" ht="30" customHeight="1" x14ac:dyDescent="0.25">
      <c r="A751" s="4738"/>
      <c r="B751" s="4804"/>
      <c r="C751" s="2133" t="s">
        <v>226</v>
      </c>
      <c r="D751" s="2255" t="s">
        <v>226</v>
      </c>
      <c r="E751" s="2134">
        <v>40529</v>
      </c>
      <c r="F751" s="2134">
        <v>40543</v>
      </c>
      <c r="G751" s="2134">
        <v>40195</v>
      </c>
      <c r="H751" s="2134">
        <v>40249</v>
      </c>
      <c r="I751" s="2134">
        <v>40648</v>
      </c>
      <c r="J751" s="2134">
        <v>40665</v>
      </c>
      <c r="K751" s="2134">
        <v>40711</v>
      </c>
      <c r="L751" s="2134" t="s">
        <v>25</v>
      </c>
      <c r="M751" s="2216">
        <v>40746</v>
      </c>
      <c r="N751" s="2216">
        <v>40781</v>
      </c>
      <c r="O751" s="2216">
        <f>O750-3</f>
        <v>40823</v>
      </c>
      <c r="P751" s="2216" t="s">
        <v>107</v>
      </c>
      <c r="Q751" s="2216">
        <f>Q750-3</f>
        <v>40907</v>
      </c>
      <c r="R751" s="2216">
        <f>R750-3</f>
        <v>40942</v>
      </c>
      <c r="S751" s="2216"/>
      <c r="T751" s="2256"/>
      <c r="U751" s="2216"/>
      <c r="V751" s="2256"/>
      <c r="W751" s="2216">
        <v>41085</v>
      </c>
      <c r="X751" s="2256">
        <v>41085</v>
      </c>
      <c r="Y751" s="2216">
        <f>Y750-4</f>
        <v>40798</v>
      </c>
      <c r="Z751" s="2216">
        <f>Z750-4</f>
        <v>-35</v>
      </c>
      <c r="AA751" s="2216">
        <f>AA750-4</f>
        <v>-35</v>
      </c>
      <c r="AB751" s="2216">
        <f>AB750-4</f>
        <v>41214</v>
      </c>
      <c r="AC751" s="1341">
        <f t="shared" ref="AC751:AI751" si="825">AC750-3</f>
        <v>40877</v>
      </c>
      <c r="AD751" s="1341">
        <f t="shared" si="825"/>
        <v>41284</v>
      </c>
      <c r="AE751" s="1341">
        <f t="shared" si="825"/>
        <v>41312</v>
      </c>
      <c r="AF751" s="1341">
        <f t="shared" si="825"/>
        <v>41347</v>
      </c>
      <c r="AG751" s="1341">
        <f t="shared" si="825"/>
        <v>41375</v>
      </c>
      <c r="AH751" s="1341">
        <f t="shared" si="825"/>
        <v>41403</v>
      </c>
      <c r="AI751" s="1341">
        <f t="shared" si="825"/>
        <v>41432</v>
      </c>
      <c r="AJ751" s="2134" t="s">
        <v>25</v>
      </c>
      <c r="AK751" s="1341">
        <f>AK750-3</f>
        <v>41466</v>
      </c>
      <c r="AL751" s="1341">
        <f>AL750-3</f>
        <v>41494</v>
      </c>
      <c r="AM751" s="1341">
        <f t="shared" ref="AM751:AR751" si="826">AM750-3</f>
        <v>41529</v>
      </c>
      <c r="AN751" s="1341">
        <f t="shared" si="826"/>
        <v>41557</v>
      </c>
      <c r="AO751" s="1341">
        <f t="shared" si="826"/>
        <v>41592</v>
      </c>
      <c r="AP751" s="1341">
        <f t="shared" si="826"/>
        <v>41641</v>
      </c>
      <c r="AQ751" s="1341">
        <f t="shared" si="826"/>
        <v>41290</v>
      </c>
      <c r="AR751" s="1341">
        <f t="shared" si="826"/>
        <v>41704</v>
      </c>
      <c r="AS751" s="1341">
        <f>AS750-3</f>
        <v>41732</v>
      </c>
      <c r="AT751" s="1341">
        <f>AT750-3</f>
        <v>41774</v>
      </c>
      <c r="AU751" s="2134" t="s">
        <v>106</v>
      </c>
      <c r="AV751" s="1341">
        <f t="shared" ref="AV751:BA751" si="827">AV750-3</f>
        <v>41437</v>
      </c>
      <c r="AW751" s="1341">
        <f t="shared" si="827"/>
        <v>41473</v>
      </c>
      <c r="AX751" s="1341">
        <f t="shared" si="827"/>
        <v>41521</v>
      </c>
      <c r="AY751" s="1341">
        <f t="shared" si="827"/>
        <v>41914</v>
      </c>
      <c r="AZ751" s="1341">
        <f t="shared" si="827"/>
        <v>41949</v>
      </c>
      <c r="BA751" s="1341">
        <f t="shared" si="827"/>
        <v>41984</v>
      </c>
      <c r="BB751" s="1341">
        <f>BB750-3</f>
        <v>42013</v>
      </c>
      <c r="BC751" s="1341">
        <f>BC750-3</f>
        <v>42054</v>
      </c>
      <c r="BD751" s="2134" t="s">
        <v>67</v>
      </c>
      <c r="BE751" s="2134" t="s">
        <v>67</v>
      </c>
      <c r="BF751" s="1341">
        <f>BF750-3</f>
        <v>42152</v>
      </c>
      <c r="BG751" s="2134" t="s">
        <v>106</v>
      </c>
      <c r="BH751" s="2134" t="s">
        <v>106</v>
      </c>
      <c r="BI751" s="1341">
        <f>BI750-3</f>
        <v>42229</v>
      </c>
      <c r="BJ751" s="2134" t="s">
        <v>109</v>
      </c>
      <c r="BK751" s="2134" t="s">
        <v>109</v>
      </c>
      <c r="BL751" s="1341">
        <f>BL750-3</f>
        <v>42313</v>
      </c>
      <c r="BM751" s="1341">
        <f t="shared" ref="BM751:BR751" si="828">BM750-3</f>
        <v>42348</v>
      </c>
      <c r="BN751" s="1341">
        <f t="shared" si="828"/>
        <v>42383</v>
      </c>
      <c r="BO751" s="1341">
        <f t="shared" si="828"/>
        <v>42418</v>
      </c>
      <c r="BP751" s="1341">
        <f t="shared" si="828"/>
        <v>42453</v>
      </c>
      <c r="BQ751" s="1351">
        <f t="shared" si="828"/>
        <v>42488</v>
      </c>
      <c r="BR751" s="2146">
        <f t="shared" si="828"/>
        <v>42523</v>
      </c>
      <c r="BS751" s="1630" t="s">
        <v>106</v>
      </c>
      <c r="BT751" s="2146">
        <f t="shared" ref="BT751:BZ751" si="829">BT750-3</f>
        <v>42551</v>
      </c>
      <c r="BU751" s="2220">
        <f t="shared" si="829"/>
        <v>42579</v>
      </c>
      <c r="BV751" s="2146">
        <f t="shared" si="829"/>
        <v>42621</v>
      </c>
      <c r="BW751" s="2220">
        <f t="shared" si="829"/>
        <v>42649</v>
      </c>
      <c r="BX751" s="2146">
        <f t="shared" si="829"/>
        <v>42677</v>
      </c>
      <c r="BY751" s="2220">
        <f t="shared" si="829"/>
        <v>42726</v>
      </c>
      <c r="BZ751" s="2146">
        <f t="shared" si="829"/>
        <v>42754</v>
      </c>
      <c r="CA751" s="2287">
        <f>CA750-3</f>
        <v>42789</v>
      </c>
      <c r="CB751" s="2220">
        <f t="shared" ref="CB751:CY751" si="830">CB750-3</f>
        <v>42824</v>
      </c>
      <c r="CC751" s="2146">
        <f t="shared" si="830"/>
        <v>42859</v>
      </c>
      <c r="CD751" s="2220">
        <f t="shared" si="830"/>
        <v>42894</v>
      </c>
      <c r="CE751" s="2146" t="s">
        <v>106</v>
      </c>
      <c r="CF751" s="2220">
        <f t="shared" si="830"/>
        <v>42557</v>
      </c>
      <c r="CG751" s="2146">
        <f t="shared" si="830"/>
        <v>42964</v>
      </c>
      <c r="CH751" s="2146">
        <f t="shared" si="830"/>
        <v>42992</v>
      </c>
      <c r="CI751" s="2146">
        <f t="shared" si="830"/>
        <v>43020</v>
      </c>
      <c r="CJ751" s="2146">
        <f t="shared" si="830"/>
        <v>43048</v>
      </c>
      <c r="CK751" s="2146">
        <f t="shared" si="830"/>
        <v>43090</v>
      </c>
      <c r="CL751" s="2146">
        <f t="shared" si="830"/>
        <v>43111</v>
      </c>
      <c r="CM751" s="2146">
        <f t="shared" si="830"/>
        <v>43146</v>
      </c>
      <c r="CN751" s="2146">
        <f t="shared" si="830"/>
        <v>43188</v>
      </c>
      <c r="CO751" s="2146">
        <f t="shared" si="830"/>
        <v>43223</v>
      </c>
      <c r="CP751" s="2146">
        <f t="shared" si="830"/>
        <v>43258</v>
      </c>
      <c r="CQ751" s="2146" t="s">
        <v>106</v>
      </c>
      <c r="CR751" s="2146">
        <f t="shared" si="830"/>
        <v>43293</v>
      </c>
      <c r="CS751" s="3528">
        <f t="shared" si="830"/>
        <v>43314</v>
      </c>
      <c r="CT751" s="2146">
        <f t="shared" si="830"/>
        <v>43349</v>
      </c>
      <c r="CU751" s="2220">
        <f t="shared" si="830"/>
        <v>43384</v>
      </c>
      <c r="CV751" s="2146">
        <f t="shared" si="830"/>
        <v>43412</v>
      </c>
      <c r="CW751" s="4095">
        <f t="shared" si="830"/>
        <v>43447</v>
      </c>
      <c r="CX751" s="4096">
        <f t="shared" si="830"/>
        <v>43475</v>
      </c>
      <c r="CY751" s="4095">
        <f t="shared" si="830"/>
        <v>43510</v>
      </c>
      <c r="CZ751" s="4096">
        <f>CZ750-3</f>
        <v>43552</v>
      </c>
      <c r="DA751" s="4096">
        <f>DA747-6</f>
        <v>43601</v>
      </c>
      <c r="DB751" s="4095">
        <f>DB747-6</f>
        <v>43629</v>
      </c>
      <c r="DC751" s="3808">
        <f>DC747-6</f>
        <v>43292</v>
      </c>
      <c r="DD751" s="4096" t="s">
        <v>454</v>
      </c>
      <c r="DE751" s="4095">
        <f>DE747-6</f>
        <v>43720</v>
      </c>
      <c r="DF751" s="4095">
        <f>DF747-6</f>
        <v>43755</v>
      </c>
      <c r="DG751" s="4095">
        <f>DG747-6</f>
        <v>43769</v>
      </c>
      <c r="DH751" s="4095">
        <f>DH747-6</f>
        <v>43783</v>
      </c>
      <c r="DI751" s="4096">
        <f>DI750-3</f>
        <v>43818</v>
      </c>
      <c r="DJ751" s="4095">
        <f>DJ747-6</f>
        <v>43881</v>
      </c>
      <c r="DK751" s="4096">
        <f>DK750-3</f>
        <v>43888</v>
      </c>
    </row>
    <row r="752" spans="1:118" ht="30" customHeight="1" x14ac:dyDescent="0.25">
      <c r="A752" s="4738"/>
      <c r="B752" s="4804"/>
      <c r="C752" s="2221" t="s">
        <v>117</v>
      </c>
      <c r="D752" s="2258" t="s">
        <v>117</v>
      </c>
      <c r="E752" s="2222"/>
      <c r="F752" s="2222"/>
      <c r="G752" s="2222"/>
      <c r="H752" s="2222"/>
      <c r="I752" s="2222"/>
      <c r="J752" s="2222"/>
      <c r="K752" s="2222"/>
      <c r="L752" s="2222"/>
      <c r="M752" s="2223"/>
      <c r="N752" s="2223"/>
      <c r="O752" s="2223">
        <v>40809</v>
      </c>
      <c r="P752" s="2223" t="s">
        <v>107</v>
      </c>
      <c r="Q752" s="2259" t="s">
        <v>29</v>
      </c>
      <c r="R752" s="2223">
        <f>R744-28</f>
        <v>40928</v>
      </c>
      <c r="S752" s="2223"/>
      <c r="T752" s="2260"/>
      <c r="U752" s="2223"/>
      <c r="V752" s="2260"/>
      <c r="W752" s="2223">
        <v>41052</v>
      </c>
      <c r="X752" s="2223">
        <f t="shared" ref="X752:AI752" si="831">X751-21</f>
        <v>41064</v>
      </c>
      <c r="Y752" s="2223">
        <f t="shared" si="831"/>
        <v>40777</v>
      </c>
      <c r="Z752" s="2223">
        <f t="shared" si="831"/>
        <v>-56</v>
      </c>
      <c r="AA752" s="2223">
        <f t="shared" si="831"/>
        <v>-56</v>
      </c>
      <c r="AB752" s="2223">
        <f t="shared" si="831"/>
        <v>41193</v>
      </c>
      <c r="AC752" s="2261">
        <f t="shared" si="831"/>
        <v>40856</v>
      </c>
      <c r="AD752" s="2261">
        <f t="shared" si="831"/>
        <v>41263</v>
      </c>
      <c r="AE752" s="2261">
        <f t="shared" si="831"/>
        <v>41291</v>
      </c>
      <c r="AF752" s="2261">
        <f t="shared" si="831"/>
        <v>41326</v>
      </c>
      <c r="AG752" s="2261">
        <f t="shared" si="831"/>
        <v>41354</v>
      </c>
      <c r="AH752" s="2261">
        <f t="shared" si="831"/>
        <v>41382</v>
      </c>
      <c r="AI752" s="2261">
        <f t="shared" si="831"/>
        <v>41411</v>
      </c>
      <c r="AJ752" s="2222" t="s">
        <v>25</v>
      </c>
      <c r="AK752" s="2261">
        <f t="shared" ref="AK752:AP752" si="832">AK751-21</f>
        <v>41445</v>
      </c>
      <c r="AL752" s="2261">
        <f t="shared" si="832"/>
        <v>41473</v>
      </c>
      <c r="AM752" s="2261">
        <f t="shared" si="832"/>
        <v>41508</v>
      </c>
      <c r="AN752" s="2261">
        <f t="shared" si="832"/>
        <v>41536</v>
      </c>
      <c r="AO752" s="2261">
        <f t="shared" si="832"/>
        <v>41571</v>
      </c>
      <c r="AP752" s="2261">
        <f t="shared" si="832"/>
        <v>41620</v>
      </c>
      <c r="AQ752" s="2262">
        <f>AQ751-28</f>
        <v>41262</v>
      </c>
      <c r="AR752" s="2262">
        <f>AR751-42</f>
        <v>41662</v>
      </c>
      <c r="AS752" s="2261">
        <f>AS751-21</f>
        <v>41711</v>
      </c>
      <c r="AT752" s="2261">
        <f>AT751-27</f>
        <v>41747</v>
      </c>
      <c r="AU752" s="2222" t="s">
        <v>106</v>
      </c>
      <c r="AV752" s="2261">
        <f t="shared" ref="AV752:BA752" si="833">AV751-21</f>
        <v>41416</v>
      </c>
      <c r="AW752" s="2261">
        <f t="shared" si="833"/>
        <v>41452</v>
      </c>
      <c r="AX752" s="2261">
        <f t="shared" si="833"/>
        <v>41500</v>
      </c>
      <c r="AY752" s="2261">
        <f t="shared" si="833"/>
        <v>41893</v>
      </c>
      <c r="AZ752" s="2261">
        <f t="shared" si="833"/>
        <v>41928</v>
      </c>
      <c r="BA752" s="2261">
        <f t="shared" si="833"/>
        <v>41963</v>
      </c>
      <c r="BB752" s="2261">
        <f>BB751-21</f>
        <v>41992</v>
      </c>
      <c r="BC752" s="2261">
        <f>BC751-21</f>
        <v>42033</v>
      </c>
      <c r="BD752" s="2222" t="s">
        <v>67</v>
      </c>
      <c r="BE752" s="2222" t="s">
        <v>67</v>
      </c>
      <c r="BF752" s="2261">
        <f>BF751-21</f>
        <v>42131</v>
      </c>
      <c r="BG752" s="2222" t="s">
        <v>106</v>
      </c>
      <c r="BH752" s="2222" t="s">
        <v>106</v>
      </c>
      <c r="BI752" s="2261">
        <f>BI751-21</f>
        <v>42208</v>
      </c>
      <c r="BJ752" s="2222" t="s">
        <v>109</v>
      </c>
      <c r="BK752" s="2222" t="s">
        <v>109</v>
      </c>
      <c r="BL752" s="2261">
        <f>BL751-21</f>
        <v>42292</v>
      </c>
      <c r="BM752" s="2261">
        <f t="shared" ref="BM752:BR752" si="834">BM751-21</f>
        <v>42327</v>
      </c>
      <c r="BN752" s="2261">
        <f t="shared" si="834"/>
        <v>42362</v>
      </c>
      <c r="BO752" s="2261">
        <f t="shared" si="834"/>
        <v>42397</v>
      </c>
      <c r="BP752" s="2261">
        <f t="shared" si="834"/>
        <v>42432</v>
      </c>
      <c r="BQ752" s="2277">
        <f t="shared" si="834"/>
        <v>42467</v>
      </c>
      <c r="BR752" s="2224">
        <f t="shared" si="834"/>
        <v>42502</v>
      </c>
      <c r="BS752" s="2282" t="s">
        <v>106</v>
      </c>
      <c r="BT752" s="2224">
        <f t="shared" ref="BT752:BZ752" si="835">BT751-21</f>
        <v>42530</v>
      </c>
      <c r="BU752" s="2225">
        <f t="shared" si="835"/>
        <v>42558</v>
      </c>
      <c r="BV752" s="2224">
        <f t="shared" si="835"/>
        <v>42600</v>
      </c>
      <c r="BW752" s="2225">
        <f t="shared" si="835"/>
        <v>42628</v>
      </c>
      <c r="BX752" s="2224">
        <f t="shared" si="835"/>
        <v>42656</v>
      </c>
      <c r="BY752" s="2225">
        <f t="shared" si="835"/>
        <v>42705</v>
      </c>
      <c r="BZ752" s="2224">
        <f t="shared" si="835"/>
        <v>42733</v>
      </c>
      <c r="CA752" s="2288">
        <f>CA751-21</f>
        <v>42768</v>
      </c>
      <c r="CB752" s="2225">
        <f t="shared" ref="CB752:CY752" si="836">CB751-21</f>
        <v>42803</v>
      </c>
      <c r="CC752" s="2224">
        <f t="shared" si="836"/>
        <v>42838</v>
      </c>
      <c r="CD752" s="2225">
        <f t="shared" si="836"/>
        <v>42873</v>
      </c>
      <c r="CE752" s="2224" t="s">
        <v>106</v>
      </c>
      <c r="CF752" s="2225">
        <f t="shared" si="836"/>
        <v>42536</v>
      </c>
      <c r="CG752" s="2224">
        <f t="shared" si="836"/>
        <v>42943</v>
      </c>
      <c r="CH752" s="2224">
        <f t="shared" si="836"/>
        <v>42971</v>
      </c>
      <c r="CI752" s="2224">
        <f t="shared" si="836"/>
        <v>42999</v>
      </c>
      <c r="CJ752" s="2224">
        <f t="shared" si="836"/>
        <v>43027</v>
      </c>
      <c r="CK752" s="2224">
        <f t="shared" si="836"/>
        <v>43069</v>
      </c>
      <c r="CL752" s="2224">
        <f t="shared" si="836"/>
        <v>43090</v>
      </c>
      <c r="CM752" s="2224">
        <f t="shared" si="836"/>
        <v>43125</v>
      </c>
      <c r="CN752" s="2224">
        <f t="shared" si="836"/>
        <v>43167</v>
      </c>
      <c r="CO752" s="2224">
        <f t="shared" si="836"/>
        <v>43202</v>
      </c>
      <c r="CP752" s="2224">
        <f t="shared" si="836"/>
        <v>43237</v>
      </c>
      <c r="CQ752" s="2224" t="s">
        <v>106</v>
      </c>
      <c r="CR752" s="2224">
        <f t="shared" si="836"/>
        <v>43272</v>
      </c>
      <c r="CS752" s="3529">
        <f t="shared" si="836"/>
        <v>43293</v>
      </c>
      <c r="CT752" s="2224">
        <f t="shared" si="836"/>
        <v>43328</v>
      </c>
      <c r="CU752" s="2225">
        <f t="shared" si="836"/>
        <v>43363</v>
      </c>
      <c r="CV752" s="2224">
        <f t="shared" si="836"/>
        <v>43391</v>
      </c>
      <c r="CW752" s="4098">
        <f t="shared" si="836"/>
        <v>43426</v>
      </c>
      <c r="CX752" s="4099">
        <f t="shared" si="836"/>
        <v>43454</v>
      </c>
      <c r="CY752" s="4098">
        <f t="shared" si="836"/>
        <v>43489</v>
      </c>
      <c r="CZ752" s="4099">
        <f>CZ751-21</f>
        <v>43531</v>
      </c>
      <c r="DA752" s="4099">
        <f>DA751-28</f>
        <v>43573</v>
      </c>
      <c r="DB752" s="4098">
        <f>DB751-28</f>
        <v>43601</v>
      </c>
      <c r="DC752" s="4099">
        <f>DC751-28</f>
        <v>43264</v>
      </c>
      <c r="DD752" s="4099" t="s">
        <v>454</v>
      </c>
      <c r="DE752" s="4098">
        <f>DE751-28</f>
        <v>43692</v>
      </c>
      <c r="DF752" s="4098">
        <f>DF751-28</f>
        <v>43727</v>
      </c>
      <c r="DG752" s="4098">
        <f>DG751-28</f>
        <v>43741</v>
      </c>
      <c r="DH752" s="4098">
        <f>DH751-28</f>
        <v>43755</v>
      </c>
      <c r="DI752" s="4099">
        <f>DI751-21</f>
        <v>43797</v>
      </c>
      <c r="DJ752" s="4098">
        <f>DJ751-28</f>
        <v>43853</v>
      </c>
      <c r="DK752" s="4099">
        <f>DK751-21</f>
        <v>43867</v>
      </c>
    </row>
    <row r="753" spans="1:115" ht="30" customHeight="1" x14ac:dyDescent="0.25">
      <c r="A753" s="4738"/>
      <c r="B753" s="4804"/>
      <c r="C753" s="2221" t="s">
        <v>23</v>
      </c>
      <c r="D753" s="2258" t="s">
        <v>23</v>
      </c>
      <c r="E753" s="2222">
        <v>40525</v>
      </c>
      <c r="F753" s="2222">
        <v>40532</v>
      </c>
      <c r="G753" s="2222">
        <v>40195</v>
      </c>
      <c r="H753" s="2222">
        <v>40245</v>
      </c>
      <c r="I753" s="2222">
        <v>40644</v>
      </c>
      <c r="J753" s="2222">
        <v>40665</v>
      </c>
      <c r="K753" s="2222">
        <v>40700</v>
      </c>
      <c r="L753" s="2222" t="s">
        <v>25</v>
      </c>
      <c r="M753" s="2223">
        <v>40742</v>
      </c>
      <c r="N753" s="2223">
        <v>40777</v>
      </c>
      <c r="O753" s="2223">
        <f>O752-4</f>
        <v>40805</v>
      </c>
      <c r="P753" s="2223" t="s">
        <v>107</v>
      </c>
      <c r="Q753" s="2259" t="s">
        <v>29</v>
      </c>
      <c r="R753" s="2223">
        <f>R752-4</f>
        <v>40924</v>
      </c>
      <c r="S753" s="2223"/>
      <c r="T753" s="2260"/>
      <c r="U753" s="2223"/>
      <c r="V753" s="2260"/>
      <c r="W753" s="2223">
        <v>41050</v>
      </c>
      <c r="X753" s="2223">
        <f t="shared" ref="X753:AI753" si="837">X752-4</f>
        <v>41060</v>
      </c>
      <c r="Y753" s="2223">
        <f t="shared" si="837"/>
        <v>40773</v>
      </c>
      <c r="Z753" s="2223">
        <f t="shared" si="837"/>
        <v>-60</v>
      </c>
      <c r="AA753" s="2223">
        <f t="shared" si="837"/>
        <v>-60</v>
      </c>
      <c r="AB753" s="2223">
        <f t="shared" si="837"/>
        <v>41189</v>
      </c>
      <c r="AC753" s="2261">
        <f t="shared" si="837"/>
        <v>40852</v>
      </c>
      <c r="AD753" s="2261">
        <f t="shared" si="837"/>
        <v>41259</v>
      </c>
      <c r="AE753" s="2261">
        <f t="shared" si="837"/>
        <v>41287</v>
      </c>
      <c r="AF753" s="2261">
        <f t="shared" si="837"/>
        <v>41322</v>
      </c>
      <c r="AG753" s="2261">
        <f t="shared" si="837"/>
        <v>41350</v>
      </c>
      <c r="AH753" s="2261">
        <f t="shared" si="837"/>
        <v>41378</v>
      </c>
      <c r="AI753" s="2261">
        <f t="shared" si="837"/>
        <v>41407</v>
      </c>
      <c r="AJ753" s="2222" t="s">
        <v>25</v>
      </c>
      <c r="AK753" s="2261">
        <f>AK752-4</f>
        <v>41441</v>
      </c>
      <c r="AL753" s="2261">
        <f>AL752-4</f>
        <v>41469</v>
      </c>
      <c r="AM753" s="2261">
        <f t="shared" ref="AM753:AR753" si="838">AM752-4</f>
        <v>41504</v>
      </c>
      <c r="AN753" s="2261">
        <f t="shared" si="838"/>
        <v>41532</v>
      </c>
      <c r="AO753" s="2261">
        <f t="shared" si="838"/>
        <v>41567</v>
      </c>
      <c r="AP753" s="2261">
        <f t="shared" si="838"/>
        <v>41616</v>
      </c>
      <c r="AQ753" s="2261">
        <f t="shared" si="838"/>
        <v>41258</v>
      </c>
      <c r="AR753" s="2261">
        <f t="shared" si="838"/>
        <v>41658</v>
      </c>
      <c r="AS753" s="2261">
        <f>AS752-4</f>
        <v>41707</v>
      </c>
      <c r="AT753" s="2261">
        <f>AT752-4</f>
        <v>41743</v>
      </c>
      <c r="AU753" s="2222" t="s">
        <v>106</v>
      </c>
      <c r="AV753" s="2261">
        <f t="shared" ref="AV753:BA753" si="839">AV752-4</f>
        <v>41412</v>
      </c>
      <c r="AW753" s="2261">
        <f t="shared" si="839"/>
        <v>41448</v>
      </c>
      <c r="AX753" s="2261">
        <f t="shared" si="839"/>
        <v>41496</v>
      </c>
      <c r="AY753" s="2261">
        <f t="shared" si="839"/>
        <v>41889</v>
      </c>
      <c r="AZ753" s="2261">
        <f t="shared" si="839"/>
        <v>41924</v>
      </c>
      <c r="BA753" s="2261">
        <f t="shared" si="839"/>
        <v>41959</v>
      </c>
      <c r="BB753" s="2261">
        <f>BB752-4</f>
        <v>41988</v>
      </c>
      <c r="BC753" s="2261">
        <f>BC752-4</f>
        <v>42029</v>
      </c>
      <c r="BD753" s="2222" t="s">
        <v>67</v>
      </c>
      <c r="BE753" s="2222" t="s">
        <v>67</v>
      </c>
      <c r="BF753" s="2261">
        <f>BF752-4</f>
        <v>42127</v>
      </c>
      <c r="BG753" s="2222" t="s">
        <v>106</v>
      </c>
      <c r="BH753" s="2222" t="s">
        <v>106</v>
      </c>
      <c r="BI753" s="2261">
        <f>BI752-4</f>
        <v>42204</v>
      </c>
      <c r="BJ753" s="2222" t="s">
        <v>109</v>
      </c>
      <c r="BK753" s="2222" t="s">
        <v>109</v>
      </c>
      <c r="BL753" s="2261">
        <f>BL752-4</f>
        <v>42288</v>
      </c>
      <c r="BM753" s="2261">
        <f t="shared" ref="BM753:BR753" si="840">BM752-4</f>
        <v>42323</v>
      </c>
      <c r="BN753" s="2261">
        <f t="shared" si="840"/>
        <v>42358</v>
      </c>
      <c r="BO753" s="2261">
        <f t="shared" si="840"/>
        <v>42393</v>
      </c>
      <c r="BP753" s="2261">
        <f t="shared" si="840"/>
        <v>42428</v>
      </c>
      <c r="BQ753" s="2277">
        <f t="shared" si="840"/>
        <v>42463</v>
      </c>
      <c r="BR753" s="2224">
        <f t="shared" si="840"/>
        <v>42498</v>
      </c>
      <c r="BS753" s="2282" t="s">
        <v>106</v>
      </c>
      <c r="BT753" s="2224">
        <f t="shared" ref="BT753:BZ753" si="841">BT752-4</f>
        <v>42526</v>
      </c>
      <c r="BU753" s="2225">
        <f t="shared" si="841"/>
        <v>42554</v>
      </c>
      <c r="BV753" s="2224">
        <f t="shared" si="841"/>
        <v>42596</v>
      </c>
      <c r="BW753" s="2225">
        <f t="shared" si="841"/>
        <v>42624</v>
      </c>
      <c r="BX753" s="2224">
        <f t="shared" si="841"/>
        <v>42652</v>
      </c>
      <c r="BY753" s="2225">
        <f t="shared" si="841"/>
        <v>42701</v>
      </c>
      <c r="BZ753" s="2224">
        <f t="shared" si="841"/>
        <v>42729</v>
      </c>
      <c r="CA753" s="2288">
        <f>CA752-4</f>
        <v>42764</v>
      </c>
      <c r="CB753" s="2225">
        <f t="shared" ref="CB753:DK753" si="842">CB752-4</f>
        <v>42799</v>
      </c>
      <c r="CC753" s="2224">
        <f t="shared" si="842"/>
        <v>42834</v>
      </c>
      <c r="CD753" s="2225">
        <f t="shared" si="842"/>
        <v>42869</v>
      </c>
      <c r="CE753" s="2224" t="s">
        <v>106</v>
      </c>
      <c r="CF753" s="2225">
        <f t="shared" si="842"/>
        <v>42532</v>
      </c>
      <c r="CG753" s="2224">
        <f t="shared" si="842"/>
        <v>42939</v>
      </c>
      <c r="CH753" s="2224">
        <f t="shared" si="842"/>
        <v>42967</v>
      </c>
      <c r="CI753" s="2224">
        <f t="shared" si="842"/>
        <v>42995</v>
      </c>
      <c r="CJ753" s="2224">
        <f t="shared" si="842"/>
        <v>43023</v>
      </c>
      <c r="CK753" s="2224">
        <f t="shared" si="842"/>
        <v>43065</v>
      </c>
      <c r="CL753" s="2224">
        <f t="shared" si="842"/>
        <v>43086</v>
      </c>
      <c r="CM753" s="2224">
        <f t="shared" si="842"/>
        <v>43121</v>
      </c>
      <c r="CN753" s="2224">
        <f t="shared" si="842"/>
        <v>43163</v>
      </c>
      <c r="CO753" s="2224">
        <f t="shared" si="842"/>
        <v>43198</v>
      </c>
      <c r="CP753" s="2224">
        <f t="shared" si="842"/>
        <v>43233</v>
      </c>
      <c r="CQ753" s="2224" t="s">
        <v>106</v>
      </c>
      <c r="CR753" s="2224">
        <f t="shared" si="842"/>
        <v>43268</v>
      </c>
      <c r="CS753" s="3529">
        <f t="shared" si="842"/>
        <v>43289</v>
      </c>
      <c r="CT753" s="2224">
        <f t="shared" si="842"/>
        <v>43324</v>
      </c>
      <c r="CU753" s="2225">
        <f t="shared" si="842"/>
        <v>43359</v>
      </c>
      <c r="CV753" s="2224">
        <f t="shared" si="842"/>
        <v>43387</v>
      </c>
      <c r="CW753" s="4098">
        <f t="shared" si="842"/>
        <v>43422</v>
      </c>
      <c r="CX753" s="4099">
        <f t="shared" si="842"/>
        <v>43450</v>
      </c>
      <c r="CY753" s="4098">
        <f t="shared" si="842"/>
        <v>43485</v>
      </c>
      <c r="CZ753" s="4099">
        <f t="shared" si="842"/>
        <v>43527</v>
      </c>
      <c r="DA753" s="4099">
        <f t="shared" si="842"/>
        <v>43569</v>
      </c>
      <c r="DB753" s="4098">
        <f t="shared" si="842"/>
        <v>43597</v>
      </c>
      <c r="DC753" s="4099">
        <f t="shared" si="842"/>
        <v>43260</v>
      </c>
      <c r="DD753" s="4099" t="s">
        <v>454</v>
      </c>
      <c r="DE753" s="4098">
        <f t="shared" si="842"/>
        <v>43688</v>
      </c>
      <c r="DF753" s="4099">
        <f t="shared" si="842"/>
        <v>43723</v>
      </c>
      <c r="DG753" s="4098">
        <f t="shared" si="842"/>
        <v>43737</v>
      </c>
      <c r="DH753" s="4099">
        <f>DH752-4</f>
        <v>43751</v>
      </c>
      <c r="DI753" s="4099">
        <f>DI752-4</f>
        <v>43793</v>
      </c>
      <c r="DJ753" s="4099">
        <f t="shared" si="842"/>
        <v>43849</v>
      </c>
      <c r="DK753" s="4099">
        <f t="shared" si="842"/>
        <v>43863</v>
      </c>
    </row>
    <row r="754" spans="1:115" ht="30" customHeight="1" x14ac:dyDescent="0.25">
      <c r="A754" s="4738"/>
      <c r="B754" s="4804"/>
      <c r="C754" s="2221" t="s">
        <v>233</v>
      </c>
      <c r="D754" s="2258" t="s">
        <v>233</v>
      </c>
      <c r="E754" s="2222"/>
      <c r="F754" s="2222"/>
      <c r="G754" s="2222"/>
      <c r="H754" s="2222"/>
      <c r="I754" s="2222"/>
      <c r="J754" s="2222"/>
      <c r="K754" s="2222"/>
      <c r="L754" s="2222"/>
      <c r="M754" s="2223"/>
      <c r="N754" s="2223"/>
      <c r="O754" s="2223"/>
      <c r="P754" s="2223"/>
      <c r="Q754" s="2259"/>
      <c r="R754" s="2223"/>
      <c r="S754" s="2223"/>
      <c r="T754" s="2260"/>
      <c r="U754" s="2223"/>
      <c r="V754" s="2260"/>
      <c r="W754" s="2223"/>
      <c r="X754" s="2223"/>
      <c r="Y754" s="2223"/>
      <c r="Z754" s="2223"/>
      <c r="AA754" s="2223"/>
      <c r="AB754" s="2223"/>
      <c r="AC754" s="2261">
        <f t="shared" ref="AC754:AI754" si="843">AC753-7</f>
        <v>40845</v>
      </c>
      <c r="AD754" s="2261">
        <f t="shared" si="843"/>
        <v>41252</v>
      </c>
      <c r="AE754" s="2261">
        <f t="shared" si="843"/>
        <v>41280</v>
      </c>
      <c r="AF754" s="2261">
        <f t="shared" si="843"/>
        <v>41315</v>
      </c>
      <c r="AG754" s="2261">
        <f t="shared" si="843"/>
        <v>41343</v>
      </c>
      <c r="AH754" s="2261">
        <f t="shared" si="843"/>
        <v>41371</v>
      </c>
      <c r="AI754" s="2261">
        <f t="shared" si="843"/>
        <v>41400</v>
      </c>
      <c r="AJ754" s="2222" t="s">
        <v>25</v>
      </c>
      <c r="AK754" s="2261">
        <f>AK753-7</f>
        <v>41434</v>
      </c>
      <c r="AL754" s="2261">
        <f>AL753-7</f>
        <v>41462</v>
      </c>
      <c r="AM754" s="2261">
        <f t="shared" ref="AM754:AR754" si="844">AM753-7</f>
        <v>41497</v>
      </c>
      <c r="AN754" s="2261">
        <f t="shared" si="844"/>
        <v>41525</v>
      </c>
      <c r="AO754" s="2261">
        <f t="shared" si="844"/>
        <v>41560</v>
      </c>
      <c r="AP754" s="2261">
        <f t="shared" si="844"/>
        <v>41609</v>
      </c>
      <c r="AQ754" s="2261">
        <f t="shared" si="844"/>
        <v>41251</v>
      </c>
      <c r="AR754" s="2261">
        <f t="shared" si="844"/>
        <v>41651</v>
      </c>
      <c r="AS754" s="2261">
        <f>AS753-7</f>
        <v>41700</v>
      </c>
      <c r="AT754" s="2261">
        <f>AT753-7</f>
        <v>41736</v>
      </c>
      <c r="AU754" s="2222" t="s">
        <v>106</v>
      </c>
      <c r="AV754" s="2261">
        <f t="shared" ref="AV754:BA754" si="845">AV753-7</f>
        <v>41405</v>
      </c>
      <c r="AW754" s="2261">
        <f t="shared" si="845"/>
        <v>41441</v>
      </c>
      <c r="AX754" s="2261">
        <f t="shared" si="845"/>
        <v>41489</v>
      </c>
      <c r="AY754" s="2261">
        <f t="shared" si="845"/>
        <v>41882</v>
      </c>
      <c r="AZ754" s="2261">
        <f t="shared" si="845"/>
        <v>41917</v>
      </c>
      <c r="BA754" s="2261">
        <f t="shared" si="845"/>
        <v>41952</v>
      </c>
      <c r="BB754" s="2261">
        <f>BB753-7</f>
        <v>41981</v>
      </c>
      <c r="BC754" s="2261">
        <f>BC753-7</f>
        <v>42022</v>
      </c>
      <c r="BD754" s="2222" t="s">
        <v>67</v>
      </c>
      <c r="BE754" s="2222" t="s">
        <v>67</v>
      </c>
      <c r="BF754" s="2261">
        <f>BF753-7</f>
        <v>42120</v>
      </c>
      <c r="BG754" s="2222" t="s">
        <v>106</v>
      </c>
      <c r="BH754" s="2222" t="s">
        <v>106</v>
      </c>
      <c r="BI754" s="2261">
        <f>BI753-7</f>
        <v>42197</v>
      </c>
      <c r="BJ754" s="2222" t="s">
        <v>109</v>
      </c>
      <c r="BK754" s="2222" t="s">
        <v>109</v>
      </c>
      <c r="BL754" s="2261">
        <f>BL753-7</f>
        <v>42281</v>
      </c>
      <c r="BM754" s="2261">
        <f t="shared" ref="BM754:BR754" si="846">BM753-7</f>
        <v>42316</v>
      </c>
      <c r="BN754" s="2261">
        <f t="shared" si="846"/>
        <v>42351</v>
      </c>
      <c r="BO754" s="2261">
        <f t="shared" si="846"/>
        <v>42386</v>
      </c>
      <c r="BP754" s="2261">
        <f t="shared" si="846"/>
        <v>42421</v>
      </c>
      <c r="BQ754" s="2277">
        <f t="shared" si="846"/>
        <v>42456</v>
      </c>
      <c r="BR754" s="2224">
        <f t="shared" si="846"/>
        <v>42491</v>
      </c>
      <c r="BS754" s="2282" t="s">
        <v>106</v>
      </c>
      <c r="BT754" s="2224">
        <f t="shared" ref="BT754:BZ754" si="847">BT753-7</f>
        <v>42519</v>
      </c>
      <c r="BU754" s="2225">
        <f t="shared" si="847"/>
        <v>42547</v>
      </c>
      <c r="BV754" s="2224">
        <f t="shared" si="847"/>
        <v>42589</v>
      </c>
      <c r="BW754" s="2225">
        <f t="shared" si="847"/>
        <v>42617</v>
      </c>
      <c r="BX754" s="2224">
        <f t="shared" si="847"/>
        <v>42645</v>
      </c>
      <c r="BY754" s="2225">
        <f t="shared" si="847"/>
        <v>42694</v>
      </c>
      <c r="BZ754" s="2224">
        <f t="shared" si="847"/>
        <v>42722</v>
      </c>
      <c r="CA754" s="2288">
        <f>CA753-7</f>
        <v>42757</v>
      </c>
      <c r="CB754" s="2225">
        <f t="shared" ref="CB754:DK754" si="848">CB753-7</f>
        <v>42792</v>
      </c>
      <c r="CC754" s="2224">
        <f t="shared" si="848"/>
        <v>42827</v>
      </c>
      <c r="CD754" s="2225">
        <f t="shared" si="848"/>
        <v>42862</v>
      </c>
      <c r="CE754" s="2224" t="s">
        <v>106</v>
      </c>
      <c r="CF754" s="2225">
        <f t="shared" si="848"/>
        <v>42525</v>
      </c>
      <c r="CG754" s="2224">
        <f t="shared" si="848"/>
        <v>42932</v>
      </c>
      <c r="CH754" s="2224">
        <f t="shared" si="848"/>
        <v>42960</v>
      </c>
      <c r="CI754" s="2224">
        <f t="shared" si="848"/>
        <v>42988</v>
      </c>
      <c r="CJ754" s="2224">
        <f t="shared" si="848"/>
        <v>43016</v>
      </c>
      <c r="CK754" s="2224">
        <f t="shared" si="848"/>
        <v>43058</v>
      </c>
      <c r="CL754" s="2224">
        <f t="shared" si="848"/>
        <v>43079</v>
      </c>
      <c r="CM754" s="2224">
        <f t="shared" si="848"/>
        <v>43114</v>
      </c>
      <c r="CN754" s="2224">
        <f t="shared" si="848"/>
        <v>43156</v>
      </c>
      <c r="CO754" s="2224">
        <f t="shared" si="848"/>
        <v>43191</v>
      </c>
      <c r="CP754" s="2224">
        <f t="shared" si="848"/>
        <v>43226</v>
      </c>
      <c r="CQ754" s="2224" t="s">
        <v>106</v>
      </c>
      <c r="CR754" s="2224">
        <f t="shared" si="848"/>
        <v>43261</v>
      </c>
      <c r="CS754" s="3529">
        <f t="shared" si="848"/>
        <v>43282</v>
      </c>
      <c r="CT754" s="2224">
        <f t="shared" si="848"/>
        <v>43317</v>
      </c>
      <c r="CU754" s="2225">
        <f t="shared" si="848"/>
        <v>43352</v>
      </c>
      <c r="CV754" s="2224">
        <f t="shared" si="848"/>
        <v>43380</v>
      </c>
      <c r="CW754" s="4098">
        <f t="shared" si="848"/>
        <v>43415</v>
      </c>
      <c r="CX754" s="4099">
        <f t="shared" si="848"/>
        <v>43443</v>
      </c>
      <c r="CY754" s="4098">
        <f t="shared" si="848"/>
        <v>43478</v>
      </c>
      <c r="CZ754" s="4099">
        <f t="shared" si="848"/>
        <v>43520</v>
      </c>
      <c r="DA754" s="4099">
        <f t="shared" si="848"/>
        <v>43562</v>
      </c>
      <c r="DB754" s="4098">
        <f t="shared" si="848"/>
        <v>43590</v>
      </c>
      <c r="DC754" s="4099">
        <f t="shared" si="848"/>
        <v>43253</v>
      </c>
      <c r="DD754" s="4099" t="s">
        <v>454</v>
      </c>
      <c r="DE754" s="4098">
        <f t="shared" si="848"/>
        <v>43681</v>
      </c>
      <c r="DF754" s="4099">
        <f t="shared" si="848"/>
        <v>43716</v>
      </c>
      <c r="DG754" s="4098">
        <f t="shared" si="848"/>
        <v>43730</v>
      </c>
      <c r="DH754" s="4099">
        <f>DH753-7</f>
        <v>43744</v>
      </c>
      <c r="DI754" s="4099">
        <f>DI753-7</f>
        <v>43786</v>
      </c>
      <c r="DJ754" s="4099">
        <f t="shared" si="848"/>
        <v>43842</v>
      </c>
      <c r="DK754" s="4099">
        <f t="shared" si="848"/>
        <v>43856</v>
      </c>
    </row>
    <row r="755" spans="1:115" ht="30" customHeight="1" x14ac:dyDescent="0.25">
      <c r="A755" s="4738"/>
      <c r="B755" s="4804"/>
      <c r="C755" s="2221" t="s">
        <v>120</v>
      </c>
      <c r="D755" s="2258" t="s">
        <v>120</v>
      </c>
      <c r="E755" s="2222">
        <v>40510</v>
      </c>
      <c r="F755" s="2222">
        <v>40533</v>
      </c>
      <c r="G755" s="2222">
        <v>40590</v>
      </c>
      <c r="H755" s="2222">
        <v>40240</v>
      </c>
      <c r="I755" s="2222">
        <v>40639</v>
      </c>
      <c r="J755" s="2222">
        <v>40302</v>
      </c>
      <c r="K755" s="2222">
        <v>40695</v>
      </c>
      <c r="L755" s="2222" t="s">
        <v>25</v>
      </c>
      <c r="M755" s="2223" t="e">
        <v>#VALUE!</v>
      </c>
      <c r="N755" s="2223">
        <v>40772</v>
      </c>
      <c r="O755" s="2223">
        <f>O753-5</f>
        <v>40800</v>
      </c>
      <c r="P755" s="2223" t="s">
        <v>107</v>
      </c>
      <c r="Q755" s="2223">
        <v>40870</v>
      </c>
      <c r="R755" s="2223">
        <f>R753-5</f>
        <v>40919</v>
      </c>
      <c r="S755" s="2223"/>
      <c r="T755" s="2260"/>
      <c r="U755" s="2223"/>
      <c r="V755" s="2260"/>
      <c r="W755" s="2223">
        <v>41045</v>
      </c>
      <c r="X755" s="2223">
        <f>X753-7</f>
        <v>41053</v>
      </c>
      <c r="Y755" s="2223">
        <f>Y753-7</f>
        <v>40766</v>
      </c>
      <c r="Z755" s="2223">
        <f>Z753-7</f>
        <v>-67</v>
      </c>
      <c r="AA755" s="2223">
        <f>AA753-7</f>
        <v>-67</v>
      </c>
      <c r="AB755" s="2223">
        <f>AB753-7</f>
        <v>41182</v>
      </c>
      <c r="AC755" s="2261">
        <f t="shared" ref="AC755:AI755" si="849">AC754-5</f>
        <v>40840</v>
      </c>
      <c r="AD755" s="2261">
        <f t="shared" si="849"/>
        <v>41247</v>
      </c>
      <c r="AE755" s="2261">
        <f t="shared" si="849"/>
        <v>41275</v>
      </c>
      <c r="AF755" s="2261">
        <f t="shared" si="849"/>
        <v>41310</v>
      </c>
      <c r="AG755" s="2261">
        <f t="shared" si="849"/>
        <v>41338</v>
      </c>
      <c r="AH755" s="2261">
        <f t="shared" si="849"/>
        <v>41366</v>
      </c>
      <c r="AI755" s="2261">
        <f t="shared" si="849"/>
        <v>41395</v>
      </c>
      <c r="AJ755" s="2222" t="s">
        <v>25</v>
      </c>
      <c r="AK755" s="2261">
        <f>AK754-5</f>
        <v>41429</v>
      </c>
      <c r="AL755" s="2261">
        <f>AL754-5</f>
        <v>41457</v>
      </c>
      <c r="AM755" s="2261">
        <f t="shared" ref="AM755:AR755" si="850">AM754-5</f>
        <v>41492</v>
      </c>
      <c r="AN755" s="2261">
        <f t="shared" si="850"/>
        <v>41520</v>
      </c>
      <c r="AO755" s="2261">
        <f t="shared" si="850"/>
        <v>41555</v>
      </c>
      <c r="AP755" s="2261">
        <f t="shared" si="850"/>
        <v>41604</v>
      </c>
      <c r="AQ755" s="2261">
        <f t="shared" si="850"/>
        <v>41246</v>
      </c>
      <c r="AR755" s="2261">
        <f t="shared" si="850"/>
        <v>41646</v>
      </c>
      <c r="AS755" s="2261">
        <f>AS754-5</f>
        <v>41695</v>
      </c>
      <c r="AT755" s="2261">
        <f>AT754-5</f>
        <v>41731</v>
      </c>
      <c r="AU755" s="2222" t="s">
        <v>106</v>
      </c>
      <c r="AV755" s="2261">
        <f t="shared" ref="AV755:BA755" si="851">AV754-5</f>
        <v>41400</v>
      </c>
      <c r="AW755" s="2261">
        <f t="shared" si="851"/>
        <v>41436</v>
      </c>
      <c r="AX755" s="2261">
        <f t="shared" si="851"/>
        <v>41484</v>
      </c>
      <c r="AY755" s="2261">
        <f t="shared" si="851"/>
        <v>41877</v>
      </c>
      <c r="AZ755" s="2261">
        <f t="shared" si="851"/>
        <v>41912</v>
      </c>
      <c r="BA755" s="2261">
        <f t="shared" si="851"/>
        <v>41947</v>
      </c>
      <c r="BB755" s="2261">
        <f>BB754-5</f>
        <v>41976</v>
      </c>
      <c r="BC755" s="2261">
        <f>BC754-5</f>
        <v>42017</v>
      </c>
      <c r="BD755" s="2222" t="s">
        <v>67</v>
      </c>
      <c r="BE755" s="2222" t="s">
        <v>67</v>
      </c>
      <c r="BF755" s="2261">
        <f>BF754-5</f>
        <v>42115</v>
      </c>
      <c r="BG755" s="2222" t="s">
        <v>106</v>
      </c>
      <c r="BH755" s="2222" t="s">
        <v>106</v>
      </c>
      <c r="BI755" s="2261">
        <f>BI754-5</f>
        <v>42192</v>
      </c>
      <c r="BJ755" s="2222" t="s">
        <v>109</v>
      </c>
      <c r="BK755" s="2222" t="s">
        <v>109</v>
      </c>
      <c r="BL755" s="2261">
        <f>BL754-5</f>
        <v>42276</v>
      </c>
      <c r="BM755" s="2261">
        <f t="shared" ref="BM755:BR755" si="852">BM754-5</f>
        <v>42311</v>
      </c>
      <c r="BN755" s="2261">
        <f t="shared" si="852"/>
        <v>42346</v>
      </c>
      <c r="BO755" s="2261">
        <f t="shared" si="852"/>
        <v>42381</v>
      </c>
      <c r="BP755" s="2261">
        <f t="shared" si="852"/>
        <v>42416</v>
      </c>
      <c r="BQ755" s="2277">
        <f t="shared" si="852"/>
        <v>42451</v>
      </c>
      <c r="BR755" s="2224">
        <f t="shared" si="852"/>
        <v>42486</v>
      </c>
      <c r="BS755" s="2282" t="s">
        <v>106</v>
      </c>
      <c r="BT755" s="2224">
        <f t="shared" ref="BT755:BZ755" si="853">BT754-5</f>
        <v>42514</v>
      </c>
      <c r="BU755" s="2225">
        <f t="shared" si="853"/>
        <v>42542</v>
      </c>
      <c r="BV755" s="2224">
        <f t="shared" si="853"/>
        <v>42584</v>
      </c>
      <c r="BW755" s="2225">
        <f t="shared" si="853"/>
        <v>42612</v>
      </c>
      <c r="BX755" s="2224">
        <f t="shared" si="853"/>
        <v>42640</v>
      </c>
      <c r="BY755" s="2225">
        <f t="shared" si="853"/>
        <v>42689</v>
      </c>
      <c r="BZ755" s="2224">
        <f t="shared" si="853"/>
        <v>42717</v>
      </c>
      <c r="CA755" s="2288">
        <f>CA754-5</f>
        <v>42752</v>
      </c>
      <c r="CB755" s="2225">
        <f t="shared" ref="CB755:DK755" si="854">CB754-5</f>
        <v>42787</v>
      </c>
      <c r="CC755" s="2224">
        <f t="shared" si="854"/>
        <v>42822</v>
      </c>
      <c r="CD755" s="2225">
        <f t="shared" si="854"/>
        <v>42857</v>
      </c>
      <c r="CE755" s="2224" t="s">
        <v>106</v>
      </c>
      <c r="CF755" s="2225">
        <f t="shared" si="854"/>
        <v>42520</v>
      </c>
      <c r="CG755" s="2224">
        <f t="shared" si="854"/>
        <v>42927</v>
      </c>
      <c r="CH755" s="2224">
        <f t="shared" si="854"/>
        <v>42955</v>
      </c>
      <c r="CI755" s="2224">
        <f t="shared" si="854"/>
        <v>42983</v>
      </c>
      <c r="CJ755" s="2224">
        <f t="shared" si="854"/>
        <v>43011</v>
      </c>
      <c r="CK755" s="2224">
        <f t="shared" si="854"/>
        <v>43053</v>
      </c>
      <c r="CL755" s="2224">
        <f t="shared" si="854"/>
        <v>43074</v>
      </c>
      <c r="CM755" s="2224">
        <f t="shared" si="854"/>
        <v>43109</v>
      </c>
      <c r="CN755" s="2224">
        <f t="shared" si="854"/>
        <v>43151</v>
      </c>
      <c r="CO755" s="2224">
        <f t="shared" si="854"/>
        <v>43186</v>
      </c>
      <c r="CP755" s="2224">
        <f t="shared" si="854"/>
        <v>43221</v>
      </c>
      <c r="CQ755" s="2224" t="s">
        <v>106</v>
      </c>
      <c r="CR755" s="2224">
        <f t="shared" si="854"/>
        <v>43256</v>
      </c>
      <c r="CS755" s="3529">
        <f t="shared" si="854"/>
        <v>43277</v>
      </c>
      <c r="CT755" s="2224">
        <f t="shared" si="854"/>
        <v>43312</v>
      </c>
      <c r="CU755" s="2225">
        <f t="shared" si="854"/>
        <v>43347</v>
      </c>
      <c r="CV755" s="2224">
        <f t="shared" si="854"/>
        <v>43375</v>
      </c>
      <c r="CW755" s="4098">
        <f t="shared" si="854"/>
        <v>43410</v>
      </c>
      <c r="CX755" s="4099">
        <f t="shared" si="854"/>
        <v>43438</v>
      </c>
      <c r="CY755" s="4098">
        <f t="shared" si="854"/>
        <v>43473</v>
      </c>
      <c r="CZ755" s="4099">
        <f t="shared" si="854"/>
        <v>43515</v>
      </c>
      <c r="DA755" s="4099">
        <f t="shared" si="854"/>
        <v>43557</v>
      </c>
      <c r="DB755" s="4098">
        <f t="shared" si="854"/>
        <v>43585</v>
      </c>
      <c r="DC755" s="4099">
        <f t="shared" si="854"/>
        <v>43248</v>
      </c>
      <c r="DD755" s="4099" t="s">
        <v>454</v>
      </c>
      <c r="DE755" s="4098">
        <f t="shared" si="854"/>
        <v>43676</v>
      </c>
      <c r="DF755" s="4099">
        <f t="shared" si="854"/>
        <v>43711</v>
      </c>
      <c r="DG755" s="4098">
        <f t="shared" si="854"/>
        <v>43725</v>
      </c>
      <c r="DH755" s="4099">
        <f>DH754-5</f>
        <v>43739</v>
      </c>
      <c r="DI755" s="4099">
        <f>DI754-5</f>
        <v>43781</v>
      </c>
      <c r="DJ755" s="4099">
        <f t="shared" si="854"/>
        <v>43837</v>
      </c>
      <c r="DK755" s="4099">
        <f t="shared" si="854"/>
        <v>43851</v>
      </c>
    </row>
    <row r="756" spans="1:115" ht="30" customHeight="1" thickBot="1" x14ac:dyDescent="0.3">
      <c r="A756" s="4738"/>
      <c r="B756" s="4804"/>
      <c r="C756" s="2266" t="s">
        <v>180</v>
      </c>
      <c r="D756" s="2267" t="s">
        <v>180</v>
      </c>
      <c r="E756" s="2268"/>
      <c r="F756" s="2268"/>
      <c r="G756" s="2268"/>
      <c r="H756" s="2268"/>
      <c r="I756" s="2268"/>
      <c r="J756" s="2268"/>
      <c r="K756" s="2268"/>
      <c r="L756" s="2268"/>
      <c r="M756" s="2269"/>
      <c r="N756" s="2269"/>
      <c r="O756" s="2269" t="e">
        <f>#REF!-7</f>
        <v>#REF!</v>
      </c>
      <c r="P756" s="2269" t="s">
        <v>107</v>
      </c>
      <c r="Q756" s="2269" t="e">
        <f>#REF!-7</f>
        <v>#REF!</v>
      </c>
      <c r="R756" s="2269" t="e">
        <f>#REF!-7</f>
        <v>#REF!</v>
      </c>
      <c r="S756" s="2269"/>
      <c r="T756" s="2270"/>
      <c r="U756" s="2269"/>
      <c r="V756" s="2269"/>
      <c r="W756" s="2269" t="s">
        <v>181</v>
      </c>
      <c r="X756" s="2270" t="s">
        <v>181</v>
      </c>
      <c r="Y756" s="2269">
        <f>Y755-40</f>
        <v>40726</v>
      </c>
      <c r="Z756" s="2269">
        <f>Z274</f>
        <v>41121</v>
      </c>
      <c r="AA756" s="2269">
        <f>AA755-30</f>
        <v>-97</v>
      </c>
      <c r="AB756" s="2269">
        <f>AB755-30</f>
        <v>41152</v>
      </c>
      <c r="AC756" s="2271">
        <f>AC753-35</f>
        <v>40817</v>
      </c>
      <c r="AD756" s="2271">
        <f>AD753-35</f>
        <v>41224</v>
      </c>
      <c r="AE756" s="2271">
        <f>AE753-35</f>
        <v>41252</v>
      </c>
      <c r="AF756" s="2271">
        <f>AF753-35</f>
        <v>41287</v>
      </c>
      <c r="AG756" s="2271">
        <f t="shared" ref="AG756:AR756" si="855">AG753-35</f>
        <v>41315</v>
      </c>
      <c r="AH756" s="2271">
        <f t="shared" si="855"/>
        <v>41343</v>
      </c>
      <c r="AI756" s="2271">
        <f t="shared" si="855"/>
        <v>41372</v>
      </c>
      <c r="AJ756" s="2268" t="s">
        <v>25</v>
      </c>
      <c r="AK756" s="2271">
        <f t="shared" si="855"/>
        <v>41406</v>
      </c>
      <c r="AL756" s="2271">
        <f t="shared" si="855"/>
        <v>41434</v>
      </c>
      <c r="AM756" s="2271">
        <f t="shared" si="855"/>
        <v>41469</v>
      </c>
      <c r="AN756" s="2271">
        <f t="shared" si="855"/>
        <v>41497</v>
      </c>
      <c r="AO756" s="2271">
        <f t="shared" si="855"/>
        <v>41532</v>
      </c>
      <c r="AP756" s="2271">
        <f t="shared" si="855"/>
        <v>41581</v>
      </c>
      <c r="AQ756" s="2271">
        <f t="shared" si="855"/>
        <v>41223</v>
      </c>
      <c r="AR756" s="2271">
        <f t="shared" si="855"/>
        <v>41623</v>
      </c>
      <c r="AS756" s="2272">
        <f>AS753-56</f>
        <v>41651</v>
      </c>
      <c r="AT756" s="2271">
        <f>AT753-35</f>
        <v>41708</v>
      </c>
      <c r="AU756" s="2268" t="s">
        <v>106</v>
      </c>
      <c r="AV756" s="2271">
        <f t="shared" ref="AV756:BA756" si="856">AV753-35</f>
        <v>41377</v>
      </c>
      <c r="AW756" s="2271">
        <f t="shared" si="856"/>
        <v>41413</v>
      </c>
      <c r="AX756" s="2271">
        <f t="shared" si="856"/>
        <v>41461</v>
      </c>
      <c r="AY756" s="2271">
        <f t="shared" si="856"/>
        <v>41854</v>
      </c>
      <c r="AZ756" s="2271">
        <f t="shared" si="856"/>
        <v>41889</v>
      </c>
      <c r="BA756" s="2271">
        <f t="shared" si="856"/>
        <v>41924</v>
      </c>
      <c r="BB756" s="2271">
        <f>BB753-35</f>
        <v>41953</v>
      </c>
      <c r="BC756" s="2271">
        <f>BC753-35</f>
        <v>41994</v>
      </c>
      <c r="BD756" s="2273" t="s">
        <v>67</v>
      </c>
      <c r="BE756" s="2268" t="s">
        <v>67</v>
      </c>
      <c r="BF756" s="2271">
        <f>BF753-35</f>
        <v>42092</v>
      </c>
      <c r="BG756" s="2268" t="s">
        <v>106</v>
      </c>
      <c r="BH756" s="2274" t="s">
        <v>106</v>
      </c>
      <c r="BI756" s="2271">
        <f>BI753-35</f>
        <v>42169</v>
      </c>
      <c r="BJ756" s="2274" t="s">
        <v>109</v>
      </c>
      <c r="BK756" s="2274" t="s">
        <v>109</v>
      </c>
      <c r="BL756" s="2271">
        <f>BL753-35</f>
        <v>42253</v>
      </c>
      <c r="BM756" s="2271">
        <f t="shared" ref="BM756:BR756" si="857">BM753-35</f>
        <v>42288</v>
      </c>
      <c r="BN756" s="2271">
        <f t="shared" si="857"/>
        <v>42323</v>
      </c>
      <c r="BO756" s="2271">
        <f t="shared" si="857"/>
        <v>42358</v>
      </c>
      <c r="BP756" s="2271">
        <f t="shared" si="857"/>
        <v>42393</v>
      </c>
      <c r="BQ756" s="2278">
        <f t="shared" si="857"/>
        <v>42428</v>
      </c>
      <c r="BR756" s="2279">
        <f t="shared" si="857"/>
        <v>42463</v>
      </c>
      <c r="BS756" s="2283" t="s">
        <v>106</v>
      </c>
      <c r="BT756" s="2279">
        <f t="shared" ref="BT756:BZ756" si="858">BT753-35</f>
        <v>42491</v>
      </c>
      <c r="BU756" s="2284">
        <f t="shared" si="858"/>
        <v>42519</v>
      </c>
      <c r="BV756" s="2279">
        <f t="shared" si="858"/>
        <v>42561</v>
      </c>
      <c r="BW756" s="2284">
        <f t="shared" si="858"/>
        <v>42589</v>
      </c>
      <c r="BX756" s="2279">
        <f t="shared" si="858"/>
        <v>42617</v>
      </c>
      <c r="BY756" s="2284">
        <f t="shared" si="858"/>
        <v>42666</v>
      </c>
      <c r="BZ756" s="2279">
        <f t="shared" si="858"/>
        <v>42694</v>
      </c>
      <c r="CA756" s="2289">
        <f>CA753-35</f>
        <v>42729</v>
      </c>
      <c r="CB756" s="2284">
        <f t="shared" ref="CB756:DK756" si="859">CB753-35</f>
        <v>42764</v>
      </c>
      <c r="CC756" s="2279">
        <f t="shared" si="859"/>
        <v>42799</v>
      </c>
      <c r="CD756" s="2284">
        <f t="shared" si="859"/>
        <v>42834</v>
      </c>
      <c r="CE756" s="2279" t="s">
        <v>106</v>
      </c>
      <c r="CF756" s="2284">
        <f t="shared" si="859"/>
        <v>42497</v>
      </c>
      <c r="CG756" s="2279">
        <f t="shared" si="859"/>
        <v>42904</v>
      </c>
      <c r="CH756" s="2279">
        <f t="shared" si="859"/>
        <v>42932</v>
      </c>
      <c r="CI756" s="2279">
        <f t="shared" si="859"/>
        <v>42960</v>
      </c>
      <c r="CJ756" s="2279">
        <f t="shared" si="859"/>
        <v>42988</v>
      </c>
      <c r="CK756" s="2279">
        <f t="shared" si="859"/>
        <v>43030</v>
      </c>
      <c r="CL756" s="2279">
        <f t="shared" si="859"/>
        <v>43051</v>
      </c>
      <c r="CM756" s="2279">
        <f t="shared" si="859"/>
        <v>43086</v>
      </c>
      <c r="CN756" s="2279">
        <f t="shared" si="859"/>
        <v>43128</v>
      </c>
      <c r="CO756" s="2279">
        <f t="shared" si="859"/>
        <v>43163</v>
      </c>
      <c r="CP756" s="2279">
        <f t="shared" si="859"/>
        <v>43198</v>
      </c>
      <c r="CQ756" s="3510" t="s">
        <v>106</v>
      </c>
      <c r="CR756" s="3510">
        <f t="shared" si="859"/>
        <v>43233</v>
      </c>
      <c r="CS756" s="3530">
        <f t="shared" si="859"/>
        <v>43254</v>
      </c>
      <c r="CT756" s="3510">
        <f t="shared" si="859"/>
        <v>43289</v>
      </c>
      <c r="CU756" s="3531">
        <f t="shared" si="859"/>
        <v>43324</v>
      </c>
      <c r="CV756" s="3510">
        <f t="shared" si="859"/>
        <v>43352</v>
      </c>
      <c r="CW756" s="4100">
        <f t="shared" si="859"/>
        <v>43387</v>
      </c>
      <c r="CX756" s="4101">
        <f t="shared" si="859"/>
        <v>43415</v>
      </c>
      <c r="CY756" s="4100">
        <f t="shared" si="859"/>
        <v>43450</v>
      </c>
      <c r="CZ756" s="4101">
        <f t="shared" si="859"/>
        <v>43492</v>
      </c>
      <c r="DA756" s="4102">
        <f t="shared" si="859"/>
        <v>43534</v>
      </c>
      <c r="DB756" s="4100">
        <f t="shared" si="859"/>
        <v>43562</v>
      </c>
      <c r="DC756" s="4102">
        <f t="shared" si="859"/>
        <v>43225</v>
      </c>
      <c r="DD756" s="4101" t="s">
        <v>454</v>
      </c>
      <c r="DE756" s="4100">
        <f t="shared" si="859"/>
        <v>43653</v>
      </c>
      <c r="DF756" s="4101">
        <f t="shared" si="859"/>
        <v>43688</v>
      </c>
      <c r="DG756" s="4100">
        <f t="shared" si="859"/>
        <v>43702</v>
      </c>
      <c r="DH756" s="4101">
        <f>DH753-35</f>
        <v>43716</v>
      </c>
      <c r="DI756" s="4101">
        <f>DI753-35</f>
        <v>43758</v>
      </c>
      <c r="DJ756" s="4101">
        <f t="shared" si="859"/>
        <v>43814</v>
      </c>
      <c r="DK756" s="4101">
        <f t="shared" si="859"/>
        <v>43828</v>
      </c>
    </row>
    <row r="757" spans="1:115" ht="150" customHeight="1" thickBot="1" x14ac:dyDescent="0.3">
      <c r="A757" s="4739"/>
      <c r="B757" s="4743"/>
      <c r="C757" s="2228" t="s">
        <v>30</v>
      </c>
      <c r="D757" s="2228" t="s">
        <v>30</v>
      </c>
      <c r="E757" s="2229"/>
      <c r="F757" s="2230" t="s">
        <v>78</v>
      </c>
      <c r="G757" s="2230" t="s">
        <v>75</v>
      </c>
      <c r="H757" s="2230"/>
      <c r="I757" s="2230"/>
      <c r="J757" s="2230"/>
      <c r="K757" s="2231" t="s">
        <v>94</v>
      </c>
      <c r="L757" s="2229"/>
      <c r="M757" s="2232" t="s">
        <v>95</v>
      </c>
      <c r="N757" s="2233"/>
      <c r="O757" s="263" t="s">
        <v>113</v>
      </c>
      <c r="P757" s="265"/>
      <c r="Q757" s="265"/>
      <c r="R757" s="733" t="s">
        <v>127</v>
      </c>
      <c r="S757" s="265"/>
      <c r="T757" s="179"/>
      <c r="U757" s="249"/>
      <c r="V757" s="2234"/>
      <c r="W757" s="2234"/>
      <c r="X757" s="265"/>
      <c r="Y757" s="265"/>
      <c r="Z757" s="265"/>
      <c r="AA757" s="263" t="s">
        <v>1</v>
      </c>
      <c r="AB757" s="799" t="s">
        <v>232</v>
      </c>
      <c r="AC757" s="2235"/>
      <c r="AD757" s="2235"/>
      <c r="AE757" s="2235"/>
      <c r="AF757" s="2235"/>
      <c r="AG757" s="2235"/>
      <c r="AH757" s="2235"/>
      <c r="AI757" s="2235"/>
      <c r="AJ757" s="2235"/>
      <c r="AK757" s="2235"/>
      <c r="AL757" s="2235"/>
      <c r="AM757" s="130"/>
      <c r="AN757" s="130"/>
      <c r="AO757" s="130"/>
      <c r="AP757" s="130"/>
      <c r="AQ757" s="130"/>
      <c r="AR757" s="130"/>
      <c r="AS757" s="130"/>
      <c r="AT757" s="130"/>
      <c r="AU757" s="2236"/>
      <c r="AV757" s="130"/>
      <c r="AW757" s="2236"/>
      <c r="AX757" s="130"/>
      <c r="AY757" s="130"/>
      <c r="AZ757" s="130"/>
      <c r="BA757" s="1159"/>
      <c r="BB757" s="1159"/>
      <c r="BC757" s="1159"/>
      <c r="BD757" s="1159"/>
      <c r="BE757" s="1159"/>
      <c r="BF757" s="1159"/>
      <c r="BG757" s="1159"/>
      <c r="BH757" s="1159"/>
      <c r="BI757" s="1159"/>
      <c r="BJ757" s="1159"/>
      <c r="BK757" s="1159"/>
      <c r="BL757" s="179"/>
      <c r="CQ757" s="719"/>
      <c r="CR757" s="755"/>
      <c r="CS757" s="1162"/>
      <c r="CT757" s="399"/>
      <c r="CU757" s="750"/>
      <c r="CV757" s="399"/>
      <c r="CW757" s="3809"/>
      <c r="CX757" s="3759"/>
      <c r="CY757" s="3809"/>
      <c r="CZ757" s="3759"/>
      <c r="DA757" s="3809"/>
      <c r="DB757" s="3759"/>
      <c r="DC757" s="3809"/>
      <c r="DD757" s="3759"/>
      <c r="DE757" s="3809"/>
      <c r="DF757" s="3759"/>
      <c r="DG757" s="3809"/>
      <c r="DH757" s="3759"/>
      <c r="DI757" s="3759"/>
      <c r="DJ757" s="3759"/>
      <c r="DK757" s="3759"/>
    </row>
    <row r="758" spans="1:115" ht="150" hidden="1" customHeight="1" x14ac:dyDescent="0.25">
      <c r="A758" s="966"/>
      <c r="B758" s="967"/>
      <c r="C758" s="4"/>
      <c r="D758" s="4"/>
      <c r="E758" s="13"/>
      <c r="F758" s="42"/>
      <c r="G758" s="42"/>
      <c r="H758" s="42"/>
      <c r="I758" s="42"/>
      <c r="J758" s="42"/>
      <c r="K758" s="968"/>
      <c r="L758" s="13"/>
      <c r="M758" s="181"/>
      <c r="N758" s="181"/>
      <c r="O758" s="4265"/>
      <c r="P758" s="181"/>
      <c r="Q758" s="181"/>
      <c r="R758" s="965"/>
      <c r="S758" s="181"/>
      <c r="T758" s="181"/>
      <c r="U758" s="181"/>
      <c r="V758" s="181"/>
      <c r="W758" s="181"/>
      <c r="X758" s="181"/>
      <c r="Y758" s="181"/>
      <c r="Z758" s="181"/>
      <c r="AA758" s="4265"/>
      <c r="AB758" s="2803"/>
      <c r="AC758" s="827"/>
      <c r="AD758" s="827"/>
      <c r="AE758" s="827"/>
      <c r="AF758" s="827"/>
      <c r="AG758" s="827"/>
      <c r="AH758" s="827"/>
      <c r="AI758" s="827"/>
      <c r="AJ758" s="827"/>
      <c r="AK758" s="827"/>
      <c r="AL758" s="827"/>
    </row>
    <row r="759" spans="1:115" ht="150" customHeight="1" x14ac:dyDescent="0.25">
      <c r="A759" s="966"/>
      <c r="B759" s="967"/>
      <c r="C759" s="4"/>
      <c r="D759" s="4"/>
      <c r="E759" s="13"/>
      <c r="F759" s="42"/>
      <c r="G759" s="42"/>
      <c r="H759" s="42"/>
      <c r="I759" s="42"/>
      <c r="J759" s="42"/>
      <c r="K759" s="968"/>
      <c r="L759" s="13"/>
      <c r="M759" s="181"/>
      <c r="N759" s="181"/>
      <c r="O759" s="4265"/>
      <c r="P759" s="181"/>
      <c r="Q759" s="181"/>
      <c r="R759" s="965"/>
      <c r="S759" s="181"/>
      <c r="T759" s="181"/>
      <c r="U759" s="181"/>
      <c r="V759" s="181"/>
      <c r="W759" s="181"/>
      <c r="X759" s="181"/>
      <c r="Y759" s="181"/>
      <c r="Z759" s="181"/>
      <c r="AA759" s="4265"/>
      <c r="AB759" s="2803"/>
      <c r="AC759" s="827"/>
      <c r="AD759" s="827"/>
      <c r="AE759" s="827"/>
      <c r="AF759" s="827"/>
      <c r="AG759" s="827"/>
      <c r="AH759" s="827"/>
      <c r="AI759" s="827"/>
      <c r="AJ759" s="827"/>
      <c r="AK759" s="827"/>
      <c r="AL759" s="827"/>
      <c r="CQ759" s="2095">
        <v>2019</v>
      </c>
    </row>
    <row r="760" spans="1:115" ht="30" hidden="1" customHeight="1" thickBot="1" x14ac:dyDescent="0.3">
      <c r="A760" s="11"/>
      <c r="B760" s="12"/>
      <c r="C760" s="4"/>
      <c r="D760" s="4"/>
      <c r="E760" s="90"/>
      <c r="F760" s="90"/>
      <c r="G760" s="90"/>
      <c r="H760" s="90"/>
      <c r="I760" s="90"/>
      <c r="J760" s="90"/>
      <c r="K760" s="13"/>
      <c r="L760" s="13"/>
      <c r="M760" s="189"/>
      <c r="AB760" s="15"/>
      <c r="BI760" s="15" t="s">
        <v>1</v>
      </c>
      <c r="BL760" s="4772" t="s">
        <v>426</v>
      </c>
      <c r="BM760" s="4773"/>
      <c r="BN760" s="4774"/>
      <c r="BO760" s="4777" t="s">
        <v>449</v>
      </c>
      <c r="BP760" s="4779"/>
      <c r="BQ760" s="4781"/>
      <c r="BR760" s="4805" t="s">
        <v>431</v>
      </c>
      <c r="BS760" s="4806"/>
      <c r="BT760" s="4807"/>
      <c r="BU760" s="4777" t="s">
        <v>542</v>
      </c>
      <c r="BV760" s="4779"/>
      <c r="BW760" s="4769"/>
      <c r="BX760" s="4772" t="s">
        <v>543</v>
      </c>
      <c r="BY760" s="4773"/>
      <c r="BZ760" s="4774"/>
      <c r="CA760" s="4777" t="s">
        <v>449</v>
      </c>
      <c r="CB760" s="4779"/>
      <c r="CC760" s="4769"/>
      <c r="CD760" s="4777" t="s">
        <v>660</v>
      </c>
      <c r="CE760" s="4779"/>
      <c r="CF760" s="4769"/>
      <c r="CG760" s="4777" t="s">
        <v>542</v>
      </c>
      <c r="CH760" s="4779"/>
      <c r="CI760" s="4769"/>
      <c r="CJ760" s="4772" t="s">
        <v>543</v>
      </c>
      <c r="CK760" s="4773"/>
      <c r="CL760" s="4774"/>
      <c r="CM760" s="4777" t="s">
        <v>449</v>
      </c>
      <c r="CN760" s="4779"/>
      <c r="CO760" s="4769"/>
      <c r="CP760" s="4777" t="s">
        <v>660</v>
      </c>
      <c r="CQ760" s="4779"/>
      <c r="CR760" s="4769"/>
      <c r="CS760" s="4777" t="s">
        <v>542</v>
      </c>
      <c r="CT760" s="4778"/>
      <c r="CU760" s="4778"/>
      <c r="CV760" s="4778"/>
      <c r="CW760" s="4778"/>
      <c r="CX760" s="4778"/>
      <c r="CY760" s="4779"/>
      <c r="CZ760" s="4769"/>
    </row>
    <row r="761" spans="1:115" ht="30" hidden="1" customHeight="1" thickBot="1" x14ac:dyDescent="0.3">
      <c r="A761" s="11"/>
      <c r="B761" s="12"/>
      <c r="C761" s="4"/>
      <c r="D761" s="4"/>
      <c r="E761" s="90"/>
      <c r="F761" s="90"/>
      <c r="G761" s="90"/>
      <c r="H761" s="90"/>
      <c r="I761" s="90"/>
      <c r="J761" s="90"/>
      <c r="K761" s="13"/>
      <c r="L761" s="13"/>
      <c r="M761" s="189"/>
      <c r="AB761" s="15"/>
      <c r="BL761" s="1489">
        <v>42551</v>
      </c>
      <c r="BM761" s="1490">
        <v>42581</v>
      </c>
      <c r="BN761" s="1492">
        <v>42612</v>
      </c>
      <c r="BO761" s="1489">
        <v>42643</v>
      </c>
      <c r="BP761" s="1490">
        <v>42673</v>
      </c>
      <c r="BQ761" s="1492">
        <v>42704</v>
      </c>
      <c r="BR761" s="2805">
        <v>42734</v>
      </c>
      <c r="BS761" s="2806">
        <v>42765</v>
      </c>
      <c r="BT761" s="2807">
        <v>42794</v>
      </c>
      <c r="BU761" s="1489">
        <v>42824</v>
      </c>
      <c r="BV761" s="1490">
        <v>42855</v>
      </c>
      <c r="BW761" s="1492">
        <v>42885</v>
      </c>
      <c r="BX761" s="1489">
        <v>42916</v>
      </c>
      <c r="BY761" s="1490">
        <v>42946</v>
      </c>
      <c r="BZ761" s="1492">
        <v>42977</v>
      </c>
      <c r="CA761" s="1489">
        <v>43008</v>
      </c>
      <c r="CB761" s="1490">
        <v>43038</v>
      </c>
      <c r="CC761" s="1492">
        <v>43069</v>
      </c>
      <c r="CD761" s="1489">
        <v>43099</v>
      </c>
      <c r="CE761" s="1490">
        <v>43130</v>
      </c>
      <c r="CF761" s="1492">
        <v>43159</v>
      </c>
      <c r="CG761" s="1489">
        <v>43189</v>
      </c>
      <c r="CH761" s="1490">
        <v>43220</v>
      </c>
      <c r="CI761" s="1492">
        <v>43250</v>
      </c>
      <c r="CJ761" s="1489">
        <v>43281</v>
      </c>
      <c r="CK761" s="1490">
        <v>43311</v>
      </c>
      <c r="CL761" s="1492">
        <v>43342</v>
      </c>
      <c r="CM761" s="1489">
        <v>43373</v>
      </c>
      <c r="CN761" s="1490">
        <v>43403</v>
      </c>
      <c r="CO761" s="1492">
        <v>43434</v>
      </c>
      <c r="CP761" s="1489">
        <v>43464</v>
      </c>
      <c r="CQ761" s="1490">
        <v>43495</v>
      </c>
      <c r="CR761" s="1492">
        <v>43524</v>
      </c>
      <c r="CS761" s="1489">
        <v>43554</v>
      </c>
      <c r="CT761" s="3404"/>
      <c r="CU761" s="3404"/>
      <c r="CV761" s="3404"/>
      <c r="CW761" s="4103"/>
      <c r="CX761" s="4103"/>
      <c r="CY761" s="4104">
        <v>43585</v>
      </c>
      <c r="CZ761" s="4105">
        <v>43615</v>
      </c>
    </row>
    <row r="762" spans="1:115" ht="30" hidden="1" customHeight="1" x14ac:dyDescent="0.25">
      <c r="A762" s="4696" t="s">
        <v>616</v>
      </c>
      <c r="B762" s="4723" t="s">
        <v>550</v>
      </c>
      <c r="C762" s="1277" t="s">
        <v>433</v>
      </c>
      <c r="D762" s="1277"/>
      <c r="E762" s="90"/>
      <c r="F762" s="90"/>
      <c r="G762" s="90"/>
      <c r="H762" s="90"/>
      <c r="I762" s="90"/>
      <c r="J762" s="90"/>
      <c r="K762" s="13"/>
      <c r="L762" s="13"/>
      <c r="M762" s="189"/>
      <c r="AB762" s="15"/>
      <c r="BI762" s="508"/>
      <c r="BJ762" s="508"/>
      <c r="BK762" s="1418"/>
      <c r="BL762" s="1493">
        <v>42551</v>
      </c>
      <c r="BM762" s="1494">
        <v>42581</v>
      </c>
      <c r="BN762" s="1533">
        <v>42612</v>
      </c>
      <c r="BO762" s="1416">
        <v>42643</v>
      </c>
      <c r="BP762" s="1417">
        <v>42673</v>
      </c>
      <c r="BQ762" s="1675">
        <v>42704</v>
      </c>
      <c r="BR762" s="2808">
        <v>42734</v>
      </c>
      <c r="BS762" s="2809">
        <v>42765</v>
      </c>
      <c r="BT762" s="2810">
        <v>42794</v>
      </c>
      <c r="BU762" s="1416">
        <v>42809</v>
      </c>
      <c r="BV762" s="1417">
        <v>42840</v>
      </c>
      <c r="BW762" s="1675">
        <v>42870</v>
      </c>
      <c r="BX762" s="1416">
        <v>42901</v>
      </c>
      <c r="BY762" s="1417">
        <v>42931</v>
      </c>
      <c r="BZ762" s="1675">
        <v>42962</v>
      </c>
      <c r="CA762" s="1416">
        <v>42993</v>
      </c>
      <c r="CB762" s="1417">
        <v>43023</v>
      </c>
      <c r="CC762" s="1432">
        <v>43054</v>
      </c>
      <c r="CD762" s="1416">
        <v>43084</v>
      </c>
      <c r="CE762" s="1417">
        <v>43115</v>
      </c>
      <c r="CF762" s="1432">
        <v>43146</v>
      </c>
      <c r="CG762" s="1416">
        <v>43174</v>
      </c>
      <c r="CH762" s="1417">
        <v>43205</v>
      </c>
      <c r="CI762" s="1675">
        <v>43235</v>
      </c>
      <c r="CJ762" s="1416">
        <v>43266</v>
      </c>
      <c r="CK762" s="1417">
        <v>43296</v>
      </c>
      <c r="CL762" s="1675">
        <v>43327</v>
      </c>
      <c r="CM762" s="1416">
        <v>43358</v>
      </c>
      <c r="CN762" s="1417">
        <v>43388</v>
      </c>
      <c r="CO762" s="1432">
        <v>43419</v>
      </c>
      <c r="CP762" s="1416">
        <v>43449</v>
      </c>
      <c r="CQ762" s="1417">
        <v>43480</v>
      </c>
      <c r="CR762" s="1432">
        <v>43511</v>
      </c>
      <c r="CS762" s="1416">
        <v>43539</v>
      </c>
      <c r="CT762" s="2903"/>
      <c r="CU762" s="2903"/>
      <c r="CV762" s="2903"/>
      <c r="CW762" s="3810"/>
      <c r="CX762" s="3810"/>
      <c r="CY762" s="3811">
        <v>43570</v>
      </c>
      <c r="CZ762" s="3812">
        <v>43600</v>
      </c>
    </row>
    <row r="763" spans="1:115" ht="30" hidden="1" customHeight="1" x14ac:dyDescent="0.25">
      <c r="A763" s="4730"/>
      <c r="B763" s="4724"/>
      <c r="C763" s="1284" t="s">
        <v>440</v>
      </c>
      <c r="D763" s="1284"/>
      <c r="E763" s="90"/>
      <c r="F763" s="90"/>
      <c r="G763" s="90"/>
      <c r="H763" s="90"/>
      <c r="I763" s="90"/>
      <c r="J763" s="90"/>
      <c r="K763" s="13"/>
      <c r="L763" s="13"/>
      <c r="M763" s="189"/>
      <c r="AB763" s="15"/>
      <c r="BI763" s="508"/>
      <c r="BJ763" s="508"/>
      <c r="BK763" s="1418"/>
      <c r="BL763" s="1495">
        <v>42536</v>
      </c>
      <c r="BM763" s="1496">
        <v>42566</v>
      </c>
      <c r="BN763" s="1534">
        <v>42597</v>
      </c>
      <c r="BO763" s="1314">
        <v>42628</v>
      </c>
      <c r="BP763" s="1342">
        <v>42658</v>
      </c>
      <c r="BQ763" s="1352">
        <v>42689</v>
      </c>
      <c r="BR763" s="915">
        <v>42719</v>
      </c>
      <c r="BS763" s="911">
        <v>42750</v>
      </c>
      <c r="BT763" s="912">
        <v>42750</v>
      </c>
      <c r="BU763" s="1314">
        <v>42799</v>
      </c>
      <c r="BV763" s="1342">
        <v>42830</v>
      </c>
      <c r="BW763" s="1352">
        <v>42860</v>
      </c>
      <c r="BX763" s="1314">
        <v>42891</v>
      </c>
      <c r="BY763" s="1342">
        <v>42921</v>
      </c>
      <c r="BZ763" s="1352">
        <v>42952</v>
      </c>
      <c r="CA763" s="1314">
        <v>42983</v>
      </c>
      <c r="CB763" s="1342">
        <v>43013</v>
      </c>
      <c r="CC763" s="1348">
        <v>43044</v>
      </c>
      <c r="CD763" s="1314">
        <v>43074</v>
      </c>
      <c r="CE763" s="1342">
        <v>43105</v>
      </c>
      <c r="CF763" s="1348">
        <v>43136</v>
      </c>
      <c r="CG763" s="1314">
        <v>42799</v>
      </c>
      <c r="CH763" s="1342">
        <v>42830</v>
      </c>
      <c r="CI763" s="1352">
        <v>42860</v>
      </c>
      <c r="CJ763" s="1314">
        <v>42891</v>
      </c>
      <c r="CK763" s="1342">
        <v>42921</v>
      </c>
      <c r="CL763" s="1352">
        <v>42952</v>
      </c>
      <c r="CM763" s="1314">
        <v>42983</v>
      </c>
      <c r="CN763" s="1342">
        <v>43013</v>
      </c>
      <c r="CO763" s="1348">
        <v>43044</v>
      </c>
      <c r="CP763" s="1314">
        <v>43074</v>
      </c>
      <c r="CQ763" s="1342">
        <v>43105</v>
      </c>
      <c r="CR763" s="1348">
        <v>43136</v>
      </c>
      <c r="CS763" s="1314">
        <v>42799</v>
      </c>
      <c r="CT763" s="1936"/>
      <c r="CU763" s="1936"/>
      <c r="CV763" s="1936"/>
      <c r="CW763" s="3802"/>
      <c r="CX763" s="3802"/>
      <c r="CY763" s="3800">
        <v>42830</v>
      </c>
      <c r="CZ763" s="3813">
        <v>42860</v>
      </c>
    </row>
    <row r="764" spans="1:115" ht="30" hidden="1" customHeight="1" x14ac:dyDescent="0.25">
      <c r="A764" s="4730"/>
      <c r="B764" s="4724"/>
      <c r="C764" s="1285" t="s">
        <v>434</v>
      </c>
      <c r="D764" s="1285"/>
      <c r="E764" s="90"/>
      <c r="F764" s="90"/>
      <c r="G764" s="90"/>
      <c r="H764" s="90"/>
      <c r="I764" s="90"/>
      <c r="J764" s="90"/>
      <c r="K764" s="13"/>
      <c r="L764" s="13"/>
      <c r="M764" s="189"/>
      <c r="AB764" s="15"/>
      <c r="BI764" s="508"/>
      <c r="BJ764" s="508"/>
      <c r="BK764" s="1418"/>
      <c r="BL764" s="1495">
        <v>42531</v>
      </c>
      <c r="BM764" s="1496">
        <v>42561</v>
      </c>
      <c r="BN764" s="1534">
        <v>42592</v>
      </c>
      <c r="BO764" s="2694">
        <v>42623</v>
      </c>
      <c r="BP764" s="2695">
        <v>42653</v>
      </c>
      <c r="BQ764" s="2696">
        <v>42684</v>
      </c>
      <c r="BR764" s="915">
        <v>42745</v>
      </c>
      <c r="BS764" s="911">
        <v>42776</v>
      </c>
      <c r="BT764" s="912">
        <v>42804</v>
      </c>
      <c r="BU764" s="1948">
        <v>42835</v>
      </c>
      <c r="BV764" s="1949">
        <v>42865</v>
      </c>
      <c r="BW764" s="1950">
        <v>42896</v>
      </c>
      <c r="BX764" s="1948">
        <v>42926</v>
      </c>
      <c r="BY764" s="1949">
        <v>42957</v>
      </c>
      <c r="BZ764" s="1950">
        <v>42988</v>
      </c>
      <c r="CA764" s="1948">
        <v>43018</v>
      </c>
      <c r="CB764" s="1949">
        <v>43049</v>
      </c>
      <c r="CC764" s="1951">
        <v>42714</v>
      </c>
      <c r="CD764" s="1948">
        <v>43079</v>
      </c>
      <c r="CE764" s="1949">
        <v>43110</v>
      </c>
      <c r="CF764" s="1951">
        <v>43141</v>
      </c>
      <c r="CG764" s="1948">
        <v>43169</v>
      </c>
      <c r="CH764" s="1949">
        <v>43200</v>
      </c>
      <c r="CI764" s="1950">
        <v>43230</v>
      </c>
      <c r="CJ764" s="1948">
        <v>43261</v>
      </c>
      <c r="CK764" s="1949">
        <v>43291</v>
      </c>
      <c r="CL764" s="1950">
        <v>43322</v>
      </c>
      <c r="CM764" s="1948">
        <v>43353</v>
      </c>
      <c r="CN764" s="1949">
        <v>43383</v>
      </c>
      <c r="CO764" s="1951">
        <v>43414</v>
      </c>
      <c r="CP764" s="1948">
        <v>43444</v>
      </c>
      <c r="CQ764" s="1949">
        <v>43475</v>
      </c>
      <c r="CR764" s="1951">
        <v>43506</v>
      </c>
      <c r="CS764" s="1948">
        <v>43565</v>
      </c>
      <c r="CT764" s="3405"/>
      <c r="CU764" s="3405"/>
      <c r="CV764" s="3405"/>
      <c r="CW764" s="3405"/>
      <c r="CX764" s="3405"/>
      <c r="CY764" s="1949">
        <v>42835</v>
      </c>
      <c r="CZ764" s="1950">
        <v>42865</v>
      </c>
    </row>
    <row r="765" spans="1:115" ht="30" hidden="1" customHeight="1" x14ac:dyDescent="0.25">
      <c r="A765" s="4730"/>
      <c r="B765" s="4724"/>
      <c r="C765" s="1326" t="s">
        <v>441</v>
      </c>
      <c r="D765" s="1326"/>
      <c r="E765" s="90"/>
      <c r="F765" s="90"/>
      <c r="G765" s="90"/>
      <c r="H765" s="90"/>
      <c r="I765" s="90"/>
      <c r="J765" s="90"/>
      <c r="K765" s="13"/>
      <c r="L765" s="13"/>
      <c r="M765" s="189"/>
      <c r="AB765" s="15"/>
      <c r="BI765" s="508"/>
      <c r="BJ765" s="508"/>
      <c r="BK765" s="1418"/>
      <c r="BL765" s="1495">
        <v>42522</v>
      </c>
      <c r="BM765" s="1496">
        <v>42552</v>
      </c>
      <c r="BN765" s="1534">
        <v>42583</v>
      </c>
      <c r="BO765" s="2694">
        <v>42614</v>
      </c>
      <c r="BP765" s="2695">
        <v>42644</v>
      </c>
      <c r="BQ765" s="2696">
        <v>42675</v>
      </c>
      <c r="BR765" s="915">
        <v>43074</v>
      </c>
      <c r="BS765" s="911">
        <v>42740</v>
      </c>
      <c r="BT765" s="912">
        <v>42750</v>
      </c>
      <c r="BU765" s="1948">
        <v>42891</v>
      </c>
      <c r="BV765" s="1949">
        <v>42891</v>
      </c>
      <c r="BW765" s="1950">
        <v>42891</v>
      </c>
      <c r="BX765" s="1948">
        <v>42891</v>
      </c>
      <c r="BY765" s="1949">
        <v>42921</v>
      </c>
      <c r="BZ765" s="1950">
        <v>42952</v>
      </c>
      <c r="CA765" s="1948">
        <v>42983</v>
      </c>
      <c r="CB765" s="1949">
        <v>43013</v>
      </c>
      <c r="CC765" s="1951">
        <v>43044</v>
      </c>
      <c r="CD765" s="1948">
        <v>43070</v>
      </c>
      <c r="CE765" s="1949">
        <v>43101</v>
      </c>
      <c r="CF765" s="1951">
        <v>43132</v>
      </c>
      <c r="CG765" s="1948">
        <v>42891</v>
      </c>
      <c r="CH765" s="1949">
        <v>42891</v>
      </c>
      <c r="CI765" s="1950">
        <v>42891</v>
      </c>
      <c r="CJ765" s="1948">
        <v>42891</v>
      </c>
      <c r="CK765" s="1949">
        <v>42921</v>
      </c>
      <c r="CL765" s="1950">
        <v>42952</v>
      </c>
      <c r="CM765" s="1948">
        <v>42983</v>
      </c>
      <c r="CN765" s="1949">
        <v>43013</v>
      </c>
      <c r="CO765" s="1951">
        <v>43044</v>
      </c>
      <c r="CP765" s="1948">
        <v>43070</v>
      </c>
      <c r="CQ765" s="1949">
        <v>43101</v>
      </c>
      <c r="CR765" s="1951">
        <v>43132</v>
      </c>
      <c r="CS765" s="1948">
        <v>42891</v>
      </c>
      <c r="CT765" s="3405"/>
      <c r="CU765" s="3405"/>
      <c r="CV765" s="3405"/>
      <c r="CW765" s="3405"/>
      <c r="CX765" s="3405"/>
      <c r="CY765" s="1949">
        <v>42891</v>
      </c>
      <c r="CZ765" s="1950">
        <v>42891</v>
      </c>
    </row>
    <row r="766" spans="1:115" ht="30" hidden="1" customHeight="1" x14ac:dyDescent="0.25">
      <c r="A766" s="4730"/>
      <c r="B766" s="4724"/>
      <c r="C766" s="1327" t="s">
        <v>617</v>
      </c>
      <c r="D766" s="1327"/>
      <c r="E766" s="90"/>
      <c r="F766" s="90"/>
      <c r="G766" s="90"/>
      <c r="H766" s="90"/>
      <c r="I766" s="90"/>
      <c r="J766" s="90"/>
      <c r="K766" s="13"/>
      <c r="L766" s="13"/>
      <c r="M766" s="189"/>
      <c r="AB766" s="15"/>
      <c r="BI766" s="508"/>
      <c r="BJ766" s="508"/>
      <c r="BK766" s="1418"/>
      <c r="BL766" s="1495" t="e">
        <f t="shared" ref="BL766:BQ766" si="860">BL458</f>
        <v>#REF!</v>
      </c>
      <c r="BM766" s="1496" t="e">
        <f t="shared" si="860"/>
        <v>#REF!</v>
      </c>
      <c r="BN766" s="1534" t="e">
        <f t="shared" si="860"/>
        <v>#REF!</v>
      </c>
      <c r="BO766" s="2694" t="e">
        <f t="shared" si="860"/>
        <v>#REF!</v>
      </c>
      <c r="BP766" s="2695" t="str">
        <f t="shared" si="860"/>
        <v>same as 9/30</v>
      </c>
      <c r="BQ766" s="2696" t="str">
        <f t="shared" si="860"/>
        <v>same as 9/30</v>
      </c>
      <c r="BR766" s="915">
        <f>BR177</f>
        <v>42629</v>
      </c>
      <c r="BS766" s="915" t="str">
        <f>BS177</f>
        <v>same as 12/30</v>
      </c>
      <c r="BT766" s="485">
        <f>BT177</f>
        <v>42657</v>
      </c>
      <c r="BU766" s="2694">
        <f t="shared" ref="BU766:CR766" si="861">BV177</f>
        <v>42720</v>
      </c>
      <c r="BV766" s="2695">
        <f t="shared" si="861"/>
        <v>42748</v>
      </c>
      <c r="BW766" s="2696">
        <f t="shared" si="861"/>
        <v>42776</v>
      </c>
      <c r="BX766" s="2694">
        <f t="shared" si="861"/>
        <v>42825</v>
      </c>
      <c r="BY766" s="2695">
        <f t="shared" si="861"/>
        <v>42853</v>
      </c>
      <c r="BZ766" s="2696">
        <f t="shared" si="861"/>
        <v>42888</v>
      </c>
      <c r="CA766" s="2694">
        <f t="shared" si="861"/>
        <v>42923</v>
      </c>
      <c r="CB766" s="2695">
        <f t="shared" si="861"/>
        <v>42958</v>
      </c>
      <c r="CC766" s="1345">
        <f t="shared" si="861"/>
        <v>43000</v>
      </c>
      <c r="CD766" s="2694" t="str">
        <f t="shared" si="861"/>
        <v>same as 12/30</v>
      </c>
      <c r="CE766" s="2695">
        <f t="shared" si="861"/>
        <v>42663</v>
      </c>
      <c r="CF766" s="1345">
        <f t="shared" si="861"/>
        <v>43063</v>
      </c>
      <c r="CG766" s="2694">
        <f t="shared" si="861"/>
        <v>43084</v>
      </c>
      <c r="CH766" s="2695">
        <f t="shared" si="861"/>
        <v>43112</v>
      </c>
      <c r="CI766" s="2696">
        <f t="shared" si="861"/>
        <v>43140</v>
      </c>
      <c r="CJ766" s="2694">
        <f t="shared" si="861"/>
        <v>43189</v>
      </c>
      <c r="CK766" s="2695">
        <f t="shared" si="861"/>
        <v>43210</v>
      </c>
      <c r="CL766" s="2696">
        <f t="shared" si="861"/>
        <v>43245</v>
      </c>
      <c r="CM766" s="2694">
        <f t="shared" si="861"/>
        <v>43287</v>
      </c>
      <c r="CN766" s="2695">
        <f t="shared" si="861"/>
        <v>43322</v>
      </c>
      <c r="CO766" s="1345">
        <f t="shared" si="861"/>
        <v>43357</v>
      </c>
      <c r="CP766" s="2694" t="str">
        <f t="shared" si="861"/>
        <v>same as 12/30</v>
      </c>
      <c r="CQ766" s="2695">
        <f t="shared" si="861"/>
        <v>43385</v>
      </c>
      <c r="CR766" s="1345">
        <f t="shared" si="861"/>
        <v>43413</v>
      </c>
      <c r="CS766" s="2694">
        <f>CY177</f>
        <v>43608</v>
      </c>
      <c r="CT766" s="1934"/>
      <c r="CU766" s="1934"/>
      <c r="CV766" s="1934"/>
      <c r="CW766" s="3405"/>
      <c r="CX766" s="3405"/>
      <c r="CY766" s="1949">
        <f>CZ177</f>
        <v>43654</v>
      </c>
      <c r="CZ766" s="1950">
        <f>DA177</f>
        <v>43672</v>
      </c>
    </row>
    <row r="767" spans="1:115" ht="30" hidden="1" customHeight="1" x14ac:dyDescent="0.25">
      <c r="A767" s="4730"/>
      <c r="B767" s="4724"/>
      <c r="C767" s="1327" t="s">
        <v>618</v>
      </c>
      <c r="D767" s="1327"/>
      <c r="E767" s="90"/>
      <c r="F767" s="90"/>
      <c r="G767" s="90"/>
      <c r="H767" s="90"/>
      <c r="I767" s="90"/>
      <c r="J767" s="90"/>
      <c r="K767" s="13"/>
      <c r="L767" s="13"/>
      <c r="M767" s="189"/>
      <c r="AB767" s="15"/>
      <c r="BI767" s="508"/>
      <c r="BJ767" s="508"/>
      <c r="BK767" s="1418"/>
      <c r="BL767" s="1495"/>
      <c r="BM767" s="1496"/>
      <c r="BN767" s="1534"/>
      <c r="BO767" s="2694"/>
      <c r="BP767" s="2695"/>
      <c r="BQ767" s="2696"/>
      <c r="BR767" s="2811">
        <v>42765</v>
      </c>
      <c r="BS767" s="2811">
        <v>42794</v>
      </c>
      <c r="BT767" s="2815">
        <v>42824</v>
      </c>
      <c r="BU767" s="2804">
        <v>42855</v>
      </c>
      <c r="BV767" s="2816">
        <v>42885</v>
      </c>
      <c r="BW767" s="2818">
        <v>42916</v>
      </c>
      <c r="BX767" s="2804">
        <v>42946</v>
      </c>
      <c r="BY767" s="2816">
        <v>42977</v>
      </c>
      <c r="BZ767" s="2818">
        <v>43008</v>
      </c>
      <c r="CA767" s="2804">
        <v>43038</v>
      </c>
      <c r="CB767" s="2816">
        <v>43069</v>
      </c>
      <c r="CC767" s="2817">
        <v>43099</v>
      </c>
      <c r="CD767" s="2804">
        <v>43130</v>
      </c>
      <c r="CE767" s="2816">
        <v>43159</v>
      </c>
      <c r="CF767" s="2817">
        <v>43189</v>
      </c>
      <c r="CG767" s="2804">
        <v>42855</v>
      </c>
      <c r="CH767" s="2816">
        <v>42885</v>
      </c>
      <c r="CI767" s="2818">
        <v>42916</v>
      </c>
      <c r="CJ767" s="2804">
        <v>42946</v>
      </c>
      <c r="CK767" s="2816">
        <v>42977</v>
      </c>
      <c r="CL767" s="2818">
        <v>43008</v>
      </c>
      <c r="CM767" s="2804">
        <v>43038</v>
      </c>
      <c r="CN767" s="2816">
        <v>43069</v>
      </c>
      <c r="CO767" s="2817">
        <v>43099</v>
      </c>
      <c r="CP767" s="2804">
        <v>43130</v>
      </c>
      <c r="CQ767" s="2816">
        <v>43159</v>
      </c>
      <c r="CR767" s="2817">
        <v>43189</v>
      </c>
      <c r="CS767" s="2804">
        <v>42855</v>
      </c>
      <c r="CT767" s="3406"/>
      <c r="CU767" s="3406"/>
      <c r="CV767" s="3406"/>
      <c r="CW767" s="4106"/>
      <c r="CX767" s="4106"/>
      <c r="CY767" s="4107">
        <v>42885</v>
      </c>
      <c r="CZ767" s="4108">
        <v>42916</v>
      </c>
    </row>
    <row r="768" spans="1:115" ht="30" hidden="1" customHeight="1" x14ac:dyDescent="0.25">
      <c r="A768" s="4730"/>
      <c r="B768" s="4724"/>
      <c r="C768" s="1285" t="s">
        <v>428</v>
      </c>
      <c r="D768" s="1285"/>
      <c r="E768" s="90"/>
      <c r="F768" s="90"/>
      <c r="G768" s="90"/>
      <c r="H768" s="90"/>
      <c r="I768" s="90"/>
      <c r="J768" s="90"/>
      <c r="K768" s="13"/>
      <c r="L768" s="13"/>
      <c r="M768" s="189"/>
      <c r="AB768" s="15"/>
      <c r="BI768" s="508"/>
      <c r="BJ768" s="508"/>
      <c r="BK768" s="1418"/>
      <c r="BL768" s="1495" t="str">
        <f t="shared" ref="BL768:BQ768" si="862">BL467</f>
        <v>same as 7/30</v>
      </c>
      <c r="BM768" s="1496">
        <f t="shared" si="862"/>
        <v>42349</v>
      </c>
      <c r="BN768" s="1534" t="str">
        <f t="shared" si="862"/>
        <v>same as 7/30</v>
      </c>
      <c r="BO768" s="2694">
        <f t="shared" si="862"/>
        <v>42419</v>
      </c>
      <c r="BP768" s="2695" t="str">
        <f t="shared" si="862"/>
        <v>same as 9/30</v>
      </c>
      <c r="BQ768" s="2696" t="str">
        <f t="shared" si="862"/>
        <v>same as 9/30</v>
      </c>
      <c r="BR768" s="915" t="str">
        <f t="shared" ref="BR768:CC768" si="863">BS187</f>
        <v>same as 12/30</v>
      </c>
      <c r="BS768" s="915">
        <f t="shared" si="863"/>
        <v>42649</v>
      </c>
      <c r="BT768" s="485">
        <f t="shared" si="863"/>
        <v>42677</v>
      </c>
      <c r="BU768" s="2694">
        <f t="shared" si="863"/>
        <v>42712</v>
      </c>
      <c r="BV768" s="2695">
        <f t="shared" si="863"/>
        <v>42740</v>
      </c>
      <c r="BW768" s="2696">
        <f t="shared" si="863"/>
        <v>42768</v>
      </c>
      <c r="BX768" s="2694">
        <f t="shared" si="863"/>
        <v>42817</v>
      </c>
      <c r="BY768" s="2695">
        <f t="shared" si="863"/>
        <v>42845</v>
      </c>
      <c r="BZ768" s="2696">
        <f t="shared" si="863"/>
        <v>42880</v>
      </c>
      <c r="CA768" s="2694">
        <f t="shared" si="863"/>
        <v>42915</v>
      </c>
      <c r="CB768" s="2695">
        <f t="shared" si="863"/>
        <v>42950</v>
      </c>
      <c r="CC768" s="1345">
        <f t="shared" si="863"/>
        <v>42992</v>
      </c>
      <c r="CD768" s="2694">
        <v>42992</v>
      </c>
      <c r="CE768" s="2695">
        <f t="shared" ref="CE768:CO768" si="864">CF187</f>
        <v>42655</v>
      </c>
      <c r="CF768" s="1345">
        <f t="shared" si="864"/>
        <v>43055</v>
      </c>
      <c r="CG768" s="2694">
        <f t="shared" si="864"/>
        <v>43076</v>
      </c>
      <c r="CH768" s="2695">
        <f t="shared" si="864"/>
        <v>43104</v>
      </c>
      <c r="CI768" s="2696">
        <f t="shared" si="864"/>
        <v>43132</v>
      </c>
      <c r="CJ768" s="2694">
        <f t="shared" si="864"/>
        <v>43181</v>
      </c>
      <c r="CK768" s="2695">
        <f t="shared" si="864"/>
        <v>43202</v>
      </c>
      <c r="CL768" s="2696">
        <f t="shared" si="864"/>
        <v>43237</v>
      </c>
      <c r="CM768" s="2694">
        <f t="shared" si="864"/>
        <v>43279</v>
      </c>
      <c r="CN768" s="2695">
        <f t="shared" si="864"/>
        <v>43314</v>
      </c>
      <c r="CO768" s="1345">
        <f t="shared" si="864"/>
        <v>43349</v>
      </c>
      <c r="CP768" s="2694">
        <v>42992</v>
      </c>
      <c r="CQ768" s="2695">
        <f>CR187</f>
        <v>43377</v>
      </c>
      <c r="CR768" s="1345">
        <f>CS187</f>
        <v>43405</v>
      </c>
      <c r="CS768" s="2694">
        <f>CY187</f>
        <v>43601</v>
      </c>
      <c r="CT768" s="1934"/>
      <c r="CU768" s="1934"/>
      <c r="CV768" s="1934"/>
      <c r="CW768" s="3405"/>
      <c r="CX768" s="3405"/>
      <c r="CY768" s="1949">
        <f>CZ187</f>
        <v>43643</v>
      </c>
      <c r="CZ768" s="1950">
        <f>DA187</f>
        <v>43664</v>
      </c>
    </row>
    <row r="769" spans="1:104" ht="30" hidden="1" customHeight="1" x14ac:dyDescent="0.25">
      <c r="A769" s="4730"/>
      <c r="B769" s="4724"/>
      <c r="C769" s="1299" t="s">
        <v>442</v>
      </c>
      <c r="D769" s="1299"/>
      <c r="E769" s="90"/>
      <c r="F769" s="90"/>
      <c r="G769" s="90"/>
      <c r="H769" s="90"/>
      <c r="I769" s="90"/>
      <c r="J769" s="90"/>
      <c r="K769" s="13"/>
      <c r="L769" s="13"/>
      <c r="M769" s="189"/>
      <c r="AB769" s="15"/>
      <c r="BI769" s="508"/>
      <c r="BJ769" s="508"/>
      <c r="BK769" s="1418"/>
      <c r="BL769" s="1495"/>
      <c r="BM769" s="1496"/>
      <c r="BN769" s="1534"/>
      <c r="BO769" s="1268">
        <f>BO765-125</f>
        <v>42489</v>
      </c>
      <c r="BP769" s="1414">
        <f>BP765-125</f>
        <v>42519</v>
      </c>
      <c r="BQ769" s="1672">
        <f>BQ765-125</f>
        <v>42550</v>
      </c>
      <c r="BR769" s="915">
        <f>BR765-125</f>
        <v>42949</v>
      </c>
      <c r="BS769" s="911">
        <f>BS765-125</f>
        <v>42615</v>
      </c>
      <c r="BT769" s="912" t="s">
        <v>454</v>
      </c>
      <c r="BU769" s="1268">
        <f>BU765-125</f>
        <v>42766</v>
      </c>
      <c r="BV769" s="1414">
        <f>BV765-125</f>
        <v>42766</v>
      </c>
      <c r="BW769" s="1672">
        <f>BW765-125</f>
        <v>42766</v>
      </c>
      <c r="BX769" s="1268">
        <f>BX765-100</f>
        <v>42791</v>
      </c>
      <c r="BY769" s="1414">
        <f>BY765-125</f>
        <v>42796</v>
      </c>
      <c r="BZ769" s="1672" t="s">
        <v>454</v>
      </c>
      <c r="CA769" s="1268">
        <f t="shared" ref="CA769:CF769" si="865">CA765-125</f>
        <v>42858</v>
      </c>
      <c r="CB769" s="1414">
        <f t="shared" si="865"/>
        <v>42888</v>
      </c>
      <c r="CC769" s="1415">
        <f t="shared" si="865"/>
        <v>42919</v>
      </c>
      <c r="CD769" s="1268">
        <f t="shared" si="865"/>
        <v>42945</v>
      </c>
      <c r="CE769" s="1414">
        <f t="shared" si="865"/>
        <v>42976</v>
      </c>
      <c r="CF769" s="1415">
        <f t="shared" si="865"/>
        <v>43007</v>
      </c>
      <c r="CG769" s="1268">
        <f>CG765-125</f>
        <v>42766</v>
      </c>
      <c r="CH769" s="1414">
        <f>CH765-125</f>
        <v>42766</v>
      </c>
      <c r="CI769" s="1672">
        <f>CI765-125</f>
        <v>42766</v>
      </c>
      <c r="CJ769" s="1268">
        <f>CJ765-100</f>
        <v>42791</v>
      </c>
      <c r="CK769" s="1414">
        <f>CK765-125</f>
        <v>42796</v>
      </c>
      <c r="CL769" s="1672" t="s">
        <v>454</v>
      </c>
      <c r="CM769" s="1268">
        <f t="shared" ref="CM769:CR769" si="866">CM765-125</f>
        <v>42858</v>
      </c>
      <c r="CN769" s="1414">
        <f t="shared" si="866"/>
        <v>42888</v>
      </c>
      <c r="CO769" s="1415">
        <f t="shared" si="866"/>
        <v>42919</v>
      </c>
      <c r="CP769" s="1268">
        <f t="shared" si="866"/>
        <v>42945</v>
      </c>
      <c r="CQ769" s="1414">
        <f t="shared" si="866"/>
        <v>42976</v>
      </c>
      <c r="CR769" s="1415">
        <f t="shared" si="866"/>
        <v>43007</v>
      </c>
      <c r="CS769" s="1268">
        <f>CS765-125</f>
        <v>42766</v>
      </c>
      <c r="CT769" s="1943"/>
      <c r="CU769" s="1943"/>
      <c r="CV769" s="1943"/>
      <c r="CW769" s="3814"/>
      <c r="CX769" s="3814"/>
      <c r="CY769" s="3815">
        <f>CY765-125</f>
        <v>42766</v>
      </c>
      <c r="CZ769" s="3816">
        <f>CZ765-125</f>
        <v>42766</v>
      </c>
    </row>
    <row r="770" spans="1:104" ht="30" hidden="1" customHeight="1" x14ac:dyDescent="0.25">
      <c r="A770" s="4730"/>
      <c r="B770" s="4724"/>
      <c r="C770" s="538" t="s">
        <v>517</v>
      </c>
      <c r="D770" s="532" t="s">
        <v>418</v>
      </c>
      <c r="E770" s="90"/>
      <c r="F770" s="90"/>
      <c r="G770" s="90"/>
      <c r="H770" s="90"/>
      <c r="I770" s="90"/>
      <c r="J770" s="90"/>
      <c r="K770" s="13"/>
      <c r="L770" s="13"/>
      <c r="M770" s="189"/>
      <c r="AB770" s="15"/>
      <c r="BI770" s="508"/>
      <c r="BJ770" s="508"/>
      <c r="BK770" s="1418"/>
      <c r="BL770" s="1495"/>
      <c r="BM770" s="1496"/>
      <c r="BN770" s="1534"/>
      <c r="BO770" s="1268"/>
      <c r="BP770" s="1414"/>
      <c r="BQ770" s="1672"/>
      <c r="BR770" s="2812" t="s">
        <v>532</v>
      </c>
      <c r="BS770" s="2813" t="s">
        <v>532</v>
      </c>
      <c r="BT770" s="912">
        <f>BT768-27</f>
        <v>42650</v>
      </c>
      <c r="BU770" s="1673" t="s">
        <v>532</v>
      </c>
      <c r="BV770" s="1674" t="s">
        <v>532</v>
      </c>
      <c r="BW770" s="218">
        <f>BW768-34</f>
        <v>42734</v>
      </c>
      <c r="BX770" s="1673" t="s">
        <v>532</v>
      </c>
      <c r="BY770" s="1674" t="s">
        <v>532</v>
      </c>
      <c r="BZ770" s="218">
        <f>BZ768-34</f>
        <v>42846</v>
      </c>
      <c r="CA770" s="1673" t="s">
        <v>532</v>
      </c>
      <c r="CB770" s="1674" t="s">
        <v>532</v>
      </c>
      <c r="CC770" s="218">
        <f>CC768-34</f>
        <v>42958</v>
      </c>
      <c r="CD770" s="1673" t="s">
        <v>532</v>
      </c>
      <c r="CE770" s="1674" t="s">
        <v>532</v>
      </c>
      <c r="CF770" s="1253">
        <f>CF768-34</f>
        <v>43021</v>
      </c>
      <c r="CG770" s="1673" t="s">
        <v>532</v>
      </c>
      <c r="CH770" s="1674" t="s">
        <v>532</v>
      </c>
      <c r="CI770" s="218">
        <f>CI768-34</f>
        <v>43098</v>
      </c>
      <c r="CJ770" s="1673" t="s">
        <v>532</v>
      </c>
      <c r="CK770" s="1674" t="s">
        <v>532</v>
      </c>
      <c r="CL770" s="218">
        <f>CL768-34</f>
        <v>43203</v>
      </c>
      <c r="CM770" s="1673" t="s">
        <v>532</v>
      </c>
      <c r="CN770" s="1674" t="s">
        <v>532</v>
      </c>
      <c r="CO770" s="218">
        <f>CO768-34</f>
        <v>43315</v>
      </c>
      <c r="CP770" s="1673" t="s">
        <v>532</v>
      </c>
      <c r="CQ770" s="1674" t="s">
        <v>532</v>
      </c>
      <c r="CR770" s="1253">
        <f>CR768-34</f>
        <v>43371</v>
      </c>
      <c r="CS770" s="1673" t="s">
        <v>532</v>
      </c>
      <c r="CT770" s="3407"/>
      <c r="CU770" s="3407"/>
      <c r="CV770" s="3407"/>
      <c r="CW770" s="3817"/>
      <c r="CX770" s="3817"/>
      <c r="CY770" s="3818" t="s">
        <v>532</v>
      </c>
      <c r="CZ770" s="2717">
        <f>CZ768-34</f>
        <v>43630</v>
      </c>
    </row>
    <row r="771" spans="1:104" ht="30" hidden="1" customHeight="1" x14ac:dyDescent="0.25">
      <c r="A771" s="4730"/>
      <c r="B771" s="4724"/>
      <c r="C771" s="538" t="s">
        <v>448</v>
      </c>
      <c r="D771" s="532"/>
      <c r="E771" s="90"/>
      <c r="F771" s="90"/>
      <c r="G771" s="90"/>
      <c r="H771" s="90"/>
      <c r="I771" s="90"/>
      <c r="J771" s="90"/>
      <c r="K771" s="13"/>
      <c r="L771" s="13"/>
      <c r="M771" s="189"/>
      <c r="AB771" s="15"/>
      <c r="BI771" s="508"/>
      <c r="BJ771" s="508"/>
      <c r="BK771" s="1418"/>
      <c r="BL771" s="1495"/>
      <c r="BM771" s="1496"/>
      <c r="BN771" s="1534"/>
      <c r="BO771" s="1268"/>
      <c r="BP771" s="1414"/>
      <c r="BQ771" s="1672"/>
      <c r="BR771" s="2812" t="s">
        <v>532</v>
      </c>
      <c r="BS771" s="2813" t="s">
        <v>532</v>
      </c>
      <c r="BT771" s="912">
        <f>BT770-4</f>
        <v>42646</v>
      </c>
      <c r="BU771" s="1673" t="s">
        <v>532</v>
      </c>
      <c r="BV771" s="1674" t="s">
        <v>532</v>
      </c>
      <c r="BW771" s="2819">
        <f>BW770-11</f>
        <v>42723</v>
      </c>
      <c r="BX771" s="1673" t="s">
        <v>532</v>
      </c>
      <c r="BY771" s="1674" t="s">
        <v>532</v>
      </c>
      <c r="BZ771" s="218">
        <f>BZ770-4</f>
        <v>42842</v>
      </c>
      <c r="CA771" s="1673" t="s">
        <v>532</v>
      </c>
      <c r="CB771" s="1674" t="s">
        <v>532</v>
      </c>
      <c r="CC771" s="218">
        <f>CC770-4</f>
        <v>42954</v>
      </c>
      <c r="CD771" s="1673" t="s">
        <v>532</v>
      </c>
      <c r="CE771" s="1674" t="s">
        <v>532</v>
      </c>
      <c r="CF771" s="1253">
        <f>CF770-4</f>
        <v>43017</v>
      </c>
      <c r="CG771" s="1673" t="s">
        <v>532</v>
      </c>
      <c r="CH771" s="1674" t="s">
        <v>532</v>
      </c>
      <c r="CI771" s="2819">
        <f>CI770-11</f>
        <v>43087</v>
      </c>
      <c r="CJ771" s="1673" t="s">
        <v>532</v>
      </c>
      <c r="CK771" s="1674" t="s">
        <v>532</v>
      </c>
      <c r="CL771" s="218">
        <f>CL770-4</f>
        <v>43199</v>
      </c>
      <c r="CM771" s="1673" t="s">
        <v>532</v>
      </c>
      <c r="CN771" s="1674" t="s">
        <v>532</v>
      </c>
      <c r="CO771" s="218">
        <f>CO770-4</f>
        <v>43311</v>
      </c>
      <c r="CP771" s="1673" t="s">
        <v>532</v>
      </c>
      <c r="CQ771" s="1674" t="s">
        <v>532</v>
      </c>
      <c r="CR771" s="1253">
        <f>CR770-4</f>
        <v>43367</v>
      </c>
      <c r="CS771" s="1673" t="s">
        <v>532</v>
      </c>
      <c r="CT771" s="3407"/>
      <c r="CU771" s="3407"/>
      <c r="CV771" s="3407"/>
      <c r="CW771" s="3817"/>
      <c r="CX771" s="3817"/>
      <c r="CY771" s="3818" t="s">
        <v>532</v>
      </c>
      <c r="CZ771" s="4109">
        <f>CZ770-11</f>
        <v>43619</v>
      </c>
    </row>
    <row r="772" spans="1:104" ht="30" hidden="1" customHeight="1" x14ac:dyDescent="0.25">
      <c r="A772" s="4730"/>
      <c r="B772" s="4724"/>
      <c r="C772" s="538" t="s">
        <v>530</v>
      </c>
      <c r="D772" s="538" t="s">
        <v>418</v>
      </c>
      <c r="E772" s="90"/>
      <c r="F772" s="90"/>
      <c r="G772" s="90"/>
      <c r="H772" s="90"/>
      <c r="I772" s="90"/>
      <c r="J772" s="90"/>
      <c r="K772" s="13"/>
      <c r="L772" s="13"/>
      <c r="M772" s="189"/>
      <c r="AB772" s="15"/>
      <c r="BI772" s="508"/>
      <c r="BJ772" s="508"/>
      <c r="BK772" s="1418"/>
      <c r="BL772" s="1495" t="e">
        <f>BL774+7</f>
        <v>#VALUE!</v>
      </c>
      <c r="BM772" s="1496">
        <f>BM774+7</f>
        <v>42315</v>
      </c>
      <c r="BN772" s="1534" t="s">
        <v>450</v>
      </c>
      <c r="BO772" s="1502">
        <f>BO774+7</f>
        <v>42399</v>
      </c>
      <c r="BP772" s="210" t="s">
        <v>451</v>
      </c>
      <c r="BQ772" s="218" t="s">
        <v>451</v>
      </c>
      <c r="BR772" s="2812" t="s">
        <v>532</v>
      </c>
      <c r="BS772" s="1496">
        <f>BS774+7</f>
        <v>42601</v>
      </c>
      <c r="BT772" s="1534">
        <f>BS772</f>
        <v>42601</v>
      </c>
      <c r="BU772" s="1673" t="s">
        <v>532</v>
      </c>
      <c r="BV772" s="1239">
        <f>BV768-34</f>
        <v>42706</v>
      </c>
      <c r="BW772" s="1958" t="s">
        <v>532</v>
      </c>
      <c r="BX772" s="1673" t="s">
        <v>532</v>
      </c>
      <c r="BY772" s="1239">
        <f>BY768-34</f>
        <v>42811</v>
      </c>
      <c r="BZ772" s="1958" t="s">
        <v>532</v>
      </c>
      <c r="CA772" s="1673" t="s">
        <v>532</v>
      </c>
      <c r="CB772" s="1239">
        <f>CB768-34</f>
        <v>42916</v>
      </c>
      <c r="CC772" s="1958" t="s">
        <v>532</v>
      </c>
      <c r="CD772" s="1673" t="s">
        <v>532</v>
      </c>
      <c r="CE772" s="1239">
        <f>CE768-34</f>
        <v>42621</v>
      </c>
      <c r="CF772" s="1956" t="s">
        <v>532</v>
      </c>
      <c r="CG772" s="1673" t="s">
        <v>532</v>
      </c>
      <c r="CH772" s="1239">
        <f>CH768-34</f>
        <v>43070</v>
      </c>
      <c r="CI772" s="1958" t="s">
        <v>532</v>
      </c>
      <c r="CJ772" s="1673" t="s">
        <v>532</v>
      </c>
      <c r="CK772" s="1239">
        <f>CK768-34</f>
        <v>43168</v>
      </c>
      <c r="CL772" s="1958" t="s">
        <v>532</v>
      </c>
      <c r="CM772" s="1673" t="s">
        <v>532</v>
      </c>
      <c r="CN772" s="1239">
        <f>CN768-34</f>
        <v>43280</v>
      </c>
      <c r="CO772" s="1958" t="s">
        <v>532</v>
      </c>
      <c r="CP772" s="1673" t="s">
        <v>532</v>
      </c>
      <c r="CQ772" s="1239">
        <f>CQ768-34</f>
        <v>43343</v>
      </c>
      <c r="CR772" s="1956" t="s">
        <v>532</v>
      </c>
      <c r="CS772" s="1673" t="s">
        <v>532</v>
      </c>
      <c r="CT772" s="3407"/>
      <c r="CU772" s="3407"/>
      <c r="CV772" s="3407"/>
      <c r="CW772" s="3817"/>
      <c r="CX772" s="3817"/>
      <c r="CY772" s="4110">
        <f>CY768-34</f>
        <v>43609</v>
      </c>
      <c r="CZ772" s="3819" t="s">
        <v>532</v>
      </c>
    </row>
    <row r="773" spans="1:104" ht="30" hidden="1" customHeight="1" x14ac:dyDescent="0.25">
      <c r="A773" s="4730"/>
      <c r="B773" s="4724"/>
      <c r="C773" s="538" t="s">
        <v>531</v>
      </c>
      <c r="D773" s="538"/>
      <c r="E773" s="90"/>
      <c r="F773" s="90"/>
      <c r="G773" s="90"/>
      <c r="H773" s="90"/>
      <c r="I773" s="90"/>
      <c r="J773" s="90"/>
      <c r="K773" s="13"/>
      <c r="L773" s="13"/>
      <c r="M773" s="189"/>
      <c r="AB773" s="15"/>
      <c r="BI773" s="508"/>
      <c r="BJ773" s="508"/>
      <c r="BK773" s="1418"/>
      <c r="BL773" s="1495" t="e">
        <f>BL772-4</f>
        <v>#VALUE!</v>
      </c>
      <c r="BM773" s="1496">
        <f>BM772-4</f>
        <v>42311</v>
      </c>
      <c r="BN773" s="1534" t="s">
        <v>450</v>
      </c>
      <c r="BO773" s="1502">
        <f>BO772-4</f>
        <v>42395</v>
      </c>
      <c r="BP773" s="210" t="s">
        <v>451</v>
      </c>
      <c r="BQ773" s="218" t="s">
        <v>451</v>
      </c>
      <c r="BR773" s="2812" t="s">
        <v>532</v>
      </c>
      <c r="BS773" s="1496">
        <f>BS772-4</f>
        <v>42597</v>
      </c>
      <c r="BT773" s="1534">
        <f>BS773</f>
        <v>42597</v>
      </c>
      <c r="BU773" s="1673" t="s">
        <v>532</v>
      </c>
      <c r="BV773" s="1239">
        <f>BV772-4</f>
        <v>42702</v>
      </c>
      <c r="BW773" s="1958" t="s">
        <v>532</v>
      </c>
      <c r="BX773" s="1673" t="s">
        <v>532</v>
      </c>
      <c r="BY773" s="1239">
        <f>BY772-4</f>
        <v>42807</v>
      </c>
      <c r="BZ773" s="1958" t="s">
        <v>532</v>
      </c>
      <c r="CA773" s="1673" t="s">
        <v>532</v>
      </c>
      <c r="CB773" s="1239">
        <f>CB772-4</f>
        <v>42912</v>
      </c>
      <c r="CC773" s="1958" t="s">
        <v>532</v>
      </c>
      <c r="CD773" s="1673" t="s">
        <v>532</v>
      </c>
      <c r="CE773" s="1239">
        <f>CE772-4</f>
        <v>42617</v>
      </c>
      <c r="CF773" s="1956" t="s">
        <v>532</v>
      </c>
      <c r="CG773" s="1673" t="s">
        <v>532</v>
      </c>
      <c r="CH773" s="1239">
        <f>CH772-4</f>
        <v>43066</v>
      </c>
      <c r="CI773" s="1958" t="s">
        <v>532</v>
      </c>
      <c r="CJ773" s="1673" t="s">
        <v>532</v>
      </c>
      <c r="CK773" s="1239">
        <f>CK772-4</f>
        <v>43164</v>
      </c>
      <c r="CL773" s="1958" t="s">
        <v>532</v>
      </c>
      <c r="CM773" s="1673" t="s">
        <v>532</v>
      </c>
      <c r="CN773" s="1239">
        <f>CN772-4</f>
        <v>43276</v>
      </c>
      <c r="CO773" s="1958" t="s">
        <v>532</v>
      </c>
      <c r="CP773" s="1673" t="s">
        <v>532</v>
      </c>
      <c r="CQ773" s="1239">
        <f>CQ772-4</f>
        <v>43339</v>
      </c>
      <c r="CR773" s="1956" t="s">
        <v>532</v>
      </c>
      <c r="CS773" s="1673" t="s">
        <v>532</v>
      </c>
      <c r="CT773" s="3407"/>
      <c r="CU773" s="3407"/>
      <c r="CV773" s="3407"/>
      <c r="CW773" s="3817"/>
      <c r="CX773" s="3817"/>
      <c r="CY773" s="4110">
        <f>CY772-4</f>
        <v>43605</v>
      </c>
      <c r="CZ773" s="3819" t="s">
        <v>532</v>
      </c>
    </row>
    <row r="774" spans="1:104" ht="30" hidden="1" customHeight="1" x14ac:dyDescent="0.25">
      <c r="A774" s="4730"/>
      <c r="B774" s="4724"/>
      <c r="C774" s="538" t="s">
        <v>518</v>
      </c>
      <c r="D774" s="538" t="s">
        <v>418</v>
      </c>
      <c r="E774" s="90"/>
      <c r="F774" s="90"/>
      <c r="G774" s="90"/>
      <c r="H774" s="90"/>
      <c r="I774" s="90"/>
      <c r="J774" s="90"/>
      <c r="K774" s="13"/>
      <c r="L774" s="13"/>
      <c r="M774" s="189"/>
      <c r="AB774" s="15"/>
      <c r="BI774" s="508"/>
      <c r="BJ774" s="508"/>
      <c r="BK774" s="1418"/>
      <c r="BL774" s="1495" t="e">
        <f>BL768-34</f>
        <v>#VALUE!</v>
      </c>
      <c r="BM774" s="1497">
        <f>BM768-41</f>
        <v>42308</v>
      </c>
      <c r="BN774" s="1534" t="s">
        <v>450</v>
      </c>
      <c r="BO774" s="1502">
        <f>BO768-27</f>
        <v>42392</v>
      </c>
      <c r="BP774" s="210" t="s">
        <v>451</v>
      </c>
      <c r="BQ774" s="218" t="s">
        <v>451</v>
      </c>
      <c r="BR774" s="1495" t="e">
        <f>BR768-20</f>
        <v>#VALUE!</v>
      </c>
      <c r="BS774" s="2247">
        <v>42594</v>
      </c>
      <c r="BT774" s="1534">
        <f>BS774</f>
        <v>42594</v>
      </c>
      <c r="BU774" s="1502">
        <f>BU768-32</f>
        <v>42680</v>
      </c>
      <c r="BV774" s="1674" t="s">
        <v>532</v>
      </c>
      <c r="BW774" s="1958" t="s">
        <v>532</v>
      </c>
      <c r="BX774" s="1502">
        <f>BX768-32</f>
        <v>42785</v>
      </c>
      <c r="BY774" s="1674" t="s">
        <v>532</v>
      </c>
      <c r="BZ774" s="1958" t="s">
        <v>532</v>
      </c>
      <c r="CA774" s="1502">
        <f>CA768-32</f>
        <v>42883</v>
      </c>
      <c r="CB774" s="1674" t="s">
        <v>532</v>
      </c>
      <c r="CC774" s="1958" t="s">
        <v>532</v>
      </c>
      <c r="CD774" s="1502">
        <f>CD768-34</f>
        <v>42958</v>
      </c>
      <c r="CE774" s="1674" t="s">
        <v>532</v>
      </c>
      <c r="CF774" s="1956" t="s">
        <v>532</v>
      </c>
      <c r="CG774" s="1502">
        <f>CG768-32</f>
        <v>43044</v>
      </c>
      <c r="CH774" s="1674" t="s">
        <v>532</v>
      </c>
      <c r="CI774" s="1958" t="s">
        <v>532</v>
      </c>
      <c r="CJ774" s="1502">
        <f>CJ768-32</f>
        <v>43149</v>
      </c>
      <c r="CK774" s="1674" t="s">
        <v>532</v>
      </c>
      <c r="CL774" s="1958" t="s">
        <v>532</v>
      </c>
      <c r="CM774" s="1502">
        <f>CM768-32</f>
        <v>43247</v>
      </c>
      <c r="CN774" s="1674" t="s">
        <v>532</v>
      </c>
      <c r="CO774" s="1958" t="s">
        <v>532</v>
      </c>
      <c r="CP774" s="1502">
        <f>CP768-34</f>
        <v>42958</v>
      </c>
      <c r="CQ774" s="1674" t="s">
        <v>532</v>
      </c>
      <c r="CR774" s="1956" t="s">
        <v>532</v>
      </c>
      <c r="CS774" s="1502">
        <f>CS768-32</f>
        <v>43569</v>
      </c>
      <c r="CT774" s="3408"/>
      <c r="CU774" s="3408"/>
      <c r="CV774" s="3408"/>
      <c r="CW774" s="4111"/>
      <c r="CX774" s="4111"/>
      <c r="CY774" s="3818" t="s">
        <v>532</v>
      </c>
      <c r="CZ774" s="3819" t="s">
        <v>532</v>
      </c>
    </row>
    <row r="775" spans="1:104" ht="30" hidden="1" customHeight="1" x14ac:dyDescent="0.25">
      <c r="A775" s="4730"/>
      <c r="B775" s="4724"/>
      <c r="C775" s="538" t="s">
        <v>447</v>
      </c>
      <c r="D775" s="538"/>
      <c r="E775" s="90"/>
      <c r="F775" s="90"/>
      <c r="G775" s="90"/>
      <c r="H775" s="90"/>
      <c r="I775" s="90"/>
      <c r="J775" s="90"/>
      <c r="K775" s="13"/>
      <c r="L775" s="13"/>
      <c r="M775" s="189"/>
      <c r="AB775" s="15"/>
      <c r="BI775" s="508"/>
      <c r="BJ775" s="508"/>
      <c r="BK775" s="1418"/>
      <c r="BL775" s="1495" t="e">
        <f>BL774-4</f>
        <v>#VALUE!</v>
      </c>
      <c r="BM775" s="1496">
        <f>BM774-4</f>
        <v>42304</v>
      </c>
      <c r="BN775" s="1534" t="s">
        <v>450</v>
      </c>
      <c r="BO775" s="1502">
        <f>BO774-4</f>
        <v>42388</v>
      </c>
      <c r="BP775" s="210" t="s">
        <v>451</v>
      </c>
      <c r="BQ775" s="218" t="s">
        <v>451</v>
      </c>
      <c r="BR775" s="1495" t="e">
        <f>BR774-4</f>
        <v>#VALUE!</v>
      </c>
      <c r="BS775" s="1496">
        <f>BS774-4</f>
        <v>42590</v>
      </c>
      <c r="BT775" s="1534">
        <f>BS775</f>
        <v>42590</v>
      </c>
      <c r="BU775" s="1502">
        <f>BU774-4</f>
        <v>42676</v>
      </c>
      <c r="BV775" s="1674" t="s">
        <v>532</v>
      </c>
      <c r="BW775" s="1958" t="s">
        <v>532</v>
      </c>
      <c r="BX775" s="1502">
        <f>BX774-4</f>
        <v>42781</v>
      </c>
      <c r="BY775" s="1674" t="s">
        <v>532</v>
      </c>
      <c r="BZ775" s="1958" t="s">
        <v>532</v>
      </c>
      <c r="CA775" s="1502">
        <f>CA774-4</f>
        <v>42879</v>
      </c>
      <c r="CB775" s="1674" t="s">
        <v>532</v>
      </c>
      <c r="CC775" s="1958" t="s">
        <v>532</v>
      </c>
      <c r="CD775" s="1502">
        <f>CD774-4</f>
        <v>42954</v>
      </c>
      <c r="CE775" s="1674" t="s">
        <v>532</v>
      </c>
      <c r="CF775" s="1956" t="s">
        <v>532</v>
      </c>
      <c r="CG775" s="1502">
        <f>CG774-4</f>
        <v>43040</v>
      </c>
      <c r="CH775" s="1674" t="s">
        <v>532</v>
      </c>
      <c r="CI775" s="1958" t="s">
        <v>532</v>
      </c>
      <c r="CJ775" s="1502">
        <f>CJ774-4</f>
        <v>43145</v>
      </c>
      <c r="CK775" s="1674" t="s">
        <v>532</v>
      </c>
      <c r="CL775" s="1958" t="s">
        <v>532</v>
      </c>
      <c r="CM775" s="1502">
        <f>CM774-4</f>
        <v>43243</v>
      </c>
      <c r="CN775" s="1674" t="s">
        <v>532</v>
      </c>
      <c r="CO775" s="1958" t="s">
        <v>532</v>
      </c>
      <c r="CP775" s="1502">
        <f>CP774-4</f>
        <v>42954</v>
      </c>
      <c r="CQ775" s="1674" t="s">
        <v>532</v>
      </c>
      <c r="CR775" s="1956" t="s">
        <v>532</v>
      </c>
      <c r="CS775" s="1502">
        <f>CS774-4</f>
        <v>43565</v>
      </c>
      <c r="CT775" s="3408"/>
      <c r="CU775" s="3408"/>
      <c r="CV775" s="3408"/>
      <c r="CW775" s="4111"/>
      <c r="CX775" s="4111"/>
      <c r="CY775" s="3818" t="s">
        <v>532</v>
      </c>
      <c r="CZ775" s="3819" t="s">
        <v>532</v>
      </c>
    </row>
    <row r="776" spans="1:104" ht="30" hidden="1" customHeight="1" x14ac:dyDescent="0.25">
      <c r="A776" s="4730"/>
      <c r="B776" s="4724"/>
      <c r="C776" s="1316" t="s">
        <v>519</v>
      </c>
      <c r="D776" s="1316" t="s">
        <v>422</v>
      </c>
      <c r="E776" s="90"/>
      <c r="F776" s="90"/>
      <c r="G776" s="90"/>
      <c r="H776" s="90"/>
      <c r="I776" s="90"/>
      <c r="J776" s="90"/>
      <c r="K776" s="13"/>
      <c r="L776" s="13"/>
      <c r="M776" s="189"/>
      <c r="AB776" s="15"/>
      <c r="BI776" s="508"/>
      <c r="BJ776" s="508"/>
      <c r="BK776" s="1418"/>
      <c r="BL776" s="1498">
        <f>BL778+2</f>
        <v>42574</v>
      </c>
      <c r="BM776" s="1499">
        <f>BM778+2</f>
        <v>42604</v>
      </c>
      <c r="BN776" s="1535" t="s">
        <v>450</v>
      </c>
      <c r="BO776" s="1503">
        <f>BO778+2</f>
        <v>42378</v>
      </c>
      <c r="BP776" s="1324" t="s">
        <v>451</v>
      </c>
      <c r="BQ776" s="1334" t="s">
        <v>451</v>
      </c>
      <c r="BR776" s="1498" t="e">
        <f>BR778+2</f>
        <v>#VALUE!</v>
      </c>
      <c r="BS776" s="1499">
        <f>BS778+2</f>
        <v>42580</v>
      </c>
      <c r="BT776" s="1535">
        <v>42580</v>
      </c>
      <c r="BU776" s="1503">
        <f>BU778+2</f>
        <v>42666</v>
      </c>
      <c r="BV776" s="1324" t="s">
        <v>451</v>
      </c>
      <c r="BW776" s="1334" t="s">
        <v>451</v>
      </c>
      <c r="BX776" s="1503">
        <f>BX778+2</f>
        <v>42771</v>
      </c>
      <c r="BY776" s="1941">
        <f>BX776</f>
        <v>42771</v>
      </c>
      <c r="BZ776" s="1954">
        <v>42580</v>
      </c>
      <c r="CA776" s="1503">
        <f>CA778+2</f>
        <v>42869</v>
      </c>
      <c r="CB776" s="1941">
        <f>CA776</f>
        <v>42869</v>
      </c>
      <c r="CC776" s="1954">
        <v>42580</v>
      </c>
      <c r="CD776" s="1503">
        <f>CD778+2</f>
        <v>42944</v>
      </c>
      <c r="CE776" s="1941">
        <f>CD776</f>
        <v>42944</v>
      </c>
      <c r="CF776" s="1679">
        <v>42580</v>
      </c>
      <c r="CG776" s="1503">
        <f>CG778+2</f>
        <v>43030</v>
      </c>
      <c r="CH776" s="1324" t="s">
        <v>451</v>
      </c>
      <c r="CI776" s="1334" t="s">
        <v>451</v>
      </c>
      <c r="CJ776" s="1503">
        <f>CJ778+2</f>
        <v>43135</v>
      </c>
      <c r="CK776" s="1941">
        <f>CJ776</f>
        <v>43135</v>
      </c>
      <c r="CL776" s="1954">
        <v>42580</v>
      </c>
      <c r="CM776" s="1503">
        <f>CM778+2</f>
        <v>43233</v>
      </c>
      <c r="CN776" s="1941">
        <f>CM776</f>
        <v>43233</v>
      </c>
      <c r="CO776" s="1954">
        <v>42580</v>
      </c>
      <c r="CP776" s="1503">
        <f>CP778+2</f>
        <v>42944</v>
      </c>
      <c r="CQ776" s="1941">
        <f>CP776</f>
        <v>42944</v>
      </c>
      <c r="CR776" s="1679">
        <v>42580</v>
      </c>
      <c r="CS776" s="1503">
        <f>CS778+2</f>
        <v>43555</v>
      </c>
      <c r="CT776" s="2522"/>
      <c r="CU776" s="2522"/>
      <c r="CV776" s="2522"/>
      <c r="CW776" s="4112"/>
      <c r="CX776" s="4112"/>
      <c r="CY776" s="4113" t="s">
        <v>451</v>
      </c>
      <c r="CZ776" s="4114" t="s">
        <v>451</v>
      </c>
    </row>
    <row r="777" spans="1:104" ht="30" hidden="1" customHeight="1" x14ac:dyDescent="0.25">
      <c r="A777" s="4730"/>
      <c r="B777" s="4724"/>
      <c r="C777" s="538" t="s">
        <v>490</v>
      </c>
      <c r="D777" s="538" t="s">
        <v>419</v>
      </c>
      <c r="E777" s="90"/>
      <c r="F777" s="90"/>
      <c r="G777" s="90"/>
      <c r="H777" s="90"/>
      <c r="I777" s="90"/>
      <c r="J777" s="90"/>
      <c r="K777" s="13"/>
      <c r="L777" s="13"/>
      <c r="M777" s="189"/>
      <c r="AB777" s="15"/>
      <c r="BI777" s="508"/>
      <c r="BJ777" s="508"/>
      <c r="BK777" s="1418"/>
      <c r="BL777" s="1495" t="str">
        <f>BL483</f>
        <v>updated 1.5.16</v>
      </c>
      <c r="BM777" s="1496">
        <f>BM483</f>
        <v>0</v>
      </c>
      <c r="BN777" s="1534" t="s">
        <v>450</v>
      </c>
      <c r="BO777" s="1502">
        <f>BO775-7</f>
        <v>42381</v>
      </c>
      <c r="BP777" s="210" t="s">
        <v>451</v>
      </c>
      <c r="BQ777" s="218" t="s">
        <v>451</v>
      </c>
      <c r="BR777" s="1495" t="e">
        <f>BR775-7</f>
        <v>#VALUE!</v>
      </c>
      <c r="BS777" s="1496">
        <f>BS775-7</f>
        <v>42583</v>
      </c>
      <c r="BT777" s="1534">
        <f>BT775-7</f>
        <v>42583</v>
      </c>
      <c r="BU777" s="1502">
        <f>BU775-7</f>
        <v>42669</v>
      </c>
      <c r="BV777" s="210">
        <f>BV773-7</f>
        <v>42695</v>
      </c>
      <c r="BW777" s="218">
        <f>BW771-7</f>
        <v>42716</v>
      </c>
      <c r="BX777" s="1502">
        <f>BX775-7</f>
        <v>42774</v>
      </c>
      <c r="BY777" s="1585">
        <f>BY773-7</f>
        <v>42800</v>
      </c>
      <c r="BZ777" s="218">
        <f>BZ771-7</f>
        <v>42835</v>
      </c>
      <c r="CA777" s="1502">
        <f>CA775-7</f>
        <v>42872</v>
      </c>
      <c r="CB777" s="1585">
        <f>CB773-7</f>
        <v>42905</v>
      </c>
      <c r="CC777" s="218">
        <f>CC771-7</f>
        <v>42947</v>
      </c>
      <c r="CD777" s="1502">
        <f>CD775-7</f>
        <v>42947</v>
      </c>
      <c r="CE777" s="1585">
        <f>CE773-7</f>
        <v>42610</v>
      </c>
      <c r="CF777" s="1253">
        <f>CF771-7</f>
        <v>43010</v>
      </c>
      <c r="CG777" s="1502">
        <f>CG775-7</f>
        <v>43033</v>
      </c>
      <c r="CH777" s="210">
        <f>CH773-7</f>
        <v>43059</v>
      </c>
      <c r="CI777" s="218">
        <f>CI771-7</f>
        <v>43080</v>
      </c>
      <c r="CJ777" s="1502">
        <f>CJ775-7</f>
        <v>43138</v>
      </c>
      <c r="CK777" s="1585">
        <f>CK773-7</f>
        <v>43157</v>
      </c>
      <c r="CL777" s="218">
        <f>CL771-7</f>
        <v>43192</v>
      </c>
      <c r="CM777" s="1502">
        <f>CM775-7</f>
        <v>43236</v>
      </c>
      <c r="CN777" s="1585">
        <f>CN773-7</f>
        <v>43269</v>
      </c>
      <c r="CO777" s="218">
        <f>CO771-7</f>
        <v>43304</v>
      </c>
      <c r="CP777" s="1502">
        <f>CP775-7</f>
        <v>42947</v>
      </c>
      <c r="CQ777" s="1585">
        <f>CQ773-7</f>
        <v>43332</v>
      </c>
      <c r="CR777" s="1253">
        <f>CR771-7</f>
        <v>43360</v>
      </c>
      <c r="CS777" s="1502">
        <f>CS775-7</f>
        <v>43558</v>
      </c>
      <c r="CT777" s="3408"/>
      <c r="CU777" s="3408"/>
      <c r="CV777" s="3408"/>
      <c r="CW777" s="4111"/>
      <c r="CX777" s="4111"/>
      <c r="CY777" s="1585">
        <f>CY773-7</f>
        <v>43598</v>
      </c>
      <c r="CZ777" s="2717">
        <f>CZ771-7</f>
        <v>43612</v>
      </c>
    </row>
    <row r="778" spans="1:104" ht="30" hidden="1" customHeight="1" x14ac:dyDescent="0.25">
      <c r="A778" s="4730"/>
      <c r="B778" s="4724"/>
      <c r="C778" s="1299" t="s">
        <v>520</v>
      </c>
      <c r="D778" s="1299" t="s">
        <v>422</v>
      </c>
      <c r="E778" s="90"/>
      <c r="F778" s="90"/>
      <c r="G778" s="90"/>
      <c r="H778" s="90"/>
      <c r="I778" s="90"/>
      <c r="J778" s="90"/>
      <c r="K778" s="13"/>
      <c r="L778" s="13"/>
      <c r="M778" s="189"/>
      <c r="AB778" s="15"/>
      <c r="BI778" s="508"/>
      <c r="BJ778" s="508"/>
      <c r="BK778" s="1418"/>
      <c r="BL778" s="1498">
        <f>BL780+21</f>
        <v>42572</v>
      </c>
      <c r="BM778" s="1499">
        <f>BM780+21</f>
        <v>42602</v>
      </c>
      <c r="BN778" s="1535" t="s">
        <v>450</v>
      </c>
      <c r="BO778" s="1504">
        <f>BO777-5</f>
        <v>42376</v>
      </c>
      <c r="BP778" s="1272" t="s">
        <v>451</v>
      </c>
      <c r="BQ778" s="1353" t="s">
        <v>451</v>
      </c>
      <c r="BR778" s="1498" t="e">
        <f>BR777-5</f>
        <v>#VALUE!</v>
      </c>
      <c r="BS778" s="1499">
        <f>BS777-5</f>
        <v>42578</v>
      </c>
      <c r="BT778" s="1535" t="s">
        <v>454</v>
      </c>
      <c r="BU778" s="1504">
        <f>BU777-5</f>
        <v>42664</v>
      </c>
      <c r="BV778" s="1272" t="s">
        <v>545</v>
      </c>
      <c r="BW778" s="1353" t="s">
        <v>545</v>
      </c>
      <c r="BX778" s="1504">
        <f>BX777-5</f>
        <v>42769</v>
      </c>
      <c r="BY778" s="1507" t="s">
        <v>546</v>
      </c>
      <c r="BZ778" s="1955" t="s">
        <v>546</v>
      </c>
      <c r="CA778" s="1504">
        <f>CA777-5</f>
        <v>42867</v>
      </c>
      <c r="CB778" s="1272" t="s">
        <v>451</v>
      </c>
      <c r="CC778" s="1273" t="s">
        <v>451</v>
      </c>
      <c r="CD778" s="1504">
        <f>CD777-5</f>
        <v>42942</v>
      </c>
      <c r="CE778" s="1272" t="s">
        <v>475</v>
      </c>
      <c r="CF778" s="1273" t="s">
        <v>475</v>
      </c>
      <c r="CG778" s="1504">
        <f>CG777-5</f>
        <v>43028</v>
      </c>
      <c r="CH778" s="1272" t="s">
        <v>545</v>
      </c>
      <c r="CI778" s="1353" t="s">
        <v>545</v>
      </c>
      <c r="CJ778" s="1504">
        <f>CJ777-5</f>
        <v>43133</v>
      </c>
      <c r="CK778" s="1507" t="s">
        <v>546</v>
      </c>
      <c r="CL778" s="1955" t="s">
        <v>546</v>
      </c>
      <c r="CM778" s="1504">
        <f>CM777-5</f>
        <v>43231</v>
      </c>
      <c r="CN778" s="1272" t="s">
        <v>451</v>
      </c>
      <c r="CO778" s="1273" t="s">
        <v>451</v>
      </c>
      <c r="CP778" s="1504">
        <f>CP777-5</f>
        <v>42942</v>
      </c>
      <c r="CQ778" s="1272" t="s">
        <v>475</v>
      </c>
      <c r="CR778" s="1273" t="s">
        <v>475</v>
      </c>
      <c r="CS778" s="1504">
        <f>CS777-5</f>
        <v>43553</v>
      </c>
      <c r="CT778" s="3409"/>
      <c r="CU778" s="3409"/>
      <c r="CV778" s="3409"/>
      <c r="CW778" s="4115"/>
      <c r="CX778" s="4115"/>
      <c r="CY778" s="4116" t="s">
        <v>545</v>
      </c>
      <c r="CZ778" s="4117" t="s">
        <v>545</v>
      </c>
    </row>
    <row r="779" spans="1:104" ht="30" hidden="1" customHeight="1" x14ac:dyDescent="0.25">
      <c r="A779" s="4730"/>
      <c r="B779" s="4724"/>
      <c r="C779" s="1455" t="s">
        <v>459</v>
      </c>
      <c r="D779" s="1455"/>
      <c r="E779" s="1520"/>
      <c r="F779" s="1520"/>
      <c r="G779" s="1520"/>
      <c r="H779" s="1520"/>
      <c r="I779" s="1520"/>
      <c r="J779" s="1520"/>
      <c r="K779" s="1521"/>
      <c r="L779" s="1521"/>
      <c r="M779" s="1522"/>
      <c r="N779" s="1523"/>
      <c r="O779" s="1523"/>
      <c r="P779" s="1523"/>
      <c r="Q779" s="1523"/>
      <c r="R779" s="1523"/>
      <c r="S779" s="1523"/>
      <c r="T779" s="1523"/>
      <c r="U779" s="1523"/>
      <c r="V779" s="1523"/>
      <c r="W779" s="1523"/>
      <c r="X779" s="1523"/>
      <c r="Y779" s="1523"/>
      <c r="Z779" s="1523"/>
      <c r="AA779" s="1524"/>
      <c r="AB779" s="1525"/>
      <c r="AC779" s="1525"/>
      <c r="AD779" s="1525"/>
      <c r="AE779" s="1525"/>
      <c r="AF779" s="1525"/>
      <c r="AG779" s="1525"/>
      <c r="AH779" s="1525"/>
      <c r="AI779" s="1525"/>
      <c r="AJ779" s="1526"/>
      <c r="AK779" s="1526"/>
      <c r="AL779" s="1525"/>
      <c r="AM779" s="1525"/>
      <c r="AN779" s="1525"/>
      <c r="AO779" s="1525"/>
      <c r="AP779" s="1525"/>
      <c r="AQ779" s="1525"/>
      <c r="AR779" s="1525"/>
      <c r="AS779" s="1525"/>
      <c r="AT779" s="1525"/>
      <c r="AU779" s="1526"/>
      <c r="AV779" s="1525"/>
      <c r="AW779" s="1526"/>
      <c r="AX779" s="1525"/>
      <c r="AY779" s="1525"/>
      <c r="AZ779" s="1525"/>
      <c r="BA779" s="1525"/>
      <c r="BB779" s="1525"/>
      <c r="BC779" s="1525"/>
      <c r="BD779" s="1525"/>
      <c r="BE779" s="1525"/>
      <c r="BF779" s="1525"/>
      <c r="BG779" s="1525"/>
      <c r="BH779" s="1525"/>
      <c r="BI779" s="1527"/>
      <c r="BJ779" s="1527"/>
      <c r="BK779" s="1528"/>
      <c r="BL779" s="1529"/>
      <c r="BM779" s="1530"/>
      <c r="BN779" s="1536"/>
      <c r="BO779" s="1531">
        <f>BO262</f>
        <v>42397</v>
      </c>
      <c r="BP779" s="1532" t="str">
        <f>BP262</f>
        <v>same as 9/30</v>
      </c>
      <c r="BQ779" s="1676" t="str">
        <f>BQ262</f>
        <v>same as 9/30</v>
      </c>
      <c r="BR779" s="1530">
        <f t="shared" ref="BR779:CS779" si="867">BR56</f>
        <v>42620</v>
      </c>
      <c r="BS779" s="1530">
        <f t="shared" si="867"/>
        <v>42641</v>
      </c>
      <c r="BT779" s="1536" t="str">
        <f t="shared" si="867"/>
        <v>Same as 1/30</v>
      </c>
      <c r="BU779" s="1531">
        <f t="shared" si="867"/>
        <v>42676</v>
      </c>
      <c r="BV779" s="1532">
        <f t="shared" si="867"/>
        <v>42704</v>
      </c>
      <c r="BW779" s="1676">
        <f t="shared" si="867"/>
        <v>42739</v>
      </c>
      <c r="BX779" s="1531">
        <f t="shared" si="867"/>
        <v>42774</v>
      </c>
      <c r="BY779" s="1532">
        <f t="shared" si="867"/>
        <v>42809</v>
      </c>
      <c r="BZ779" s="1676">
        <f t="shared" si="867"/>
        <v>42844</v>
      </c>
      <c r="CA779" s="1531">
        <f t="shared" si="867"/>
        <v>42879</v>
      </c>
      <c r="CB779" s="1532">
        <f t="shared" si="867"/>
        <v>42907</v>
      </c>
      <c r="CC779" s="1539">
        <f t="shared" si="867"/>
        <v>42935</v>
      </c>
      <c r="CD779" s="1531">
        <f t="shared" si="867"/>
        <v>42963</v>
      </c>
      <c r="CE779" s="1532">
        <f t="shared" si="867"/>
        <v>42991</v>
      </c>
      <c r="CF779" s="1539" t="str">
        <f t="shared" si="867"/>
        <v>Same as 1/30</v>
      </c>
      <c r="CG779" s="1531" t="e">
        <f t="shared" si="867"/>
        <v>#REF!</v>
      </c>
      <c r="CH779" s="1532" t="e">
        <f t="shared" si="867"/>
        <v>#REF!</v>
      </c>
      <c r="CI779" s="1676" t="e">
        <f t="shared" si="867"/>
        <v>#REF!</v>
      </c>
      <c r="CJ779" s="1531" t="e">
        <f t="shared" si="867"/>
        <v>#REF!</v>
      </c>
      <c r="CK779" s="1532" t="e">
        <f t="shared" si="867"/>
        <v>#REF!</v>
      </c>
      <c r="CL779" s="1676" t="e">
        <f t="shared" si="867"/>
        <v>#REF!</v>
      </c>
      <c r="CM779" s="1531" t="e">
        <f t="shared" si="867"/>
        <v>#REF!</v>
      </c>
      <c r="CN779" s="1532" t="e">
        <f t="shared" si="867"/>
        <v>#REF!</v>
      </c>
      <c r="CO779" s="1539" t="e">
        <f t="shared" si="867"/>
        <v>#REF!</v>
      </c>
      <c r="CP779" s="1531" t="e">
        <f t="shared" si="867"/>
        <v>#REF!</v>
      </c>
      <c r="CQ779" s="1532" t="e">
        <f t="shared" si="867"/>
        <v>#REF!</v>
      </c>
      <c r="CR779" s="1539" t="str">
        <f t="shared" si="867"/>
        <v>Same as 1/30</v>
      </c>
      <c r="CS779" s="1531" t="e">
        <f t="shared" si="867"/>
        <v>#REF!</v>
      </c>
      <c r="CT779" s="3410"/>
      <c r="CU779" s="3410"/>
      <c r="CV779" s="3410"/>
      <c r="CW779" s="4118"/>
      <c r="CX779" s="4118"/>
      <c r="CY779" s="4119">
        <f>CY56</f>
        <v>43614</v>
      </c>
      <c r="CZ779" s="4120">
        <f>CZ56</f>
        <v>43642</v>
      </c>
    </row>
    <row r="780" spans="1:104" ht="30" hidden="1" customHeight="1" x14ac:dyDescent="0.25">
      <c r="A780" s="4730"/>
      <c r="B780" s="4724"/>
      <c r="C780" s="1455" t="s">
        <v>445</v>
      </c>
      <c r="D780" s="1455"/>
      <c r="E780" s="1508"/>
      <c r="F780" s="1508"/>
      <c r="G780" s="1508"/>
      <c r="H780" s="1508"/>
      <c r="I780" s="1508"/>
      <c r="J780" s="1508"/>
      <c r="K780" s="1509"/>
      <c r="L780" s="1509"/>
      <c r="M780" s="1510"/>
      <c r="N780" s="1511"/>
      <c r="O780" s="1511"/>
      <c r="P780" s="1511"/>
      <c r="Q780" s="1511"/>
      <c r="R780" s="1511"/>
      <c r="S780" s="1511"/>
      <c r="T780" s="1511"/>
      <c r="U780" s="1511"/>
      <c r="V780" s="1511"/>
      <c r="W780" s="1511"/>
      <c r="X780" s="1511"/>
      <c r="Y780" s="1511"/>
      <c r="Z780" s="1511"/>
      <c r="AA780" s="1512"/>
      <c r="AB780" s="1513"/>
      <c r="AC780" s="1514"/>
      <c r="AD780" s="1514"/>
      <c r="AE780" s="1514"/>
      <c r="AF780" s="1514"/>
      <c r="AG780" s="1513"/>
      <c r="AH780" s="1513"/>
      <c r="AI780" s="1513"/>
      <c r="AJ780" s="1515"/>
      <c r="AK780" s="1515"/>
      <c r="AL780" s="1513"/>
      <c r="AM780" s="1513"/>
      <c r="AN780" s="1513"/>
      <c r="AO780" s="1513"/>
      <c r="AP780" s="1513"/>
      <c r="AQ780" s="1513"/>
      <c r="AR780" s="1513"/>
      <c r="AS780" s="1513"/>
      <c r="AT780" s="1513"/>
      <c r="AU780" s="1515"/>
      <c r="AV780" s="1513"/>
      <c r="AW780" s="1515"/>
      <c r="AX780" s="1513"/>
      <c r="AY780" s="1513"/>
      <c r="AZ780" s="1513"/>
      <c r="BA780" s="1513"/>
      <c r="BB780" s="1513"/>
      <c r="BC780" s="1513"/>
      <c r="BD780" s="1513"/>
      <c r="BE780" s="1513"/>
      <c r="BF780" s="1513"/>
      <c r="BG780" s="1513"/>
      <c r="BH780" s="1513"/>
      <c r="BI780" s="1516"/>
      <c r="BJ780" s="1516"/>
      <c r="BK780" s="1517"/>
      <c r="BL780" s="1518">
        <f>BL485</f>
        <v>42551</v>
      </c>
      <c r="BM780" s="1519">
        <f>BM485</f>
        <v>42581</v>
      </c>
      <c r="BN780" s="1537" t="s">
        <v>450</v>
      </c>
      <c r="BO780" s="1531">
        <f>BO485</f>
        <v>42643</v>
      </c>
      <c r="BP780" s="1532">
        <f>BP485</f>
        <v>42673</v>
      </c>
      <c r="BQ780" s="1676">
        <f>BQ485</f>
        <v>42704</v>
      </c>
      <c r="BR780" s="1530">
        <f t="shared" ref="BR780:CS780" si="868">BR206</f>
        <v>42557</v>
      </c>
      <c r="BS780" s="1530" t="str">
        <f t="shared" si="868"/>
        <v>same as 12/30</v>
      </c>
      <c r="BT780" s="1536">
        <f t="shared" si="868"/>
        <v>42585</v>
      </c>
      <c r="BU780" s="1531">
        <f t="shared" si="868"/>
        <v>42613</v>
      </c>
      <c r="BV780" s="1532">
        <f t="shared" si="868"/>
        <v>42655</v>
      </c>
      <c r="BW780" s="1676">
        <f t="shared" si="868"/>
        <v>42683</v>
      </c>
      <c r="BX780" s="1531">
        <f t="shared" si="868"/>
        <v>42711</v>
      </c>
      <c r="BY780" s="1532">
        <f t="shared" si="868"/>
        <v>42760</v>
      </c>
      <c r="BZ780" s="1676">
        <f t="shared" si="868"/>
        <v>42788</v>
      </c>
      <c r="CA780" s="1531">
        <f t="shared" si="868"/>
        <v>42823</v>
      </c>
      <c r="CB780" s="1532">
        <f t="shared" si="868"/>
        <v>42858</v>
      </c>
      <c r="CC780" s="1539">
        <f t="shared" si="868"/>
        <v>42893</v>
      </c>
      <c r="CD780" s="1531">
        <f t="shared" si="868"/>
        <v>42928</v>
      </c>
      <c r="CE780" s="1532" t="str">
        <f t="shared" si="868"/>
        <v>same as 12/30</v>
      </c>
      <c r="CF780" s="1539">
        <f t="shared" si="868"/>
        <v>42591</v>
      </c>
      <c r="CG780" s="1531">
        <f t="shared" si="868"/>
        <v>42998</v>
      </c>
      <c r="CH780" s="1532">
        <f t="shared" si="868"/>
        <v>43026</v>
      </c>
      <c r="CI780" s="1676">
        <f t="shared" si="868"/>
        <v>43054</v>
      </c>
      <c r="CJ780" s="1531">
        <f t="shared" si="868"/>
        <v>43082</v>
      </c>
      <c r="CK780" s="1532">
        <f t="shared" si="868"/>
        <v>43124</v>
      </c>
      <c r="CL780" s="1676">
        <f t="shared" si="868"/>
        <v>43145</v>
      </c>
      <c r="CM780" s="1531">
        <f t="shared" si="868"/>
        <v>43180</v>
      </c>
      <c r="CN780" s="1532">
        <f t="shared" si="868"/>
        <v>43222</v>
      </c>
      <c r="CO780" s="1539">
        <f t="shared" si="868"/>
        <v>43257</v>
      </c>
      <c r="CP780" s="1531">
        <f t="shared" si="868"/>
        <v>43292</v>
      </c>
      <c r="CQ780" s="1532" t="str">
        <f t="shared" si="868"/>
        <v>same as 12/30</v>
      </c>
      <c r="CR780" s="1539">
        <f t="shared" si="868"/>
        <v>43327</v>
      </c>
      <c r="CS780" s="1531">
        <f t="shared" si="868"/>
        <v>43348</v>
      </c>
      <c r="CT780" s="3410"/>
      <c r="CU780" s="3410"/>
      <c r="CV780" s="3410"/>
      <c r="CW780" s="4118"/>
      <c r="CX780" s="4118"/>
      <c r="CY780" s="4119">
        <f>CY206</f>
        <v>43544</v>
      </c>
      <c r="CZ780" s="4120">
        <f>CZ206</f>
        <v>43586</v>
      </c>
    </row>
    <row r="781" spans="1:104" ht="30" hidden="1" customHeight="1" x14ac:dyDescent="0.25">
      <c r="A781" s="4730"/>
      <c r="B781" s="4724"/>
      <c r="C781" s="1267" t="s">
        <v>496</v>
      </c>
      <c r="D781" s="1267" t="s">
        <v>486</v>
      </c>
      <c r="E781" s="90"/>
      <c r="F781" s="90"/>
      <c r="G781" s="90"/>
      <c r="H781" s="90"/>
      <c r="I781" s="90"/>
      <c r="J781" s="90"/>
      <c r="K781" s="13"/>
      <c r="L781" s="13"/>
      <c r="M781" s="189"/>
      <c r="AB781" s="15"/>
      <c r="BI781" s="508"/>
      <c r="BJ781" s="508"/>
      <c r="BK781" s="1418"/>
      <c r="BL781" s="1495">
        <f>BL778-6</f>
        <v>42566</v>
      </c>
      <c r="BM781" s="1496">
        <f>BM778-6</f>
        <v>42596</v>
      </c>
      <c r="BN781" s="1534" t="s">
        <v>450</v>
      </c>
      <c r="BO781" s="1505">
        <f>BO778-6</f>
        <v>42370</v>
      </c>
      <c r="BP781" s="1414" t="s">
        <v>451</v>
      </c>
      <c r="BQ781" s="1672" t="s">
        <v>451</v>
      </c>
      <c r="BR781" s="915" t="s">
        <v>454</v>
      </c>
      <c r="BS781" s="1496">
        <f>BS778-6</f>
        <v>42572</v>
      </c>
      <c r="BT781" s="912" t="s">
        <v>454</v>
      </c>
      <c r="BU781" s="1505">
        <f>BU778-8</f>
        <v>42656</v>
      </c>
      <c r="BV781" s="1414" t="s">
        <v>545</v>
      </c>
      <c r="BW781" s="1672" t="s">
        <v>545</v>
      </c>
      <c r="BX781" s="1505">
        <f>BX778-8</f>
        <v>42761</v>
      </c>
      <c r="BY781" s="1414" t="s">
        <v>546</v>
      </c>
      <c r="BZ781" s="1672" t="s">
        <v>546</v>
      </c>
      <c r="CA781" s="1505">
        <f>CA778-6</f>
        <v>42861</v>
      </c>
      <c r="CB781" s="1414" t="s">
        <v>451</v>
      </c>
      <c r="CC781" s="1415" t="s">
        <v>451</v>
      </c>
      <c r="CD781" s="1505">
        <f>CD778-6</f>
        <v>42936</v>
      </c>
      <c r="CE781" s="1414" t="s">
        <v>475</v>
      </c>
      <c r="CF781" s="1415" t="s">
        <v>475</v>
      </c>
      <c r="CG781" s="1505">
        <f>CG778-8</f>
        <v>43020</v>
      </c>
      <c r="CH781" s="1414" t="s">
        <v>545</v>
      </c>
      <c r="CI781" s="1672" t="s">
        <v>545</v>
      </c>
      <c r="CJ781" s="1505">
        <f>CJ778-8</f>
        <v>43125</v>
      </c>
      <c r="CK781" s="1414" t="s">
        <v>546</v>
      </c>
      <c r="CL781" s="1672" t="s">
        <v>546</v>
      </c>
      <c r="CM781" s="1505">
        <f>CM778-6</f>
        <v>43225</v>
      </c>
      <c r="CN781" s="1414" t="s">
        <v>451</v>
      </c>
      <c r="CO781" s="1415" t="s">
        <v>451</v>
      </c>
      <c r="CP781" s="1505">
        <f>CP778-6</f>
        <v>42936</v>
      </c>
      <c r="CQ781" s="1414" t="s">
        <v>475</v>
      </c>
      <c r="CR781" s="1415" t="s">
        <v>475</v>
      </c>
      <c r="CS781" s="1505">
        <f>CS778-8</f>
        <v>43545</v>
      </c>
      <c r="CT781" s="1945"/>
      <c r="CU781" s="1945"/>
      <c r="CV781" s="1945"/>
      <c r="CW781" s="4121"/>
      <c r="CX781" s="4121"/>
      <c r="CY781" s="3815" t="s">
        <v>545</v>
      </c>
      <c r="CZ781" s="3816" t="s">
        <v>545</v>
      </c>
    </row>
    <row r="782" spans="1:104" ht="30" hidden="1" customHeight="1" x14ac:dyDescent="0.25">
      <c r="A782" s="4730"/>
      <c r="B782" s="4724"/>
      <c r="C782" s="1264" t="s">
        <v>521</v>
      </c>
      <c r="D782" s="1264" t="s">
        <v>485</v>
      </c>
      <c r="E782" s="90"/>
      <c r="F782" s="90"/>
      <c r="G782" s="90"/>
      <c r="H782" s="90"/>
      <c r="I782" s="90"/>
      <c r="J782" s="90"/>
      <c r="K782" s="13"/>
      <c r="L782" s="13"/>
      <c r="M782" s="189"/>
      <c r="AB782" s="15"/>
      <c r="BI782" s="508"/>
      <c r="BJ782" s="508"/>
      <c r="BK782" s="1418"/>
      <c r="BL782" s="1495">
        <f>BL781-27</f>
        <v>42539</v>
      </c>
      <c r="BM782" s="1496">
        <f>BM781-27</f>
        <v>42569</v>
      </c>
      <c r="BN782" s="1534" t="s">
        <v>450</v>
      </c>
      <c r="BO782" s="1502">
        <f>BO781-20</f>
        <v>42350</v>
      </c>
      <c r="BP782" s="210" t="s">
        <v>451</v>
      </c>
      <c r="BQ782" s="218" t="s">
        <v>451</v>
      </c>
      <c r="BR782" s="915" t="s">
        <v>454</v>
      </c>
      <c r="BS782" s="1496">
        <f>BS781-20</f>
        <v>42552</v>
      </c>
      <c r="BT782" s="912" t="s">
        <v>454</v>
      </c>
      <c r="BU782" s="1502">
        <f>BU781-20</f>
        <v>42636</v>
      </c>
      <c r="BV782" s="210" t="s">
        <v>545</v>
      </c>
      <c r="BW782" s="218" t="s">
        <v>545</v>
      </c>
      <c r="BX782" s="1502">
        <f>BX781-20</f>
        <v>42741</v>
      </c>
      <c r="BY782" s="210" t="s">
        <v>546</v>
      </c>
      <c r="BZ782" s="218" t="s">
        <v>546</v>
      </c>
      <c r="CA782" s="1502">
        <f>CA781-20</f>
        <v>42841</v>
      </c>
      <c r="CB782" s="210" t="s">
        <v>451</v>
      </c>
      <c r="CC782" s="1253" t="s">
        <v>451</v>
      </c>
      <c r="CD782" s="1502">
        <f>CD781-20</f>
        <v>42916</v>
      </c>
      <c r="CE782" s="210" t="s">
        <v>475</v>
      </c>
      <c r="CF782" s="1253" t="s">
        <v>475</v>
      </c>
      <c r="CG782" s="1502">
        <f>CG781-20</f>
        <v>43000</v>
      </c>
      <c r="CH782" s="210" t="s">
        <v>545</v>
      </c>
      <c r="CI782" s="218" t="s">
        <v>545</v>
      </c>
      <c r="CJ782" s="1502">
        <f>CJ781-20</f>
        <v>43105</v>
      </c>
      <c r="CK782" s="210" t="s">
        <v>546</v>
      </c>
      <c r="CL782" s="218" t="s">
        <v>546</v>
      </c>
      <c r="CM782" s="1502">
        <f>CM781-20</f>
        <v>43205</v>
      </c>
      <c r="CN782" s="210" t="s">
        <v>451</v>
      </c>
      <c r="CO782" s="1253" t="s">
        <v>451</v>
      </c>
      <c r="CP782" s="1502">
        <f>CP781-20</f>
        <v>42916</v>
      </c>
      <c r="CQ782" s="210" t="s">
        <v>475</v>
      </c>
      <c r="CR782" s="1253" t="s">
        <v>475</v>
      </c>
      <c r="CS782" s="1502">
        <f>CS781-20</f>
        <v>43525</v>
      </c>
      <c r="CT782" s="3408"/>
      <c r="CU782" s="3408"/>
      <c r="CV782" s="3408"/>
      <c r="CW782" s="4111"/>
      <c r="CX782" s="4111"/>
      <c r="CY782" s="1585" t="s">
        <v>545</v>
      </c>
      <c r="CZ782" s="2717" t="s">
        <v>545</v>
      </c>
    </row>
    <row r="783" spans="1:104" ht="30" hidden="1" customHeight="1" x14ac:dyDescent="0.25">
      <c r="A783" s="4730"/>
      <c r="B783" s="4724"/>
      <c r="C783" s="1267" t="s">
        <v>522</v>
      </c>
      <c r="D783" s="1267" t="s">
        <v>419</v>
      </c>
      <c r="E783" s="90"/>
      <c r="F783" s="90"/>
      <c r="G783" s="90"/>
      <c r="H783" s="90"/>
      <c r="I783" s="90"/>
      <c r="J783" s="90"/>
      <c r="K783" s="13"/>
      <c r="L783" s="13"/>
      <c r="M783" s="189"/>
      <c r="AB783" s="15"/>
      <c r="BI783" s="508"/>
      <c r="BJ783" s="508"/>
      <c r="BK783" s="1418"/>
      <c r="BL783" s="1495">
        <f>BL780-6</f>
        <v>42545</v>
      </c>
      <c r="BM783" s="1496">
        <f>BM780-6</f>
        <v>42575</v>
      </c>
      <c r="BN783" s="1534" t="s">
        <v>450</v>
      </c>
      <c r="BO783" s="1505">
        <f>BO778-16</f>
        <v>42360</v>
      </c>
      <c r="BP783" s="1414" t="s">
        <v>451</v>
      </c>
      <c r="BQ783" s="1672" t="s">
        <v>451</v>
      </c>
      <c r="BR783" s="915" t="s">
        <v>454</v>
      </c>
      <c r="BS783" s="1496">
        <f>BS778-16</f>
        <v>42562</v>
      </c>
      <c r="BT783" s="912" t="s">
        <v>454</v>
      </c>
      <c r="BU783" s="1505">
        <f>BU778-16</f>
        <v>42648</v>
      </c>
      <c r="BV783" s="1414" t="s">
        <v>545</v>
      </c>
      <c r="BW783" s="1672" t="s">
        <v>545</v>
      </c>
      <c r="BX783" s="1505">
        <f>BX778-16</f>
        <v>42753</v>
      </c>
      <c r="BY783" s="1414" t="s">
        <v>546</v>
      </c>
      <c r="BZ783" s="1672" t="s">
        <v>546</v>
      </c>
      <c r="CA783" s="1505">
        <f>CA778-16</f>
        <v>42851</v>
      </c>
      <c r="CB783" s="1414" t="s">
        <v>451</v>
      </c>
      <c r="CC783" s="1415" t="s">
        <v>451</v>
      </c>
      <c r="CD783" s="1505">
        <f>CD778-16</f>
        <v>42926</v>
      </c>
      <c r="CE783" s="1414" t="s">
        <v>475</v>
      </c>
      <c r="CF783" s="1415" t="s">
        <v>475</v>
      </c>
      <c r="CG783" s="1505">
        <f>CG778-16</f>
        <v>43012</v>
      </c>
      <c r="CH783" s="1414" t="s">
        <v>545</v>
      </c>
      <c r="CI783" s="1672" t="s">
        <v>545</v>
      </c>
      <c r="CJ783" s="1505">
        <f>CJ778-16</f>
        <v>43117</v>
      </c>
      <c r="CK783" s="1414" t="s">
        <v>546</v>
      </c>
      <c r="CL783" s="1672" t="s">
        <v>546</v>
      </c>
      <c r="CM783" s="1505">
        <f>CM778-16</f>
        <v>43215</v>
      </c>
      <c r="CN783" s="1414" t="s">
        <v>451</v>
      </c>
      <c r="CO783" s="1415" t="s">
        <v>451</v>
      </c>
      <c r="CP783" s="1505">
        <f>CP778-16</f>
        <v>42926</v>
      </c>
      <c r="CQ783" s="1414" t="s">
        <v>475</v>
      </c>
      <c r="CR783" s="1415" t="s">
        <v>475</v>
      </c>
      <c r="CS783" s="1505">
        <f>CS778-16</f>
        <v>43537</v>
      </c>
      <c r="CT783" s="1945"/>
      <c r="CU783" s="1945"/>
      <c r="CV783" s="1945"/>
      <c r="CW783" s="4121"/>
      <c r="CX783" s="4121"/>
      <c r="CY783" s="3815" t="s">
        <v>545</v>
      </c>
      <c r="CZ783" s="3816" t="s">
        <v>545</v>
      </c>
    </row>
    <row r="784" spans="1:104" ht="30" hidden="1" customHeight="1" x14ac:dyDescent="0.25">
      <c r="A784" s="4730"/>
      <c r="B784" s="4724"/>
      <c r="C784" s="1264" t="s">
        <v>523</v>
      </c>
      <c r="D784" s="1264" t="s">
        <v>419</v>
      </c>
      <c r="E784" s="90"/>
      <c r="F784" s="90"/>
      <c r="G784" s="90"/>
      <c r="H784" s="90"/>
      <c r="I784" s="90"/>
      <c r="J784" s="90"/>
      <c r="K784" s="13"/>
      <c r="L784" s="13"/>
      <c r="M784" s="189"/>
      <c r="AB784" s="15"/>
      <c r="BI784" s="508"/>
      <c r="BJ784" s="508"/>
      <c r="BK784" s="1418"/>
      <c r="BL784" s="1495">
        <f>BL782-11</f>
        <v>42528</v>
      </c>
      <c r="BM784" s="1496">
        <f>BM782-11</f>
        <v>42558</v>
      </c>
      <c r="BN784" s="1534" t="s">
        <v>450</v>
      </c>
      <c r="BO784" s="1502">
        <f>BO782-11</f>
        <v>42339</v>
      </c>
      <c r="BP784" s="210" t="s">
        <v>451</v>
      </c>
      <c r="BQ784" s="218" t="s">
        <v>451</v>
      </c>
      <c r="BR784" s="915" t="s">
        <v>454</v>
      </c>
      <c r="BS784" s="1496">
        <f>BS782-11</f>
        <v>42541</v>
      </c>
      <c r="BT784" s="912" t="s">
        <v>454</v>
      </c>
      <c r="BU784" s="1502">
        <f>BU782-11</f>
        <v>42625</v>
      </c>
      <c r="BV784" s="210" t="s">
        <v>545</v>
      </c>
      <c r="BW784" s="218" t="s">
        <v>545</v>
      </c>
      <c r="BX784" s="1502">
        <f>BX782-11</f>
        <v>42730</v>
      </c>
      <c r="BY784" s="210" t="s">
        <v>546</v>
      </c>
      <c r="BZ784" s="218" t="s">
        <v>546</v>
      </c>
      <c r="CA784" s="1502">
        <f>CA782-11</f>
        <v>42830</v>
      </c>
      <c r="CB784" s="210" t="s">
        <v>451</v>
      </c>
      <c r="CC784" s="1253" t="s">
        <v>451</v>
      </c>
      <c r="CD784" s="1502">
        <f>CD782-11</f>
        <v>42905</v>
      </c>
      <c r="CE784" s="210" t="s">
        <v>475</v>
      </c>
      <c r="CF784" s="1253" t="s">
        <v>475</v>
      </c>
      <c r="CG784" s="1502">
        <f>CG782-11</f>
        <v>42989</v>
      </c>
      <c r="CH784" s="210" t="s">
        <v>545</v>
      </c>
      <c r="CI784" s="218" t="s">
        <v>545</v>
      </c>
      <c r="CJ784" s="1502">
        <f>CJ782-11</f>
        <v>43094</v>
      </c>
      <c r="CK784" s="210" t="s">
        <v>546</v>
      </c>
      <c r="CL784" s="218" t="s">
        <v>546</v>
      </c>
      <c r="CM784" s="1502">
        <f>CM782-11</f>
        <v>43194</v>
      </c>
      <c r="CN784" s="210" t="s">
        <v>451</v>
      </c>
      <c r="CO784" s="1253" t="s">
        <v>451</v>
      </c>
      <c r="CP784" s="1502">
        <f>CP782-11</f>
        <v>42905</v>
      </c>
      <c r="CQ784" s="210" t="s">
        <v>475</v>
      </c>
      <c r="CR784" s="1253" t="s">
        <v>475</v>
      </c>
      <c r="CS784" s="1502">
        <f>CS782-11</f>
        <v>43514</v>
      </c>
      <c r="CT784" s="3408"/>
      <c r="CU784" s="3408"/>
      <c r="CV784" s="3408"/>
      <c r="CW784" s="4111"/>
      <c r="CX784" s="4111"/>
      <c r="CY784" s="1585" t="s">
        <v>545</v>
      </c>
      <c r="CZ784" s="2717" t="s">
        <v>545</v>
      </c>
    </row>
    <row r="785" spans="1:117" ht="30" hidden="1" customHeight="1" x14ac:dyDescent="0.25">
      <c r="A785" s="4730"/>
      <c r="B785" s="4724"/>
      <c r="C785" s="1285" t="s">
        <v>524</v>
      </c>
      <c r="D785" s="1285" t="s">
        <v>422</v>
      </c>
      <c r="E785" s="90"/>
      <c r="F785" s="90"/>
      <c r="G785" s="90"/>
      <c r="H785" s="90"/>
      <c r="I785" s="90"/>
      <c r="J785" s="90"/>
      <c r="K785" s="13"/>
      <c r="L785" s="13"/>
      <c r="M785" s="189"/>
      <c r="AB785" s="15"/>
      <c r="BI785" s="508"/>
      <c r="BJ785" s="508"/>
      <c r="BK785" s="1418"/>
      <c r="BL785" s="1495">
        <f>BL786+2</f>
        <v>42523</v>
      </c>
      <c r="BM785" s="1496">
        <f>BM786+2</f>
        <v>42553</v>
      </c>
      <c r="BN785" s="1534" t="s">
        <v>450</v>
      </c>
      <c r="BO785" s="1670">
        <f>BO786+2</f>
        <v>42334</v>
      </c>
      <c r="BP785" s="2695" t="s">
        <v>451</v>
      </c>
      <c r="BQ785" s="2696" t="s">
        <v>451</v>
      </c>
      <c r="BR785" s="915" t="s">
        <v>454</v>
      </c>
      <c r="BS785" s="1496">
        <f>BS786+2</f>
        <v>42536</v>
      </c>
      <c r="BT785" s="912" t="s">
        <v>454</v>
      </c>
      <c r="BU785" s="1670">
        <f>BU786+2</f>
        <v>42620</v>
      </c>
      <c r="BV785" s="2695" t="s">
        <v>545</v>
      </c>
      <c r="BW785" s="2696" t="s">
        <v>545</v>
      </c>
      <c r="BX785" s="1670">
        <f>BX786+2</f>
        <v>42725</v>
      </c>
      <c r="BY785" s="2695" t="s">
        <v>546</v>
      </c>
      <c r="BZ785" s="2696" t="s">
        <v>546</v>
      </c>
      <c r="CA785" s="1670">
        <f>CA786+2</f>
        <v>42825</v>
      </c>
      <c r="CB785" s="2695" t="s">
        <v>451</v>
      </c>
      <c r="CC785" s="1345" t="s">
        <v>451</v>
      </c>
      <c r="CD785" s="1670">
        <f>CD786+2</f>
        <v>42900</v>
      </c>
      <c r="CE785" s="2695" t="s">
        <v>475</v>
      </c>
      <c r="CF785" s="1345" t="s">
        <v>475</v>
      </c>
      <c r="CG785" s="1670">
        <f>CG786+2</f>
        <v>42984</v>
      </c>
      <c r="CH785" s="2695" t="s">
        <v>545</v>
      </c>
      <c r="CI785" s="2696" t="s">
        <v>545</v>
      </c>
      <c r="CJ785" s="1670">
        <f>CJ786+2</f>
        <v>43089</v>
      </c>
      <c r="CK785" s="2695" t="s">
        <v>546</v>
      </c>
      <c r="CL785" s="2696" t="s">
        <v>546</v>
      </c>
      <c r="CM785" s="1670">
        <f>CM786+2</f>
        <v>43189</v>
      </c>
      <c r="CN785" s="2695" t="s">
        <v>451</v>
      </c>
      <c r="CO785" s="1345" t="s">
        <v>451</v>
      </c>
      <c r="CP785" s="1670">
        <f>CP786+2</f>
        <v>42900</v>
      </c>
      <c r="CQ785" s="2695" t="s">
        <v>475</v>
      </c>
      <c r="CR785" s="1345" t="s">
        <v>475</v>
      </c>
      <c r="CS785" s="1670">
        <f>CS786+2</f>
        <v>43509</v>
      </c>
      <c r="CT785" s="2523"/>
      <c r="CU785" s="2523"/>
      <c r="CV785" s="2523"/>
      <c r="CW785" s="4122"/>
      <c r="CX785" s="4122"/>
      <c r="CY785" s="1949" t="s">
        <v>545</v>
      </c>
      <c r="CZ785" s="1950" t="s">
        <v>545</v>
      </c>
    </row>
    <row r="786" spans="1:117" ht="30" hidden="1" customHeight="1" x14ac:dyDescent="0.25">
      <c r="A786" s="4730"/>
      <c r="B786" s="4724"/>
      <c r="C786" s="1264" t="s">
        <v>498</v>
      </c>
      <c r="D786" s="1264" t="s">
        <v>419</v>
      </c>
      <c r="E786" s="90"/>
      <c r="F786" s="90"/>
      <c r="G786" s="90"/>
      <c r="H786" s="90"/>
      <c r="I786" s="90"/>
      <c r="J786" s="90"/>
      <c r="K786" s="13"/>
      <c r="L786" s="13"/>
      <c r="M786" s="189"/>
      <c r="AB786" s="15"/>
      <c r="BI786" s="508"/>
      <c r="BJ786" s="508"/>
      <c r="BK786" s="1418"/>
      <c r="BL786" s="1495">
        <f>BL784-7</f>
        <v>42521</v>
      </c>
      <c r="BM786" s="1496">
        <f>BM784-7</f>
        <v>42551</v>
      </c>
      <c r="BN786" s="1534" t="s">
        <v>450</v>
      </c>
      <c r="BO786" s="1502">
        <f>BO784-7</f>
        <v>42332</v>
      </c>
      <c r="BP786" s="210" t="s">
        <v>451</v>
      </c>
      <c r="BQ786" s="218" t="s">
        <v>451</v>
      </c>
      <c r="BR786" s="915" t="s">
        <v>454</v>
      </c>
      <c r="BS786" s="1496">
        <f>BS784-7</f>
        <v>42534</v>
      </c>
      <c r="BT786" s="912" t="s">
        <v>454</v>
      </c>
      <c r="BU786" s="1502">
        <f>BU784-7</f>
        <v>42618</v>
      </c>
      <c r="BV786" s="210" t="s">
        <v>545</v>
      </c>
      <c r="BW786" s="218" t="s">
        <v>545</v>
      </c>
      <c r="BX786" s="1502">
        <f>BX784-7</f>
        <v>42723</v>
      </c>
      <c r="BY786" s="210" t="s">
        <v>546</v>
      </c>
      <c r="BZ786" s="218" t="s">
        <v>546</v>
      </c>
      <c r="CA786" s="1502">
        <f>CA784-7</f>
        <v>42823</v>
      </c>
      <c r="CB786" s="210" t="s">
        <v>451</v>
      </c>
      <c r="CC786" s="1253" t="s">
        <v>451</v>
      </c>
      <c r="CD786" s="1502">
        <f>CD784-7</f>
        <v>42898</v>
      </c>
      <c r="CE786" s="210" t="s">
        <v>475</v>
      </c>
      <c r="CF786" s="1253" t="s">
        <v>475</v>
      </c>
      <c r="CG786" s="1502">
        <f>CG784-7</f>
        <v>42982</v>
      </c>
      <c r="CH786" s="210" t="s">
        <v>545</v>
      </c>
      <c r="CI786" s="218" t="s">
        <v>545</v>
      </c>
      <c r="CJ786" s="1502">
        <f>CJ784-7</f>
        <v>43087</v>
      </c>
      <c r="CK786" s="210" t="s">
        <v>546</v>
      </c>
      <c r="CL786" s="218" t="s">
        <v>546</v>
      </c>
      <c r="CM786" s="1502">
        <f>CM784-7</f>
        <v>43187</v>
      </c>
      <c r="CN786" s="210" t="s">
        <v>451</v>
      </c>
      <c r="CO786" s="1253" t="s">
        <v>451</v>
      </c>
      <c r="CP786" s="1502">
        <f>CP784-7</f>
        <v>42898</v>
      </c>
      <c r="CQ786" s="210" t="s">
        <v>475</v>
      </c>
      <c r="CR786" s="1253" t="s">
        <v>475</v>
      </c>
      <c r="CS786" s="1502">
        <f>CS784-7</f>
        <v>43507</v>
      </c>
      <c r="CT786" s="3408"/>
      <c r="CU786" s="3408"/>
      <c r="CV786" s="3408"/>
      <c r="CW786" s="4111"/>
      <c r="CX786" s="4111"/>
      <c r="CY786" s="1585" t="s">
        <v>545</v>
      </c>
      <c r="CZ786" s="2717" t="s">
        <v>545</v>
      </c>
    </row>
    <row r="787" spans="1:117" ht="30" hidden="1" customHeight="1" x14ac:dyDescent="0.25">
      <c r="A787" s="4730"/>
      <c r="B787" s="4724"/>
      <c r="C787" s="1299" t="s">
        <v>525</v>
      </c>
      <c r="D787" s="1299" t="s">
        <v>422</v>
      </c>
      <c r="E787" s="90"/>
      <c r="F787" s="90"/>
      <c r="G787" s="90"/>
      <c r="H787" s="90"/>
      <c r="I787" s="90"/>
      <c r="J787" s="90"/>
      <c r="K787" s="13"/>
      <c r="L787" s="13"/>
      <c r="M787" s="189"/>
      <c r="AB787" s="15"/>
      <c r="BI787" s="508"/>
      <c r="BJ787" s="508"/>
      <c r="BK787" s="1418"/>
      <c r="BL787" s="1498">
        <f>BL786-5</f>
        <v>42516</v>
      </c>
      <c r="BM787" s="1499">
        <f>BM786-5</f>
        <v>42546</v>
      </c>
      <c r="BN787" s="1535" t="s">
        <v>450</v>
      </c>
      <c r="BO787" s="1504">
        <f>BO786-5</f>
        <v>42327</v>
      </c>
      <c r="BP787" s="1272" t="s">
        <v>451</v>
      </c>
      <c r="BQ787" s="1353" t="s">
        <v>451</v>
      </c>
      <c r="BR787" s="921" t="s">
        <v>454</v>
      </c>
      <c r="BS787" s="1499">
        <f>BS786-5</f>
        <v>42529</v>
      </c>
      <c r="BT787" s="1476" t="s">
        <v>454</v>
      </c>
      <c r="BU787" s="1504">
        <f>BU786-5</f>
        <v>42613</v>
      </c>
      <c r="BV787" s="1272" t="s">
        <v>545</v>
      </c>
      <c r="BW787" s="1353" t="s">
        <v>545</v>
      </c>
      <c r="BX787" s="1504">
        <f>BX786-5</f>
        <v>42718</v>
      </c>
      <c r="BY787" s="1272" t="s">
        <v>546</v>
      </c>
      <c r="BZ787" s="1353" t="s">
        <v>546</v>
      </c>
      <c r="CA787" s="1504">
        <f>CA786-5</f>
        <v>42818</v>
      </c>
      <c r="CB787" s="1272" t="s">
        <v>451</v>
      </c>
      <c r="CC787" s="1273" t="s">
        <v>451</v>
      </c>
      <c r="CD787" s="1504">
        <f>CD786-5</f>
        <v>42893</v>
      </c>
      <c r="CE787" s="1272" t="s">
        <v>475</v>
      </c>
      <c r="CF787" s="1273" t="s">
        <v>475</v>
      </c>
      <c r="CG787" s="1504">
        <f>CG786-5</f>
        <v>42977</v>
      </c>
      <c r="CH787" s="1272" t="s">
        <v>545</v>
      </c>
      <c r="CI787" s="1353" t="s">
        <v>545</v>
      </c>
      <c r="CJ787" s="1504">
        <f>CJ786-5</f>
        <v>43082</v>
      </c>
      <c r="CK787" s="1272" t="s">
        <v>546</v>
      </c>
      <c r="CL787" s="1353" t="s">
        <v>546</v>
      </c>
      <c r="CM787" s="1504">
        <f>CM786-5</f>
        <v>43182</v>
      </c>
      <c r="CN787" s="1272" t="s">
        <v>451</v>
      </c>
      <c r="CO787" s="1273" t="s">
        <v>451</v>
      </c>
      <c r="CP787" s="1504">
        <f>CP786-5</f>
        <v>42893</v>
      </c>
      <c r="CQ787" s="1272" t="s">
        <v>475</v>
      </c>
      <c r="CR787" s="1273" t="s">
        <v>475</v>
      </c>
      <c r="CS787" s="1504">
        <f>CS786-5</f>
        <v>43502</v>
      </c>
      <c r="CT787" s="3409"/>
      <c r="CU787" s="3409"/>
      <c r="CV787" s="3409"/>
      <c r="CW787" s="4115"/>
      <c r="CX787" s="4115"/>
      <c r="CY787" s="4116" t="s">
        <v>545</v>
      </c>
      <c r="CZ787" s="4117" t="s">
        <v>545</v>
      </c>
    </row>
    <row r="788" spans="1:117" ht="30" hidden="1" customHeight="1" x14ac:dyDescent="0.25">
      <c r="A788" s="4730"/>
      <c r="B788" s="4724"/>
      <c r="C788" s="1455" t="s">
        <v>534</v>
      </c>
      <c r="D788" s="1543"/>
      <c r="E788" s="90"/>
      <c r="F788" s="90"/>
      <c r="G788" s="90"/>
      <c r="H788" s="90"/>
      <c r="I788" s="90"/>
      <c r="J788" s="90"/>
      <c r="K788" s="13"/>
      <c r="L788" s="13"/>
      <c r="M788" s="189"/>
      <c r="AB788" s="15"/>
      <c r="BI788" s="508"/>
      <c r="BJ788" s="508"/>
      <c r="BK788" s="1418"/>
      <c r="BL788" s="1498"/>
      <c r="BM788" s="1499"/>
      <c r="BN788" s="1535"/>
      <c r="BO788" s="1459">
        <f t="shared" ref="BO788:CC788" si="869">BO557</f>
        <v>0</v>
      </c>
      <c r="BP788" s="1459">
        <f t="shared" si="869"/>
        <v>0</v>
      </c>
      <c r="BQ788" s="1459">
        <f t="shared" si="869"/>
        <v>0</v>
      </c>
      <c r="BR788" s="1469" t="str">
        <f t="shared" si="869"/>
        <v>---</v>
      </c>
      <c r="BS788" s="2814" t="str">
        <f t="shared" si="869"/>
        <v>---</v>
      </c>
      <c r="BT788" s="1479">
        <f t="shared" si="869"/>
        <v>42622</v>
      </c>
      <c r="BU788" s="1460" t="str">
        <f t="shared" si="869"/>
        <v>---</v>
      </c>
      <c r="BV788" s="1461" t="str">
        <f t="shared" si="869"/>
        <v>---</v>
      </c>
      <c r="BW788" s="1462">
        <f t="shared" si="869"/>
        <v>42659</v>
      </c>
      <c r="BX788" s="1460" t="str">
        <f>BX557</f>
        <v>---</v>
      </c>
      <c r="BY788" s="1461" t="str">
        <f>BY557</f>
        <v>---</v>
      </c>
      <c r="BZ788" s="1462">
        <f t="shared" si="869"/>
        <v>42811</v>
      </c>
      <c r="CA788" s="1460" t="str">
        <f t="shared" si="869"/>
        <v>---</v>
      </c>
      <c r="CB788" s="1461" t="str">
        <f t="shared" si="869"/>
        <v>---</v>
      </c>
      <c r="CC788" s="1459">
        <f t="shared" si="869"/>
        <v>42862</v>
      </c>
      <c r="CD788" s="1460" t="str">
        <f>CD557</f>
        <v>---</v>
      </c>
      <c r="CE788" s="1461" t="s">
        <v>475</v>
      </c>
      <c r="CF788" s="1459" t="s">
        <v>475</v>
      </c>
      <c r="CG788" s="1460" t="str">
        <f t="shared" ref="CG788:CP788" si="870">CG557</f>
        <v>---</v>
      </c>
      <c r="CH788" s="1461" t="str">
        <f t="shared" si="870"/>
        <v>---</v>
      </c>
      <c r="CI788" s="1462">
        <f t="shared" si="870"/>
        <v>43037</v>
      </c>
      <c r="CJ788" s="1460">
        <f t="shared" si="870"/>
        <v>0</v>
      </c>
      <c r="CK788" s="1461">
        <f t="shared" si="870"/>
        <v>0</v>
      </c>
      <c r="CL788" s="1462">
        <f t="shared" si="870"/>
        <v>0</v>
      </c>
      <c r="CM788" s="1460">
        <f t="shared" si="870"/>
        <v>0</v>
      </c>
      <c r="CN788" s="1461">
        <f t="shared" si="870"/>
        <v>0</v>
      </c>
      <c r="CO788" s="1459">
        <f t="shared" si="870"/>
        <v>0</v>
      </c>
      <c r="CP788" s="1460">
        <f t="shared" si="870"/>
        <v>0</v>
      </c>
      <c r="CQ788" s="1461" t="s">
        <v>475</v>
      </c>
      <c r="CR788" s="1459" t="s">
        <v>475</v>
      </c>
      <c r="CS788" s="1460">
        <f>CS557</f>
        <v>0</v>
      </c>
      <c r="CT788" s="1940"/>
      <c r="CU788" s="1940"/>
      <c r="CV788" s="1940"/>
      <c r="CW788" s="4075"/>
      <c r="CX788" s="4075"/>
      <c r="CY788" s="4073">
        <f>CY557</f>
        <v>0</v>
      </c>
      <c r="CZ788" s="4123">
        <f>CZ557</f>
        <v>0</v>
      </c>
    </row>
    <row r="789" spans="1:117" ht="30" hidden="1" customHeight="1" x14ac:dyDescent="0.25">
      <c r="A789" s="4730"/>
      <c r="B789" s="4724"/>
      <c r="C789" s="1299" t="s">
        <v>470</v>
      </c>
      <c r="D789" s="1299"/>
      <c r="E789" s="90"/>
      <c r="F789" s="90"/>
      <c r="G789" s="90"/>
      <c r="H789" s="90"/>
      <c r="I789" s="90"/>
      <c r="J789" s="90"/>
      <c r="K789" s="13"/>
      <c r="L789" s="13"/>
      <c r="M789" s="189"/>
      <c r="AB789" s="15"/>
      <c r="BI789" s="508"/>
      <c r="BJ789" s="508"/>
      <c r="BK789" s="1418"/>
      <c r="BL789" s="1498"/>
      <c r="BM789" s="1499"/>
      <c r="BN789" s="1535"/>
      <c r="BO789" s="1504">
        <f>BO787-7</f>
        <v>42320</v>
      </c>
      <c r="BP789" s="1272"/>
      <c r="BQ789" s="1353"/>
      <c r="BR789" s="921" t="s">
        <v>454</v>
      </c>
      <c r="BS789" s="1499">
        <f>BS787-1</f>
        <v>42528</v>
      </c>
      <c r="BT789" s="1476" t="s">
        <v>454</v>
      </c>
      <c r="BU789" s="1504">
        <f>BU787-7</f>
        <v>42606</v>
      </c>
      <c r="BV789" s="1272" t="s">
        <v>545</v>
      </c>
      <c r="BW789" s="1353" t="s">
        <v>545</v>
      </c>
      <c r="BX789" s="1504">
        <f>BX787-7</f>
        <v>42711</v>
      </c>
      <c r="BY789" s="1272" t="s">
        <v>546</v>
      </c>
      <c r="BZ789" s="1353" t="s">
        <v>546</v>
      </c>
      <c r="CA789" s="1504">
        <f>CA787-7</f>
        <v>42811</v>
      </c>
      <c r="CB789" s="1272" t="s">
        <v>451</v>
      </c>
      <c r="CC789" s="1273" t="s">
        <v>451</v>
      </c>
      <c r="CD789" s="1504">
        <f>CD787-7</f>
        <v>42886</v>
      </c>
      <c r="CE789" s="1272" t="s">
        <v>475</v>
      </c>
      <c r="CF789" s="1273" t="s">
        <v>475</v>
      </c>
      <c r="CG789" s="1504">
        <f>CG787-7</f>
        <v>42970</v>
      </c>
      <c r="CH789" s="1272" t="s">
        <v>545</v>
      </c>
      <c r="CI789" s="1353" t="s">
        <v>545</v>
      </c>
      <c r="CJ789" s="1504">
        <f>CJ787-7</f>
        <v>43075</v>
      </c>
      <c r="CK789" s="1272" t="s">
        <v>546</v>
      </c>
      <c r="CL789" s="1353" t="s">
        <v>546</v>
      </c>
      <c r="CM789" s="1504">
        <f>CM787-7</f>
        <v>43175</v>
      </c>
      <c r="CN789" s="1272" t="s">
        <v>451</v>
      </c>
      <c r="CO789" s="1273" t="s">
        <v>451</v>
      </c>
      <c r="CP789" s="1504">
        <f>CP787-7</f>
        <v>42886</v>
      </c>
      <c r="CQ789" s="1272" t="s">
        <v>475</v>
      </c>
      <c r="CR789" s="1273" t="s">
        <v>475</v>
      </c>
      <c r="CS789" s="1504">
        <f>CS787-7</f>
        <v>43495</v>
      </c>
      <c r="CT789" s="3409"/>
      <c r="CU789" s="3409"/>
      <c r="CV789" s="3409"/>
      <c r="CW789" s="4115"/>
      <c r="CX789" s="4115"/>
      <c r="CY789" s="4116" t="s">
        <v>545</v>
      </c>
      <c r="CZ789" s="4117" t="s">
        <v>545</v>
      </c>
    </row>
    <row r="790" spans="1:117" ht="30" hidden="1" customHeight="1" x14ac:dyDescent="0.25">
      <c r="A790" s="4730"/>
      <c r="B790" s="4724"/>
      <c r="C790" s="1264" t="s">
        <v>503</v>
      </c>
      <c r="D790" s="1264" t="s">
        <v>421</v>
      </c>
      <c r="E790" s="90"/>
      <c r="F790" s="90"/>
      <c r="G790" s="90"/>
      <c r="H790" s="90"/>
      <c r="I790" s="90"/>
      <c r="J790" s="90"/>
      <c r="K790" s="13"/>
      <c r="L790" s="13"/>
      <c r="M790" s="189"/>
      <c r="AB790" s="15"/>
      <c r="BI790" s="508"/>
      <c r="BJ790" s="508"/>
      <c r="BK790" s="1418"/>
      <c r="BL790" s="1495">
        <f>BL787-6</f>
        <v>42510</v>
      </c>
      <c r="BM790" s="1496">
        <f>BM787-6</f>
        <v>42540</v>
      </c>
      <c r="BN790" s="1534" t="s">
        <v>450</v>
      </c>
      <c r="BO790" s="1502">
        <f>BO787-6</f>
        <v>42321</v>
      </c>
      <c r="BP790" s="210" t="s">
        <v>451</v>
      </c>
      <c r="BQ790" s="218" t="s">
        <v>451</v>
      </c>
      <c r="BR790" s="915" t="s">
        <v>454</v>
      </c>
      <c r="BS790" s="1496">
        <f>BS787-6</f>
        <v>42523</v>
      </c>
      <c r="BT790" s="912" t="s">
        <v>454</v>
      </c>
      <c r="BU790" s="1502">
        <f>BU789-6</f>
        <v>42600</v>
      </c>
      <c r="BV790" s="210" t="s">
        <v>545</v>
      </c>
      <c r="BW790" s="218" t="s">
        <v>545</v>
      </c>
      <c r="BX790" s="1502">
        <f>BX789-6</f>
        <v>42705</v>
      </c>
      <c r="BY790" s="210" t="s">
        <v>546</v>
      </c>
      <c r="BZ790" s="218" t="s">
        <v>546</v>
      </c>
      <c r="CA790" s="1502">
        <f>CA787-6</f>
        <v>42812</v>
      </c>
      <c r="CB790" s="210" t="s">
        <v>451</v>
      </c>
      <c r="CC790" s="1253" t="s">
        <v>451</v>
      </c>
      <c r="CD790" s="1502">
        <f>CD787-6</f>
        <v>42887</v>
      </c>
      <c r="CE790" s="210" t="s">
        <v>475</v>
      </c>
      <c r="CF790" s="1253" t="s">
        <v>475</v>
      </c>
      <c r="CG790" s="1502">
        <f>CG789-6</f>
        <v>42964</v>
      </c>
      <c r="CH790" s="210" t="s">
        <v>545</v>
      </c>
      <c r="CI790" s="218" t="s">
        <v>545</v>
      </c>
      <c r="CJ790" s="1502">
        <f>CJ789-6</f>
        <v>43069</v>
      </c>
      <c r="CK790" s="210" t="s">
        <v>546</v>
      </c>
      <c r="CL790" s="218" t="s">
        <v>546</v>
      </c>
      <c r="CM790" s="1502">
        <f>CM787-6</f>
        <v>43176</v>
      </c>
      <c r="CN790" s="210" t="s">
        <v>451</v>
      </c>
      <c r="CO790" s="1253" t="s">
        <v>451</v>
      </c>
      <c r="CP790" s="1502">
        <f>CP787-6</f>
        <v>42887</v>
      </c>
      <c r="CQ790" s="210" t="s">
        <v>475</v>
      </c>
      <c r="CR790" s="1253" t="s">
        <v>475</v>
      </c>
      <c r="CS790" s="1502">
        <f>CS789-6</f>
        <v>43489</v>
      </c>
      <c r="CT790" s="3408"/>
      <c r="CU790" s="3408"/>
      <c r="CV790" s="3408"/>
      <c r="CW790" s="4111"/>
      <c r="CX790" s="4111"/>
      <c r="CY790" s="1585" t="s">
        <v>545</v>
      </c>
      <c r="CZ790" s="2717" t="s">
        <v>545</v>
      </c>
    </row>
    <row r="791" spans="1:117" ht="30" hidden="1" customHeight="1" x14ac:dyDescent="0.25">
      <c r="A791" s="4730"/>
      <c r="B791" s="4724"/>
      <c r="C791" s="1543" t="s">
        <v>533</v>
      </c>
      <c r="D791" s="1543"/>
      <c r="E791" s="90"/>
      <c r="F791" s="90"/>
      <c r="G791" s="90"/>
      <c r="H791" s="90"/>
      <c r="I791" s="90"/>
      <c r="J791" s="90"/>
      <c r="K791" s="13"/>
      <c r="L791" s="13"/>
      <c r="M791" s="189"/>
      <c r="AB791" s="15"/>
      <c r="BI791" s="508"/>
      <c r="BJ791" s="508"/>
      <c r="BK791" s="1418"/>
      <c r="BL791" s="1495"/>
      <c r="BM791" s="1496"/>
      <c r="BN791" s="1534"/>
      <c r="BO791" s="1547">
        <f>BO792+2</f>
        <v>42315</v>
      </c>
      <c r="BP791" s="1548" t="s">
        <v>451</v>
      </c>
      <c r="BQ791" s="1677" t="s">
        <v>451</v>
      </c>
      <c r="BR791" s="915" t="s">
        <v>454</v>
      </c>
      <c r="BS791" s="1496">
        <f>BS792+2</f>
        <v>42517</v>
      </c>
      <c r="BT791" s="912" t="s">
        <v>454</v>
      </c>
      <c r="BU791" s="1547">
        <f>BU792+2</f>
        <v>42601</v>
      </c>
      <c r="BV791" s="1548" t="s">
        <v>545</v>
      </c>
      <c r="BW791" s="1677" t="s">
        <v>545</v>
      </c>
      <c r="BX791" s="1547">
        <f>BX792+2</f>
        <v>42706</v>
      </c>
      <c r="BY791" s="1548" t="s">
        <v>546</v>
      </c>
      <c r="BZ791" s="1677" t="s">
        <v>546</v>
      </c>
      <c r="CA791" s="1547">
        <f>CA792+2</f>
        <v>42806</v>
      </c>
      <c r="CB791" s="1548" t="s">
        <v>451</v>
      </c>
      <c r="CC791" s="1549" t="s">
        <v>451</v>
      </c>
      <c r="CD791" s="1547">
        <f>CD792+2</f>
        <v>42881</v>
      </c>
      <c r="CE791" s="1548" t="s">
        <v>475</v>
      </c>
      <c r="CF791" s="1549" t="s">
        <v>475</v>
      </c>
      <c r="CG791" s="1547">
        <f>CG792+2</f>
        <v>42965</v>
      </c>
      <c r="CH791" s="1548" t="s">
        <v>545</v>
      </c>
      <c r="CI791" s="1677" t="s">
        <v>545</v>
      </c>
      <c r="CJ791" s="1547">
        <f>CJ792+2</f>
        <v>43070</v>
      </c>
      <c r="CK791" s="1548" t="s">
        <v>546</v>
      </c>
      <c r="CL791" s="1677" t="s">
        <v>546</v>
      </c>
      <c r="CM791" s="1547">
        <f>CM792+2</f>
        <v>43170</v>
      </c>
      <c r="CN791" s="1548" t="s">
        <v>451</v>
      </c>
      <c r="CO791" s="1549" t="s">
        <v>451</v>
      </c>
      <c r="CP791" s="1547">
        <f>CP792+2</f>
        <v>42881</v>
      </c>
      <c r="CQ791" s="1548" t="s">
        <v>475</v>
      </c>
      <c r="CR791" s="1549" t="s">
        <v>475</v>
      </c>
      <c r="CS791" s="1547">
        <f>CS792+2</f>
        <v>43490</v>
      </c>
      <c r="CT791" s="3411"/>
      <c r="CU791" s="3411"/>
      <c r="CV791" s="3411"/>
      <c r="CW791" s="4124"/>
      <c r="CX791" s="4124"/>
      <c r="CY791" s="3820" t="s">
        <v>545</v>
      </c>
      <c r="CZ791" s="3821" t="s">
        <v>545</v>
      </c>
    </row>
    <row r="792" spans="1:117" ht="30" hidden="1" customHeight="1" x14ac:dyDescent="0.25">
      <c r="A792" s="4730"/>
      <c r="B792" s="4724"/>
      <c r="C792" s="1299" t="s">
        <v>526</v>
      </c>
      <c r="D792" s="1299" t="s">
        <v>422</v>
      </c>
      <c r="E792" s="90"/>
      <c r="F792" s="90"/>
      <c r="G792" s="90"/>
      <c r="H792" s="90"/>
      <c r="I792" s="90"/>
      <c r="J792" s="90"/>
      <c r="K792" s="13"/>
      <c r="L792" s="13"/>
      <c r="M792" s="189"/>
      <c r="AB792" s="15"/>
      <c r="BI792" s="508"/>
      <c r="BJ792" s="508"/>
      <c r="BK792" s="1418"/>
      <c r="BL792" s="1498">
        <f>BL787-14</f>
        <v>42502</v>
      </c>
      <c r="BM792" s="1499">
        <f>BM787-14</f>
        <v>42532</v>
      </c>
      <c r="BN792" s="1535" t="s">
        <v>450</v>
      </c>
      <c r="BO792" s="1504">
        <f>BO787-14</f>
        <v>42313</v>
      </c>
      <c r="BP792" s="1272" t="s">
        <v>451</v>
      </c>
      <c r="BQ792" s="1353" t="s">
        <v>451</v>
      </c>
      <c r="BR792" s="921" t="s">
        <v>454</v>
      </c>
      <c r="BS792" s="1499">
        <f>BS787-14</f>
        <v>42515</v>
      </c>
      <c r="BT792" s="1476" t="s">
        <v>454</v>
      </c>
      <c r="BU792" s="1504">
        <f>BU787-14</f>
        <v>42599</v>
      </c>
      <c r="BV792" s="1272" t="s">
        <v>545</v>
      </c>
      <c r="BW792" s="1353" t="s">
        <v>545</v>
      </c>
      <c r="BX792" s="1504">
        <f>BX787-14</f>
        <v>42704</v>
      </c>
      <c r="BY792" s="1272" t="s">
        <v>546</v>
      </c>
      <c r="BZ792" s="1353" t="s">
        <v>546</v>
      </c>
      <c r="CA792" s="1504">
        <f>CA787-14</f>
        <v>42804</v>
      </c>
      <c r="CB792" s="1272" t="s">
        <v>451</v>
      </c>
      <c r="CC792" s="1273" t="s">
        <v>451</v>
      </c>
      <c r="CD792" s="1504">
        <f>CD787-14</f>
        <v>42879</v>
      </c>
      <c r="CE792" s="1272" t="s">
        <v>475</v>
      </c>
      <c r="CF792" s="1273" t="s">
        <v>475</v>
      </c>
      <c r="CG792" s="1504">
        <f>CG787-14</f>
        <v>42963</v>
      </c>
      <c r="CH792" s="1272" t="s">
        <v>545</v>
      </c>
      <c r="CI792" s="1353" t="s">
        <v>545</v>
      </c>
      <c r="CJ792" s="1504">
        <f>CJ787-14</f>
        <v>43068</v>
      </c>
      <c r="CK792" s="1272" t="s">
        <v>546</v>
      </c>
      <c r="CL792" s="1353" t="s">
        <v>546</v>
      </c>
      <c r="CM792" s="1504">
        <f>CM787-14</f>
        <v>43168</v>
      </c>
      <c r="CN792" s="1272" t="s">
        <v>451</v>
      </c>
      <c r="CO792" s="1273" t="s">
        <v>451</v>
      </c>
      <c r="CP792" s="1504">
        <f>CP787-14</f>
        <v>42879</v>
      </c>
      <c r="CQ792" s="1272" t="s">
        <v>475</v>
      </c>
      <c r="CR792" s="1273" t="s">
        <v>475</v>
      </c>
      <c r="CS792" s="1504">
        <f>CS787-14</f>
        <v>43488</v>
      </c>
      <c r="CT792" s="3409"/>
      <c r="CU792" s="3409"/>
      <c r="CV792" s="3409"/>
      <c r="CW792" s="4115"/>
      <c r="CX792" s="4115"/>
      <c r="CY792" s="4116" t="s">
        <v>545</v>
      </c>
      <c r="CZ792" s="4117" t="s">
        <v>545</v>
      </c>
    </row>
    <row r="793" spans="1:117" ht="30" hidden="1" customHeight="1" x14ac:dyDescent="0.25">
      <c r="A793" s="4730"/>
      <c r="B793" s="4724"/>
      <c r="C793" s="1264" t="s">
        <v>527</v>
      </c>
      <c r="D793" s="1264" t="s">
        <v>418</v>
      </c>
      <c r="E793" s="90"/>
      <c r="F793" s="90"/>
      <c r="G793" s="90"/>
      <c r="H793" s="90"/>
      <c r="I793" s="90"/>
      <c r="J793" s="90"/>
      <c r="K793" s="13"/>
      <c r="L793" s="13"/>
      <c r="M793" s="189"/>
      <c r="AB793" s="15"/>
      <c r="BI793" s="508"/>
      <c r="BJ793" s="508"/>
      <c r="BK793" s="1418"/>
      <c r="BL793" s="1495">
        <f>BL790-20</f>
        <v>42490</v>
      </c>
      <c r="BM793" s="1496">
        <f>BM790-20</f>
        <v>42520</v>
      </c>
      <c r="BN793" s="1534" t="s">
        <v>450</v>
      </c>
      <c r="BO793" s="1502">
        <f>BO790-20</f>
        <v>42301</v>
      </c>
      <c r="BP793" s="210" t="s">
        <v>451</v>
      </c>
      <c r="BQ793" s="218" t="s">
        <v>451</v>
      </c>
      <c r="BR793" s="915" t="s">
        <v>454</v>
      </c>
      <c r="BS793" s="1496">
        <f>BS790-20</f>
        <v>42503</v>
      </c>
      <c r="BT793" s="912" t="s">
        <v>454</v>
      </c>
      <c r="BU793" s="1502">
        <f>BU790-20</f>
        <v>42580</v>
      </c>
      <c r="BV793" s="210" t="s">
        <v>545</v>
      </c>
      <c r="BW793" s="218" t="s">
        <v>545</v>
      </c>
      <c r="BX793" s="1502">
        <f>BX790-20</f>
        <v>42685</v>
      </c>
      <c r="BY793" s="210" t="s">
        <v>546</v>
      </c>
      <c r="BZ793" s="218" t="s">
        <v>546</v>
      </c>
      <c r="CA793" s="1502">
        <f>CA790-20</f>
        <v>42792</v>
      </c>
      <c r="CB793" s="210" t="s">
        <v>451</v>
      </c>
      <c r="CC793" s="1253" t="s">
        <v>451</v>
      </c>
      <c r="CD793" s="1502">
        <f>CD790-20</f>
        <v>42867</v>
      </c>
      <c r="CE793" s="210" t="s">
        <v>475</v>
      </c>
      <c r="CF793" s="1253" t="s">
        <v>475</v>
      </c>
      <c r="CG793" s="1502">
        <f>CG790-20</f>
        <v>42944</v>
      </c>
      <c r="CH793" s="210" t="s">
        <v>545</v>
      </c>
      <c r="CI793" s="218" t="s">
        <v>545</v>
      </c>
      <c r="CJ793" s="1502">
        <f>CJ790-20</f>
        <v>43049</v>
      </c>
      <c r="CK793" s="210" t="s">
        <v>546</v>
      </c>
      <c r="CL793" s="218" t="s">
        <v>546</v>
      </c>
      <c r="CM793" s="1502">
        <f>CM790-20</f>
        <v>43156</v>
      </c>
      <c r="CN793" s="210" t="s">
        <v>451</v>
      </c>
      <c r="CO793" s="1253" t="s">
        <v>451</v>
      </c>
      <c r="CP793" s="1502">
        <f>CP790-20</f>
        <v>42867</v>
      </c>
      <c r="CQ793" s="210" t="s">
        <v>475</v>
      </c>
      <c r="CR793" s="1253" t="s">
        <v>475</v>
      </c>
      <c r="CS793" s="1502">
        <f>CS790-20</f>
        <v>43469</v>
      </c>
      <c r="CT793" s="3408"/>
      <c r="CU793" s="3408"/>
      <c r="CV793" s="3408"/>
      <c r="CW793" s="4111"/>
      <c r="CX793" s="4111"/>
      <c r="CY793" s="1585" t="s">
        <v>545</v>
      </c>
      <c r="CZ793" s="2717" t="s">
        <v>545</v>
      </c>
    </row>
    <row r="794" spans="1:117" ht="30" hidden="1" customHeight="1" x14ac:dyDescent="0.25">
      <c r="A794" s="4730"/>
      <c r="B794" s="4724"/>
      <c r="C794" s="1299" t="s">
        <v>528</v>
      </c>
      <c r="D794" s="1299" t="s">
        <v>420</v>
      </c>
      <c r="E794" s="90"/>
      <c r="F794" s="90"/>
      <c r="G794" s="90"/>
      <c r="H794" s="90"/>
      <c r="I794" s="90"/>
      <c r="J794" s="90"/>
      <c r="K794" s="13"/>
      <c r="L794" s="13"/>
      <c r="M794" s="189"/>
      <c r="AB794" s="15"/>
      <c r="BI794" s="508"/>
      <c r="BJ794" s="508"/>
      <c r="BK794" s="1418"/>
      <c r="BL794" s="1498">
        <f>BL793-3</f>
        <v>42487</v>
      </c>
      <c r="BM794" s="1499">
        <f>BM793-3</f>
        <v>42517</v>
      </c>
      <c r="BN794" s="1535" t="s">
        <v>450</v>
      </c>
      <c r="BO794" s="1504">
        <f>BO793-3</f>
        <v>42298</v>
      </c>
      <c r="BP794" s="1272" t="s">
        <v>451</v>
      </c>
      <c r="BQ794" s="1353" t="s">
        <v>451</v>
      </c>
      <c r="BR794" s="921" t="s">
        <v>454</v>
      </c>
      <c r="BS794" s="1499">
        <f>BS793-3</f>
        <v>42500</v>
      </c>
      <c r="BT794" s="1476" t="s">
        <v>454</v>
      </c>
      <c r="BU794" s="1504">
        <f>BU793-3</f>
        <v>42577</v>
      </c>
      <c r="BV794" s="1272" t="s">
        <v>545</v>
      </c>
      <c r="BW794" s="1353" t="s">
        <v>545</v>
      </c>
      <c r="BX794" s="1504">
        <f>BX793-3</f>
        <v>42682</v>
      </c>
      <c r="BY794" s="1272" t="s">
        <v>546</v>
      </c>
      <c r="BZ794" s="1353" t="s">
        <v>546</v>
      </c>
      <c r="CA794" s="1504">
        <f>CA793-3</f>
        <v>42789</v>
      </c>
      <c r="CB794" s="1272" t="s">
        <v>451</v>
      </c>
      <c r="CC794" s="1273" t="s">
        <v>451</v>
      </c>
      <c r="CD794" s="1504">
        <f>CD793-3</f>
        <v>42864</v>
      </c>
      <c r="CE794" s="1272" t="s">
        <v>475</v>
      </c>
      <c r="CF794" s="1273" t="s">
        <v>475</v>
      </c>
      <c r="CG794" s="1504">
        <f>CG793-3</f>
        <v>42941</v>
      </c>
      <c r="CH794" s="1272" t="s">
        <v>545</v>
      </c>
      <c r="CI794" s="1353" t="s">
        <v>545</v>
      </c>
      <c r="CJ794" s="1504">
        <f>CJ793-3</f>
        <v>43046</v>
      </c>
      <c r="CK794" s="1272" t="s">
        <v>546</v>
      </c>
      <c r="CL794" s="1353" t="s">
        <v>546</v>
      </c>
      <c r="CM794" s="1504">
        <f>CM793-3</f>
        <v>43153</v>
      </c>
      <c r="CN794" s="1272" t="s">
        <v>451</v>
      </c>
      <c r="CO794" s="1273" t="s">
        <v>451</v>
      </c>
      <c r="CP794" s="1504">
        <f>CP793-3</f>
        <v>42864</v>
      </c>
      <c r="CQ794" s="1272" t="s">
        <v>475</v>
      </c>
      <c r="CR794" s="1273" t="s">
        <v>475</v>
      </c>
      <c r="CS794" s="1504">
        <f>CS793-3</f>
        <v>43466</v>
      </c>
      <c r="CT794" s="3409"/>
      <c r="CU794" s="3409"/>
      <c r="CV794" s="3409"/>
      <c r="CW794" s="4115"/>
      <c r="CX794" s="4115"/>
      <c r="CY794" s="4116" t="s">
        <v>545</v>
      </c>
      <c r="CZ794" s="4117" t="s">
        <v>545</v>
      </c>
    </row>
    <row r="795" spans="1:117" ht="30" hidden="1" customHeight="1" x14ac:dyDescent="0.25">
      <c r="A795" s="4730"/>
      <c r="B795" s="4724"/>
      <c r="C795" s="1264" t="s">
        <v>529</v>
      </c>
      <c r="D795" s="1264" t="s">
        <v>511</v>
      </c>
      <c r="E795" s="90"/>
      <c r="F795" s="90"/>
      <c r="G795" s="90"/>
      <c r="H795" s="90"/>
      <c r="I795" s="90"/>
      <c r="J795" s="90"/>
      <c r="K795" s="13"/>
      <c r="L795" s="13"/>
      <c r="M795" s="189"/>
      <c r="AB795" s="15"/>
      <c r="BI795" s="508"/>
      <c r="BJ795" s="508"/>
      <c r="BK795" s="1418"/>
      <c r="BL795" s="1495">
        <f>BL796+2</f>
        <v>42462</v>
      </c>
      <c r="BM795" s="1496">
        <f>BM796+2</f>
        <v>42492</v>
      </c>
      <c r="BN795" s="1534" t="s">
        <v>450</v>
      </c>
      <c r="BO795" s="1502">
        <f>BO796+2</f>
        <v>42273</v>
      </c>
      <c r="BP795" s="210" t="s">
        <v>451</v>
      </c>
      <c r="BQ795" s="218" t="s">
        <v>451</v>
      </c>
      <c r="BR795" s="915" t="s">
        <v>454</v>
      </c>
      <c r="BS795" s="1496">
        <f>BS796+2</f>
        <v>42482</v>
      </c>
      <c r="BT795" s="912" t="s">
        <v>454</v>
      </c>
      <c r="BU795" s="1502">
        <f>BU796+2</f>
        <v>42552</v>
      </c>
      <c r="BV795" s="210" t="s">
        <v>545</v>
      </c>
      <c r="BW795" s="218" t="s">
        <v>545</v>
      </c>
      <c r="BX795" s="1502">
        <f>BX796+2</f>
        <v>42657</v>
      </c>
      <c r="BY795" s="210" t="s">
        <v>546</v>
      </c>
      <c r="BZ795" s="218" t="s">
        <v>546</v>
      </c>
      <c r="CA795" s="1502">
        <f>CA796+2</f>
        <v>42757</v>
      </c>
      <c r="CB795" s="210" t="s">
        <v>451</v>
      </c>
      <c r="CC795" s="1253" t="s">
        <v>451</v>
      </c>
      <c r="CD795" s="1502">
        <f>CD796+2</f>
        <v>42832</v>
      </c>
      <c r="CE795" s="210" t="s">
        <v>475</v>
      </c>
      <c r="CF795" s="1253" t="s">
        <v>475</v>
      </c>
      <c r="CG795" s="1502">
        <f>CG796+2</f>
        <v>42916</v>
      </c>
      <c r="CH795" s="210" t="s">
        <v>545</v>
      </c>
      <c r="CI795" s="218" t="s">
        <v>545</v>
      </c>
      <c r="CJ795" s="1502">
        <f>CJ796+2</f>
        <v>43021</v>
      </c>
      <c r="CK795" s="210" t="s">
        <v>546</v>
      </c>
      <c r="CL795" s="218" t="s">
        <v>546</v>
      </c>
      <c r="CM795" s="1502">
        <f>CM796+2</f>
        <v>43121</v>
      </c>
      <c r="CN795" s="210" t="s">
        <v>451</v>
      </c>
      <c r="CO795" s="1253" t="s">
        <v>451</v>
      </c>
      <c r="CP795" s="1502">
        <f>CP796+2</f>
        <v>42832</v>
      </c>
      <c r="CQ795" s="210" t="s">
        <v>475</v>
      </c>
      <c r="CR795" s="1253" t="s">
        <v>475</v>
      </c>
      <c r="CS795" s="1502">
        <f>CS796+2</f>
        <v>43441</v>
      </c>
      <c r="CT795" s="3408"/>
      <c r="CU795" s="3408"/>
      <c r="CV795" s="3408"/>
      <c r="CW795" s="4111"/>
      <c r="CX795" s="4111"/>
      <c r="CY795" s="1585" t="s">
        <v>545</v>
      </c>
      <c r="CZ795" s="2717" t="s">
        <v>545</v>
      </c>
    </row>
    <row r="796" spans="1:117" ht="30" hidden="1" customHeight="1" x14ac:dyDescent="0.25">
      <c r="A796" s="4730"/>
      <c r="B796" s="4724"/>
      <c r="C796" s="1299" t="s">
        <v>508</v>
      </c>
      <c r="D796" s="1299" t="s">
        <v>422</v>
      </c>
      <c r="E796" s="90"/>
      <c r="F796" s="90"/>
      <c r="G796" s="90"/>
      <c r="H796" s="90"/>
      <c r="I796" s="90"/>
      <c r="J796" s="90"/>
      <c r="K796" s="13"/>
      <c r="L796" s="13"/>
      <c r="M796" s="189"/>
      <c r="AB796" s="15"/>
      <c r="BI796" s="508"/>
      <c r="BJ796" s="508"/>
      <c r="BK796" s="1418"/>
      <c r="BL796" s="1498">
        <f>BL798+7</f>
        <v>42460</v>
      </c>
      <c r="BM796" s="1499">
        <f>BM798+7</f>
        <v>42490</v>
      </c>
      <c r="BN796" s="1535" t="s">
        <v>450</v>
      </c>
      <c r="BO796" s="1504">
        <f>BO797+7</f>
        <v>42271</v>
      </c>
      <c r="BP796" s="1272" t="s">
        <v>451</v>
      </c>
      <c r="BQ796" s="1353" t="s">
        <v>451</v>
      </c>
      <c r="BR796" s="921" t="s">
        <v>454</v>
      </c>
      <c r="BS796" s="1499">
        <f>BS797+7</f>
        <v>42480</v>
      </c>
      <c r="BT796" s="1476" t="s">
        <v>454</v>
      </c>
      <c r="BU796" s="1504">
        <f>BU797+7</f>
        <v>42550</v>
      </c>
      <c r="BV796" s="1272" t="s">
        <v>545</v>
      </c>
      <c r="BW796" s="1353" t="s">
        <v>545</v>
      </c>
      <c r="BX796" s="1504">
        <f>BX797+7</f>
        <v>42655</v>
      </c>
      <c r="BY796" s="1272" t="s">
        <v>546</v>
      </c>
      <c r="BZ796" s="1353" t="s">
        <v>546</v>
      </c>
      <c r="CA796" s="1504">
        <f>CA797+7</f>
        <v>42755</v>
      </c>
      <c r="CB796" s="1272" t="s">
        <v>451</v>
      </c>
      <c r="CC796" s="1273" t="s">
        <v>451</v>
      </c>
      <c r="CD796" s="1504">
        <f>CD797+7</f>
        <v>42830</v>
      </c>
      <c r="CE796" s="1272" t="s">
        <v>475</v>
      </c>
      <c r="CF796" s="1273" t="s">
        <v>475</v>
      </c>
      <c r="CG796" s="1504">
        <f>CG797+7</f>
        <v>42914</v>
      </c>
      <c r="CH796" s="1272" t="s">
        <v>545</v>
      </c>
      <c r="CI796" s="1353" t="s">
        <v>545</v>
      </c>
      <c r="CJ796" s="1504">
        <f>CJ797+7</f>
        <v>43019</v>
      </c>
      <c r="CK796" s="1272" t="s">
        <v>546</v>
      </c>
      <c r="CL796" s="1353" t="s">
        <v>546</v>
      </c>
      <c r="CM796" s="1504">
        <f>CM797+7</f>
        <v>43119</v>
      </c>
      <c r="CN796" s="1272" t="s">
        <v>451</v>
      </c>
      <c r="CO796" s="1273" t="s">
        <v>451</v>
      </c>
      <c r="CP796" s="1504">
        <f>CP797+7</f>
        <v>42830</v>
      </c>
      <c r="CQ796" s="1272" t="s">
        <v>475</v>
      </c>
      <c r="CR796" s="1273" t="s">
        <v>475</v>
      </c>
      <c r="CS796" s="1504">
        <f>CS797+7</f>
        <v>43439</v>
      </c>
      <c r="CT796" s="3409"/>
      <c r="CU796" s="3409"/>
      <c r="CV796" s="3409"/>
      <c r="CW796" s="4115"/>
      <c r="CX796" s="4115"/>
      <c r="CY796" s="4116" t="s">
        <v>545</v>
      </c>
      <c r="CZ796" s="4117" t="s">
        <v>545</v>
      </c>
    </row>
    <row r="797" spans="1:117" ht="30" hidden="1" customHeight="1" x14ac:dyDescent="0.25">
      <c r="A797" s="4730"/>
      <c r="B797" s="4724"/>
      <c r="C797" s="1299" t="s">
        <v>614</v>
      </c>
      <c r="D797" s="1299" t="s">
        <v>422</v>
      </c>
      <c r="E797" s="90"/>
      <c r="F797" s="90"/>
      <c r="G797" s="90"/>
      <c r="H797" s="90"/>
      <c r="I797" s="90"/>
      <c r="J797" s="90"/>
      <c r="K797" s="13"/>
      <c r="L797" s="13"/>
      <c r="M797" s="189"/>
      <c r="AB797" s="15"/>
      <c r="BI797" s="508"/>
      <c r="BJ797" s="508"/>
      <c r="BK797" s="1418"/>
      <c r="BL797" s="1540"/>
      <c r="BM797" s="1541"/>
      <c r="BN797" s="1542"/>
      <c r="BO797" s="1504">
        <f>BO787-63</f>
        <v>42264</v>
      </c>
      <c r="BP797" s="1272" t="s">
        <v>451</v>
      </c>
      <c r="BQ797" s="1353" t="s">
        <v>451</v>
      </c>
      <c r="BR797" s="921" t="s">
        <v>454</v>
      </c>
      <c r="BS797" s="1499">
        <f>BS787-56</f>
        <v>42473</v>
      </c>
      <c r="BT797" s="1476" t="s">
        <v>454</v>
      </c>
      <c r="BU797" s="1504">
        <f>BU789-63</f>
        <v>42543</v>
      </c>
      <c r="BV797" s="1272" t="s">
        <v>545</v>
      </c>
      <c r="BW797" s="1353" t="s">
        <v>545</v>
      </c>
      <c r="BX797" s="1504">
        <f>BX789-63</f>
        <v>42648</v>
      </c>
      <c r="BY797" s="1272" t="s">
        <v>546</v>
      </c>
      <c r="BZ797" s="1353" t="s">
        <v>546</v>
      </c>
      <c r="CA797" s="1504">
        <f>CA789-63</f>
        <v>42748</v>
      </c>
      <c r="CB797" s="1272" t="s">
        <v>451</v>
      </c>
      <c r="CC797" s="1273" t="s">
        <v>451</v>
      </c>
      <c r="CD797" s="1504">
        <f>CD789-63</f>
        <v>42823</v>
      </c>
      <c r="CE797" s="1272" t="s">
        <v>475</v>
      </c>
      <c r="CF797" s="1273" t="s">
        <v>475</v>
      </c>
      <c r="CG797" s="1504">
        <f>CG789-63</f>
        <v>42907</v>
      </c>
      <c r="CH797" s="1272" t="s">
        <v>545</v>
      </c>
      <c r="CI797" s="1353" t="s">
        <v>545</v>
      </c>
      <c r="CJ797" s="1504">
        <f>CJ789-63</f>
        <v>43012</v>
      </c>
      <c r="CK797" s="1272" t="s">
        <v>546</v>
      </c>
      <c r="CL797" s="1353" t="s">
        <v>546</v>
      </c>
      <c r="CM797" s="1504">
        <f>CM789-63</f>
        <v>43112</v>
      </c>
      <c r="CN797" s="1272" t="s">
        <v>451</v>
      </c>
      <c r="CO797" s="1273" t="s">
        <v>451</v>
      </c>
      <c r="CP797" s="1504">
        <f>CP789-63</f>
        <v>42823</v>
      </c>
      <c r="CQ797" s="1272" t="s">
        <v>475</v>
      </c>
      <c r="CR797" s="1273" t="s">
        <v>475</v>
      </c>
      <c r="CS797" s="1504">
        <f>CS789-63</f>
        <v>43432</v>
      </c>
      <c r="CT797" s="3409"/>
      <c r="CU797" s="3409"/>
      <c r="CV797" s="3409"/>
      <c r="CW797" s="4115"/>
      <c r="CX797" s="4115"/>
      <c r="CY797" s="4116" t="s">
        <v>545</v>
      </c>
      <c r="CZ797" s="4117" t="s">
        <v>545</v>
      </c>
    </row>
    <row r="798" spans="1:117" ht="30" hidden="1" customHeight="1" thickBot="1" x14ac:dyDescent="0.3">
      <c r="A798" s="4731"/>
      <c r="B798" s="4724"/>
      <c r="C798" s="3022" t="s">
        <v>461</v>
      </c>
      <c r="D798" s="3022"/>
      <c r="E798" s="90"/>
      <c r="F798" s="90"/>
      <c r="G798" s="90"/>
      <c r="H798" s="90"/>
      <c r="I798" s="90"/>
      <c r="J798" s="90"/>
      <c r="K798" s="13"/>
      <c r="L798" s="13"/>
      <c r="M798" s="189"/>
      <c r="AB798" s="15"/>
      <c r="BI798" s="3023"/>
      <c r="BJ798" s="3023"/>
      <c r="BK798" s="3024"/>
      <c r="BL798" s="1540">
        <f>BL787-63</f>
        <v>42453</v>
      </c>
      <c r="BM798" s="1541">
        <f>BM787-63</f>
        <v>42483</v>
      </c>
      <c r="BN798" s="1542" t="s">
        <v>450</v>
      </c>
      <c r="BO798" s="3025">
        <f>BO797-7</f>
        <v>42257</v>
      </c>
      <c r="BP798" s="3026" t="s">
        <v>451</v>
      </c>
      <c r="BQ798" s="3027" t="s">
        <v>451</v>
      </c>
      <c r="BR798" s="2452" t="s">
        <v>454</v>
      </c>
      <c r="BS798" s="1541">
        <f>BS797-7</f>
        <v>42466</v>
      </c>
      <c r="BT798" s="2454" t="s">
        <v>454</v>
      </c>
      <c r="BU798" s="3028">
        <f>BU797-7</f>
        <v>42536</v>
      </c>
      <c r="BV798" s="3029" t="s">
        <v>545</v>
      </c>
      <c r="BW798" s="3030" t="s">
        <v>545</v>
      </c>
      <c r="BX798" s="3028">
        <f>BX797-7</f>
        <v>42641</v>
      </c>
      <c r="BY798" s="3029" t="s">
        <v>546</v>
      </c>
      <c r="BZ798" s="3030" t="s">
        <v>546</v>
      </c>
      <c r="CA798" s="3028">
        <f>CA797-7</f>
        <v>42741</v>
      </c>
      <c r="CB798" s="3029" t="s">
        <v>451</v>
      </c>
      <c r="CC798" s="3031" t="s">
        <v>451</v>
      </c>
      <c r="CD798" s="3028">
        <f>CD797-7</f>
        <v>42816</v>
      </c>
      <c r="CE798" s="3029" t="s">
        <v>475</v>
      </c>
      <c r="CF798" s="3031" t="s">
        <v>475</v>
      </c>
      <c r="CG798" s="3028">
        <f>CG797-7</f>
        <v>42900</v>
      </c>
      <c r="CH798" s="3029" t="s">
        <v>545</v>
      </c>
      <c r="CI798" s="3030" t="s">
        <v>545</v>
      </c>
      <c r="CJ798" s="3028">
        <f>CJ797-7</f>
        <v>43005</v>
      </c>
      <c r="CK798" s="3029" t="s">
        <v>546</v>
      </c>
      <c r="CL798" s="3030" t="s">
        <v>546</v>
      </c>
      <c r="CM798" s="3028">
        <f>CM797-7</f>
        <v>43105</v>
      </c>
      <c r="CN798" s="3029" t="s">
        <v>451</v>
      </c>
      <c r="CO798" s="3031" t="s">
        <v>451</v>
      </c>
      <c r="CP798" s="3028">
        <f>CP797-7</f>
        <v>42816</v>
      </c>
      <c r="CQ798" s="3029" t="s">
        <v>475</v>
      </c>
      <c r="CR798" s="3031" t="s">
        <v>475</v>
      </c>
      <c r="CS798" s="3028">
        <f>CS797-7</f>
        <v>43425</v>
      </c>
      <c r="CT798" s="3412"/>
      <c r="CU798" s="3412"/>
      <c r="CV798" s="3412"/>
      <c r="CW798" s="4125"/>
      <c r="CX798" s="4125"/>
      <c r="CY798" s="4126" t="s">
        <v>545</v>
      </c>
      <c r="CZ798" s="4127" t="s">
        <v>545</v>
      </c>
    </row>
    <row r="799" spans="1:117" s="4" customFormat="1" ht="30" hidden="1" customHeight="1" x14ac:dyDescent="0.25">
      <c r="A799" s="3015"/>
      <c r="B799" s="3016"/>
      <c r="C799" s="3017"/>
      <c r="D799" s="3017"/>
      <c r="E799" s="3018"/>
      <c r="F799" s="3018"/>
      <c r="G799" s="3018"/>
      <c r="H799" s="3018"/>
      <c r="I799" s="3018"/>
      <c r="J799" s="3018"/>
      <c r="K799" s="3019"/>
      <c r="L799" s="3019"/>
      <c r="M799" s="3032"/>
      <c r="N799" s="3033"/>
      <c r="O799" s="3033"/>
      <c r="P799" s="3033"/>
      <c r="Q799" s="3033"/>
      <c r="R799" s="3033"/>
      <c r="S799" s="3033"/>
      <c r="T799" s="3033"/>
      <c r="U799" s="3033"/>
      <c r="V799" s="3033"/>
      <c r="W799" s="3033"/>
      <c r="X799" s="3033"/>
      <c r="Y799" s="3033"/>
      <c r="Z799" s="3033"/>
      <c r="AA799" s="3"/>
      <c r="AC799" s="3017"/>
      <c r="AD799" s="3017"/>
      <c r="AE799" s="3017"/>
      <c r="AF799" s="3017"/>
      <c r="AJ799" s="3034"/>
      <c r="AK799" s="3034"/>
      <c r="AU799" s="3034"/>
      <c r="AW799" s="3034"/>
      <c r="BI799" s="3017"/>
      <c r="BJ799" s="3017"/>
      <c r="BK799" s="3017"/>
      <c r="BL799" s="3020"/>
      <c r="BM799" s="3020"/>
      <c r="BN799" s="3020"/>
      <c r="BO799" s="3020"/>
      <c r="BP799" s="3021"/>
      <c r="BQ799" s="3021"/>
      <c r="BR799" s="3021"/>
      <c r="BS799" s="3020"/>
      <c r="BT799" s="3021"/>
      <c r="BU799" s="3020"/>
      <c r="BV799" s="3021"/>
      <c r="BW799" s="3021"/>
      <c r="BX799" s="3020"/>
      <c r="BY799" s="3021"/>
      <c r="BZ799" s="3021"/>
      <c r="CA799" s="3020"/>
      <c r="CB799" s="3021"/>
      <c r="CC799" s="3021"/>
      <c r="CD799" s="3020"/>
      <c r="CE799" s="3021"/>
      <c r="CF799" s="3021"/>
      <c r="CQ799" s="3034"/>
      <c r="CR799" s="3034"/>
      <c r="CW799" s="3822"/>
      <c r="CX799" s="3822"/>
      <c r="CY799" s="3822"/>
      <c r="CZ799" s="3822"/>
      <c r="DA799" s="3822"/>
      <c r="DB799" s="3822"/>
      <c r="DC799" s="3822"/>
      <c r="DD799" s="3822"/>
      <c r="DE799" s="3822"/>
      <c r="DF799" s="3822"/>
      <c r="DG799" s="3822"/>
      <c r="DH799" s="3822"/>
      <c r="DI799" s="3822"/>
      <c r="DJ799" s="3822"/>
      <c r="DK799" s="3822"/>
      <c r="DM799" s="3034"/>
    </row>
    <row r="800" spans="1:117" s="4" customFormat="1" ht="30" hidden="1" customHeight="1" x14ac:dyDescent="0.25">
      <c r="A800" s="3015"/>
      <c r="B800" s="3016"/>
      <c r="C800" s="3017"/>
      <c r="D800" s="3017"/>
      <c r="E800" s="3018"/>
      <c r="F800" s="3018"/>
      <c r="G800" s="3018"/>
      <c r="H800" s="3018"/>
      <c r="I800" s="3018"/>
      <c r="J800" s="3018"/>
      <c r="K800" s="3019"/>
      <c r="L800" s="3019"/>
      <c r="M800" s="3032"/>
      <c r="N800" s="3033"/>
      <c r="O800" s="3033"/>
      <c r="P800" s="3033"/>
      <c r="Q800" s="3033"/>
      <c r="R800" s="3033"/>
      <c r="S800" s="3033"/>
      <c r="T800" s="3033"/>
      <c r="U800" s="3033"/>
      <c r="V800" s="3033"/>
      <c r="W800" s="3033"/>
      <c r="X800" s="3033"/>
      <c r="Y800" s="3033"/>
      <c r="Z800" s="3033"/>
      <c r="AA800" s="3"/>
      <c r="AC800" s="3017"/>
      <c r="AD800" s="3017"/>
      <c r="AE800" s="3017"/>
      <c r="AF800" s="3017"/>
      <c r="AJ800" s="3034"/>
      <c r="AK800" s="3034"/>
      <c r="AU800" s="3034"/>
      <c r="AW800" s="3034"/>
      <c r="BI800" s="3017"/>
      <c r="BJ800" s="3017"/>
      <c r="BK800" s="3017"/>
      <c r="BL800" s="3020"/>
      <c r="BM800" s="3020"/>
      <c r="BN800" s="3020"/>
      <c r="BO800" s="3020"/>
      <c r="BP800" s="3021"/>
      <c r="BQ800" s="3021"/>
      <c r="BR800" s="3021"/>
      <c r="BS800" s="3020"/>
      <c r="BT800" s="3021"/>
      <c r="BU800" s="3020"/>
      <c r="BV800" s="3021"/>
      <c r="BW800" s="3021"/>
      <c r="BX800" s="3020"/>
      <c r="BY800" s="3021"/>
      <c r="BZ800" s="3021"/>
      <c r="CA800" s="3020"/>
      <c r="CB800" s="3021"/>
      <c r="CC800" s="3021"/>
      <c r="CD800" s="3020"/>
      <c r="CE800" s="3021"/>
      <c r="CF800" s="3021"/>
      <c r="CQ800" s="3034"/>
      <c r="CR800" s="3034"/>
      <c r="CW800" s="3822"/>
      <c r="CX800" s="3822"/>
      <c r="CY800" s="3822"/>
      <c r="CZ800" s="3822"/>
      <c r="DA800" s="3822"/>
      <c r="DB800" s="3822"/>
      <c r="DC800" s="3822"/>
      <c r="DD800" s="3822"/>
      <c r="DE800" s="3822"/>
      <c r="DF800" s="3822"/>
      <c r="DG800" s="3822"/>
      <c r="DH800" s="3822"/>
      <c r="DI800" s="3822"/>
      <c r="DJ800" s="3822"/>
      <c r="DK800" s="3822"/>
      <c r="DM800" s="3034"/>
    </row>
    <row r="801" spans="1:119" ht="30" customHeight="1" thickBot="1" x14ac:dyDescent="0.3">
      <c r="A801" s="15"/>
      <c r="B801" s="967"/>
      <c r="C801" s="4" t="s">
        <v>30</v>
      </c>
      <c r="D801" s="4"/>
      <c r="E801" s="90"/>
      <c r="F801" s="3014"/>
      <c r="G801" s="3014"/>
      <c r="H801" s="3014"/>
      <c r="I801" s="3014"/>
      <c r="J801" s="3014"/>
      <c r="K801" s="968"/>
      <c r="L801" s="90"/>
      <c r="M801" s="181"/>
      <c r="N801" s="181"/>
      <c r="O801" s="4265"/>
      <c r="P801" s="181"/>
      <c r="Q801" s="181"/>
      <c r="R801" s="965"/>
      <c r="S801" s="181"/>
      <c r="T801" s="181"/>
      <c r="U801" s="181"/>
      <c r="V801" s="181"/>
      <c r="W801" s="181"/>
      <c r="X801" s="181"/>
      <c r="Y801" s="181"/>
      <c r="Z801" s="181"/>
      <c r="AA801" s="4265"/>
      <c r="AB801" s="2803" t="s">
        <v>209</v>
      </c>
      <c r="AC801" s="827"/>
      <c r="AD801" s="827"/>
      <c r="AE801" s="827"/>
      <c r="AF801" s="827"/>
      <c r="AG801" s="827"/>
      <c r="AH801" s="827"/>
      <c r="AI801" s="827"/>
      <c r="AJ801" s="827"/>
      <c r="AK801" s="827"/>
      <c r="AL801" s="827"/>
      <c r="AR801" s="15" t="s">
        <v>286</v>
      </c>
      <c r="BD801" s="15" t="s">
        <v>367</v>
      </c>
      <c r="BG801" s="15">
        <v>2016</v>
      </c>
      <c r="BL801" s="177" t="s">
        <v>411</v>
      </c>
      <c r="BP801" s="15" t="s">
        <v>1</v>
      </c>
      <c r="BR801" s="15" t="s">
        <v>477</v>
      </c>
      <c r="BS801" s="15">
        <v>2017</v>
      </c>
      <c r="CB801" s="15" t="s">
        <v>694</v>
      </c>
      <c r="CT801" s="19" t="s">
        <v>857</v>
      </c>
      <c r="CY801" s="4128"/>
      <c r="DB801" s="3749">
        <v>2020</v>
      </c>
    </row>
    <row r="802" spans="1:119" ht="30" customHeight="1" thickBot="1" x14ac:dyDescent="0.3">
      <c r="A802" s="4725" t="s">
        <v>693</v>
      </c>
      <c r="B802" s="4732" t="s">
        <v>706</v>
      </c>
      <c r="C802" s="3124" t="s">
        <v>695</v>
      </c>
      <c r="D802" s="3108"/>
      <c r="E802" s="209"/>
      <c r="F802" s="3035"/>
      <c r="G802" s="3035"/>
      <c r="H802" s="3035"/>
      <c r="I802" s="3035"/>
      <c r="J802" s="3035"/>
      <c r="K802" s="209"/>
      <c r="L802" s="209"/>
      <c r="M802" s="210"/>
      <c r="N802" s="210"/>
      <c r="O802" s="2334"/>
      <c r="P802" s="210"/>
      <c r="Q802" s="210"/>
      <c r="R802" s="3036"/>
      <c r="S802" s="210"/>
      <c r="T802" s="210"/>
      <c r="U802" s="210"/>
      <c r="V802" s="210"/>
      <c r="W802" s="210"/>
      <c r="X802" s="210"/>
      <c r="Y802" s="210"/>
      <c r="Z802" s="210"/>
      <c r="AA802" s="2334"/>
      <c r="AB802" s="3037">
        <v>41455</v>
      </c>
      <c r="AC802" s="3038">
        <v>41485</v>
      </c>
      <c r="AD802" s="3038">
        <v>41516</v>
      </c>
      <c r="AE802" s="3038">
        <v>41547</v>
      </c>
      <c r="AF802" s="3038">
        <v>41577</v>
      </c>
      <c r="AG802" s="3038">
        <v>41608</v>
      </c>
      <c r="AH802" s="3038">
        <v>41638</v>
      </c>
      <c r="AI802" s="3038">
        <v>41304</v>
      </c>
      <c r="AJ802" s="3038">
        <v>41333</v>
      </c>
      <c r="AK802" s="3038">
        <v>41363</v>
      </c>
      <c r="AL802" s="3038">
        <v>41394</v>
      </c>
      <c r="AM802" s="926">
        <v>41789</v>
      </c>
      <c r="AN802" s="926">
        <v>41820</v>
      </c>
      <c r="AO802" s="926">
        <v>41850</v>
      </c>
      <c r="AP802" s="926">
        <v>41881</v>
      </c>
      <c r="AQ802" s="926">
        <v>41912</v>
      </c>
      <c r="AR802" s="926">
        <v>41942</v>
      </c>
      <c r="AS802" s="926">
        <v>41973</v>
      </c>
      <c r="AT802" s="926">
        <v>42003</v>
      </c>
      <c r="AU802" s="3037">
        <v>42034</v>
      </c>
      <c r="AV802" s="926">
        <v>42063</v>
      </c>
      <c r="AW802" s="3037">
        <v>42093</v>
      </c>
      <c r="AX802" s="926">
        <v>42124</v>
      </c>
      <c r="AY802" s="926">
        <v>42154</v>
      </c>
      <c r="AZ802" s="926">
        <v>42185</v>
      </c>
      <c r="BA802" s="926">
        <v>42215</v>
      </c>
      <c r="BB802" s="926">
        <v>41881</v>
      </c>
      <c r="BC802" s="926">
        <v>41912</v>
      </c>
      <c r="BD802" s="926">
        <v>41942</v>
      </c>
      <c r="BE802" s="926">
        <v>41973</v>
      </c>
      <c r="BF802" s="926">
        <v>42003</v>
      </c>
      <c r="BG802" s="926">
        <v>42399</v>
      </c>
      <c r="BH802" s="926">
        <v>42428</v>
      </c>
      <c r="BI802" s="926">
        <v>42459</v>
      </c>
      <c r="BJ802" s="926">
        <v>42490</v>
      </c>
      <c r="BK802" s="926">
        <v>42520</v>
      </c>
      <c r="BL802" s="210">
        <v>42551</v>
      </c>
      <c r="BM802" s="210">
        <v>42581</v>
      </c>
      <c r="BN802" s="210">
        <v>42612</v>
      </c>
      <c r="BO802" s="926">
        <v>42643</v>
      </c>
      <c r="BP802" s="926">
        <v>42673</v>
      </c>
      <c r="BQ802" s="926">
        <v>42704</v>
      </c>
      <c r="BR802" s="926">
        <v>42734</v>
      </c>
      <c r="BS802" s="926">
        <v>42765</v>
      </c>
      <c r="BT802" s="926">
        <v>42794</v>
      </c>
      <c r="BU802" s="926">
        <v>42824</v>
      </c>
      <c r="BV802" s="926">
        <v>42855</v>
      </c>
      <c r="BW802" s="926">
        <v>42885</v>
      </c>
      <c r="BX802" s="926">
        <v>42916</v>
      </c>
      <c r="BY802" s="926">
        <v>42946</v>
      </c>
      <c r="BZ802" s="3042">
        <v>42977</v>
      </c>
      <c r="CA802" s="1766">
        <v>43038</v>
      </c>
      <c r="CB802" s="1758">
        <v>43069</v>
      </c>
      <c r="CC802" s="1759">
        <v>43099</v>
      </c>
      <c r="CD802" s="1758">
        <v>42765</v>
      </c>
      <c r="CE802" s="1758">
        <v>42794</v>
      </c>
      <c r="CF802" s="1696">
        <v>43189</v>
      </c>
      <c r="CG802" s="1693">
        <v>43220</v>
      </c>
      <c r="CH802" s="1693">
        <v>43250</v>
      </c>
      <c r="CI802" s="1693">
        <v>43281</v>
      </c>
      <c r="CJ802" s="1693">
        <v>43311</v>
      </c>
      <c r="CK802" s="1693">
        <v>43342</v>
      </c>
      <c r="CL802" s="1768">
        <v>43008</v>
      </c>
      <c r="CM802" s="4267">
        <v>43038</v>
      </c>
      <c r="CN802" s="1693">
        <v>43069</v>
      </c>
      <c r="CO802" s="1694">
        <v>43099</v>
      </c>
      <c r="CP802" s="1697">
        <v>43130</v>
      </c>
      <c r="CQ802" s="1695">
        <v>42794</v>
      </c>
      <c r="CR802" s="1693">
        <v>43189</v>
      </c>
      <c r="CS802" s="1693">
        <v>43220</v>
      </c>
      <c r="CT802" s="1693">
        <v>43250</v>
      </c>
      <c r="CU802" s="1693">
        <v>43281</v>
      </c>
      <c r="CV802" s="1693">
        <v>43311</v>
      </c>
      <c r="CW802" s="3856">
        <v>43342</v>
      </c>
      <c r="CX802" s="3945">
        <v>43008</v>
      </c>
      <c r="CY802" s="4270">
        <v>43038</v>
      </c>
      <c r="CZ802" s="3856">
        <v>43069</v>
      </c>
      <c r="DA802" s="3857">
        <v>43099</v>
      </c>
      <c r="DB802" s="3858">
        <v>43130</v>
      </c>
      <c r="DC802" s="3859">
        <v>42794</v>
      </c>
      <c r="DD802" s="3856">
        <v>43189</v>
      </c>
      <c r="DE802" s="3856">
        <v>43220</v>
      </c>
      <c r="DF802" s="3856">
        <v>43250</v>
      </c>
      <c r="DG802" s="3856">
        <v>43281</v>
      </c>
      <c r="DH802" s="3856">
        <v>43311</v>
      </c>
      <c r="DI802" s="3856">
        <v>43342</v>
      </c>
      <c r="DJ802" s="3945">
        <v>43008</v>
      </c>
      <c r="DK802" s="4270">
        <v>43038</v>
      </c>
      <c r="DL802" s="1693">
        <v>43069</v>
      </c>
      <c r="DM802" s="2118">
        <v>43099</v>
      </c>
      <c r="DN802" s="1697">
        <v>43130</v>
      </c>
    </row>
    <row r="803" spans="1:119" ht="30" customHeight="1" thickBot="1" x14ac:dyDescent="0.3">
      <c r="A803" s="4726"/>
      <c r="B803" s="4733"/>
      <c r="C803" s="3125" t="s">
        <v>696</v>
      </c>
      <c r="D803" s="3108"/>
      <c r="E803" s="209"/>
      <c r="F803" s="3035"/>
      <c r="G803" s="3035"/>
      <c r="H803" s="3035"/>
      <c r="I803" s="3035"/>
      <c r="J803" s="3035"/>
      <c r="K803" s="209"/>
      <c r="L803" s="209"/>
      <c r="M803" s="210"/>
      <c r="N803" s="210"/>
      <c r="O803" s="2334"/>
      <c r="P803" s="210"/>
      <c r="Q803" s="210"/>
      <c r="R803" s="3036"/>
      <c r="S803" s="210"/>
      <c r="T803" s="210"/>
      <c r="U803" s="210"/>
      <c r="V803" s="210"/>
      <c r="W803" s="210"/>
      <c r="X803" s="210"/>
      <c r="Y803" s="210"/>
      <c r="Z803" s="210"/>
      <c r="AA803" s="2334"/>
      <c r="AB803" s="3037">
        <v>41455</v>
      </c>
      <c r="AC803" s="3038">
        <v>41485</v>
      </c>
      <c r="AD803" s="3038">
        <v>41516</v>
      </c>
      <c r="AE803" s="3038">
        <v>41547</v>
      </c>
      <c r="AF803" s="3038">
        <v>41577</v>
      </c>
      <c r="AG803" s="3038">
        <v>41608</v>
      </c>
      <c r="AH803" s="3038">
        <v>41638</v>
      </c>
      <c r="AI803" s="3038">
        <v>41304</v>
      </c>
      <c r="AJ803" s="3038">
        <v>41333</v>
      </c>
      <c r="AK803" s="3038">
        <v>41363</v>
      </c>
      <c r="AL803" s="3038">
        <v>41394</v>
      </c>
      <c r="AM803" s="926">
        <v>41789</v>
      </c>
      <c r="AN803" s="926">
        <v>41820</v>
      </c>
      <c r="AO803" s="926">
        <v>41850</v>
      </c>
      <c r="AP803" s="926">
        <v>41881</v>
      </c>
      <c r="AQ803" s="926">
        <v>41912</v>
      </c>
      <c r="AR803" s="926">
        <v>41942</v>
      </c>
      <c r="AS803" s="926">
        <v>41973</v>
      </c>
      <c r="AT803" s="926">
        <v>42003</v>
      </c>
      <c r="AU803" s="3037">
        <v>42034</v>
      </c>
      <c r="AV803" s="926">
        <v>42063</v>
      </c>
      <c r="AW803" s="3037">
        <v>42093</v>
      </c>
      <c r="AX803" s="926">
        <v>42124</v>
      </c>
      <c r="AY803" s="926">
        <v>42154</v>
      </c>
      <c r="AZ803" s="926">
        <v>42185</v>
      </c>
      <c r="BA803" s="926">
        <v>42215</v>
      </c>
      <c r="BB803" s="926">
        <v>41881</v>
      </c>
      <c r="BC803" s="926">
        <v>41912</v>
      </c>
      <c r="BD803" s="926">
        <v>41942</v>
      </c>
      <c r="BE803" s="926">
        <v>41973</v>
      </c>
      <c r="BF803" s="926">
        <v>42003</v>
      </c>
      <c r="BG803" s="926">
        <v>42399</v>
      </c>
      <c r="BH803" s="926">
        <v>42428</v>
      </c>
      <c r="BI803" s="926">
        <v>42459</v>
      </c>
      <c r="BJ803" s="926">
        <v>42490</v>
      </c>
      <c r="BK803" s="926">
        <v>42520</v>
      </c>
      <c r="BL803" s="210">
        <v>42551</v>
      </c>
      <c r="BM803" s="210">
        <v>42581</v>
      </c>
      <c r="BN803" s="210">
        <v>42612</v>
      </c>
      <c r="BO803" s="926">
        <v>42643</v>
      </c>
      <c r="BP803" s="926">
        <v>42673</v>
      </c>
      <c r="BQ803" s="926">
        <v>42704</v>
      </c>
      <c r="BR803" s="926">
        <v>42734</v>
      </c>
      <c r="BS803" s="926">
        <v>42765</v>
      </c>
      <c r="BT803" s="926">
        <v>42794</v>
      </c>
      <c r="BU803" s="926">
        <v>42824</v>
      </c>
      <c r="BV803" s="926">
        <v>42855</v>
      </c>
      <c r="BW803" s="926">
        <v>42885</v>
      </c>
      <c r="BX803" s="926">
        <v>42916</v>
      </c>
      <c r="BY803" s="926">
        <v>42946</v>
      </c>
      <c r="BZ803" s="3042">
        <v>42977</v>
      </c>
      <c r="CA803" s="3043">
        <v>43008</v>
      </c>
      <c r="CB803" s="3068">
        <v>43038</v>
      </c>
      <c r="CC803" s="3076">
        <v>43069</v>
      </c>
      <c r="CD803" s="3068">
        <v>43099</v>
      </c>
      <c r="CE803" s="3068">
        <v>42765</v>
      </c>
      <c r="CF803" s="1893">
        <v>42794</v>
      </c>
      <c r="CG803" s="1696">
        <v>43189</v>
      </c>
      <c r="CH803" s="1693">
        <v>43220</v>
      </c>
      <c r="CI803" s="1693">
        <v>43250</v>
      </c>
      <c r="CJ803" s="1693">
        <v>43281</v>
      </c>
      <c r="CK803" s="1693">
        <v>43311</v>
      </c>
      <c r="CL803" s="1693">
        <v>43342</v>
      </c>
      <c r="CM803" s="1768">
        <v>43008</v>
      </c>
      <c r="CN803" s="4267">
        <v>43038</v>
      </c>
      <c r="CO803" s="1693">
        <v>43069</v>
      </c>
      <c r="CP803" s="1694">
        <v>43099</v>
      </c>
      <c r="CQ803" s="1697">
        <v>43130</v>
      </c>
      <c r="CR803" s="1695">
        <v>42794</v>
      </c>
      <c r="CS803" s="1693">
        <v>43189</v>
      </c>
      <c r="CT803" s="1693">
        <v>43220</v>
      </c>
      <c r="CU803" s="1693">
        <v>43250</v>
      </c>
      <c r="CV803" s="1693">
        <v>43281</v>
      </c>
      <c r="CW803" s="3856">
        <v>43311</v>
      </c>
      <c r="CX803" s="3856">
        <v>43342</v>
      </c>
      <c r="CY803" s="3945">
        <v>43008</v>
      </c>
      <c r="CZ803" s="4270">
        <v>43038</v>
      </c>
      <c r="DA803" s="3856">
        <v>43069</v>
      </c>
      <c r="DB803" s="3857">
        <v>43099</v>
      </c>
      <c r="DC803" s="3858">
        <v>43860</v>
      </c>
      <c r="DD803" s="3859">
        <v>43889</v>
      </c>
      <c r="DE803" s="3856">
        <v>43920</v>
      </c>
      <c r="DF803" s="3856">
        <v>43951</v>
      </c>
      <c r="DG803" s="3856">
        <v>43981</v>
      </c>
      <c r="DH803" s="3856">
        <v>44012</v>
      </c>
      <c r="DI803" s="3856">
        <v>44042</v>
      </c>
      <c r="DJ803" s="3856">
        <v>44073</v>
      </c>
      <c r="DK803" s="3856">
        <v>44104</v>
      </c>
      <c r="DL803" s="4267">
        <v>43038</v>
      </c>
      <c r="DM803" s="1697">
        <v>43069</v>
      </c>
      <c r="DN803" s="1694">
        <v>43099</v>
      </c>
      <c r="DO803" s="1693">
        <v>43069</v>
      </c>
    </row>
    <row r="804" spans="1:119" ht="30" customHeight="1" thickBot="1" x14ac:dyDescent="0.3">
      <c r="A804" s="4726"/>
      <c r="B804" s="4733"/>
      <c r="C804" s="3125" t="s">
        <v>697</v>
      </c>
      <c r="D804" s="3108"/>
      <c r="E804" s="209"/>
      <c r="F804" s="3035"/>
      <c r="G804" s="3035"/>
      <c r="H804" s="3035"/>
      <c r="I804" s="3035"/>
      <c r="J804" s="3035"/>
      <c r="K804" s="209"/>
      <c r="L804" s="209"/>
      <c r="M804" s="210"/>
      <c r="N804" s="210"/>
      <c r="O804" s="2334"/>
      <c r="P804" s="210"/>
      <c r="Q804" s="210"/>
      <c r="R804" s="3036"/>
      <c r="S804" s="210"/>
      <c r="T804" s="210"/>
      <c r="U804" s="210"/>
      <c r="V804" s="210"/>
      <c r="W804" s="210"/>
      <c r="X804" s="210"/>
      <c r="Y804" s="210"/>
      <c r="Z804" s="210"/>
      <c r="AA804" s="2334"/>
      <c r="AB804" s="3037">
        <v>41455</v>
      </c>
      <c r="AC804" s="3038">
        <v>41485</v>
      </c>
      <c r="AD804" s="3038">
        <v>41516</v>
      </c>
      <c r="AE804" s="3038">
        <v>41547</v>
      </c>
      <c r="AF804" s="3038">
        <v>41577</v>
      </c>
      <c r="AG804" s="3038">
        <v>41608</v>
      </c>
      <c r="AH804" s="3038">
        <v>41638</v>
      </c>
      <c r="AI804" s="3038">
        <v>41304</v>
      </c>
      <c r="AJ804" s="3038">
        <v>41333</v>
      </c>
      <c r="AK804" s="3038">
        <v>41363</v>
      </c>
      <c r="AL804" s="3038">
        <v>41394</v>
      </c>
      <c r="AM804" s="926">
        <v>41789</v>
      </c>
      <c r="AN804" s="926">
        <v>41820</v>
      </c>
      <c r="AO804" s="926">
        <v>41850</v>
      </c>
      <c r="AP804" s="926">
        <v>41881</v>
      </c>
      <c r="AQ804" s="926">
        <v>41912</v>
      </c>
      <c r="AR804" s="926">
        <v>41942</v>
      </c>
      <c r="AS804" s="926">
        <v>41973</v>
      </c>
      <c r="AT804" s="926">
        <v>42003</v>
      </c>
      <c r="AU804" s="3037">
        <v>42034</v>
      </c>
      <c r="AV804" s="926">
        <v>42063</v>
      </c>
      <c r="AW804" s="3037">
        <v>42093</v>
      </c>
      <c r="AX804" s="926">
        <v>42124</v>
      </c>
      <c r="AY804" s="926">
        <v>42154</v>
      </c>
      <c r="AZ804" s="926">
        <v>42185</v>
      </c>
      <c r="BA804" s="926">
        <v>42215</v>
      </c>
      <c r="BB804" s="926">
        <v>41881</v>
      </c>
      <c r="BC804" s="926">
        <v>41912</v>
      </c>
      <c r="BD804" s="926">
        <v>41942</v>
      </c>
      <c r="BE804" s="926">
        <v>41973</v>
      </c>
      <c r="BF804" s="926">
        <v>42003</v>
      </c>
      <c r="BG804" s="926">
        <v>42399</v>
      </c>
      <c r="BH804" s="926">
        <v>42428</v>
      </c>
      <c r="BI804" s="926">
        <v>42459</v>
      </c>
      <c r="BJ804" s="926">
        <v>42490</v>
      </c>
      <c r="BK804" s="926">
        <v>42520</v>
      </c>
      <c r="BL804" s="210">
        <v>42551</v>
      </c>
      <c r="BM804" s="210">
        <v>42581</v>
      </c>
      <c r="BN804" s="210">
        <v>42612</v>
      </c>
      <c r="BO804" s="926">
        <v>42643</v>
      </c>
      <c r="BP804" s="926">
        <v>42673</v>
      </c>
      <c r="BQ804" s="926">
        <v>42704</v>
      </c>
      <c r="BR804" s="926">
        <v>42734</v>
      </c>
      <c r="BS804" s="926">
        <v>42765</v>
      </c>
      <c r="BT804" s="926">
        <v>42794</v>
      </c>
      <c r="BU804" s="926">
        <v>42824</v>
      </c>
      <c r="BV804" s="926">
        <v>42855</v>
      </c>
      <c r="BW804" s="926">
        <v>42885</v>
      </c>
      <c r="BX804" s="926">
        <v>42916</v>
      </c>
      <c r="BY804" s="926">
        <v>42946</v>
      </c>
      <c r="BZ804" s="3042">
        <v>42977</v>
      </c>
      <c r="CA804" s="3043">
        <v>43069</v>
      </c>
      <c r="CB804" s="3068">
        <v>43099</v>
      </c>
      <c r="CC804" s="3076">
        <v>43130</v>
      </c>
      <c r="CD804" s="3068">
        <v>43159</v>
      </c>
      <c r="CE804" s="3299">
        <v>43189</v>
      </c>
      <c r="CF804" s="1893">
        <v>43220</v>
      </c>
      <c r="CG804" s="1693">
        <v>43250</v>
      </c>
      <c r="CH804" s="1693">
        <v>43281</v>
      </c>
      <c r="CI804" s="1693">
        <v>43311</v>
      </c>
      <c r="CJ804" s="1693">
        <v>43342</v>
      </c>
      <c r="CK804" s="1768">
        <v>43008</v>
      </c>
      <c r="CL804" s="4267">
        <v>43038</v>
      </c>
      <c r="CM804" s="1693">
        <v>43069</v>
      </c>
      <c r="CN804" s="1694">
        <v>43099</v>
      </c>
      <c r="CO804" s="1697">
        <v>43130</v>
      </c>
      <c r="CP804" s="1695">
        <v>42794</v>
      </c>
      <c r="CQ804" s="1693">
        <v>43189</v>
      </c>
      <c r="CR804" s="1693">
        <v>43220</v>
      </c>
      <c r="CS804" s="1693">
        <v>43250</v>
      </c>
      <c r="CT804" s="1693">
        <v>43281</v>
      </c>
      <c r="CU804" s="1693">
        <v>43311</v>
      </c>
      <c r="CV804" s="1693">
        <v>43342</v>
      </c>
      <c r="CW804" s="3945">
        <v>43008</v>
      </c>
      <c r="CX804" s="4270">
        <v>43038</v>
      </c>
      <c r="CY804" s="3856">
        <v>43069</v>
      </c>
      <c r="CZ804" s="3857">
        <v>43099</v>
      </c>
      <c r="DA804" s="3858">
        <v>43130</v>
      </c>
      <c r="DB804" s="3859">
        <v>42794</v>
      </c>
      <c r="DC804" s="3856">
        <v>43189</v>
      </c>
      <c r="DD804" s="3856">
        <v>43220</v>
      </c>
      <c r="DE804" s="3856">
        <v>43250</v>
      </c>
      <c r="DF804" s="3856">
        <v>43281</v>
      </c>
      <c r="DG804" s="3856">
        <v>43311</v>
      </c>
      <c r="DH804" s="3856">
        <v>43008</v>
      </c>
      <c r="DI804" s="4270">
        <v>43038</v>
      </c>
      <c r="DJ804" s="3856">
        <v>43069</v>
      </c>
      <c r="DK804" s="3857">
        <v>43099</v>
      </c>
      <c r="DL804" s="1694">
        <v>43099</v>
      </c>
      <c r="DM804" s="1697">
        <v>43130</v>
      </c>
      <c r="DN804" s="1695">
        <v>42794</v>
      </c>
    </row>
    <row r="805" spans="1:119" ht="30" customHeight="1" x14ac:dyDescent="0.25">
      <c r="A805" s="4726"/>
      <c r="B805" s="4733"/>
      <c r="C805" s="3127" t="s">
        <v>480</v>
      </c>
      <c r="D805" s="3108"/>
      <c r="E805" s="209"/>
      <c r="F805" s="3035"/>
      <c r="G805" s="3035"/>
      <c r="H805" s="3035"/>
      <c r="I805" s="3035"/>
      <c r="J805" s="3035"/>
      <c r="K805" s="209"/>
      <c r="L805" s="209"/>
      <c r="M805" s="210"/>
      <c r="N805" s="210"/>
      <c r="O805" s="2334"/>
      <c r="P805" s="210"/>
      <c r="Q805" s="210"/>
      <c r="R805" s="3036"/>
      <c r="S805" s="210"/>
      <c r="T805" s="210"/>
      <c r="U805" s="210"/>
      <c r="V805" s="210"/>
      <c r="W805" s="210"/>
      <c r="X805" s="210"/>
      <c r="Y805" s="210"/>
      <c r="Z805" s="210"/>
      <c r="AA805" s="2334"/>
      <c r="AB805" s="3037" t="e">
        <v>#REF!</v>
      </c>
      <c r="AC805" s="3038" t="e">
        <v>#REF!</v>
      </c>
      <c r="AD805" s="3038" t="e">
        <v>#REF!</v>
      </c>
      <c r="AE805" s="3038">
        <v>41352</v>
      </c>
      <c r="AF805" s="3038" t="e">
        <v>#REF!</v>
      </c>
      <c r="AG805" s="3038" t="e">
        <v>#REF!</v>
      </c>
      <c r="AH805" s="3038" t="e">
        <v>#REF!</v>
      </c>
      <c r="AI805" s="3038">
        <v>41471</v>
      </c>
      <c r="AJ805" s="3038" t="s">
        <v>25</v>
      </c>
      <c r="AK805" s="3038">
        <v>41507</v>
      </c>
      <c r="AL805" s="3038" t="e">
        <v>#REF!</v>
      </c>
      <c r="AM805" s="926" t="e">
        <v>#REF!</v>
      </c>
      <c r="AN805" s="926" t="e">
        <v>#REF!</v>
      </c>
      <c r="AO805" s="926">
        <v>41628</v>
      </c>
      <c r="AP805" s="926" t="e">
        <v>#REF!</v>
      </c>
      <c r="AQ805" s="926" t="e">
        <v>#REF!</v>
      </c>
      <c r="AR805" s="926">
        <v>41379</v>
      </c>
      <c r="AS805" s="926">
        <v>41779</v>
      </c>
      <c r="AT805" s="926">
        <v>41821</v>
      </c>
      <c r="AU805" s="3037">
        <v>41470</v>
      </c>
      <c r="AV805" s="926" t="s">
        <v>25</v>
      </c>
      <c r="AW805" s="3037">
        <v>41877</v>
      </c>
      <c r="AX805" s="926">
        <v>41561</v>
      </c>
      <c r="AY805" s="926">
        <v>41589</v>
      </c>
      <c r="AZ805" s="926">
        <v>41613</v>
      </c>
      <c r="BA805" s="926" t="e">
        <v>#REF!</v>
      </c>
      <c r="BB805" s="926" t="e">
        <v>#REF!</v>
      </c>
      <c r="BC805" s="926" t="e">
        <v>#REF!</v>
      </c>
      <c r="BD805" s="926" t="e">
        <v>#REF!</v>
      </c>
      <c r="BE805" s="926" t="e">
        <v>#REF!</v>
      </c>
      <c r="BF805" s="926" t="e">
        <v>#REF!</v>
      </c>
      <c r="BG805" s="926">
        <v>42227</v>
      </c>
      <c r="BH805" s="926" t="s">
        <v>25</v>
      </c>
      <c r="BI805" s="926" t="s">
        <v>128</v>
      </c>
      <c r="BJ805" s="926" t="e">
        <v>#REF!</v>
      </c>
      <c r="BK805" s="926" t="e">
        <v>#REF!</v>
      </c>
      <c r="BL805" s="210" t="e">
        <v>#REF!</v>
      </c>
      <c r="BM805" s="210" t="e">
        <v>#REF!</v>
      </c>
      <c r="BN805" s="210" t="e">
        <v>#REF!</v>
      </c>
      <c r="BO805" s="926" t="e">
        <v>#REF!</v>
      </c>
      <c r="BP805" s="926" t="e">
        <v>#REF!</v>
      </c>
      <c r="BQ805" s="926" t="e">
        <v>#REF!</v>
      </c>
      <c r="BR805" s="926" t="e">
        <v>#REF!</v>
      </c>
      <c r="BS805" s="926" t="e">
        <v>#REF!</v>
      </c>
      <c r="BT805" s="926" t="s">
        <v>454</v>
      </c>
      <c r="BU805" s="926" t="e">
        <v>#REF!</v>
      </c>
      <c r="BV805" s="926" t="e">
        <v>#REF!</v>
      </c>
      <c r="BW805" s="926" t="e">
        <v>#REF!</v>
      </c>
      <c r="BX805" s="926" t="e">
        <v>#REF!</v>
      </c>
      <c r="BY805" s="926" t="e">
        <v>#REF!</v>
      </c>
      <c r="BZ805" s="3042" t="e">
        <v>#REF!</v>
      </c>
      <c r="CA805" s="3044">
        <v>42781</v>
      </c>
      <c r="CB805" s="3069">
        <v>42809</v>
      </c>
      <c r="CC805" s="3077">
        <v>42837</v>
      </c>
      <c r="CD805" s="3069">
        <v>42865</v>
      </c>
      <c r="CE805" s="3298">
        <v>42886</v>
      </c>
      <c r="CF805" s="1646" t="s">
        <v>698</v>
      </c>
      <c r="CG805" s="1646" t="e">
        <f>CG809-5</f>
        <v>#REF!</v>
      </c>
      <c r="CH805" s="1646" t="e">
        <f t="shared" ref="CH805:CQ805" si="871">CH809-5</f>
        <v>#REF!</v>
      </c>
      <c r="CI805" s="1646" t="e">
        <f t="shared" si="871"/>
        <v>#REF!</v>
      </c>
      <c r="CJ805" s="1646" t="e">
        <f t="shared" si="871"/>
        <v>#REF!</v>
      </c>
      <c r="CK805" s="1646" t="e">
        <f t="shared" si="871"/>
        <v>#REF!</v>
      </c>
      <c r="CL805" s="1646" t="e">
        <f t="shared" si="871"/>
        <v>#REF!</v>
      </c>
      <c r="CM805" s="1646" t="e">
        <f t="shared" si="871"/>
        <v>#REF!</v>
      </c>
      <c r="CN805" s="1646" t="e">
        <f t="shared" si="871"/>
        <v>#REF!</v>
      </c>
      <c r="CO805" s="1646" t="e">
        <f t="shared" si="871"/>
        <v>#REF!</v>
      </c>
      <c r="CP805" s="1646" t="e">
        <f t="shared" si="871"/>
        <v>#REF!</v>
      </c>
      <c r="CQ805" s="1646" t="e">
        <f t="shared" si="871"/>
        <v>#REF!</v>
      </c>
      <c r="CR805" s="1646" t="s">
        <v>698</v>
      </c>
      <c r="CS805" s="1646" t="e">
        <f t="shared" ref="CS805:DG805" si="872">CS809-5</f>
        <v>#REF!</v>
      </c>
      <c r="CT805" s="1646" t="e">
        <f t="shared" si="872"/>
        <v>#REF!</v>
      </c>
      <c r="CU805" s="1646">
        <f t="shared" si="872"/>
        <v>43358</v>
      </c>
      <c r="CV805" s="1646">
        <f t="shared" si="872"/>
        <v>43400</v>
      </c>
      <c r="CW805" s="4129">
        <f t="shared" si="872"/>
        <v>43435</v>
      </c>
      <c r="CX805" s="4129">
        <f t="shared" si="872"/>
        <v>43463</v>
      </c>
      <c r="CY805" s="4129">
        <f t="shared" si="872"/>
        <v>43498</v>
      </c>
      <c r="CZ805" s="4129">
        <f t="shared" si="872"/>
        <v>43526</v>
      </c>
      <c r="DA805" s="4129">
        <f t="shared" si="872"/>
        <v>43561</v>
      </c>
      <c r="DB805" s="4129">
        <f t="shared" si="872"/>
        <v>43224</v>
      </c>
      <c r="DC805" s="4129">
        <f t="shared" si="872"/>
        <v>43624</v>
      </c>
      <c r="DD805" s="4129" t="s">
        <v>454</v>
      </c>
      <c r="DE805" s="4129">
        <f t="shared" si="872"/>
        <v>43652</v>
      </c>
      <c r="DF805" s="4129">
        <f t="shared" si="872"/>
        <v>43687</v>
      </c>
      <c r="DG805" s="4129">
        <f t="shared" si="872"/>
        <v>43729</v>
      </c>
      <c r="DH805" s="4129">
        <f>DH809-5</f>
        <v>43764</v>
      </c>
      <c r="DI805" s="4129">
        <f>DI809-5</f>
        <v>43799</v>
      </c>
      <c r="DJ805" s="4129">
        <f>DJ809-5</f>
        <v>43834</v>
      </c>
      <c r="DK805" s="4130">
        <f>DK809-5</f>
        <v>43862</v>
      </c>
      <c r="DL805" s="2840"/>
      <c r="DM805" s="3670"/>
    </row>
    <row r="806" spans="1:119" ht="30" hidden="1" customHeight="1" x14ac:dyDescent="0.25">
      <c r="A806" s="4726"/>
      <c r="B806" s="4733"/>
      <c r="C806" s="3111" t="s">
        <v>111</v>
      </c>
      <c r="D806" s="3109"/>
      <c r="E806" s="209"/>
      <c r="F806" s="3035"/>
      <c r="G806" s="3035"/>
      <c r="H806" s="3035"/>
      <c r="I806" s="3035"/>
      <c r="J806" s="3035"/>
      <c r="K806" s="209"/>
      <c r="L806" s="209"/>
      <c r="M806" s="210"/>
      <c r="N806" s="210"/>
      <c r="O806" s="2334"/>
      <c r="P806" s="210"/>
      <c r="Q806" s="210"/>
      <c r="R806" s="3036"/>
      <c r="S806" s="210"/>
      <c r="T806" s="210"/>
      <c r="U806" s="210"/>
      <c r="V806" s="210"/>
      <c r="W806" s="210"/>
      <c r="X806" s="210"/>
      <c r="Y806" s="210"/>
      <c r="Z806" s="210"/>
      <c r="AA806" s="2334"/>
      <c r="AB806" s="3037"/>
      <c r="AC806" s="3038"/>
      <c r="AD806" s="3038"/>
      <c r="AE806" s="3038"/>
      <c r="AF806" s="3038"/>
      <c r="AG806" s="3038"/>
      <c r="AH806" s="3038"/>
      <c r="AI806" s="3038"/>
      <c r="AJ806" s="3038" t="s">
        <v>25</v>
      </c>
      <c r="AK806" s="3038"/>
      <c r="AL806" s="3038"/>
      <c r="AM806" s="926"/>
      <c r="AN806" s="926"/>
      <c r="AO806" s="926"/>
      <c r="AP806" s="926"/>
      <c r="AQ806" s="926"/>
      <c r="AR806" s="926"/>
      <c r="AS806" s="926"/>
      <c r="AT806" s="926"/>
      <c r="AU806" s="3037"/>
      <c r="AV806" s="926"/>
      <c r="AW806" s="3037"/>
      <c r="AX806" s="926"/>
      <c r="AY806" s="926"/>
      <c r="AZ806" s="926"/>
      <c r="BA806" s="926"/>
      <c r="BB806" s="926"/>
      <c r="BC806" s="926"/>
      <c r="BD806" s="926"/>
      <c r="BE806" s="926"/>
      <c r="BF806" s="926"/>
      <c r="BG806" s="926"/>
      <c r="BH806" s="926"/>
      <c r="BI806" s="926"/>
      <c r="BJ806" s="926"/>
      <c r="BK806" s="926"/>
      <c r="BL806" s="210"/>
      <c r="BM806" s="210"/>
      <c r="BN806" s="210"/>
      <c r="BO806" s="926"/>
      <c r="BP806" s="926"/>
      <c r="BQ806" s="926"/>
      <c r="BR806" s="926"/>
      <c r="BS806" s="926"/>
      <c r="BT806" s="926"/>
      <c r="BU806" s="926"/>
      <c r="BV806" s="926"/>
      <c r="BW806" s="926"/>
      <c r="BX806" s="926"/>
      <c r="BY806" s="926"/>
      <c r="BZ806" s="3042"/>
      <c r="CA806" s="2986"/>
      <c r="CB806" s="2985"/>
      <c r="CC806" s="3078"/>
      <c r="CD806" s="2985"/>
      <c r="CE806" s="3078"/>
      <c r="CF806" s="534"/>
      <c r="CG806" s="534"/>
      <c r="CH806" s="534"/>
      <c r="CI806" s="534"/>
      <c r="CJ806" s="534"/>
      <c r="CK806" s="534"/>
      <c r="CL806" s="534"/>
      <c r="CM806" s="534"/>
      <c r="CN806" s="534"/>
      <c r="CO806" s="534"/>
      <c r="CP806" s="534"/>
      <c r="CQ806" s="534"/>
      <c r="CR806" s="534"/>
      <c r="CS806" s="534"/>
      <c r="CT806" s="534"/>
      <c r="CU806" s="534"/>
      <c r="CV806" s="534"/>
      <c r="CW806" s="534"/>
      <c r="CX806" s="534"/>
      <c r="CY806" s="534"/>
      <c r="CZ806" s="534"/>
      <c r="DA806" s="534"/>
      <c r="DB806" s="534"/>
      <c r="DC806" s="534"/>
      <c r="DD806" s="534" t="s">
        <v>454</v>
      </c>
      <c r="DE806" s="534"/>
      <c r="DF806" s="534"/>
      <c r="DG806" s="534"/>
      <c r="DH806" s="534"/>
      <c r="DI806" s="534"/>
      <c r="DJ806" s="534"/>
      <c r="DK806" s="1623"/>
      <c r="DL806" s="534"/>
      <c r="DM806" s="4333"/>
    </row>
    <row r="807" spans="1:119" ht="30" hidden="1" customHeight="1" x14ac:dyDescent="0.25">
      <c r="A807" s="4726"/>
      <c r="B807" s="4733"/>
      <c r="C807" s="3111" t="s">
        <v>144</v>
      </c>
      <c r="D807" s="3109"/>
      <c r="E807" s="209"/>
      <c r="F807" s="3035"/>
      <c r="G807" s="3035"/>
      <c r="H807" s="3035"/>
      <c r="I807" s="3035"/>
      <c r="J807" s="3035"/>
      <c r="K807" s="209"/>
      <c r="L807" s="209"/>
      <c r="M807" s="210"/>
      <c r="N807" s="210"/>
      <c r="O807" s="2334"/>
      <c r="P807" s="210"/>
      <c r="Q807" s="210"/>
      <c r="R807" s="3036"/>
      <c r="S807" s="210"/>
      <c r="T807" s="210"/>
      <c r="U807" s="210"/>
      <c r="V807" s="210"/>
      <c r="W807" s="210"/>
      <c r="X807" s="210"/>
      <c r="Y807" s="210"/>
      <c r="Z807" s="210"/>
      <c r="AA807" s="2334"/>
      <c r="AB807" s="3037"/>
      <c r="AC807" s="3038"/>
      <c r="AD807" s="3038"/>
      <c r="AE807" s="3038"/>
      <c r="AF807" s="3038"/>
      <c r="AG807" s="3038"/>
      <c r="AH807" s="3038"/>
      <c r="AI807" s="3038"/>
      <c r="AJ807" s="3038" t="s">
        <v>25</v>
      </c>
      <c r="AK807" s="3038"/>
      <c r="AL807" s="3038"/>
      <c r="AM807" s="926"/>
      <c r="AN807" s="926"/>
      <c r="AO807" s="926"/>
      <c r="AP807" s="926"/>
      <c r="AQ807" s="926"/>
      <c r="AR807" s="926"/>
      <c r="AS807" s="926"/>
      <c r="AT807" s="926"/>
      <c r="AU807" s="3037"/>
      <c r="AV807" s="926"/>
      <c r="AW807" s="3037"/>
      <c r="AX807" s="926"/>
      <c r="AY807" s="926"/>
      <c r="AZ807" s="926"/>
      <c r="BA807" s="926"/>
      <c r="BB807" s="926"/>
      <c r="BC807" s="926"/>
      <c r="BD807" s="926"/>
      <c r="BE807" s="926"/>
      <c r="BF807" s="926"/>
      <c r="BG807" s="926"/>
      <c r="BH807" s="926"/>
      <c r="BI807" s="926"/>
      <c r="BJ807" s="926"/>
      <c r="BK807" s="926"/>
      <c r="BL807" s="210"/>
      <c r="BM807" s="210"/>
      <c r="BN807" s="210"/>
      <c r="BO807" s="926"/>
      <c r="BP807" s="926"/>
      <c r="BQ807" s="926"/>
      <c r="BR807" s="926"/>
      <c r="BS807" s="926"/>
      <c r="BT807" s="926"/>
      <c r="BU807" s="926"/>
      <c r="BV807" s="926"/>
      <c r="BW807" s="926"/>
      <c r="BX807" s="926"/>
      <c r="BY807" s="926"/>
      <c r="BZ807" s="3042"/>
      <c r="CA807" s="2986"/>
      <c r="CB807" s="2985"/>
      <c r="CC807" s="3078"/>
      <c r="CD807" s="2985"/>
      <c r="CE807" s="3078"/>
      <c r="CF807" s="534"/>
      <c r="CG807" s="534"/>
      <c r="CH807" s="534"/>
      <c r="CI807" s="534"/>
      <c r="CJ807" s="534"/>
      <c r="CK807" s="534"/>
      <c r="CL807" s="534"/>
      <c r="CM807" s="534"/>
      <c r="CN807" s="534"/>
      <c r="CO807" s="534"/>
      <c r="CP807" s="534"/>
      <c r="CQ807" s="534"/>
      <c r="CR807" s="534"/>
      <c r="CS807" s="534"/>
      <c r="CT807" s="534"/>
      <c r="CU807" s="534"/>
      <c r="CV807" s="534"/>
      <c r="CW807" s="534"/>
      <c r="CX807" s="534"/>
      <c r="CY807" s="534"/>
      <c r="CZ807" s="534"/>
      <c r="DA807" s="534"/>
      <c r="DB807" s="534"/>
      <c r="DC807" s="534"/>
      <c r="DD807" s="534" t="s">
        <v>454</v>
      </c>
      <c r="DE807" s="534"/>
      <c r="DF807" s="534"/>
      <c r="DG807" s="534"/>
      <c r="DH807" s="534"/>
      <c r="DI807" s="534"/>
      <c r="DJ807" s="534"/>
      <c r="DK807" s="1623"/>
      <c r="DL807" s="534"/>
      <c r="DM807" s="4333"/>
    </row>
    <row r="808" spans="1:119" ht="30" hidden="1" customHeight="1" x14ac:dyDescent="0.25">
      <c r="A808" s="4726"/>
      <c r="B808" s="4733"/>
      <c r="C808" s="3111" t="s">
        <v>334</v>
      </c>
      <c r="D808" s="3109"/>
      <c r="E808" s="209"/>
      <c r="F808" s="3035"/>
      <c r="G808" s="3035"/>
      <c r="H808" s="3035"/>
      <c r="I808" s="3035"/>
      <c r="J808" s="3035"/>
      <c r="K808" s="209"/>
      <c r="L808" s="209"/>
      <c r="M808" s="210"/>
      <c r="N808" s="210"/>
      <c r="O808" s="2334"/>
      <c r="P808" s="210"/>
      <c r="Q808" s="210"/>
      <c r="R808" s="3036"/>
      <c r="S808" s="210"/>
      <c r="T808" s="210"/>
      <c r="U808" s="210"/>
      <c r="V808" s="210"/>
      <c r="W808" s="210"/>
      <c r="X808" s="210"/>
      <c r="Y808" s="210"/>
      <c r="Z808" s="210"/>
      <c r="AA808" s="2334"/>
      <c r="AB808" s="3037"/>
      <c r="AC808" s="3038"/>
      <c r="AD808" s="3038"/>
      <c r="AE808" s="3038"/>
      <c r="AF808" s="3038"/>
      <c r="AG808" s="3038"/>
      <c r="AH808" s="3038"/>
      <c r="AI808" s="3038"/>
      <c r="AJ808" s="3038"/>
      <c r="AK808" s="3038"/>
      <c r="AL808" s="3038"/>
      <c r="AM808" s="926"/>
      <c r="AN808" s="926"/>
      <c r="AO808" s="926"/>
      <c r="AP808" s="926"/>
      <c r="AQ808" s="926"/>
      <c r="AR808" s="926"/>
      <c r="AS808" s="926"/>
      <c r="AT808" s="926"/>
      <c r="AU808" s="3037"/>
      <c r="AV808" s="926"/>
      <c r="AW808" s="3037"/>
      <c r="AX808" s="926"/>
      <c r="AY808" s="926"/>
      <c r="AZ808" s="926" t="s">
        <v>369</v>
      </c>
      <c r="BA808" s="926">
        <v>41992</v>
      </c>
      <c r="BB808" s="926"/>
      <c r="BC808" s="926"/>
      <c r="BD808" s="926" t="e">
        <v>#REF!</v>
      </c>
      <c r="BE808" s="926" t="e">
        <v>#REF!</v>
      </c>
      <c r="BF808" s="926" t="e">
        <v>#REF!</v>
      </c>
      <c r="BG808" s="3039"/>
      <c r="BH808" s="3039"/>
      <c r="BI808" s="3039" t="s">
        <v>368</v>
      </c>
      <c r="BJ808" s="926" t="e">
        <v>#REF!</v>
      </c>
      <c r="BK808" s="926"/>
      <c r="BL808" s="210"/>
      <c r="BM808" s="210"/>
      <c r="BN808" s="210"/>
      <c r="BO808" s="926"/>
      <c r="BP808" s="926"/>
      <c r="BQ808" s="926"/>
      <c r="BR808" s="926"/>
      <c r="BS808" s="926"/>
      <c r="BT808" s="926"/>
      <c r="BU808" s="926"/>
      <c r="BV808" s="926"/>
      <c r="BW808" s="926"/>
      <c r="BX808" s="926"/>
      <c r="BY808" s="926"/>
      <c r="BZ808" s="3042"/>
      <c r="CA808" s="2986"/>
      <c r="CB808" s="2985"/>
      <c r="CC808" s="3078"/>
      <c r="CD808" s="2985"/>
      <c r="CE808" s="3078"/>
      <c r="CF808" s="534"/>
      <c r="CG808" s="534"/>
      <c r="CH808" s="534"/>
      <c r="CI808" s="534"/>
      <c r="CJ808" s="534"/>
      <c r="CK808" s="534"/>
      <c r="CL808" s="534"/>
      <c r="CM808" s="534"/>
      <c r="CN808" s="534"/>
      <c r="CO808" s="534"/>
      <c r="CP808" s="534"/>
      <c r="CQ808" s="534"/>
      <c r="CR808" s="534"/>
      <c r="CS808" s="534"/>
      <c r="CT808" s="534"/>
      <c r="CU808" s="534"/>
      <c r="CV808" s="534"/>
      <c r="CW808" s="534"/>
      <c r="CX808" s="534"/>
      <c r="CY808" s="534"/>
      <c r="CZ808" s="534"/>
      <c r="DA808" s="534"/>
      <c r="DB808" s="534"/>
      <c r="DC808" s="534"/>
      <c r="DD808" s="534" t="s">
        <v>454</v>
      </c>
      <c r="DE808" s="534"/>
      <c r="DF808" s="534"/>
      <c r="DG808" s="534"/>
      <c r="DH808" s="534"/>
      <c r="DI808" s="534"/>
      <c r="DJ808" s="534"/>
      <c r="DK808" s="1623"/>
      <c r="DL808" s="534"/>
      <c r="DM808" s="4333"/>
    </row>
    <row r="809" spans="1:119" ht="30" customHeight="1" x14ac:dyDescent="0.25">
      <c r="A809" s="4726"/>
      <c r="B809" s="4733"/>
      <c r="C809" s="3111" t="s">
        <v>599</v>
      </c>
      <c r="D809" s="3109"/>
      <c r="E809" s="209"/>
      <c r="F809" s="3035"/>
      <c r="G809" s="3035"/>
      <c r="H809" s="3035"/>
      <c r="I809" s="3035"/>
      <c r="J809" s="3035"/>
      <c r="K809" s="209"/>
      <c r="L809" s="209"/>
      <c r="M809" s="210"/>
      <c r="N809" s="210"/>
      <c r="O809" s="2334"/>
      <c r="P809" s="210"/>
      <c r="Q809" s="210"/>
      <c r="R809" s="3036"/>
      <c r="S809" s="210"/>
      <c r="T809" s="210"/>
      <c r="U809" s="210"/>
      <c r="V809" s="210"/>
      <c r="W809" s="210"/>
      <c r="X809" s="210"/>
      <c r="Y809" s="210"/>
      <c r="Z809" s="210"/>
      <c r="AA809" s="2334"/>
      <c r="AB809" s="3037"/>
      <c r="AC809" s="3038"/>
      <c r="AD809" s="3038"/>
      <c r="AE809" s="3038"/>
      <c r="AF809" s="3038"/>
      <c r="AG809" s="3038"/>
      <c r="AH809" s="3038"/>
      <c r="AI809" s="3038"/>
      <c r="AJ809" s="3038"/>
      <c r="AK809" s="3038"/>
      <c r="AL809" s="3038"/>
      <c r="AM809" s="926"/>
      <c r="AN809" s="926"/>
      <c r="AO809" s="926"/>
      <c r="AP809" s="926"/>
      <c r="AQ809" s="926"/>
      <c r="AR809" s="926"/>
      <c r="AS809" s="926"/>
      <c r="AT809" s="926"/>
      <c r="AU809" s="3037"/>
      <c r="AV809" s="926"/>
      <c r="AW809" s="3037"/>
      <c r="AX809" s="926"/>
      <c r="AY809" s="926"/>
      <c r="AZ809" s="926"/>
      <c r="BA809" s="926"/>
      <c r="BB809" s="926"/>
      <c r="BC809" s="926"/>
      <c r="BD809" s="926"/>
      <c r="BE809" s="926"/>
      <c r="BF809" s="926"/>
      <c r="BG809" s="3039"/>
      <c r="BH809" s="3039"/>
      <c r="BI809" s="3039"/>
      <c r="BJ809" s="926"/>
      <c r="BK809" s="926"/>
      <c r="BL809" s="210"/>
      <c r="BM809" s="210"/>
      <c r="BN809" s="210"/>
      <c r="BO809" s="926"/>
      <c r="BP809" s="926"/>
      <c r="BQ809" s="926"/>
      <c r="BR809" s="926" t="e">
        <v>#REF!</v>
      </c>
      <c r="BS809" s="926" t="e">
        <v>#REF!</v>
      </c>
      <c r="BT809" s="926" t="s">
        <v>454</v>
      </c>
      <c r="BU809" s="926" t="e">
        <v>#REF!</v>
      </c>
      <c r="BV809" s="926" t="e">
        <v>#REF!</v>
      </c>
      <c r="BW809" s="926" t="e">
        <v>#REF!</v>
      </c>
      <c r="BX809" s="926" t="e">
        <v>#REF!</v>
      </c>
      <c r="BY809" s="926" t="e">
        <v>#REF!</v>
      </c>
      <c r="BZ809" s="3042" t="e">
        <v>#REF!</v>
      </c>
      <c r="CA809" s="2987">
        <v>42797</v>
      </c>
      <c r="CB809" s="2988">
        <v>42824</v>
      </c>
      <c r="CC809" s="3079">
        <v>42824</v>
      </c>
      <c r="CD809" s="2988">
        <v>42881</v>
      </c>
      <c r="CE809" s="3079">
        <v>42881</v>
      </c>
      <c r="CF809" s="62" t="s">
        <v>699</v>
      </c>
      <c r="CG809" s="2615" t="e">
        <f>CG810-41</f>
        <v>#REF!</v>
      </c>
      <c r="CH809" s="2615" t="e">
        <f t="shared" ref="CH809:CQ809" si="873">CH810-41</f>
        <v>#REF!</v>
      </c>
      <c r="CI809" s="2615" t="e">
        <f t="shared" si="873"/>
        <v>#REF!</v>
      </c>
      <c r="CJ809" s="2615" t="e">
        <f t="shared" si="873"/>
        <v>#REF!</v>
      </c>
      <c r="CK809" s="2615" t="e">
        <f t="shared" si="873"/>
        <v>#REF!</v>
      </c>
      <c r="CL809" s="2615" t="e">
        <f t="shared" si="873"/>
        <v>#REF!</v>
      </c>
      <c r="CM809" s="2615" t="e">
        <f t="shared" si="873"/>
        <v>#REF!</v>
      </c>
      <c r="CN809" s="2615" t="e">
        <f t="shared" si="873"/>
        <v>#REF!</v>
      </c>
      <c r="CO809" s="2615" t="e">
        <f t="shared" si="873"/>
        <v>#REF!</v>
      </c>
      <c r="CP809" s="2615" t="e">
        <f t="shared" si="873"/>
        <v>#REF!</v>
      </c>
      <c r="CQ809" s="2615" t="e">
        <f t="shared" si="873"/>
        <v>#REF!</v>
      </c>
      <c r="CR809" s="62" t="s">
        <v>699</v>
      </c>
      <c r="CS809" s="2615" t="e">
        <f t="shared" ref="CS809:DK809" si="874">CS810-41</f>
        <v>#REF!</v>
      </c>
      <c r="CT809" s="2615" t="e">
        <f t="shared" si="874"/>
        <v>#REF!</v>
      </c>
      <c r="CU809" s="2615">
        <f t="shared" si="874"/>
        <v>43363</v>
      </c>
      <c r="CV809" s="2615">
        <f t="shared" si="874"/>
        <v>43405</v>
      </c>
      <c r="CW809" s="3862">
        <f t="shared" si="874"/>
        <v>43440</v>
      </c>
      <c r="CX809" s="3862">
        <f t="shared" si="874"/>
        <v>43468</v>
      </c>
      <c r="CY809" s="3862">
        <f t="shared" si="874"/>
        <v>43503</v>
      </c>
      <c r="CZ809" s="3862">
        <f t="shared" si="874"/>
        <v>43531</v>
      </c>
      <c r="DA809" s="3862">
        <f t="shared" si="874"/>
        <v>43566</v>
      </c>
      <c r="DB809" s="3862">
        <f t="shared" si="874"/>
        <v>43229</v>
      </c>
      <c r="DC809" s="3862">
        <f t="shared" si="874"/>
        <v>43629</v>
      </c>
      <c r="DD809" s="3862" t="s">
        <v>454</v>
      </c>
      <c r="DE809" s="3862">
        <f t="shared" si="874"/>
        <v>43657</v>
      </c>
      <c r="DF809" s="3862">
        <f t="shared" si="874"/>
        <v>43692</v>
      </c>
      <c r="DG809" s="3862">
        <f t="shared" si="874"/>
        <v>43734</v>
      </c>
      <c r="DH809" s="3862">
        <f t="shared" si="874"/>
        <v>43769</v>
      </c>
      <c r="DI809" s="3862">
        <f t="shared" si="874"/>
        <v>43804</v>
      </c>
      <c r="DJ809" s="3862">
        <f t="shared" si="874"/>
        <v>43839</v>
      </c>
      <c r="DK809" s="3863">
        <f t="shared" si="874"/>
        <v>43867</v>
      </c>
      <c r="DL809" s="2615"/>
      <c r="DM809" s="4334"/>
    </row>
    <row r="810" spans="1:119" ht="30" customHeight="1" x14ac:dyDescent="0.25">
      <c r="A810" s="4726"/>
      <c r="B810" s="4733"/>
      <c r="C810" s="3128" t="s">
        <v>598</v>
      </c>
      <c r="D810" s="3109"/>
      <c r="E810" s="209"/>
      <c r="F810" s="3035"/>
      <c r="G810" s="3035"/>
      <c r="H810" s="3035"/>
      <c r="I810" s="3035"/>
      <c r="J810" s="3035"/>
      <c r="K810" s="209"/>
      <c r="L810" s="209"/>
      <c r="M810" s="210"/>
      <c r="N810" s="210"/>
      <c r="O810" s="2334"/>
      <c r="P810" s="210"/>
      <c r="Q810" s="210"/>
      <c r="R810" s="3036"/>
      <c r="S810" s="210"/>
      <c r="T810" s="210"/>
      <c r="U810" s="210"/>
      <c r="V810" s="210"/>
      <c r="W810" s="210"/>
      <c r="X810" s="210"/>
      <c r="Y810" s="210"/>
      <c r="Z810" s="210"/>
      <c r="AA810" s="2334"/>
      <c r="AB810" s="3037"/>
      <c r="AC810" s="3038"/>
      <c r="AD810" s="3038"/>
      <c r="AE810" s="3038"/>
      <c r="AF810" s="3038"/>
      <c r="AG810" s="3038"/>
      <c r="AH810" s="3038"/>
      <c r="AI810" s="3038"/>
      <c r="AJ810" s="3038"/>
      <c r="AK810" s="3038"/>
      <c r="AL810" s="3038"/>
      <c r="AM810" s="926"/>
      <c r="AN810" s="926"/>
      <c r="AO810" s="926"/>
      <c r="AP810" s="926"/>
      <c r="AQ810" s="926"/>
      <c r="AR810" s="926"/>
      <c r="AS810" s="926"/>
      <c r="AT810" s="926"/>
      <c r="AU810" s="3037"/>
      <c r="AV810" s="926"/>
      <c r="AW810" s="3037"/>
      <c r="AX810" s="926"/>
      <c r="AY810" s="926"/>
      <c r="AZ810" s="926"/>
      <c r="BA810" s="926"/>
      <c r="BB810" s="926"/>
      <c r="BC810" s="926"/>
      <c r="BD810" s="926"/>
      <c r="BE810" s="926"/>
      <c r="BF810" s="926"/>
      <c r="BG810" s="3039"/>
      <c r="BH810" s="3039"/>
      <c r="BI810" s="926">
        <v>42255</v>
      </c>
      <c r="BJ810" s="926" t="e">
        <v>#REF!</v>
      </c>
      <c r="BK810" s="926" t="e">
        <v>#REF!</v>
      </c>
      <c r="BL810" s="210" t="e">
        <v>#REF!</v>
      </c>
      <c r="BM810" s="210" t="e">
        <v>#REF!</v>
      </c>
      <c r="BN810" s="210" t="e">
        <v>#REF!</v>
      </c>
      <c r="BO810" s="926" t="e">
        <v>#REF!</v>
      </c>
      <c r="BP810" s="926" t="e">
        <v>#REF!</v>
      </c>
      <c r="BQ810" s="926" t="e">
        <v>#REF!</v>
      </c>
      <c r="BR810" s="926" t="e">
        <v>#REF!</v>
      </c>
      <c r="BS810" s="926" t="e">
        <v>#REF!</v>
      </c>
      <c r="BT810" s="926" t="s">
        <v>454</v>
      </c>
      <c r="BU810" s="926" t="e">
        <v>#REF!</v>
      </c>
      <c r="BV810" s="926" t="e">
        <v>#REF!</v>
      </c>
      <c r="BW810" s="926" t="e">
        <v>#REF!</v>
      </c>
      <c r="BX810" s="926" t="e">
        <v>#REF!</v>
      </c>
      <c r="BY810" s="926" t="e">
        <v>#REF!</v>
      </c>
      <c r="BZ810" s="3042" t="e">
        <v>#REF!</v>
      </c>
      <c r="CA810" s="3045">
        <f>CA811-21</f>
        <v>42810</v>
      </c>
      <c r="CB810" s="3070">
        <f>CB811-21</f>
        <v>42838</v>
      </c>
      <c r="CC810" s="3080">
        <f>CC811-21</f>
        <v>42866</v>
      </c>
      <c r="CD810" s="3106">
        <f>CD811-22</f>
        <v>42893</v>
      </c>
      <c r="CE810" s="3080">
        <f>CE811-21</f>
        <v>42922</v>
      </c>
      <c r="CF810" s="1614" t="s">
        <v>699</v>
      </c>
      <c r="CG810" s="3360" t="e">
        <f t="shared" ref="CG810:DK810" si="875">CG811-22</f>
        <v>#REF!</v>
      </c>
      <c r="CH810" s="3360" t="e">
        <f t="shared" si="875"/>
        <v>#REF!</v>
      </c>
      <c r="CI810" s="3360" t="e">
        <f t="shared" si="875"/>
        <v>#REF!</v>
      </c>
      <c r="CJ810" s="3360" t="e">
        <f t="shared" si="875"/>
        <v>#REF!</v>
      </c>
      <c r="CK810" s="3360" t="e">
        <f t="shared" si="875"/>
        <v>#REF!</v>
      </c>
      <c r="CL810" s="3360" t="e">
        <f t="shared" si="875"/>
        <v>#REF!</v>
      </c>
      <c r="CM810" s="3360" t="e">
        <f t="shared" si="875"/>
        <v>#REF!</v>
      </c>
      <c r="CN810" s="3360" t="e">
        <f t="shared" si="875"/>
        <v>#REF!</v>
      </c>
      <c r="CO810" s="3360" t="e">
        <f t="shared" si="875"/>
        <v>#REF!</v>
      </c>
      <c r="CP810" s="3360" t="e">
        <f t="shared" si="875"/>
        <v>#REF!</v>
      </c>
      <c r="CQ810" s="3360" t="e">
        <f t="shared" si="875"/>
        <v>#REF!</v>
      </c>
      <c r="CR810" s="1614" t="s">
        <v>699</v>
      </c>
      <c r="CS810" s="3360" t="e">
        <f t="shared" si="875"/>
        <v>#REF!</v>
      </c>
      <c r="CT810" s="3360" t="e">
        <f t="shared" si="875"/>
        <v>#REF!</v>
      </c>
      <c r="CU810" s="3360">
        <f t="shared" si="875"/>
        <v>43404</v>
      </c>
      <c r="CV810" s="3360">
        <f t="shared" si="875"/>
        <v>43446</v>
      </c>
      <c r="CW810" s="4131">
        <f t="shared" si="875"/>
        <v>43481</v>
      </c>
      <c r="CX810" s="4131">
        <f t="shared" si="875"/>
        <v>43509</v>
      </c>
      <c r="CY810" s="4131">
        <f t="shared" si="875"/>
        <v>43544</v>
      </c>
      <c r="CZ810" s="4131">
        <f t="shared" si="875"/>
        <v>43572</v>
      </c>
      <c r="DA810" s="4131">
        <f t="shared" si="875"/>
        <v>43607</v>
      </c>
      <c r="DB810" s="4131">
        <f t="shared" si="875"/>
        <v>43270</v>
      </c>
      <c r="DC810" s="4131">
        <f t="shared" si="875"/>
        <v>43670</v>
      </c>
      <c r="DD810" s="4131" t="s">
        <v>454</v>
      </c>
      <c r="DE810" s="4131">
        <f t="shared" si="875"/>
        <v>43698</v>
      </c>
      <c r="DF810" s="4131">
        <f t="shared" si="875"/>
        <v>43733</v>
      </c>
      <c r="DG810" s="4131">
        <f t="shared" si="875"/>
        <v>43775</v>
      </c>
      <c r="DH810" s="4131">
        <f t="shared" si="875"/>
        <v>43810</v>
      </c>
      <c r="DI810" s="4131">
        <f t="shared" si="875"/>
        <v>43845</v>
      </c>
      <c r="DJ810" s="4131">
        <f t="shared" si="875"/>
        <v>43880</v>
      </c>
      <c r="DK810" s="4132">
        <f t="shared" si="875"/>
        <v>43908</v>
      </c>
      <c r="DL810" s="3360"/>
      <c r="DM810" s="2916"/>
    </row>
    <row r="811" spans="1:119" ht="30" customHeight="1" x14ac:dyDescent="0.25">
      <c r="A811" s="4726"/>
      <c r="B811" s="4733"/>
      <c r="C811" s="3141" t="s">
        <v>606</v>
      </c>
      <c r="D811" s="3109"/>
      <c r="E811" s="209"/>
      <c r="F811" s="3035"/>
      <c r="G811" s="3035"/>
      <c r="H811" s="3035"/>
      <c r="I811" s="3035"/>
      <c r="J811" s="3035"/>
      <c r="K811" s="209"/>
      <c r="L811" s="209"/>
      <c r="M811" s="210"/>
      <c r="N811" s="210"/>
      <c r="O811" s="2334"/>
      <c r="P811" s="210"/>
      <c r="Q811" s="210"/>
      <c r="R811" s="3036"/>
      <c r="S811" s="210"/>
      <c r="T811" s="210"/>
      <c r="U811" s="210"/>
      <c r="V811" s="210"/>
      <c r="W811" s="210"/>
      <c r="X811" s="210"/>
      <c r="Y811" s="210"/>
      <c r="Z811" s="210"/>
      <c r="AA811" s="2334"/>
      <c r="AB811" s="3037" t="e">
        <v>#REF!</v>
      </c>
      <c r="AC811" s="3038" t="e">
        <v>#REF!</v>
      </c>
      <c r="AD811" s="3038" t="e">
        <v>#REF!</v>
      </c>
      <c r="AE811" s="3038">
        <v>41366</v>
      </c>
      <c r="AF811" s="3038" t="e">
        <v>#REF!</v>
      </c>
      <c r="AG811" s="3038" t="e">
        <v>#REF!</v>
      </c>
      <c r="AH811" s="3038" t="e">
        <v>#REF!</v>
      </c>
      <c r="AI811" s="3038">
        <v>41485</v>
      </c>
      <c r="AJ811" s="3038" t="s">
        <v>25</v>
      </c>
      <c r="AK811" s="3038">
        <v>41521</v>
      </c>
      <c r="AL811" s="3038" t="e">
        <v>#REF!</v>
      </c>
      <c r="AM811" s="926" t="e">
        <v>#REF!</v>
      </c>
      <c r="AN811" s="926" t="e">
        <v>#REF!</v>
      </c>
      <c r="AO811" s="926">
        <v>41280</v>
      </c>
      <c r="AP811" s="926" t="e">
        <v>#REF!</v>
      </c>
      <c r="AQ811" s="926" t="e">
        <v>#REF!</v>
      </c>
      <c r="AR811" s="926">
        <v>41393</v>
      </c>
      <c r="AS811" s="926">
        <v>41793</v>
      </c>
      <c r="AT811" s="926">
        <v>41835</v>
      </c>
      <c r="AU811" s="3037">
        <v>41484</v>
      </c>
      <c r="AV811" s="926">
        <v>41490</v>
      </c>
      <c r="AW811" s="3037">
        <v>41891</v>
      </c>
      <c r="AX811" s="926">
        <v>41575</v>
      </c>
      <c r="AY811" s="926">
        <v>41603</v>
      </c>
      <c r="AZ811" s="926">
        <v>41627</v>
      </c>
      <c r="BA811" s="926" t="e">
        <v>#REF!</v>
      </c>
      <c r="BB811" s="926" t="e">
        <v>#REF!</v>
      </c>
      <c r="BC811" s="926" t="e">
        <v>#REF!</v>
      </c>
      <c r="BD811" s="926" t="e">
        <v>#REF!</v>
      </c>
      <c r="BE811" s="926" t="e">
        <v>#REF!</v>
      </c>
      <c r="BF811" s="926" t="e">
        <v>#REF!</v>
      </c>
      <c r="BG811" s="926">
        <v>42241</v>
      </c>
      <c r="BH811" s="926" t="s">
        <v>25</v>
      </c>
      <c r="BI811" s="926">
        <v>42276</v>
      </c>
      <c r="BJ811" s="926" t="e">
        <v>#REF!</v>
      </c>
      <c r="BK811" s="926" t="e">
        <v>#REF!</v>
      </c>
      <c r="BL811" s="210" t="e">
        <v>#REF!</v>
      </c>
      <c r="BM811" s="210" t="e">
        <v>#REF!</v>
      </c>
      <c r="BN811" s="210" t="e">
        <v>#REF!</v>
      </c>
      <c r="BO811" s="926" t="e">
        <v>#REF!</v>
      </c>
      <c r="BP811" s="926" t="e">
        <v>#REF!</v>
      </c>
      <c r="BQ811" s="926" t="e">
        <v>#REF!</v>
      </c>
      <c r="BR811" s="926" t="e">
        <v>#REF!</v>
      </c>
      <c r="BS811" s="926" t="e">
        <v>#REF!</v>
      </c>
      <c r="BT811" s="926">
        <v>42598</v>
      </c>
      <c r="BU811" s="926" t="e">
        <v>#REF!</v>
      </c>
      <c r="BV811" s="926" t="e">
        <v>#REF!</v>
      </c>
      <c r="BW811" s="926" t="e">
        <v>#REF!</v>
      </c>
      <c r="BX811" s="926" t="e">
        <v>#REF!</v>
      </c>
      <c r="BY811" s="926" t="e">
        <v>#REF!</v>
      </c>
      <c r="BZ811" s="3042" t="e">
        <v>#REF!</v>
      </c>
      <c r="CA811" s="3046">
        <f>CA819-11</f>
        <v>42831</v>
      </c>
      <c r="CB811" s="3071">
        <f>CB819-11</f>
        <v>42859</v>
      </c>
      <c r="CC811" s="3081">
        <f>CC819-11</f>
        <v>42887</v>
      </c>
      <c r="CD811" s="3071">
        <f>CD819-11</f>
        <v>42915</v>
      </c>
      <c r="CE811" s="3081">
        <f>CE819-11</f>
        <v>42943</v>
      </c>
      <c r="CF811" s="1712" t="s">
        <v>699</v>
      </c>
      <c r="CG811" s="1720" t="e">
        <f t="shared" ref="CG811:CS811" si="876">CG819-11</f>
        <v>#REF!</v>
      </c>
      <c r="CH811" s="1720" t="e">
        <f t="shared" si="876"/>
        <v>#REF!</v>
      </c>
      <c r="CI811" s="1720" t="e">
        <f t="shared" si="876"/>
        <v>#REF!</v>
      </c>
      <c r="CJ811" s="1720" t="e">
        <f t="shared" si="876"/>
        <v>#REF!</v>
      </c>
      <c r="CK811" s="1720" t="e">
        <f t="shared" si="876"/>
        <v>#REF!</v>
      </c>
      <c r="CL811" s="1720" t="e">
        <f t="shared" si="876"/>
        <v>#REF!</v>
      </c>
      <c r="CM811" s="1720" t="e">
        <f t="shared" si="876"/>
        <v>#REF!</v>
      </c>
      <c r="CN811" s="1720" t="e">
        <f t="shared" si="876"/>
        <v>#REF!</v>
      </c>
      <c r="CO811" s="1720" t="e">
        <f t="shared" si="876"/>
        <v>#REF!</v>
      </c>
      <c r="CP811" s="1720" t="e">
        <f t="shared" si="876"/>
        <v>#REF!</v>
      </c>
      <c r="CQ811" s="1720" t="e">
        <f t="shared" si="876"/>
        <v>#REF!</v>
      </c>
      <c r="CR811" s="1712" t="s">
        <v>699</v>
      </c>
      <c r="CS811" s="1720" t="e">
        <f t="shared" si="876"/>
        <v>#REF!</v>
      </c>
      <c r="CT811" s="1720" t="e">
        <f>CT819-11</f>
        <v>#REF!</v>
      </c>
      <c r="CU811" s="1720">
        <f>CU819-11</f>
        <v>43426</v>
      </c>
      <c r="CV811" s="1720">
        <f>CV819-11</f>
        <v>43468</v>
      </c>
      <c r="CW811" s="3867">
        <f>CW819-11</f>
        <v>43503</v>
      </c>
      <c r="CX811" s="3867">
        <f>CX819-11</f>
        <v>43531</v>
      </c>
      <c r="CY811" s="3867">
        <f t="shared" ref="CY811:DG811" si="877">CY819-11</f>
        <v>43566</v>
      </c>
      <c r="CZ811" s="3867">
        <f t="shared" si="877"/>
        <v>43594</v>
      </c>
      <c r="DA811" s="3867">
        <f t="shared" si="877"/>
        <v>43629</v>
      </c>
      <c r="DB811" s="3867">
        <f t="shared" si="877"/>
        <v>43292</v>
      </c>
      <c r="DC811" s="3867">
        <f t="shared" si="877"/>
        <v>43692</v>
      </c>
      <c r="DD811" s="3867" t="s">
        <v>454</v>
      </c>
      <c r="DE811" s="3867">
        <f t="shared" si="877"/>
        <v>43720</v>
      </c>
      <c r="DF811" s="3867">
        <f t="shared" si="877"/>
        <v>43755</v>
      </c>
      <c r="DG811" s="3867">
        <f t="shared" si="877"/>
        <v>43797</v>
      </c>
      <c r="DH811" s="3867">
        <f>DH819-11</f>
        <v>43832</v>
      </c>
      <c r="DI811" s="3867">
        <f>DI819-11</f>
        <v>43867</v>
      </c>
      <c r="DJ811" s="3867">
        <f>DJ819-11</f>
        <v>43902</v>
      </c>
      <c r="DK811" s="4133">
        <f>DK819-11</f>
        <v>43930</v>
      </c>
      <c r="DL811" s="1720"/>
      <c r="DM811" s="3226"/>
    </row>
    <row r="812" spans="1:119" ht="30" customHeight="1" x14ac:dyDescent="0.25">
      <c r="A812" s="4726"/>
      <c r="B812" s="4733"/>
      <c r="C812" s="3126" t="s">
        <v>84</v>
      </c>
      <c r="D812" s="3109"/>
      <c r="E812" s="209"/>
      <c r="F812" s="3035"/>
      <c r="G812" s="3035"/>
      <c r="H812" s="3035"/>
      <c r="I812" s="3035"/>
      <c r="J812" s="3035"/>
      <c r="K812" s="209"/>
      <c r="L812" s="209"/>
      <c r="M812" s="210"/>
      <c r="N812" s="210"/>
      <c r="O812" s="2334"/>
      <c r="P812" s="210"/>
      <c r="Q812" s="210"/>
      <c r="R812" s="3036"/>
      <c r="S812" s="210"/>
      <c r="T812" s="210"/>
      <c r="U812" s="210"/>
      <c r="V812" s="210"/>
      <c r="W812" s="210"/>
      <c r="X812" s="210"/>
      <c r="Y812" s="210"/>
      <c r="Z812" s="210"/>
      <c r="AA812" s="2334"/>
      <c r="AB812" s="3037" t="e">
        <v>#REF!</v>
      </c>
      <c r="AC812" s="3038" t="e">
        <v>#REF!</v>
      </c>
      <c r="AD812" s="3038" t="e">
        <v>#REF!</v>
      </c>
      <c r="AE812" s="3038">
        <v>41372</v>
      </c>
      <c r="AF812" s="3038" t="e">
        <v>#REF!</v>
      </c>
      <c r="AG812" s="3038" t="e">
        <v>#REF!</v>
      </c>
      <c r="AH812" s="3038" t="e">
        <v>#REF!</v>
      </c>
      <c r="AI812" s="3038" t="e">
        <v>#REF!</v>
      </c>
      <c r="AJ812" s="3038" t="s">
        <v>25</v>
      </c>
      <c r="AK812" s="3038">
        <v>41526</v>
      </c>
      <c r="AL812" s="3038" t="e">
        <v>#REF!</v>
      </c>
      <c r="AM812" s="926" t="e">
        <v>#REF!</v>
      </c>
      <c r="AN812" s="926" t="e">
        <v>#REF!</v>
      </c>
      <c r="AO812" s="926" t="e">
        <v>#REF!</v>
      </c>
      <c r="AP812" s="926" t="e">
        <v>#REF!</v>
      </c>
      <c r="AQ812" s="926" t="e">
        <v>#REF!</v>
      </c>
      <c r="AR812" s="926">
        <v>41406</v>
      </c>
      <c r="AS812" s="926">
        <v>41806</v>
      </c>
      <c r="AT812" s="926">
        <v>41841</v>
      </c>
      <c r="AU812" s="3037">
        <v>41490</v>
      </c>
      <c r="AV812" s="926" t="s">
        <v>25</v>
      </c>
      <c r="AW812" s="3037">
        <v>41897</v>
      </c>
      <c r="AX812" s="926" t="s">
        <v>29</v>
      </c>
      <c r="AY812" s="926">
        <v>41974</v>
      </c>
      <c r="AZ812" s="926">
        <v>41637</v>
      </c>
      <c r="BA812" s="926" t="e">
        <v>#REF!</v>
      </c>
      <c r="BB812" s="926" t="e">
        <v>#REF!</v>
      </c>
      <c r="BC812" s="926" t="e">
        <v>#REF!</v>
      </c>
      <c r="BD812" s="926" t="e">
        <v>#REF!</v>
      </c>
      <c r="BE812" s="926" t="e">
        <v>#REF!</v>
      </c>
      <c r="BF812" s="926" t="e">
        <v>#REF!</v>
      </c>
      <c r="BG812" s="926">
        <v>42247</v>
      </c>
      <c r="BH812" s="926" t="s">
        <v>25</v>
      </c>
      <c r="BI812" s="926">
        <v>42282</v>
      </c>
      <c r="BJ812" s="926" t="e">
        <v>#REF!</v>
      </c>
      <c r="BK812" s="926" t="e">
        <v>#REF!</v>
      </c>
      <c r="BL812" s="210" t="e">
        <v>#REF!</v>
      </c>
      <c r="BM812" s="210" t="e">
        <v>#REF!</v>
      </c>
      <c r="BN812" s="210" t="e">
        <v>#REF!</v>
      </c>
      <c r="BO812" s="926" t="e">
        <v>#REF!</v>
      </c>
      <c r="BP812" s="926" t="e">
        <v>#REF!</v>
      </c>
      <c r="BQ812" s="926" t="e">
        <v>#REF!</v>
      </c>
      <c r="BR812" s="926" t="e">
        <v>#REF!</v>
      </c>
      <c r="BS812" s="926" t="e">
        <v>#REF!</v>
      </c>
      <c r="BT812" s="926" t="s">
        <v>454</v>
      </c>
      <c r="BU812" s="926" t="e">
        <v>#REF!</v>
      </c>
      <c r="BV812" s="926" t="e">
        <v>#REF!</v>
      </c>
      <c r="BW812" s="926" t="e">
        <v>#REF!</v>
      </c>
      <c r="BX812" s="926" t="e">
        <v>#REF!</v>
      </c>
      <c r="BY812" s="926" t="e">
        <v>#REF!</v>
      </c>
      <c r="BZ812" s="3042" t="e">
        <v>#REF!</v>
      </c>
      <c r="CA812" s="3047">
        <f>CA819-7</f>
        <v>42835</v>
      </c>
      <c r="CB812" s="2989">
        <f>CB819-7</f>
        <v>42863</v>
      </c>
      <c r="CC812" s="3082">
        <f>CC819-7</f>
        <v>42891</v>
      </c>
      <c r="CD812" s="2989">
        <f>CD819-7</f>
        <v>42919</v>
      </c>
      <c r="CE812" s="3082">
        <f>CE819-7</f>
        <v>42947</v>
      </c>
      <c r="CF812" s="639" t="s">
        <v>699</v>
      </c>
      <c r="CG812" s="639" t="e">
        <f t="shared" ref="CG812:CS812" si="878">CG819-7</f>
        <v>#REF!</v>
      </c>
      <c r="CH812" s="639" t="e">
        <f t="shared" si="878"/>
        <v>#REF!</v>
      </c>
      <c r="CI812" s="639" t="e">
        <f t="shared" si="878"/>
        <v>#REF!</v>
      </c>
      <c r="CJ812" s="639" t="e">
        <f t="shared" si="878"/>
        <v>#REF!</v>
      </c>
      <c r="CK812" s="639" t="e">
        <f t="shared" si="878"/>
        <v>#REF!</v>
      </c>
      <c r="CL812" s="639" t="e">
        <f t="shared" si="878"/>
        <v>#REF!</v>
      </c>
      <c r="CM812" s="639" t="e">
        <f t="shared" si="878"/>
        <v>#REF!</v>
      </c>
      <c r="CN812" s="639" t="e">
        <f t="shared" si="878"/>
        <v>#REF!</v>
      </c>
      <c r="CO812" s="639" t="e">
        <f t="shared" si="878"/>
        <v>#REF!</v>
      </c>
      <c r="CP812" s="639" t="e">
        <f t="shared" si="878"/>
        <v>#REF!</v>
      </c>
      <c r="CQ812" s="639" t="e">
        <f t="shared" si="878"/>
        <v>#REF!</v>
      </c>
      <c r="CR812" s="639" t="s">
        <v>699</v>
      </c>
      <c r="CS812" s="639" t="e">
        <f t="shared" si="878"/>
        <v>#REF!</v>
      </c>
      <c r="CT812" s="639" t="e">
        <f>CT819-7</f>
        <v>#REF!</v>
      </c>
      <c r="CU812" s="639">
        <f>CU819-7</f>
        <v>43430</v>
      </c>
      <c r="CV812" s="639">
        <f>CV819-7</f>
        <v>43472</v>
      </c>
      <c r="CW812" s="3870">
        <f>CW819-7</f>
        <v>43507</v>
      </c>
      <c r="CX812" s="3870">
        <f>CX819-7</f>
        <v>43535</v>
      </c>
      <c r="CY812" s="3870">
        <f t="shared" ref="CY812:DG812" si="879">CY819-7</f>
        <v>43570</v>
      </c>
      <c r="CZ812" s="3870">
        <f t="shared" si="879"/>
        <v>43598</v>
      </c>
      <c r="DA812" s="3870">
        <f t="shared" si="879"/>
        <v>43633</v>
      </c>
      <c r="DB812" s="3870">
        <f t="shared" si="879"/>
        <v>43296</v>
      </c>
      <c r="DC812" s="3870">
        <f t="shared" si="879"/>
        <v>43696</v>
      </c>
      <c r="DD812" s="3870" t="s">
        <v>454</v>
      </c>
      <c r="DE812" s="3870">
        <f t="shared" si="879"/>
        <v>43724</v>
      </c>
      <c r="DF812" s="3870">
        <f t="shared" si="879"/>
        <v>43759</v>
      </c>
      <c r="DG812" s="3870">
        <f t="shared" si="879"/>
        <v>43801</v>
      </c>
      <c r="DH812" s="3870">
        <f>DH819-7</f>
        <v>43836</v>
      </c>
      <c r="DI812" s="3870">
        <f>DI819-7</f>
        <v>43871</v>
      </c>
      <c r="DJ812" s="3870">
        <f>DJ819-7</f>
        <v>43906</v>
      </c>
      <c r="DK812" s="3872">
        <f>DK819-7</f>
        <v>43934</v>
      </c>
      <c r="DL812" s="639"/>
      <c r="DM812" s="1705"/>
    </row>
    <row r="813" spans="1:119" ht="30" customHeight="1" x14ac:dyDescent="0.25">
      <c r="A813" s="4726"/>
      <c r="B813" s="4733"/>
      <c r="C813" s="3126" t="s">
        <v>611</v>
      </c>
      <c r="D813" s="3109"/>
      <c r="E813" s="209"/>
      <c r="F813" s="3035"/>
      <c r="G813" s="3035"/>
      <c r="H813" s="3035"/>
      <c r="I813" s="3035"/>
      <c r="J813" s="3035"/>
      <c r="K813" s="209"/>
      <c r="L813" s="209"/>
      <c r="M813" s="210"/>
      <c r="N813" s="210"/>
      <c r="O813" s="2334"/>
      <c r="P813" s="210"/>
      <c r="Q813" s="210"/>
      <c r="R813" s="3036"/>
      <c r="S813" s="210"/>
      <c r="T813" s="210"/>
      <c r="U813" s="210"/>
      <c r="V813" s="210"/>
      <c r="W813" s="210"/>
      <c r="X813" s="210"/>
      <c r="Y813" s="210"/>
      <c r="Z813" s="210"/>
      <c r="AA813" s="2334"/>
      <c r="AB813" s="3037"/>
      <c r="AC813" s="3038"/>
      <c r="AD813" s="3038"/>
      <c r="AE813" s="3038"/>
      <c r="AF813" s="3038"/>
      <c r="AG813" s="3038"/>
      <c r="AH813" s="3038"/>
      <c r="AI813" s="3038"/>
      <c r="AJ813" s="3038"/>
      <c r="AK813" s="3038"/>
      <c r="AL813" s="3038"/>
      <c r="AM813" s="926"/>
      <c r="AN813" s="926"/>
      <c r="AO813" s="926"/>
      <c r="AP813" s="926"/>
      <c r="AQ813" s="926"/>
      <c r="AR813" s="926"/>
      <c r="AS813" s="926"/>
      <c r="AT813" s="926"/>
      <c r="AU813" s="3037"/>
      <c r="AV813" s="926"/>
      <c r="AW813" s="3037"/>
      <c r="AX813" s="926"/>
      <c r="AY813" s="926"/>
      <c r="AZ813" s="926"/>
      <c r="BA813" s="926"/>
      <c r="BB813" s="926"/>
      <c r="BC813" s="926"/>
      <c r="BD813" s="926"/>
      <c r="BE813" s="926"/>
      <c r="BF813" s="926"/>
      <c r="BG813" s="926"/>
      <c r="BH813" s="926"/>
      <c r="BI813" s="926"/>
      <c r="BJ813" s="926"/>
      <c r="BK813" s="926"/>
      <c r="BL813" s="210"/>
      <c r="BM813" s="210"/>
      <c r="BN813" s="210"/>
      <c r="BO813" s="926"/>
      <c r="BP813" s="926"/>
      <c r="BQ813" s="926"/>
      <c r="BR813" s="926" t="e">
        <v>#REF!</v>
      </c>
      <c r="BS813" s="926" t="e">
        <v>#REF!</v>
      </c>
      <c r="BT813" s="926" t="s">
        <v>454</v>
      </c>
      <c r="BU813" s="926" t="e">
        <v>#REF!</v>
      </c>
      <c r="BV813" s="926" t="e">
        <v>#REF!</v>
      </c>
      <c r="BW813" s="926" t="e">
        <v>#REF!</v>
      </c>
      <c r="BX813" s="926" t="e">
        <v>#REF!</v>
      </c>
      <c r="BY813" s="926" t="e">
        <v>#REF!</v>
      </c>
      <c r="BZ813" s="3042" t="e">
        <v>#REF!</v>
      </c>
      <c r="CA813" s="3047">
        <f>CA819-5</f>
        <v>42837</v>
      </c>
      <c r="CB813" s="2989">
        <f>CB819-5</f>
        <v>42865</v>
      </c>
      <c r="CC813" s="3082">
        <f>CC819-5</f>
        <v>42893</v>
      </c>
      <c r="CD813" s="2989">
        <f>CD819-5</f>
        <v>42921</v>
      </c>
      <c r="CE813" s="3082">
        <f>CE819-5</f>
        <v>42949</v>
      </c>
      <c r="CF813" s="639" t="s">
        <v>699</v>
      </c>
      <c r="CG813" s="639" t="e">
        <f t="shared" ref="CG813:CS813" si="880">CG819-5</f>
        <v>#REF!</v>
      </c>
      <c r="CH813" s="639" t="e">
        <f t="shared" si="880"/>
        <v>#REF!</v>
      </c>
      <c r="CI813" s="639" t="e">
        <f t="shared" si="880"/>
        <v>#REF!</v>
      </c>
      <c r="CJ813" s="639" t="e">
        <f t="shared" si="880"/>
        <v>#REF!</v>
      </c>
      <c r="CK813" s="639" t="e">
        <f t="shared" si="880"/>
        <v>#REF!</v>
      </c>
      <c r="CL813" s="639" t="e">
        <f t="shared" si="880"/>
        <v>#REF!</v>
      </c>
      <c r="CM813" s="639" t="e">
        <f t="shared" si="880"/>
        <v>#REF!</v>
      </c>
      <c r="CN813" s="639" t="e">
        <f t="shared" si="880"/>
        <v>#REF!</v>
      </c>
      <c r="CO813" s="639" t="e">
        <f t="shared" si="880"/>
        <v>#REF!</v>
      </c>
      <c r="CP813" s="639" t="e">
        <f t="shared" si="880"/>
        <v>#REF!</v>
      </c>
      <c r="CQ813" s="639" t="e">
        <f t="shared" si="880"/>
        <v>#REF!</v>
      </c>
      <c r="CR813" s="639" t="s">
        <v>699</v>
      </c>
      <c r="CS813" s="639" t="e">
        <f t="shared" si="880"/>
        <v>#REF!</v>
      </c>
      <c r="CT813" s="639" t="e">
        <f>CT819-5</f>
        <v>#REF!</v>
      </c>
      <c r="CU813" s="639">
        <f>CU819-5</f>
        <v>43432</v>
      </c>
      <c r="CV813" s="639">
        <f>CV819-5</f>
        <v>43474</v>
      </c>
      <c r="CW813" s="3870">
        <f>CW819-5</f>
        <v>43509</v>
      </c>
      <c r="CX813" s="3870">
        <f>CX819-5</f>
        <v>43537</v>
      </c>
      <c r="CY813" s="3870">
        <f t="shared" ref="CY813:DG813" si="881">CY819-5</f>
        <v>43572</v>
      </c>
      <c r="CZ813" s="3870">
        <f t="shared" si="881"/>
        <v>43600</v>
      </c>
      <c r="DA813" s="3870">
        <f t="shared" si="881"/>
        <v>43635</v>
      </c>
      <c r="DB813" s="3870">
        <f t="shared" si="881"/>
        <v>43298</v>
      </c>
      <c r="DC813" s="3870">
        <f t="shared" si="881"/>
        <v>43698</v>
      </c>
      <c r="DD813" s="3870" t="s">
        <v>454</v>
      </c>
      <c r="DE813" s="3870">
        <f t="shared" si="881"/>
        <v>43726</v>
      </c>
      <c r="DF813" s="3870">
        <f t="shared" si="881"/>
        <v>43761</v>
      </c>
      <c r="DG813" s="3870">
        <f t="shared" si="881"/>
        <v>43803</v>
      </c>
      <c r="DH813" s="3870">
        <f>DH819-5</f>
        <v>43838</v>
      </c>
      <c r="DI813" s="3870">
        <f>DI819-5</f>
        <v>43873</v>
      </c>
      <c r="DJ813" s="3870">
        <f>DJ819-5</f>
        <v>43908</v>
      </c>
      <c r="DK813" s="3872">
        <f>DK819-5</f>
        <v>43936</v>
      </c>
      <c r="DL813" s="639"/>
      <c r="DM813" s="1705"/>
    </row>
    <row r="814" spans="1:119" ht="30" customHeight="1" x14ac:dyDescent="0.25">
      <c r="A814" s="4726"/>
      <c r="B814" s="4733"/>
      <c r="C814" s="3110" t="s">
        <v>189</v>
      </c>
      <c r="D814" s="3108"/>
      <c r="E814" s="209"/>
      <c r="F814" s="3035"/>
      <c r="G814" s="3035"/>
      <c r="H814" s="3035"/>
      <c r="I814" s="3035"/>
      <c r="J814" s="3035"/>
      <c r="K814" s="209"/>
      <c r="L814" s="209"/>
      <c r="M814" s="210"/>
      <c r="N814" s="210"/>
      <c r="O814" s="2334"/>
      <c r="P814" s="210"/>
      <c r="Q814" s="210"/>
      <c r="R814" s="3036"/>
      <c r="S814" s="210"/>
      <c r="T814" s="210"/>
      <c r="U814" s="210"/>
      <c r="V814" s="210"/>
      <c r="W814" s="210"/>
      <c r="X814" s="210"/>
      <c r="Y814" s="210"/>
      <c r="Z814" s="210"/>
      <c r="AA814" s="2334"/>
      <c r="AB814" s="3037" t="e">
        <v>#REF!</v>
      </c>
      <c r="AC814" s="3038" t="e">
        <v>#REF!</v>
      </c>
      <c r="AD814" s="3038" t="e">
        <v>#REF!</v>
      </c>
      <c r="AE814" s="3038">
        <v>41374</v>
      </c>
      <c r="AF814" s="3038" t="e">
        <v>#REF!</v>
      </c>
      <c r="AG814" s="3038" t="e">
        <v>#REF!</v>
      </c>
      <c r="AH814" s="3038" t="e">
        <v>#REF!</v>
      </c>
      <c r="AI814" s="3038" t="e">
        <v>#REF!</v>
      </c>
      <c r="AJ814" s="3038" t="s">
        <v>25</v>
      </c>
      <c r="AK814" s="3038">
        <v>41528</v>
      </c>
      <c r="AL814" s="3038" t="e">
        <v>#REF!</v>
      </c>
      <c r="AM814" s="926" t="e">
        <v>#REF!</v>
      </c>
      <c r="AN814" s="926" t="e">
        <v>#REF!</v>
      </c>
      <c r="AO814" s="926" t="e">
        <v>#REF!</v>
      </c>
      <c r="AP814" s="926" t="e">
        <v>#REF!</v>
      </c>
      <c r="AQ814" s="926" t="e">
        <v>#REF!</v>
      </c>
      <c r="AR814" s="926">
        <v>41408</v>
      </c>
      <c r="AS814" s="926">
        <v>41808</v>
      </c>
      <c r="AT814" s="926">
        <v>41843</v>
      </c>
      <c r="AU814" s="3037">
        <v>41492</v>
      </c>
      <c r="AV814" s="926" t="s">
        <v>25</v>
      </c>
      <c r="AW814" s="3037">
        <v>41899</v>
      </c>
      <c r="AX814" s="926">
        <v>41582</v>
      </c>
      <c r="AY814" s="926">
        <v>41976</v>
      </c>
      <c r="AZ814" s="926">
        <v>41639</v>
      </c>
      <c r="BA814" s="926" t="e">
        <v>#REF!</v>
      </c>
      <c r="BB814" s="926" t="e">
        <v>#REF!</v>
      </c>
      <c r="BC814" s="926" t="e">
        <v>#REF!</v>
      </c>
      <c r="BD814" s="926" t="e">
        <v>#REF!</v>
      </c>
      <c r="BE814" s="926" t="e">
        <v>#REF!</v>
      </c>
      <c r="BF814" s="926" t="e">
        <v>#REF!</v>
      </c>
      <c r="BG814" s="926">
        <v>42249</v>
      </c>
      <c r="BH814" s="926" t="s">
        <v>25</v>
      </c>
      <c r="BI814" s="926">
        <v>42284</v>
      </c>
      <c r="BJ814" s="926" t="e">
        <v>#REF!</v>
      </c>
      <c r="BK814" s="926" t="e">
        <v>#REF!</v>
      </c>
      <c r="BL814" s="210" t="e">
        <v>#REF!</v>
      </c>
      <c r="BM814" s="210" t="e">
        <v>#REF!</v>
      </c>
      <c r="BN814" s="210" t="e">
        <v>#REF!</v>
      </c>
      <c r="BO814" s="926" t="e">
        <v>#REF!</v>
      </c>
      <c r="BP814" s="926" t="e">
        <v>#REF!</v>
      </c>
      <c r="BQ814" s="926" t="e">
        <v>#REF!</v>
      </c>
      <c r="BR814" s="926" t="e">
        <v>#REF!</v>
      </c>
      <c r="BS814" s="926" t="e">
        <v>#REF!</v>
      </c>
      <c r="BT814" s="926" t="s">
        <v>454</v>
      </c>
      <c r="BU814" s="926" t="e">
        <v>#REF!</v>
      </c>
      <c r="BV814" s="926" t="e">
        <v>#REF!</v>
      </c>
      <c r="BW814" s="926" t="e">
        <v>#REF!</v>
      </c>
      <c r="BX814" s="926" t="e">
        <v>#REF!</v>
      </c>
      <c r="BY814" s="926" t="e">
        <v>#REF!</v>
      </c>
      <c r="BZ814" s="3042" t="e">
        <v>#REF!</v>
      </c>
      <c r="CA814" s="3048">
        <f>CA819+2</f>
        <v>42844</v>
      </c>
      <c r="CB814" s="2990">
        <f>CB819+2</f>
        <v>42872</v>
      </c>
      <c r="CC814" s="3083">
        <f>CC819+2</f>
        <v>42900</v>
      </c>
      <c r="CD814" s="2990">
        <f>CD819+2</f>
        <v>42928</v>
      </c>
      <c r="CE814" s="3083">
        <f>CE819+2</f>
        <v>42956</v>
      </c>
      <c r="CF814" s="62" t="s">
        <v>699</v>
      </c>
      <c r="CG814" s="62" t="e">
        <f t="shared" ref="CG814:CS814" si="882">CG819+2</f>
        <v>#REF!</v>
      </c>
      <c r="CH814" s="62" t="e">
        <f t="shared" si="882"/>
        <v>#REF!</v>
      </c>
      <c r="CI814" s="62" t="e">
        <f t="shared" si="882"/>
        <v>#REF!</v>
      </c>
      <c r="CJ814" s="62" t="e">
        <f t="shared" si="882"/>
        <v>#REF!</v>
      </c>
      <c r="CK814" s="62" t="e">
        <f t="shared" si="882"/>
        <v>#REF!</v>
      </c>
      <c r="CL814" s="62" t="e">
        <f t="shared" si="882"/>
        <v>#REF!</v>
      </c>
      <c r="CM814" s="62" t="e">
        <f t="shared" si="882"/>
        <v>#REF!</v>
      </c>
      <c r="CN814" s="62" t="e">
        <f t="shared" si="882"/>
        <v>#REF!</v>
      </c>
      <c r="CO814" s="62" t="e">
        <f t="shared" si="882"/>
        <v>#REF!</v>
      </c>
      <c r="CP814" s="62" t="e">
        <f t="shared" si="882"/>
        <v>#REF!</v>
      </c>
      <c r="CQ814" s="62" t="e">
        <f t="shared" si="882"/>
        <v>#REF!</v>
      </c>
      <c r="CR814" s="62" t="s">
        <v>699</v>
      </c>
      <c r="CS814" s="62" t="e">
        <f t="shared" si="882"/>
        <v>#REF!</v>
      </c>
      <c r="CT814" s="62" t="e">
        <f>CT819+2</f>
        <v>#REF!</v>
      </c>
      <c r="CU814" s="62">
        <f>CU819+2</f>
        <v>43439</v>
      </c>
      <c r="CV814" s="62">
        <f>CV819+2</f>
        <v>43481</v>
      </c>
      <c r="CW814" s="3876">
        <f>CW819+2</f>
        <v>43516</v>
      </c>
      <c r="CX814" s="3876">
        <f>CX819+2</f>
        <v>43544</v>
      </c>
      <c r="CY814" s="3876">
        <f t="shared" ref="CY814:DG814" si="883">CY819+2</f>
        <v>43579</v>
      </c>
      <c r="CZ814" s="3876">
        <f t="shared" si="883"/>
        <v>43607</v>
      </c>
      <c r="DA814" s="3876">
        <f t="shared" si="883"/>
        <v>43642</v>
      </c>
      <c r="DB814" s="3876">
        <f t="shared" si="883"/>
        <v>43305</v>
      </c>
      <c r="DC814" s="3876">
        <f t="shared" si="883"/>
        <v>43705</v>
      </c>
      <c r="DD814" s="3876" t="s">
        <v>454</v>
      </c>
      <c r="DE814" s="3876">
        <f t="shared" si="883"/>
        <v>43733</v>
      </c>
      <c r="DF814" s="3876">
        <f t="shared" si="883"/>
        <v>43768</v>
      </c>
      <c r="DG814" s="3876">
        <f t="shared" si="883"/>
        <v>43810</v>
      </c>
      <c r="DH814" s="3876">
        <f>DH819+2</f>
        <v>43845</v>
      </c>
      <c r="DI814" s="3876">
        <f>DI819+2</f>
        <v>43880</v>
      </c>
      <c r="DJ814" s="3876">
        <f>DJ819+2</f>
        <v>43915</v>
      </c>
      <c r="DK814" s="3877">
        <f>DK819+2</f>
        <v>43943</v>
      </c>
      <c r="DL814" s="62"/>
      <c r="DM814" s="107"/>
    </row>
    <row r="815" spans="1:119" ht="30" customHeight="1" x14ac:dyDescent="0.25">
      <c r="A815" s="4726"/>
      <c r="B815" s="4733"/>
      <c r="C815" s="3110" t="s">
        <v>153</v>
      </c>
      <c r="D815" s="3108"/>
      <c r="E815" s="209"/>
      <c r="F815" s="3035"/>
      <c r="G815" s="3035"/>
      <c r="H815" s="3035"/>
      <c r="I815" s="3035"/>
      <c r="J815" s="3035"/>
      <c r="K815" s="209"/>
      <c r="L815" s="209"/>
      <c r="M815" s="210"/>
      <c r="N815" s="210"/>
      <c r="O815" s="2334"/>
      <c r="P815" s="210"/>
      <c r="Q815" s="210"/>
      <c r="R815" s="3036"/>
      <c r="S815" s="210"/>
      <c r="T815" s="210"/>
      <c r="U815" s="210"/>
      <c r="V815" s="210"/>
      <c r="W815" s="210"/>
      <c r="X815" s="210"/>
      <c r="Y815" s="210"/>
      <c r="Z815" s="210"/>
      <c r="AA815" s="2334"/>
      <c r="AB815" s="3037" t="e">
        <v>#REF!</v>
      </c>
      <c r="AC815" s="3038" t="e">
        <v>#REF!</v>
      </c>
      <c r="AD815" s="3038" t="e">
        <v>#REF!</v>
      </c>
      <c r="AE815" s="3038">
        <v>41376</v>
      </c>
      <c r="AF815" s="3038" t="e">
        <v>#REF!</v>
      </c>
      <c r="AG815" s="3038" t="e">
        <v>#REF!</v>
      </c>
      <c r="AH815" s="3038" t="e">
        <v>#REF!</v>
      </c>
      <c r="AI815" s="3038" t="e">
        <v>#REF!</v>
      </c>
      <c r="AJ815" s="3038" t="s">
        <v>25</v>
      </c>
      <c r="AK815" s="3038">
        <v>41530</v>
      </c>
      <c r="AL815" s="3038" t="e">
        <v>#REF!</v>
      </c>
      <c r="AM815" s="926" t="e">
        <v>#REF!</v>
      </c>
      <c r="AN815" s="926" t="e">
        <v>#REF!</v>
      </c>
      <c r="AO815" s="926" t="e">
        <v>#REF!</v>
      </c>
      <c r="AP815" s="926" t="e">
        <v>#REF!</v>
      </c>
      <c r="AQ815" s="926" t="e">
        <v>#REF!</v>
      </c>
      <c r="AR815" s="926">
        <v>41410</v>
      </c>
      <c r="AS815" s="926">
        <v>41810</v>
      </c>
      <c r="AT815" s="926">
        <v>41845</v>
      </c>
      <c r="AU815" s="3037">
        <v>41494</v>
      </c>
      <c r="AV815" s="926" t="s">
        <v>25</v>
      </c>
      <c r="AW815" s="3037">
        <v>41901</v>
      </c>
      <c r="AX815" s="926">
        <v>41578</v>
      </c>
      <c r="AY815" s="926">
        <v>41978</v>
      </c>
      <c r="AZ815" s="926">
        <v>41641</v>
      </c>
      <c r="BA815" s="926" t="e">
        <v>#REF!</v>
      </c>
      <c r="BB815" s="926" t="e">
        <v>#REF!</v>
      </c>
      <c r="BC815" s="926" t="e">
        <v>#REF!</v>
      </c>
      <c r="BD815" s="926" t="e">
        <v>#REF!</v>
      </c>
      <c r="BE815" s="926" t="e">
        <v>#REF!</v>
      </c>
      <c r="BF815" s="926" t="e">
        <v>#REF!</v>
      </c>
      <c r="BG815" s="926">
        <v>42251</v>
      </c>
      <c r="BH815" s="926" t="s">
        <v>25</v>
      </c>
      <c r="BI815" s="926">
        <v>42286</v>
      </c>
      <c r="BJ815" s="926" t="e">
        <v>#REF!</v>
      </c>
      <c r="BK815" s="926" t="e">
        <v>#REF!</v>
      </c>
      <c r="BL815" s="210" t="e">
        <v>#REF!</v>
      </c>
      <c r="BM815" s="210" t="e">
        <v>#REF!</v>
      </c>
      <c r="BN815" s="210" t="e">
        <v>#REF!</v>
      </c>
      <c r="BO815" s="926" t="e">
        <v>#REF!</v>
      </c>
      <c r="BP815" s="926" t="e">
        <v>#REF!</v>
      </c>
      <c r="BQ815" s="926" t="e">
        <v>#REF!</v>
      </c>
      <c r="BR815" s="926" t="e">
        <v>#REF!</v>
      </c>
      <c r="BS815" s="926" t="e">
        <v>#REF!</v>
      </c>
      <c r="BT815" s="926" t="s">
        <v>454</v>
      </c>
      <c r="BU815" s="926" t="e">
        <v>#REF!</v>
      </c>
      <c r="BV815" s="926" t="e">
        <v>#REF!</v>
      </c>
      <c r="BW815" s="926" t="e">
        <v>#REF!</v>
      </c>
      <c r="BX815" s="926" t="e">
        <v>#REF!</v>
      </c>
      <c r="BY815" s="926" t="e">
        <v>#REF!</v>
      </c>
      <c r="BZ815" s="3042" t="e">
        <v>#REF!</v>
      </c>
      <c r="CA815" s="3010">
        <f>CA822</f>
        <v>42846</v>
      </c>
      <c r="CB815" s="2991">
        <f>CB822</f>
        <v>42874</v>
      </c>
      <c r="CC815" s="3084">
        <f>CC822</f>
        <v>42902</v>
      </c>
      <c r="CD815" s="2991">
        <f>CD822</f>
        <v>42930</v>
      </c>
      <c r="CE815" s="3084">
        <f>CE822</f>
        <v>42958</v>
      </c>
      <c r="CF815" s="62" t="s">
        <v>699</v>
      </c>
      <c r="CG815" s="45" t="e">
        <f t="shared" ref="CG815:CS815" si="884">CG822</f>
        <v>#REF!</v>
      </c>
      <c r="CH815" s="45" t="e">
        <f t="shared" si="884"/>
        <v>#REF!</v>
      </c>
      <c r="CI815" s="45" t="e">
        <f t="shared" si="884"/>
        <v>#REF!</v>
      </c>
      <c r="CJ815" s="45" t="e">
        <f t="shared" si="884"/>
        <v>#REF!</v>
      </c>
      <c r="CK815" s="45" t="e">
        <f t="shared" si="884"/>
        <v>#REF!</v>
      </c>
      <c r="CL815" s="45" t="e">
        <f t="shared" si="884"/>
        <v>#REF!</v>
      </c>
      <c r="CM815" s="45" t="e">
        <f t="shared" si="884"/>
        <v>#REF!</v>
      </c>
      <c r="CN815" s="45" t="e">
        <f t="shared" si="884"/>
        <v>#REF!</v>
      </c>
      <c r="CO815" s="45" t="e">
        <f t="shared" si="884"/>
        <v>#REF!</v>
      </c>
      <c r="CP815" s="45" t="e">
        <f t="shared" si="884"/>
        <v>#REF!</v>
      </c>
      <c r="CQ815" s="45" t="e">
        <f t="shared" si="884"/>
        <v>#REF!</v>
      </c>
      <c r="CR815" s="62" t="s">
        <v>699</v>
      </c>
      <c r="CS815" s="45" t="e">
        <f t="shared" si="884"/>
        <v>#REF!</v>
      </c>
      <c r="CT815" s="45" t="e">
        <f>CT822</f>
        <v>#REF!</v>
      </c>
      <c r="CU815" s="45">
        <f>CU822</f>
        <v>43441</v>
      </c>
      <c r="CV815" s="45">
        <f>CV822</f>
        <v>43483</v>
      </c>
      <c r="CW815" s="3878">
        <f>CW822</f>
        <v>43518</v>
      </c>
      <c r="CX815" s="3878">
        <f>CX822</f>
        <v>43546</v>
      </c>
      <c r="CY815" s="3878">
        <f t="shared" ref="CY815:DG815" si="885">CY822</f>
        <v>43581</v>
      </c>
      <c r="CZ815" s="3878">
        <f t="shared" si="885"/>
        <v>43609</v>
      </c>
      <c r="DA815" s="3878">
        <f t="shared" si="885"/>
        <v>43644</v>
      </c>
      <c r="DB815" s="3878">
        <f t="shared" si="885"/>
        <v>43307</v>
      </c>
      <c r="DC815" s="3878">
        <f t="shared" si="885"/>
        <v>43707</v>
      </c>
      <c r="DD815" s="3878" t="s">
        <v>454</v>
      </c>
      <c r="DE815" s="3878">
        <f t="shared" si="885"/>
        <v>43735</v>
      </c>
      <c r="DF815" s="3878">
        <f t="shared" si="885"/>
        <v>43770</v>
      </c>
      <c r="DG815" s="3878">
        <f t="shared" si="885"/>
        <v>43812</v>
      </c>
      <c r="DH815" s="3878">
        <f>DH822</f>
        <v>43847</v>
      </c>
      <c r="DI815" s="3878">
        <f>DI822</f>
        <v>43882</v>
      </c>
      <c r="DJ815" s="3878">
        <f>DJ822</f>
        <v>43917</v>
      </c>
      <c r="DK815" s="3879">
        <f>DK822</f>
        <v>43945</v>
      </c>
      <c r="DL815" s="45"/>
      <c r="DM815" s="342"/>
    </row>
    <row r="816" spans="1:119" ht="30" customHeight="1" x14ac:dyDescent="0.25">
      <c r="A816" s="4726"/>
      <c r="B816" s="4733"/>
      <c r="C816" s="3110" t="s">
        <v>151</v>
      </c>
      <c r="D816" s="3108"/>
      <c r="E816" s="209"/>
      <c r="F816" s="3035"/>
      <c r="G816" s="3035"/>
      <c r="H816" s="3035"/>
      <c r="I816" s="3035"/>
      <c r="J816" s="3035"/>
      <c r="K816" s="209"/>
      <c r="L816" s="209"/>
      <c r="M816" s="210"/>
      <c r="N816" s="210"/>
      <c r="O816" s="2334"/>
      <c r="P816" s="210"/>
      <c r="Q816" s="210"/>
      <c r="R816" s="3036"/>
      <c r="S816" s="210"/>
      <c r="T816" s="210"/>
      <c r="U816" s="210"/>
      <c r="V816" s="210"/>
      <c r="W816" s="210"/>
      <c r="X816" s="210"/>
      <c r="Y816" s="210"/>
      <c r="Z816" s="210"/>
      <c r="AA816" s="2334"/>
      <c r="AB816" s="3037" t="e">
        <v>#REF!</v>
      </c>
      <c r="AC816" s="3038" t="e">
        <v>#REF!</v>
      </c>
      <c r="AD816" s="3038" t="e">
        <v>#REF!</v>
      </c>
      <c r="AE816" s="3038">
        <v>41376</v>
      </c>
      <c r="AF816" s="3038" t="e">
        <v>#REF!</v>
      </c>
      <c r="AG816" s="3038" t="e">
        <v>#REF!</v>
      </c>
      <c r="AH816" s="3038" t="e">
        <v>#REF!</v>
      </c>
      <c r="AI816" s="3038" t="e">
        <v>#REF!</v>
      </c>
      <c r="AJ816" s="3038" t="s">
        <v>25</v>
      </c>
      <c r="AK816" s="3038">
        <v>41530</v>
      </c>
      <c r="AL816" s="3038" t="e">
        <v>#REF!</v>
      </c>
      <c r="AM816" s="926" t="e">
        <v>#REF!</v>
      </c>
      <c r="AN816" s="926" t="e">
        <v>#REF!</v>
      </c>
      <c r="AO816" s="926" t="e">
        <v>#REF!</v>
      </c>
      <c r="AP816" s="926" t="e">
        <v>#REF!</v>
      </c>
      <c r="AQ816" s="926" t="e">
        <v>#REF!</v>
      </c>
      <c r="AR816" s="926">
        <v>41410</v>
      </c>
      <c r="AS816" s="926">
        <v>41810</v>
      </c>
      <c r="AT816" s="926">
        <v>41845</v>
      </c>
      <c r="AU816" s="3037">
        <v>41494</v>
      </c>
      <c r="AV816" s="926" t="s">
        <v>25</v>
      </c>
      <c r="AW816" s="3037">
        <v>41901</v>
      </c>
      <c r="AX816" s="926">
        <v>41578</v>
      </c>
      <c r="AY816" s="926">
        <v>41978</v>
      </c>
      <c r="AZ816" s="926">
        <v>41641</v>
      </c>
      <c r="BA816" s="926" t="e">
        <v>#REF!</v>
      </c>
      <c r="BB816" s="926" t="e">
        <v>#REF!</v>
      </c>
      <c r="BC816" s="926" t="e">
        <v>#REF!</v>
      </c>
      <c r="BD816" s="926" t="e">
        <v>#REF!</v>
      </c>
      <c r="BE816" s="926" t="e">
        <v>#REF!</v>
      </c>
      <c r="BF816" s="926" t="e">
        <v>#REF!</v>
      </c>
      <c r="BG816" s="926">
        <v>42251</v>
      </c>
      <c r="BH816" s="926" t="s">
        <v>25</v>
      </c>
      <c r="BI816" s="926">
        <v>42286</v>
      </c>
      <c r="BJ816" s="926" t="e">
        <v>#REF!</v>
      </c>
      <c r="BK816" s="926" t="e">
        <v>#REF!</v>
      </c>
      <c r="BL816" s="210" t="e">
        <v>#REF!</v>
      </c>
      <c r="BM816" s="210" t="e">
        <v>#REF!</v>
      </c>
      <c r="BN816" s="210" t="e">
        <v>#REF!</v>
      </c>
      <c r="BO816" s="926" t="e">
        <v>#REF!</v>
      </c>
      <c r="BP816" s="926" t="e">
        <v>#REF!</v>
      </c>
      <c r="BQ816" s="926" t="e">
        <v>#REF!</v>
      </c>
      <c r="BR816" s="926" t="e">
        <v>#REF!</v>
      </c>
      <c r="BS816" s="926" t="e">
        <v>#REF!</v>
      </c>
      <c r="BT816" s="926" t="s">
        <v>454</v>
      </c>
      <c r="BU816" s="926" t="e">
        <v>#REF!</v>
      </c>
      <c r="BV816" s="926" t="e">
        <v>#REF!</v>
      </c>
      <c r="BW816" s="926" t="e">
        <v>#REF!</v>
      </c>
      <c r="BX816" s="926" t="e">
        <v>#REF!</v>
      </c>
      <c r="BY816" s="926" t="e">
        <v>#REF!</v>
      </c>
      <c r="BZ816" s="3042" t="e">
        <v>#REF!</v>
      </c>
      <c r="CA816" s="3009">
        <f>CA822</f>
        <v>42846</v>
      </c>
      <c r="CB816" s="2992">
        <f>CB822</f>
        <v>42874</v>
      </c>
      <c r="CC816" s="3085">
        <f>CC822</f>
        <v>42902</v>
      </c>
      <c r="CD816" s="2992">
        <f>CD822</f>
        <v>42930</v>
      </c>
      <c r="CE816" s="3085">
        <f>CE822</f>
        <v>42958</v>
      </c>
      <c r="CF816" s="62" t="s">
        <v>699</v>
      </c>
      <c r="CG816" s="61" t="e">
        <f t="shared" ref="CG816:CS816" si="886">CG822</f>
        <v>#REF!</v>
      </c>
      <c r="CH816" s="61" t="e">
        <f t="shared" si="886"/>
        <v>#REF!</v>
      </c>
      <c r="CI816" s="61" t="e">
        <f t="shared" si="886"/>
        <v>#REF!</v>
      </c>
      <c r="CJ816" s="61" t="e">
        <f t="shared" si="886"/>
        <v>#REF!</v>
      </c>
      <c r="CK816" s="61" t="e">
        <f t="shared" si="886"/>
        <v>#REF!</v>
      </c>
      <c r="CL816" s="61" t="e">
        <f t="shared" si="886"/>
        <v>#REF!</v>
      </c>
      <c r="CM816" s="61" t="e">
        <f t="shared" si="886"/>
        <v>#REF!</v>
      </c>
      <c r="CN816" s="61" t="e">
        <f t="shared" si="886"/>
        <v>#REF!</v>
      </c>
      <c r="CO816" s="61" t="e">
        <f t="shared" si="886"/>
        <v>#REF!</v>
      </c>
      <c r="CP816" s="61" t="e">
        <f t="shared" si="886"/>
        <v>#REF!</v>
      </c>
      <c r="CQ816" s="61" t="e">
        <f t="shared" si="886"/>
        <v>#REF!</v>
      </c>
      <c r="CR816" s="62" t="s">
        <v>699</v>
      </c>
      <c r="CS816" s="61" t="e">
        <f t="shared" si="886"/>
        <v>#REF!</v>
      </c>
      <c r="CT816" s="61" t="e">
        <f>CT822</f>
        <v>#REF!</v>
      </c>
      <c r="CU816" s="61">
        <f>CU822</f>
        <v>43441</v>
      </c>
      <c r="CV816" s="61">
        <f>CV822</f>
        <v>43483</v>
      </c>
      <c r="CW816" s="3880">
        <f>CW822</f>
        <v>43518</v>
      </c>
      <c r="CX816" s="3880">
        <f>CX822</f>
        <v>43546</v>
      </c>
      <c r="CY816" s="3880">
        <f t="shared" ref="CY816:DG816" si="887">CY822</f>
        <v>43581</v>
      </c>
      <c r="CZ816" s="3880">
        <f t="shared" si="887"/>
        <v>43609</v>
      </c>
      <c r="DA816" s="3880">
        <f t="shared" si="887"/>
        <v>43644</v>
      </c>
      <c r="DB816" s="3880">
        <f t="shared" si="887"/>
        <v>43307</v>
      </c>
      <c r="DC816" s="3880">
        <f t="shared" si="887"/>
        <v>43707</v>
      </c>
      <c r="DD816" s="3880" t="s">
        <v>454</v>
      </c>
      <c r="DE816" s="3880">
        <f t="shared" si="887"/>
        <v>43735</v>
      </c>
      <c r="DF816" s="3880">
        <f t="shared" si="887"/>
        <v>43770</v>
      </c>
      <c r="DG816" s="3880">
        <f t="shared" si="887"/>
        <v>43812</v>
      </c>
      <c r="DH816" s="3880">
        <f>DH822</f>
        <v>43847</v>
      </c>
      <c r="DI816" s="3880">
        <f>DI822</f>
        <v>43882</v>
      </c>
      <c r="DJ816" s="3880">
        <f>DJ822</f>
        <v>43917</v>
      </c>
      <c r="DK816" s="3881">
        <f>DK822</f>
        <v>43945</v>
      </c>
      <c r="DL816" s="61"/>
      <c r="DM816" s="107"/>
    </row>
    <row r="817" spans="1:117" ht="30" customHeight="1" x14ac:dyDescent="0.25">
      <c r="A817" s="4726"/>
      <c r="B817" s="4733"/>
      <c r="C817" s="2024" t="s">
        <v>145</v>
      </c>
      <c r="D817" s="3108"/>
      <c r="E817" s="209"/>
      <c r="F817" s="3035"/>
      <c r="G817" s="3035"/>
      <c r="H817" s="3035"/>
      <c r="I817" s="3035"/>
      <c r="J817" s="3035"/>
      <c r="K817" s="209"/>
      <c r="L817" s="209"/>
      <c r="M817" s="210"/>
      <c r="N817" s="210"/>
      <c r="O817" s="2334"/>
      <c r="P817" s="210"/>
      <c r="Q817" s="210"/>
      <c r="R817" s="3036"/>
      <c r="S817" s="210"/>
      <c r="T817" s="210"/>
      <c r="U817" s="210"/>
      <c r="V817" s="210"/>
      <c r="W817" s="210"/>
      <c r="X817" s="210"/>
      <c r="Y817" s="210"/>
      <c r="Z817" s="210"/>
      <c r="AA817" s="2334"/>
      <c r="AB817" s="3037" t="e">
        <v>#REF!</v>
      </c>
      <c r="AC817" s="3038" t="e">
        <v>#REF!</v>
      </c>
      <c r="AD817" s="3038" t="e">
        <v>#REF!</v>
      </c>
      <c r="AE817" s="3038">
        <v>41374</v>
      </c>
      <c r="AF817" s="3038" t="e">
        <v>#REF!</v>
      </c>
      <c r="AG817" s="3038" t="e">
        <v>#REF!</v>
      </c>
      <c r="AH817" s="3038" t="e">
        <v>#REF!</v>
      </c>
      <c r="AI817" s="3038">
        <v>41493</v>
      </c>
      <c r="AJ817" s="3038" t="s">
        <v>25</v>
      </c>
      <c r="AK817" s="3038">
        <v>41528</v>
      </c>
      <c r="AL817" s="3038" t="e">
        <v>#REF!</v>
      </c>
      <c r="AM817" s="926" t="e">
        <v>#REF!</v>
      </c>
      <c r="AN817" s="926" t="e">
        <v>#REF!</v>
      </c>
      <c r="AO817" s="926">
        <v>41288</v>
      </c>
      <c r="AP817" s="926" t="e">
        <v>#REF!</v>
      </c>
      <c r="AQ817" s="926" t="e">
        <v>#REF!</v>
      </c>
      <c r="AR817" s="926">
        <v>41764</v>
      </c>
      <c r="AS817" s="926">
        <v>41801</v>
      </c>
      <c r="AT817" s="926">
        <v>41843</v>
      </c>
      <c r="AU817" s="3037">
        <v>41492</v>
      </c>
      <c r="AV817" s="926" t="s">
        <v>25</v>
      </c>
      <c r="AW817" s="3037">
        <v>41899</v>
      </c>
      <c r="AX817" s="926">
        <v>41583</v>
      </c>
      <c r="AY817" s="926">
        <v>41611</v>
      </c>
      <c r="AZ817" s="926">
        <v>42002</v>
      </c>
      <c r="BA817" s="926" t="e">
        <v>#REF!</v>
      </c>
      <c r="BB817" s="926" t="e">
        <v>#REF!</v>
      </c>
      <c r="BC817" s="926" t="e">
        <v>#REF!</v>
      </c>
      <c r="BD817" s="926" t="e">
        <v>#REF!</v>
      </c>
      <c r="BE817" s="926" t="e">
        <v>#REF!</v>
      </c>
      <c r="BF817" s="926" t="e">
        <v>#REF!</v>
      </c>
      <c r="BG817" s="926">
        <v>42249</v>
      </c>
      <c r="BH817" s="926" t="s">
        <v>25</v>
      </c>
      <c r="BI817" s="926">
        <v>42284</v>
      </c>
      <c r="BJ817" s="926" t="e">
        <v>#REF!</v>
      </c>
      <c r="BK817" s="926" t="e">
        <v>#REF!</v>
      </c>
      <c r="BL817" s="210" t="e">
        <v>#REF!</v>
      </c>
      <c r="BM817" s="210" t="e">
        <v>#REF!</v>
      </c>
      <c r="BN817" s="210" t="e">
        <v>#REF!</v>
      </c>
      <c r="BO817" s="926" t="e">
        <v>#REF!</v>
      </c>
      <c r="BP817" s="926" t="e">
        <v>#REF!</v>
      </c>
      <c r="BQ817" s="926" t="e">
        <v>#REF!</v>
      </c>
      <c r="BR817" s="926" t="e">
        <v>#REF!</v>
      </c>
      <c r="BS817" s="926" t="e">
        <v>#REF!</v>
      </c>
      <c r="BT817" s="926" t="s">
        <v>454</v>
      </c>
      <c r="BU817" s="926" t="e">
        <v>#REF!</v>
      </c>
      <c r="BV817" s="926" t="e">
        <v>#REF!</v>
      </c>
      <c r="BW817" s="926" t="e">
        <v>#REF!</v>
      </c>
      <c r="BX817" s="926" t="e">
        <v>#REF!</v>
      </c>
      <c r="BY817" s="926" t="e">
        <v>#REF!</v>
      </c>
      <c r="BZ817" s="3042" t="e">
        <v>#REF!</v>
      </c>
      <c r="CA817" s="3049">
        <f>CA812+2</f>
        <v>42837</v>
      </c>
      <c r="CB817" s="2993">
        <f>CB812+2</f>
        <v>42865</v>
      </c>
      <c r="CC817" s="3086">
        <f>CC812+2</f>
        <v>42893</v>
      </c>
      <c r="CD817" s="2993">
        <f>CD812+2</f>
        <v>42921</v>
      </c>
      <c r="CE817" s="3086">
        <f>CE812+2</f>
        <v>42949</v>
      </c>
      <c r="CF817" s="1712" t="s">
        <v>699</v>
      </c>
      <c r="CG817" s="1712" t="e">
        <f t="shared" ref="CG817:CS817" si="888">CG812+2</f>
        <v>#REF!</v>
      </c>
      <c r="CH817" s="1712" t="e">
        <f t="shared" si="888"/>
        <v>#REF!</v>
      </c>
      <c r="CI817" s="1712" t="e">
        <f t="shared" si="888"/>
        <v>#REF!</v>
      </c>
      <c r="CJ817" s="1712" t="e">
        <f t="shared" si="888"/>
        <v>#REF!</v>
      </c>
      <c r="CK817" s="1712" t="e">
        <f t="shared" si="888"/>
        <v>#REF!</v>
      </c>
      <c r="CL817" s="1712" t="e">
        <f t="shared" si="888"/>
        <v>#REF!</v>
      </c>
      <c r="CM817" s="1712" t="e">
        <f t="shared" si="888"/>
        <v>#REF!</v>
      </c>
      <c r="CN817" s="1712" t="e">
        <f t="shared" si="888"/>
        <v>#REF!</v>
      </c>
      <c r="CO817" s="1712" t="e">
        <f t="shared" si="888"/>
        <v>#REF!</v>
      </c>
      <c r="CP817" s="1712" t="e">
        <f t="shared" si="888"/>
        <v>#REF!</v>
      </c>
      <c r="CQ817" s="1712" t="e">
        <f t="shared" si="888"/>
        <v>#REF!</v>
      </c>
      <c r="CR817" s="1712" t="s">
        <v>699</v>
      </c>
      <c r="CS817" s="1712" t="e">
        <f t="shared" si="888"/>
        <v>#REF!</v>
      </c>
      <c r="CT817" s="1712" t="e">
        <f>CT812+2</f>
        <v>#REF!</v>
      </c>
      <c r="CU817" s="1712">
        <f>CU812+2</f>
        <v>43432</v>
      </c>
      <c r="CV817" s="1712">
        <f>CV812+2</f>
        <v>43474</v>
      </c>
      <c r="CW817" s="3882">
        <f>CW812+2</f>
        <v>43509</v>
      </c>
      <c r="CX817" s="3882">
        <f>CX812+2</f>
        <v>43537</v>
      </c>
      <c r="CY817" s="3882">
        <f t="shared" ref="CY817:DG817" si="889">CY812+2</f>
        <v>43572</v>
      </c>
      <c r="CZ817" s="3882">
        <f t="shared" si="889"/>
        <v>43600</v>
      </c>
      <c r="DA817" s="3882">
        <f t="shared" si="889"/>
        <v>43635</v>
      </c>
      <c r="DB817" s="3882">
        <f t="shared" si="889"/>
        <v>43298</v>
      </c>
      <c r="DC817" s="3882">
        <f t="shared" si="889"/>
        <v>43698</v>
      </c>
      <c r="DD817" s="3882" t="s">
        <v>454</v>
      </c>
      <c r="DE817" s="3882">
        <f t="shared" si="889"/>
        <v>43726</v>
      </c>
      <c r="DF817" s="3882">
        <f t="shared" si="889"/>
        <v>43761</v>
      </c>
      <c r="DG817" s="3882">
        <f t="shared" si="889"/>
        <v>43803</v>
      </c>
      <c r="DH817" s="3882">
        <f>DH812+2</f>
        <v>43838</v>
      </c>
      <c r="DI817" s="3882">
        <f>DI812+2</f>
        <v>43873</v>
      </c>
      <c r="DJ817" s="3882">
        <f>DJ812+2</f>
        <v>43908</v>
      </c>
      <c r="DK817" s="3883">
        <f>DK812+2</f>
        <v>43936</v>
      </c>
      <c r="DL817" s="1712"/>
      <c r="DM817" s="1719"/>
    </row>
    <row r="818" spans="1:117" ht="30" hidden="1" customHeight="1" x14ac:dyDescent="0.25">
      <c r="A818" s="4726"/>
      <c r="B818" s="4733"/>
      <c r="C818" s="3110"/>
      <c r="D818" s="3108"/>
      <c r="E818" s="209"/>
      <c r="F818" s="3035"/>
      <c r="G818" s="3035"/>
      <c r="H818" s="3035"/>
      <c r="I818" s="3035"/>
      <c r="J818" s="3035"/>
      <c r="K818" s="209"/>
      <c r="L818" s="209"/>
      <c r="M818" s="210"/>
      <c r="N818" s="210"/>
      <c r="O818" s="2334"/>
      <c r="P818" s="210"/>
      <c r="Q818" s="210"/>
      <c r="R818" s="3036"/>
      <c r="S818" s="210"/>
      <c r="T818" s="210"/>
      <c r="U818" s="210"/>
      <c r="V818" s="210"/>
      <c r="W818" s="210"/>
      <c r="X818" s="210"/>
      <c r="Y818" s="210"/>
      <c r="Z818" s="210"/>
      <c r="AA818" s="2334"/>
      <c r="AB818" s="3037"/>
      <c r="AC818" s="3038"/>
      <c r="AD818" s="3038"/>
      <c r="AE818" s="3038"/>
      <c r="AF818" s="3038"/>
      <c r="AG818" s="3038"/>
      <c r="AH818" s="3038"/>
      <c r="AI818" s="3038"/>
      <c r="AJ818" s="3038"/>
      <c r="AK818" s="3038"/>
      <c r="AL818" s="3038" t="s">
        <v>260</v>
      </c>
      <c r="AM818" s="926"/>
      <c r="AN818" s="926"/>
      <c r="AO818" s="926"/>
      <c r="AP818" s="926"/>
      <c r="AQ818" s="926"/>
      <c r="AR818" s="926"/>
      <c r="AS818" s="926"/>
      <c r="AT818" s="926"/>
      <c r="AU818" s="3037"/>
      <c r="AV818" s="926" t="s">
        <v>25</v>
      </c>
      <c r="AW818" s="3037"/>
      <c r="AX818" s="926"/>
      <c r="AY818" s="926"/>
      <c r="AZ818" s="926"/>
      <c r="BA818" s="926"/>
      <c r="BB818" s="926"/>
      <c r="BC818" s="926"/>
      <c r="BD818" s="926"/>
      <c r="BE818" s="926"/>
      <c r="BF818" s="926"/>
      <c r="BG818" s="926"/>
      <c r="BH818" s="926" t="s">
        <v>25</v>
      </c>
      <c r="BI818" s="926"/>
      <c r="BJ818" s="926"/>
      <c r="BK818" s="926"/>
      <c r="BL818" s="210"/>
      <c r="BM818" s="210"/>
      <c r="BN818" s="210"/>
      <c r="BO818" s="926"/>
      <c r="BP818" s="926"/>
      <c r="BQ818" s="926"/>
      <c r="BR818" s="926"/>
      <c r="BS818" s="926"/>
      <c r="BT818" s="926" t="s">
        <v>454</v>
      </c>
      <c r="BU818" s="926"/>
      <c r="BV818" s="926"/>
      <c r="BW818" s="926"/>
      <c r="BX818" s="926"/>
      <c r="BY818" s="926"/>
      <c r="BZ818" s="3042"/>
      <c r="CA818" s="3048"/>
      <c r="CB818" s="2990"/>
      <c r="CC818" s="3083"/>
      <c r="CD818" s="2990"/>
      <c r="CE818" s="3083"/>
      <c r="CF818" s="62" t="s">
        <v>699</v>
      </c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 t="s">
        <v>699</v>
      </c>
      <c r="CS818" s="62"/>
      <c r="CT818" s="62"/>
      <c r="CU818" s="62"/>
      <c r="CV818" s="62"/>
      <c r="CW818" s="3876"/>
      <c r="CX818" s="3876"/>
      <c r="CY818" s="3876"/>
      <c r="CZ818" s="3876"/>
      <c r="DA818" s="3876"/>
      <c r="DB818" s="3876"/>
      <c r="DC818" s="3876"/>
      <c r="DD818" s="3876" t="s">
        <v>454</v>
      </c>
      <c r="DE818" s="3876"/>
      <c r="DF818" s="3876"/>
      <c r="DG818" s="3876"/>
      <c r="DH818" s="3876"/>
      <c r="DI818" s="3876"/>
      <c r="DJ818" s="3876"/>
      <c r="DK818" s="3877"/>
      <c r="DL818" s="62"/>
      <c r="DM818" s="107"/>
    </row>
    <row r="819" spans="1:117" ht="30" customHeight="1" x14ac:dyDescent="0.25">
      <c r="A819" s="4726"/>
      <c r="B819" s="4733"/>
      <c r="C819" s="3126" t="s">
        <v>202</v>
      </c>
      <c r="D819" s="3109"/>
      <c r="E819" s="209"/>
      <c r="F819" s="3035"/>
      <c r="G819" s="3035"/>
      <c r="H819" s="3035"/>
      <c r="I819" s="3035"/>
      <c r="J819" s="3035"/>
      <c r="K819" s="209"/>
      <c r="L819" s="209"/>
      <c r="M819" s="210"/>
      <c r="N819" s="210"/>
      <c r="O819" s="2334"/>
      <c r="P819" s="210"/>
      <c r="Q819" s="210"/>
      <c r="R819" s="3036"/>
      <c r="S819" s="210"/>
      <c r="T819" s="210"/>
      <c r="U819" s="210"/>
      <c r="V819" s="210"/>
      <c r="W819" s="210"/>
      <c r="X819" s="210"/>
      <c r="Y819" s="210"/>
      <c r="Z819" s="210"/>
      <c r="AA819" s="2334"/>
      <c r="AB819" s="3037" t="e">
        <v>#REF!</v>
      </c>
      <c r="AC819" s="3038" t="e">
        <v>#REF!</v>
      </c>
      <c r="AD819" s="3038" t="e">
        <v>#REF!</v>
      </c>
      <c r="AE819" s="3038">
        <v>41379</v>
      </c>
      <c r="AF819" s="3038" t="e">
        <v>#REF!</v>
      </c>
      <c r="AG819" s="3038" t="e">
        <v>#REF!</v>
      </c>
      <c r="AH819" s="3038" t="e">
        <v>#REF!</v>
      </c>
      <c r="AI819" s="3038" t="e">
        <v>#REF!</v>
      </c>
      <c r="AJ819" s="3038" t="s">
        <v>25</v>
      </c>
      <c r="AK819" s="3038" t="e">
        <v>#REF!</v>
      </c>
      <c r="AL819" s="3038" t="e">
        <v>#REF!</v>
      </c>
      <c r="AM819" s="926" t="e">
        <v>#REF!</v>
      </c>
      <c r="AN819" s="926" t="e">
        <v>#REF!</v>
      </c>
      <c r="AO819" s="926" t="e">
        <v>#REF!</v>
      </c>
      <c r="AP819" s="926" t="e">
        <v>#REF!</v>
      </c>
      <c r="AQ819" s="926" t="e">
        <v>#REF!</v>
      </c>
      <c r="AR819" s="926">
        <v>41409</v>
      </c>
      <c r="AS819" s="926">
        <v>41813</v>
      </c>
      <c r="AT819" s="926">
        <v>41848</v>
      </c>
      <c r="AU819" s="3037">
        <v>41497</v>
      </c>
      <c r="AV819" s="926">
        <v>41504</v>
      </c>
      <c r="AW819" s="3037">
        <v>41904</v>
      </c>
      <c r="AX819" s="926" t="e">
        <v>#REF!</v>
      </c>
      <c r="AY819" s="926">
        <v>41981</v>
      </c>
      <c r="AZ819" s="926">
        <v>41644</v>
      </c>
      <c r="BA819" s="926" t="e">
        <v>#REF!</v>
      </c>
      <c r="BB819" s="926" t="e">
        <v>#REF!</v>
      </c>
      <c r="BC819" s="926" t="e">
        <v>#REF!</v>
      </c>
      <c r="BD819" s="926" t="e">
        <v>#REF!</v>
      </c>
      <c r="BE819" s="926" t="e">
        <v>#REF!</v>
      </c>
      <c r="BF819" s="926" t="e">
        <v>#REF!</v>
      </c>
      <c r="BG819" s="926">
        <v>42255</v>
      </c>
      <c r="BH819" s="926" t="s">
        <v>25</v>
      </c>
      <c r="BI819" s="926">
        <v>42289</v>
      </c>
      <c r="BJ819" s="926" t="e">
        <v>#REF!</v>
      </c>
      <c r="BK819" s="926" t="e">
        <v>#REF!</v>
      </c>
      <c r="BL819" s="210" t="e">
        <v>#REF!</v>
      </c>
      <c r="BM819" s="210" t="e">
        <v>#REF!</v>
      </c>
      <c r="BN819" s="210" t="e">
        <v>#REF!</v>
      </c>
      <c r="BO819" s="926" t="e">
        <v>#REF!</v>
      </c>
      <c r="BP819" s="926" t="e">
        <v>#REF!</v>
      </c>
      <c r="BQ819" s="926" t="e">
        <v>#REF!</v>
      </c>
      <c r="BR819" s="926" t="e">
        <v>#REF!</v>
      </c>
      <c r="BS819" s="926" t="e">
        <v>#REF!</v>
      </c>
      <c r="BT819" s="926" t="s">
        <v>454</v>
      </c>
      <c r="BU819" s="926" t="e">
        <v>#REF!</v>
      </c>
      <c r="BV819" s="926" t="e">
        <v>#REF!</v>
      </c>
      <c r="BW819" s="926" t="e">
        <v>#REF!</v>
      </c>
      <c r="BX819" s="926" t="e">
        <v>#REF!</v>
      </c>
      <c r="BY819" s="926" t="e">
        <v>#REF!</v>
      </c>
      <c r="BZ819" s="3042" t="e">
        <v>#REF!</v>
      </c>
      <c r="CA819" s="3050">
        <f>CA822-4</f>
        <v>42842</v>
      </c>
      <c r="CB819" s="2994">
        <f>CB822-4</f>
        <v>42870</v>
      </c>
      <c r="CC819" s="3087">
        <f>CC822-4</f>
        <v>42898</v>
      </c>
      <c r="CD819" s="2994">
        <f>CD822-4</f>
        <v>42926</v>
      </c>
      <c r="CE819" s="3087">
        <f>CE822-4</f>
        <v>42954</v>
      </c>
      <c r="CF819" s="639" t="s">
        <v>699</v>
      </c>
      <c r="CG819" s="1844" t="e">
        <f t="shared" ref="CG819:CS819" si="890">CG822-4</f>
        <v>#REF!</v>
      </c>
      <c r="CH819" s="1844" t="e">
        <f t="shared" si="890"/>
        <v>#REF!</v>
      </c>
      <c r="CI819" s="1844" t="e">
        <f t="shared" si="890"/>
        <v>#REF!</v>
      </c>
      <c r="CJ819" s="1844" t="e">
        <f t="shared" si="890"/>
        <v>#REF!</v>
      </c>
      <c r="CK819" s="1844" t="e">
        <f t="shared" si="890"/>
        <v>#REF!</v>
      </c>
      <c r="CL819" s="1844" t="e">
        <f t="shared" si="890"/>
        <v>#REF!</v>
      </c>
      <c r="CM819" s="1844" t="e">
        <f t="shared" si="890"/>
        <v>#REF!</v>
      </c>
      <c r="CN819" s="1844" t="e">
        <f t="shared" si="890"/>
        <v>#REF!</v>
      </c>
      <c r="CO819" s="1844" t="e">
        <f t="shared" si="890"/>
        <v>#REF!</v>
      </c>
      <c r="CP819" s="1844" t="e">
        <f t="shared" si="890"/>
        <v>#REF!</v>
      </c>
      <c r="CQ819" s="1844" t="e">
        <f t="shared" si="890"/>
        <v>#REF!</v>
      </c>
      <c r="CR819" s="639" t="s">
        <v>699</v>
      </c>
      <c r="CS819" s="1844" t="e">
        <f t="shared" si="890"/>
        <v>#REF!</v>
      </c>
      <c r="CT819" s="1844" t="e">
        <f>CT822-4</f>
        <v>#REF!</v>
      </c>
      <c r="CU819" s="1844">
        <f>CU822-4</f>
        <v>43437</v>
      </c>
      <c r="CV819" s="1844">
        <f>CV822-4</f>
        <v>43479</v>
      </c>
      <c r="CW819" s="3884">
        <f>CW822-4</f>
        <v>43514</v>
      </c>
      <c r="CX819" s="3884">
        <f>CX822-4</f>
        <v>43542</v>
      </c>
      <c r="CY819" s="3884">
        <f t="shared" ref="CY819:DG819" si="891">CY822-4</f>
        <v>43577</v>
      </c>
      <c r="CZ819" s="3884">
        <f t="shared" si="891"/>
        <v>43605</v>
      </c>
      <c r="DA819" s="3884">
        <f t="shared" si="891"/>
        <v>43640</v>
      </c>
      <c r="DB819" s="3884">
        <f t="shared" si="891"/>
        <v>43303</v>
      </c>
      <c r="DC819" s="3884">
        <f t="shared" si="891"/>
        <v>43703</v>
      </c>
      <c r="DD819" s="3884" t="s">
        <v>454</v>
      </c>
      <c r="DE819" s="3884">
        <f t="shared" si="891"/>
        <v>43731</v>
      </c>
      <c r="DF819" s="3884">
        <f t="shared" si="891"/>
        <v>43766</v>
      </c>
      <c r="DG819" s="3884">
        <f t="shared" si="891"/>
        <v>43808</v>
      </c>
      <c r="DH819" s="3884">
        <f>DH822-4</f>
        <v>43843</v>
      </c>
      <c r="DI819" s="3884">
        <f>DI822-4</f>
        <v>43878</v>
      </c>
      <c r="DJ819" s="3884">
        <f>DJ822-4</f>
        <v>43913</v>
      </c>
      <c r="DK819" s="3886">
        <f>DK822-4</f>
        <v>43941</v>
      </c>
      <c r="DL819" s="1844"/>
      <c r="DM819" s="3671"/>
    </row>
    <row r="820" spans="1:117" ht="30" customHeight="1" x14ac:dyDescent="0.25">
      <c r="A820" s="4726"/>
      <c r="B820" s="4733"/>
      <c r="C820" s="3111" t="s">
        <v>600</v>
      </c>
      <c r="D820" s="3109"/>
      <c r="E820" s="209"/>
      <c r="F820" s="3035"/>
      <c r="G820" s="3035"/>
      <c r="H820" s="3035"/>
      <c r="I820" s="3035"/>
      <c r="J820" s="3035"/>
      <c r="K820" s="209"/>
      <c r="L820" s="209"/>
      <c r="M820" s="210"/>
      <c r="N820" s="210"/>
      <c r="O820" s="2334"/>
      <c r="P820" s="210"/>
      <c r="Q820" s="210"/>
      <c r="R820" s="3036"/>
      <c r="S820" s="210"/>
      <c r="T820" s="210"/>
      <c r="U820" s="210"/>
      <c r="V820" s="210"/>
      <c r="W820" s="210"/>
      <c r="X820" s="210"/>
      <c r="Y820" s="210"/>
      <c r="Z820" s="210"/>
      <c r="AA820" s="2334"/>
      <c r="AB820" s="3037" t="e">
        <v>#REF!</v>
      </c>
      <c r="AC820" s="3038" t="e">
        <v>#REF!</v>
      </c>
      <c r="AD820" s="3038" t="e">
        <v>#REF!</v>
      </c>
      <c r="AE820" s="3038">
        <v>41383</v>
      </c>
      <c r="AF820" s="3038" t="e">
        <v>#REF!</v>
      </c>
      <c r="AG820" s="3038" t="e">
        <v>#REF!</v>
      </c>
      <c r="AH820" s="3038" t="e">
        <v>#REF!</v>
      </c>
      <c r="AI820" s="3038" t="e">
        <v>#REF!</v>
      </c>
      <c r="AJ820" s="3038" t="s">
        <v>25</v>
      </c>
      <c r="AK820" s="3038" t="e">
        <v>#REF!</v>
      </c>
      <c r="AL820" s="3038" t="e">
        <v>#REF!</v>
      </c>
      <c r="AM820" s="926" t="e">
        <v>#REF!</v>
      </c>
      <c r="AN820" s="926" t="e">
        <v>#REF!</v>
      </c>
      <c r="AO820" s="926" t="e">
        <v>#REF!</v>
      </c>
      <c r="AP820" s="926" t="e">
        <v>#REF!</v>
      </c>
      <c r="AQ820" s="926" t="e">
        <v>#REF!</v>
      </c>
      <c r="AR820" s="926">
        <v>41781</v>
      </c>
      <c r="AS820" s="926">
        <v>41817</v>
      </c>
      <c r="AT820" s="926">
        <v>41852</v>
      </c>
      <c r="AU820" s="3037">
        <v>41501</v>
      </c>
      <c r="AV820" s="926">
        <v>41508</v>
      </c>
      <c r="AW820" s="3037">
        <v>41543</v>
      </c>
      <c r="AX820" s="926" t="e">
        <v>#REF!</v>
      </c>
      <c r="AY820" s="926">
        <v>41985</v>
      </c>
      <c r="AZ820" s="926" t="e">
        <v>#REF!</v>
      </c>
      <c r="BA820" s="926" t="e">
        <v>#REF!</v>
      </c>
      <c r="BB820" s="926" t="e">
        <v>#REF!</v>
      </c>
      <c r="BC820" s="926" t="e">
        <v>#REF!</v>
      </c>
      <c r="BD820" s="926" t="e">
        <v>#REF!</v>
      </c>
      <c r="BE820" s="926" t="e">
        <v>#REF!</v>
      </c>
      <c r="BF820" s="926" t="e">
        <v>#REF!</v>
      </c>
      <c r="BG820" s="926" t="e">
        <v>#REF!</v>
      </c>
      <c r="BH820" s="926" t="s">
        <v>25</v>
      </c>
      <c r="BI820" s="926">
        <v>42300</v>
      </c>
      <c r="BJ820" s="926" t="e">
        <v>#REF!</v>
      </c>
      <c r="BK820" s="926" t="e">
        <v>#REF!</v>
      </c>
      <c r="BL820" s="210" t="e">
        <v>#REF!</v>
      </c>
      <c r="BM820" s="210" t="e">
        <v>#REF!</v>
      </c>
      <c r="BN820" s="210" t="e">
        <v>#REF!</v>
      </c>
      <c r="BO820" s="926" t="e">
        <v>#REF!</v>
      </c>
      <c r="BP820" s="926" t="e">
        <v>#REF!</v>
      </c>
      <c r="BQ820" s="926" t="e">
        <v>#REF!</v>
      </c>
      <c r="BR820" s="926" t="e">
        <v>#REF!</v>
      </c>
      <c r="BS820" s="926" t="e">
        <v>#REF!</v>
      </c>
      <c r="BT820" s="926" t="s">
        <v>454</v>
      </c>
      <c r="BU820" s="926" t="e">
        <v>#REF!</v>
      </c>
      <c r="BV820" s="926" t="e">
        <v>#REF!</v>
      </c>
      <c r="BW820" s="926" t="e">
        <v>#REF!</v>
      </c>
      <c r="BX820" s="926" t="e">
        <v>#REF!</v>
      </c>
      <c r="BY820" s="926" t="e">
        <v>#REF!</v>
      </c>
      <c r="BZ820" s="3042" t="e">
        <v>#REF!</v>
      </c>
      <c r="CA820" s="3051">
        <f>CA829-26</f>
        <v>42846</v>
      </c>
      <c r="CB820" s="2995">
        <f>CB829-26</f>
        <v>42874</v>
      </c>
      <c r="CC820" s="3088">
        <f>CC829-26</f>
        <v>42902</v>
      </c>
      <c r="CD820" s="2995">
        <f>CD829-26</f>
        <v>42930</v>
      </c>
      <c r="CE820" s="3088">
        <f>CE829-26</f>
        <v>42958</v>
      </c>
      <c r="CF820" s="62" t="s">
        <v>699</v>
      </c>
      <c r="CG820" s="50" t="e">
        <f t="shared" ref="CG820:CS820" si="892">CG829-26</f>
        <v>#REF!</v>
      </c>
      <c r="CH820" s="50" t="e">
        <f t="shared" si="892"/>
        <v>#REF!</v>
      </c>
      <c r="CI820" s="50" t="e">
        <f t="shared" si="892"/>
        <v>#REF!</v>
      </c>
      <c r="CJ820" s="50" t="e">
        <f t="shared" si="892"/>
        <v>#REF!</v>
      </c>
      <c r="CK820" s="50" t="e">
        <f t="shared" si="892"/>
        <v>#REF!</v>
      </c>
      <c r="CL820" s="50" t="e">
        <f t="shared" si="892"/>
        <v>#REF!</v>
      </c>
      <c r="CM820" s="50" t="e">
        <f t="shared" si="892"/>
        <v>#REF!</v>
      </c>
      <c r="CN820" s="50" t="e">
        <f t="shared" si="892"/>
        <v>#REF!</v>
      </c>
      <c r="CO820" s="50" t="e">
        <f t="shared" si="892"/>
        <v>#REF!</v>
      </c>
      <c r="CP820" s="50" t="e">
        <f t="shared" si="892"/>
        <v>#REF!</v>
      </c>
      <c r="CQ820" s="50" t="e">
        <f t="shared" si="892"/>
        <v>#REF!</v>
      </c>
      <c r="CR820" s="62" t="s">
        <v>699</v>
      </c>
      <c r="CS820" s="50" t="e">
        <f t="shared" si="892"/>
        <v>#REF!</v>
      </c>
      <c r="CT820" s="50" t="e">
        <f>CT829-26</f>
        <v>#REF!</v>
      </c>
      <c r="CU820" s="50">
        <f>CU829-26</f>
        <v>43441</v>
      </c>
      <c r="CV820" s="50">
        <f>CV829-26</f>
        <v>43483</v>
      </c>
      <c r="CW820" s="3887">
        <f>CW829-26</f>
        <v>43518</v>
      </c>
      <c r="CX820" s="3887">
        <f>CX829-26</f>
        <v>43546</v>
      </c>
      <c r="CY820" s="3887">
        <f t="shared" ref="CY820:DG820" si="893">CY829-26</f>
        <v>43581</v>
      </c>
      <c r="CZ820" s="3887">
        <f t="shared" si="893"/>
        <v>43609</v>
      </c>
      <c r="DA820" s="3887">
        <f t="shared" si="893"/>
        <v>43644</v>
      </c>
      <c r="DB820" s="3887">
        <f t="shared" si="893"/>
        <v>43307</v>
      </c>
      <c r="DC820" s="3887">
        <f t="shared" si="893"/>
        <v>43707</v>
      </c>
      <c r="DD820" s="3887" t="s">
        <v>454</v>
      </c>
      <c r="DE820" s="3887">
        <f t="shared" si="893"/>
        <v>43735</v>
      </c>
      <c r="DF820" s="3887">
        <f t="shared" si="893"/>
        <v>43770</v>
      </c>
      <c r="DG820" s="3887">
        <f t="shared" si="893"/>
        <v>43812</v>
      </c>
      <c r="DH820" s="3887">
        <f>DH829-26</f>
        <v>43847</v>
      </c>
      <c r="DI820" s="3887">
        <f>DI829-26</f>
        <v>43882</v>
      </c>
      <c r="DJ820" s="3887">
        <f>DJ829-26</f>
        <v>43917</v>
      </c>
      <c r="DK820" s="3888">
        <f>DK829-26</f>
        <v>43945</v>
      </c>
      <c r="DL820" s="50"/>
      <c r="DM820" s="53"/>
    </row>
    <row r="821" spans="1:117" ht="30" hidden="1" customHeight="1" x14ac:dyDescent="0.25">
      <c r="A821" s="4726"/>
      <c r="B821" s="4733"/>
      <c r="C821" s="3111" t="s">
        <v>152</v>
      </c>
      <c r="D821" s="3109"/>
      <c r="E821" s="209"/>
      <c r="F821" s="3035"/>
      <c r="G821" s="3035"/>
      <c r="H821" s="3035"/>
      <c r="I821" s="3035"/>
      <c r="J821" s="3035"/>
      <c r="K821" s="209"/>
      <c r="L821" s="209"/>
      <c r="M821" s="210"/>
      <c r="N821" s="210"/>
      <c r="O821" s="2334"/>
      <c r="P821" s="210"/>
      <c r="Q821" s="210"/>
      <c r="R821" s="3036"/>
      <c r="S821" s="210"/>
      <c r="T821" s="210"/>
      <c r="U821" s="210"/>
      <c r="V821" s="210"/>
      <c r="W821" s="210"/>
      <c r="X821" s="210"/>
      <c r="Y821" s="210"/>
      <c r="Z821" s="210"/>
      <c r="AA821" s="2334"/>
      <c r="AB821" s="3037"/>
      <c r="AC821" s="3038"/>
      <c r="AD821" s="3038"/>
      <c r="AE821" s="3038"/>
      <c r="AF821" s="3038"/>
      <c r="AG821" s="3038"/>
      <c r="AH821" s="3038"/>
      <c r="AI821" s="3038"/>
      <c r="AJ821" s="3038" t="s">
        <v>25</v>
      </c>
      <c r="AK821" s="3038"/>
      <c r="AL821" s="3038"/>
      <c r="AM821" s="926"/>
      <c r="AN821" s="926"/>
      <c r="AO821" s="926"/>
      <c r="AP821" s="926"/>
      <c r="AQ821" s="926"/>
      <c r="AR821" s="926"/>
      <c r="AS821" s="926"/>
      <c r="AT821" s="926"/>
      <c r="AU821" s="3037"/>
      <c r="AV821" s="926" t="s">
        <v>25</v>
      </c>
      <c r="AW821" s="3037"/>
      <c r="AX821" s="926"/>
      <c r="AY821" s="926"/>
      <c r="AZ821" s="926"/>
      <c r="BA821" s="926"/>
      <c r="BB821" s="926"/>
      <c r="BC821" s="926"/>
      <c r="BD821" s="926"/>
      <c r="BE821" s="926"/>
      <c r="BF821" s="926"/>
      <c r="BG821" s="926"/>
      <c r="BH821" s="926" t="s">
        <v>25</v>
      </c>
      <c r="BI821" s="926"/>
      <c r="BJ821" s="926"/>
      <c r="BK821" s="926"/>
      <c r="BL821" s="210"/>
      <c r="BM821" s="210"/>
      <c r="BN821" s="210"/>
      <c r="BO821" s="926"/>
      <c r="BP821" s="926"/>
      <c r="BQ821" s="926"/>
      <c r="BR821" s="926"/>
      <c r="BS821" s="926"/>
      <c r="BT821" s="926" t="s">
        <v>454</v>
      </c>
      <c r="BU821" s="926"/>
      <c r="BV821" s="926"/>
      <c r="BW821" s="926"/>
      <c r="BX821" s="926"/>
      <c r="BY821" s="926"/>
      <c r="BZ821" s="3042"/>
      <c r="CA821" s="3052"/>
      <c r="CB821" s="2996"/>
      <c r="CC821" s="3089"/>
      <c r="CD821" s="2996"/>
      <c r="CE821" s="3089"/>
      <c r="CF821" s="62" t="s">
        <v>699</v>
      </c>
      <c r="CG821" s="1708"/>
      <c r="CH821" s="1708"/>
      <c r="CI821" s="1708"/>
      <c r="CJ821" s="1708"/>
      <c r="CK821" s="1708"/>
      <c r="CL821" s="1708"/>
      <c r="CM821" s="1708"/>
      <c r="CN821" s="1708"/>
      <c r="CO821" s="1708"/>
      <c r="CP821" s="1708"/>
      <c r="CQ821" s="1708"/>
      <c r="CR821" s="62" t="s">
        <v>699</v>
      </c>
      <c r="CS821" s="1708"/>
      <c r="CT821" s="1708"/>
      <c r="CU821" s="1708"/>
      <c r="CV821" s="1708"/>
      <c r="CW821" s="3920"/>
      <c r="CX821" s="3920"/>
      <c r="CY821" s="3920"/>
      <c r="CZ821" s="3920"/>
      <c r="DA821" s="3920"/>
      <c r="DB821" s="3920"/>
      <c r="DC821" s="3920"/>
      <c r="DD821" s="3920" t="s">
        <v>454</v>
      </c>
      <c r="DE821" s="3920"/>
      <c r="DF821" s="3920"/>
      <c r="DG821" s="3920"/>
      <c r="DH821" s="3920"/>
      <c r="DI821" s="3920"/>
      <c r="DJ821" s="3920"/>
      <c r="DK821" s="3921"/>
      <c r="DL821" s="1708"/>
      <c r="DM821" s="1770"/>
    </row>
    <row r="822" spans="1:117" ht="30" customHeight="1" x14ac:dyDescent="0.25">
      <c r="A822" s="4726"/>
      <c r="B822" s="4733"/>
      <c r="C822" s="3126" t="s">
        <v>201</v>
      </c>
      <c r="D822" s="3109"/>
      <c r="E822" s="209"/>
      <c r="F822" s="3035"/>
      <c r="G822" s="3035"/>
      <c r="H822" s="3035"/>
      <c r="I822" s="3035"/>
      <c r="J822" s="3035"/>
      <c r="K822" s="209"/>
      <c r="L822" s="209"/>
      <c r="M822" s="210"/>
      <c r="N822" s="210"/>
      <c r="O822" s="2334"/>
      <c r="P822" s="210"/>
      <c r="Q822" s="210"/>
      <c r="R822" s="3036"/>
      <c r="S822" s="210"/>
      <c r="T822" s="210"/>
      <c r="U822" s="210"/>
      <c r="V822" s="210"/>
      <c r="W822" s="210"/>
      <c r="X822" s="210"/>
      <c r="Y822" s="210"/>
      <c r="Z822" s="210"/>
      <c r="AA822" s="2334"/>
      <c r="AB822" s="3037" t="e">
        <v>#REF!</v>
      </c>
      <c r="AC822" s="3038" t="e">
        <v>#REF!</v>
      </c>
      <c r="AD822" s="3038" t="e">
        <v>#REF!</v>
      </c>
      <c r="AE822" s="3038">
        <v>41383</v>
      </c>
      <c r="AF822" s="3038" t="e">
        <v>#REF!</v>
      </c>
      <c r="AG822" s="3038" t="e">
        <v>#REF!</v>
      </c>
      <c r="AH822" s="3038" t="e">
        <v>#REF!</v>
      </c>
      <c r="AI822" s="3038" t="e">
        <v>#REF!</v>
      </c>
      <c r="AJ822" s="3038" t="s">
        <v>25</v>
      </c>
      <c r="AK822" s="3038" t="e">
        <v>#REF!</v>
      </c>
      <c r="AL822" s="3038" t="e">
        <v>#REF!</v>
      </c>
      <c r="AM822" s="926" t="e">
        <v>#REF!</v>
      </c>
      <c r="AN822" s="926" t="e">
        <v>#REF!</v>
      </c>
      <c r="AO822" s="926" t="e">
        <v>#REF!</v>
      </c>
      <c r="AP822" s="926" t="e">
        <v>#REF!</v>
      </c>
      <c r="AQ822" s="926" t="e">
        <v>#REF!</v>
      </c>
      <c r="AR822" s="926">
        <v>41781</v>
      </c>
      <c r="AS822" s="926">
        <v>41817</v>
      </c>
      <c r="AT822" s="926">
        <v>41852</v>
      </c>
      <c r="AU822" s="3037">
        <v>41501</v>
      </c>
      <c r="AV822" s="926">
        <v>41508</v>
      </c>
      <c r="AW822" s="3037">
        <v>41543</v>
      </c>
      <c r="AX822" s="926" t="e">
        <v>#REF!</v>
      </c>
      <c r="AY822" s="926">
        <v>41985</v>
      </c>
      <c r="AZ822" s="926" t="e">
        <v>#REF!</v>
      </c>
      <c r="BA822" s="926" t="e">
        <v>#REF!</v>
      </c>
      <c r="BB822" s="926" t="e">
        <v>#REF!</v>
      </c>
      <c r="BC822" s="926" t="e">
        <v>#REF!</v>
      </c>
      <c r="BD822" s="926" t="e">
        <v>#REF!</v>
      </c>
      <c r="BE822" s="926" t="e">
        <v>#REF!</v>
      </c>
      <c r="BF822" s="926" t="e">
        <v>#REF!</v>
      </c>
      <c r="BG822" s="926" t="e">
        <v>#REF!</v>
      </c>
      <c r="BH822" s="926" t="s">
        <v>25</v>
      </c>
      <c r="BI822" s="926">
        <v>42293</v>
      </c>
      <c r="BJ822" s="926" t="e">
        <v>#REF!</v>
      </c>
      <c r="BK822" s="926" t="e">
        <v>#REF!</v>
      </c>
      <c r="BL822" s="210" t="e">
        <v>#REF!</v>
      </c>
      <c r="BM822" s="210" t="e">
        <v>#REF!</v>
      </c>
      <c r="BN822" s="210" t="e">
        <v>#REF!</v>
      </c>
      <c r="BO822" s="926" t="e">
        <v>#REF!</v>
      </c>
      <c r="BP822" s="926" t="e">
        <v>#REF!</v>
      </c>
      <c r="BQ822" s="926" t="e">
        <v>#REF!</v>
      </c>
      <c r="BR822" s="926" t="e">
        <v>#REF!</v>
      </c>
      <c r="BS822" s="926" t="e">
        <v>#REF!</v>
      </c>
      <c r="BT822" s="926" t="s">
        <v>454</v>
      </c>
      <c r="BU822" s="926" t="e">
        <v>#REF!</v>
      </c>
      <c r="BV822" s="926" t="e">
        <v>#REF!</v>
      </c>
      <c r="BW822" s="926" t="e">
        <v>#REF!</v>
      </c>
      <c r="BX822" s="926" t="e">
        <v>#REF!</v>
      </c>
      <c r="BY822" s="926" t="e">
        <v>#REF!</v>
      </c>
      <c r="BZ822" s="3042" t="e">
        <v>#REF!</v>
      </c>
      <c r="CA822" s="3050">
        <f>CA829-26</f>
        <v>42846</v>
      </c>
      <c r="CB822" s="2994">
        <f>CB829-26</f>
        <v>42874</v>
      </c>
      <c r="CC822" s="3087">
        <f>CC829-26</f>
        <v>42902</v>
      </c>
      <c r="CD822" s="2994">
        <f>CD829-26</f>
        <v>42930</v>
      </c>
      <c r="CE822" s="3087">
        <f>CE829-26</f>
        <v>42958</v>
      </c>
      <c r="CF822" s="639" t="s">
        <v>699</v>
      </c>
      <c r="CG822" s="1844" t="e">
        <f t="shared" ref="CG822:CS822" si="894">CG829-26</f>
        <v>#REF!</v>
      </c>
      <c r="CH822" s="1844" t="e">
        <f t="shared" si="894"/>
        <v>#REF!</v>
      </c>
      <c r="CI822" s="1844" t="e">
        <f t="shared" si="894"/>
        <v>#REF!</v>
      </c>
      <c r="CJ822" s="1844" t="e">
        <f t="shared" si="894"/>
        <v>#REF!</v>
      </c>
      <c r="CK822" s="1844" t="e">
        <f t="shared" si="894"/>
        <v>#REF!</v>
      </c>
      <c r="CL822" s="1844" t="e">
        <f t="shared" si="894"/>
        <v>#REF!</v>
      </c>
      <c r="CM822" s="1844" t="e">
        <f t="shared" si="894"/>
        <v>#REF!</v>
      </c>
      <c r="CN822" s="1844" t="e">
        <f t="shared" si="894"/>
        <v>#REF!</v>
      </c>
      <c r="CO822" s="1844" t="e">
        <f t="shared" si="894"/>
        <v>#REF!</v>
      </c>
      <c r="CP822" s="1844" t="e">
        <f t="shared" si="894"/>
        <v>#REF!</v>
      </c>
      <c r="CQ822" s="1844" t="e">
        <f t="shared" si="894"/>
        <v>#REF!</v>
      </c>
      <c r="CR822" s="639" t="s">
        <v>699</v>
      </c>
      <c r="CS822" s="1844" t="e">
        <f t="shared" si="894"/>
        <v>#REF!</v>
      </c>
      <c r="CT822" s="1844" t="e">
        <f>CT829-26</f>
        <v>#REF!</v>
      </c>
      <c r="CU822" s="1844">
        <f>CU829-26</f>
        <v>43441</v>
      </c>
      <c r="CV822" s="1844">
        <f>CV829-26</f>
        <v>43483</v>
      </c>
      <c r="CW822" s="3884">
        <f>CW829-26</f>
        <v>43518</v>
      </c>
      <c r="CX822" s="3884">
        <f>CX829-26</f>
        <v>43546</v>
      </c>
      <c r="CY822" s="3884">
        <f t="shared" ref="CY822:DG822" si="895">CY829-26</f>
        <v>43581</v>
      </c>
      <c r="CZ822" s="3884">
        <f t="shared" si="895"/>
        <v>43609</v>
      </c>
      <c r="DA822" s="3884">
        <f t="shared" si="895"/>
        <v>43644</v>
      </c>
      <c r="DB822" s="3884">
        <f t="shared" si="895"/>
        <v>43307</v>
      </c>
      <c r="DC822" s="3884">
        <f t="shared" si="895"/>
        <v>43707</v>
      </c>
      <c r="DD822" s="3884" t="s">
        <v>454</v>
      </c>
      <c r="DE822" s="3884">
        <f t="shared" si="895"/>
        <v>43735</v>
      </c>
      <c r="DF822" s="3884">
        <f t="shared" si="895"/>
        <v>43770</v>
      </c>
      <c r="DG822" s="3884">
        <f t="shared" si="895"/>
        <v>43812</v>
      </c>
      <c r="DH822" s="3884">
        <f>DH829-26</f>
        <v>43847</v>
      </c>
      <c r="DI822" s="3884">
        <f>DI829-26</f>
        <v>43882</v>
      </c>
      <c r="DJ822" s="3884">
        <f>DJ829-26</f>
        <v>43917</v>
      </c>
      <c r="DK822" s="3886">
        <f>DK829-26</f>
        <v>43945</v>
      </c>
      <c r="DL822" s="1844"/>
      <c r="DM822" s="3671"/>
    </row>
    <row r="823" spans="1:117" ht="30" customHeight="1" x14ac:dyDescent="0.25">
      <c r="A823" s="4726"/>
      <c r="B823" s="4733"/>
      <c r="C823" s="3111" t="s">
        <v>80</v>
      </c>
      <c r="D823" s="3109"/>
      <c r="E823" s="209"/>
      <c r="F823" s="3035"/>
      <c r="G823" s="3035"/>
      <c r="H823" s="3035"/>
      <c r="I823" s="3035"/>
      <c r="J823" s="3035"/>
      <c r="K823" s="209"/>
      <c r="L823" s="209"/>
      <c r="M823" s="210"/>
      <c r="N823" s="210"/>
      <c r="O823" s="2334"/>
      <c r="P823" s="210"/>
      <c r="Q823" s="210"/>
      <c r="R823" s="3036"/>
      <c r="S823" s="210"/>
      <c r="T823" s="210"/>
      <c r="U823" s="210"/>
      <c r="V823" s="210"/>
      <c r="W823" s="210"/>
      <c r="X823" s="210"/>
      <c r="Y823" s="210"/>
      <c r="Z823" s="210"/>
      <c r="AA823" s="2334"/>
      <c r="AB823" s="3037" t="e">
        <v>#REF!</v>
      </c>
      <c r="AC823" s="3038" t="e">
        <v>#REF!</v>
      </c>
      <c r="AD823" s="3038" t="e">
        <v>#REF!</v>
      </c>
      <c r="AE823" s="3038">
        <v>41397</v>
      </c>
      <c r="AF823" s="3038" t="e">
        <v>#REF!</v>
      </c>
      <c r="AG823" s="3038" t="e">
        <v>#REF!</v>
      </c>
      <c r="AH823" s="3038" t="e">
        <v>#REF!</v>
      </c>
      <c r="AI823" s="3038" t="e">
        <v>#REF!</v>
      </c>
      <c r="AJ823" s="3038" t="s">
        <v>25</v>
      </c>
      <c r="AK823" s="3038" t="e">
        <v>#REF!</v>
      </c>
      <c r="AL823" s="3038" t="e">
        <v>#REF!</v>
      </c>
      <c r="AM823" s="926" t="e">
        <v>#REF!</v>
      </c>
      <c r="AN823" s="926" t="e">
        <v>#REF!</v>
      </c>
      <c r="AO823" s="926" t="e">
        <v>#REF!</v>
      </c>
      <c r="AP823" s="926" t="e">
        <v>#REF!</v>
      </c>
      <c r="AQ823" s="926" t="e">
        <v>#REF!</v>
      </c>
      <c r="AR823" s="926">
        <v>41796</v>
      </c>
      <c r="AS823" s="926">
        <v>41831</v>
      </c>
      <c r="AT823" s="926">
        <v>41866</v>
      </c>
      <c r="AU823" s="3037">
        <v>41515</v>
      </c>
      <c r="AV823" s="926" t="s">
        <v>25</v>
      </c>
      <c r="AW823" s="3037">
        <v>41929</v>
      </c>
      <c r="AX823" s="926" t="e">
        <v>#REF!</v>
      </c>
      <c r="AY823" s="926">
        <v>41999</v>
      </c>
      <c r="AZ823" s="926" t="e">
        <v>#REF!</v>
      </c>
      <c r="BA823" s="926" t="e">
        <v>#REF!</v>
      </c>
      <c r="BB823" s="926" t="e">
        <v>#REF!</v>
      </c>
      <c r="BC823" s="926" t="e">
        <v>#REF!</v>
      </c>
      <c r="BD823" s="926" t="e">
        <v>#REF!</v>
      </c>
      <c r="BE823" s="926" t="e">
        <v>#REF!</v>
      </c>
      <c r="BF823" s="926" t="e">
        <v>#REF!</v>
      </c>
      <c r="BG823" s="926" t="e">
        <v>#REF!</v>
      </c>
      <c r="BH823" s="926" t="s">
        <v>25</v>
      </c>
      <c r="BI823" s="926">
        <v>42314</v>
      </c>
      <c r="BJ823" s="926" t="e">
        <v>#REF!</v>
      </c>
      <c r="BK823" s="926" t="e">
        <v>#REF!</v>
      </c>
      <c r="BL823" s="210" t="e">
        <v>#REF!</v>
      </c>
      <c r="BM823" s="210" t="e">
        <v>#REF!</v>
      </c>
      <c r="BN823" s="210" t="e">
        <v>#REF!</v>
      </c>
      <c r="BO823" s="926" t="e">
        <v>#REF!</v>
      </c>
      <c r="BP823" s="926" t="e">
        <v>#REF!</v>
      </c>
      <c r="BQ823" s="926" t="e">
        <v>#REF!</v>
      </c>
      <c r="BR823" s="926" t="e">
        <v>#REF!</v>
      </c>
      <c r="BS823" s="926" t="e">
        <v>#REF!</v>
      </c>
      <c r="BT823" s="926" t="s">
        <v>454</v>
      </c>
      <c r="BU823" s="926" t="e">
        <v>#REF!</v>
      </c>
      <c r="BV823" s="926" t="e">
        <v>#REF!</v>
      </c>
      <c r="BW823" s="926" t="e">
        <v>#REF!</v>
      </c>
      <c r="BX823" s="926" t="e">
        <v>#REF!</v>
      </c>
      <c r="BY823" s="926" t="e">
        <v>#REF!</v>
      </c>
      <c r="BZ823" s="3042" t="e">
        <v>#REF!</v>
      </c>
      <c r="CA823" s="3053">
        <f>CA822+14</f>
        <v>42860</v>
      </c>
      <c r="CB823" s="2997">
        <f>CB822+14</f>
        <v>42888</v>
      </c>
      <c r="CC823" s="3090">
        <f>CC822+14</f>
        <v>42916</v>
      </c>
      <c r="CD823" s="2997">
        <f>CD822+14</f>
        <v>42944</v>
      </c>
      <c r="CE823" s="3090">
        <f>CE822+14</f>
        <v>42972</v>
      </c>
      <c r="CF823" s="62" t="s">
        <v>699</v>
      </c>
      <c r="CG823" s="14" t="e">
        <f t="shared" ref="CG823:CS823" si="896">CG822+14</f>
        <v>#REF!</v>
      </c>
      <c r="CH823" s="14" t="e">
        <f t="shared" si="896"/>
        <v>#REF!</v>
      </c>
      <c r="CI823" s="14" t="e">
        <f t="shared" si="896"/>
        <v>#REF!</v>
      </c>
      <c r="CJ823" s="14" t="e">
        <f t="shared" si="896"/>
        <v>#REF!</v>
      </c>
      <c r="CK823" s="14" t="e">
        <f t="shared" si="896"/>
        <v>#REF!</v>
      </c>
      <c r="CL823" s="14" t="e">
        <f t="shared" si="896"/>
        <v>#REF!</v>
      </c>
      <c r="CM823" s="14" t="e">
        <f t="shared" si="896"/>
        <v>#REF!</v>
      </c>
      <c r="CN823" s="14" t="e">
        <f t="shared" si="896"/>
        <v>#REF!</v>
      </c>
      <c r="CO823" s="14" t="e">
        <f t="shared" si="896"/>
        <v>#REF!</v>
      </c>
      <c r="CP823" s="14" t="e">
        <f t="shared" si="896"/>
        <v>#REF!</v>
      </c>
      <c r="CQ823" s="14" t="e">
        <f t="shared" si="896"/>
        <v>#REF!</v>
      </c>
      <c r="CR823" s="62" t="s">
        <v>699</v>
      </c>
      <c r="CS823" s="14" t="e">
        <f t="shared" si="896"/>
        <v>#REF!</v>
      </c>
      <c r="CT823" s="14" t="e">
        <f>CT822+14</f>
        <v>#REF!</v>
      </c>
      <c r="CU823" s="14">
        <f>CU822+14</f>
        <v>43455</v>
      </c>
      <c r="CV823" s="14">
        <f>CV822+14</f>
        <v>43497</v>
      </c>
      <c r="CW823" s="3891">
        <f>CW822+14</f>
        <v>43532</v>
      </c>
      <c r="CX823" s="3891">
        <f>CX822+14</f>
        <v>43560</v>
      </c>
      <c r="CY823" s="3891">
        <f t="shared" ref="CY823:DG823" si="897">CY822+14</f>
        <v>43595</v>
      </c>
      <c r="CZ823" s="3891">
        <f t="shared" si="897"/>
        <v>43623</v>
      </c>
      <c r="DA823" s="3891">
        <f t="shared" si="897"/>
        <v>43658</v>
      </c>
      <c r="DB823" s="3891">
        <f t="shared" si="897"/>
        <v>43321</v>
      </c>
      <c r="DC823" s="3891">
        <f t="shared" si="897"/>
        <v>43721</v>
      </c>
      <c r="DD823" s="3891" t="s">
        <v>454</v>
      </c>
      <c r="DE823" s="3891">
        <f t="shared" si="897"/>
        <v>43749</v>
      </c>
      <c r="DF823" s="3891">
        <f t="shared" si="897"/>
        <v>43784</v>
      </c>
      <c r="DG823" s="3891">
        <f t="shared" si="897"/>
        <v>43826</v>
      </c>
      <c r="DH823" s="3891">
        <f>DH822+14</f>
        <v>43861</v>
      </c>
      <c r="DI823" s="3891">
        <f>DI822+14</f>
        <v>43896</v>
      </c>
      <c r="DJ823" s="3891">
        <f>DJ822+14</f>
        <v>43931</v>
      </c>
      <c r="DK823" s="3892">
        <f>DK822+14</f>
        <v>43959</v>
      </c>
      <c r="DL823" s="14"/>
      <c r="DM823" s="342"/>
    </row>
    <row r="824" spans="1:117" ht="30" customHeight="1" x14ac:dyDescent="0.25">
      <c r="A824" s="4726"/>
      <c r="B824" s="4733"/>
      <c r="C824" s="3111" t="s">
        <v>86</v>
      </c>
      <c r="D824" s="3109"/>
      <c r="E824" s="209"/>
      <c r="F824" s="3035"/>
      <c r="G824" s="3035"/>
      <c r="H824" s="3035"/>
      <c r="I824" s="3035"/>
      <c r="J824" s="3035"/>
      <c r="K824" s="209"/>
      <c r="L824" s="209"/>
      <c r="M824" s="210"/>
      <c r="N824" s="210"/>
      <c r="O824" s="2334"/>
      <c r="P824" s="210"/>
      <c r="Q824" s="210"/>
      <c r="R824" s="3036"/>
      <c r="S824" s="210"/>
      <c r="T824" s="210"/>
      <c r="U824" s="210"/>
      <c r="V824" s="210"/>
      <c r="W824" s="210"/>
      <c r="X824" s="210"/>
      <c r="Y824" s="210"/>
      <c r="Z824" s="210"/>
      <c r="AA824" s="2334"/>
      <c r="AB824" s="3037" t="e">
        <v>#REF!</v>
      </c>
      <c r="AC824" s="3038" t="e">
        <v>#REF!</v>
      </c>
      <c r="AD824" s="3038" t="e">
        <v>#REF!</v>
      </c>
      <c r="AE824" s="3038">
        <v>41402</v>
      </c>
      <c r="AF824" s="3038" t="e">
        <v>#REF!</v>
      </c>
      <c r="AG824" s="3038" t="e">
        <v>#REF!</v>
      </c>
      <c r="AH824" s="3038" t="e">
        <v>#REF!</v>
      </c>
      <c r="AI824" s="3038" t="e">
        <v>#REF!</v>
      </c>
      <c r="AJ824" s="3038" t="s">
        <v>25</v>
      </c>
      <c r="AK824" s="3038" t="e">
        <v>#REF!</v>
      </c>
      <c r="AL824" s="3038" t="e">
        <v>#REF!</v>
      </c>
      <c r="AM824" s="926" t="e">
        <v>#REF!</v>
      </c>
      <c r="AN824" s="926" t="e">
        <v>#REF!</v>
      </c>
      <c r="AO824" s="926" t="e">
        <v>#REF!</v>
      </c>
      <c r="AP824" s="926" t="e">
        <v>#REF!</v>
      </c>
      <c r="AQ824" s="926" t="e">
        <v>#REF!</v>
      </c>
      <c r="AR824" s="926">
        <v>41801</v>
      </c>
      <c r="AS824" s="926">
        <v>41836</v>
      </c>
      <c r="AT824" s="926">
        <v>41871</v>
      </c>
      <c r="AU824" s="3037">
        <v>41520</v>
      </c>
      <c r="AV824" s="926" t="s">
        <v>25</v>
      </c>
      <c r="AW824" s="3037">
        <v>41934</v>
      </c>
      <c r="AX824" s="926" t="e">
        <v>#REF!</v>
      </c>
      <c r="AY824" s="926">
        <v>42004</v>
      </c>
      <c r="AZ824" s="926" t="e">
        <v>#REF!</v>
      </c>
      <c r="BA824" s="926" t="e">
        <v>#REF!</v>
      </c>
      <c r="BB824" s="926" t="e">
        <v>#REF!</v>
      </c>
      <c r="BC824" s="926" t="e">
        <v>#REF!</v>
      </c>
      <c r="BD824" s="926" t="e">
        <v>#REF!</v>
      </c>
      <c r="BE824" s="926" t="e">
        <v>#REF!</v>
      </c>
      <c r="BF824" s="926" t="e">
        <v>#REF!</v>
      </c>
      <c r="BG824" s="926" t="e">
        <v>#REF!</v>
      </c>
      <c r="BH824" s="926" t="s">
        <v>25</v>
      </c>
      <c r="BI824" s="926">
        <v>42319</v>
      </c>
      <c r="BJ824" s="926" t="e">
        <v>#REF!</v>
      </c>
      <c r="BK824" s="926" t="e">
        <v>#REF!</v>
      </c>
      <c r="BL824" s="210" t="e">
        <v>#REF!</v>
      </c>
      <c r="BM824" s="210" t="e">
        <v>#REF!</v>
      </c>
      <c r="BN824" s="210" t="e">
        <v>#REF!</v>
      </c>
      <c r="BO824" s="926" t="e">
        <v>#REF!</v>
      </c>
      <c r="BP824" s="926" t="e">
        <v>#REF!</v>
      </c>
      <c r="BQ824" s="926" t="e">
        <v>#REF!</v>
      </c>
      <c r="BR824" s="926" t="e">
        <v>#REF!</v>
      </c>
      <c r="BS824" s="926" t="e">
        <v>#REF!</v>
      </c>
      <c r="BT824" s="926" t="s">
        <v>454</v>
      </c>
      <c r="BU824" s="926" t="e">
        <v>#REF!</v>
      </c>
      <c r="BV824" s="926" t="e">
        <v>#REF!</v>
      </c>
      <c r="BW824" s="926" t="e">
        <v>#REF!</v>
      </c>
      <c r="BX824" s="926" t="e">
        <v>#REF!</v>
      </c>
      <c r="BY824" s="926" t="e">
        <v>#REF!</v>
      </c>
      <c r="BZ824" s="3042" t="e">
        <v>#REF!</v>
      </c>
      <c r="CA824" s="3048">
        <f>CA823+5</f>
        <v>42865</v>
      </c>
      <c r="CB824" s="2990">
        <f>CB823+5</f>
        <v>42893</v>
      </c>
      <c r="CC824" s="3083">
        <f>CC823+5</f>
        <v>42921</v>
      </c>
      <c r="CD824" s="2990">
        <f>CD823+5</f>
        <v>42949</v>
      </c>
      <c r="CE824" s="3083">
        <f>CE823+5</f>
        <v>42977</v>
      </c>
      <c r="CF824" s="62" t="s">
        <v>699</v>
      </c>
      <c r="CG824" s="62" t="e">
        <f t="shared" ref="CG824:CS824" si="898">CG823+5</f>
        <v>#REF!</v>
      </c>
      <c r="CH824" s="62" t="e">
        <f t="shared" si="898"/>
        <v>#REF!</v>
      </c>
      <c r="CI824" s="62" t="e">
        <f t="shared" si="898"/>
        <v>#REF!</v>
      </c>
      <c r="CJ824" s="62" t="e">
        <f t="shared" si="898"/>
        <v>#REF!</v>
      </c>
      <c r="CK824" s="62" t="e">
        <f t="shared" si="898"/>
        <v>#REF!</v>
      </c>
      <c r="CL824" s="62" t="e">
        <f t="shared" si="898"/>
        <v>#REF!</v>
      </c>
      <c r="CM824" s="62" t="e">
        <f t="shared" si="898"/>
        <v>#REF!</v>
      </c>
      <c r="CN824" s="62" t="e">
        <f t="shared" si="898"/>
        <v>#REF!</v>
      </c>
      <c r="CO824" s="62" t="e">
        <f t="shared" si="898"/>
        <v>#REF!</v>
      </c>
      <c r="CP824" s="62" t="e">
        <f t="shared" si="898"/>
        <v>#REF!</v>
      </c>
      <c r="CQ824" s="62" t="e">
        <f t="shared" si="898"/>
        <v>#REF!</v>
      </c>
      <c r="CR824" s="62" t="s">
        <v>699</v>
      </c>
      <c r="CS824" s="62" t="e">
        <f t="shared" si="898"/>
        <v>#REF!</v>
      </c>
      <c r="CT824" s="62" t="e">
        <f>CT823+5</f>
        <v>#REF!</v>
      </c>
      <c r="CU824" s="62">
        <f>CU823+5</f>
        <v>43460</v>
      </c>
      <c r="CV824" s="62">
        <f>CV823+5</f>
        <v>43502</v>
      </c>
      <c r="CW824" s="3876">
        <f>CW823+5</f>
        <v>43537</v>
      </c>
      <c r="CX824" s="3876">
        <f>CX823+5</f>
        <v>43565</v>
      </c>
      <c r="CY824" s="3876">
        <f t="shared" ref="CY824:DG824" si="899">CY823+5</f>
        <v>43600</v>
      </c>
      <c r="CZ824" s="3876">
        <f t="shared" si="899"/>
        <v>43628</v>
      </c>
      <c r="DA824" s="3876">
        <f t="shared" si="899"/>
        <v>43663</v>
      </c>
      <c r="DB824" s="3876">
        <f t="shared" si="899"/>
        <v>43326</v>
      </c>
      <c r="DC824" s="3876">
        <f t="shared" si="899"/>
        <v>43726</v>
      </c>
      <c r="DD824" s="3876" t="s">
        <v>454</v>
      </c>
      <c r="DE824" s="3876">
        <f t="shared" si="899"/>
        <v>43754</v>
      </c>
      <c r="DF824" s="3876">
        <f t="shared" si="899"/>
        <v>43789</v>
      </c>
      <c r="DG824" s="3876">
        <f t="shared" si="899"/>
        <v>43831</v>
      </c>
      <c r="DH824" s="3876">
        <f>DH823+5</f>
        <v>43866</v>
      </c>
      <c r="DI824" s="3876">
        <f>DI823+5</f>
        <v>43901</v>
      </c>
      <c r="DJ824" s="3876">
        <f>DJ823+5</f>
        <v>43936</v>
      </c>
      <c r="DK824" s="3877">
        <f>DK823+5</f>
        <v>43964</v>
      </c>
      <c r="DL824" s="62"/>
      <c r="DM824" s="107"/>
    </row>
    <row r="825" spans="1:117" ht="30" customHeight="1" x14ac:dyDescent="0.25">
      <c r="A825" s="4726"/>
      <c r="B825" s="4733"/>
      <c r="C825" s="3128" t="s">
        <v>572</v>
      </c>
      <c r="D825" s="3109"/>
      <c r="E825" s="209"/>
      <c r="F825" s="3035"/>
      <c r="G825" s="3035"/>
      <c r="H825" s="3035"/>
      <c r="I825" s="3035"/>
      <c r="J825" s="3035"/>
      <c r="K825" s="209"/>
      <c r="L825" s="209"/>
      <c r="M825" s="210"/>
      <c r="N825" s="210"/>
      <c r="O825" s="2334"/>
      <c r="P825" s="210"/>
      <c r="Q825" s="210"/>
      <c r="R825" s="3036"/>
      <c r="S825" s="210"/>
      <c r="T825" s="210"/>
      <c r="U825" s="210"/>
      <c r="V825" s="210"/>
      <c r="W825" s="210"/>
      <c r="X825" s="210"/>
      <c r="Y825" s="210"/>
      <c r="Z825" s="210"/>
      <c r="AA825" s="2334"/>
      <c r="AB825" s="3037"/>
      <c r="AC825" s="3038"/>
      <c r="AD825" s="3038"/>
      <c r="AE825" s="3038"/>
      <c r="AF825" s="3038"/>
      <c r="AG825" s="3038"/>
      <c r="AH825" s="3038"/>
      <c r="AI825" s="3038"/>
      <c r="AJ825" s="3038"/>
      <c r="AK825" s="3038"/>
      <c r="AL825" s="3038"/>
      <c r="AM825" s="926"/>
      <c r="AN825" s="926"/>
      <c r="AO825" s="926"/>
      <c r="AP825" s="926"/>
      <c r="AQ825" s="926"/>
      <c r="AR825" s="926"/>
      <c r="AS825" s="926"/>
      <c r="AT825" s="926"/>
      <c r="AU825" s="3037"/>
      <c r="AV825" s="926"/>
      <c r="AW825" s="3037"/>
      <c r="AX825" s="926"/>
      <c r="AY825" s="926"/>
      <c r="AZ825" s="926"/>
      <c r="BA825" s="926"/>
      <c r="BB825" s="926"/>
      <c r="BC825" s="926"/>
      <c r="BD825" s="926"/>
      <c r="BE825" s="926"/>
      <c r="BF825" s="926"/>
      <c r="BG825" s="926"/>
      <c r="BH825" s="926"/>
      <c r="BI825" s="926"/>
      <c r="BJ825" s="926"/>
      <c r="BK825" s="926"/>
      <c r="BL825" s="210">
        <v>42407</v>
      </c>
      <c r="BM825" s="210">
        <v>42442</v>
      </c>
      <c r="BN825" s="210">
        <v>42477</v>
      </c>
      <c r="BO825" s="926">
        <v>42512</v>
      </c>
      <c r="BP825" s="926">
        <v>42547</v>
      </c>
      <c r="BQ825" s="926">
        <v>42575</v>
      </c>
      <c r="BR825" s="926">
        <v>42603</v>
      </c>
      <c r="BS825" s="926">
        <v>42624</v>
      </c>
      <c r="BT825" s="926" t="s">
        <v>454</v>
      </c>
      <c r="BU825" s="926">
        <v>42659</v>
      </c>
      <c r="BV825" s="926">
        <v>42687</v>
      </c>
      <c r="BW825" s="926">
        <v>42722</v>
      </c>
      <c r="BX825" s="926">
        <v>42757</v>
      </c>
      <c r="BY825" s="926">
        <v>42792</v>
      </c>
      <c r="BZ825" s="3042">
        <v>42827</v>
      </c>
      <c r="CA825" s="3054">
        <f>CA832-16</f>
        <v>42863</v>
      </c>
      <c r="CB825" s="2998">
        <f>CB832-16</f>
        <v>42891</v>
      </c>
      <c r="CC825" s="3091">
        <f>CC832-16</f>
        <v>42919</v>
      </c>
      <c r="CD825" s="2998">
        <f>CD832-16</f>
        <v>42947</v>
      </c>
      <c r="CE825" s="3091">
        <f>CE832-16</f>
        <v>42975</v>
      </c>
      <c r="CF825" s="1614" t="s">
        <v>699</v>
      </c>
      <c r="CG825" s="1614" t="e">
        <f t="shared" ref="CG825:CS825" si="900">CG832-16</f>
        <v>#REF!</v>
      </c>
      <c r="CH825" s="1614" t="e">
        <f t="shared" si="900"/>
        <v>#REF!</v>
      </c>
      <c r="CI825" s="1614" t="e">
        <f t="shared" si="900"/>
        <v>#REF!</v>
      </c>
      <c r="CJ825" s="1614" t="e">
        <f t="shared" si="900"/>
        <v>#REF!</v>
      </c>
      <c r="CK825" s="1614" t="e">
        <f t="shared" si="900"/>
        <v>#REF!</v>
      </c>
      <c r="CL825" s="1614" t="e">
        <f t="shared" si="900"/>
        <v>#REF!</v>
      </c>
      <c r="CM825" s="1614" t="e">
        <f t="shared" si="900"/>
        <v>#REF!</v>
      </c>
      <c r="CN825" s="1614" t="e">
        <f t="shared" si="900"/>
        <v>#REF!</v>
      </c>
      <c r="CO825" s="1614" t="e">
        <f t="shared" si="900"/>
        <v>#REF!</v>
      </c>
      <c r="CP825" s="1614" t="e">
        <f t="shared" si="900"/>
        <v>#REF!</v>
      </c>
      <c r="CQ825" s="1614" t="e">
        <f t="shared" si="900"/>
        <v>#REF!</v>
      </c>
      <c r="CR825" s="1614" t="s">
        <v>699</v>
      </c>
      <c r="CS825" s="1614" t="e">
        <f t="shared" si="900"/>
        <v>#REF!</v>
      </c>
      <c r="CT825" s="1614" t="e">
        <f>CT832-16</f>
        <v>#REF!</v>
      </c>
      <c r="CU825" s="1614">
        <f>CU832-16</f>
        <v>43458</v>
      </c>
      <c r="CV825" s="1614">
        <f>CV832-16</f>
        <v>43500</v>
      </c>
      <c r="CW825" s="3873">
        <f>CW832-16</f>
        <v>43535</v>
      </c>
      <c r="CX825" s="3873">
        <f>CX832-16</f>
        <v>43563</v>
      </c>
      <c r="CY825" s="3873">
        <f t="shared" ref="CY825:DG825" si="901">CY832-16</f>
        <v>43598</v>
      </c>
      <c r="CZ825" s="3873">
        <f t="shared" si="901"/>
        <v>43626</v>
      </c>
      <c r="DA825" s="3873">
        <f t="shared" si="901"/>
        <v>43661</v>
      </c>
      <c r="DB825" s="3873">
        <f t="shared" si="901"/>
        <v>43324</v>
      </c>
      <c r="DC825" s="3873">
        <f t="shared" si="901"/>
        <v>43724</v>
      </c>
      <c r="DD825" s="3873" t="s">
        <v>454</v>
      </c>
      <c r="DE825" s="3873">
        <f t="shared" si="901"/>
        <v>43752</v>
      </c>
      <c r="DF825" s="3873">
        <f t="shared" si="901"/>
        <v>43787</v>
      </c>
      <c r="DG825" s="3873">
        <f t="shared" si="901"/>
        <v>43829</v>
      </c>
      <c r="DH825" s="3873">
        <f>DH832-16</f>
        <v>43864</v>
      </c>
      <c r="DI825" s="3873">
        <f>DI832-16</f>
        <v>43899</v>
      </c>
      <c r="DJ825" s="3873">
        <f>DJ832-16</f>
        <v>43934</v>
      </c>
      <c r="DK825" s="3875">
        <f>DK832-16</f>
        <v>43962</v>
      </c>
      <c r="DL825" s="1614"/>
      <c r="DM825" s="1687"/>
    </row>
    <row r="826" spans="1:117" ht="30" hidden="1" customHeight="1" x14ac:dyDescent="0.25">
      <c r="A826" s="4726"/>
      <c r="B826" s="4733"/>
      <c r="C826" s="3111" t="s">
        <v>203</v>
      </c>
      <c r="D826" s="3109"/>
      <c r="E826" s="209"/>
      <c r="F826" s="3035"/>
      <c r="G826" s="3035"/>
      <c r="H826" s="3035"/>
      <c r="I826" s="3035"/>
      <c r="J826" s="3035"/>
      <c r="K826" s="209"/>
      <c r="L826" s="209"/>
      <c r="M826" s="210"/>
      <c r="N826" s="210"/>
      <c r="O826" s="2334"/>
      <c r="P826" s="210"/>
      <c r="Q826" s="210"/>
      <c r="R826" s="3036"/>
      <c r="S826" s="210"/>
      <c r="T826" s="210"/>
      <c r="U826" s="210"/>
      <c r="V826" s="210"/>
      <c r="W826" s="210"/>
      <c r="X826" s="210"/>
      <c r="Y826" s="210"/>
      <c r="Z826" s="210"/>
      <c r="AA826" s="2334"/>
      <c r="AB826" s="3037" t="e">
        <v>#REF!</v>
      </c>
      <c r="AC826" s="3038" t="e">
        <v>#REF!</v>
      </c>
      <c r="AD826" s="3038" t="e">
        <v>#REF!</v>
      </c>
      <c r="AE826" s="3038">
        <v>41411</v>
      </c>
      <c r="AF826" s="3038" t="e">
        <v>#REF!</v>
      </c>
      <c r="AG826" s="3038" t="e">
        <v>#REF!</v>
      </c>
      <c r="AH826" s="3038" t="e">
        <v>#REF!</v>
      </c>
      <c r="AI826" s="3038" t="e">
        <v>#REF!</v>
      </c>
      <c r="AJ826" s="3038" t="s">
        <v>25</v>
      </c>
      <c r="AK826" s="3038" t="e">
        <v>#REF!</v>
      </c>
      <c r="AL826" s="3038" t="e">
        <v>#REF!</v>
      </c>
      <c r="AM826" s="926">
        <v>41270</v>
      </c>
      <c r="AN826" s="926" t="e">
        <v>#REF!</v>
      </c>
      <c r="AO826" s="926" t="e">
        <v>#REF!</v>
      </c>
      <c r="AP826" s="926" t="e">
        <v>#REF!</v>
      </c>
      <c r="AQ826" s="926" t="e">
        <v>#REF!</v>
      </c>
      <c r="AR826" s="926">
        <v>41802</v>
      </c>
      <c r="AS826" s="926">
        <v>41844</v>
      </c>
      <c r="AT826" s="926">
        <v>41879</v>
      </c>
      <c r="AU826" s="3037">
        <v>41535</v>
      </c>
      <c r="AV826" s="926" t="s">
        <v>25</v>
      </c>
      <c r="AW826" s="3037">
        <v>41935</v>
      </c>
      <c r="AX826" s="926" t="e">
        <v>#REF!</v>
      </c>
      <c r="AY826" s="926" t="e">
        <v>#REF!</v>
      </c>
      <c r="AZ826" s="926">
        <v>42040</v>
      </c>
      <c r="BA826" s="926">
        <v>42075</v>
      </c>
      <c r="BB826" s="926" t="e">
        <v>#REF!</v>
      </c>
      <c r="BC826" s="926">
        <v>42145</v>
      </c>
      <c r="BD826" s="926" t="e">
        <v>#REF!</v>
      </c>
      <c r="BE826" s="926">
        <v>42215</v>
      </c>
      <c r="BF826" s="926">
        <v>42250</v>
      </c>
      <c r="BG826" s="926">
        <v>42285</v>
      </c>
      <c r="BH826" s="926" t="s">
        <v>25</v>
      </c>
      <c r="BI826" s="926">
        <v>42320</v>
      </c>
      <c r="BJ826" s="926">
        <v>42348</v>
      </c>
      <c r="BK826" s="926">
        <v>42383</v>
      </c>
      <c r="BL826" s="210">
        <v>42418</v>
      </c>
      <c r="BM826" s="210">
        <v>42453</v>
      </c>
      <c r="BN826" s="210">
        <v>42488</v>
      </c>
      <c r="BO826" s="926">
        <v>42523</v>
      </c>
      <c r="BP826" s="926">
        <v>42558</v>
      </c>
      <c r="BQ826" s="926">
        <v>42586</v>
      </c>
      <c r="BR826" s="926">
        <v>42614</v>
      </c>
      <c r="BS826" s="926">
        <v>42635</v>
      </c>
      <c r="BT826" s="926" t="s">
        <v>454</v>
      </c>
      <c r="BU826" s="926">
        <v>42670</v>
      </c>
      <c r="BV826" s="926">
        <v>42698</v>
      </c>
      <c r="BW826" s="926">
        <v>42733</v>
      </c>
      <c r="BX826" s="926">
        <v>42768</v>
      </c>
      <c r="BY826" s="926">
        <v>42803</v>
      </c>
      <c r="BZ826" s="3042">
        <v>42838</v>
      </c>
      <c r="CA826" s="3048">
        <f>CA832-6</f>
        <v>42873</v>
      </c>
      <c r="CB826" s="2990">
        <f>CB832-6</f>
        <v>42901</v>
      </c>
      <c r="CC826" s="3083">
        <f>CC832-6</f>
        <v>42929</v>
      </c>
      <c r="CD826" s="2990">
        <f>CD832-6</f>
        <v>42957</v>
      </c>
      <c r="CE826" s="3083">
        <f>CE832-6</f>
        <v>42985</v>
      </c>
      <c r="CF826" s="62" t="s">
        <v>699</v>
      </c>
      <c r="CG826" s="62" t="e">
        <f t="shared" ref="CG826:CS826" si="902">CG832-6</f>
        <v>#REF!</v>
      </c>
      <c r="CH826" s="62" t="e">
        <f t="shared" si="902"/>
        <v>#REF!</v>
      </c>
      <c r="CI826" s="62" t="e">
        <f t="shared" si="902"/>
        <v>#REF!</v>
      </c>
      <c r="CJ826" s="62" t="e">
        <f t="shared" si="902"/>
        <v>#REF!</v>
      </c>
      <c r="CK826" s="62" t="e">
        <f t="shared" si="902"/>
        <v>#REF!</v>
      </c>
      <c r="CL826" s="62" t="e">
        <f t="shared" si="902"/>
        <v>#REF!</v>
      </c>
      <c r="CM826" s="62" t="e">
        <f t="shared" si="902"/>
        <v>#REF!</v>
      </c>
      <c r="CN826" s="62" t="e">
        <f t="shared" si="902"/>
        <v>#REF!</v>
      </c>
      <c r="CO826" s="62" t="e">
        <f t="shared" si="902"/>
        <v>#REF!</v>
      </c>
      <c r="CP826" s="62" t="e">
        <f t="shared" si="902"/>
        <v>#REF!</v>
      </c>
      <c r="CQ826" s="62" t="e">
        <f t="shared" si="902"/>
        <v>#REF!</v>
      </c>
      <c r="CR826" s="62" t="s">
        <v>699</v>
      </c>
      <c r="CS826" s="62" t="e">
        <f t="shared" si="902"/>
        <v>#REF!</v>
      </c>
      <c r="CT826" s="62" t="e">
        <f>CT832-6</f>
        <v>#REF!</v>
      </c>
      <c r="CU826" s="62">
        <f>CU832-6</f>
        <v>43468</v>
      </c>
      <c r="CV826" s="62">
        <f>CV832-6</f>
        <v>43510</v>
      </c>
      <c r="CW826" s="3876">
        <f>CW832-6</f>
        <v>43545</v>
      </c>
      <c r="CX826" s="3876">
        <f>CX832-6</f>
        <v>43573</v>
      </c>
      <c r="CY826" s="3876">
        <f t="shared" ref="CY826:DG826" si="903">CY832-6</f>
        <v>43608</v>
      </c>
      <c r="CZ826" s="3876">
        <f t="shared" si="903"/>
        <v>43636</v>
      </c>
      <c r="DA826" s="3876">
        <f t="shared" si="903"/>
        <v>43671</v>
      </c>
      <c r="DB826" s="3876">
        <f t="shared" si="903"/>
        <v>43334</v>
      </c>
      <c r="DC826" s="3876">
        <f t="shared" si="903"/>
        <v>43734</v>
      </c>
      <c r="DD826" s="3876" t="s">
        <v>454</v>
      </c>
      <c r="DE826" s="3876">
        <f t="shared" si="903"/>
        <v>43762</v>
      </c>
      <c r="DF826" s="3876">
        <f t="shared" si="903"/>
        <v>43797</v>
      </c>
      <c r="DG826" s="3876">
        <f t="shared" si="903"/>
        <v>43839</v>
      </c>
      <c r="DH826" s="3876">
        <f>DH832-6</f>
        <v>43874</v>
      </c>
      <c r="DI826" s="3876">
        <f>DI832-6</f>
        <v>43909</v>
      </c>
      <c r="DJ826" s="3876">
        <f>DJ832-6</f>
        <v>43944</v>
      </c>
      <c r="DK826" s="3877">
        <f>DK832-6</f>
        <v>43972</v>
      </c>
      <c r="DL826" s="62"/>
      <c r="DM826" s="107"/>
    </row>
    <row r="827" spans="1:117" ht="30" hidden="1" customHeight="1" x14ac:dyDescent="0.25">
      <c r="A827" s="4726"/>
      <c r="B827" s="4733"/>
      <c r="C827" s="3110" t="s">
        <v>28</v>
      </c>
      <c r="D827" s="3108"/>
      <c r="E827" s="209"/>
      <c r="F827" s="3035"/>
      <c r="G827" s="3035"/>
      <c r="H827" s="3035"/>
      <c r="I827" s="3035"/>
      <c r="J827" s="3035"/>
      <c r="K827" s="2983"/>
      <c r="L827" s="2983"/>
      <c r="M827" s="580"/>
      <c r="N827" s="580"/>
      <c r="O827" s="2350"/>
      <c r="P827" s="580"/>
      <c r="Q827" s="580"/>
      <c r="R827" s="3040"/>
      <c r="S827" s="580"/>
      <c r="T827" s="580"/>
      <c r="U827" s="580"/>
      <c r="V827" s="580"/>
      <c r="W827" s="580"/>
      <c r="X827" s="210"/>
      <c r="Y827" s="580"/>
      <c r="Z827" s="580"/>
      <c r="AA827" s="2350"/>
      <c r="AB827" s="814"/>
      <c r="AC827" s="830"/>
      <c r="AD827" s="830"/>
      <c r="AE827" s="830"/>
      <c r="AF827" s="830"/>
      <c r="AG827" s="830"/>
      <c r="AH827" s="830"/>
      <c r="AI827" s="830"/>
      <c r="AJ827" s="3038" t="s">
        <v>25</v>
      </c>
      <c r="AK827" s="830"/>
      <c r="AL827" s="830"/>
      <c r="AM827" s="18"/>
      <c r="AN827" s="18"/>
      <c r="AO827" s="18"/>
      <c r="AP827" s="18"/>
      <c r="AQ827" s="18"/>
      <c r="AR827" s="18"/>
      <c r="AS827" s="18"/>
      <c r="AT827" s="18"/>
      <c r="AU827" s="814"/>
      <c r="AV827" s="926" t="s">
        <v>25</v>
      </c>
      <c r="AW827" s="814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926" t="s">
        <v>25</v>
      </c>
      <c r="BI827" s="18"/>
      <c r="BJ827" s="926"/>
      <c r="BK827" s="926"/>
      <c r="BL827" s="210"/>
      <c r="BM827" s="210"/>
      <c r="BN827" s="210"/>
      <c r="BO827" s="926"/>
      <c r="BP827" s="926"/>
      <c r="BQ827" s="926"/>
      <c r="BR827" s="926"/>
      <c r="BS827" s="926"/>
      <c r="BT827" s="926" t="s">
        <v>454</v>
      </c>
      <c r="BU827" s="926"/>
      <c r="BV827" s="926"/>
      <c r="BW827" s="926"/>
      <c r="BX827" s="926"/>
      <c r="BY827" s="926"/>
      <c r="BZ827" s="3042"/>
      <c r="CA827" s="3048"/>
      <c r="CB827" s="2990"/>
      <c r="CC827" s="3083"/>
      <c r="CD827" s="2990"/>
      <c r="CE827" s="3083"/>
      <c r="CF827" s="62" t="s">
        <v>699</v>
      </c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 t="s">
        <v>699</v>
      </c>
      <c r="CS827" s="62"/>
      <c r="CT827" s="62"/>
      <c r="CU827" s="62"/>
      <c r="CV827" s="62"/>
      <c r="CW827" s="3876"/>
      <c r="CX827" s="3876"/>
      <c r="CY827" s="3876"/>
      <c r="CZ827" s="3876"/>
      <c r="DA827" s="3876"/>
      <c r="DB827" s="3876"/>
      <c r="DC827" s="3876"/>
      <c r="DD827" s="3876" t="s">
        <v>454</v>
      </c>
      <c r="DE827" s="3876"/>
      <c r="DF827" s="3876"/>
      <c r="DG827" s="3876"/>
      <c r="DH827" s="3876"/>
      <c r="DI827" s="3876"/>
      <c r="DJ827" s="3876"/>
      <c r="DK827" s="3877"/>
      <c r="DL827" s="62"/>
      <c r="DM827" s="107"/>
    </row>
    <row r="828" spans="1:117" ht="30" hidden="1" customHeight="1" x14ac:dyDescent="0.25">
      <c r="A828" s="4726"/>
      <c r="B828" s="4733"/>
      <c r="C828" s="3110" t="s">
        <v>10</v>
      </c>
      <c r="D828" s="3108"/>
      <c r="E828" s="209"/>
      <c r="F828" s="3035"/>
      <c r="G828" s="3035"/>
      <c r="H828" s="3035"/>
      <c r="I828" s="3035"/>
      <c r="J828" s="3035"/>
      <c r="K828" s="209"/>
      <c r="L828" s="209"/>
      <c r="M828" s="210"/>
      <c r="N828" s="210"/>
      <c r="O828" s="2334"/>
      <c r="P828" s="210"/>
      <c r="Q828" s="210"/>
      <c r="R828" s="3036"/>
      <c r="S828" s="210"/>
      <c r="T828" s="210"/>
      <c r="U828" s="210"/>
      <c r="V828" s="210"/>
      <c r="W828" s="210"/>
      <c r="X828" s="210"/>
      <c r="Y828" s="210"/>
      <c r="Z828" s="210"/>
      <c r="AA828" s="2334"/>
      <c r="AB828" s="3037" t="e">
        <v>#REF!</v>
      </c>
      <c r="AC828" s="3038" t="e">
        <v>#REF!</v>
      </c>
      <c r="AD828" s="3038" t="e">
        <v>#REF!</v>
      </c>
      <c r="AE828" s="3038" t="e">
        <v>#REF!</v>
      </c>
      <c r="AF828" s="3038" t="e">
        <v>#REF!</v>
      </c>
      <c r="AG828" s="3038" t="e">
        <v>#REF!</v>
      </c>
      <c r="AH828" s="3038" t="e">
        <v>#REF!</v>
      </c>
      <c r="AI828" s="3038" t="e">
        <v>#REF!</v>
      </c>
      <c r="AJ828" s="3038" t="s">
        <v>25</v>
      </c>
      <c r="AK828" s="3038" t="e">
        <v>#REF!</v>
      </c>
      <c r="AL828" s="3038" t="e">
        <v>#REF!</v>
      </c>
      <c r="AM828" s="926" t="e">
        <v>#REF!</v>
      </c>
      <c r="AN828" s="926" t="e">
        <v>#REF!</v>
      </c>
      <c r="AO828" s="926" t="e">
        <v>#REF!</v>
      </c>
      <c r="AP828" s="926" t="e">
        <v>#REF!</v>
      </c>
      <c r="AQ828" s="926" t="e">
        <v>#REF!</v>
      </c>
      <c r="AR828" s="926" t="e">
        <v>#REF!</v>
      </c>
      <c r="AS828" s="926" t="e">
        <v>#REF!</v>
      </c>
      <c r="AT828" s="926" t="e">
        <v>#REF!</v>
      </c>
      <c r="AU828" s="3037" t="e">
        <v>#REF!</v>
      </c>
      <c r="AV828" s="926" t="s">
        <v>25</v>
      </c>
      <c r="AW828" s="3037">
        <v>0</v>
      </c>
      <c r="AX828" s="926" t="e">
        <v>#REF!</v>
      </c>
      <c r="AY828" s="926" t="e">
        <v>#REF!</v>
      </c>
      <c r="AZ828" s="926" t="e">
        <v>#REF!</v>
      </c>
      <c r="BA828" s="926" t="e">
        <v>#REF!</v>
      </c>
      <c r="BB828" s="926" t="e">
        <v>#REF!</v>
      </c>
      <c r="BC828" s="926" t="e">
        <v>#REF!</v>
      </c>
      <c r="BD828" s="926" t="e">
        <v>#REF!</v>
      </c>
      <c r="BE828" s="926"/>
      <c r="BF828" s="926"/>
      <c r="BG828" s="926"/>
      <c r="BH828" s="926" t="s">
        <v>25</v>
      </c>
      <c r="BI828" s="926"/>
      <c r="BJ828" s="926"/>
      <c r="BK828" s="926"/>
      <c r="BL828" s="210"/>
      <c r="BM828" s="210"/>
      <c r="BN828" s="210"/>
      <c r="BO828" s="926"/>
      <c r="BP828" s="926"/>
      <c r="BQ828" s="926"/>
      <c r="BR828" s="926"/>
      <c r="BS828" s="926"/>
      <c r="BT828" s="926" t="s">
        <v>454</v>
      </c>
      <c r="BU828" s="926"/>
      <c r="BV828" s="926"/>
      <c r="BW828" s="926"/>
      <c r="BX828" s="926"/>
      <c r="BY828" s="926"/>
      <c r="BZ828" s="3042"/>
      <c r="CA828" s="3048"/>
      <c r="CB828" s="2990"/>
      <c r="CC828" s="3083"/>
      <c r="CD828" s="2990"/>
      <c r="CE828" s="3083"/>
      <c r="CF828" s="62" t="s">
        <v>699</v>
      </c>
      <c r="CG828" s="62"/>
      <c r="CH828" s="62"/>
      <c r="CI828" s="62"/>
      <c r="CJ828" s="62"/>
      <c r="CK828" s="62"/>
      <c r="CL828" s="62"/>
      <c r="CM828" s="62"/>
      <c r="CN828" s="62"/>
      <c r="CO828" s="62"/>
      <c r="CP828" s="62"/>
      <c r="CQ828" s="62"/>
      <c r="CR828" s="62" t="s">
        <v>699</v>
      </c>
      <c r="CS828" s="62"/>
      <c r="CT828" s="62"/>
      <c r="CU828" s="62"/>
      <c r="CV828" s="62"/>
      <c r="CW828" s="3876"/>
      <c r="CX828" s="3876"/>
      <c r="CY828" s="3876"/>
      <c r="CZ828" s="3876"/>
      <c r="DA828" s="3876"/>
      <c r="DB828" s="3876"/>
      <c r="DC828" s="3876"/>
      <c r="DD828" s="3876" t="s">
        <v>454</v>
      </c>
      <c r="DE828" s="3876"/>
      <c r="DF828" s="3876"/>
      <c r="DG828" s="3876"/>
      <c r="DH828" s="3876"/>
      <c r="DI828" s="3876"/>
      <c r="DJ828" s="3876"/>
      <c r="DK828" s="3877"/>
      <c r="DL828" s="62"/>
      <c r="DM828" s="107"/>
    </row>
    <row r="829" spans="1:117" ht="30" customHeight="1" x14ac:dyDescent="0.25">
      <c r="A829" s="4726"/>
      <c r="B829" s="4733"/>
      <c r="C829" s="3125" t="s">
        <v>612</v>
      </c>
      <c r="D829" s="3108"/>
      <c r="E829" s="209"/>
      <c r="F829" s="3035"/>
      <c r="G829" s="3035"/>
      <c r="H829" s="3035"/>
      <c r="I829" s="3035"/>
      <c r="J829" s="3035"/>
      <c r="K829" s="209"/>
      <c r="L829" s="209"/>
      <c r="M829" s="210"/>
      <c r="N829" s="210"/>
      <c r="O829" s="2334"/>
      <c r="P829" s="210"/>
      <c r="Q829" s="210"/>
      <c r="R829" s="3036"/>
      <c r="S829" s="210"/>
      <c r="T829" s="210"/>
      <c r="U829" s="210"/>
      <c r="V829" s="210"/>
      <c r="W829" s="210"/>
      <c r="X829" s="210"/>
      <c r="Y829" s="210"/>
      <c r="Z829" s="210"/>
      <c r="AA829" s="2334"/>
      <c r="AB829" s="3037"/>
      <c r="AC829" s="3038"/>
      <c r="AD829" s="3038"/>
      <c r="AE829" s="3038"/>
      <c r="AF829" s="3038"/>
      <c r="AG829" s="3038"/>
      <c r="AH829" s="3038"/>
      <c r="AI829" s="3038"/>
      <c r="AJ829" s="3038"/>
      <c r="AK829" s="3038"/>
      <c r="AL829" s="3038"/>
      <c r="AM829" s="926"/>
      <c r="AN829" s="926"/>
      <c r="AO829" s="926"/>
      <c r="AP829" s="926"/>
      <c r="AQ829" s="926"/>
      <c r="AR829" s="926"/>
      <c r="AS829" s="926"/>
      <c r="AT829" s="926"/>
      <c r="AU829" s="3037"/>
      <c r="AV829" s="926"/>
      <c r="AW829" s="3037"/>
      <c r="AX829" s="926"/>
      <c r="AY829" s="926"/>
      <c r="AZ829" s="926"/>
      <c r="BA829" s="926"/>
      <c r="BB829" s="926"/>
      <c r="BC829" s="926"/>
      <c r="BD829" s="926"/>
      <c r="BE829" s="926"/>
      <c r="BF829" s="926"/>
      <c r="BG829" s="926"/>
      <c r="BH829" s="926"/>
      <c r="BI829" s="926"/>
      <c r="BJ829" s="926"/>
      <c r="BK829" s="926"/>
      <c r="BL829" s="210"/>
      <c r="BM829" s="210"/>
      <c r="BN829" s="210"/>
      <c r="BO829" s="926"/>
      <c r="BP829" s="926"/>
      <c r="BQ829" s="926"/>
      <c r="BR829" s="926">
        <v>42613</v>
      </c>
      <c r="BS829" s="926">
        <v>42634</v>
      </c>
      <c r="BT829" s="926" t="s">
        <v>454</v>
      </c>
      <c r="BU829" s="926">
        <v>42669</v>
      </c>
      <c r="BV829" s="926">
        <v>42697</v>
      </c>
      <c r="BW829" s="926">
        <v>42732</v>
      </c>
      <c r="BX829" s="926">
        <v>42767</v>
      </c>
      <c r="BY829" s="926">
        <v>42802</v>
      </c>
      <c r="BZ829" s="3042">
        <v>42837</v>
      </c>
      <c r="CA829" s="3047">
        <f>CA832-7</f>
        <v>42872</v>
      </c>
      <c r="CB829" s="2989">
        <f>CB832-7</f>
        <v>42900</v>
      </c>
      <c r="CC829" s="3082">
        <f>CC832-7</f>
        <v>42928</v>
      </c>
      <c r="CD829" s="2989">
        <f>CD832-7</f>
        <v>42956</v>
      </c>
      <c r="CE829" s="3082">
        <f>CE832-7</f>
        <v>42984</v>
      </c>
      <c r="CF829" s="639" t="s">
        <v>699</v>
      </c>
      <c r="CG829" s="639" t="e">
        <f t="shared" ref="CG829:CS829" si="904">CG832-7</f>
        <v>#REF!</v>
      </c>
      <c r="CH829" s="639" t="e">
        <f t="shared" si="904"/>
        <v>#REF!</v>
      </c>
      <c r="CI829" s="639" t="e">
        <f t="shared" si="904"/>
        <v>#REF!</v>
      </c>
      <c r="CJ829" s="639" t="e">
        <f t="shared" si="904"/>
        <v>#REF!</v>
      </c>
      <c r="CK829" s="639" t="e">
        <f t="shared" si="904"/>
        <v>#REF!</v>
      </c>
      <c r="CL829" s="639" t="e">
        <f t="shared" si="904"/>
        <v>#REF!</v>
      </c>
      <c r="CM829" s="639" t="e">
        <f t="shared" si="904"/>
        <v>#REF!</v>
      </c>
      <c r="CN829" s="639" t="e">
        <f t="shared" si="904"/>
        <v>#REF!</v>
      </c>
      <c r="CO829" s="639" t="e">
        <f t="shared" si="904"/>
        <v>#REF!</v>
      </c>
      <c r="CP829" s="639" t="e">
        <f t="shared" si="904"/>
        <v>#REF!</v>
      </c>
      <c r="CQ829" s="639" t="e">
        <f t="shared" si="904"/>
        <v>#REF!</v>
      </c>
      <c r="CR829" s="639" t="s">
        <v>699</v>
      </c>
      <c r="CS829" s="639" t="e">
        <f t="shared" si="904"/>
        <v>#REF!</v>
      </c>
      <c r="CT829" s="639" t="e">
        <f>CT832-7</f>
        <v>#REF!</v>
      </c>
      <c r="CU829" s="639">
        <f>CU832-7</f>
        <v>43467</v>
      </c>
      <c r="CV829" s="639">
        <f>CV832-7</f>
        <v>43509</v>
      </c>
      <c r="CW829" s="3870">
        <f>CW832-7</f>
        <v>43544</v>
      </c>
      <c r="CX829" s="3870">
        <f>CX832-7</f>
        <v>43572</v>
      </c>
      <c r="CY829" s="3870">
        <f t="shared" ref="CY829:DG829" si="905">CY832-7</f>
        <v>43607</v>
      </c>
      <c r="CZ829" s="3870">
        <f t="shared" si="905"/>
        <v>43635</v>
      </c>
      <c r="DA829" s="3870">
        <f t="shared" si="905"/>
        <v>43670</v>
      </c>
      <c r="DB829" s="3870">
        <f t="shared" si="905"/>
        <v>43333</v>
      </c>
      <c r="DC829" s="3870">
        <f t="shared" si="905"/>
        <v>43733</v>
      </c>
      <c r="DD829" s="3870" t="s">
        <v>454</v>
      </c>
      <c r="DE829" s="3870">
        <f t="shared" si="905"/>
        <v>43761</v>
      </c>
      <c r="DF829" s="3870">
        <f t="shared" si="905"/>
        <v>43796</v>
      </c>
      <c r="DG829" s="3870">
        <f t="shared" si="905"/>
        <v>43838</v>
      </c>
      <c r="DH829" s="3870">
        <f>DH832-7</f>
        <v>43873</v>
      </c>
      <c r="DI829" s="3870">
        <f>DI832-7</f>
        <v>43908</v>
      </c>
      <c r="DJ829" s="3870">
        <f>DJ832-7</f>
        <v>43943</v>
      </c>
      <c r="DK829" s="3872">
        <f>DK832-7</f>
        <v>43971</v>
      </c>
      <c r="DL829" s="639"/>
      <c r="DM829" s="1705"/>
    </row>
    <row r="830" spans="1:117" ht="30" customHeight="1" x14ac:dyDescent="0.25">
      <c r="A830" s="4726"/>
      <c r="B830" s="4733"/>
      <c r="C830" s="2074" t="s">
        <v>613</v>
      </c>
      <c r="D830" s="3108"/>
      <c r="E830" s="209"/>
      <c r="F830" s="3035"/>
      <c r="G830" s="3035"/>
      <c r="H830" s="3035"/>
      <c r="I830" s="3035"/>
      <c r="J830" s="3035"/>
      <c r="K830" s="209"/>
      <c r="L830" s="209"/>
      <c r="M830" s="210"/>
      <c r="N830" s="210"/>
      <c r="O830" s="2334"/>
      <c r="P830" s="210"/>
      <c r="Q830" s="210"/>
      <c r="R830" s="3036"/>
      <c r="S830" s="210"/>
      <c r="T830" s="210"/>
      <c r="U830" s="210"/>
      <c r="V830" s="210"/>
      <c r="W830" s="210"/>
      <c r="X830" s="210"/>
      <c r="Y830" s="210"/>
      <c r="Z830" s="210"/>
      <c r="AA830" s="2334"/>
      <c r="AB830" s="3037"/>
      <c r="AC830" s="3038"/>
      <c r="AD830" s="3038"/>
      <c r="AE830" s="3038"/>
      <c r="AF830" s="3038"/>
      <c r="AG830" s="3038"/>
      <c r="AH830" s="3038"/>
      <c r="AI830" s="3038"/>
      <c r="AJ830" s="3038"/>
      <c r="AK830" s="3038"/>
      <c r="AL830" s="3038"/>
      <c r="AM830" s="926"/>
      <c r="AN830" s="926"/>
      <c r="AO830" s="926"/>
      <c r="AP830" s="926"/>
      <c r="AQ830" s="926"/>
      <c r="AR830" s="926"/>
      <c r="AS830" s="926"/>
      <c r="AT830" s="926"/>
      <c r="AU830" s="3037"/>
      <c r="AV830" s="926"/>
      <c r="AW830" s="3037"/>
      <c r="AX830" s="926"/>
      <c r="AY830" s="926"/>
      <c r="AZ830" s="926"/>
      <c r="BA830" s="926"/>
      <c r="BB830" s="926"/>
      <c r="BC830" s="926"/>
      <c r="BD830" s="926"/>
      <c r="BE830" s="926"/>
      <c r="BF830" s="926"/>
      <c r="BG830" s="926"/>
      <c r="BH830" s="926"/>
      <c r="BI830" s="926"/>
      <c r="BJ830" s="926"/>
      <c r="BK830" s="926"/>
      <c r="BL830" s="210"/>
      <c r="BM830" s="210"/>
      <c r="BN830" s="210"/>
      <c r="BO830" s="926"/>
      <c r="BP830" s="926"/>
      <c r="BQ830" s="926"/>
      <c r="BR830" s="926">
        <v>42618</v>
      </c>
      <c r="BS830" s="926">
        <v>42639</v>
      </c>
      <c r="BT830" s="926" t="s">
        <v>454</v>
      </c>
      <c r="BU830" s="926">
        <v>42674</v>
      </c>
      <c r="BV830" s="926">
        <v>42702</v>
      </c>
      <c r="BW830" s="926">
        <v>42737</v>
      </c>
      <c r="BX830" s="926">
        <v>42772</v>
      </c>
      <c r="BY830" s="926">
        <v>42807</v>
      </c>
      <c r="BZ830" s="3042">
        <v>42842</v>
      </c>
      <c r="CA830" s="3055">
        <f>CA832-2</f>
        <v>42877</v>
      </c>
      <c r="CB830" s="3072">
        <f>CB832-2</f>
        <v>42905</v>
      </c>
      <c r="CC830" s="3092">
        <f>CC832-2</f>
        <v>42933</v>
      </c>
      <c r="CD830" s="3072">
        <f>CD832-2</f>
        <v>42961</v>
      </c>
      <c r="CE830" s="3092">
        <f>CE832-2</f>
        <v>42989</v>
      </c>
      <c r="CF830" s="112" t="s">
        <v>699</v>
      </c>
      <c r="CG830" s="112" t="e">
        <f t="shared" ref="CG830:CS830" si="906">CG832-2</f>
        <v>#REF!</v>
      </c>
      <c r="CH830" s="112" t="e">
        <f t="shared" si="906"/>
        <v>#REF!</v>
      </c>
      <c r="CI830" s="112" t="e">
        <f t="shared" si="906"/>
        <v>#REF!</v>
      </c>
      <c r="CJ830" s="112" t="e">
        <f t="shared" si="906"/>
        <v>#REF!</v>
      </c>
      <c r="CK830" s="112" t="e">
        <f t="shared" si="906"/>
        <v>#REF!</v>
      </c>
      <c r="CL830" s="112" t="e">
        <f t="shared" si="906"/>
        <v>#REF!</v>
      </c>
      <c r="CM830" s="112" t="e">
        <f t="shared" si="906"/>
        <v>#REF!</v>
      </c>
      <c r="CN830" s="112" t="e">
        <f t="shared" si="906"/>
        <v>#REF!</v>
      </c>
      <c r="CO830" s="112" t="e">
        <f t="shared" si="906"/>
        <v>#REF!</v>
      </c>
      <c r="CP830" s="112" t="e">
        <f t="shared" si="906"/>
        <v>#REF!</v>
      </c>
      <c r="CQ830" s="112" t="e">
        <f t="shared" si="906"/>
        <v>#REF!</v>
      </c>
      <c r="CR830" s="112" t="s">
        <v>699</v>
      </c>
      <c r="CS830" s="112" t="e">
        <f t="shared" si="906"/>
        <v>#REF!</v>
      </c>
      <c r="CT830" s="112" t="e">
        <f>CT832-2</f>
        <v>#REF!</v>
      </c>
      <c r="CU830" s="112">
        <f>CU832-2</f>
        <v>43472</v>
      </c>
      <c r="CV830" s="112">
        <f>CV832-2</f>
        <v>43514</v>
      </c>
      <c r="CW830" s="3897">
        <f>CW832-2</f>
        <v>43549</v>
      </c>
      <c r="CX830" s="3897">
        <f>CX832-2</f>
        <v>43577</v>
      </c>
      <c r="CY830" s="3897">
        <f t="shared" ref="CY830:DG830" si="907">CY832-2</f>
        <v>43612</v>
      </c>
      <c r="CZ830" s="3897">
        <f t="shared" si="907"/>
        <v>43640</v>
      </c>
      <c r="DA830" s="3897">
        <f t="shared" si="907"/>
        <v>43675</v>
      </c>
      <c r="DB830" s="3897">
        <f t="shared" si="907"/>
        <v>43338</v>
      </c>
      <c r="DC830" s="3897">
        <f t="shared" si="907"/>
        <v>43738</v>
      </c>
      <c r="DD830" s="3897" t="s">
        <v>454</v>
      </c>
      <c r="DE830" s="3897">
        <f t="shared" si="907"/>
        <v>43766</v>
      </c>
      <c r="DF830" s="3897">
        <f t="shared" si="907"/>
        <v>43801</v>
      </c>
      <c r="DG830" s="3897">
        <f t="shared" si="907"/>
        <v>43843</v>
      </c>
      <c r="DH830" s="3897">
        <f>DH832-2</f>
        <v>43878</v>
      </c>
      <c r="DI830" s="3897">
        <f>DI832-2</f>
        <v>43913</v>
      </c>
      <c r="DJ830" s="3897">
        <f>DJ832-2</f>
        <v>43948</v>
      </c>
      <c r="DK830" s="3898">
        <f>DK832-2</f>
        <v>43976</v>
      </c>
      <c r="DL830" s="112"/>
      <c r="DM830" s="3173"/>
    </row>
    <row r="831" spans="1:117" ht="30" hidden="1" customHeight="1" thickBot="1" x14ac:dyDescent="0.3">
      <c r="A831" s="4726"/>
      <c r="B831" s="4733"/>
      <c r="C831" s="3110" t="s">
        <v>538</v>
      </c>
      <c r="D831" s="3108"/>
      <c r="E831" s="209"/>
      <c r="F831" s="3035"/>
      <c r="G831" s="3035"/>
      <c r="H831" s="3035"/>
      <c r="I831" s="3035"/>
      <c r="J831" s="3035"/>
      <c r="K831" s="209"/>
      <c r="L831" s="209"/>
      <c r="M831" s="210"/>
      <c r="N831" s="210"/>
      <c r="O831" s="2334"/>
      <c r="P831" s="210"/>
      <c r="Q831" s="210"/>
      <c r="R831" s="3036"/>
      <c r="S831" s="210"/>
      <c r="T831" s="210"/>
      <c r="U831" s="210"/>
      <c r="V831" s="210"/>
      <c r="W831" s="210"/>
      <c r="X831" s="210"/>
      <c r="Y831" s="210"/>
      <c r="Z831" s="210"/>
      <c r="AA831" s="2334"/>
      <c r="AB831" s="3037"/>
      <c r="AC831" s="3038"/>
      <c r="AD831" s="3038"/>
      <c r="AE831" s="3038"/>
      <c r="AF831" s="3038"/>
      <c r="AG831" s="3038"/>
      <c r="AH831" s="3038"/>
      <c r="AI831" s="3038"/>
      <c r="AJ831" s="3038"/>
      <c r="AK831" s="3038"/>
      <c r="AL831" s="3038"/>
      <c r="AM831" s="926"/>
      <c r="AN831" s="926"/>
      <c r="AO831" s="926"/>
      <c r="AP831" s="926"/>
      <c r="AQ831" s="926"/>
      <c r="AR831" s="926"/>
      <c r="AS831" s="926"/>
      <c r="AT831" s="926"/>
      <c r="AU831" s="3037"/>
      <c r="AV831" s="926"/>
      <c r="AW831" s="3037"/>
      <c r="AX831" s="926"/>
      <c r="AY831" s="926"/>
      <c r="AZ831" s="926"/>
      <c r="BA831" s="926"/>
      <c r="BB831" s="926"/>
      <c r="BC831" s="926"/>
      <c r="BD831" s="926"/>
      <c r="BE831" s="926"/>
      <c r="BF831" s="926"/>
      <c r="BG831" s="926"/>
      <c r="BH831" s="926"/>
      <c r="BI831" s="926"/>
      <c r="BJ831" s="926"/>
      <c r="BK831" s="926"/>
      <c r="BL831" s="210"/>
      <c r="BM831" s="210"/>
      <c r="BN831" s="210"/>
      <c r="BO831" s="926">
        <v>42151</v>
      </c>
      <c r="BP831" s="926" t="e">
        <v>#REF!</v>
      </c>
      <c r="BQ831" s="926">
        <v>42221</v>
      </c>
      <c r="BR831" s="926">
        <v>42256</v>
      </c>
      <c r="BS831" s="926">
        <v>42291</v>
      </c>
      <c r="BT831" s="926" t="s">
        <v>25</v>
      </c>
      <c r="BU831" s="926">
        <v>42326</v>
      </c>
      <c r="BV831" s="926">
        <v>42354</v>
      </c>
      <c r="BW831" s="926">
        <v>42389</v>
      </c>
      <c r="BX831" s="926">
        <v>42424</v>
      </c>
      <c r="BY831" s="926">
        <v>42459</v>
      </c>
      <c r="BZ831" s="3042">
        <v>42494</v>
      </c>
      <c r="CA831" s="3056">
        <f>BO832</f>
        <v>42529</v>
      </c>
      <c r="CB831" s="3073">
        <f>BP832</f>
        <v>42564</v>
      </c>
      <c r="CC831" s="3093">
        <f>BQ832</f>
        <v>42592</v>
      </c>
      <c r="CD831" s="3073">
        <f>BR832</f>
        <v>42620</v>
      </c>
      <c r="CE831" s="3093">
        <f>BS832</f>
        <v>42641</v>
      </c>
      <c r="CF831" s="62" t="s">
        <v>699</v>
      </c>
      <c r="CG831" s="2841">
        <f t="shared" ref="CG831:CS831" si="908">BU832</f>
        <v>42676</v>
      </c>
      <c r="CH831" s="2841">
        <f t="shared" si="908"/>
        <v>42704</v>
      </c>
      <c r="CI831" s="2841">
        <f t="shared" si="908"/>
        <v>42739</v>
      </c>
      <c r="CJ831" s="2841">
        <f t="shared" si="908"/>
        <v>42774</v>
      </c>
      <c r="CK831" s="2841">
        <f t="shared" si="908"/>
        <v>42809</v>
      </c>
      <c r="CL831" s="2841">
        <f t="shared" si="908"/>
        <v>42844</v>
      </c>
      <c r="CM831" s="2841">
        <f t="shared" si="908"/>
        <v>42879</v>
      </c>
      <c r="CN831" s="2841">
        <f t="shared" si="908"/>
        <v>42907</v>
      </c>
      <c r="CO831" s="2841">
        <f t="shared" si="908"/>
        <v>42935</v>
      </c>
      <c r="CP831" s="2841">
        <f t="shared" si="908"/>
        <v>42963</v>
      </c>
      <c r="CQ831" s="2841">
        <f t="shared" si="908"/>
        <v>42991</v>
      </c>
      <c r="CR831" s="62" t="s">
        <v>699</v>
      </c>
      <c r="CS831" s="2841" t="e">
        <f t="shared" si="908"/>
        <v>#REF!</v>
      </c>
      <c r="CT831" s="2841" t="e">
        <f>CH832</f>
        <v>#REF!</v>
      </c>
      <c r="CU831" s="2841" t="e">
        <f>CI832</f>
        <v>#REF!</v>
      </c>
      <c r="CV831" s="2841" t="e">
        <f>CJ832</f>
        <v>#REF!</v>
      </c>
      <c r="CW831" s="3899" t="e">
        <f>CK832</f>
        <v>#REF!</v>
      </c>
      <c r="CX831" s="3899" t="e">
        <f>CL832</f>
        <v>#REF!</v>
      </c>
      <c r="CY831" s="3899" t="e">
        <f t="shared" ref="CY831:DG831" si="909">CM832</f>
        <v>#REF!</v>
      </c>
      <c r="CZ831" s="3899" t="e">
        <f t="shared" si="909"/>
        <v>#REF!</v>
      </c>
      <c r="DA831" s="3899" t="e">
        <f t="shared" si="909"/>
        <v>#REF!</v>
      </c>
      <c r="DB831" s="3899" t="e">
        <f t="shared" si="909"/>
        <v>#REF!</v>
      </c>
      <c r="DC831" s="3899" t="e">
        <f t="shared" si="909"/>
        <v>#REF!</v>
      </c>
      <c r="DD831" s="3899" t="str">
        <f t="shared" si="909"/>
        <v xml:space="preserve">Same as 2/28 </v>
      </c>
      <c r="DE831" s="3899" t="e">
        <f t="shared" si="909"/>
        <v>#REF!</v>
      </c>
      <c r="DF831" s="3899" t="e">
        <f t="shared" si="909"/>
        <v>#REF!</v>
      </c>
      <c r="DG831" s="3899">
        <f t="shared" si="909"/>
        <v>43474</v>
      </c>
      <c r="DH831" s="3899">
        <f>CV832</f>
        <v>43516</v>
      </c>
      <c r="DI831" s="3899">
        <f>CW832</f>
        <v>43551</v>
      </c>
      <c r="DJ831" s="3899">
        <f>CX832</f>
        <v>43579</v>
      </c>
      <c r="DK831" s="3900">
        <f>CY832</f>
        <v>43614</v>
      </c>
      <c r="DL831" s="2841"/>
      <c r="DM831" s="3672"/>
    </row>
    <row r="832" spans="1:117" ht="30" customHeight="1" x14ac:dyDescent="0.25">
      <c r="A832" s="4726"/>
      <c r="B832" s="4733"/>
      <c r="C832" s="2074" t="s">
        <v>881</v>
      </c>
      <c r="D832" s="3108"/>
      <c r="E832" s="209"/>
      <c r="F832" s="3035"/>
      <c r="G832" s="3035"/>
      <c r="H832" s="3035"/>
      <c r="I832" s="3035"/>
      <c r="J832" s="3035"/>
      <c r="K832" s="209"/>
      <c r="L832" s="209"/>
      <c r="M832" s="210"/>
      <c r="N832" s="210"/>
      <c r="O832" s="2334"/>
      <c r="P832" s="210"/>
      <c r="Q832" s="210"/>
      <c r="R832" s="3036"/>
      <c r="S832" s="210"/>
      <c r="T832" s="210"/>
      <c r="U832" s="210"/>
      <c r="V832" s="210"/>
      <c r="W832" s="210"/>
      <c r="X832" s="210"/>
      <c r="Y832" s="210"/>
      <c r="Z832" s="210"/>
      <c r="AA832" s="2334"/>
      <c r="AB832" s="3037" t="e">
        <v>#REF!</v>
      </c>
      <c r="AC832" s="3038" t="e">
        <v>#REF!</v>
      </c>
      <c r="AD832" s="3038" t="e">
        <v>#REF!</v>
      </c>
      <c r="AE832" s="3038" t="e">
        <v>#REF!</v>
      </c>
      <c r="AF832" s="3038" t="e">
        <v>#REF!</v>
      </c>
      <c r="AG832" s="3038" t="e">
        <v>#REF!</v>
      </c>
      <c r="AH832" s="3038" t="e">
        <v>#REF!</v>
      </c>
      <c r="AI832" s="3038" t="e">
        <v>#REF!</v>
      </c>
      <c r="AJ832" s="3038" t="s">
        <v>25</v>
      </c>
      <c r="AK832" s="3038" t="e">
        <v>#REF!</v>
      </c>
      <c r="AL832" s="3038" t="e">
        <v>#REF!</v>
      </c>
      <c r="AM832" s="926">
        <v>41276</v>
      </c>
      <c r="AN832" s="926" t="e">
        <v>#REF!</v>
      </c>
      <c r="AO832" s="926" t="e">
        <v>#REF!</v>
      </c>
      <c r="AP832" s="926" t="e">
        <v>#REF!</v>
      </c>
      <c r="AQ832" s="926" t="e">
        <v>#REF!</v>
      </c>
      <c r="AR832" s="926" t="e">
        <v>#REF!</v>
      </c>
      <c r="AS832" s="926" t="e">
        <v>#REF!</v>
      </c>
      <c r="AT832" s="926" t="e">
        <v>#REF!</v>
      </c>
      <c r="AU832" s="3037">
        <v>41913</v>
      </c>
      <c r="AV832" s="926" t="s">
        <v>25</v>
      </c>
      <c r="AW832" s="3037">
        <v>41941</v>
      </c>
      <c r="AX832" s="926" t="e">
        <v>#REF!</v>
      </c>
      <c r="AY832" s="926" t="e">
        <v>#REF!</v>
      </c>
      <c r="AZ832" s="926">
        <v>42046</v>
      </c>
      <c r="BA832" s="926">
        <v>42081</v>
      </c>
      <c r="BB832" s="926" t="e">
        <v>#REF!</v>
      </c>
      <c r="BC832" s="926">
        <v>42151</v>
      </c>
      <c r="BD832" s="926" t="e">
        <v>#REF!</v>
      </c>
      <c r="BE832" s="926">
        <v>42221</v>
      </c>
      <c r="BF832" s="926">
        <v>42256</v>
      </c>
      <c r="BG832" s="926">
        <v>42291</v>
      </c>
      <c r="BH832" s="926" t="s">
        <v>25</v>
      </c>
      <c r="BI832" s="926">
        <v>42326</v>
      </c>
      <c r="BJ832" s="926">
        <v>42354</v>
      </c>
      <c r="BK832" s="926">
        <v>42389</v>
      </c>
      <c r="BL832" s="210">
        <v>42424</v>
      </c>
      <c r="BM832" s="210">
        <v>42459</v>
      </c>
      <c r="BN832" s="210">
        <v>42494</v>
      </c>
      <c r="BO832" s="926">
        <v>42529</v>
      </c>
      <c r="BP832" s="926">
        <v>42564</v>
      </c>
      <c r="BQ832" s="926">
        <v>42592</v>
      </c>
      <c r="BR832" s="926">
        <v>42620</v>
      </c>
      <c r="BS832" s="926">
        <v>42641</v>
      </c>
      <c r="BT832" s="926" t="s">
        <v>454</v>
      </c>
      <c r="BU832" s="926">
        <v>42676</v>
      </c>
      <c r="BV832" s="926">
        <v>42704</v>
      </c>
      <c r="BW832" s="926">
        <v>42739</v>
      </c>
      <c r="BX832" s="926">
        <v>42774</v>
      </c>
      <c r="BY832" s="926">
        <v>42809</v>
      </c>
      <c r="BZ832" s="3042">
        <v>42844</v>
      </c>
      <c r="CA832" s="3057">
        <f>BZ832+35</f>
        <v>42879</v>
      </c>
      <c r="CB832" s="3074">
        <f>CA832+28</f>
        <v>42907</v>
      </c>
      <c r="CC832" s="3094">
        <f>CB832+28</f>
        <v>42935</v>
      </c>
      <c r="CD832" s="3074">
        <f>CC832+28</f>
        <v>42963</v>
      </c>
      <c r="CE832" s="3094">
        <f>CD832+28</f>
        <v>42991</v>
      </c>
      <c r="CF832" s="112" t="s">
        <v>699</v>
      </c>
      <c r="CG832" s="116" t="e">
        <f t="shared" ref="CG832:CQ832" si="910">CG56</f>
        <v>#REF!</v>
      </c>
      <c r="CH832" s="116" t="e">
        <f t="shared" si="910"/>
        <v>#REF!</v>
      </c>
      <c r="CI832" s="116" t="e">
        <f t="shared" si="910"/>
        <v>#REF!</v>
      </c>
      <c r="CJ832" s="116" t="e">
        <f t="shared" si="910"/>
        <v>#REF!</v>
      </c>
      <c r="CK832" s="116" t="e">
        <f t="shared" si="910"/>
        <v>#REF!</v>
      </c>
      <c r="CL832" s="116" t="e">
        <f t="shared" si="910"/>
        <v>#REF!</v>
      </c>
      <c r="CM832" s="116" t="e">
        <f t="shared" si="910"/>
        <v>#REF!</v>
      </c>
      <c r="CN832" s="116" t="e">
        <f t="shared" si="910"/>
        <v>#REF!</v>
      </c>
      <c r="CO832" s="116" t="e">
        <f t="shared" si="910"/>
        <v>#REF!</v>
      </c>
      <c r="CP832" s="116" t="e">
        <f t="shared" si="910"/>
        <v>#REF!</v>
      </c>
      <c r="CQ832" s="116" t="e">
        <f t="shared" si="910"/>
        <v>#REF!</v>
      </c>
      <c r="CR832" s="112" t="s">
        <v>699</v>
      </c>
      <c r="CS832" s="116" t="e">
        <f t="shared" ref="CS832:DK832" si="911">CS56</f>
        <v>#REF!</v>
      </c>
      <c r="CT832" s="116" t="e">
        <f t="shared" si="911"/>
        <v>#REF!</v>
      </c>
      <c r="CU832" s="116">
        <f t="shared" si="911"/>
        <v>43474</v>
      </c>
      <c r="CV832" s="116">
        <f t="shared" si="911"/>
        <v>43516</v>
      </c>
      <c r="CW832" s="3901">
        <f t="shared" si="911"/>
        <v>43551</v>
      </c>
      <c r="CX832" s="3901">
        <f t="shared" si="911"/>
        <v>43579</v>
      </c>
      <c r="CY832" s="3901">
        <f t="shared" si="911"/>
        <v>43614</v>
      </c>
      <c r="CZ832" s="3901">
        <f t="shared" si="911"/>
        <v>43642</v>
      </c>
      <c r="DA832" s="3901">
        <f t="shared" si="911"/>
        <v>43677</v>
      </c>
      <c r="DB832" s="3901">
        <f t="shared" si="911"/>
        <v>43340</v>
      </c>
      <c r="DC832" s="3901">
        <f t="shared" si="911"/>
        <v>43740</v>
      </c>
      <c r="DD832" s="3901" t="str">
        <f t="shared" si="911"/>
        <v>Same as 1/30</v>
      </c>
      <c r="DE832" s="3901">
        <f t="shared" si="911"/>
        <v>43768</v>
      </c>
      <c r="DF832" s="3901">
        <f t="shared" si="911"/>
        <v>43803</v>
      </c>
      <c r="DG832" s="3901">
        <f t="shared" si="911"/>
        <v>43845</v>
      </c>
      <c r="DH832" s="3901">
        <f t="shared" si="911"/>
        <v>43880</v>
      </c>
      <c r="DI832" s="3901">
        <f t="shared" si="911"/>
        <v>43915</v>
      </c>
      <c r="DJ832" s="3901">
        <f t="shared" si="911"/>
        <v>43950</v>
      </c>
      <c r="DK832" s="3903">
        <f t="shared" si="911"/>
        <v>43978</v>
      </c>
      <c r="DL832" s="116"/>
      <c r="DM832" s="1210"/>
    </row>
    <row r="833" spans="1:117" ht="30" customHeight="1" x14ac:dyDescent="0.25">
      <c r="A833" s="4726"/>
      <c r="B833" s="4733"/>
      <c r="C833" s="2074" t="s">
        <v>191</v>
      </c>
      <c r="D833" s="3108"/>
      <c r="E833" s="209"/>
      <c r="F833" s="3035"/>
      <c r="G833" s="3035"/>
      <c r="H833" s="3035"/>
      <c r="I833" s="3035"/>
      <c r="J833" s="3035"/>
      <c r="K833" s="209"/>
      <c r="L833" s="209"/>
      <c r="M833" s="210"/>
      <c r="N833" s="210"/>
      <c r="O833" s="2334"/>
      <c r="P833" s="210"/>
      <c r="Q833" s="210"/>
      <c r="R833" s="3036"/>
      <c r="S833" s="210"/>
      <c r="T833" s="210"/>
      <c r="U833" s="210"/>
      <c r="V833" s="210"/>
      <c r="W833" s="210"/>
      <c r="X833" s="210"/>
      <c r="Y833" s="210"/>
      <c r="Z833" s="210"/>
      <c r="AA833" s="2334"/>
      <c r="AB833" s="3037" t="e">
        <v>#REF!</v>
      </c>
      <c r="AC833" s="3038" t="e">
        <v>#REF!</v>
      </c>
      <c r="AD833" s="3038" t="e">
        <v>#REF!</v>
      </c>
      <c r="AE833" s="3038" t="e">
        <v>#REF!</v>
      </c>
      <c r="AF833" s="3038" t="e">
        <v>#REF!</v>
      </c>
      <c r="AG833" s="3038" t="e">
        <v>#REF!</v>
      </c>
      <c r="AH833" s="3038" t="e">
        <v>#REF!</v>
      </c>
      <c r="AI833" s="3038" t="e">
        <v>#REF!</v>
      </c>
      <c r="AJ833" s="3038" t="s">
        <v>25</v>
      </c>
      <c r="AK833" s="3038" t="e">
        <v>#REF!</v>
      </c>
      <c r="AL833" s="3038" t="e">
        <v>#REF!</v>
      </c>
      <c r="AM833" s="926">
        <v>41277</v>
      </c>
      <c r="AN833" s="926" t="e">
        <v>#REF!</v>
      </c>
      <c r="AO833" s="926" t="e">
        <v>#REF!</v>
      </c>
      <c r="AP833" s="926" t="e">
        <v>#REF!</v>
      </c>
      <c r="AQ833" s="926">
        <v>41416</v>
      </c>
      <c r="AR833" s="926" t="e">
        <v>#REF!</v>
      </c>
      <c r="AS833" s="926" t="e">
        <v>#REF!</v>
      </c>
      <c r="AT833" s="926" t="e">
        <v>#REF!</v>
      </c>
      <c r="AU833" s="3037">
        <v>41915</v>
      </c>
      <c r="AV833" s="926" t="s">
        <v>25</v>
      </c>
      <c r="AW833" s="3037">
        <v>41943</v>
      </c>
      <c r="AX833" s="926" t="e">
        <v>#REF!</v>
      </c>
      <c r="AY833" s="926" t="e">
        <v>#REF!</v>
      </c>
      <c r="AZ833" s="926">
        <v>42048</v>
      </c>
      <c r="BA833" s="926">
        <v>42083</v>
      </c>
      <c r="BB833" s="926" t="e">
        <v>#REF!</v>
      </c>
      <c r="BC833" s="926">
        <v>42153</v>
      </c>
      <c r="BD833" s="926" t="e">
        <v>#REF!</v>
      </c>
      <c r="BE833" s="926">
        <v>42223</v>
      </c>
      <c r="BF833" s="926">
        <v>42258</v>
      </c>
      <c r="BG833" s="926">
        <v>42293</v>
      </c>
      <c r="BH833" s="926" t="s">
        <v>25</v>
      </c>
      <c r="BI833" s="926">
        <v>42328</v>
      </c>
      <c r="BJ833" s="926">
        <v>42356</v>
      </c>
      <c r="BK833" s="926">
        <v>42391</v>
      </c>
      <c r="BL833" s="210">
        <v>42426</v>
      </c>
      <c r="BM833" s="210">
        <v>42461</v>
      </c>
      <c r="BN833" s="210">
        <v>42496</v>
      </c>
      <c r="BO833" s="926">
        <v>42531</v>
      </c>
      <c r="BP833" s="926">
        <v>42566</v>
      </c>
      <c r="BQ833" s="926">
        <v>42594</v>
      </c>
      <c r="BR833" s="926">
        <v>42622</v>
      </c>
      <c r="BS833" s="926">
        <v>42643</v>
      </c>
      <c r="BT833" s="926" t="s">
        <v>454</v>
      </c>
      <c r="BU833" s="926">
        <v>42678</v>
      </c>
      <c r="BV833" s="926">
        <v>42706</v>
      </c>
      <c r="BW833" s="926">
        <v>42741</v>
      </c>
      <c r="BX833" s="926">
        <v>42776</v>
      </c>
      <c r="BY833" s="926">
        <v>42811</v>
      </c>
      <c r="BZ833" s="3042">
        <v>42846</v>
      </c>
      <c r="CA833" s="3058">
        <f>CA832+2</f>
        <v>42881</v>
      </c>
      <c r="CB833" s="3075">
        <f>CB832+2</f>
        <v>42909</v>
      </c>
      <c r="CC833" s="3095">
        <f>CC832+2</f>
        <v>42937</v>
      </c>
      <c r="CD833" s="3075">
        <f>CD832+2</f>
        <v>42965</v>
      </c>
      <c r="CE833" s="3095">
        <f>CE832+2</f>
        <v>42993</v>
      </c>
      <c r="CF833" s="112" t="s">
        <v>699</v>
      </c>
      <c r="CG833" s="1154" t="e">
        <f t="shared" ref="CG833:CS833" si="912">CG832+2</f>
        <v>#REF!</v>
      </c>
      <c r="CH833" s="1154" t="e">
        <f t="shared" si="912"/>
        <v>#REF!</v>
      </c>
      <c r="CI833" s="1154" t="e">
        <f t="shared" si="912"/>
        <v>#REF!</v>
      </c>
      <c r="CJ833" s="1154" t="e">
        <f t="shared" si="912"/>
        <v>#REF!</v>
      </c>
      <c r="CK833" s="1154" t="e">
        <f t="shared" si="912"/>
        <v>#REF!</v>
      </c>
      <c r="CL833" s="1154" t="e">
        <f t="shared" si="912"/>
        <v>#REF!</v>
      </c>
      <c r="CM833" s="1154" t="e">
        <f t="shared" si="912"/>
        <v>#REF!</v>
      </c>
      <c r="CN833" s="1154" t="e">
        <f t="shared" si="912"/>
        <v>#REF!</v>
      </c>
      <c r="CO833" s="1154" t="e">
        <f t="shared" si="912"/>
        <v>#REF!</v>
      </c>
      <c r="CP833" s="1154" t="e">
        <f t="shared" si="912"/>
        <v>#REF!</v>
      </c>
      <c r="CQ833" s="1154" t="e">
        <f t="shared" si="912"/>
        <v>#REF!</v>
      </c>
      <c r="CR833" s="112" t="s">
        <v>699</v>
      </c>
      <c r="CS833" s="1154" t="e">
        <f t="shared" si="912"/>
        <v>#REF!</v>
      </c>
      <c r="CT833" s="1154" t="e">
        <f>CT832+2</f>
        <v>#REF!</v>
      </c>
      <c r="CU833" s="1154">
        <f>CU832+2</f>
        <v>43476</v>
      </c>
      <c r="CV833" s="1154">
        <f>CV832+2</f>
        <v>43518</v>
      </c>
      <c r="CW833" s="4134">
        <f>CW832+2</f>
        <v>43553</v>
      </c>
      <c r="CX833" s="4134">
        <f>CX832+2</f>
        <v>43581</v>
      </c>
      <c r="CY833" s="4134">
        <f t="shared" ref="CY833:DG833" si="913">CY832+2</f>
        <v>43616</v>
      </c>
      <c r="CZ833" s="4134">
        <f t="shared" si="913"/>
        <v>43644</v>
      </c>
      <c r="DA833" s="4134">
        <f t="shared" si="913"/>
        <v>43679</v>
      </c>
      <c r="DB833" s="4134">
        <f t="shared" si="913"/>
        <v>43342</v>
      </c>
      <c r="DC833" s="4134">
        <f t="shared" si="913"/>
        <v>43742</v>
      </c>
      <c r="DD833" s="4134" t="s">
        <v>454</v>
      </c>
      <c r="DE833" s="4134">
        <f t="shared" si="913"/>
        <v>43770</v>
      </c>
      <c r="DF833" s="4134">
        <f t="shared" si="913"/>
        <v>43805</v>
      </c>
      <c r="DG833" s="4134">
        <f t="shared" si="913"/>
        <v>43847</v>
      </c>
      <c r="DH833" s="4134">
        <f>DH832+2</f>
        <v>43882</v>
      </c>
      <c r="DI833" s="4134">
        <f>DI832+2</f>
        <v>43917</v>
      </c>
      <c r="DJ833" s="4134">
        <f>DJ832+2</f>
        <v>43952</v>
      </c>
      <c r="DK833" s="4135">
        <f>DK832+2</f>
        <v>43980</v>
      </c>
      <c r="DL833" s="1154"/>
      <c r="DM833" s="1210"/>
    </row>
    <row r="834" spans="1:117" ht="30" hidden="1" customHeight="1" x14ac:dyDescent="0.25">
      <c r="A834" s="4726"/>
      <c r="B834" s="4733"/>
      <c r="C834" s="3110" t="s">
        <v>197</v>
      </c>
      <c r="D834" s="3108"/>
      <c r="E834" s="209"/>
      <c r="F834" s="3035"/>
      <c r="G834" s="3035"/>
      <c r="H834" s="3035"/>
      <c r="I834" s="3035"/>
      <c r="J834" s="3035"/>
      <c r="K834" s="209"/>
      <c r="L834" s="209"/>
      <c r="M834" s="210"/>
      <c r="N834" s="210"/>
      <c r="O834" s="2334"/>
      <c r="P834" s="210"/>
      <c r="Q834" s="210"/>
      <c r="R834" s="3036"/>
      <c r="S834" s="210"/>
      <c r="T834" s="210"/>
      <c r="U834" s="210"/>
      <c r="V834" s="210"/>
      <c r="W834" s="210"/>
      <c r="X834" s="210"/>
      <c r="Y834" s="210"/>
      <c r="Z834" s="210"/>
      <c r="AA834" s="2334"/>
      <c r="AB834" s="3037" t="e">
        <v>#REF!</v>
      </c>
      <c r="AC834" s="3038" t="e">
        <v>#REF!</v>
      </c>
      <c r="AD834" s="3038" t="e">
        <v>#REF!</v>
      </c>
      <c r="AE834" s="3038" t="e">
        <v>#REF!</v>
      </c>
      <c r="AF834" s="3038" t="e">
        <v>#REF!</v>
      </c>
      <c r="AG834" s="3038" t="e">
        <v>#REF!</v>
      </c>
      <c r="AH834" s="3038" t="e">
        <v>#REF!</v>
      </c>
      <c r="AI834" s="3038" t="e">
        <v>#REF!</v>
      </c>
      <c r="AJ834" s="3038" t="s">
        <v>25</v>
      </c>
      <c r="AK834" s="3038" t="e">
        <v>#REF!</v>
      </c>
      <c r="AL834" s="3038" t="e">
        <v>#REF!</v>
      </c>
      <c r="AM834" s="926">
        <v>41281</v>
      </c>
      <c r="AN834" s="926" t="e">
        <v>#REF!</v>
      </c>
      <c r="AO834" s="926" t="e">
        <v>#REF!</v>
      </c>
      <c r="AP834" s="926" t="e">
        <v>#REF!</v>
      </c>
      <c r="AQ834" s="926" t="e">
        <v>#REF!</v>
      </c>
      <c r="AR834" s="926" t="e">
        <v>#REF!</v>
      </c>
      <c r="AS834" s="926" t="e">
        <v>#REF!</v>
      </c>
      <c r="AT834" s="926" t="e">
        <v>#REF!</v>
      </c>
      <c r="AU834" s="3037">
        <v>41918</v>
      </c>
      <c r="AV834" s="926" t="s">
        <v>25</v>
      </c>
      <c r="AW834" s="3037">
        <v>41946</v>
      </c>
      <c r="AX834" s="926" t="e">
        <v>#REF!</v>
      </c>
      <c r="AY834" s="926" t="e">
        <v>#REF!</v>
      </c>
      <c r="AZ834" s="926">
        <v>42051</v>
      </c>
      <c r="BA834" s="926">
        <v>42086</v>
      </c>
      <c r="BB834" s="926" t="e">
        <v>#REF!</v>
      </c>
      <c r="BC834" s="926">
        <v>42156</v>
      </c>
      <c r="BD834" s="926" t="e">
        <v>#REF!</v>
      </c>
      <c r="BE834" s="926">
        <v>42226</v>
      </c>
      <c r="BF834" s="926">
        <v>42261</v>
      </c>
      <c r="BG834" s="926">
        <v>42296</v>
      </c>
      <c r="BH834" s="926" t="s">
        <v>25</v>
      </c>
      <c r="BI834" s="926">
        <v>42331</v>
      </c>
      <c r="BJ834" s="926"/>
      <c r="BK834" s="926"/>
      <c r="BL834" s="210"/>
      <c r="BM834" s="210"/>
      <c r="BN834" s="210"/>
      <c r="BO834" s="926"/>
      <c r="BP834" s="926"/>
      <c r="BQ834" s="926"/>
      <c r="BR834" s="926"/>
      <c r="BS834" s="926"/>
      <c r="BT834" s="926" t="s">
        <v>454</v>
      </c>
      <c r="BU834" s="926"/>
      <c r="BV834" s="926"/>
      <c r="BW834" s="926"/>
      <c r="BX834" s="926"/>
      <c r="BY834" s="926"/>
      <c r="BZ834" s="3042"/>
      <c r="CA834" s="865"/>
      <c r="CB834" s="54"/>
      <c r="CC834" s="55"/>
      <c r="CD834" s="54"/>
      <c r="CE834" s="55"/>
      <c r="CF834" s="62" t="s">
        <v>699</v>
      </c>
      <c r="CG834" s="54"/>
      <c r="CH834" s="54"/>
      <c r="CI834" s="54"/>
      <c r="CJ834" s="54"/>
      <c r="CK834" s="54"/>
      <c r="CL834" s="54"/>
      <c r="CM834" s="54"/>
      <c r="CN834" s="54"/>
      <c r="CO834" s="54"/>
      <c r="CP834" s="54"/>
      <c r="CQ834" s="54"/>
      <c r="CR834" s="62" t="s">
        <v>699</v>
      </c>
      <c r="CS834" s="54"/>
      <c r="CT834" s="54"/>
      <c r="CU834" s="54"/>
      <c r="CV834" s="54"/>
      <c r="CW834" s="3906"/>
      <c r="CX834" s="3906"/>
      <c r="CY834" s="3906"/>
      <c r="CZ834" s="3906"/>
      <c r="DA834" s="3906"/>
      <c r="DB834" s="3906"/>
      <c r="DC834" s="3906"/>
      <c r="DD834" s="3906" t="s">
        <v>454</v>
      </c>
      <c r="DE834" s="3906"/>
      <c r="DF834" s="3906"/>
      <c r="DG834" s="3906"/>
      <c r="DH834" s="3906"/>
      <c r="DI834" s="3906"/>
      <c r="DJ834" s="3906"/>
      <c r="DK834" s="3907"/>
      <c r="DL834" s="54"/>
      <c r="DM834" s="56"/>
    </row>
    <row r="835" spans="1:117" ht="30" customHeight="1" x14ac:dyDescent="0.25">
      <c r="A835" s="4726"/>
      <c r="B835" s="4733"/>
      <c r="C835" s="3129" t="s">
        <v>656</v>
      </c>
      <c r="D835" s="3108"/>
      <c r="E835" s="209"/>
      <c r="F835" s="3035"/>
      <c r="G835" s="3035"/>
      <c r="H835" s="3035"/>
      <c r="I835" s="3035"/>
      <c r="J835" s="3035"/>
      <c r="K835" s="209"/>
      <c r="L835" s="209"/>
      <c r="M835" s="210"/>
      <c r="N835" s="210"/>
      <c r="O835" s="2334"/>
      <c r="P835" s="210"/>
      <c r="Q835" s="210"/>
      <c r="R835" s="3036"/>
      <c r="S835" s="210"/>
      <c r="T835" s="210"/>
      <c r="U835" s="210"/>
      <c r="V835" s="210"/>
      <c r="W835" s="210"/>
      <c r="X835" s="210"/>
      <c r="Y835" s="210"/>
      <c r="Z835" s="210"/>
      <c r="AA835" s="2334"/>
      <c r="AB835" s="3037"/>
      <c r="AC835" s="3038"/>
      <c r="AD835" s="3038"/>
      <c r="AE835" s="3038"/>
      <c r="AF835" s="3038"/>
      <c r="AG835" s="3038"/>
      <c r="AH835" s="3038"/>
      <c r="AI835" s="3038"/>
      <c r="AJ835" s="3038"/>
      <c r="AK835" s="3038"/>
      <c r="AL835" s="3038"/>
      <c r="AM835" s="926"/>
      <c r="AN835" s="926"/>
      <c r="AO835" s="926"/>
      <c r="AP835" s="926"/>
      <c r="AQ835" s="926"/>
      <c r="AR835" s="926"/>
      <c r="AS835" s="926"/>
      <c r="AT835" s="926"/>
      <c r="AU835" s="3037"/>
      <c r="AV835" s="926"/>
      <c r="AW835" s="3037"/>
      <c r="AX835" s="926"/>
      <c r="AY835" s="926"/>
      <c r="AZ835" s="926"/>
      <c r="BA835" s="926"/>
      <c r="BB835" s="926"/>
      <c r="BC835" s="926"/>
      <c r="BD835" s="926"/>
      <c r="BE835" s="926"/>
      <c r="BF835" s="926"/>
      <c r="BG835" s="926"/>
      <c r="BH835" s="926"/>
      <c r="BI835" s="926"/>
      <c r="BJ835" s="926"/>
      <c r="BK835" s="926"/>
      <c r="BL835" s="210" t="s">
        <v>107</v>
      </c>
      <c r="BM835" s="210">
        <v>42461</v>
      </c>
      <c r="BN835" s="210">
        <v>42496</v>
      </c>
      <c r="BO835" s="926">
        <v>42531</v>
      </c>
      <c r="BP835" s="926">
        <v>42566</v>
      </c>
      <c r="BQ835" s="926">
        <v>42594</v>
      </c>
      <c r="BR835" s="926" t="s">
        <v>107</v>
      </c>
      <c r="BS835" s="926" t="s">
        <v>107</v>
      </c>
      <c r="BT835" s="926" t="s">
        <v>107</v>
      </c>
      <c r="BU835" s="926" t="s">
        <v>107</v>
      </c>
      <c r="BV835" s="926" t="s">
        <v>107</v>
      </c>
      <c r="BW835" s="926" t="s">
        <v>107</v>
      </c>
      <c r="BX835" s="926" t="s">
        <v>107</v>
      </c>
      <c r="BY835" s="926" t="s">
        <v>107</v>
      </c>
      <c r="BZ835" s="3042" t="s">
        <v>107</v>
      </c>
      <c r="CA835" s="1610" t="s">
        <v>107</v>
      </c>
      <c r="CB835" s="1607" t="s">
        <v>107</v>
      </c>
      <c r="CC835" s="2887" t="s">
        <v>107</v>
      </c>
      <c r="CD835" s="1607" t="s">
        <v>107</v>
      </c>
      <c r="CE835" s="2887" t="s">
        <v>107</v>
      </c>
      <c r="CF835" s="1614" t="s">
        <v>699</v>
      </c>
      <c r="CG835" s="1607" t="s">
        <v>107</v>
      </c>
      <c r="CH835" s="1607" t="s">
        <v>107</v>
      </c>
      <c r="CI835" s="1607" t="s">
        <v>107</v>
      </c>
      <c r="CJ835" s="1607" t="s">
        <v>107</v>
      </c>
      <c r="CK835" s="1607" t="s">
        <v>107</v>
      </c>
      <c r="CL835" s="1607" t="s">
        <v>107</v>
      </c>
      <c r="CM835" s="1607" t="s">
        <v>107</v>
      </c>
      <c r="CN835" s="1607" t="s">
        <v>107</v>
      </c>
      <c r="CO835" s="1607" t="s">
        <v>107</v>
      </c>
      <c r="CP835" s="1607" t="s">
        <v>107</v>
      </c>
      <c r="CQ835" s="1607" t="s">
        <v>107</v>
      </c>
      <c r="CR835" s="1614" t="s">
        <v>699</v>
      </c>
      <c r="CS835" s="1607" t="s">
        <v>107</v>
      </c>
      <c r="CT835" s="1607" t="s">
        <v>107</v>
      </c>
      <c r="CU835" s="1607" t="s">
        <v>107</v>
      </c>
      <c r="CV835" s="1607" t="s">
        <v>107</v>
      </c>
      <c r="CW835" s="3908" t="s">
        <v>107</v>
      </c>
      <c r="CX835" s="3908" t="s">
        <v>107</v>
      </c>
      <c r="CY835" s="3908" t="s">
        <v>107</v>
      </c>
      <c r="CZ835" s="3908" t="s">
        <v>107</v>
      </c>
      <c r="DA835" s="3908" t="s">
        <v>107</v>
      </c>
      <c r="DB835" s="3908" t="s">
        <v>107</v>
      </c>
      <c r="DC835" s="3908" t="s">
        <v>107</v>
      </c>
      <c r="DD835" s="3908" t="s">
        <v>454</v>
      </c>
      <c r="DE835" s="3908" t="s">
        <v>107</v>
      </c>
      <c r="DF835" s="3908" t="s">
        <v>107</v>
      </c>
      <c r="DG835" s="3908" t="s">
        <v>107</v>
      </c>
      <c r="DH835" s="3908" t="s">
        <v>107</v>
      </c>
      <c r="DI835" s="3908" t="s">
        <v>107</v>
      </c>
      <c r="DJ835" s="3908" t="s">
        <v>107</v>
      </c>
      <c r="DK835" s="3909" t="s">
        <v>107</v>
      </c>
      <c r="DL835" s="1607"/>
      <c r="DM835" s="3169"/>
    </row>
    <row r="836" spans="1:117" ht="30" customHeight="1" x14ac:dyDescent="0.25">
      <c r="A836" s="4726"/>
      <c r="B836" s="4733"/>
      <c r="C836" s="3110" t="s">
        <v>189</v>
      </c>
      <c r="D836" s="3108"/>
      <c r="E836" s="209"/>
      <c r="F836" s="3035"/>
      <c r="G836" s="3035"/>
      <c r="H836" s="3035"/>
      <c r="I836" s="3035"/>
      <c r="J836" s="3035"/>
      <c r="K836" s="209"/>
      <c r="L836" s="209"/>
      <c r="M836" s="210"/>
      <c r="N836" s="210"/>
      <c r="O836" s="2334"/>
      <c r="P836" s="210"/>
      <c r="Q836" s="210"/>
      <c r="R836" s="3036"/>
      <c r="S836" s="210"/>
      <c r="T836" s="210"/>
      <c r="U836" s="210"/>
      <c r="V836" s="210"/>
      <c r="W836" s="210"/>
      <c r="X836" s="210"/>
      <c r="Y836" s="210"/>
      <c r="Z836" s="210"/>
      <c r="AA836" s="2334"/>
      <c r="AB836" s="3037" t="e">
        <v>#REF!</v>
      </c>
      <c r="AC836" s="3038" t="e">
        <v>#REF!</v>
      </c>
      <c r="AD836" s="3038" t="e">
        <v>#REF!</v>
      </c>
      <c r="AE836" s="3038" t="e">
        <v>#REF!</v>
      </c>
      <c r="AF836" s="3038" t="e">
        <v>#REF!</v>
      </c>
      <c r="AG836" s="3038" t="e">
        <v>#REF!</v>
      </c>
      <c r="AH836" s="3038" t="e">
        <v>#REF!</v>
      </c>
      <c r="AI836" s="3038" t="e">
        <v>#REF!</v>
      </c>
      <c r="AJ836" s="3038" t="s">
        <v>25</v>
      </c>
      <c r="AK836" s="3038" t="e">
        <v>#REF!</v>
      </c>
      <c r="AL836" s="3038" t="e">
        <v>#REF!</v>
      </c>
      <c r="AM836" s="926">
        <v>41646</v>
      </c>
      <c r="AN836" s="926" t="e">
        <v>#REF!</v>
      </c>
      <c r="AO836" s="926" t="e">
        <v>#REF!</v>
      </c>
      <c r="AP836" s="926" t="e">
        <v>#REF!</v>
      </c>
      <c r="AQ836" s="926" t="e">
        <v>#REF!</v>
      </c>
      <c r="AR836" s="926" t="e">
        <v>#REF!</v>
      </c>
      <c r="AS836" s="926" t="e">
        <v>#REF!</v>
      </c>
      <c r="AT836" s="926" t="e">
        <v>#REF!</v>
      </c>
      <c r="AU836" s="3037">
        <v>41920</v>
      </c>
      <c r="AV836" s="926" t="s">
        <v>25</v>
      </c>
      <c r="AW836" s="3037">
        <v>41948</v>
      </c>
      <c r="AX836" s="926" t="e">
        <v>#REF!</v>
      </c>
      <c r="AY836" s="926" t="e">
        <v>#REF!</v>
      </c>
      <c r="AZ836" s="926">
        <v>42053</v>
      </c>
      <c r="BA836" s="926">
        <v>42088</v>
      </c>
      <c r="BB836" s="926" t="e">
        <v>#REF!</v>
      </c>
      <c r="BC836" s="926">
        <v>42158</v>
      </c>
      <c r="BD836" s="926" t="e">
        <v>#REF!</v>
      </c>
      <c r="BE836" s="926">
        <v>42228</v>
      </c>
      <c r="BF836" s="926">
        <v>42263</v>
      </c>
      <c r="BG836" s="926">
        <v>42298</v>
      </c>
      <c r="BH836" s="926" t="s">
        <v>25</v>
      </c>
      <c r="BI836" s="926">
        <v>42333</v>
      </c>
      <c r="BJ836" s="926">
        <v>42361</v>
      </c>
      <c r="BK836" s="926">
        <v>42396</v>
      </c>
      <c r="BL836" s="210">
        <v>42431</v>
      </c>
      <c r="BM836" s="210">
        <v>42466</v>
      </c>
      <c r="BN836" s="210">
        <v>42501</v>
      </c>
      <c r="BO836" s="926">
        <v>42536</v>
      </c>
      <c r="BP836" s="926">
        <v>42571</v>
      </c>
      <c r="BQ836" s="926">
        <v>42599</v>
      </c>
      <c r="BR836" s="926">
        <v>42627</v>
      </c>
      <c r="BS836" s="926">
        <v>42648</v>
      </c>
      <c r="BT836" s="926" t="s">
        <v>454</v>
      </c>
      <c r="BU836" s="926">
        <v>42683</v>
      </c>
      <c r="BV836" s="926">
        <v>42711</v>
      </c>
      <c r="BW836" s="926">
        <v>42746</v>
      </c>
      <c r="BX836" s="926">
        <v>42781</v>
      </c>
      <c r="BY836" s="926">
        <v>42816</v>
      </c>
      <c r="BZ836" s="3042">
        <v>42851</v>
      </c>
      <c r="CA836" s="3059">
        <f>CA832+7</f>
        <v>42886</v>
      </c>
      <c r="CB836" s="2999">
        <f>CB832+7</f>
        <v>42914</v>
      </c>
      <c r="CC836" s="3096">
        <f>CC832+7</f>
        <v>42942</v>
      </c>
      <c r="CD836" s="2999">
        <f>CD832+7</f>
        <v>42970</v>
      </c>
      <c r="CE836" s="3096">
        <f>CE832+7</f>
        <v>42998</v>
      </c>
      <c r="CF836" s="62" t="s">
        <v>699</v>
      </c>
      <c r="CG836" s="158" t="e">
        <f t="shared" ref="CG836:CS836" si="914">CG832+7</f>
        <v>#REF!</v>
      </c>
      <c r="CH836" s="158" t="e">
        <f t="shared" si="914"/>
        <v>#REF!</v>
      </c>
      <c r="CI836" s="158" t="e">
        <f t="shared" si="914"/>
        <v>#REF!</v>
      </c>
      <c r="CJ836" s="158" t="e">
        <f t="shared" si="914"/>
        <v>#REF!</v>
      </c>
      <c r="CK836" s="158" t="e">
        <f t="shared" si="914"/>
        <v>#REF!</v>
      </c>
      <c r="CL836" s="158" t="e">
        <f t="shared" si="914"/>
        <v>#REF!</v>
      </c>
      <c r="CM836" s="158" t="e">
        <f t="shared" si="914"/>
        <v>#REF!</v>
      </c>
      <c r="CN836" s="158" t="e">
        <f t="shared" si="914"/>
        <v>#REF!</v>
      </c>
      <c r="CO836" s="158" t="e">
        <f t="shared" si="914"/>
        <v>#REF!</v>
      </c>
      <c r="CP836" s="158" t="e">
        <f t="shared" si="914"/>
        <v>#REF!</v>
      </c>
      <c r="CQ836" s="158" t="e">
        <f t="shared" si="914"/>
        <v>#REF!</v>
      </c>
      <c r="CR836" s="62" t="s">
        <v>699</v>
      </c>
      <c r="CS836" s="158" t="e">
        <f t="shared" si="914"/>
        <v>#REF!</v>
      </c>
      <c r="CT836" s="158" t="e">
        <f>CT832+7</f>
        <v>#REF!</v>
      </c>
      <c r="CU836" s="158">
        <f>CU832+7</f>
        <v>43481</v>
      </c>
      <c r="CV836" s="158">
        <f>CV832+7</f>
        <v>43523</v>
      </c>
      <c r="CW836" s="3910">
        <f>CW832+7</f>
        <v>43558</v>
      </c>
      <c r="CX836" s="3910">
        <f>CX832+7</f>
        <v>43586</v>
      </c>
      <c r="CY836" s="3910">
        <f t="shared" ref="CY836:DG836" si="915">CY832+7</f>
        <v>43621</v>
      </c>
      <c r="CZ836" s="3910">
        <f t="shared" si="915"/>
        <v>43649</v>
      </c>
      <c r="DA836" s="3910">
        <f t="shared" si="915"/>
        <v>43684</v>
      </c>
      <c r="DB836" s="3910">
        <f t="shared" si="915"/>
        <v>43347</v>
      </c>
      <c r="DC836" s="3910">
        <f t="shared" si="915"/>
        <v>43747</v>
      </c>
      <c r="DD836" s="3910" t="s">
        <v>454</v>
      </c>
      <c r="DE836" s="3910">
        <f t="shared" si="915"/>
        <v>43775</v>
      </c>
      <c r="DF836" s="3910">
        <f t="shared" si="915"/>
        <v>43810</v>
      </c>
      <c r="DG836" s="3910">
        <f t="shared" si="915"/>
        <v>43852</v>
      </c>
      <c r="DH836" s="3910">
        <f>DH832+7</f>
        <v>43887</v>
      </c>
      <c r="DI836" s="3910">
        <f>DI832+7</f>
        <v>43922</v>
      </c>
      <c r="DJ836" s="3910">
        <f>DJ832+7</f>
        <v>43957</v>
      </c>
      <c r="DK836" s="3911">
        <f>DK832+7</f>
        <v>43985</v>
      </c>
      <c r="DL836" s="158"/>
      <c r="DM836" s="53"/>
    </row>
    <row r="837" spans="1:117" ht="30" customHeight="1" x14ac:dyDescent="0.25">
      <c r="A837" s="4726"/>
      <c r="B837" s="4733"/>
      <c r="C837" s="3110" t="s">
        <v>219</v>
      </c>
      <c r="D837" s="3108"/>
      <c r="E837" s="209"/>
      <c r="F837" s="3035"/>
      <c r="G837" s="3035"/>
      <c r="H837" s="3035"/>
      <c r="I837" s="3035"/>
      <c r="J837" s="3035"/>
      <c r="K837" s="209"/>
      <c r="L837" s="209"/>
      <c r="M837" s="210"/>
      <c r="N837" s="210"/>
      <c r="O837" s="2334"/>
      <c r="P837" s="210"/>
      <c r="Q837" s="210"/>
      <c r="R837" s="3036"/>
      <c r="S837" s="210"/>
      <c r="T837" s="210"/>
      <c r="U837" s="210"/>
      <c r="V837" s="210"/>
      <c r="W837" s="210"/>
      <c r="X837" s="210"/>
      <c r="Y837" s="210"/>
      <c r="Z837" s="210"/>
      <c r="AA837" s="2334"/>
      <c r="AB837" s="3037" t="e">
        <v>#REF!</v>
      </c>
      <c r="AC837" s="3038" t="e">
        <v>#REF!</v>
      </c>
      <c r="AD837" s="3038" t="e">
        <v>#REF!</v>
      </c>
      <c r="AE837" s="3038" t="e">
        <v>#REF!</v>
      </c>
      <c r="AF837" s="3038" t="e">
        <v>#REF!</v>
      </c>
      <c r="AG837" s="3038" t="e">
        <v>#REF!</v>
      </c>
      <c r="AH837" s="3038" t="e">
        <v>#REF!</v>
      </c>
      <c r="AI837" s="3038" t="e">
        <v>#REF!</v>
      </c>
      <c r="AJ837" s="3038" t="s">
        <v>25</v>
      </c>
      <c r="AK837" s="3038" t="e">
        <v>#REF!</v>
      </c>
      <c r="AL837" s="3038" t="e">
        <v>#REF!</v>
      </c>
      <c r="AM837" s="926">
        <v>41649</v>
      </c>
      <c r="AN837" s="926" t="e">
        <v>#REF!</v>
      </c>
      <c r="AO837" s="926" t="e">
        <v>#REF!</v>
      </c>
      <c r="AP837" s="926" t="e">
        <v>#REF!</v>
      </c>
      <c r="AQ837" s="926" t="e">
        <v>#REF!</v>
      </c>
      <c r="AR837" s="926" t="e">
        <v>#REF!</v>
      </c>
      <c r="AS837" s="926" t="e">
        <v>#REF!</v>
      </c>
      <c r="AT837" s="926" t="e">
        <v>#REF!</v>
      </c>
      <c r="AU837" s="3037">
        <v>41922</v>
      </c>
      <c r="AV837" s="926" t="s">
        <v>25</v>
      </c>
      <c r="AW837" s="3037">
        <v>41950</v>
      </c>
      <c r="AX837" s="926" t="e">
        <v>#REF!</v>
      </c>
      <c r="AY837" s="926" t="e">
        <v>#REF!</v>
      </c>
      <c r="AZ837" s="926">
        <v>42055</v>
      </c>
      <c r="BA837" s="926">
        <v>42090</v>
      </c>
      <c r="BB837" s="926" t="e">
        <v>#REF!</v>
      </c>
      <c r="BC837" s="926">
        <v>42160</v>
      </c>
      <c r="BD837" s="926" t="e">
        <v>#REF!</v>
      </c>
      <c r="BE837" s="926">
        <v>42230</v>
      </c>
      <c r="BF837" s="926">
        <v>42265</v>
      </c>
      <c r="BG837" s="926">
        <v>42300</v>
      </c>
      <c r="BH837" s="926" t="s">
        <v>25</v>
      </c>
      <c r="BI837" s="926">
        <v>42335</v>
      </c>
      <c r="BJ837" s="926">
        <v>42363</v>
      </c>
      <c r="BK837" s="926">
        <v>42398</v>
      </c>
      <c r="BL837" s="210">
        <v>42433</v>
      </c>
      <c r="BM837" s="210">
        <v>42468</v>
      </c>
      <c r="BN837" s="210">
        <v>42503</v>
      </c>
      <c r="BO837" s="926">
        <v>42538</v>
      </c>
      <c r="BP837" s="926">
        <v>42573</v>
      </c>
      <c r="BQ837" s="926">
        <v>42601</v>
      </c>
      <c r="BR837" s="926">
        <v>42629</v>
      </c>
      <c r="BS837" s="926">
        <v>42650</v>
      </c>
      <c r="BT837" s="926" t="s">
        <v>454</v>
      </c>
      <c r="BU837" s="926">
        <v>42685</v>
      </c>
      <c r="BV837" s="926">
        <v>42713</v>
      </c>
      <c r="BW837" s="926">
        <v>42748</v>
      </c>
      <c r="BX837" s="926">
        <v>42783</v>
      </c>
      <c r="BY837" s="926">
        <v>42818</v>
      </c>
      <c r="BZ837" s="3042">
        <v>42853</v>
      </c>
      <c r="CA837" s="3010">
        <f>CA836+2</f>
        <v>42888</v>
      </c>
      <c r="CB837" s="2991">
        <f>CB836+2</f>
        <v>42916</v>
      </c>
      <c r="CC837" s="3084">
        <f>CC836+2</f>
        <v>42944</v>
      </c>
      <c r="CD837" s="2991">
        <f>CD836+2</f>
        <v>42972</v>
      </c>
      <c r="CE837" s="3084">
        <f>CE836+2</f>
        <v>43000</v>
      </c>
      <c r="CF837" s="62" t="s">
        <v>699</v>
      </c>
      <c r="CG837" s="45" t="e">
        <f t="shared" ref="CG837:CS837" si="916">CG836+2</f>
        <v>#REF!</v>
      </c>
      <c r="CH837" s="45" t="e">
        <f t="shared" si="916"/>
        <v>#REF!</v>
      </c>
      <c r="CI837" s="45" t="e">
        <f t="shared" si="916"/>
        <v>#REF!</v>
      </c>
      <c r="CJ837" s="45" t="e">
        <f t="shared" si="916"/>
        <v>#REF!</v>
      </c>
      <c r="CK837" s="45" t="e">
        <f t="shared" si="916"/>
        <v>#REF!</v>
      </c>
      <c r="CL837" s="45" t="e">
        <f t="shared" si="916"/>
        <v>#REF!</v>
      </c>
      <c r="CM837" s="45" t="e">
        <f t="shared" si="916"/>
        <v>#REF!</v>
      </c>
      <c r="CN837" s="45" t="e">
        <f t="shared" si="916"/>
        <v>#REF!</v>
      </c>
      <c r="CO837" s="45" t="e">
        <f t="shared" si="916"/>
        <v>#REF!</v>
      </c>
      <c r="CP837" s="45" t="e">
        <f t="shared" si="916"/>
        <v>#REF!</v>
      </c>
      <c r="CQ837" s="45" t="e">
        <f t="shared" si="916"/>
        <v>#REF!</v>
      </c>
      <c r="CR837" s="62" t="s">
        <v>699</v>
      </c>
      <c r="CS837" s="45" t="e">
        <f t="shared" si="916"/>
        <v>#REF!</v>
      </c>
      <c r="CT837" s="45" t="e">
        <f>CT836+2</f>
        <v>#REF!</v>
      </c>
      <c r="CU837" s="45">
        <f>CU836+2</f>
        <v>43483</v>
      </c>
      <c r="CV837" s="45">
        <f>CV836+2</f>
        <v>43525</v>
      </c>
      <c r="CW837" s="3878">
        <f>CW836+2</f>
        <v>43560</v>
      </c>
      <c r="CX837" s="3878">
        <f>CX836+2</f>
        <v>43588</v>
      </c>
      <c r="CY837" s="3878">
        <f t="shared" ref="CY837:DG837" si="917">CY836+2</f>
        <v>43623</v>
      </c>
      <c r="CZ837" s="3878">
        <f t="shared" si="917"/>
        <v>43651</v>
      </c>
      <c r="DA837" s="3878">
        <f t="shared" si="917"/>
        <v>43686</v>
      </c>
      <c r="DB837" s="3878">
        <f t="shared" si="917"/>
        <v>43349</v>
      </c>
      <c r="DC837" s="3878">
        <f t="shared" si="917"/>
        <v>43749</v>
      </c>
      <c r="DD837" s="3878" t="s">
        <v>454</v>
      </c>
      <c r="DE837" s="3878">
        <f t="shared" si="917"/>
        <v>43777</v>
      </c>
      <c r="DF837" s="3878">
        <f t="shared" si="917"/>
        <v>43812</v>
      </c>
      <c r="DG837" s="3878">
        <f t="shared" si="917"/>
        <v>43854</v>
      </c>
      <c r="DH837" s="3878">
        <f>DH836+2</f>
        <v>43889</v>
      </c>
      <c r="DI837" s="3878">
        <f>DI836+2</f>
        <v>43924</v>
      </c>
      <c r="DJ837" s="3878">
        <f>DJ836+2</f>
        <v>43959</v>
      </c>
      <c r="DK837" s="3879">
        <f>DK836+2</f>
        <v>43987</v>
      </c>
      <c r="DL837" s="45"/>
      <c r="DM837" s="342"/>
    </row>
    <row r="838" spans="1:117" ht="30" customHeight="1" x14ac:dyDescent="0.25">
      <c r="A838" s="4726"/>
      <c r="B838" s="4733"/>
      <c r="C838" s="3110" t="s">
        <v>220</v>
      </c>
      <c r="D838" s="3108"/>
      <c r="E838" s="209"/>
      <c r="F838" s="3035"/>
      <c r="G838" s="3035"/>
      <c r="H838" s="3035"/>
      <c r="I838" s="3035"/>
      <c r="J838" s="3035"/>
      <c r="K838" s="209"/>
      <c r="L838" s="209"/>
      <c r="M838" s="210"/>
      <c r="N838" s="210"/>
      <c r="O838" s="2334"/>
      <c r="P838" s="210"/>
      <c r="Q838" s="210"/>
      <c r="R838" s="3036"/>
      <c r="S838" s="210"/>
      <c r="T838" s="210"/>
      <c r="U838" s="210"/>
      <c r="V838" s="210"/>
      <c r="W838" s="210"/>
      <c r="X838" s="210"/>
      <c r="Y838" s="210"/>
      <c r="Z838" s="210"/>
      <c r="AA838" s="2334"/>
      <c r="AB838" s="3037" t="e">
        <v>#REF!</v>
      </c>
      <c r="AC838" s="3038" t="e">
        <v>#REF!</v>
      </c>
      <c r="AD838" s="3038" t="e">
        <v>#REF!</v>
      </c>
      <c r="AE838" s="3038" t="e">
        <v>#REF!</v>
      </c>
      <c r="AF838" s="3038" t="e">
        <v>#REF!</v>
      </c>
      <c r="AG838" s="3038" t="e">
        <v>#REF!</v>
      </c>
      <c r="AH838" s="3038" t="e">
        <v>#REF!</v>
      </c>
      <c r="AI838" s="3038" t="e">
        <v>#REF!</v>
      </c>
      <c r="AJ838" s="3038" t="s">
        <v>25</v>
      </c>
      <c r="AK838" s="3038" t="e">
        <v>#REF!</v>
      </c>
      <c r="AL838" s="3038" t="e">
        <v>#REF!</v>
      </c>
      <c r="AM838" s="926">
        <v>41646</v>
      </c>
      <c r="AN838" s="926" t="e">
        <v>#REF!</v>
      </c>
      <c r="AO838" s="926" t="e">
        <v>#REF!</v>
      </c>
      <c r="AP838" s="926" t="e">
        <v>#REF!</v>
      </c>
      <c r="AQ838" s="926" t="e">
        <v>#REF!</v>
      </c>
      <c r="AR838" s="926" t="e">
        <v>#REF!</v>
      </c>
      <c r="AS838" s="926" t="e">
        <v>#REF!</v>
      </c>
      <c r="AT838" s="926" t="e">
        <v>#REF!</v>
      </c>
      <c r="AU838" s="3037">
        <v>41922</v>
      </c>
      <c r="AV838" s="926" t="s">
        <v>25</v>
      </c>
      <c r="AW838" s="3037">
        <v>41950</v>
      </c>
      <c r="AX838" s="926" t="e">
        <v>#REF!</v>
      </c>
      <c r="AY838" s="926" t="e">
        <v>#REF!</v>
      </c>
      <c r="AZ838" s="926">
        <v>42055</v>
      </c>
      <c r="BA838" s="926">
        <v>42090</v>
      </c>
      <c r="BB838" s="926" t="e">
        <v>#REF!</v>
      </c>
      <c r="BC838" s="926">
        <v>42160</v>
      </c>
      <c r="BD838" s="926" t="e">
        <v>#REF!</v>
      </c>
      <c r="BE838" s="926">
        <v>42230</v>
      </c>
      <c r="BF838" s="926">
        <v>42265</v>
      </c>
      <c r="BG838" s="926">
        <v>42300</v>
      </c>
      <c r="BH838" s="926" t="s">
        <v>25</v>
      </c>
      <c r="BI838" s="926">
        <v>42335</v>
      </c>
      <c r="BJ838" s="926">
        <v>42363</v>
      </c>
      <c r="BK838" s="926">
        <v>42398</v>
      </c>
      <c r="BL838" s="210">
        <v>42433</v>
      </c>
      <c r="BM838" s="210">
        <v>42468</v>
      </c>
      <c r="BN838" s="210">
        <v>42503</v>
      </c>
      <c r="BO838" s="926">
        <v>42538</v>
      </c>
      <c r="BP838" s="926">
        <v>42573</v>
      </c>
      <c r="BQ838" s="926">
        <v>42601</v>
      </c>
      <c r="BR838" s="926">
        <v>42629</v>
      </c>
      <c r="BS838" s="926">
        <v>42650</v>
      </c>
      <c r="BT838" s="926" t="s">
        <v>454</v>
      </c>
      <c r="BU838" s="926">
        <v>42685</v>
      </c>
      <c r="BV838" s="926">
        <v>42713</v>
      </c>
      <c r="BW838" s="926">
        <v>42748</v>
      </c>
      <c r="BX838" s="926">
        <v>42783</v>
      </c>
      <c r="BY838" s="926">
        <v>42818</v>
      </c>
      <c r="BZ838" s="3042">
        <v>42853</v>
      </c>
      <c r="CA838" s="3009">
        <f>CA837</f>
        <v>42888</v>
      </c>
      <c r="CB838" s="2992">
        <f>CB837</f>
        <v>42916</v>
      </c>
      <c r="CC838" s="3085">
        <f>CC837</f>
        <v>42944</v>
      </c>
      <c r="CD838" s="2992">
        <f>CD837</f>
        <v>42972</v>
      </c>
      <c r="CE838" s="3085">
        <f>CE837</f>
        <v>43000</v>
      </c>
      <c r="CF838" s="62" t="s">
        <v>699</v>
      </c>
      <c r="CG838" s="61" t="e">
        <f t="shared" ref="CG838:CS838" si="918">CG837</f>
        <v>#REF!</v>
      </c>
      <c r="CH838" s="61" t="e">
        <f t="shared" si="918"/>
        <v>#REF!</v>
      </c>
      <c r="CI838" s="61" t="e">
        <f t="shared" si="918"/>
        <v>#REF!</v>
      </c>
      <c r="CJ838" s="61" t="e">
        <f t="shared" si="918"/>
        <v>#REF!</v>
      </c>
      <c r="CK838" s="61" t="e">
        <f t="shared" si="918"/>
        <v>#REF!</v>
      </c>
      <c r="CL838" s="61" t="e">
        <f t="shared" si="918"/>
        <v>#REF!</v>
      </c>
      <c r="CM838" s="61" t="e">
        <f t="shared" si="918"/>
        <v>#REF!</v>
      </c>
      <c r="CN838" s="61" t="e">
        <f t="shared" si="918"/>
        <v>#REF!</v>
      </c>
      <c r="CO838" s="61" t="e">
        <f t="shared" si="918"/>
        <v>#REF!</v>
      </c>
      <c r="CP838" s="61" t="e">
        <f t="shared" si="918"/>
        <v>#REF!</v>
      </c>
      <c r="CQ838" s="61" t="e">
        <f t="shared" si="918"/>
        <v>#REF!</v>
      </c>
      <c r="CR838" s="62" t="s">
        <v>699</v>
      </c>
      <c r="CS838" s="61" t="e">
        <f t="shared" si="918"/>
        <v>#REF!</v>
      </c>
      <c r="CT838" s="61" t="e">
        <f>CT837</f>
        <v>#REF!</v>
      </c>
      <c r="CU838" s="61">
        <f>CU837</f>
        <v>43483</v>
      </c>
      <c r="CV838" s="61">
        <f>CV837</f>
        <v>43525</v>
      </c>
      <c r="CW838" s="3880">
        <f>CW837</f>
        <v>43560</v>
      </c>
      <c r="CX838" s="3880">
        <f>CX837</f>
        <v>43588</v>
      </c>
      <c r="CY838" s="3880">
        <f t="shared" ref="CY838:DG838" si="919">CY837</f>
        <v>43623</v>
      </c>
      <c r="CZ838" s="3880">
        <f t="shared" si="919"/>
        <v>43651</v>
      </c>
      <c r="DA838" s="3880">
        <f t="shared" si="919"/>
        <v>43686</v>
      </c>
      <c r="DB838" s="3880">
        <f t="shared" si="919"/>
        <v>43349</v>
      </c>
      <c r="DC838" s="3880">
        <f t="shared" si="919"/>
        <v>43749</v>
      </c>
      <c r="DD838" s="3880" t="s">
        <v>454</v>
      </c>
      <c r="DE838" s="3880">
        <f t="shared" si="919"/>
        <v>43777</v>
      </c>
      <c r="DF838" s="3880">
        <f t="shared" si="919"/>
        <v>43812</v>
      </c>
      <c r="DG838" s="3880">
        <f t="shared" si="919"/>
        <v>43854</v>
      </c>
      <c r="DH838" s="3880">
        <f>DH837</f>
        <v>43889</v>
      </c>
      <c r="DI838" s="3880">
        <f>DI837</f>
        <v>43924</v>
      </c>
      <c r="DJ838" s="3880">
        <f>DJ837</f>
        <v>43959</v>
      </c>
      <c r="DK838" s="3881">
        <f>DK837</f>
        <v>43987</v>
      </c>
      <c r="DL838" s="61"/>
      <c r="DM838" s="107"/>
    </row>
    <row r="839" spans="1:117" ht="30" hidden="1" customHeight="1" x14ac:dyDescent="0.25">
      <c r="A839" s="4726"/>
      <c r="B839" s="4733"/>
      <c r="C839" s="3110" t="s">
        <v>536</v>
      </c>
      <c r="D839" s="3108"/>
      <c r="E839" s="209"/>
      <c r="F839" s="3035"/>
      <c r="G839" s="3035"/>
      <c r="H839" s="3035"/>
      <c r="I839" s="3035"/>
      <c r="J839" s="3035"/>
      <c r="K839" s="209"/>
      <c r="L839" s="209"/>
      <c r="M839" s="210"/>
      <c r="N839" s="210"/>
      <c r="O839" s="2334"/>
      <c r="P839" s="210"/>
      <c r="Q839" s="210"/>
      <c r="R839" s="3036"/>
      <c r="S839" s="210"/>
      <c r="T839" s="210"/>
      <c r="U839" s="210"/>
      <c r="V839" s="210"/>
      <c r="W839" s="210"/>
      <c r="X839" s="210"/>
      <c r="Y839" s="210"/>
      <c r="Z839" s="210"/>
      <c r="AA839" s="2334"/>
      <c r="AB839" s="3037" t="e">
        <v>#REF!</v>
      </c>
      <c r="AC839" s="3038" t="e">
        <v>#REF!</v>
      </c>
      <c r="AD839" s="3038" t="e">
        <v>#REF!</v>
      </c>
      <c r="AE839" s="3038" t="e">
        <v>#REF!</v>
      </c>
      <c r="AF839" s="3038" t="e">
        <v>#REF!</v>
      </c>
      <c r="AG839" s="3038" t="e">
        <v>#REF!</v>
      </c>
      <c r="AH839" s="3038" t="e">
        <v>#REF!</v>
      </c>
      <c r="AI839" s="3038" t="e">
        <v>#REF!</v>
      </c>
      <c r="AJ839" s="3038" t="s">
        <v>25</v>
      </c>
      <c r="AK839" s="3038">
        <v>41582</v>
      </c>
      <c r="AL839" s="3038" t="e">
        <v>#REF!</v>
      </c>
      <c r="AM839" s="926" t="e">
        <v>#REF!</v>
      </c>
      <c r="AN839" s="926">
        <v>41329</v>
      </c>
      <c r="AO839" s="926">
        <v>41364</v>
      </c>
      <c r="AP839" s="926">
        <v>41392</v>
      </c>
      <c r="AQ839" s="926">
        <v>41792</v>
      </c>
      <c r="AR839" s="926">
        <v>41827</v>
      </c>
      <c r="AS839" s="926">
        <v>41497</v>
      </c>
      <c r="AT839" s="926">
        <v>41532</v>
      </c>
      <c r="AU839" s="3037">
        <v>41560</v>
      </c>
      <c r="AV839" s="926">
        <v>41560</v>
      </c>
      <c r="AW839" s="3037">
        <v>41581</v>
      </c>
      <c r="AX839" s="926">
        <v>41981</v>
      </c>
      <c r="AY839" s="926">
        <v>41286</v>
      </c>
      <c r="AZ839" s="926">
        <v>42058</v>
      </c>
      <c r="BA839" s="926">
        <v>42093</v>
      </c>
      <c r="BB839" s="926">
        <v>42128</v>
      </c>
      <c r="BC839" s="926">
        <v>42163</v>
      </c>
      <c r="BD839" s="926">
        <v>42184</v>
      </c>
      <c r="BE839" s="926">
        <v>42226</v>
      </c>
      <c r="BF839" s="926">
        <v>42268</v>
      </c>
      <c r="BG839" s="926">
        <v>42303</v>
      </c>
      <c r="BH839" s="926" t="s">
        <v>25</v>
      </c>
      <c r="BI839" s="926">
        <v>42338</v>
      </c>
      <c r="BJ839" s="926">
        <v>42359</v>
      </c>
      <c r="BK839" s="926">
        <v>42401</v>
      </c>
      <c r="BL839" s="210">
        <v>42408</v>
      </c>
      <c r="BM839" s="210">
        <v>42471</v>
      </c>
      <c r="BN839" s="210">
        <v>42506</v>
      </c>
      <c r="BO839" s="926">
        <v>42541</v>
      </c>
      <c r="BP839" s="926">
        <v>42576</v>
      </c>
      <c r="BQ839" s="926">
        <v>42604</v>
      </c>
      <c r="BR839" s="926">
        <v>42632</v>
      </c>
      <c r="BS839" s="926">
        <v>42653</v>
      </c>
      <c r="BT839" s="926" t="s">
        <v>454</v>
      </c>
      <c r="BU839" s="926">
        <v>42688</v>
      </c>
      <c r="BV839" s="926">
        <v>42716</v>
      </c>
      <c r="BW839" s="926">
        <v>42751</v>
      </c>
      <c r="BX839" s="926">
        <v>42786</v>
      </c>
      <c r="BY839" s="926">
        <v>42821</v>
      </c>
      <c r="BZ839" s="3042">
        <v>42856</v>
      </c>
      <c r="CA839" s="3047">
        <f>CA833+10</f>
        <v>42891</v>
      </c>
      <c r="CB839" s="2989">
        <f>CB833+10</f>
        <v>42919</v>
      </c>
      <c r="CC839" s="3082">
        <f>CC833+10</f>
        <v>42947</v>
      </c>
      <c r="CD839" s="2989">
        <f>CD833+10</f>
        <v>42975</v>
      </c>
      <c r="CE839" s="3082">
        <f>CE833+10</f>
        <v>43003</v>
      </c>
      <c r="CF839" s="62" t="s">
        <v>699</v>
      </c>
      <c r="CG839" s="639" t="e">
        <f t="shared" ref="CG839:CS839" si="920">CG833+10</f>
        <v>#REF!</v>
      </c>
      <c r="CH839" s="639" t="e">
        <f t="shared" si="920"/>
        <v>#REF!</v>
      </c>
      <c r="CI839" s="639" t="e">
        <f t="shared" si="920"/>
        <v>#REF!</v>
      </c>
      <c r="CJ839" s="639" t="e">
        <f t="shared" si="920"/>
        <v>#REF!</v>
      </c>
      <c r="CK839" s="639" t="e">
        <f t="shared" si="920"/>
        <v>#REF!</v>
      </c>
      <c r="CL839" s="639" t="e">
        <f t="shared" si="920"/>
        <v>#REF!</v>
      </c>
      <c r="CM839" s="639" t="e">
        <f t="shared" si="920"/>
        <v>#REF!</v>
      </c>
      <c r="CN839" s="639" t="e">
        <f t="shared" si="920"/>
        <v>#REF!</v>
      </c>
      <c r="CO839" s="639" t="e">
        <f t="shared" si="920"/>
        <v>#REF!</v>
      </c>
      <c r="CP839" s="639" t="e">
        <f t="shared" si="920"/>
        <v>#REF!</v>
      </c>
      <c r="CQ839" s="639" t="e">
        <f t="shared" si="920"/>
        <v>#REF!</v>
      </c>
      <c r="CR839" s="62" t="s">
        <v>699</v>
      </c>
      <c r="CS839" s="639" t="e">
        <f t="shared" si="920"/>
        <v>#REF!</v>
      </c>
      <c r="CT839" s="639" t="e">
        <f>CT833+10</f>
        <v>#REF!</v>
      </c>
      <c r="CU839" s="639">
        <f>CU833+10</f>
        <v>43486</v>
      </c>
      <c r="CV839" s="639">
        <f>CV833+10</f>
        <v>43528</v>
      </c>
      <c r="CW839" s="3870">
        <f>CW833+10</f>
        <v>43563</v>
      </c>
      <c r="CX839" s="3870">
        <f>CX833+10</f>
        <v>43591</v>
      </c>
      <c r="CY839" s="3870">
        <f t="shared" ref="CY839:DG839" si="921">CY833+10</f>
        <v>43626</v>
      </c>
      <c r="CZ839" s="3870">
        <f t="shared" si="921"/>
        <v>43654</v>
      </c>
      <c r="DA839" s="3870">
        <f t="shared" si="921"/>
        <v>43689</v>
      </c>
      <c r="DB839" s="3870">
        <f t="shared" si="921"/>
        <v>43352</v>
      </c>
      <c r="DC839" s="3870">
        <f t="shared" si="921"/>
        <v>43752</v>
      </c>
      <c r="DD839" s="3870" t="s">
        <v>454</v>
      </c>
      <c r="DE839" s="3870">
        <f t="shared" si="921"/>
        <v>43780</v>
      </c>
      <c r="DF839" s="3870">
        <f t="shared" si="921"/>
        <v>43815</v>
      </c>
      <c r="DG839" s="3870">
        <f t="shared" si="921"/>
        <v>43857</v>
      </c>
      <c r="DH839" s="3870">
        <f>DH833+10</f>
        <v>43892</v>
      </c>
      <c r="DI839" s="3870">
        <f>DI833+10</f>
        <v>43927</v>
      </c>
      <c r="DJ839" s="3870">
        <f>DJ833+10</f>
        <v>43962</v>
      </c>
      <c r="DK839" s="3872">
        <f>DK833+10</f>
        <v>43990</v>
      </c>
      <c r="DL839" s="639"/>
      <c r="DM839" s="1705"/>
    </row>
    <row r="840" spans="1:117" ht="30" customHeight="1" x14ac:dyDescent="0.25">
      <c r="A840" s="4726"/>
      <c r="B840" s="4733"/>
      <c r="C840" s="3123" t="s">
        <v>146</v>
      </c>
      <c r="D840" s="3108"/>
      <c r="E840" s="209"/>
      <c r="F840" s="3035"/>
      <c r="G840" s="3035"/>
      <c r="H840" s="3035"/>
      <c r="I840" s="3035"/>
      <c r="J840" s="3035"/>
      <c r="K840" s="209"/>
      <c r="L840" s="209"/>
      <c r="M840" s="210"/>
      <c r="N840" s="210"/>
      <c r="O840" s="2334"/>
      <c r="P840" s="210"/>
      <c r="Q840" s="210"/>
      <c r="R840" s="3036"/>
      <c r="S840" s="210"/>
      <c r="T840" s="210"/>
      <c r="U840" s="210"/>
      <c r="V840" s="210"/>
      <c r="W840" s="210"/>
      <c r="X840" s="210"/>
      <c r="Y840" s="210"/>
      <c r="Z840" s="210"/>
      <c r="AA840" s="2334"/>
      <c r="AB840" s="3037" t="e">
        <v>#REF!</v>
      </c>
      <c r="AC840" s="3038" t="e">
        <v>#REF!</v>
      </c>
      <c r="AD840" s="3038" t="e">
        <v>#REF!</v>
      </c>
      <c r="AE840" s="3038" t="e">
        <v>#REF!</v>
      </c>
      <c r="AF840" s="3038" t="e">
        <v>#REF!</v>
      </c>
      <c r="AG840" s="3038" t="e">
        <v>#REF!</v>
      </c>
      <c r="AH840" s="3038" t="e">
        <v>#REF!</v>
      </c>
      <c r="AI840" s="3038" t="e">
        <v>#REF!</v>
      </c>
      <c r="AJ840" s="3038" t="s">
        <v>25</v>
      </c>
      <c r="AK840" s="3038" t="e">
        <v>#REF!</v>
      </c>
      <c r="AL840" s="3038" t="e">
        <v>#REF!</v>
      </c>
      <c r="AM840" s="926">
        <v>41283</v>
      </c>
      <c r="AN840" s="926" t="e">
        <v>#REF!</v>
      </c>
      <c r="AO840" s="926" t="e">
        <v>#REF!</v>
      </c>
      <c r="AP840" s="926" t="e">
        <v>#REF!</v>
      </c>
      <c r="AQ840" s="926" t="e">
        <v>#REF!</v>
      </c>
      <c r="AR840" s="926" t="e">
        <v>#REF!</v>
      </c>
      <c r="AS840" s="926" t="e">
        <v>#REF!</v>
      </c>
      <c r="AT840" s="926" t="e">
        <v>#REF!</v>
      </c>
      <c r="AU840" s="3037">
        <v>41920</v>
      </c>
      <c r="AV840" s="926" t="s">
        <v>25</v>
      </c>
      <c r="AW840" s="3037">
        <v>41948</v>
      </c>
      <c r="AX840" s="926" t="e">
        <v>#REF!</v>
      </c>
      <c r="AY840" s="926" t="e">
        <v>#REF!</v>
      </c>
      <c r="AZ840" s="926">
        <v>42053</v>
      </c>
      <c r="BA840" s="926">
        <v>42088</v>
      </c>
      <c r="BB840" s="926" t="e">
        <v>#REF!</v>
      </c>
      <c r="BC840" s="926">
        <v>42158</v>
      </c>
      <c r="BD840" s="926" t="e">
        <v>#REF!</v>
      </c>
      <c r="BE840" s="926">
        <v>42228</v>
      </c>
      <c r="BF840" s="926">
        <v>42263</v>
      </c>
      <c r="BG840" s="926">
        <v>42298</v>
      </c>
      <c r="BH840" s="926" t="s">
        <v>25</v>
      </c>
      <c r="BI840" s="926">
        <v>42333</v>
      </c>
      <c r="BJ840" s="926">
        <v>42361</v>
      </c>
      <c r="BK840" s="926">
        <v>42396</v>
      </c>
      <c r="BL840" s="210">
        <v>42431</v>
      </c>
      <c r="BM840" s="210">
        <v>42466</v>
      </c>
      <c r="BN840" s="210">
        <v>42501</v>
      </c>
      <c r="BO840" s="926">
        <v>42536</v>
      </c>
      <c r="BP840" s="926">
        <v>42571</v>
      </c>
      <c r="BQ840" s="926">
        <v>42599</v>
      </c>
      <c r="BR840" s="926">
        <v>42627</v>
      </c>
      <c r="BS840" s="926">
        <v>42648</v>
      </c>
      <c r="BT840" s="926" t="s">
        <v>454</v>
      </c>
      <c r="BU840" s="926">
        <v>42683</v>
      </c>
      <c r="BV840" s="926">
        <v>42711</v>
      </c>
      <c r="BW840" s="926">
        <v>42746</v>
      </c>
      <c r="BX840" s="926">
        <v>42781</v>
      </c>
      <c r="BY840" s="926">
        <v>42816</v>
      </c>
      <c r="BZ840" s="3042">
        <v>42851</v>
      </c>
      <c r="CA840" s="3060">
        <f>CA832+7</f>
        <v>42886</v>
      </c>
      <c r="CB840" s="3000">
        <f>CB832+7</f>
        <v>42914</v>
      </c>
      <c r="CC840" s="3097">
        <f>CC832+7</f>
        <v>42942</v>
      </c>
      <c r="CD840" s="3000">
        <f>CD832+7</f>
        <v>42970</v>
      </c>
      <c r="CE840" s="3097">
        <f>CE832+7</f>
        <v>42998</v>
      </c>
      <c r="CF840" s="119" t="s">
        <v>699</v>
      </c>
      <c r="CG840" s="307" t="e">
        <f t="shared" ref="CG840:CS840" si="922">CG832+7</f>
        <v>#REF!</v>
      </c>
      <c r="CH840" s="307" t="e">
        <f t="shared" si="922"/>
        <v>#REF!</v>
      </c>
      <c r="CI840" s="307" t="e">
        <f t="shared" si="922"/>
        <v>#REF!</v>
      </c>
      <c r="CJ840" s="307" t="e">
        <f t="shared" si="922"/>
        <v>#REF!</v>
      </c>
      <c r="CK840" s="307" t="e">
        <f t="shared" si="922"/>
        <v>#REF!</v>
      </c>
      <c r="CL840" s="307" t="e">
        <f t="shared" si="922"/>
        <v>#REF!</v>
      </c>
      <c r="CM840" s="307" t="e">
        <f t="shared" si="922"/>
        <v>#REF!</v>
      </c>
      <c r="CN840" s="307" t="e">
        <f t="shared" si="922"/>
        <v>#REF!</v>
      </c>
      <c r="CO840" s="307" t="e">
        <f t="shared" si="922"/>
        <v>#REF!</v>
      </c>
      <c r="CP840" s="307" t="e">
        <f t="shared" si="922"/>
        <v>#REF!</v>
      </c>
      <c r="CQ840" s="307" t="e">
        <f t="shared" si="922"/>
        <v>#REF!</v>
      </c>
      <c r="CR840" s="119" t="s">
        <v>699</v>
      </c>
      <c r="CS840" s="307" t="e">
        <f t="shared" si="922"/>
        <v>#REF!</v>
      </c>
      <c r="CT840" s="307" t="e">
        <f>CT832+7</f>
        <v>#REF!</v>
      </c>
      <c r="CU840" s="307">
        <f>CU832+7</f>
        <v>43481</v>
      </c>
      <c r="CV840" s="307">
        <f>CV832+7</f>
        <v>43523</v>
      </c>
      <c r="CW840" s="3912">
        <f>CW832+7</f>
        <v>43558</v>
      </c>
      <c r="CX840" s="3912">
        <f>CX832+7</f>
        <v>43586</v>
      </c>
      <c r="CY840" s="3912">
        <f t="shared" ref="CY840:DG840" si="923">CY832+7</f>
        <v>43621</v>
      </c>
      <c r="CZ840" s="3912">
        <f t="shared" si="923"/>
        <v>43649</v>
      </c>
      <c r="DA840" s="3912">
        <f t="shared" si="923"/>
        <v>43684</v>
      </c>
      <c r="DB840" s="3912">
        <f t="shared" si="923"/>
        <v>43347</v>
      </c>
      <c r="DC840" s="3912">
        <f t="shared" si="923"/>
        <v>43747</v>
      </c>
      <c r="DD840" s="3912" t="s">
        <v>454</v>
      </c>
      <c r="DE840" s="3912">
        <f t="shared" si="923"/>
        <v>43775</v>
      </c>
      <c r="DF840" s="3912">
        <f t="shared" si="923"/>
        <v>43810</v>
      </c>
      <c r="DG840" s="3912">
        <f t="shared" si="923"/>
        <v>43852</v>
      </c>
      <c r="DH840" s="3912">
        <f>DH832+7</f>
        <v>43887</v>
      </c>
      <c r="DI840" s="3912">
        <f>DI832+7</f>
        <v>43922</v>
      </c>
      <c r="DJ840" s="3912">
        <f>DJ832+7</f>
        <v>43957</v>
      </c>
      <c r="DK840" s="3913">
        <f>DK832+7</f>
        <v>43985</v>
      </c>
      <c r="DL840" s="307"/>
      <c r="DM840" s="344"/>
    </row>
    <row r="841" spans="1:117" ht="30" hidden="1" customHeight="1" x14ac:dyDescent="0.25">
      <c r="A841" s="4726"/>
      <c r="B841" s="4733"/>
      <c r="C841" s="3110" t="s">
        <v>196</v>
      </c>
      <c r="D841" s="3108"/>
      <c r="E841" s="209"/>
      <c r="F841" s="3035"/>
      <c r="G841" s="3035"/>
      <c r="H841" s="3035"/>
      <c r="I841" s="3035"/>
      <c r="J841" s="3035"/>
      <c r="K841" s="209"/>
      <c r="L841" s="209"/>
      <c r="M841" s="210"/>
      <c r="N841" s="210"/>
      <c r="O841" s="2334"/>
      <c r="P841" s="210"/>
      <c r="Q841" s="210"/>
      <c r="R841" s="3036"/>
      <c r="S841" s="210"/>
      <c r="T841" s="210"/>
      <c r="U841" s="210"/>
      <c r="V841" s="210"/>
      <c r="W841" s="210"/>
      <c r="X841" s="210"/>
      <c r="Y841" s="210"/>
      <c r="Z841" s="210"/>
      <c r="AA841" s="2334"/>
      <c r="AB841" s="3037" t="e">
        <v>#REF!</v>
      </c>
      <c r="AC841" s="3038" t="e">
        <v>#REF!</v>
      </c>
      <c r="AD841" s="3038" t="e">
        <v>#REF!</v>
      </c>
      <c r="AE841" s="3038" t="e">
        <v>#REF!</v>
      </c>
      <c r="AF841" s="3038">
        <v>41461</v>
      </c>
      <c r="AG841" s="3038" t="e">
        <v>#REF!</v>
      </c>
      <c r="AH841" s="3038" t="e">
        <v>#REF!</v>
      </c>
      <c r="AI841" s="3038" t="e">
        <v>#REF!</v>
      </c>
      <c r="AJ841" s="3038" t="s">
        <v>25</v>
      </c>
      <c r="AK841" s="3038">
        <v>41586</v>
      </c>
      <c r="AL841" s="3038" t="e">
        <v>#REF!</v>
      </c>
      <c r="AM841" s="926" t="e">
        <v>#REF!</v>
      </c>
      <c r="AN841" s="926">
        <v>41333</v>
      </c>
      <c r="AO841" s="926">
        <v>41368</v>
      </c>
      <c r="AP841" s="926">
        <v>41396</v>
      </c>
      <c r="AQ841" s="926">
        <v>41796</v>
      </c>
      <c r="AR841" s="926">
        <v>41466</v>
      </c>
      <c r="AS841" s="926">
        <v>41501</v>
      </c>
      <c r="AT841" s="926">
        <v>41536</v>
      </c>
      <c r="AU841" s="3037">
        <v>41564</v>
      </c>
      <c r="AV841" s="926">
        <v>41569</v>
      </c>
      <c r="AW841" s="3037">
        <v>41585</v>
      </c>
      <c r="AX841" s="926">
        <v>41985</v>
      </c>
      <c r="AY841" s="926">
        <v>41290</v>
      </c>
      <c r="AZ841" s="926">
        <v>42062</v>
      </c>
      <c r="BA841" s="926">
        <v>42097</v>
      </c>
      <c r="BB841" s="926">
        <v>42132</v>
      </c>
      <c r="BC841" s="926">
        <v>42167</v>
      </c>
      <c r="BD841" s="926">
        <v>42188</v>
      </c>
      <c r="BE841" s="926">
        <v>42230</v>
      </c>
      <c r="BF841" s="926">
        <v>42272</v>
      </c>
      <c r="BG841" s="926">
        <v>42307</v>
      </c>
      <c r="BH841" s="926" t="s">
        <v>25</v>
      </c>
      <c r="BI841" s="926">
        <v>42342</v>
      </c>
      <c r="BJ841" s="926">
        <v>42369</v>
      </c>
      <c r="BK841" s="926">
        <v>42405</v>
      </c>
      <c r="BL841" s="210">
        <v>42412</v>
      </c>
      <c r="BM841" s="210">
        <v>42475</v>
      </c>
      <c r="BN841" s="210">
        <v>42510</v>
      </c>
      <c r="BO841" s="926">
        <v>42545</v>
      </c>
      <c r="BP841" s="926">
        <v>42580</v>
      </c>
      <c r="BQ841" s="926">
        <v>42608</v>
      </c>
      <c r="BR841" s="926">
        <v>42636</v>
      </c>
      <c r="BS841" s="926">
        <v>42664</v>
      </c>
      <c r="BT841" s="926" t="s">
        <v>454</v>
      </c>
      <c r="BU841" s="926">
        <v>42692</v>
      </c>
      <c r="BV841" s="926">
        <v>42720</v>
      </c>
      <c r="BW841" s="926">
        <v>42755</v>
      </c>
      <c r="BX841" s="926">
        <v>42790</v>
      </c>
      <c r="BY841" s="926">
        <v>42825</v>
      </c>
      <c r="BZ841" s="3042">
        <v>42860</v>
      </c>
      <c r="CA841" s="3061">
        <f>CA839+4</f>
        <v>42895</v>
      </c>
      <c r="CB841" s="3001">
        <f>CB839+4</f>
        <v>42923</v>
      </c>
      <c r="CC841" s="3098">
        <f>CC839+4</f>
        <v>42951</v>
      </c>
      <c r="CD841" s="3001">
        <f>CD839+4</f>
        <v>42979</v>
      </c>
      <c r="CE841" s="3098">
        <f>CE839+4</f>
        <v>43007</v>
      </c>
      <c r="CF841" s="62" t="s">
        <v>699</v>
      </c>
      <c r="CG841" s="75" t="e">
        <f t="shared" ref="CG841:CS841" si="924">CG839+4</f>
        <v>#REF!</v>
      </c>
      <c r="CH841" s="75" t="e">
        <f t="shared" si="924"/>
        <v>#REF!</v>
      </c>
      <c r="CI841" s="75" t="e">
        <f t="shared" si="924"/>
        <v>#REF!</v>
      </c>
      <c r="CJ841" s="75" t="e">
        <f t="shared" si="924"/>
        <v>#REF!</v>
      </c>
      <c r="CK841" s="75" t="e">
        <f t="shared" si="924"/>
        <v>#REF!</v>
      </c>
      <c r="CL841" s="75" t="e">
        <f t="shared" si="924"/>
        <v>#REF!</v>
      </c>
      <c r="CM841" s="75" t="e">
        <f t="shared" si="924"/>
        <v>#REF!</v>
      </c>
      <c r="CN841" s="75" t="e">
        <f t="shared" si="924"/>
        <v>#REF!</v>
      </c>
      <c r="CO841" s="75" t="e">
        <f t="shared" si="924"/>
        <v>#REF!</v>
      </c>
      <c r="CP841" s="75" t="e">
        <f t="shared" si="924"/>
        <v>#REF!</v>
      </c>
      <c r="CQ841" s="75" t="e">
        <f t="shared" si="924"/>
        <v>#REF!</v>
      </c>
      <c r="CR841" s="62" t="s">
        <v>699</v>
      </c>
      <c r="CS841" s="75" t="e">
        <f t="shared" si="924"/>
        <v>#REF!</v>
      </c>
      <c r="CT841" s="75" t="e">
        <f>CT839+4</f>
        <v>#REF!</v>
      </c>
      <c r="CU841" s="75">
        <f>CU839+4</f>
        <v>43490</v>
      </c>
      <c r="CV841" s="75">
        <f>CV839+4</f>
        <v>43532</v>
      </c>
      <c r="CW841" s="3914">
        <f>CW839+4</f>
        <v>43567</v>
      </c>
      <c r="CX841" s="3914">
        <f>CX839+4</f>
        <v>43595</v>
      </c>
      <c r="CY841" s="3914">
        <f t="shared" ref="CY841:DG841" si="925">CY839+4</f>
        <v>43630</v>
      </c>
      <c r="CZ841" s="3914">
        <f t="shared" si="925"/>
        <v>43658</v>
      </c>
      <c r="DA841" s="3914">
        <f t="shared" si="925"/>
        <v>43693</v>
      </c>
      <c r="DB841" s="3914">
        <f t="shared" si="925"/>
        <v>43356</v>
      </c>
      <c r="DC841" s="3914">
        <f t="shared" si="925"/>
        <v>43756</v>
      </c>
      <c r="DD841" s="3914" t="s">
        <v>454</v>
      </c>
      <c r="DE841" s="3914">
        <f t="shared" si="925"/>
        <v>43784</v>
      </c>
      <c r="DF841" s="3914">
        <f t="shared" si="925"/>
        <v>43819</v>
      </c>
      <c r="DG841" s="3914">
        <f t="shared" si="925"/>
        <v>43861</v>
      </c>
      <c r="DH841" s="3914">
        <f>DH839+4</f>
        <v>43896</v>
      </c>
      <c r="DI841" s="3914">
        <f>DI839+4</f>
        <v>43931</v>
      </c>
      <c r="DJ841" s="3914">
        <f>DJ839+4</f>
        <v>43966</v>
      </c>
      <c r="DK841" s="3915">
        <f>DK839+4</f>
        <v>43994</v>
      </c>
      <c r="DL841" s="75"/>
      <c r="DM841" s="1705"/>
    </row>
    <row r="842" spans="1:117" ht="30" customHeight="1" x14ac:dyDescent="0.25">
      <c r="A842" s="4726"/>
      <c r="B842" s="4733"/>
      <c r="C842" s="3131" t="s">
        <v>626</v>
      </c>
      <c r="D842" s="3132" t="s">
        <v>637</v>
      </c>
      <c r="E842" s="2583"/>
      <c r="F842" s="3133"/>
      <c r="G842" s="3133"/>
      <c r="H842" s="3133"/>
      <c r="I842" s="3133"/>
      <c r="J842" s="3133"/>
      <c r="K842" s="2583"/>
      <c r="L842" s="2583"/>
      <c r="M842" s="1342"/>
      <c r="N842" s="1342"/>
      <c r="O842" s="2293"/>
      <c r="P842" s="1342"/>
      <c r="Q842" s="1342"/>
      <c r="R842" s="2293"/>
      <c r="S842" s="1342"/>
      <c r="T842" s="1342"/>
      <c r="U842" s="1342"/>
      <c r="V842" s="1342"/>
      <c r="W842" s="1342"/>
      <c r="X842" s="1342"/>
      <c r="Y842" s="1342"/>
      <c r="Z842" s="1342"/>
      <c r="AA842" s="2293"/>
      <c r="AB842" s="3134" t="e">
        <v>#REF!</v>
      </c>
      <c r="AC842" s="3135" t="e">
        <v>#REF!</v>
      </c>
      <c r="AD842" s="3135" t="e">
        <v>#REF!</v>
      </c>
      <c r="AE842" s="3135" t="e">
        <v>#REF!</v>
      </c>
      <c r="AF842" s="3135" t="e">
        <v>#REF!</v>
      </c>
      <c r="AG842" s="3135" t="e">
        <v>#REF!</v>
      </c>
      <c r="AH842" s="3135" t="e">
        <v>#REF!</v>
      </c>
      <c r="AI842" s="3135" t="e">
        <v>#REF!</v>
      </c>
      <c r="AJ842" s="3135" t="s">
        <v>25</v>
      </c>
      <c r="AK842" s="3135" t="e">
        <v>#REF!</v>
      </c>
      <c r="AL842" s="3135" t="e">
        <v>#REF!</v>
      </c>
      <c r="AM842" s="3136">
        <v>41645</v>
      </c>
      <c r="AN842" s="3136" t="e">
        <v>#REF!</v>
      </c>
      <c r="AO842" s="3136" t="e">
        <v>#REF!</v>
      </c>
      <c r="AP842" s="3136" t="e">
        <v>#REF!</v>
      </c>
      <c r="AQ842" s="3136" t="e">
        <v>#REF!</v>
      </c>
      <c r="AR842" s="3136">
        <v>41820</v>
      </c>
      <c r="AS842" s="3136" t="e">
        <v>#REF!</v>
      </c>
      <c r="AT842" s="3136" t="e">
        <v>#REF!</v>
      </c>
      <c r="AU842" s="3134" t="e">
        <v>#REF!</v>
      </c>
      <c r="AV842" s="3136">
        <v>41576</v>
      </c>
      <c r="AW842" s="3134" t="e">
        <v>#REF!</v>
      </c>
      <c r="AX842" s="3136" t="e">
        <v>#REF!</v>
      </c>
      <c r="AY842" s="3136" t="e">
        <v>#REF!</v>
      </c>
      <c r="AZ842" s="3136" t="e">
        <v>#REF!</v>
      </c>
      <c r="BA842" s="3136" t="e">
        <v>#REF!</v>
      </c>
      <c r="BB842" s="3136" t="e">
        <v>#REF!</v>
      </c>
      <c r="BC842" s="3136" t="e">
        <v>#REF!</v>
      </c>
      <c r="BD842" s="3136" t="e">
        <v>#REF!</v>
      </c>
      <c r="BE842" s="3136" t="e">
        <v>#REF!</v>
      </c>
      <c r="BF842" s="3136" t="e">
        <v>#REF!</v>
      </c>
      <c r="BG842" s="3136">
        <v>42296</v>
      </c>
      <c r="BH842" s="3136" t="s">
        <v>25</v>
      </c>
      <c r="BI842" s="3136">
        <v>42331</v>
      </c>
      <c r="BJ842" s="3136">
        <v>42359</v>
      </c>
      <c r="BK842" s="3136">
        <v>5</v>
      </c>
      <c r="BL842" s="1342">
        <v>42437</v>
      </c>
      <c r="BM842" s="1342">
        <v>42472</v>
      </c>
      <c r="BN842" s="1342">
        <v>42507</v>
      </c>
      <c r="BO842" s="3136">
        <v>42542</v>
      </c>
      <c r="BP842" s="3136">
        <v>42577</v>
      </c>
      <c r="BQ842" s="3136">
        <v>42605</v>
      </c>
      <c r="BR842" s="3136"/>
      <c r="BS842" s="3136"/>
      <c r="BT842" s="3136"/>
      <c r="BU842" s="3136"/>
      <c r="BV842" s="3136">
        <v>42711</v>
      </c>
      <c r="BW842" s="3136">
        <v>42746</v>
      </c>
      <c r="BX842" s="3136">
        <v>42781</v>
      </c>
      <c r="BY842" s="3136">
        <v>42816</v>
      </c>
      <c r="BZ842" s="3137">
        <v>42851</v>
      </c>
      <c r="CA842" s="3138">
        <f>CA832+7</f>
        <v>42886</v>
      </c>
      <c r="CB842" s="3139">
        <f>CB832+7</f>
        <v>42914</v>
      </c>
      <c r="CC842" s="3140">
        <f>CC832+7</f>
        <v>42942</v>
      </c>
      <c r="CD842" s="3139">
        <f>CD832+7</f>
        <v>42970</v>
      </c>
      <c r="CE842" s="3140">
        <f>CE832+7</f>
        <v>42998</v>
      </c>
      <c r="CF842" s="3142" t="s">
        <v>699</v>
      </c>
      <c r="CG842" s="1776" t="e">
        <f t="shared" ref="CG842:CS842" si="926">CG832+7</f>
        <v>#REF!</v>
      </c>
      <c r="CH842" s="1776" t="e">
        <f t="shared" si="926"/>
        <v>#REF!</v>
      </c>
      <c r="CI842" s="1776" t="e">
        <f t="shared" si="926"/>
        <v>#REF!</v>
      </c>
      <c r="CJ842" s="1776" t="e">
        <f t="shared" si="926"/>
        <v>#REF!</v>
      </c>
      <c r="CK842" s="1776" t="e">
        <f t="shared" si="926"/>
        <v>#REF!</v>
      </c>
      <c r="CL842" s="1776" t="e">
        <f t="shared" si="926"/>
        <v>#REF!</v>
      </c>
      <c r="CM842" s="1776" t="e">
        <f t="shared" si="926"/>
        <v>#REF!</v>
      </c>
      <c r="CN842" s="1776" t="e">
        <f t="shared" si="926"/>
        <v>#REF!</v>
      </c>
      <c r="CO842" s="1776" t="e">
        <f t="shared" si="926"/>
        <v>#REF!</v>
      </c>
      <c r="CP842" s="1776" t="e">
        <f t="shared" si="926"/>
        <v>#REF!</v>
      </c>
      <c r="CQ842" s="1776" t="e">
        <f t="shared" si="926"/>
        <v>#REF!</v>
      </c>
      <c r="CR842" s="3142" t="s">
        <v>699</v>
      </c>
      <c r="CS842" s="1776" t="e">
        <f t="shared" si="926"/>
        <v>#REF!</v>
      </c>
      <c r="CT842" s="1776" t="e">
        <f>CT832+7</f>
        <v>#REF!</v>
      </c>
      <c r="CU842" s="1776">
        <f>CU832+7</f>
        <v>43481</v>
      </c>
      <c r="CV842" s="1776">
        <f>CV832+7</f>
        <v>43523</v>
      </c>
      <c r="CW842" s="3916">
        <f>CW832+7</f>
        <v>43558</v>
      </c>
      <c r="CX842" s="3916">
        <f>CX832+7</f>
        <v>43586</v>
      </c>
      <c r="CY842" s="3916">
        <f t="shared" ref="CY842:DG842" si="927">CY832+7</f>
        <v>43621</v>
      </c>
      <c r="CZ842" s="3916">
        <f t="shared" si="927"/>
        <v>43649</v>
      </c>
      <c r="DA842" s="3916">
        <f t="shared" si="927"/>
        <v>43684</v>
      </c>
      <c r="DB842" s="3916">
        <f t="shared" si="927"/>
        <v>43347</v>
      </c>
      <c r="DC842" s="3916">
        <f t="shared" si="927"/>
        <v>43747</v>
      </c>
      <c r="DD842" s="3916" t="s">
        <v>454</v>
      </c>
      <c r="DE842" s="3916">
        <f t="shared" si="927"/>
        <v>43775</v>
      </c>
      <c r="DF842" s="3916">
        <f t="shared" si="927"/>
        <v>43810</v>
      </c>
      <c r="DG842" s="3916">
        <f t="shared" si="927"/>
        <v>43852</v>
      </c>
      <c r="DH842" s="3916">
        <f>DH832+7</f>
        <v>43887</v>
      </c>
      <c r="DI842" s="3916">
        <f>DI832+7</f>
        <v>43922</v>
      </c>
      <c r="DJ842" s="3916">
        <f>DJ832+7</f>
        <v>43957</v>
      </c>
      <c r="DK842" s="3917">
        <f>DK832+7</f>
        <v>43985</v>
      </c>
      <c r="DL842" s="1776"/>
      <c r="DM842" s="2888"/>
    </row>
    <row r="843" spans="1:117" ht="30" customHeight="1" x14ac:dyDescent="0.25">
      <c r="A843" s="4726"/>
      <c r="B843" s="4733"/>
      <c r="C843" s="3125" t="s">
        <v>620</v>
      </c>
      <c r="D843" s="3108" t="s">
        <v>639</v>
      </c>
      <c r="E843" s="209"/>
      <c r="F843" s="3035"/>
      <c r="G843" s="3035"/>
      <c r="H843" s="3035"/>
      <c r="I843" s="3035"/>
      <c r="J843" s="3035"/>
      <c r="K843" s="209"/>
      <c r="L843" s="209"/>
      <c r="M843" s="210"/>
      <c r="N843" s="210"/>
      <c r="O843" s="2334"/>
      <c r="P843" s="210"/>
      <c r="Q843" s="210"/>
      <c r="R843" s="3036"/>
      <c r="S843" s="210"/>
      <c r="T843" s="210"/>
      <c r="U843" s="210"/>
      <c r="V843" s="210"/>
      <c r="W843" s="210"/>
      <c r="X843" s="210"/>
      <c r="Y843" s="210"/>
      <c r="Z843" s="210"/>
      <c r="AA843" s="2334"/>
      <c r="AB843" s="3037"/>
      <c r="AC843" s="3038"/>
      <c r="AD843" s="3038"/>
      <c r="AE843" s="3038"/>
      <c r="AF843" s="3038"/>
      <c r="AG843" s="3038"/>
      <c r="AH843" s="3038"/>
      <c r="AI843" s="3038"/>
      <c r="AJ843" s="3038"/>
      <c r="AK843" s="3038"/>
      <c r="AL843" s="3038"/>
      <c r="AM843" s="926"/>
      <c r="AN843" s="926"/>
      <c r="AO843" s="926"/>
      <c r="AP843" s="926"/>
      <c r="AQ843" s="926"/>
      <c r="AR843" s="926"/>
      <c r="AS843" s="926"/>
      <c r="AT843" s="926"/>
      <c r="AU843" s="3037"/>
      <c r="AV843" s="926"/>
      <c r="AW843" s="3037"/>
      <c r="AX843" s="926"/>
      <c r="AY843" s="926"/>
      <c r="AZ843" s="926"/>
      <c r="BA843" s="926"/>
      <c r="BB843" s="926"/>
      <c r="BC843" s="926"/>
      <c r="BD843" s="926"/>
      <c r="BE843" s="926"/>
      <c r="BF843" s="926"/>
      <c r="BG843" s="926"/>
      <c r="BH843" s="926"/>
      <c r="BI843" s="926"/>
      <c r="BJ843" s="926"/>
      <c r="BK843" s="926"/>
      <c r="BL843" s="210"/>
      <c r="BM843" s="210"/>
      <c r="BN843" s="210"/>
      <c r="BO843" s="926"/>
      <c r="BP843" s="926"/>
      <c r="BQ843" s="926"/>
      <c r="BR843" s="926"/>
      <c r="BS843" s="926"/>
      <c r="BT843" s="926"/>
      <c r="BU843" s="926"/>
      <c r="BV843" s="926">
        <v>42713</v>
      </c>
      <c r="BW843" s="926">
        <v>42748</v>
      </c>
      <c r="BX843" s="926">
        <v>42783</v>
      </c>
      <c r="BY843" s="926">
        <v>42818</v>
      </c>
      <c r="BZ843" s="3042">
        <v>42853</v>
      </c>
      <c r="CA843" s="3062">
        <f>CA832+9</f>
        <v>42888</v>
      </c>
      <c r="CB843" s="3002">
        <f>CB832+9</f>
        <v>42916</v>
      </c>
      <c r="CC843" s="3099">
        <f>CC832+9</f>
        <v>42944</v>
      </c>
      <c r="CD843" s="3002">
        <f>CD832+9</f>
        <v>42972</v>
      </c>
      <c r="CE843" s="3099">
        <f>CE832+9</f>
        <v>43000</v>
      </c>
      <c r="CF843" s="639" t="s">
        <v>699</v>
      </c>
      <c r="CG843" s="1790" t="e">
        <f t="shared" ref="CG843:CS843" si="928">CG832+9</f>
        <v>#REF!</v>
      </c>
      <c r="CH843" s="1790" t="e">
        <f t="shared" si="928"/>
        <v>#REF!</v>
      </c>
      <c r="CI843" s="1790" t="e">
        <f t="shared" si="928"/>
        <v>#REF!</v>
      </c>
      <c r="CJ843" s="1790" t="e">
        <f t="shared" si="928"/>
        <v>#REF!</v>
      </c>
      <c r="CK843" s="1790" t="e">
        <f t="shared" si="928"/>
        <v>#REF!</v>
      </c>
      <c r="CL843" s="1790" t="e">
        <f t="shared" si="928"/>
        <v>#REF!</v>
      </c>
      <c r="CM843" s="1790" t="e">
        <f t="shared" si="928"/>
        <v>#REF!</v>
      </c>
      <c r="CN843" s="1790" t="e">
        <f t="shared" si="928"/>
        <v>#REF!</v>
      </c>
      <c r="CO843" s="1790" t="e">
        <f t="shared" si="928"/>
        <v>#REF!</v>
      </c>
      <c r="CP843" s="1790" t="e">
        <f t="shared" si="928"/>
        <v>#REF!</v>
      </c>
      <c r="CQ843" s="1790" t="e">
        <f t="shared" si="928"/>
        <v>#REF!</v>
      </c>
      <c r="CR843" s="1708" t="s">
        <v>699</v>
      </c>
      <c r="CS843" s="1790" t="e">
        <f t="shared" si="928"/>
        <v>#REF!</v>
      </c>
      <c r="CT843" s="1790" t="e">
        <f>CT832+9</f>
        <v>#REF!</v>
      </c>
      <c r="CU843" s="1790">
        <f>CU832+9</f>
        <v>43483</v>
      </c>
      <c r="CV843" s="1790">
        <f>CV832+9</f>
        <v>43525</v>
      </c>
      <c r="CW843" s="3904">
        <f>CW832+9</f>
        <v>43560</v>
      </c>
      <c r="CX843" s="3904">
        <f>CX832+9</f>
        <v>43588</v>
      </c>
      <c r="CY843" s="3904">
        <f t="shared" ref="CY843:DG843" si="929">CY832+9</f>
        <v>43623</v>
      </c>
      <c r="CZ843" s="3904">
        <f t="shared" si="929"/>
        <v>43651</v>
      </c>
      <c r="DA843" s="3904">
        <f t="shared" si="929"/>
        <v>43686</v>
      </c>
      <c r="DB843" s="3904">
        <f t="shared" si="929"/>
        <v>43349</v>
      </c>
      <c r="DC843" s="3904">
        <f t="shared" si="929"/>
        <v>43749</v>
      </c>
      <c r="DD843" s="3904" t="s">
        <v>454</v>
      </c>
      <c r="DE843" s="3904">
        <f t="shared" si="929"/>
        <v>43777</v>
      </c>
      <c r="DF843" s="3904">
        <f t="shared" si="929"/>
        <v>43812</v>
      </c>
      <c r="DG843" s="3904">
        <f t="shared" si="929"/>
        <v>43854</v>
      </c>
      <c r="DH843" s="3904">
        <f>DH832+9</f>
        <v>43889</v>
      </c>
      <c r="DI843" s="3904">
        <f>DI832+9</f>
        <v>43924</v>
      </c>
      <c r="DJ843" s="3904">
        <f>DJ832+9</f>
        <v>43959</v>
      </c>
      <c r="DK843" s="3905">
        <f>DK832+9</f>
        <v>43987</v>
      </c>
      <c r="DL843" s="1790"/>
      <c r="DM843" s="1770"/>
    </row>
    <row r="844" spans="1:117" ht="30" hidden="1" customHeight="1" x14ac:dyDescent="0.25">
      <c r="A844" s="4726"/>
      <c r="B844" s="4733"/>
      <c r="C844" s="3125" t="s">
        <v>62</v>
      </c>
      <c r="D844" s="3108"/>
      <c r="E844" s="209"/>
      <c r="F844" s="3035"/>
      <c r="G844" s="3035"/>
      <c r="H844" s="3035"/>
      <c r="I844" s="3035"/>
      <c r="J844" s="3035"/>
      <c r="K844" s="209"/>
      <c r="L844" s="209"/>
      <c r="M844" s="210"/>
      <c r="N844" s="210"/>
      <c r="O844" s="2334"/>
      <c r="P844" s="210"/>
      <c r="Q844" s="210"/>
      <c r="R844" s="3036"/>
      <c r="S844" s="210"/>
      <c r="T844" s="210"/>
      <c r="U844" s="210"/>
      <c r="V844" s="210"/>
      <c r="W844" s="210"/>
      <c r="X844" s="210"/>
      <c r="Y844" s="210"/>
      <c r="Z844" s="210"/>
      <c r="AA844" s="2334"/>
      <c r="AB844" s="3037"/>
      <c r="AC844" s="3038"/>
      <c r="AD844" s="3038"/>
      <c r="AE844" s="3038"/>
      <c r="AF844" s="3038"/>
      <c r="AG844" s="3038"/>
      <c r="AH844" s="3038"/>
      <c r="AI844" s="3038"/>
      <c r="AJ844" s="3038" t="s">
        <v>25</v>
      </c>
      <c r="AK844" s="3038"/>
      <c r="AL844" s="3038"/>
      <c r="AM844" s="926"/>
      <c r="AN844" s="926"/>
      <c r="AO844" s="926"/>
      <c r="AP844" s="926"/>
      <c r="AQ844" s="926"/>
      <c r="AR844" s="926"/>
      <c r="AS844" s="926"/>
      <c r="AT844" s="926"/>
      <c r="AU844" s="3037"/>
      <c r="AV844" s="926"/>
      <c r="AW844" s="3037"/>
      <c r="AX844" s="926"/>
      <c r="AY844" s="926"/>
      <c r="AZ844" s="926"/>
      <c r="BA844" s="926"/>
      <c r="BB844" s="926"/>
      <c r="BC844" s="926"/>
      <c r="BD844" s="926"/>
      <c r="BE844" s="926"/>
      <c r="BF844" s="926"/>
      <c r="BG844" s="926"/>
      <c r="BH844" s="926" t="s">
        <v>25</v>
      </c>
      <c r="BI844" s="926"/>
      <c r="BJ844" s="926"/>
      <c r="BK844" s="926"/>
      <c r="BL844" s="210"/>
      <c r="BM844" s="210"/>
      <c r="BN844" s="210"/>
      <c r="BO844" s="926"/>
      <c r="BP844" s="926"/>
      <c r="BQ844" s="926"/>
      <c r="BR844" s="926"/>
      <c r="BS844" s="926"/>
      <c r="BT844" s="926" t="s">
        <v>454</v>
      </c>
      <c r="BU844" s="18"/>
      <c r="BV844" s="18"/>
      <c r="BW844" s="18"/>
      <c r="BX844" s="18"/>
      <c r="BY844" s="18"/>
      <c r="BZ844" s="891"/>
      <c r="CA844" s="1259"/>
      <c r="CB844" s="3003"/>
      <c r="CC844" s="3100"/>
      <c r="CD844" s="3003"/>
      <c r="CE844" s="3100"/>
      <c r="CF844" s="639" t="s">
        <v>699</v>
      </c>
      <c r="CG844" s="3361"/>
      <c r="CH844" s="3361"/>
      <c r="CI844" s="3361"/>
      <c r="CJ844" s="3361"/>
      <c r="CK844" s="3361"/>
      <c r="CL844" s="3361"/>
      <c r="CM844" s="3361"/>
      <c r="CN844" s="3361"/>
      <c r="CO844" s="3361"/>
      <c r="CP844" s="3361"/>
      <c r="CQ844" s="3361"/>
      <c r="CR844" s="1708" t="s">
        <v>699</v>
      </c>
      <c r="CS844" s="3361"/>
      <c r="CT844" s="3361"/>
      <c r="CU844" s="3361"/>
      <c r="CV844" s="3361"/>
      <c r="CW844" s="4136"/>
      <c r="CX844" s="4136"/>
      <c r="CY844" s="4136"/>
      <c r="CZ844" s="4136"/>
      <c r="DA844" s="4136"/>
      <c r="DB844" s="4136"/>
      <c r="DC844" s="4136"/>
      <c r="DD844" s="4136" t="s">
        <v>454</v>
      </c>
      <c r="DE844" s="4136"/>
      <c r="DF844" s="4136"/>
      <c r="DG844" s="4136"/>
      <c r="DH844" s="4136"/>
      <c r="DI844" s="4136"/>
      <c r="DJ844" s="4136"/>
      <c r="DK844" s="4137"/>
      <c r="DL844" s="3361"/>
      <c r="DM844" s="4335"/>
    </row>
    <row r="845" spans="1:117" ht="30" hidden="1" customHeight="1" x14ac:dyDescent="0.25">
      <c r="A845" s="4726"/>
      <c r="B845" s="4733"/>
      <c r="C845" s="3125" t="s">
        <v>79</v>
      </c>
      <c r="D845" s="3108"/>
      <c r="E845" s="209"/>
      <c r="F845" s="3035"/>
      <c r="G845" s="3035"/>
      <c r="H845" s="3035"/>
      <c r="I845" s="3035"/>
      <c r="J845" s="3035"/>
      <c r="K845" s="209"/>
      <c r="L845" s="209"/>
      <c r="M845" s="210"/>
      <c r="N845" s="210"/>
      <c r="O845" s="2334"/>
      <c r="P845" s="210"/>
      <c r="Q845" s="210"/>
      <c r="R845" s="3036"/>
      <c r="S845" s="210"/>
      <c r="T845" s="210"/>
      <c r="U845" s="210"/>
      <c r="V845" s="210"/>
      <c r="W845" s="210"/>
      <c r="X845" s="210"/>
      <c r="Y845" s="210"/>
      <c r="Z845" s="210"/>
      <c r="AA845" s="2334"/>
      <c r="AB845" s="3037"/>
      <c r="AC845" s="3038"/>
      <c r="AD845" s="3038"/>
      <c r="AE845" s="3038"/>
      <c r="AF845" s="3038"/>
      <c r="AG845" s="3038"/>
      <c r="AH845" s="3038"/>
      <c r="AI845" s="3038"/>
      <c r="AJ845" s="3038" t="s">
        <v>25</v>
      </c>
      <c r="AK845" s="3038"/>
      <c r="AL845" s="3038"/>
      <c r="AM845" s="926"/>
      <c r="AN845" s="926"/>
      <c r="AO845" s="926"/>
      <c r="AP845" s="926"/>
      <c r="AQ845" s="926"/>
      <c r="AR845" s="926"/>
      <c r="AS845" s="926"/>
      <c r="AT845" s="926"/>
      <c r="AU845" s="3037"/>
      <c r="AV845" s="926"/>
      <c r="AW845" s="3037"/>
      <c r="AX845" s="926"/>
      <c r="AY845" s="926"/>
      <c r="AZ845" s="926"/>
      <c r="BA845" s="926"/>
      <c r="BB845" s="926"/>
      <c r="BC845" s="926"/>
      <c r="BD845" s="926"/>
      <c r="BE845" s="926"/>
      <c r="BF845" s="926"/>
      <c r="BG845" s="926"/>
      <c r="BH845" s="926" t="s">
        <v>25</v>
      </c>
      <c r="BI845" s="926"/>
      <c r="BJ845" s="926"/>
      <c r="BK845" s="926"/>
      <c r="BL845" s="210"/>
      <c r="BM845" s="210"/>
      <c r="BN845" s="210"/>
      <c r="BO845" s="926"/>
      <c r="BP845" s="926"/>
      <c r="BQ845" s="926"/>
      <c r="BR845" s="926"/>
      <c r="BS845" s="926"/>
      <c r="BT845" s="926" t="s">
        <v>454</v>
      </c>
      <c r="BU845" s="18"/>
      <c r="BV845" s="18"/>
      <c r="BW845" s="18"/>
      <c r="BX845" s="18"/>
      <c r="BY845" s="18"/>
      <c r="BZ845" s="891"/>
      <c r="CA845" s="1259"/>
      <c r="CB845" s="3003"/>
      <c r="CC845" s="3100"/>
      <c r="CD845" s="3003"/>
      <c r="CE845" s="3100"/>
      <c r="CF845" s="639" t="s">
        <v>699</v>
      </c>
      <c r="CG845" s="3361"/>
      <c r="CH845" s="3361"/>
      <c r="CI845" s="3361"/>
      <c r="CJ845" s="3361"/>
      <c r="CK845" s="3361"/>
      <c r="CL845" s="3361"/>
      <c r="CM845" s="3361"/>
      <c r="CN845" s="3361"/>
      <c r="CO845" s="3361"/>
      <c r="CP845" s="3361"/>
      <c r="CQ845" s="3361"/>
      <c r="CR845" s="1708" t="s">
        <v>699</v>
      </c>
      <c r="CS845" s="3361"/>
      <c r="CT845" s="3361"/>
      <c r="CU845" s="3361"/>
      <c r="CV845" s="3361"/>
      <c r="CW845" s="4136"/>
      <c r="CX845" s="4136"/>
      <c r="CY845" s="4136"/>
      <c r="CZ845" s="4136"/>
      <c r="DA845" s="4136"/>
      <c r="DB845" s="4136"/>
      <c r="DC845" s="4136"/>
      <c r="DD845" s="4136" t="s">
        <v>454</v>
      </c>
      <c r="DE845" s="4136"/>
      <c r="DF845" s="4136"/>
      <c r="DG845" s="4136"/>
      <c r="DH845" s="4136"/>
      <c r="DI845" s="4136"/>
      <c r="DJ845" s="4136"/>
      <c r="DK845" s="4137"/>
      <c r="DL845" s="3361"/>
      <c r="DM845" s="4335"/>
    </row>
    <row r="846" spans="1:117" ht="30" hidden="1" customHeight="1" x14ac:dyDescent="0.25">
      <c r="A846" s="4726"/>
      <c r="B846" s="4733"/>
      <c r="C846" s="3125" t="s">
        <v>56</v>
      </c>
      <c r="D846" s="3108"/>
      <c r="E846" s="209"/>
      <c r="F846" s="3035"/>
      <c r="G846" s="3035"/>
      <c r="H846" s="3035"/>
      <c r="I846" s="3035"/>
      <c r="J846" s="3035"/>
      <c r="K846" s="209"/>
      <c r="L846" s="209"/>
      <c r="M846" s="210"/>
      <c r="N846" s="210"/>
      <c r="O846" s="2334"/>
      <c r="P846" s="210"/>
      <c r="Q846" s="210"/>
      <c r="R846" s="3036"/>
      <c r="S846" s="210"/>
      <c r="T846" s="210"/>
      <c r="U846" s="210"/>
      <c r="V846" s="210"/>
      <c r="W846" s="210"/>
      <c r="X846" s="210"/>
      <c r="Y846" s="210"/>
      <c r="Z846" s="210"/>
      <c r="AA846" s="2334"/>
      <c r="AB846" s="3037"/>
      <c r="AC846" s="3038"/>
      <c r="AD846" s="3038"/>
      <c r="AE846" s="3038"/>
      <c r="AF846" s="3038"/>
      <c r="AG846" s="3038"/>
      <c r="AH846" s="3038"/>
      <c r="AI846" s="3038"/>
      <c r="AJ846" s="3038" t="s">
        <v>25</v>
      </c>
      <c r="AK846" s="3038"/>
      <c r="AL846" s="3038"/>
      <c r="AM846" s="926"/>
      <c r="AN846" s="926"/>
      <c r="AO846" s="926"/>
      <c r="AP846" s="926"/>
      <c r="AQ846" s="926"/>
      <c r="AR846" s="926"/>
      <c r="AS846" s="926"/>
      <c r="AT846" s="926"/>
      <c r="AU846" s="3037"/>
      <c r="AV846" s="926"/>
      <c r="AW846" s="3037"/>
      <c r="AX846" s="926"/>
      <c r="AY846" s="926"/>
      <c r="AZ846" s="926"/>
      <c r="BA846" s="926"/>
      <c r="BB846" s="926"/>
      <c r="BC846" s="926"/>
      <c r="BD846" s="926"/>
      <c r="BE846" s="926"/>
      <c r="BF846" s="926"/>
      <c r="BG846" s="926"/>
      <c r="BH846" s="926" t="s">
        <v>25</v>
      </c>
      <c r="BI846" s="926"/>
      <c r="BJ846" s="926"/>
      <c r="BK846" s="926"/>
      <c r="BL846" s="210"/>
      <c r="BM846" s="210"/>
      <c r="BN846" s="210"/>
      <c r="BO846" s="926"/>
      <c r="BP846" s="926"/>
      <c r="BQ846" s="926"/>
      <c r="BR846" s="926"/>
      <c r="BS846" s="926"/>
      <c r="BT846" s="926" t="s">
        <v>454</v>
      </c>
      <c r="BU846" s="18"/>
      <c r="BV846" s="18"/>
      <c r="BW846" s="18"/>
      <c r="BX846" s="18"/>
      <c r="BY846" s="18"/>
      <c r="BZ846" s="891"/>
      <c r="CA846" s="1259"/>
      <c r="CB846" s="3003"/>
      <c r="CC846" s="3100"/>
      <c r="CD846" s="3003"/>
      <c r="CE846" s="3100"/>
      <c r="CF846" s="639" t="s">
        <v>699</v>
      </c>
      <c r="CG846" s="3361"/>
      <c r="CH846" s="3361"/>
      <c r="CI846" s="3361"/>
      <c r="CJ846" s="3361"/>
      <c r="CK846" s="3361"/>
      <c r="CL846" s="3361"/>
      <c r="CM846" s="3361"/>
      <c r="CN846" s="3361"/>
      <c r="CO846" s="3361"/>
      <c r="CP846" s="3361"/>
      <c r="CQ846" s="3361"/>
      <c r="CR846" s="1708" t="s">
        <v>699</v>
      </c>
      <c r="CS846" s="3361"/>
      <c r="CT846" s="3361"/>
      <c r="CU846" s="3361"/>
      <c r="CV846" s="3361"/>
      <c r="CW846" s="4136"/>
      <c r="CX846" s="4136"/>
      <c r="CY846" s="4136"/>
      <c r="CZ846" s="4136"/>
      <c r="DA846" s="4136"/>
      <c r="DB846" s="4136"/>
      <c r="DC846" s="4136"/>
      <c r="DD846" s="4136" t="s">
        <v>454</v>
      </c>
      <c r="DE846" s="4136"/>
      <c r="DF846" s="4136"/>
      <c r="DG846" s="4136"/>
      <c r="DH846" s="4136"/>
      <c r="DI846" s="4136"/>
      <c r="DJ846" s="4136"/>
      <c r="DK846" s="4137"/>
      <c r="DL846" s="3361"/>
      <c r="DM846" s="4335"/>
    </row>
    <row r="847" spans="1:117" ht="30" hidden="1" customHeight="1" x14ac:dyDescent="0.25">
      <c r="A847" s="4726"/>
      <c r="B847" s="4733"/>
      <c r="C847" s="3125" t="s">
        <v>57</v>
      </c>
      <c r="D847" s="3108"/>
      <c r="E847" s="209"/>
      <c r="F847" s="3035"/>
      <c r="G847" s="3035"/>
      <c r="H847" s="3035"/>
      <c r="I847" s="3035"/>
      <c r="J847" s="3035"/>
      <c r="K847" s="209"/>
      <c r="L847" s="209"/>
      <c r="M847" s="210"/>
      <c r="N847" s="210"/>
      <c r="O847" s="2334"/>
      <c r="P847" s="210"/>
      <c r="Q847" s="210"/>
      <c r="R847" s="3036"/>
      <c r="S847" s="210"/>
      <c r="T847" s="210"/>
      <c r="U847" s="210"/>
      <c r="V847" s="210"/>
      <c r="W847" s="210"/>
      <c r="X847" s="210"/>
      <c r="Y847" s="210"/>
      <c r="Z847" s="210"/>
      <c r="AA847" s="2334"/>
      <c r="AB847" s="3037"/>
      <c r="AC847" s="3038"/>
      <c r="AD847" s="3038"/>
      <c r="AE847" s="3038"/>
      <c r="AF847" s="3038"/>
      <c r="AG847" s="3038"/>
      <c r="AH847" s="3038"/>
      <c r="AI847" s="3038"/>
      <c r="AJ847" s="3038" t="s">
        <v>25</v>
      </c>
      <c r="AK847" s="3038"/>
      <c r="AL847" s="3038"/>
      <c r="AM847" s="926"/>
      <c r="AN847" s="926"/>
      <c r="AO847" s="926"/>
      <c r="AP847" s="926"/>
      <c r="AQ847" s="926"/>
      <c r="AR847" s="926"/>
      <c r="AS847" s="926"/>
      <c r="AT847" s="926"/>
      <c r="AU847" s="3037"/>
      <c r="AV847" s="926"/>
      <c r="AW847" s="3037"/>
      <c r="AX847" s="926"/>
      <c r="AY847" s="926"/>
      <c r="AZ847" s="926"/>
      <c r="BA847" s="926"/>
      <c r="BB847" s="926"/>
      <c r="BC847" s="926"/>
      <c r="BD847" s="926"/>
      <c r="BE847" s="926"/>
      <c r="BF847" s="926"/>
      <c r="BG847" s="926"/>
      <c r="BH847" s="926" t="s">
        <v>25</v>
      </c>
      <c r="BI847" s="926"/>
      <c r="BJ847" s="926"/>
      <c r="BK847" s="926"/>
      <c r="BL847" s="210"/>
      <c r="BM847" s="210"/>
      <c r="BN847" s="210"/>
      <c r="BO847" s="926"/>
      <c r="BP847" s="926"/>
      <c r="BQ847" s="926"/>
      <c r="BR847" s="926"/>
      <c r="BS847" s="926"/>
      <c r="BT847" s="926" t="s">
        <v>454</v>
      </c>
      <c r="BU847" s="18"/>
      <c r="BV847" s="18"/>
      <c r="BW847" s="18"/>
      <c r="BX847" s="18"/>
      <c r="BY847" s="18"/>
      <c r="BZ847" s="891"/>
      <c r="CA847" s="1259"/>
      <c r="CB847" s="3003"/>
      <c r="CC847" s="3100"/>
      <c r="CD847" s="3003"/>
      <c r="CE847" s="3100"/>
      <c r="CF847" s="639" t="s">
        <v>699</v>
      </c>
      <c r="CG847" s="3361"/>
      <c r="CH847" s="3361"/>
      <c r="CI847" s="3361"/>
      <c r="CJ847" s="3361"/>
      <c r="CK847" s="3361"/>
      <c r="CL847" s="3361"/>
      <c r="CM847" s="3361"/>
      <c r="CN847" s="3361"/>
      <c r="CO847" s="3361"/>
      <c r="CP847" s="3361"/>
      <c r="CQ847" s="3361"/>
      <c r="CR847" s="1708" t="s">
        <v>699</v>
      </c>
      <c r="CS847" s="3361"/>
      <c r="CT847" s="3361"/>
      <c r="CU847" s="3361"/>
      <c r="CV847" s="3361"/>
      <c r="CW847" s="4136"/>
      <c r="CX847" s="4136"/>
      <c r="CY847" s="4136"/>
      <c r="CZ847" s="4136"/>
      <c r="DA847" s="4136"/>
      <c r="DB847" s="4136"/>
      <c r="DC847" s="4136"/>
      <c r="DD847" s="4136" t="s">
        <v>454</v>
      </c>
      <c r="DE847" s="4136"/>
      <c r="DF847" s="4136"/>
      <c r="DG847" s="4136"/>
      <c r="DH847" s="4136"/>
      <c r="DI847" s="4136"/>
      <c r="DJ847" s="4136"/>
      <c r="DK847" s="4137"/>
      <c r="DL847" s="3361"/>
      <c r="DM847" s="4335"/>
    </row>
    <row r="848" spans="1:117" ht="30" hidden="1" customHeight="1" x14ac:dyDescent="0.25">
      <c r="A848" s="4726"/>
      <c r="B848" s="4733"/>
      <c r="C848" s="3125" t="s">
        <v>71</v>
      </c>
      <c r="D848" s="3108"/>
      <c r="E848" s="209"/>
      <c r="F848" s="3035"/>
      <c r="G848" s="3035"/>
      <c r="H848" s="3035"/>
      <c r="I848" s="3035"/>
      <c r="J848" s="3035"/>
      <c r="K848" s="209"/>
      <c r="L848" s="209"/>
      <c r="M848" s="210"/>
      <c r="N848" s="210"/>
      <c r="O848" s="2334"/>
      <c r="P848" s="210"/>
      <c r="Q848" s="210"/>
      <c r="R848" s="3036"/>
      <c r="S848" s="210"/>
      <c r="T848" s="210"/>
      <c r="U848" s="210"/>
      <c r="V848" s="210"/>
      <c r="W848" s="210"/>
      <c r="X848" s="210"/>
      <c r="Y848" s="210"/>
      <c r="Z848" s="210"/>
      <c r="AA848" s="2334"/>
      <c r="AB848" s="3037"/>
      <c r="AC848" s="3038"/>
      <c r="AD848" s="3038"/>
      <c r="AE848" s="3038"/>
      <c r="AF848" s="3038"/>
      <c r="AG848" s="3038"/>
      <c r="AH848" s="3038"/>
      <c r="AI848" s="3038"/>
      <c r="AJ848" s="3038" t="s">
        <v>25</v>
      </c>
      <c r="AK848" s="3038"/>
      <c r="AL848" s="3038"/>
      <c r="AM848" s="926"/>
      <c r="AN848" s="926"/>
      <c r="AO848" s="926"/>
      <c r="AP848" s="926"/>
      <c r="AQ848" s="926"/>
      <c r="AR848" s="926"/>
      <c r="AS848" s="926"/>
      <c r="AT848" s="926"/>
      <c r="AU848" s="3037"/>
      <c r="AV848" s="926"/>
      <c r="AW848" s="3037"/>
      <c r="AX848" s="926"/>
      <c r="AY848" s="926"/>
      <c r="AZ848" s="926"/>
      <c r="BA848" s="926"/>
      <c r="BB848" s="926"/>
      <c r="BC848" s="926"/>
      <c r="BD848" s="926"/>
      <c r="BE848" s="926"/>
      <c r="BF848" s="926"/>
      <c r="BG848" s="926"/>
      <c r="BH848" s="926" t="s">
        <v>25</v>
      </c>
      <c r="BI848" s="926"/>
      <c r="BJ848" s="926"/>
      <c r="BK848" s="926"/>
      <c r="BL848" s="210"/>
      <c r="BM848" s="210"/>
      <c r="BN848" s="210"/>
      <c r="BO848" s="926"/>
      <c r="BP848" s="926"/>
      <c r="BQ848" s="926"/>
      <c r="BR848" s="926"/>
      <c r="BS848" s="926"/>
      <c r="BT848" s="926" t="s">
        <v>454</v>
      </c>
      <c r="BU848" s="18"/>
      <c r="BV848" s="18"/>
      <c r="BW848" s="18"/>
      <c r="BX848" s="18"/>
      <c r="BY848" s="18"/>
      <c r="BZ848" s="891"/>
      <c r="CA848" s="3063"/>
      <c r="CB848" s="3004"/>
      <c r="CC848" s="3101"/>
      <c r="CD848" s="3004"/>
      <c r="CE848" s="3101"/>
      <c r="CF848" s="639" t="s">
        <v>699</v>
      </c>
      <c r="CG848" s="1191"/>
      <c r="CH848" s="1191"/>
      <c r="CI848" s="1191"/>
      <c r="CJ848" s="1191"/>
      <c r="CK848" s="1191"/>
      <c r="CL848" s="1191"/>
      <c r="CM848" s="1191"/>
      <c r="CN848" s="1191"/>
      <c r="CO848" s="1191"/>
      <c r="CP848" s="1191"/>
      <c r="CQ848" s="1191"/>
      <c r="CR848" s="1708" t="s">
        <v>699</v>
      </c>
      <c r="CS848" s="1191"/>
      <c r="CT848" s="1191"/>
      <c r="CU848" s="1191"/>
      <c r="CV848" s="1191"/>
      <c r="CW848" s="4138"/>
      <c r="CX848" s="4138"/>
      <c r="CY848" s="4138"/>
      <c r="CZ848" s="4138"/>
      <c r="DA848" s="4138"/>
      <c r="DB848" s="4138"/>
      <c r="DC848" s="4138"/>
      <c r="DD848" s="4138" t="s">
        <v>454</v>
      </c>
      <c r="DE848" s="4138"/>
      <c r="DF848" s="4138"/>
      <c r="DG848" s="4138"/>
      <c r="DH848" s="4138"/>
      <c r="DI848" s="4138"/>
      <c r="DJ848" s="4138"/>
      <c r="DK848" s="4139"/>
      <c r="DL848" s="1191"/>
      <c r="DM848" s="4336"/>
    </row>
    <row r="849" spans="1:117" ht="30" hidden="1" customHeight="1" x14ac:dyDescent="0.25">
      <c r="A849" s="4726"/>
      <c r="B849" s="4733"/>
      <c r="C849" s="3125" t="s">
        <v>72</v>
      </c>
      <c r="D849" s="3108"/>
      <c r="E849" s="209"/>
      <c r="F849" s="3035"/>
      <c r="G849" s="3035"/>
      <c r="H849" s="3035"/>
      <c r="I849" s="3035"/>
      <c r="J849" s="3035"/>
      <c r="K849" s="209"/>
      <c r="L849" s="209"/>
      <c r="M849" s="210"/>
      <c r="N849" s="210"/>
      <c r="O849" s="2334"/>
      <c r="P849" s="210"/>
      <c r="Q849" s="210"/>
      <c r="R849" s="3036"/>
      <c r="S849" s="210"/>
      <c r="T849" s="210"/>
      <c r="U849" s="210"/>
      <c r="V849" s="210"/>
      <c r="W849" s="210"/>
      <c r="X849" s="210"/>
      <c r="Y849" s="210"/>
      <c r="Z849" s="210"/>
      <c r="AA849" s="2334"/>
      <c r="AB849" s="3037"/>
      <c r="AC849" s="3038"/>
      <c r="AD849" s="3038"/>
      <c r="AE849" s="3038"/>
      <c r="AF849" s="3038"/>
      <c r="AG849" s="3038"/>
      <c r="AH849" s="3038"/>
      <c r="AI849" s="3038"/>
      <c r="AJ849" s="3038" t="s">
        <v>25</v>
      </c>
      <c r="AK849" s="3038"/>
      <c r="AL849" s="3038"/>
      <c r="AM849" s="926"/>
      <c r="AN849" s="926"/>
      <c r="AO849" s="926"/>
      <c r="AP849" s="926"/>
      <c r="AQ849" s="926"/>
      <c r="AR849" s="926"/>
      <c r="AS849" s="926"/>
      <c r="AT849" s="926"/>
      <c r="AU849" s="3037"/>
      <c r="AV849" s="926"/>
      <c r="AW849" s="3037"/>
      <c r="AX849" s="926"/>
      <c r="AY849" s="926"/>
      <c r="AZ849" s="926"/>
      <c r="BA849" s="926"/>
      <c r="BB849" s="926"/>
      <c r="BC849" s="926"/>
      <c r="BD849" s="926"/>
      <c r="BE849" s="926"/>
      <c r="BF849" s="926"/>
      <c r="BG849" s="926"/>
      <c r="BH849" s="926" t="s">
        <v>25</v>
      </c>
      <c r="BI849" s="926"/>
      <c r="BJ849" s="926"/>
      <c r="BK849" s="926"/>
      <c r="BL849" s="210"/>
      <c r="BM849" s="210"/>
      <c r="BN849" s="210"/>
      <c r="BO849" s="926"/>
      <c r="BP849" s="926"/>
      <c r="BQ849" s="926"/>
      <c r="BR849" s="926"/>
      <c r="BS849" s="926"/>
      <c r="BT849" s="926" t="s">
        <v>454</v>
      </c>
      <c r="BU849" s="18"/>
      <c r="BV849" s="18"/>
      <c r="BW849" s="18"/>
      <c r="BX849" s="18"/>
      <c r="BY849" s="18"/>
      <c r="BZ849" s="891"/>
      <c r="CA849" s="3063"/>
      <c r="CB849" s="3004"/>
      <c r="CC849" s="3101"/>
      <c r="CD849" s="3004"/>
      <c r="CE849" s="3101"/>
      <c r="CF849" s="639" t="s">
        <v>699</v>
      </c>
      <c r="CG849" s="1191"/>
      <c r="CH849" s="1191"/>
      <c r="CI849" s="1191"/>
      <c r="CJ849" s="1191"/>
      <c r="CK849" s="1191"/>
      <c r="CL849" s="1191"/>
      <c r="CM849" s="1191"/>
      <c r="CN849" s="1191"/>
      <c r="CO849" s="1191"/>
      <c r="CP849" s="1191"/>
      <c r="CQ849" s="1191"/>
      <c r="CR849" s="1708" t="s">
        <v>699</v>
      </c>
      <c r="CS849" s="1191"/>
      <c r="CT849" s="1191"/>
      <c r="CU849" s="1191"/>
      <c r="CV849" s="1191"/>
      <c r="CW849" s="4138"/>
      <c r="CX849" s="4138"/>
      <c r="CY849" s="4138"/>
      <c r="CZ849" s="4138"/>
      <c r="DA849" s="4138"/>
      <c r="DB849" s="4138"/>
      <c r="DC849" s="4138"/>
      <c r="DD849" s="4138" t="s">
        <v>454</v>
      </c>
      <c r="DE849" s="4138"/>
      <c r="DF849" s="4138"/>
      <c r="DG849" s="4138"/>
      <c r="DH849" s="4138"/>
      <c r="DI849" s="4138"/>
      <c r="DJ849" s="4138"/>
      <c r="DK849" s="4139"/>
      <c r="DL849" s="1191"/>
      <c r="DM849" s="4336"/>
    </row>
    <row r="850" spans="1:117" ht="30" hidden="1" customHeight="1" x14ac:dyDescent="0.25">
      <c r="A850" s="4726"/>
      <c r="B850" s="4733"/>
      <c r="C850" s="3125" t="s">
        <v>34</v>
      </c>
      <c r="D850" s="3108"/>
      <c r="E850" s="209"/>
      <c r="F850" s="3035"/>
      <c r="G850" s="3035"/>
      <c r="H850" s="3035"/>
      <c r="I850" s="3035"/>
      <c r="J850" s="3035"/>
      <c r="K850" s="209"/>
      <c r="L850" s="209"/>
      <c r="M850" s="210"/>
      <c r="N850" s="210"/>
      <c r="O850" s="2334"/>
      <c r="P850" s="210"/>
      <c r="Q850" s="210"/>
      <c r="R850" s="3036"/>
      <c r="S850" s="210"/>
      <c r="T850" s="210"/>
      <c r="U850" s="210"/>
      <c r="V850" s="210"/>
      <c r="W850" s="210"/>
      <c r="X850" s="210"/>
      <c r="Y850" s="210"/>
      <c r="Z850" s="210"/>
      <c r="AA850" s="2334"/>
      <c r="AB850" s="3037" t="e">
        <v>#REF!</v>
      </c>
      <c r="AC850" s="3038" t="e">
        <v>#REF!</v>
      </c>
      <c r="AD850" s="3038" t="e">
        <v>#REF!</v>
      </c>
      <c r="AE850" s="3038"/>
      <c r="AF850" s="3038"/>
      <c r="AG850" s="3038"/>
      <c r="AH850" s="3038"/>
      <c r="AI850" s="3038"/>
      <c r="AJ850" s="3038" t="s">
        <v>25</v>
      </c>
      <c r="AK850" s="3038"/>
      <c r="AL850" s="3038"/>
      <c r="AM850" s="926"/>
      <c r="AN850" s="926"/>
      <c r="AO850" s="926"/>
      <c r="AP850" s="926"/>
      <c r="AQ850" s="926"/>
      <c r="AR850" s="926"/>
      <c r="AS850" s="926"/>
      <c r="AT850" s="926"/>
      <c r="AU850" s="3037"/>
      <c r="AV850" s="926"/>
      <c r="AW850" s="3037"/>
      <c r="AX850" s="926"/>
      <c r="AY850" s="926"/>
      <c r="AZ850" s="926"/>
      <c r="BA850" s="926"/>
      <c r="BB850" s="926"/>
      <c r="BC850" s="926"/>
      <c r="BD850" s="926"/>
      <c r="BE850" s="926"/>
      <c r="BF850" s="926"/>
      <c r="BG850" s="926"/>
      <c r="BH850" s="926" t="s">
        <v>25</v>
      </c>
      <c r="BI850" s="926"/>
      <c r="BJ850" s="926"/>
      <c r="BK850" s="926"/>
      <c r="BL850" s="210"/>
      <c r="BM850" s="210"/>
      <c r="BN850" s="210"/>
      <c r="BO850" s="926"/>
      <c r="BP850" s="926"/>
      <c r="BQ850" s="926"/>
      <c r="BR850" s="926"/>
      <c r="BS850" s="926"/>
      <c r="BT850" s="926" t="s">
        <v>454</v>
      </c>
      <c r="BU850" s="18"/>
      <c r="BV850" s="18"/>
      <c r="BW850" s="18"/>
      <c r="BX850" s="18"/>
      <c r="BY850" s="18"/>
      <c r="BZ850" s="891"/>
      <c r="CA850" s="3063"/>
      <c r="CB850" s="3004"/>
      <c r="CC850" s="3101"/>
      <c r="CD850" s="3004"/>
      <c r="CE850" s="3101"/>
      <c r="CF850" s="639" t="s">
        <v>699</v>
      </c>
      <c r="CG850" s="1191"/>
      <c r="CH850" s="1191"/>
      <c r="CI850" s="1191"/>
      <c r="CJ850" s="1191"/>
      <c r="CK850" s="1191"/>
      <c r="CL850" s="1191"/>
      <c r="CM850" s="1191"/>
      <c r="CN850" s="1191"/>
      <c r="CO850" s="1191"/>
      <c r="CP850" s="1191"/>
      <c r="CQ850" s="1191"/>
      <c r="CR850" s="1708" t="s">
        <v>699</v>
      </c>
      <c r="CS850" s="1191"/>
      <c r="CT850" s="1191"/>
      <c r="CU850" s="1191"/>
      <c r="CV850" s="1191"/>
      <c r="CW850" s="4138"/>
      <c r="CX850" s="4138"/>
      <c r="CY850" s="4138"/>
      <c r="CZ850" s="4138"/>
      <c r="DA850" s="4138"/>
      <c r="DB850" s="4138"/>
      <c r="DC850" s="4138"/>
      <c r="DD850" s="4138" t="s">
        <v>454</v>
      </c>
      <c r="DE850" s="4138"/>
      <c r="DF850" s="4138"/>
      <c r="DG850" s="4138"/>
      <c r="DH850" s="4138"/>
      <c r="DI850" s="4138"/>
      <c r="DJ850" s="4138"/>
      <c r="DK850" s="4139"/>
      <c r="DL850" s="1191"/>
      <c r="DM850" s="4336"/>
    </row>
    <row r="851" spans="1:117" ht="30" hidden="1" customHeight="1" x14ac:dyDescent="0.25">
      <c r="A851" s="4726"/>
      <c r="B851" s="4733"/>
      <c r="C851" s="3125" t="s">
        <v>16</v>
      </c>
      <c r="D851" s="3108"/>
      <c r="E851" s="209"/>
      <c r="F851" s="3035"/>
      <c r="G851" s="3035"/>
      <c r="H851" s="3035"/>
      <c r="I851" s="3035"/>
      <c r="J851" s="3035"/>
      <c r="K851" s="209"/>
      <c r="L851" s="209"/>
      <c r="M851" s="210"/>
      <c r="N851" s="210"/>
      <c r="O851" s="2334"/>
      <c r="P851" s="210"/>
      <c r="Q851" s="210"/>
      <c r="R851" s="3036"/>
      <c r="S851" s="210"/>
      <c r="T851" s="210"/>
      <c r="U851" s="210"/>
      <c r="V851" s="210"/>
      <c r="W851" s="210"/>
      <c r="X851" s="210"/>
      <c r="Y851" s="210"/>
      <c r="Z851" s="210"/>
      <c r="AA851" s="2334"/>
      <c r="AB851" s="3037" t="e">
        <v>#REF!</v>
      </c>
      <c r="AC851" s="3038" t="e">
        <v>#REF!</v>
      </c>
      <c r="AD851" s="3038" t="e">
        <v>#REF!</v>
      </c>
      <c r="AE851" s="3038"/>
      <c r="AF851" s="3038"/>
      <c r="AG851" s="3038"/>
      <c r="AH851" s="3038"/>
      <c r="AI851" s="3038"/>
      <c r="AJ851" s="3038" t="s">
        <v>25</v>
      </c>
      <c r="AK851" s="3038"/>
      <c r="AL851" s="3038"/>
      <c r="AM851" s="926"/>
      <c r="AN851" s="926"/>
      <c r="AO851" s="926"/>
      <c r="AP851" s="926"/>
      <c r="AQ851" s="926"/>
      <c r="AR851" s="926"/>
      <c r="AS851" s="926"/>
      <c r="AT851" s="926"/>
      <c r="AU851" s="3037"/>
      <c r="AV851" s="926"/>
      <c r="AW851" s="3037"/>
      <c r="AX851" s="926"/>
      <c r="AY851" s="926"/>
      <c r="AZ851" s="926"/>
      <c r="BA851" s="926"/>
      <c r="BB851" s="926"/>
      <c r="BC851" s="926"/>
      <c r="BD851" s="926"/>
      <c r="BE851" s="926"/>
      <c r="BF851" s="926"/>
      <c r="BG851" s="926"/>
      <c r="BH851" s="926" t="s">
        <v>25</v>
      </c>
      <c r="BI851" s="926"/>
      <c r="BJ851" s="926"/>
      <c r="BK851" s="926"/>
      <c r="BL851" s="210"/>
      <c r="BM851" s="210"/>
      <c r="BN851" s="210"/>
      <c r="BO851" s="926"/>
      <c r="BP851" s="926"/>
      <c r="BQ851" s="926"/>
      <c r="BR851" s="926"/>
      <c r="BS851" s="926"/>
      <c r="BT851" s="926" t="s">
        <v>454</v>
      </c>
      <c r="BU851" s="18"/>
      <c r="BV851" s="18"/>
      <c r="BW851" s="18"/>
      <c r="BX851" s="18"/>
      <c r="BY851" s="18"/>
      <c r="BZ851" s="891"/>
      <c r="CA851" s="3063"/>
      <c r="CB851" s="3004"/>
      <c r="CC851" s="3101"/>
      <c r="CD851" s="3004"/>
      <c r="CE851" s="3101"/>
      <c r="CF851" s="639" t="s">
        <v>699</v>
      </c>
      <c r="CG851" s="1191"/>
      <c r="CH851" s="1191"/>
      <c r="CI851" s="1191"/>
      <c r="CJ851" s="1191"/>
      <c r="CK851" s="1191"/>
      <c r="CL851" s="1191"/>
      <c r="CM851" s="1191"/>
      <c r="CN851" s="1191"/>
      <c r="CO851" s="1191"/>
      <c r="CP851" s="1191"/>
      <c r="CQ851" s="1191"/>
      <c r="CR851" s="1708" t="s">
        <v>699</v>
      </c>
      <c r="CS851" s="1191"/>
      <c r="CT851" s="1191"/>
      <c r="CU851" s="1191"/>
      <c r="CV851" s="1191"/>
      <c r="CW851" s="4138"/>
      <c r="CX851" s="4138"/>
      <c r="CY851" s="4138"/>
      <c r="CZ851" s="4138"/>
      <c r="DA851" s="4138"/>
      <c r="DB851" s="4138"/>
      <c r="DC851" s="4138"/>
      <c r="DD851" s="4138" t="s">
        <v>454</v>
      </c>
      <c r="DE851" s="4138"/>
      <c r="DF851" s="4138"/>
      <c r="DG851" s="4138"/>
      <c r="DH851" s="4138"/>
      <c r="DI851" s="4138"/>
      <c r="DJ851" s="4138"/>
      <c r="DK851" s="4139"/>
      <c r="DL851" s="1191"/>
      <c r="DM851" s="4336"/>
    </row>
    <row r="852" spans="1:117" ht="30" hidden="1" customHeight="1" x14ac:dyDescent="0.25">
      <c r="A852" s="4726"/>
      <c r="B852" s="4733"/>
      <c r="C852" s="3125" t="s">
        <v>12</v>
      </c>
      <c r="D852" s="3108"/>
      <c r="E852" s="209"/>
      <c r="F852" s="3035"/>
      <c r="G852" s="3035"/>
      <c r="H852" s="3035"/>
      <c r="I852" s="3035"/>
      <c r="J852" s="3035"/>
      <c r="K852" s="209"/>
      <c r="L852" s="209"/>
      <c r="M852" s="210"/>
      <c r="N852" s="210"/>
      <c r="O852" s="2334"/>
      <c r="P852" s="210"/>
      <c r="Q852" s="210"/>
      <c r="R852" s="3036"/>
      <c r="S852" s="210"/>
      <c r="T852" s="210"/>
      <c r="U852" s="210"/>
      <c r="V852" s="210"/>
      <c r="W852" s="210"/>
      <c r="X852" s="210"/>
      <c r="Y852" s="210"/>
      <c r="Z852" s="210"/>
      <c r="AA852" s="2334"/>
      <c r="AB852" s="3037">
        <v>41345</v>
      </c>
      <c r="AC852" s="3038">
        <v>41365</v>
      </c>
      <c r="AD852" s="3038">
        <v>41400</v>
      </c>
      <c r="AE852" s="3038">
        <v>41065</v>
      </c>
      <c r="AF852" s="3038">
        <v>41453</v>
      </c>
      <c r="AG852" s="3038">
        <v>41484</v>
      </c>
      <c r="AH852" s="3038">
        <v>41515</v>
      </c>
      <c r="AI852" s="3038">
        <v>41182</v>
      </c>
      <c r="AJ852" s="3038" t="s">
        <v>25</v>
      </c>
      <c r="AK852" s="3038">
        <v>41218</v>
      </c>
      <c r="AL852" s="3038">
        <v>41249</v>
      </c>
      <c r="AM852" s="926">
        <v>41284</v>
      </c>
      <c r="AN852" s="926">
        <v>41323</v>
      </c>
      <c r="AO852" s="926">
        <v>41360</v>
      </c>
      <c r="AP852" s="926">
        <v>41392</v>
      </c>
      <c r="AQ852" s="926">
        <v>41422</v>
      </c>
      <c r="AR852" s="926">
        <v>41455</v>
      </c>
      <c r="AS852" s="926">
        <v>41855</v>
      </c>
      <c r="AT852" s="926">
        <v>41525</v>
      </c>
      <c r="AU852" s="3037">
        <v>41918</v>
      </c>
      <c r="AV852" s="926">
        <v>41946</v>
      </c>
      <c r="AW852" s="3037">
        <v>41954</v>
      </c>
      <c r="AX852" s="926">
        <v>41985</v>
      </c>
      <c r="AY852" s="926">
        <v>42016</v>
      </c>
      <c r="AZ852" s="926">
        <v>42060</v>
      </c>
      <c r="BA852" s="926">
        <v>42090</v>
      </c>
      <c r="BB852" s="926">
        <v>42123</v>
      </c>
      <c r="BC852" s="926">
        <v>42159</v>
      </c>
      <c r="BD852" s="926">
        <v>42193</v>
      </c>
      <c r="BE852" s="926">
        <v>42228</v>
      </c>
      <c r="BF852" s="926"/>
      <c r="BG852" s="926"/>
      <c r="BH852" s="926" t="s">
        <v>25</v>
      </c>
      <c r="BI852" s="926"/>
      <c r="BJ852" s="926"/>
      <c r="BK852" s="926"/>
      <c r="BL852" s="210"/>
      <c r="BM852" s="210"/>
      <c r="BN852" s="210"/>
      <c r="BO852" s="926"/>
      <c r="BP852" s="926"/>
      <c r="BQ852" s="926"/>
      <c r="BR852" s="926"/>
      <c r="BS852" s="926"/>
      <c r="BT852" s="926" t="s">
        <v>454</v>
      </c>
      <c r="BU852" s="18"/>
      <c r="BV852" s="18"/>
      <c r="BW852" s="18"/>
      <c r="BX852" s="18"/>
      <c r="BY852" s="18"/>
      <c r="BZ852" s="891"/>
      <c r="CA852" s="3063"/>
      <c r="CB852" s="3004"/>
      <c r="CC852" s="3101"/>
      <c r="CD852" s="3004"/>
      <c r="CE852" s="3101"/>
      <c r="CF852" s="639" t="s">
        <v>699</v>
      </c>
      <c r="CG852" s="1191"/>
      <c r="CH852" s="1191"/>
      <c r="CI852" s="1191"/>
      <c r="CJ852" s="1191"/>
      <c r="CK852" s="1191"/>
      <c r="CL852" s="1191"/>
      <c r="CM852" s="1191"/>
      <c r="CN852" s="1191"/>
      <c r="CO852" s="1191"/>
      <c r="CP852" s="1191"/>
      <c r="CQ852" s="1191"/>
      <c r="CR852" s="1708" t="s">
        <v>699</v>
      </c>
      <c r="CS852" s="1191"/>
      <c r="CT852" s="1191"/>
      <c r="CU852" s="1191"/>
      <c r="CV852" s="1191"/>
      <c r="CW852" s="4138"/>
      <c r="CX852" s="4138"/>
      <c r="CY852" s="4138"/>
      <c r="CZ852" s="4138"/>
      <c r="DA852" s="4138"/>
      <c r="DB852" s="4138"/>
      <c r="DC852" s="4138"/>
      <c r="DD852" s="4138" t="s">
        <v>454</v>
      </c>
      <c r="DE852" s="4138"/>
      <c r="DF852" s="4138"/>
      <c r="DG852" s="4138"/>
      <c r="DH852" s="4138"/>
      <c r="DI852" s="4138"/>
      <c r="DJ852" s="4138"/>
      <c r="DK852" s="4139"/>
      <c r="DL852" s="1191"/>
      <c r="DM852" s="4336"/>
    </row>
    <row r="853" spans="1:117" ht="30" hidden="1" customHeight="1" x14ac:dyDescent="0.25">
      <c r="A853" s="4726"/>
      <c r="B853" s="4733"/>
      <c r="C853" s="3125"/>
      <c r="D853" s="3108"/>
      <c r="E853" s="209"/>
      <c r="F853" s="3035"/>
      <c r="G853" s="3035"/>
      <c r="H853" s="3035"/>
      <c r="I853" s="3035"/>
      <c r="J853" s="3035"/>
      <c r="K853" s="209"/>
      <c r="L853" s="209"/>
      <c r="M853" s="210"/>
      <c r="N853" s="210"/>
      <c r="O853" s="2334"/>
      <c r="P853" s="210"/>
      <c r="Q853" s="210"/>
      <c r="R853" s="3036"/>
      <c r="S853" s="210"/>
      <c r="T853" s="210"/>
      <c r="U853" s="210"/>
      <c r="V853" s="210"/>
      <c r="W853" s="210"/>
      <c r="X853" s="210"/>
      <c r="Y853" s="210"/>
      <c r="Z853" s="210"/>
      <c r="AA853" s="2334"/>
      <c r="AB853" s="3037"/>
      <c r="AC853" s="3038"/>
      <c r="AD853" s="3038"/>
      <c r="AE853" s="3038"/>
      <c r="AF853" s="3038"/>
      <c r="AG853" s="3038"/>
      <c r="AH853" s="3038"/>
      <c r="AI853" s="3038"/>
      <c r="AJ853" s="3038" t="s">
        <v>25</v>
      </c>
      <c r="AK853" s="3038"/>
      <c r="AL853" s="3038"/>
      <c r="AM853" s="926"/>
      <c r="AN853" s="926"/>
      <c r="AO853" s="926"/>
      <c r="AP853" s="926"/>
      <c r="AQ853" s="926"/>
      <c r="AR853" s="926"/>
      <c r="AS853" s="926"/>
      <c r="AT853" s="926"/>
      <c r="AU853" s="3037"/>
      <c r="AV853" s="926"/>
      <c r="AW853" s="3037"/>
      <c r="AX853" s="926"/>
      <c r="AY853" s="926"/>
      <c r="AZ853" s="926"/>
      <c r="BA853" s="926"/>
      <c r="BB853" s="926"/>
      <c r="BC853" s="926"/>
      <c r="BD853" s="926"/>
      <c r="BE853" s="926"/>
      <c r="BF853" s="926"/>
      <c r="BG853" s="926"/>
      <c r="BH853" s="926" t="s">
        <v>25</v>
      </c>
      <c r="BI853" s="926"/>
      <c r="BJ853" s="926"/>
      <c r="BK853" s="926"/>
      <c r="BL853" s="210"/>
      <c r="BM853" s="210"/>
      <c r="BN853" s="210"/>
      <c r="BO853" s="926"/>
      <c r="BP853" s="926"/>
      <c r="BQ853" s="926"/>
      <c r="BR853" s="926"/>
      <c r="BS853" s="926"/>
      <c r="BT853" s="926" t="s">
        <v>454</v>
      </c>
      <c r="BU853" s="18"/>
      <c r="BV853" s="18"/>
      <c r="BW853" s="18"/>
      <c r="BX853" s="18"/>
      <c r="BY853" s="18"/>
      <c r="BZ853" s="891"/>
      <c r="CA853" s="3063"/>
      <c r="CB853" s="3004"/>
      <c r="CC853" s="3101"/>
      <c r="CD853" s="3004"/>
      <c r="CE853" s="3101"/>
      <c r="CF853" s="639" t="s">
        <v>699</v>
      </c>
      <c r="CG853" s="1191"/>
      <c r="CH853" s="1191"/>
      <c r="CI853" s="1191"/>
      <c r="CJ853" s="1191"/>
      <c r="CK853" s="1191"/>
      <c r="CL853" s="1191"/>
      <c r="CM853" s="1191"/>
      <c r="CN853" s="1191"/>
      <c r="CO853" s="1191"/>
      <c r="CP853" s="1191"/>
      <c r="CQ853" s="1191"/>
      <c r="CR853" s="1708" t="s">
        <v>699</v>
      </c>
      <c r="CS853" s="1191"/>
      <c r="CT853" s="1191"/>
      <c r="CU853" s="1191"/>
      <c r="CV853" s="1191"/>
      <c r="CW853" s="4138"/>
      <c r="CX853" s="4138"/>
      <c r="CY853" s="4138"/>
      <c r="CZ853" s="4138"/>
      <c r="DA853" s="4138"/>
      <c r="DB853" s="4138"/>
      <c r="DC853" s="4138"/>
      <c r="DD853" s="4138" t="s">
        <v>454</v>
      </c>
      <c r="DE853" s="4138"/>
      <c r="DF853" s="4138"/>
      <c r="DG853" s="4138"/>
      <c r="DH853" s="4138"/>
      <c r="DI853" s="4138"/>
      <c r="DJ853" s="4138"/>
      <c r="DK853" s="4139"/>
      <c r="DL853" s="1191"/>
      <c r="DM853" s="4336"/>
    </row>
    <row r="854" spans="1:117" ht="30" hidden="1" customHeight="1" x14ac:dyDescent="0.25">
      <c r="A854" s="4726"/>
      <c r="B854" s="4733"/>
      <c r="C854" s="3125"/>
      <c r="D854" s="3108"/>
      <c r="E854" s="209"/>
      <c r="F854" s="3035"/>
      <c r="G854" s="3035"/>
      <c r="H854" s="3035"/>
      <c r="I854" s="3035"/>
      <c r="J854" s="3035"/>
      <c r="K854" s="209"/>
      <c r="L854" s="209"/>
      <c r="M854" s="210"/>
      <c r="N854" s="210"/>
      <c r="O854" s="2334"/>
      <c r="P854" s="210"/>
      <c r="Q854" s="210"/>
      <c r="R854" s="3036"/>
      <c r="S854" s="210"/>
      <c r="T854" s="210"/>
      <c r="U854" s="210"/>
      <c r="V854" s="210"/>
      <c r="W854" s="210"/>
      <c r="X854" s="210"/>
      <c r="Y854" s="210"/>
      <c r="Z854" s="210"/>
      <c r="AA854" s="2334"/>
      <c r="AB854" s="3037"/>
      <c r="AC854" s="3038"/>
      <c r="AD854" s="3038"/>
      <c r="AE854" s="3038"/>
      <c r="AF854" s="3038"/>
      <c r="AG854" s="3038"/>
      <c r="AH854" s="3038"/>
      <c r="AI854" s="3038"/>
      <c r="AJ854" s="3038"/>
      <c r="AK854" s="3038"/>
      <c r="AL854" s="3038"/>
      <c r="AM854" s="926"/>
      <c r="AN854" s="926"/>
      <c r="AO854" s="926"/>
      <c r="AP854" s="926"/>
      <c r="AQ854" s="926"/>
      <c r="AR854" s="926"/>
      <c r="AS854" s="926"/>
      <c r="AT854" s="926"/>
      <c r="AU854" s="3037"/>
      <c r="AV854" s="926"/>
      <c r="AW854" s="3037"/>
      <c r="AX854" s="926"/>
      <c r="AY854" s="926"/>
      <c r="AZ854" s="926"/>
      <c r="BA854" s="926"/>
      <c r="BB854" s="926"/>
      <c r="BC854" s="926"/>
      <c r="BD854" s="926"/>
      <c r="BE854" s="926"/>
      <c r="BF854" s="926"/>
      <c r="BG854" s="926"/>
      <c r="BH854" s="926"/>
      <c r="BI854" s="926"/>
      <c r="BJ854" s="926"/>
      <c r="BK854" s="926"/>
      <c r="BL854" s="210"/>
      <c r="BM854" s="210"/>
      <c r="BN854" s="210" t="e">
        <v>#REF!</v>
      </c>
      <c r="BO854" s="926" t="e">
        <v>#REF!</v>
      </c>
      <c r="BP854" s="926" t="e">
        <v>#REF!</v>
      </c>
      <c r="BQ854" s="926" t="e">
        <v>#REF!</v>
      </c>
      <c r="BR854" s="926" t="e">
        <v>#REF!</v>
      </c>
      <c r="BS854" s="926" t="e">
        <v>#REF!</v>
      </c>
      <c r="BT854" s="926" t="e">
        <v>#REF!</v>
      </c>
      <c r="BU854" s="18"/>
      <c r="BV854" s="18"/>
      <c r="BW854" s="18"/>
      <c r="BX854" s="18"/>
      <c r="BY854" s="18"/>
      <c r="BZ854" s="891"/>
      <c r="CA854" s="3063"/>
      <c r="CB854" s="3004"/>
      <c r="CC854" s="3101"/>
      <c r="CD854" s="3004"/>
      <c r="CE854" s="3101"/>
      <c r="CF854" s="639" t="s">
        <v>699</v>
      </c>
      <c r="CG854" s="1191"/>
      <c r="CH854" s="1191"/>
      <c r="CI854" s="1191"/>
      <c r="CJ854" s="1191"/>
      <c r="CK854" s="1191"/>
      <c r="CL854" s="1191"/>
      <c r="CM854" s="1191"/>
      <c r="CN854" s="1191"/>
      <c r="CO854" s="1191"/>
      <c r="CP854" s="1191"/>
      <c r="CQ854" s="1191"/>
      <c r="CR854" s="1708" t="s">
        <v>699</v>
      </c>
      <c r="CS854" s="1191"/>
      <c r="CT854" s="1191"/>
      <c r="CU854" s="1191"/>
      <c r="CV854" s="1191"/>
      <c r="CW854" s="4138"/>
      <c r="CX854" s="4138"/>
      <c r="CY854" s="4138"/>
      <c r="CZ854" s="4138"/>
      <c r="DA854" s="4138"/>
      <c r="DB854" s="4138"/>
      <c r="DC854" s="4138"/>
      <c r="DD854" s="4138" t="s">
        <v>454</v>
      </c>
      <c r="DE854" s="4138"/>
      <c r="DF854" s="4138"/>
      <c r="DG854" s="4138"/>
      <c r="DH854" s="4138"/>
      <c r="DI854" s="4138"/>
      <c r="DJ854" s="4138"/>
      <c r="DK854" s="4139"/>
      <c r="DL854" s="1191"/>
      <c r="DM854" s="4336"/>
    </row>
    <row r="855" spans="1:117" ht="30" customHeight="1" x14ac:dyDescent="0.25">
      <c r="A855" s="4726"/>
      <c r="B855" s="4733"/>
      <c r="C855" s="3125" t="s">
        <v>536</v>
      </c>
      <c r="D855" s="3108"/>
      <c r="E855" s="209"/>
      <c r="F855" s="3035"/>
      <c r="G855" s="3035"/>
      <c r="H855" s="3035"/>
      <c r="I855" s="3035"/>
      <c r="J855" s="3035"/>
      <c r="K855" s="209"/>
      <c r="L855" s="209"/>
      <c r="M855" s="210"/>
      <c r="N855" s="210"/>
      <c r="O855" s="2334"/>
      <c r="P855" s="210"/>
      <c r="Q855" s="210"/>
      <c r="R855" s="3036"/>
      <c r="S855" s="210"/>
      <c r="T855" s="210"/>
      <c r="U855" s="210"/>
      <c r="V855" s="210"/>
      <c r="W855" s="210"/>
      <c r="X855" s="210"/>
      <c r="Y855" s="210"/>
      <c r="Z855" s="210"/>
      <c r="AA855" s="2334"/>
      <c r="AB855" s="3037"/>
      <c r="AC855" s="3038"/>
      <c r="AD855" s="3038"/>
      <c r="AE855" s="3038"/>
      <c r="AF855" s="3038"/>
      <c r="AG855" s="3038"/>
      <c r="AH855" s="3038"/>
      <c r="AI855" s="3038"/>
      <c r="AJ855" s="3038"/>
      <c r="AK855" s="3038"/>
      <c r="AL855" s="3038"/>
      <c r="AM855" s="926"/>
      <c r="AN855" s="926"/>
      <c r="AO855" s="926"/>
      <c r="AP855" s="926"/>
      <c r="AQ855" s="926"/>
      <c r="AR855" s="926"/>
      <c r="AS855" s="926"/>
      <c r="AT855" s="926"/>
      <c r="AU855" s="3037"/>
      <c r="AV855" s="926"/>
      <c r="AW855" s="3037"/>
      <c r="AX855" s="926"/>
      <c r="AY855" s="926"/>
      <c r="AZ855" s="926"/>
      <c r="BA855" s="926"/>
      <c r="BB855" s="926"/>
      <c r="BC855" s="926"/>
      <c r="BD855" s="926"/>
      <c r="BE855" s="926"/>
      <c r="BF855" s="926"/>
      <c r="BG855" s="926"/>
      <c r="BH855" s="926"/>
      <c r="BI855" s="926"/>
      <c r="BJ855" s="926"/>
      <c r="BK855" s="926"/>
      <c r="BL855" s="210"/>
      <c r="BM855" s="210"/>
      <c r="BN855" s="210"/>
      <c r="BO855" s="926">
        <v>42548</v>
      </c>
      <c r="BP855" s="926">
        <v>42583</v>
      </c>
      <c r="BQ855" s="926">
        <v>42611</v>
      </c>
      <c r="BR855" s="926">
        <v>42639</v>
      </c>
      <c r="BS855" s="926">
        <v>42653</v>
      </c>
      <c r="BT855" s="926" t="s">
        <v>454</v>
      </c>
      <c r="BU855" s="926">
        <v>42695</v>
      </c>
      <c r="BV855" s="926">
        <v>42716</v>
      </c>
      <c r="BW855" s="926">
        <v>42758</v>
      </c>
      <c r="BX855" s="926">
        <v>42793</v>
      </c>
      <c r="BY855" s="926">
        <v>42828</v>
      </c>
      <c r="BZ855" s="3042">
        <v>42863</v>
      </c>
      <c r="CA855" s="3064">
        <f>CA843+3</f>
        <v>42891</v>
      </c>
      <c r="CB855" s="3005">
        <f>CB843+3</f>
        <v>42919</v>
      </c>
      <c r="CC855" s="3102">
        <f>CC843+3</f>
        <v>42947</v>
      </c>
      <c r="CD855" s="3005">
        <f>CD843+3</f>
        <v>42975</v>
      </c>
      <c r="CE855" s="3102">
        <f>CE843+3</f>
        <v>43003</v>
      </c>
      <c r="CF855" s="639" t="s">
        <v>699</v>
      </c>
      <c r="CG855" s="1708" t="e">
        <f t="shared" ref="CG855:CS855" si="930">CG843+3</f>
        <v>#REF!</v>
      </c>
      <c r="CH855" s="1708" t="e">
        <f t="shared" si="930"/>
        <v>#REF!</v>
      </c>
      <c r="CI855" s="1708" t="e">
        <f t="shared" si="930"/>
        <v>#REF!</v>
      </c>
      <c r="CJ855" s="1708" t="e">
        <f t="shared" si="930"/>
        <v>#REF!</v>
      </c>
      <c r="CK855" s="1708" t="e">
        <f t="shared" si="930"/>
        <v>#REF!</v>
      </c>
      <c r="CL855" s="1708" t="e">
        <f t="shared" si="930"/>
        <v>#REF!</v>
      </c>
      <c r="CM855" s="1708" t="e">
        <f t="shared" si="930"/>
        <v>#REF!</v>
      </c>
      <c r="CN855" s="1708" t="e">
        <f t="shared" si="930"/>
        <v>#REF!</v>
      </c>
      <c r="CO855" s="1708" t="e">
        <f t="shared" si="930"/>
        <v>#REF!</v>
      </c>
      <c r="CP855" s="1708" t="e">
        <f t="shared" si="930"/>
        <v>#REF!</v>
      </c>
      <c r="CQ855" s="1708" t="e">
        <f t="shared" si="930"/>
        <v>#REF!</v>
      </c>
      <c r="CR855" s="1708" t="s">
        <v>699</v>
      </c>
      <c r="CS855" s="1708" t="e">
        <f t="shared" si="930"/>
        <v>#REF!</v>
      </c>
      <c r="CT855" s="1708" t="e">
        <f>CT843+3</f>
        <v>#REF!</v>
      </c>
      <c r="CU855" s="1708">
        <f>CU843+3</f>
        <v>43486</v>
      </c>
      <c r="CV855" s="1708">
        <f>CV843+3</f>
        <v>43528</v>
      </c>
      <c r="CW855" s="3920">
        <f>CW843+3</f>
        <v>43563</v>
      </c>
      <c r="CX855" s="3920">
        <f>CX843+3</f>
        <v>43591</v>
      </c>
      <c r="CY855" s="3920">
        <f t="shared" ref="CY855:DG855" si="931">CY843+3</f>
        <v>43626</v>
      </c>
      <c r="CZ855" s="3920">
        <f t="shared" si="931"/>
        <v>43654</v>
      </c>
      <c r="DA855" s="3920">
        <f t="shared" si="931"/>
        <v>43689</v>
      </c>
      <c r="DB855" s="3920">
        <f t="shared" si="931"/>
        <v>43352</v>
      </c>
      <c r="DC855" s="3920">
        <f t="shared" si="931"/>
        <v>43752</v>
      </c>
      <c r="DD855" s="3920" t="s">
        <v>454</v>
      </c>
      <c r="DE855" s="3920">
        <f t="shared" si="931"/>
        <v>43780</v>
      </c>
      <c r="DF855" s="3920">
        <f t="shared" si="931"/>
        <v>43815</v>
      </c>
      <c r="DG855" s="3920">
        <f t="shared" si="931"/>
        <v>43857</v>
      </c>
      <c r="DH855" s="3920">
        <f>DH843+3</f>
        <v>43892</v>
      </c>
      <c r="DI855" s="3920">
        <f>DI843+3</f>
        <v>43927</v>
      </c>
      <c r="DJ855" s="3920">
        <f>DJ843+3</f>
        <v>43962</v>
      </c>
      <c r="DK855" s="3921">
        <f>DK843+3</f>
        <v>43990</v>
      </c>
      <c r="DL855" s="1708"/>
      <c r="DM855" s="1770"/>
    </row>
    <row r="856" spans="1:117" ht="30" customHeight="1" x14ac:dyDescent="0.25">
      <c r="A856" s="4726"/>
      <c r="B856" s="4733"/>
      <c r="C856" s="3125" t="s">
        <v>537</v>
      </c>
      <c r="D856" s="3108"/>
      <c r="E856" s="209"/>
      <c r="F856" s="3035"/>
      <c r="G856" s="3035"/>
      <c r="H856" s="3035"/>
      <c r="I856" s="3035"/>
      <c r="J856" s="3035"/>
      <c r="K856" s="209"/>
      <c r="L856" s="209"/>
      <c r="M856" s="210"/>
      <c r="N856" s="210"/>
      <c r="O856" s="2334"/>
      <c r="P856" s="210"/>
      <c r="Q856" s="210"/>
      <c r="R856" s="3036"/>
      <c r="S856" s="210"/>
      <c r="T856" s="210"/>
      <c r="U856" s="210"/>
      <c r="V856" s="210"/>
      <c r="W856" s="210"/>
      <c r="X856" s="210"/>
      <c r="Y856" s="210"/>
      <c r="Z856" s="210"/>
      <c r="AA856" s="2334"/>
      <c r="AB856" s="3037"/>
      <c r="AC856" s="3038"/>
      <c r="AD856" s="3038"/>
      <c r="AE856" s="3038"/>
      <c r="AF856" s="3038"/>
      <c r="AG856" s="3038"/>
      <c r="AH856" s="3038"/>
      <c r="AI856" s="3038"/>
      <c r="AJ856" s="3038"/>
      <c r="AK856" s="3038"/>
      <c r="AL856" s="3038"/>
      <c r="AM856" s="926"/>
      <c r="AN856" s="926"/>
      <c r="AO856" s="926"/>
      <c r="AP856" s="926"/>
      <c r="AQ856" s="926"/>
      <c r="AR856" s="926"/>
      <c r="AS856" s="926"/>
      <c r="AT856" s="926"/>
      <c r="AU856" s="3037"/>
      <c r="AV856" s="926"/>
      <c r="AW856" s="3037"/>
      <c r="AX856" s="926"/>
      <c r="AY856" s="926"/>
      <c r="AZ856" s="926"/>
      <c r="BA856" s="926"/>
      <c r="BB856" s="926"/>
      <c r="BC856" s="926"/>
      <c r="BD856" s="926"/>
      <c r="BE856" s="926"/>
      <c r="BF856" s="926"/>
      <c r="BG856" s="926"/>
      <c r="BH856" s="926"/>
      <c r="BI856" s="926"/>
      <c r="BJ856" s="926"/>
      <c r="BK856" s="926"/>
      <c r="BL856" s="210"/>
      <c r="BM856" s="210"/>
      <c r="BN856" s="210"/>
      <c r="BO856" s="926">
        <v>42552</v>
      </c>
      <c r="BP856" s="926">
        <v>42587</v>
      </c>
      <c r="BQ856" s="926">
        <v>42615</v>
      </c>
      <c r="BR856" s="926">
        <v>42643</v>
      </c>
      <c r="BS856" s="926">
        <v>42657</v>
      </c>
      <c r="BT856" s="926" t="s">
        <v>454</v>
      </c>
      <c r="BU856" s="926">
        <v>42702</v>
      </c>
      <c r="BV856" s="926">
        <v>42720</v>
      </c>
      <c r="BW856" s="926">
        <v>42762</v>
      </c>
      <c r="BX856" s="926">
        <v>42797</v>
      </c>
      <c r="BY856" s="926">
        <v>42832</v>
      </c>
      <c r="BZ856" s="3042">
        <v>42867</v>
      </c>
      <c r="CA856" s="3064">
        <f>CA855+4</f>
        <v>42895</v>
      </c>
      <c r="CB856" s="3005">
        <f>CB855+4</f>
        <v>42923</v>
      </c>
      <c r="CC856" s="3102">
        <f>CC855+4</f>
        <v>42951</v>
      </c>
      <c r="CD856" s="3005">
        <f>CD855+4</f>
        <v>42979</v>
      </c>
      <c r="CE856" s="3102">
        <f>CE855+4</f>
        <v>43007</v>
      </c>
      <c r="CF856" s="639" t="s">
        <v>699</v>
      </c>
      <c r="CG856" s="1708" t="e">
        <f t="shared" ref="CG856:CS856" si="932">CG855+4</f>
        <v>#REF!</v>
      </c>
      <c r="CH856" s="1708" t="e">
        <f t="shared" si="932"/>
        <v>#REF!</v>
      </c>
      <c r="CI856" s="1708" t="e">
        <f t="shared" si="932"/>
        <v>#REF!</v>
      </c>
      <c r="CJ856" s="1708" t="e">
        <f t="shared" si="932"/>
        <v>#REF!</v>
      </c>
      <c r="CK856" s="1708" t="e">
        <f t="shared" si="932"/>
        <v>#REF!</v>
      </c>
      <c r="CL856" s="1708" t="e">
        <f t="shared" si="932"/>
        <v>#REF!</v>
      </c>
      <c r="CM856" s="1708" t="e">
        <f t="shared" si="932"/>
        <v>#REF!</v>
      </c>
      <c r="CN856" s="1708" t="e">
        <f t="shared" si="932"/>
        <v>#REF!</v>
      </c>
      <c r="CO856" s="1708" t="e">
        <f t="shared" si="932"/>
        <v>#REF!</v>
      </c>
      <c r="CP856" s="1708" t="e">
        <f t="shared" si="932"/>
        <v>#REF!</v>
      </c>
      <c r="CQ856" s="1708" t="e">
        <f t="shared" si="932"/>
        <v>#REF!</v>
      </c>
      <c r="CR856" s="1708" t="s">
        <v>699</v>
      </c>
      <c r="CS856" s="1708" t="e">
        <f t="shared" si="932"/>
        <v>#REF!</v>
      </c>
      <c r="CT856" s="1708" t="e">
        <f>CT855+4</f>
        <v>#REF!</v>
      </c>
      <c r="CU856" s="1708">
        <f>CU855+4</f>
        <v>43490</v>
      </c>
      <c r="CV856" s="1708">
        <f>CV855+4</f>
        <v>43532</v>
      </c>
      <c r="CW856" s="3920">
        <f>CW855+4</f>
        <v>43567</v>
      </c>
      <c r="CX856" s="3920">
        <f>CX855+4</f>
        <v>43595</v>
      </c>
      <c r="CY856" s="3920">
        <f t="shared" ref="CY856:DG856" si="933">CY855+4</f>
        <v>43630</v>
      </c>
      <c r="CZ856" s="3920">
        <f t="shared" si="933"/>
        <v>43658</v>
      </c>
      <c r="DA856" s="3920">
        <f t="shared" si="933"/>
        <v>43693</v>
      </c>
      <c r="DB856" s="3920">
        <f t="shared" si="933"/>
        <v>43356</v>
      </c>
      <c r="DC856" s="3871">
        <f>DC855+11</f>
        <v>43763</v>
      </c>
      <c r="DD856" s="3920" t="s">
        <v>454</v>
      </c>
      <c r="DE856" s="3920">
        <f t="shared" si="933"/>
        <v>43784</v>
      </c>
      <c r="DF856" s="3920">
        <f t="shared" si="933"/>
        <v>43819</v>
      </c>
      <c r="DG856" s="3920">
        <f t="shared" si="933"/>
        <v>43861</v>
      </c>
      <c r="DH856" s="3920">
        <f>DH855+4</f>
        <v>43896</v>
      </c>
      <c r="DI856" s="3920">
        <f>DI855+4</f>
        <v>43931</v>
      </c>
      <c r="DJ856" s="3920">
        <f>DJ855+4</f>
        <v>43966</v>
      </c>
      <c r="DK856" s="3921">
        <f>DK855+4</f>
        <v>43994</v>
      </c>
      <c r="DL856" s="1708"/>
      <c r="DM856" s="1770"/>
    </row>
    <row r="857" spans="1:117" ht="30" customHeight="1" x14ac:dyDescent="0.25">
      <c r="A857" s="4726"/>
      <c r="B857" s="4733"/>
      <c r="C857" s="3129" t="s">
        <v>627</v>
      </c>
      <c r="D857" s="3108" t="s">
        <v>641</v>
      </c>
      <c r="E857" s="209"/>
      <c r="F857" s="3035"/>
      <c r="G857" s="3035"/>
      <c r="H857" s="3035"/>
      <c r="I857" s="3035"/>
      <c r="J857" s="3035"/>
      <c r="K857" s="209"/>
      <c r="L857" s="209"/>
      <c r="M857" s="210"/>
      <c r="N857" s="210"/>
      <c r="O857" s="2334"/>
      <c r="P857" s="210"/>
      <c r="Q857" s="210"/>
      <c r="R857" s="3036"/>
      <c r="S857" s="210"/>
      <c r="T857" s="210"/>
      <c r="U857" s="210"/>
      <c r="V857" s="210"/>
      <c r="W857" s="210"/>
      <c r="X857" s="210"/>
      <c r="Y857" s="210"/>
      <c r="Z857" s="210"/>
      <c r="AA857" s="2334"/>
      <c r="AB857" s="3037"/>
      <c r="AC857" s="3038"/>
      <c r="AD857" s="3038"/>
      <c r="AE857" s="3038"/>
      <c r="AF857" s="3038"/>
      <c r="AG857" s="3038"/>
      <c r="AH857" s="3038"/>
      <c r="AI857" s="3038"/>
      <c r="AJ857" s="3038"/>
      <c r="AK857" s="3038"/>
      <c r="AL857" s="3038"/>
      <c r="AM857" s="926"/>
      <c r="AN857" s="926"/>
      <c r="AO857" s="926"/>
      <c r="AP857" s="926"/>
      <c r="AQ857" s="926"/>
      <c r="AR857" s="926"/>
      <c r="AS857" s="926"/>
      <c r="AT857" s="926"/>
      <c r="AU857" s="3037"/>
      <c r="AV857" s="926"/>
      <c r="AW857" s="3037"/>
      <c r="AX857" s="926"/>
      <c r="AY857" s="926"/>
      <c r="AZ857" s="926"/>
      <c r="BA857" s="926"/>
      <c r="BB857" s="926"/>
      <c r="BC857" s="926"/>
      <c r="BD857" s="926"/>
      <c r="BE857" s="926"/>
      <c r="BF857" s="926"/>
      <c r="BG857" s="926"/>
      <c r="BH857" s="926"/>
      <c r="BI857" s="926"/>
      <c r="BJ857" s="926"/>
      <c r="BK857" s="926"/>
      <c r="BL857" s="210"/>
      <c r="BM857" s="210"/>
      <c r="BN857" s="210"/>
      <c r="BO857" s="926"/>
      <c r="BP857" s="926"/>
      <c r="BQ857" s="926"/>
      <c r="BR857" s="926"/>
      <c r="BS857" s="926"/>
      <c r="BT857" s="926"/>
      <c r="BU857" s="926"/>
      <c r="BV857" s="926">
        <v>42717</v>
      </c>
      <c r="BW857" s="926">
        <v>42752</v>
      </c>
      <c r="BX857" s="926">
        <v>42787</v>
      </c>
      <c r="BY857" s="926">
        <v>42822</v>
      </c>
      <c r="BZ857" s="3042">
        <v>42857</v>
      </c>
      <c r="CA857" s="1725">
        <f>CA842+6</f>
        <v>42892</v>
      </c>
      <c r="CB857" s="1723">
        <v>42921</v>
      </c>
      <c r="CC857" s="1724">
        <f>CC842+6</f>
        <v>42948</v>
      </c>
      <c r="CD857" s="1723">
        <f>CD842+6</f>
        <v>42976</v>
      </c>
      <c r="CE857" s="1724">
        <f>CE842+6</f>
        <v>43004</v>
      </c>
      <c r="CF857" s="1614" t="s">
        <v>699</v>
      </c>
      <c r="CG857" s="1723" t="e">
        <f t="shared" ref="CG857:CS857" si="934">CG842+6</f>
        <v>#REF!</v>
      </c>
      <c r="CH857" s="1723" t="e">
        <f t="shared" si="934"/>
        <v>#REF!</v>
      </c>
      <c r="CI857" s="1723" t="e">
        <f t="shared" si="934"/>
        <v>#REF!</v>
      </c>
      <c r="CJ857" s="1723" t="e">
        <f t="shared" si="934"/>
        <v>#REF!</v>
      </c>
      <c r="CK857" s="1723" t="e">
        <f t="shared" si="934"/>
        <v>#REF!</v>
      </c>
      <c r="CL857" s="1723" t="e">
        <f t="shared" si="934"/>
        <v>#REF!</v>
      </c>
      <c r="CM857" s="1723" t="e">
        <f t="shared" si="934"/>
        <v>#REF!</v>
      </c>
      <c r="CN857" s="1723" t="e">
        <f t="shared" si="934"/>
        <v>#REF!</v>
      </c>
      <c r="CO857" s="1723" t="e">
        <f t="shared" si="934"/>
        <v>#REF!</v>
      </c>
      <c r="CP857" s="1723" t="e">
        <f t="shared" si="934"/>
        <v>#REF!</v>
      </c>
      <c r="CQ857" s="1723" t="e">
        <f t="shared" si="934"/>
        <v>#REF!</v>
      </c>
      <c r="CR857" s="1614" t="s">
        <v>699</v>
      </c>
      <c r="CS857" s="1723" t="e">
        <f t="shared" si="934"/>
        <v>#REF!</v>
      </c>
      <c r="CT857" s="1723" t="e">
        <f>CT842+6</f>
        <v>#REF!</v>
      </c>
      <c r="CU857" s="1723">
        <f>CU842+6</f>
        <v>43487</v>
      </c>
      <c r="CV857" s="1723">
        <f>CV842+6</f>
        <v>43529</v>
      </c>
      <c r="CW857" s="3922">
        <f>CW842+6</f>
        <v>43564</v>
      </c>
      <c r="CX857" s="3922">
        <f>CX842+6</f>
        <v>43592</v>
      </c>
      <c r="CY857" s="3922">
        <f t="shared" ref="CY857:DG857" si="935">CY842+6</f>
        <v>43627</v>
      </c>
      <c r="CZ857" s="3922">
        <f t="shared" si="935"/>
        <v>43655</v>
      </c>
      <c r="DA857" s="3922">
        <f t="shared" si="935"/>
        <v>43690</v>
      </c>
      <c r="DB857" s="3922">
        <f t="shared" si="935"/>
        <v>43353</v>
      </c>
      <c r="DC857" s="3922">
        <f t="shared" si="935"/>
        <v>43753</v>
      </c>
      <c r="DD857" s="3922" t="s">
        <v>454</v>
      </c>
      <c r="DE857" s="3922">
        <f t="shared" si="935"/>
        <v>43781</v>
      </c>
      <c r="DF857" s="3922">
        <f t="shared" si="935"/>
        <v>43816</v>
      </c>
      <c r="DG857" s="3922">
        <f t="shared" si="935"/>
        <v>43858</v>
      </c>
      <c r="DH857" s="3922">
        <f>DH842+6</f>
        <v>43893</v>
      </c>
      <c r="DI857" s="3922">
        <f>DI842+6</f>
        <v>43928</v>
      </c>
      <c r="DJ857" s="3922">
        <f>DJ842+6</f>
        <v>43963</v>
      </c>
      <c r="DK857" s="3923">
        <f>DK842+6</f>
        <v>43991</v>
      </c>
      <c r="DL857" s="1723"/>
      <c r="DM857" s="1726"/>
    </row>
    <row r="858" spans="1:117" ht="30" customHeight="1" x14ac:dyDescent="0.25">
      <c r="A858" s="4726"/>
      <c r="B858" s="4733"/>
      <c r="C858" s="3130" t="s">
        <v>456</v>
      </c>
      <c r="D858" s="3108"/>
      <c r="E858" s="209"/>
      <c r="F858" s="3035"/>
      <c r="G858" s="3035"/>
      <c r="H858" s="3035"/>
      <c r="I858" s="3035"/>
      <c r="J858" s="3035"/>
      <c r="K858" s="209"/>
      <c r="L858" s="209"/>
      <c r="M858" s="210"/>
      <c r="N858" s="210"/>
      <c r="O858" s="2334"/>
      <c r="P858" s="210"/>
      <c r="Q858" s="210"/>
      <c r="R858" s="3036"/>
      <c r="S858" s="210"/>
      <c r="T858" s="210"/>
      <c r="U858" s="210"/>
      <c r="V858" s="210"/>
      <c r="W858" s="210"/>
      <c r="X858" s="210"/>
      <c r="Y858" s="210"/>
      <c r="Z858" s="210"/>
      <c r="AA858" s="2334"/>
      <c r="AB858" s="3037"/>
      <c r="AC858" s="3038"/>
      <c r="AD858" s="3038"/>
      <c r="AE858" s="3038"/>
      <c r="AF858" s="3038"/>
      <c r="AG858" s="3038"/>
      <c r="AH858" s="3038"/>
      <c r="AI858" s="3038"/>
      <c r="AJ858" s="3038"/>
      <c r="AK858" s="3038"/>
      <c r="AL858" s="3038"/>
      <c r="AM858" s="926"/>
      <c r="AN858" s="926"/>
      <c r="AO858" s="926"/>
      <c r="AP858" s="926"/>
      <c r="AQ858" s="926"/>
      <c r="AR858" s="926"/>
      <c r="AS858" s="926"/>
      <c r="AT858" s="926"/>
      <c r="AU858" s="3037"/>
      <c r="AV858" s="926">
        <v>41946</v>
      </c>
      <c r="AW858" s="3037">
        <v>41954</v>
      </c>
      <c r="AX858" s="926">
        <v>41985</v>
      </c>
      <c r="AY858" s="926">
        <v>41651</v>
      </c>
      <c r="AZ858" s="926">
        <v>42058</v>
      </c>
      <c r="BA858" s="926">
        <v>42086</v>
      </c>
      <c r="BB858" s="926">
        <v>41756</v>
      </c>
      <c r="BC858" s="926">
        <v>42156</v>
      </c>
      <c r="BD858" s="926">
        <v>42188</v>
      </c>
      <c r="BE858" s="926">
        <v>42223</v>
      </c>
      <c r="BF858" s="926">
        <v>42258</v>
      </c>
      <c r="BG858" s="926">
        <v>42289</v>
      </c>
      <c r="BH858" s="926" t="s">
        <v>25</v>
      </c>
      <c r="BI858" s="926"/>
      <c r="BJ858" s="926"/>
      <c r="BK858" s="926"/>
      <c r="BL858" s="210" t="e">
        <v>#REF!</v>
      </c>
      <c r="BM858" s="210" t="e">
        <v>#REF!</v>
      </c>
      <c r="BN858" s="210" t="e">
        <v>#REF!</v>
      </c>
      <c r="BO858" s="926" t="e">
        <v>#REF!</v>
      </c>
      <c r="BP858" s="926" t="e">
        <v>#REF!</v>
      </c>
      <c r="BQ858" s="926" t="e">
        <v>#REF!</v>
      </c>
      <c r="BR858" s="926" t="e">
        <v>#REF!</v>
      </c>
      <c r="BS858" s="926" t="e">
        <v>#REF!</v>
      </c>
      <c r="BT858" s="926" t="s">
        <v>454</v>
      </c>
      <c r="BU858" s="926" t="e">
        <v>#REF!</v>
      </c>
      <c r="BV858" s="926" t="e">
        <v>#REF!</v>
      </c>
      <c r="BW858" s="926" t="e">
        <v>#REF!</v>
      </c>
      <c r="BX858" s="926" t="e">
        <v>#REF!</v>
      </c>
      <c r="BY858" s="926" t="e">
        <v>#REF!</v>
      </c>
      <c r="BZ858" s="3042" t="e">
        <v>#REF!</v>
      </c>
      <c r="CA858" s="3065">
        <f>CA859-15</f>
        <v>42878</v>
      </c>
      <c r="CB858" s="3006">
        <f>CB859-15</f>
        <v>42907</v>
      </c>
      <c r="CC858" s="3103">
        <f>CC859-14</f>
        <v>42940</v>
      </c>
      <c r="CD858" s="3006">
        <f>CD859-15</f>
        <v>42970</v>
      </c>
      <c r="CE858" s="3103">
        <f>CE859-15</f>
        <v>42997</v>
      </c>
      <c r="CF858" s="65" t="s">
        <v>699</v>
      </c>
      <c r="CG858" s="1097">
        <f t="shared" ref="CG858:DK858" si="936">CG859-15</f>
        <v>43060</v>
      </c>
      <c r="CH858" s="1097">
        <f t="shared" si="936"/>
        <v>43090</v>
      </c>
      <c r="CI858" s="1097">
        <f t="shared" si="936"/>
        <v>43121</v>
      </c>
      <c r="CJ858" s="1097">
        <f t="shared" si="936"/>
        <v>43151</v>
      </c>
      <c r="CK858" s="1097">
        <f t="shared" si="936"/>
        <v>43182</v>
      </c>
      <c r="CL858" s="1097">
        <f t="shared" si="936"/>
        <v>43213</v>
      </c>
      <c r="CM858" s="1097">
        <f t="shared" si="936"/>
        <v>43243</v>
      </c>
      <c r="CN858" s="1097">
        <f t="shared" si="936"/>
        <v>43274</v>
      </c>
      <c r="CO858" s="1097">
        <f t="shared" si="936"/>
        <v>43304</v>
      </c>
      <c r="CP858" s="1097">
        <f t="shared" si="936"/>
        <v>43335</v>
      </c>
      <c r="CQ858" s="1097">
        <f t="shared" si="936"/>
        <v>43366</v>
      </c>
      <c r="CR858" s="65" t="s">
        <v>699</v>
      </c>
      <c r="CS858" s="1097">
        <f t="shared" si="936"/>
        <v>43425</v>
      </c>
      <c r="CT858" s="1097">
        <f t="shared" si="936"/>
        <v>43455</v>
      </c>
      <c r="CU858" s="1097">
        <f t="shared" si="936"/>
        <v>43486</v>
      </c>
      <c r="CV858" s="1097">
        <f t="shared" si="936"/>
        <v>43516</v>
      </c>
      <c r="CW858" s="3924">
        <f t="shared" si="936"/>
        <v>43547</v>
      </c>
      <c r="CX858" s="3924">
        <f t="shared" si="936"/>
        <v>43578</v>
      </c>
      <c r="CY858" s="3924">
        <f t="shared" si="936"/>
        <v>43608</v>
      </c>
      <c r="CZ858" s="3924">
        <f t="shared" si="936"/>
        <v>43639</v>
      </c>
      <c r="DA858" s="3924">
        <f t="shared" si="936"/>
        <v>43669</v>
      </c>
      <c r="DB858" s="3924">
        <f t="shared" si="936"/>
        <v>43700</v>
      </c>
      <c r="DC858" s="3924">
        <f t="shared" si="936"/>
        <v>43710</v>
      </c>
      <c r="DD858" s="3924" t="s">
        <v>454</v>
      </c>
      <c r="DE858" s="3924">
        <f t="shared" si="936"/>
        <v>43791</v>
      </c>
      <c r="DF858" s="3924">
        <f t="shared" si="936"/>
        <v>43821</v>
      </c>
      <c r="DG858" s="3924">
        <f t="shared" si="936"/>
        <v>43852</v>
      </c>
      <c r="DH858" s="3924">
        <f t="shared" si="936"/>
        <v>43882</v>
      </c>
      <c r="DI858" s="3924">
        <f t="shared" si="936"/>
        <v>43913</v>
      </c>
      <c r="DJ858" s="3924">
        <f t="shared" si="936"/>
        <v>43944</v>
      </c>
      <c r="DK858" s="3925">
        <f t="shared" si="936"/>
        <v>43974</v>
      </c>
      <c r="DL858" s="1097"/>
      <c r="DM858" s="4337"/>
    </row>
    <row r="859" spans="1:117" ht="30" customHeight="1" x14ac:dyDescent="0.25">
      <c r="A859" s="4726"/>
      <c r="B859" s="4733"/>
      <c r="C859" s="3130" t="s">
        <v>341</v>
      </c>
      <c r="D859" s="3108"/>
      <c r="E859" s="209"/>
      <c r="F859" s="3035"/>
      <c r="G859" s="3035"/>
      <c r="H859" s="3035"/>
      <c r="I859" s="3035"/>
      <c r="J859" s="3035"/>
      <c r="K859" s="209"/>
      <c r="L859" s="209"/>
      <c r="M859" s="210"/>
      <c r="N859" s="210"/>
      <c r="O859" s="2334"/>
      <c r="P859" s="210"/>
      <c r="Q859" s="210"/>
      <c r="R859" s="3036"/>
      <c r="S859" s="210"/>
      <c r="T859" s="210"/>
      <c r="U859" s="210"/>
      <c r="V859" s="210"/>
      <c r="W859" s="210"/>
      <c r="X859" s="210"/>
      <c r="Y859" s="210"/>
      <c r="Z859" s="210"/>
      <c r="AA859" s="2334"/>
      <c r="AB859" s="3037">
        <v>41345</v>
      </c>
      <c r="AC859" s="3038">
        <v>41365</v>
      </c>
      <c r="AD859" s="3038">
        <v>41400</v>
      </c>
      <c r="AE859" s="3038">
        <v>41065</v>
      </c>
      <c r="AF859" s="3038">
        <v>41453</v>
      </c>
      <c r="AG859" s="3038">
        <v>41484</v>
      </c>
      <c r="AH859" s="3038">
        <v>41515</v>
      </c>
      <c r="AI859" s="3038">
        <v>41182</v>
      </c>
      <c r="AJ859" s="3038" t="s">
        <v>25</v>
      </c>
      <c r="AK859" s="3038">
        <v>41218</v>
      </c>
      <c r="AL859" s="3038">
        <v>41249</v>
      </c>
      <c r="AM859" s="926">
        <v>41284</v>
      </c>
      <c r="AN859" s="926">
        <v>41323</v>
      </c>
      <c r="AO859" s="926">
        <v>41360</v>
      </c>
      <c r="AP859" s="926">
        <v>41392</v>
      </c>
      <c r="AQ859" s="926">
        <v>41422</v>
      </c>
      <c r="AR859" s="926">
        <v>41455</v>
      </c>
      <c r="AS859" s="926">
        <v>41855</v>
      </c>
      <c r="AT859" s="926">
        <v>41525</v>
      </c>
      <c r="AU859" s="3037">
        <v>41918</v>
      </c>
      <c r="AV859" s="926">
        <v>41946</v>
      </c>
      <c r="AW859" s="3037">
        <v>41954</v>
      </c>
      <c r="AX859" s="926">
        <v>41985</v>
      </c>
      <c r="AY859" s="926">
        <v>42016</v>
      </c>
      <c r="AZ859" s="926">
        <v>42060</v>
      </c>
      <c r="BA859" s="926">
        <v>42090</v>
      </c>
      <c r="BB859" s="926">
        <v>42123</v>
      </c>
      <c r="BC859" s="926">
        <v>42159</v>
      </c>
      <c r="BD859" s="926">
        <v>42193</v>
      </c>
      <c r="BE859" s="926">
        <v>42228</v>
      </c>
      <c r="BF859" s="926">
        <v>42263</v>
      </c>
      <c r="BG859" s="926">
        <v>42294</v>
      </c>
      <c r="BH859" s="926" t="s">
        <v>25</v>
      </c>
      <c r="BI859" s="926">
        <v>42334</v>
      </c>
      <c r="BJ859" s="926">
        <v>42365</v>
      </c>
      <c r="BK859" s="926">
        <v>42395</v>
      </c>
      <c r="BL859" s="210">
        <v>42448</v>
      </c>
      <c r="BM859" s="210">
        <v>42482</v>
      </c>
      <c r="BN859" s="210">
        <v>42518</v>
      </c>
      <c r="BO859" s="926">
        <v>42549</v>
      </c>
      <c r="BP859" s="926">
        <v>42572</v>
      </c>
      <c r="BQ859" s="926">
        <v>42597</v>
      </c>
      <c r="BR859" s="926">
        <v>42643</v>
      </c>
      <c r="BS859" s="926">
        <v>42660</v>
      </c>
      <c r="BT859" s="926" t="s">
        <v>454</v>
      </c>
      <c r="BU859" s="926">
        <v>42695</v>
      </c>
      <c r="BV859" s="926">
        <v>42724</v>
      </c>
      <c r="BW859" s="926">
        <v>42759</v>
      </c>
      <c r="BX859" s="926">
        <v>42797</v>
      </c>
      <c r="BY859" s="926">
        <v>42827</v>
      </c>
      <c r="BZ859" s="3042">
        <v>42863</v>
      </c>
      <c r="CA859" s="3066">
        <f>CA865-120</f>
        <v>42893</v>
      </c>
      <c r="CB859" s="3007">
        <f>CB865-120</f>
        <v>42922</v>
      </c>
      <c r="CC859" s="3104">
        <f>CC865-120</f>
        <v>42954</v>
      </c>
      <c r="CD859" s="3007">
        <f>CD865-120</f>
        <v>42985</v>
      </c>
      <c r="CE859" s="3104">
        <f>CE865-120</f>
        <v>43012</v>
      </c>
      <c r="CF859" s="65" t="s">
        <v>699</v>
      </c>
      <c r="CG859" s="247">
        <f t="shared" ref="CG859:CS859" si="937">CG865-120</f>
        <v>43075</v>
      </c>
      <c r="CH859" s="247">
        <f t="shared" si="937"/>
        <v>43105</v>
      </c>
      <c r="CI859" s="247">
        <f t="shared" si="937"/>
        <v>43136</v>
      </c>
      <c r="CJ859" s="247">
        <f t="shared" si="937"/>
        <v>43166</v>
      </c>
      <c r="CK859" s="247">
        <f t="shared" si="937"/>
        <v>43197</v>
      </c>
      <c r="CL859" s="247">
        <f t="shared" si="937"/>
        <v>43228</v>
      </c>
      <c r="CM859" s="247">
        <f t="shared" si="937"/>
        <v>43258</v>
      </c>
      <c r="CN859" s="247">
        <f t="shared" si="937"/>
        <v>43289</v>
      </c>
      <c r="CO859" s="247">
        <f t="shared" si="937"/>
        <v>43319</v>
      </c>
      <c r="CP859" s="247">
        <f t="shared" si="937"/>
        <v>43350</v>
      </c>
      <c r="CQ859" s="247">
        <f t="shared" si="937"/>
        <v>43381</v>
      </c>
      <c r="CR859" s="65" t="s">
        <v>699</v>
      </c>
      <c r="CS859" s="247">
        <f t="shared" si="937"/>
        <v>43440</v>
      </c>
      <c r="CT859" s="247">
        <f>CT865-120</f>
        <v>43470</v>
      </c>
      <c r="CU859" s="247">
        <f>CU865-120</f>
        <v>43501</v>
      </c>
      <c r="CV859" s="247">
        <f>CV865-120</f>
        <v>43531</v>
      </c>
      <c r="CW859" s="4140">
        <f>CW865-120</f>
        <v>43562</v>
      </c>
      <c r="CX859" s="4140">
        <f>CX865-120</f>
        <v>43593</v>
      </c>
      <c r="CY859" s="4140">
        <f t="shared" ref="CY859:DG859" si="938">CY865-120</f>
        <v>43623</v>
      </c>
      <c r="CZ859" s="4140">
        <f t="shared" si="938"/>
        <v>43654</v>
      </c>
      <c r="DA859" s="4140">
        <f t="shared" si="938"/>
        <v>43684</v>
      </c>
      <c r="DB859" s="4140">
        <f t="shared" si="938"/>
        <v>43715</v>
      </c>
      <c r="DC859" s="3926">
        <f>DC865-120</f>
        <v>43725</v>
      </c>
      <c r="DD859" s="4140" t="s">
        <v>454</v>
      </c>
      <c r="DE859" s="4140">
        <f t="shared" si="938"/>
        <v>43806</v>
      </c>
      <c r="DF859" s="4140">
        <f t="shared" si="938"/>
        <v>43836</v>
      </c>
      <c r="DG859" s="4140">
        <f t="shared" si="938"/>
        <v>43867</v>
      </c>
      <c r="DH859" s="4140">
        <f>DH865-120</f>
        <v>43897</v>
      </c>
      <c r="DI859" s="4140">
        <f>DI865-120</f>
        <v>43928</v>
      </c>
      <c r="DJ859" s="4140">
        <f>DJ865-120</f>
        <v>43959</v>
      </c>
      <c r="DK859" s="4141">
        <f>DK865-120</f>
        <v>43989</v>
      </c>
      <c r="DL859" s="247"/>
      <c r="DM859" s="839"/>
    </row>
    <row r="860" spans="1:117" ht="30" hidden="1" customHeight="1" x14ac:dyDescent="0.25">
      <c r="A860" s="4726"/>
      <c r="B860" s="4733"/>
      <c r="C860" s="3110" t="s">
        <v>46</v>
      </c>
      <c r="D860" s="3108"/>
      <c r="E860" s="209"/>
      <c r="F860" s="3035"/>
      <c r="G860" s="3035"/>
      <c r="H860" s="3035"/>
      <c r="I860" s="3035"/>
      <c r="J860" s="3035"/>
      <c r="K860" s="209"/>
      <c r="L860" s="209"/>
      <c r="M860" s="210"/>
      <c r="N860" s="210"/>
      <c r="O860" s="2334"/>
      <c r="P860" s="210"/>
      <c r="Q860" s="210"/>
      <c r="R860" s="3036"/>
      <c r="S860" s="210"/>
      <c r="T860" s="210"/>
      <c r="U860" s="210"/>
      <c r="V860" s="210"/>
      <c r="W860" s="210"/>
      <c r="X860" s="210"/>
      <c r="Y860" s="210"/>
      <c r="Z860" s="210"/>
      <c r="AA860" s="2334"/>
      <c r="AB860" s="3037">
        <v>41360</v>
      </c>
      <c r="AC860" s="3038">
        <v>41387</v>
      </c>
      <c r="AD860" s="3038">
        <v>41421</v>
      </c>
      <c r="AE860" s="3038">
        <v>41087</v>
      </c>
      <c r="AF860" s="3038">
        <v>41482</v>
      </c>
      <c r="AG860" s="3038">
        <v>41513</v>
      </c>
      <c r="AH860" s="3038">
        <v>41543</v>
      </c>
      <c r="AI860" s="3038">
        <v>41209</v>
      </c>
      <c r="AJ860" s="3038" t="s">
        <v>25</v>
      </c>
      <c r="AK860" s="3038">
        <v>41268</v>
      </c>
      <c r="AL860" s="3038">
        <v>41299</v>
      </c>
      <c r="AM860" s="926">
        <v>41329</v>
      </c>
      <c r="AN860" s="926">
        <v>41360</v>
      </c>
      <c r="AO860" s="926">
        <v>41390</v>
      </c>
      <c r="AP860" s="926">
        <v>41421</v>
      </c>
      <c r="AQ860" s="926">
        <v>41452</v>
      </c>
      <c r="AR860" s="926">
        <v>41482</v>
      </c>
      <c r="AS860" s="926">
        <v>41878</v>
      </c>
      <c r="AT860" s="926">
        <v>41543</v>
      </c>
      <c r="AU860" s="3037">
        <v>41939</v>
      </c>
      <c r="AV860" s="926">
        <v>41966</v>
      </c>
      <c r="AW860" s="3037" t="s">
        <v>128</v>
      </c>
      <c r="AX860" s="926">
        <v>42029</v>
      </c>
      <c r="AY860" s="926">
        <v>42059</v>
      </c>
      <c r="AZ860" s="926">
        <v>42090</v>
      </c>
      <c r="BA860" s="926">
        <v>42120</v>
      </c>
      <c r="BB860" s="926">
        <v>42151</v>
      </c>
      <c r="BC860" s="926">
        <v>42182</v>
      </c>
      <c r="BD860" s="926">
        <v>42212</v>
      </c>
      <c r="BE860" s="926">
        <v>42243</v>
      </c>
      <c r="BF860" s="926">
        <v>42273</v>
      </c>
      <c r="BG860" s="926">
        <v>42304</v>
      </c>
      <c r="BH860" s="926" t="s">
        <v>25</v>
      </c>
      <c r="BI860" s="926">
        <v>41954</v>
      </c>
      <c r="BJ860" s="18"/>
      <c r="BK860" s="18"/>
      <c r="BL860" s="580"/>
      <c r="BM860" s="580"/>
      <c r="BN860" s="580"/>
      <c r="BO860" s="18"/>
      <c r="BP860" s="18"/>
      <c r="BQ860" s="18"/>
      <c r="BR860" s="18"/>
      <c r="BS860" s="18"/>
      <c r="BT860" s="926" t="s">
        <v>454</v>
      </c>
      <c r="BU860" s="18"/>
      <c r="BV860" s="18"/>
      <c r="BW860" s="18"/>
      <c r="BX860" s="18"/>
      <c r="BY860" s="18"/>
      <c r="BZ860" s="891"/>
      <c r="CA860" s="1259"/>
      <c r="CB860" s="3003"/>
      <c r="CC860" s="3100"/>
      <c r="CD860" s="3003"/>
      <c r="CE860" s="3100"/>
      <c r="CF860" s="62" t="s">
        <v>699</v>
      </c>
      <c r="CG860" s="535"/>
      <c r="CH860" s="535"/>
      <c r="CI860" s="535"/>
      <c r="CJ860" s="535"/>
      <c r="CK860" s="535"/>
      <c r="CL860" s="535"/>
      <c r="CM860" s="535"/>
      <c r="CN860" s="535"/>
      <c r="CO860" s="535"/>
      <c r="CP860" s="535"/>
      <c r="CQ860" s="535"/>
      <c r="CR860" s="62" t="s">
        <v>699</v>
      </c>
      <c r="CS860" s="535"/>
      <c r="CT860" s="535"/>
      <c r="CU860" s="535"/>
      <c r="CV860" s="535"/>
      <c r="CW860" s="534"/>
      <c r="CX860" s="534"/>
      <c r="CY860" s="534"/>
      <c r="CZ860" s="534"/>
      <c r="DA860" s="534"/>
      <c r="DB860" s="534"/>
      <c r="DC860" s="534"/>
      <c r="DD860" s="534" t="s">
        <v>454</v>
      </c>
      <c r="DE860" s="534"/>
      <c r="DF860" s="534"/>
      <c r="DG860" s="534"/>
      <c r="DH860" s="534"/>
      <c r="DI860" s="534"/>
      <c r="DJ860" s="534"/>
      <c r="DK860" s="1623"/>
      <c r="DL860" s="535"/>
      <c r="DM860" s="4338"/>
    </row>
    <row r="861" spans="1:117" ht="30" customHeight="1" x14ac:dyDescent="0.25">
      <c r="A861" s="4726"/>
      <c r="B861" s="4733"/>
      <c r="C861" s="3110" t="s">
        <v>223</v>
      </c>
      <c r="D861" s="3108"/>
      <c r="E861" s="209"/>
      <c r="F861" s="3035"/>
      <c r="G861" s="3035"/>
      <c r="H861" s="3035"/>
      <c r="I861" s="3035"/>
      <c r="J861" s="3035"/>
      <c r="K861" s="209"/>
      <c r="L861" s="209"/>
      <c r="M861" s="210"/>
      <c r="N861" s="210"/>
      <c r="O861" s="2334"/>
      <c r="P861" s="210"/>
      <c r="Q861" s="210"/>
      <c r="R861" s="3036"/>
      <c r="S861" s="210"/>
      <c r="T861" s="210"/>
      <c r="U861" s="210"/>
      <c r="V861" s="210"/>
      <c r="W861" s="210"/>
      <c r="X861" s="210"/>
      <c r="Y861" s="210"/>
      <c r="Z861" s="210"/>
      <c r="AA861" s="2334"/>
      <c r="AB861" s="3037" t="e">
        <v>#REF!</v>
      </c>
      <c r="AC861" s="3038" t="e">
        <v>#REF!</v>
      </c>
      <c r="AD861" s="3038">
        <v>41411</v>
      </c>
      <c r="AE861" s="3038">
        <v>41081</v>
      </c>
      <c r="AF861" s="3038" t="e">
        <v>#REF!</v>
      </c>
      <c r="AG861" s="3038" t="e">
        <v>#REF!</v>
      </c>
      <c r="AH861" s="3038" t="e">
        <v>#REF!</v>
      </c>
      <c r="AI861" s="3038" t="e">
        <v>#REF!</v>
      </c>
      <c r="AJ861" s="3038" t="s">
        <v>25</v>
      </c>
      <c r="AK861" s="3038">
        <v>41607</v>
      </c>
      <c r="AL861" s="3038" t="e">
        <v>#REF!</v>
      </c>
      <c r="AM861" s="926" t="e">
        <v>#REF!</v>
      </c>
      <c r="AN861" s="926">
        <v>41354</v>
      </c>
      <c r="AO861" s="926">
        <v>41389</v>
      </c>
      <c r="AP861" s="926">
        <v>41417</v>
      </c>
      <c r="AQ861" s="926">
        <v>41817</v>
      </c>
      <c r="AR861" s="926">
        <v>41487</v>
      </c>
      <c r="AS861" s="926">
        <v>41521</v>
      </c>
      <c r="AT861" s="926">
        <v>41563</v>
      </c>
      <c r="AU861" s="3037">
        <v>41584</v>
      </c>
      <c r="AV861" s="926">
        <v>41577</v>
      </c>
      <c r="AW861" s="3037">
        <v>41605</v>
      </c>
      <c r="AX861" s="926">
        <v>42005</v>
      </c>
      <c r="AY861" s="926">
        <v>41310</v>
      </c>
      <c r="AZ861" s="926">
        <v>42082</v>
      </c>
      <c r="BA861" s="926">
        <v>42117</v>
      </c>
      <c r="BB861" s="926">
        <v>42152</v>
      </c>
      <c r="BC861" s="926">
        <v>42187</v>
      </c>
      <c r="BD861" s="926">
        <v>42208</v>
      </c>
      <c r="BE861" s="926">
        <v>42250</v>
      </c>
      <c r="BF861" s="926">
        <v>42292</v>
      </c>
      <c r="BG861" s="926">
        <v>42327</v>
      </c>
      <c r="BH861" s="926" t="s">
        <v>25</v>
      </c>
      <c r="BI861" s="926">
        <v>42362</v>
      </c>
      <c r="BJ861" s="926">
        <v>42389</v>
      </c>
      <c r="BK861" s="926">
        <v>42425</v>
      </c>
      <c r="BL861" s="210">
        <v>42432</v>
      </c>
      <c r="BM861" s="210">
        <v>42495</v>
      </c>
      <c r="BN861" s="210">
        <v>42530</v>
      </c>
      <c r="BO861" s="926">
        <v>42558</v>
      </c>
      <c r="BP861" s="926">
        <v>42593</v>
      </c>
      <c r="BQ861" s="926">
        <v>42621</v>
      </c>
      <c r="BR861" s="926">
        <v>42649</v>
      </c>
      <c r="BS861" s="926">
        <v>42677</v>
      </c>
      <c r="BT861" s="926" t="s">
        <v>454</v>
      </c>
      <c r="BU861" s="926">
        <v>42715</v>
      </c>
      <c r="BV861" s="926">
        <v>42733</v>
      </c>
      <c r="BW861" s="926">
        <v>42775</v>
      </c>
      <c r="BX861" s="926">
        <v>42810</v>
      </c>
      <c r="BY861" s="926">
        <v>42845</v>
      </c>
      <c r="BZ861" s="3042">
        <v>42880</v>
      </c>
      <c r="CA861" s="3067">
        <f>CA856+13</f>
        <v>42908</v>
      </c>
      <c r="CB861" s="3008">
        <f>CB856+13</f>
        <v>42936</v>
      </c>
      <c r="CC861" s="3105">
        <f>CC856+13</f>
        <v>42964</v>
      </c>
      <c r="CD861" s="3008">
        <f>CD856+13</f>
        <v>42992</v>
      </c>
      <c r="CE861" s="3105">
        <f>CE856+13</f>
        <v>43020</v>
      </c>
      <c r="CF861" s="62" t="s">
        <v>699</v>
      </c>
      <c r="CG861" s="759" t="e">
        <f>CG856+13</f>
        <v>#REF!</v>
      </c>
      <c r="CH861" s="69" t="e">
        <f t="shared" ref="CH861:CS861" si="939">CH856+13</f>
        <v>#REF!</v>
      </c>
      <c r="CI861" s="69" t="e">
        <f t="shared" si="939"/>
        <v>#REF!</v>
      </c>
      <c r="CJ861" s="69" t="e">
        <f t="shared" si="939"/>
        <v>#REF!</v>
      </c>
      <c r="CK861" s="69" t="e">
        <f t="shared" si="939"/>
        <v>#REF!</v>
      </c>
      <c r="CL861" s="69" t="e">
        <f t="shared" si="939"/>
        <v>#REF!</v>
      </c>
      <c r="CM861" s="69" t="e">
        <f t="shared" si="939"/>
        <v>#REF!</v>
      </c>
      <c r="CN861" s="69" t="e">
        <f t="shared" si="939"/>
        <v>#REF!</v>
      </c>
      <c r="CO861" s="69" t="e">
        <f t="shared" si="939"/>
        <v>#REF!</v>
      </c>
      <c r="CP861" s="69" t="e">
        <f t="shared" si="939"/>
        <v>#REF!</v>
      </c>
      <c r="CQ861" s="69" t="e">
        <f t="shared" si="939"/>
        <v>#REF!</v>
      </c>
      <c r="CR861" s="62" t="s">
        <v>699</v>
      </c>
      <c r="CS861" s="69" t="e">
        <f t="shared" si="939"/>
        <v>#REF!</v>
      </c>
      <c r="CT861" s="69" t="e">
        <f>CT856+13</f>
        <v>#REF!</v>
      </c>
      <c r="CU861" s="69">
        <f>CU856+13</f>
        <v>43503</v>
      </c>
      <c r="CV861" s="69">
        <f>CV856+13</f>
        <v>43545</v>
      </c>
      <c r="CW861" s="3929">
        <f>CW856+13</f>
        <v>43580</v>
      </c>
      <c r="CX861" s="3929">
        <f>CX856+13</f>
        <v>43608</v>
      </c>
      <c r="CY861" s="3929">
        <f t="shared" ref="CY861:DG861" si="940">CY856+13</f>
        <v>43643</v>
      </c>
      <c r="CZ861" s="3929">
        <f t="shared" si="940"/>
        <v>43671</v>
      </c>
      <c r="DA861" s="3929">
        <f t="shared" si="940"/>
        <v>43706</v>
      </c>
      <c r="DB861" s="3929">
        <f t="shared" si="940"/>
        <v>43369</v>
      </c>
      <c r="DC861" s="3929">
        <f t="shared" si="940"/>
        <v>43776</v>
      </c>
      <c r="DD861" s="3929" t="s">
        <v>454</v>
      </c>
      <c r="DE861" s="3929">
        <f t="shared" si="940"/>
        <v>43797</v>
      </c>
      <c r="DF861" s="3929">
        <f t="shared" si="940"/>
        <v>43832</v>
      </c>
      <c r="DG861" s="3929">
        <f t="shared" si="940"/>
        <v>43874</v>
      </c>
      <c r="DH861" s="3929">
        <f>DH856+13</f>
        <v>43909</v>
      </c>
      <c r="DI861" s="3929">
        <f>DI856+13</f>
        <v>43944</v>
      </c>
      <c r="DJ861" s="3929">
        <f>DJ856+13</f>
        <v>43979</v>
      </c>
      <c r="DK861" s="3930">
        <f>DK856+13</f>
        <v>44007</v>
      </c>
      <c r="DL861" s="69"/>
      <c r="DM861" s="3176"/>
    </row>
    <row r="862" spans="1:117" ht="30" customHeight="1" x14ac:dyDescent="0.25">
      <c r="A862" s="4726"/>
      <c r="B862" s="4733"/>
      <c r="C862" s="3110" t="s">
        <v>700</v>
      </c>
      <c r="D862" s="3108"/>
      <c r="E862" s="209"/>
      <c r="F862" s="3035"/>
      <c r="G862" s="3035"/>
      <c r="H862" s="3035"/>
      <c r="I862" s="3035"/>
      <c r="J862" s="3035"/>
      <c r="K862" s="209"/>
      <c r="L862" s="209"/>
      <c r="M862" s="210"/>
      <c r="N862" s="210"/>
      <c r="O862" s="2334"/>
      <c r="P862" s="210"/>
      <c r="Q862" s="210"/>
      <c r="R862" s="3036"/>
      <c r="S862" s="210"/>
      <c r="T862" s="210"/>
      <c r="U862" s="210"/>
      <c r="V862" s="210"/>
      <c r="W862" s="210"/>
      <c r="X862" s="210"/>
      <c r="Y862" s="210"/>
      <c r="Z862" s="210"/>
      <c r="AA862" s="2334"/>
      <c r="AB862" s="3037"/>
      <c r="AC862" s="3038"/>
      <c r="AD862" s="3038"/>
      <c r="AE862" s="3038"/>
      <c r="AF862" s="3038"/>
      <c r="AG862" s="3038"/>
      <c r="AH862" s="3038"/>
      <c r="AI862" s="3038"/>
      <c r="AJ862" s="3038"/>
      <c r="AK862" s="3038"/>
      <c r="AL862" s="3038"/>
      <c r="AM862" s="926"/>
      <c r="AN862" s="926"/>
      <c r="AO862" s="926"/>
      <c r="AP862" s="926"/>
      <c r="AQ862" s="926"/>
      <c r="AR862" s="926"/>
      <c r="AS862" s="926"/>
      <c r="AT862" s="926"/>
      <c r="AU862" s="3037"/>
      <c r="AV862" s="926"/>
      <c r="AW862" s="3037"/>
      <c r="AX862" s="926"/>
      <c r="AY862" s="926"/>
      <c r="AZ862" s="926"/>
      <c r="BA862" s="926"/>
      <c r="BB862" s="926"/>
      <c r="BC862" s="926"/>
      <c r="BD862" s="926"/>
      <c r="BE862" s="926"/>
      <c r="BF862" s="926"/>
      <c r="BG862" s="926"/>
      <c r="BH862" s="926"/>
      <c r="BI862" s="926"/>
      <c r="BJ862" s="926"/>
      <c r="BK862" s="926"/>
      <c r="BL862" s="210"/>
      <c r="BM862" s="210"/>
      <c r="BN862" s="210"/>
      <c r="BO862" s="926"/>
      <c r="BP862" s="926"/>
      <c r="BQ862" s="926"/>
      <c r="BR862" s="926"/>
      <c r="BS862" s="926"/>
      <c r="BT862" s="926"/>
      <c r="BU862" s="926"/>
      <c r="BV862" s="926"/>
      <c r="BW862" s="926"/>
      <c r="BX862" s="926"/>
      <c r="BY862" s="926"/>
      <c r="BZ862" s="3042"/>
      <c r="CA862" s="3067">
        <f>CA832+7</f>
        <v>42886</v>
      </c>
      <c r="CB862" s="3008">
        <f>CB832+7</f>
        <v>42914</v>
      </c>
      <c r="CC862" s="3105">
        <f>CC832+7</f>
        <v>42942</v>
      </c>
      <c r="CD862" s="3008">
        <f>CD832+7</f>
        <v>42970</v>
      </c>
      <c r="CE862" s="3105">
        <f>CE832+7</f>
        <v>42998</v>
      </c>
      <c r="CF862" s="62" t="s">
        <v>699</v>
      </c>
      <c r="CG862" s="759" t="e">
        <f>CG832+7</f>
        <v>#REF!</v>
      </c>
      <c r="CH862" s="69" t="e">
        <f t="shared" ref="CH862:CS862" si="941">CH832+7</f>
        <v>#REF!</v>
      </c>
      <c r="CI862" s="69" t="e">
        <f t="shared" si="941"/>
        <v>#REF!</v>
      </c>
      <c r="CJ862" s="69" t="e">
        <f t="shared" si="941"/>
        <v>#REF!</v>
      </c>
      <c r="CK862" s="69" t="e">
        <f t="shared" si="941"/>
        <v>#REF!</v>
      </c>
      <c r="CL862" s="69" t="e">
        <f t="shared" si="941"/>
        <v>#REF!</v>
      </c>
      <c r="CM862" s="69" t="e">
        <f t="shared" si="941"/>
        <v>#REF!</v>
      </c>
      <c r="CN862" s="69" t="e">
        <f t="shared" si="941"/>
        <v>#REF!</v>
      </c>
      <c r="CO862" s="69" t="e">
        <f t="shared" si="941"/>
        <v>#REF!</v>
      </c>
      <c r="CP862" s="69" t="e">
        <f t="shared" si="941"/>
        <v>#REF!</v>
      </c>
      <c r="CQ862" s="69" t="e">
        <f t="shared" si="941"/>
        <v>#REF!</v>
      </c>
      <c r="CR862" s="62" t="s">
        <v>699</v>
      </c>
      <c r="CS862" s="69" t="e">
        <f t="shared" si="941"/>
        <v>#REF!</v>
      </c>
      <c r="CT862" s="69" t="e">
        <f>CT832+7</f>
        <v>#REF!</v>
      </c>
      <c r="CU862" s="69">
        <f>CU832+7</f>
        <v>43481</v>
      </c>
      <c r="CV862" s="69">
        <f>CV832+7</f>
        <v>43523</v>
      </c>
      <c r="CW862" s="3929">
        <f>CW832+7</f>
        <v>43558</v>
      </c>
      <c r="CX862" s="3929">
        <f>CX832+7</f>
        <v>43586</v>
      </c>
      <c r="CY862" s="3929">
        <f t="shared" ref="CY862:DG862" si="942">CY832+7</f>
        <v>43621</v>
      </c>
      <c r="CZ862" s="3929">
        <f t="shared" si="942"/>
        <v>43649</v>
      </c>
      <c r="DA862" s="3929">
        <f t="shared" si="942"/>
        <v>43684</v>
      </c>
      <c r="DB862" s="3929">
        <f t="shared" si="942"/>
        <v>43347</v>
      </c>
      <c r="DC862" s="3929">
        <f t="shared" si="942"/>
        <v>43747</v>
      </c>
      <c r="DD862" s="3929" t="s">
        <v>454</v>
      </c>
      <c r="DE862" s="3929">
        <f t="shared" si="942"/>
        <v>43775</v>
      </c>
      <c r="DF862" s="3929">
        <f t="shared" si="942"/>
        <v>43810</v>
      </c>
      <c r="DG862" s="3929">
        <f t="shared" si="942"/>
        <v>43852</v>
      </c>
      <c r="DH862" s="3929">
        <f>DH832+7</f>
        <v>43887</v>
      </c>
      <c r="DI862" s="3929">
        <f>DI832+7</f>
        <v>43922</v>
      </c>
      <c r="DJ862" s="3929">
        <f>DJ832+7</f>
        <v>43957</v>
      </c>
      <c r="DK862" s="3930">
        <f>DK832+7</f>
        <v>43985</v>
      </c>
      <c r="DL862" s="69"/>
      <c r="DM862" s="3176"/>
    </row>
    <row r="863" spans="1:117" ht="30" customHeight="1" x14ac:dyDescent="0.25">
      <c r="A863" s="4726"/>
      <c r="B863" s="4733"/>
      <c r="C863" s="3110" t="s">
        <v>701</v>
      </c>
      <c r="D863" s="3108"/>
      <c r="E863" s="209"/>
      <c r="F863" s="3035"/>
      <c r="G863" s="3035"/>
      <c r="H863" s="3035"/>
      <c r="I863" s="3035"/>
      <c r="J863" s="3035"/>
      <c r="K863" s="209"/>
      <c r="L863" s="209"/>
      <c r="M863" s="210"/>
      <c r="N863" s="210"/>
      <c r="O863" s="2334"/>
      <c r="P863" s="210"/>
      <c r="Q863" s="210"/>
      <c r="R863" s="3036"/>
      <c r="S863" s="210"/>
      <c r="T863" s="210"/>
      <c r="U863" s="210"/>
      <c r="V863" s="210"/>
      <c r="W863" s="210"/>
      <c r="X863" s="210"/>
      <c r="Y863" s="210"/>
      <c r="Z863" s="210"/>
      <c r="AA863" s="2334"/>
      <c r="AB863" s="3037"/>
      <c r="AC863" s="3038"/>
      <c r="AD863" s="3038"/>
      <c r="AE863" s="3038"/>
      <c r="AF863" s="3038"/>
      <c r="AG863" s="3038"/>
      <c r="AH863" s="3038"/>
      <c r="AI863" s="3038"/>
      <c r="AJ863" s="3038"/>
      <c r="AK863" s="3038"/>
      <c r="AL863" s="3038"/>
      <c r="AM863" s="926"/>
      <c r="AN863" s="926"/>
      <c r="AO863" s="926"/>
      <c r="AP863" s="926"/>
      <c r="AQ863" s="926"/>
      <c r="AR863" s="926"/>
      <c r="AS863" s="926"/>
      <c r="AT863" s="926"/>
      <c r="AU863" s="3037"/>
      <c r="AV863" s="926"/>
      <c r="AW863" s="3037"/>
      <c r="AX863" s="926"/>
      <c r="AY863" s="926"/>
      <c r="AZ863" s="926"/>
      <c r="BA863" s="926"/>
      <c r="BB863" s="926"/>
      <c r="BC863" s="926"/>
      <c r="BD863" s="926"/>
      <c r="BE863" s="926"/>
      <c r="BF863" s="926"/>
      <c r="BG863" s="926"/>
      <c r="BH863" s="926"/>
      <c r="BI863" s="926"/>
      <c r="BJ863" s="926"/>
      <c r="BK863" s="926"/>
      <c r="BL863" s="210"/>
      <c r="BM863" s="210"/>
      <c r="BN863" s="210"/>
      <c r="BO863" s="926"/>
      <c r="BP863" s="926"/>
      <c r="BQ863" s="926"/>
      <c r="BR863" s="926"/>
      <c r="BS863" s="926"/>
      <c r="BT863" s="926"/>
      <c r="BU863" s="926"/>
      <c r="BV863" s="926"/>
      <c r="BW863" s="926"/>
      <c r="BX863" s="926"/>
      <c r="BY863" s="926"/>
      <c r="BZ863" s="3042"/>
      <c r="CA863" s="3067">
        <f>CA862+56</f>
        <v>42942</v>
      </c>
      <c r="CB863" s="3008">
        <f>CB862+56</f>
        <v>42970</v>
      </c>
      <c r="CC863" s="3105">
        <f>CC862+42</f>
        <v>42984</v>
      </c>
      <c r="CD863" s="3008">
        <f>CD862+42</f>
        <v>43012</v>
      </c>
      <c r="CE863" s="3105">
        <f>CE862+56</f>
        <v>43054</v>
      </c>
      <c r="CF863" s="62" t="s">
        <v>699</v>
      </c>
      <c r="CG863" s="69">
        <f>CG187</f>
        <v>43055</v>
      </c>
      <c r="CH863" s="69" t="e">
        <f t="shared" ref="CH863:CS863" si="943">CH862+42</f>
        <v>#REF!</v>
      </c>
      <c r="CI863" s="69" t="e">
        <f t="shared" si="943"/>
        <v>#REF!</v>
      </c>
      <c r="CJ863" s="69" t="e">
        <f t="shared" si="943"/>
        <v>#REF!</v>
      </c>
      <c r="CK863" s="69" t="e">
        <f t="shared" si="943"/>
        <v>#REF!</v>
      </c>
      <c r="CL863" s="69" t="e">
        <f t="shared" si="943"/>
        <v>#REF!</v>
      </c>
      <c r="CM863" s="69" t="e">
        <f t="shared" si="943"/>
        <v>#REF!</v>
      </c>
      <c r="CN863" s="69" t="e">
        <f t="shared" si="943"/>
        <v>#REF!</v>
      </c>
      <c r="CO863" s="69" t="e">
        <f t="shared" si="943"/>
        <v>#REF!</v>
      </c>
      <c r="CP863" s="69" t="e">
        <f t="shared" si="943"/>
        <v>#REF!</v>
      </c>
      <c r="CQ863" s="69" t="e">
        <f t="shared" si="943"/>
        <v>#REF!</v>
      </c>
      <c r="CR863" s="62" t="s">
        <v>699</v>
      </c>
      <c r="CS863" s="69" t="e">
        <f t="shared" si="943"/>
        <v>#REF!</v>
      </c>
      <c r="CT863" s="69" t="e">
        <f>CT862+42</f>
        <v>#REF!</v>
      </c>
      <c r="CU863" s="69">
        <f>CU862+42</f>
        <v>43523</v>
      </c>
      <c r="CV863" s="69">
        <f>CV862+42</f>
        <v>43565</v>
      </c>
      <c r="CW863" s="3929">
        <f>CW862+42</f>
        <v>43600</v>
      </c>
      <c r="CX863" s="3929">
        <f>CX862+42</f>
        <v>43628</v>
      </c>
      <c r="CY863" s="3929">
        <f t="shared" ref="CY863:DG863" si="944">CY862+42</f>
        <v>43663</v>
      </c>
      <c r="CZ863" s="3929">
        <f t="shared" si="944"/>
        <v>43691</v>
      </c>
      <c r="DA863" s="3929">
        <f t="shared" si="944"/>
        <v>43726</v>
      </c>
      <c r="DB863" s="3929">
        <f t="shared" si="944"/>
        <v>43389</v>
      </c>
      <c r="DC863" s="3929">
        <f t="shared" si="944"/>
        <v>43789</v>
      </c>
      <c r="DD863" s="3929" t="s">
        <v>454</v>
      </c>
      <c r="DE863" s="3929">
        <f t="shared" si="944"/>
        <v>43817</v>
      </c>
      <c r="DF863" s="3929">
        <f t="shared" si="944"/>
        <v>43852</v>
      </c>
      <c r="DG863" s="3929">
        <f t="shared" si="944"/>
        <v>43894</v>
      </c>
      <c r="DH863" s="3929">
        <f>DH862+42</f>
        <v>43929</v>
      </c>
      <c r="DI863" s="3929">
        <f>DI862+42</f>
        <v>43964</v>
      </c>
      <c r="DJ863" s="3929">
        <f>DJ862+42</f>
        <v>43999</v>
      </c>
      <c r="DK863" s="3930">
        <f>DK862+42</f>
        <v>44027</v>
      </c>
      <c r="DL863" s="69"/>
      <c r="DM863" s="3176"/>
    </row>
    <row r="864" spans="1:117" ht="30" customHeight="1" x14ac:dyDescent="0.25">
      <c r="A864" s="4726"/>
      <c r="B864" s="4733"/>
      <c r="C864" s="3110" t="s">
        <v>702</v>
      </c>
      <c r="D864" s="3108"/>
      <c r="E864" s="209"/>
      <c r="F864" s="3035"/>
      <c r="G864" s="3035"/>
      <c r="H864" s="3035"/>
      <c r="I864" s="3035"/>
      <c r="J864" s="3035"/>
      <c r="K864" s="209"/>
      <c r="L864" s="209"/>
      <c r="M864" s="210"/>
      <c r="N864" s="210"/>
      <c r="O864" s="2334"/>
      <c r="P864" s="210"/>
      <c r="Q864" s="210"/>
      <c r="R864" s="3036"/>
      <c r="S864" s="210"/>
      <c r="T864" s="210"/>
      <c r="U864" s="210"/>
      <c r="V864" s="210"/>
      <c r="W864" s="210"/>
      <c r="X864" s="210"/>
      <c r="Y864" s="210"/>
      <c r="Z864" s="210"/>
      <c r="AA864" s="2334"/>
      <c r="AB864" s="3037"/>
      <c r="AC864" s="3038"/>
      <c r="AD864" s="3038"/>
      <c r="AE864" s="3038"/>
      <c r="AF864" s="3038"/>
      <c r="AG864" s="3038"/>
      <c r="AH864" s="3038"/>
      <c r="AI864" s="3038"/>
      <c r="AJ864" s="3038"/>
      <c r="AK864" s="3038"/>
      <c r="AL864" s="3038"/>
      <c r="AM864" s="926"/>
      <c r="AN864" s="926"/>
      <c r="AO864" s="926"/>
      <c r="AP864" s="926"/>
      <c r="AQ864" s="926"/>
      <c r="AR864" s="926"/>
      <c r="AS864" s="926"/>
      <c r="AT864" s="926"/>
      <c r="AU864" s="3037"/>
      <c r="AV864" s="926"/>
      <c r="AW864" s="3037"/>
      <c r="AX864" s="926"/>
      <c r="AY864" s="926"/>
      <c r="AZ864" s="926"/>
      <c r="BA864" s="926"/>
      <c r="BB864" s="926"/>
      <c r="BC864" s="926"/>
      <c r="BD864" s="926"/>
      <c r="BE864" s="926"/>
      <c r="BF864" s="926"/>
      <c r="BG864" s="926"/>
      <c r="BH864" s="926"/>
      <c r="BI864" s="926"/>
      <c r="BJ864" s="926"/>
      <c r="BK864" s="926"/>
      <c r="BL864" s="210"/>
      <c r="BM864" s="210"/>
      <c r="BN864" s="210"/>
      <c r="BO864" s="926"/>
      <c r="BP864" s="926"/>
      <c r="BQ864" s="926"/>
      <c r="BR864" s="926"/>
      <c r="BS864" s="926"/>
      <c r="BT864" s="926"/>
      <c r="BU864" s="926"/>
      <c r="BV864" s="926"/>
      <c r="BW864" s="926"/>
      <c r="BX864" s="926"/>
      <c r="BY864" s="926"/>
      <c r="BZ864" s="3042"/>
      <c r="CA864" s="3067">
        <v>42958</v>
      </c>
      <c r="CB864" s="3008">
        <v>42993</v>
      </c>
      <c r="CC864" s="3085">
        <v>42993</v>
      </c>
      <c r="CD864" s="2992">
        <v>43028</v>
      </c>
      <c r="CE864" s="3105">
        <v>43066</v>
      </c>
      <c r="CF864" s="3107"/>
      <c r="CG864" s="61">
        <f t="shared" ref="CG864:CQ864" si="945">CG172</f>
        <v>43066</v>
      </c>
      <c r="CH864" s="61">
        <f t="shared" si="945"/>
        <v>43087</v>
      </c>
      <c r="CI864" s="61">
        <f t="shared" si="945"/>
        <v>43115</v>
      </c>
      <c r="CJ864" s="61">
        <f t="shared" si="945"/>
        <v>43143</v>
      </c>
      <c r="CK864" s="61">
        <f t="shared" si="945"/>
        <v>43192</v>
      </c>
      <c r="CL864" s="61">
        <f t="shared" si="945"/>
        <v>43213</v>
      </c>
      <c r="CM864" s="61">
        <f t="shared" si="945"/>
        <v>43248</v>
      </c>
      <c r="CN864" s="61">
        <f t="shared" si="945"/>
        <v>43290</v>
      </c>
      <c r="CO864" s="61">
        <f t="shared" si="945"/>
        <v>43325</v>
      </c>
      <c r="CP864" s="61">
        <f t="shared" si="945"/>
        <v>43360</v>
      </c>
      <c r="CQ864" s="61" t="str">
        <f t="shared" si="945"/>
        <v>same as 12/30</v>
      </c>
      <c r="CR864" s="3107"/>
      <c r="CS864" s="61">
        <f t="shared" ref="CS864:DK864" si="946">CS172</f>
        <v>43416</v>
      </c>
      <c r="CT864" s="61">
        <f t="shared" si="946"/>
        <v>43444</v>
      </c>
      <c r="CU864" s="61">
        <f t="shared" si="946"/>
        <v>43486</v>
      </c>
      <c r="CV864" s="61">
        <f t="shared" si="946"/>
        <v>43507</v>
      </c>
      <c r="CW864" s="3880">
        <f t="shared" si="946"/>
        <v>43549</v>
      </c>
      <c r="CX864" s="3880">
        <f t="shared" si="946"/>
        <v>43577</v>
      </c>
      <c r="CY864" s="3880">
        <f t="shared" si="946"/>
        <v>43612</v>
      </c>
      <c r="CZ864" s="3880">
        <f t="shared" si="946"/>
        <v>43654</v>
      </c>
      <c r="DA864" s="3880">
        <f t="shared" si="946"/>
        <v>43675</v>
      </c>
      <c r="DB864" s="3880">
        <f t="shared" si="946"/>
        <v>43703</v>
      </c>
      <c r="DC864" s="3880">
        <f t="shared" si="946"/>
        <v>43738</v>
      </c>
      <c r="DD864" s="3880" t="str">
        <f t="shared" si="946"/>
        <v>same as 1/30</v>
      </c>
      <c r="DE864" s="3880">
        <f t="shared" si="946"/>
        <v>43794</v>
      </c>
      <c r="DF864" s="3880">
        <f t="shared" si="946"/>
        <v>43836</v>
      </c>
      <c r="DG864" s="3880">
        <f t="shared" si="946"/>
        <v>43857</v>
      </c>
      <c r="DH864" s="3880">
        <f t="shared" si="946"/>
        <v>43857</v>
      </c>
      <c r="DI864" s="3880">
        <f t="shared" si="946"/>
        <v>43927</v>
      </c>
      <c r="DJ864" s="3880">
        <f t="shared" si="946"/>
        <v>43962</v>
      </c>
      <c r="DK864" s="3881">
        <f t="shared" si="946"/>
        <v>43997</v>
      </c>
      <c r="DL864" s="61"/>
      <c r="DM864" s="107"/>
    </row>
    <row r="865" spans="1:119" ht="30" customHeight="1" x14ac:dyDescent="0.25">
      <c r="A865" s="4726"/>
      <c r="B865" s="4733"/>
      <c r="C865" s="3110" t="s">
        <v>2</v>
      </c>
      <c r="D865" s="3108"/>
      <c r="E865" s="209"/>
      <c r="F865" s="3035"/>
      <c r="G865" s="3035"/>
      <c r="H865" s="3035"/>
      <c r="I865" s="3035"/>
      <c r="J865" s="3035"/>
      <c r="K865" s="209"/>
      <c r="L865" s="209"/>
      <c r="M865" s="210"/>
      <c r="N865" s="210"/>
      <c r="O865" s="2334"/>
      <c r="P865" s="210"/>
      <c r="Q865" s="210"/>
      <c r="R865" s="3036"/>
      <c r="S865" s="210"/>
      <c r="T865" s="210"/>
      <c r="U865" s="210"/>
      <c r="V865" s="210"/>
      <c r="W865" s="210"/>
      <c r="X865" s="210"/>
      <c r="Y865" s="210"/>
      <c r="Z865" s="210"/>
      <c r="AA865" s="2334"/>
      <c r="AB865" s="3037">
        <v>41435</v>
      </c>
      <c r="AC865" s="3038">
        <v>41462</v>
      </c>
      <c r="AD865" s="3038">
        <v>41496</v>
      </c>
      <c r="AE865" s="3038">
        <v>41162</v>
      </c>
      <c r="AF865" s="3038">
        <v>41557</v>
      </c>
      <c r="AG865" s="3038">
        <v>41588</v>
      </c>
      <c r="AH865" s="3038">
        <v>41618</v>
      </c>
      <c r="AI865" s="3038">
        <v>41284</v>
      </c>
      <c r="AJ865" s="3038">
        <v>41284</v>
      </c>
      <c r="AK865" s="3038">
        <v>41343</v>
      </c>
      <c r="AL865" s="3038">
        <v>41374</v>
      </c>
      <c r="AM865" s="926">
        <v>41404</v>
      </c>
      <c r="AN865" s="926">
        <v>41435</v>
      </c>
      <c r="AO865" s="926">
        <v>41465</v>
      </c>
      <c r="AP865" s="926">
        <v>41496</v>
      </c>
      <c r="AQ865" s="926">
        <v>41527</v>
      </c>
      <c r="AR865" s="926">
        <v>41557</v>
      </c>
      <c r="AS865" s="926">
        <v>41953</v>
      </c>
      <c r="AT865" s="926">
        <v>41618</v>
      </c>
      <c r="AU865" s="3037">
        <v>42014</v>
      </c>
      <c r="AV865" s="926">
        <v>42041</v>
      </c>
      <c r="AW865" s="3037">
        <v>42073</v>
      </c>
      <c r="AX865" s="926">
        <v>42104</v>
      </c>
      <c r="AY865" s="926">
        <v>42134</v>
      </c>
      <c r="AZ865" s="926">
        <v>42165</v>
      </c>
      <c r="BA865" s="926">
        <v>42195</v>
      </c>
      <c r="BB865" s="926">
        <v>42226</v>
      </c>
      <c r="BC865" s="926">
        <v>42257</v>
      </c>
      <c r="BD865" s="926">
        <v>42287</v>
      </c>
      <c r="BE865" s="926">
        <v>42318</v>
      </c>
      <c r="BF865" s="926">
        <v>42348</v>
      </c>
      <c r="BG865" s="926">
        <v>42379</v>
      </c>
      <c r="BH865" s="926">
        <v>42029</v>
      </c>
      <c r="BI865" s="926">
        <v>42439</v>
      </c>
      <c r="BJ865" s="926">
        <v>42470</v>
      </c>
      <c r="BK865" s="926">
        <v>42500</v>
      </c>
      <c r="BL865" s="210">
        <v>42546</v>
      </c>
      <c r="BM865" s="210">
        <v>42577</v>
      </c>
      <c r="BN865" s="210">
        <v>42608</v>
      </c>
      <c r="BO865" s="926">
        <v>42638</v>
      </c>
      <c r="BP865" s="926">
        <v>42669</v>
      </c>
      <c r="BQ865" s="926">
        <v>42684</v>
      </c>
      <c r="BR865" s="926">
        <v>42709</v>
      </c>
      <c r="BS865" s="926">
        <v>42740</v>
      </c>
      <c r="BT865" s="926">
        <v>42771</v>
      </c>
      <c r="BU865" s="926">
        <v>42799</v>
      </c>
      <c r="BV865" s="926">
        <v>42830</v>
      </c>
      <c r="BW865" s="926">
        <v>42860</v>
      </c>
      <c r="BX865" s="926">
        <v>42891</v>
      </c>
      <c r="BY865" s="926">
        <v>42921</v>
      </c>
      <c r="BZ865" s="3042">
        <v>42952</v>
      </c>
      <c r="CA865" s="3010">
        <v>43013</v>
      </c>
      <c r="CB865" s="2991">
        <v>43042</v>
      </c>
      <c r="CC865" s="3084">
        <v>43074</v>
      </c>
      <c r="CD865" s="2991">
        <v>43105</v>
      </c>
      <c r="CE865" s="3084">
        <v>43132</v>
      </c>
      <c r="CF865" s="2991">
        <v>43132</v>
      </c>
      <c r="CG865" s="45">
        <v>43195</v>
      </c>
      <c r="CH865" s="45">
        <v>43225</v>
      </c>
      <c r="CI865" s="45">
        <v>43256</v>
      </c>
      <c r="CJ865" s="45">
        <v>43286</v>
      </c>
      <c r="CK865" s="45">
        <v>43317</v>
      </c>
      <c r="CL865" s="45">
        <v>43348</v>
      </c>
      <c r="CM865" s="45">
        <v>43378</v>
      </c>
      <c r="CN865" s="45">
        <v>43409</v>
      </c>
      <c r="CO865" s="45">
        <v>43439</v>
      </c>
      <c r="CP865" s="45">
        <v>43470</v>
      </c>
      <c r="CQ865" s="45">
        <v>43501</v>
      </c>
      <c r="CR865" s="45">
        <v>43132</v>
      </c>
      <c r="CS865" s="45">
        <v>43560</v>
      </c>
      <c r="CT865" s="45">
        <v>43590</v>
      </c>
      <c r="CU865" s="45">
        <v>43621</v>
      </c>
      <c r="CV865" s="45">
        <v>43651</v>
      </c>
      <c r="CW865" s="3878">
        <v>43682</v>
      </c>
      <c r="CX865" s="3878">
        <v>43713</v>
      </c>
      <c r="CY865" s="3880">
        <v>43743</v>
      </c>
      <c r="CZ865" s="3880">
        <v>43774</v>
      </c>
      <c r="DA865" s="3880">
        <v>43804</v>
      </c>
      <c r="DB865" s="3880">
        <v>43835</v>
      </c>
      <c r="DC865" s="4142">
        <v>43845</v>
      </c>
      <c r="DD865" s="3876">
        <v>43895</v>
      </c>
      <c r="DE865" s="3880">
        <v>43926</v>
      </c>
      <c r="DF865" s="3880">
        <v>43956</v>
      </c>
      <c r="DG865" s="3880">
        <v>43987</v>
      </c>
      <c r="DH865" s="3880">
        <v>44017</v>
      </c>
      <c r="DI865" s="3880">
        <v>44048</v>
      </c>
      <c r="DJ865" s="3880">
        <v>44079</v>
      </c>
      <c r="DK865" s="3881">
        <v>44109</v>
      </c>
      <c r="DL865" s="3673">
        <v>44140</v>
      </c>
      <c r="DM865" s="107">
        <v>44170</v>
      </c>
      <c r="DN865" s="3514"/>
      <c r="DO865" s="3514"/>
    </row>
    <row r="866" spans="1:119" ht="30" customHeight="1" x14ac:dyDescent="0.25">
      <c r="A866" s="4726"/>
      <c r="B866" s="4733"/>
      <c r="C866" s="3110" t="s">
        <v>0</v>
      </c>
      <c r="D866" s="3108"/>
      <c r="E866" s="209"/>
      <c r="F866" s="3035"/>
      <c r="G866" s="3035"/>
      <c r="H866" s="3035"/>
      <c r="I866" s="3035"/>
      <c r="J866" s="3035"/>
      <c r="K866" s="209"/>
      <c r="L866" s="209"/>
      <c r="M866" s="210"/>
      <c r="N866" s="210"/>
      <c r="O866" s="2334"/>
      <c r="P866" s="210"/>
      <c r="Q866" s="210"/>
      <c r="R866" s="3036"/>
      <c r="S866" s="210"/>
      <c r="T866" s="210"/>
      <c r="U866" s="210"/>
      <c r="V866" s="210"/>
      <c r="W866" s="210"/>
      <c r="X866" s="210"/>
      <c r="Y866" s="210"/>
      <c r="Z866" s="210"/>
      <c r="AA866" s="2334"/>
      <c r="AB866" s="3037">
        <v>41440</v>
      </c>
      <c r="AC866" s="3038">
        <v>41470</v>
      </c>
      <c r="AD866" s="3038">
        <v>41501</v>
      </c>
      <c r="AE866" s="3038">
        <v>41532</v>
      </c>
      <c r="AF866" s="3038">
        <v>41562</v>
      </c>
      <c r="AG866" s="3038">
        <v>41593</v>
      </c>
      <c r="AH866" s="3038">
        <v>41623</v>
      </c>
      <c r="AI866" s="3038">
        <v>41289</v>
      </c>
      <c r="AJ866" s="3038">
        <v>41320</v>
      </c>
      <c r="AK866" s="3038">
        <v>41348</v>
      </c>
      <c r="AL866" s="3038">
        <v>41379</v>
      </c>
      <c r="AM866" s="926">
        <v>41409</v>
      </c>
      <c r="AN866" s="926">
        <v>41440</v>
      </c>
      <c r="AO866" s="926">
        <v>41470</v>
      </c>
      <c r="AP866" s="926">
        <v>41501</v>
      </c>
      <c r="AQ866" s="926">
        <v>41532</v>
      </c>
      <c r="AR866" s="926">
        <v>41562</v>
      </c>
      <c r="AS866" s="926">
        <v>41958</v>
      </c>
      <c r="AT866" s="926">
        <v>41988</v>
      </c>
      <c r="AU866" s="3037">
        <v>42019</v>
      </c>
      <c r="AV866" s="926">
        <v>42050</v>
      </c>
      <c r="AW866" s="3037">
        <v>42078</v>
      </c>
      <c r="AX866" s="926">
        <v>42109</v>
      </c>
      <c r="AY866" s="926">
        <v>42139</v>
      </c>
      <c r="AZ866" s="926">
        <v>42170</v>
      </c>
      <c r="BA866" s="926">
        <v>42200</v>
      </c>
      <c r="BB866" s="926">
        <v>42231</v>
      </c>
      <c r="BC866" s="926">
        <v>42262</v>
      </c>
      <c r="BD866" s="926">
        <v>42292</v>
      </c>
      <c r="BE866" s="926">
        <v>42323</v>
      </c>
      <c r="BF866" s="926">
        <v>42353</v>
      </c>
      <c r="BG866" s="926">
        <v>42384</v>
      </c>
      <c r="BH866" s="926">
        <v>42415</v>
      </c>
      <c r="BI866" s="926">
        <v>42444</v>
      </c>
      <c r="BJ866" s="926">
        <v>42475</v>
      </c>
      <c r="BK866" s="926">
        <v>42506</v>
      </c>
      <c r="BL866" s="210">
        <v>42556</v>
      </c>
      <c r="BM866" s="210">
        <v>42587</v>
      </c>
      <c r="BN866" s="210">
        <v>42618</v>
      </c>
      <c r="BO866" s="926">
        <v>42648</v>
      </c>
      <c r="BP866" s="926">
        <v>42679</v>
      </c>
      <c r="BQ866" s="926">
        <v>42689</v>
      </c>
      <c r="BR866" s="926">
        <v>42719</v>
      </c>
      <c r="BS866" s="926">
        <v>42750</v>
      </c>
      <c r="BT866" s="926">
        <v>42781</v>
      </c>
      <c r="BU866" s="926">
        <v>42809</v>
      </c>
      <c r="BV866" s="926">
        <v>42840</v>
      </c>
      <c r="BW866" s="926">
        <v>42870</v>
      </c>
      <c r="BX866" s="926">
        <v>42901</v>
      </c>
      <c r="BY866" s="926">
        <v>42931</v>
      </c>
      <c r="BZ866" s="3042">
        <v>42962</v>
      </c>
      <c r="CA866" s="3009">
        <v>43024</v>
      </c>
      <c r="CB866" s="2992">
        <v>43054</v>
      </c>
      <c r="CC866" s="3085">
        <v>43084</v>
      </c>
      <c r="CD866" s="2992">
        <v>43115</v>
      </c>
      <c r="CE866" s="3085">
        <v>43146</v>
      </c>
      <c r="CF866" s="2992">
        <v>43174</v>
      </c>
      <c r="CG866" s="61">
        <v>43205</v>
      </c>
      <c r="CH866" s="61">
        <v>43235</v>
      </c>
      <c r="CI866" s="61">
        <v>43266</v>
      </c>
      <c r="CJ866" s="61">
        <v>43296</v>
      </c>
      <c r="CK866" s="61">
        <v>43327</v>
      </c>
      <c r="CL866" s="61">
        <v>43358</v>
      </c>
      <c r="CM866" s="61">
        <v>43388</v>
      </c>
      <c r="CN866" s="61">
        <v>43419</v>
      </c>
      <c r="CO866" s="61">
        <v>43449</v>
      </c>
      <c r="CP866" s="61">
        <v>43480</v>
      </c>
      <c r="CQ866" s="61">
        <v>43511</v>
      </c>
      <c r="CR866" s="61">
        <v>43539</v>
      </c>
      <c r="CS866" s="61">
        <v>43570</v>
      </c>
      <c r="CT866" s="61">
        <v>43600</v>
      </c>
      <c r="CU866" s="61">
        <v>43631</v>
      </c>
      <c r="CV866" s="61">
        <v>43661</v>
      </c>
      <c r="CW866" s="3880">
        <v>43692</v>
      </c>
      <c r="CX866" s="3880">
        <v>43723</v>
      </c>
      <c r="CY866" s="3880">
        <v>43753</v>
      </c>
      <c r="CZ866" s="3880">
        <v>43784</v>
      </c>
      <c r="DA866" s="3880">
        <v>43814</v>
      </c>
      <c r="DB866" s="3880">
        <v>43845</v>
      </c>
      <c r="DC866" s="3880">
        <v>43876</v>
      </c>
      <c r="DD866" s="3876">
        <v>43905</v>
      </c>
      <c r="DE866" s="3880">
        <v>43936</v>
      </c>
      <c r="DF866" s="3880">
        <v>43966</v>
      </c>
      <c r="DG866" s="3880">
        <v>43997</v>
      </c>
      <c r="DH866" s="3880">
        <v>44027</v>
      </c>
      <c r="DI866" s="3880">
        <v>44058</v>
      </c>
      <c r="DJ866" s="3880">
        <v>44089</v>
      </c>
      <c r="DK866" s="3881">
        <v>44119</v>
      </c>
      <c r="DL866" s="3673">
        <v>44150</v>
      </c>
      <c r="DM866" s="107">
        <v>44180</v>
      </c>
      <c r="DN866" s="3514"/>
      <c r="DO866" s="3514"/>
    </row>
    <row r="867" spans="1:119" ht="30" hidden="1" customHeight="1" x14ac:dyDescent="0.25">
      <c r="A867" s="4726"/>
      <c r="B867" s="4733"/>
      <c r="C867" s="3110" t="s">
        <v>11</v>
      </c>
      <c r="D867" s="3108"/>
      <c r="E867" s="3041"/>
      <c r="F867" s="3035"/>
      <c r="G867" s="3035"/>
      <c r="H867" s="3035"/>
      <c r="I867" s="3035"/>
      <c r="J867" s="3035"/>
      <c r="K867" s="209"/>
      <c r="L867" s="209"/>
      <c r="M867" s="580"/>
      <c r="N867" s="580"/>
      <c r="O867" s="2350"/>
      <c r="P867" s="580"/>
      <c r="Q867" s="580"/>
      <c r="R867" s="3040"/>
      <c r="S867" s="580"/>
      <c r="T867" s="580"/>
      <c r="U867" s="580"/>
      <c r="V867" s="580"/>
      <c r="W867" s="580"/>
      <c r="X867" s="580"/>
      <c r="Y867" s="580"/>
      <c r="Z867" s="580"/>
      <c r="AA867" s="2350"/>
      <c r="AB867" s="814"/>
      <c r="AC867" s="830"/>
      <c r="AD867" s="830"/>
      <c r="AE867" s="830"/>
      <c r="AF867" s="830"/>
      <c r="AG867" s="830"/>
      <c r="AH867" s="830"/>
      <c r="AI867" s="830"/>
      <c r="AJ867" s="830"/>
      <c r="AK867" s="830"/>
      <c r="AL867" s="830"/>
      <c r="AM867" s="18"/>
      <c r="AN867" s="18"/>
      <c r="AO867" s="18"/>
      <c r="AP867" s="18"/>
      <c r="AQ867" s="18"/>
      <c r="AR867" s="18"/>
      <c r="AS867" s="18"/>
      <c r="AT867" s="18"/>
      <c r="AU867" s="814"/>
      <c r="AV867" s="18"/>
      <c r="AW867" s="814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580"/>
      <c r="BM867" s="580"/>
      <c r="BN867" s="580"/>
      <c r="BO867" s="18"/>
      <c r="BP867" s="18"/>
      <c r="BQ867" s="18"/>
      <c r="BR867" s="18"/>
      <c r="BS867" s="926"/>
      <c r="BT867" s="926"/>
      <c r="BU867" s="926"/>
      <c r="BV867" s="926"/>
      <c r="BW867" s="926"/>
      <c r="BX867" s="926"/>
      <c r="BY867" s="926"/>
      <c r="BZ867" s="3042"/>
      <c r="CA867" s="807"/>
      <c r="CB867" s="532"/>
      <c r="CC867" s="139"/>
      <c r="CD867" s="532"/>
      <c r="CE867" s="139"/>
      <c r="CF867" s="45"/>
      <c r="CG867" s="532"/>
      <c r="CH867" s="532"/>
      <c r="CI867" s="532"/>
      <c r="CJ867" s="532"/>
      <c r="CK867" s="532"/>
      <c r="CL867" s="532"/>
      <c r="CM867" s="532"/>
      <c r="CN867" s="532"/>
      <c r="CO867" s="532"/>
      <c r="CP867" s="532"/>
      <c r="CQ867" s="532"/>
      <c r="CR867" s="532"/>
      <c r="CS867" s="532"/>
      <c r="CT867" s="532"/>
      <c r="CU867" s="532"/>
      <c r="CV867" s="532"/>
      <c r="CW867" s="4143"/>
      <c r="CX867" s="4143"/>
      <c r="DL867" s="895"/>
    </row>
    <row r="868" spans="1:119" ht="30" customHeight="1" thickBot="1" x14ac:dyDescent="0.3">
      <c r="A868" s="4726"/>
      <c r="B868" s="4733"/>
      <c r="C868" s="3110" t="s">
        <v>8</v>
      </c>
      <c r="D868" s="3108"/>
      <c r="E868" s="3041"/>
      <c r="F868" s="3035"/>
      <c r="G868" s="3035"/>
      <c r="H868" s="3035"/>
      <c r="I868" s="3035"/>
      <c r="J868" s="3035"/>
      <c r="K868" s="209"/>
      <c r="L868" s="209"/>
      <c r="M868" s="580"/>
      <c r="N868" s="580"/>
      <c r="O868" s="2350"/>
      <c r="P868" s="580"/>
      <c r="Q868" s="580"/>
      <c r="R868" s="3040"/>
      <c r="S868" s="580"/>
      <c r="T868" s="580"/>
      <c r="U868" s="580"/>
      <c r="V868" s="580"/>
      <c r="W868" s="580"/>
      <c r="X868" s="580"/>
      <c r="Y868" s="580"/>
      <c r="Z868" s="580"/>
      <c r="AA868" s="2350"/>
      <c r="AB868" s="814" t="s">
        <v>190</v>
      </c>
      <c r="AC868" s="830" t="s">
        <v>198</v>
      </c>
      <c r="AD868" s="830" t="s">
        <v>199</v>
      </c>
      <c r="AE868" s="830" t="s">
        <v>200</v>
      </c>
      <c r="AF868" s="830" t="s">
        <v>138</v>
      </c>
      <c r="AG868" s="830" t="s">
        <v>137</v>
      </c>
      <c r="AH868" s="830" t="s">
        <v>139</v>
      </c>
      <c r="AI868" s="830" t="s">
        <v>140</v>
      </c>
      <c r="AJ868" s="830" t="s">
        <v>141</v>
      </c>
      <c r="AK868" s="830" t="s">
        <v>249</v>
      </c>
      <c r="AL868" s="830" t="s">
        <v>143</v>
      </c>
      <c r="AM868" s="18" t="s">
        <v>18</v>
      </c>
      <c r="AN868" s="18" t="s">
        <v>190</v>
      </c>
      <c r="AO868" s="18" t="s">
        <v>198</v>
      </c>
      <c r="AP868" s="18" t="s">
        <v>199</v>
      </c>
      <c r="AQ868" s="18" t="s">
        <v>200</v>
      </c>
      <c r="AR868" s="18" t="s">
        <v>138</v>
      </c>
      <c r="AS868" s="18" t="s">
        <v>137</v>
      </c>
      <c r="AT868" s="18" t="s">
        <v>139</v>
      </c>
      <c r="AU868" s="814" t="s">
        <v>140</v>
      </c>
      <c r="AV868" s="18" t="s">
        <v>141</v>
      </c>
      <c r="AW868" s="814" t="s">
        <v>249</v>
      </c>
      <c r="AX868" s="18" t="s">
        <v>143</v>
      </c>
      <c r="AY868" s="18" t="s">
        <v>18</v>
      </c>
      <c r="AZ868" s="18" t="s">
        <v>190</v>
      </c>
      <c r="BA868" s="18" t="s">
        <v>198</v>
      </c>
      <c r="BB868" s="18" t="s">
        <v>199</v>
      </c>
      <c r="BC868" s="18" t="s">
        <v>200</v>
      </c>
      <c r="BD868" s="18" t="s">
        <v>138</v>
      </c>
      <c r="BE868" s="18" t="s">
        <v>137</v>
      </c>
      <c r="BF868" s="18" t="s">
        <v>139</v>
      </c>
      <c r="BG868" s="18" t="s">
        <v>140</v>
      </c>
      <c r="BH868" s="18" t="s">
        <v>141</v>
      </c>
      <c r="BI868" s="18" t="s">
        <v>142</v>
      </c>
      <c r="BJ868" s="18" t="s">
        <v>143</v>
      </c>
      <c r="BK868" s="18" t="s">
        <v>18</v>
      </c>
      <c r="BL868" s="580" t="s">
        <v>190</v>
      </c>
      <c r="BM868" s="580" t="s">
        <v>198</v>
      </c>
      <c r="BN868" s="580" t="s">
        <v>199</v>
      </c>
      <c r="BO868" s="18" t="s">
        <v>200</v>
      </c>
      <c r="BP868" s="18" t="s">
        <v>138</v>
      </c>
      <c r="BQ868" s="18" t="s">
        <v>137</v>
      </c>
      <c r="BR868" s="18" t="s">
        <v>139</v>
      </c>
      <c r="BS868" s="926" t="s">
        <v>140</v>
      </c>
      <c r="BT868" s="926" t="s">
        <v>141</v>
      </c>
      <c r="BU868" s="926" t="s">
        <v>142</v>
      </c>
      <c r="BV868" s="926" t="s">
        <v>143</v>
      </c>
      <c r="BW868" s="926" t="s">
        <v>18</v>
      </c>
      <c r="BX868" s="926" t="s">
        <v>190</v>
      </c>
      <c r="BY868" s="926" t="s">
        <v>198</v>
      </c>
      <c r="BZ868" s="3042" t="s">
        <v>540</v>
      </c>
      <c r="CA868" s="1212" t="s">
        <v>619</v>
      </c>
      <c r="CB868" s="479" t="s">
        <v>621</v>
      </c>
      <c r="CC868" s="661" t="s">
        <v>624</v>
      </c>
      <c r="CD868" s="479" t="s">
        <v>625</v>
      </c>
      <c r="CE868" s="661" t="s">
        <v>141</v>
      </c>
      <c r="CF868" s="479" t="s">
        <v>142</v>
      </c>
      <c r="CG868" s="479" t="s">
        <v>142</v>
      </c>
      <c r="CH868" s="479" t="s">
        <v>143</v>
      </c>
      <c r="CI868" s="479" t="s">
        <v>18</v>
      </c>
      <c r="CJ868" s="479" t="s">
        <v>190</v>
      </c>
      <c r="CK868" s="479" t="s">
        <v>198</v>
      </c>
      <c r="CL868" s="479" t="s">
        <v>540</v>
      </c>
      <c r="CM868" s="479" t="s">
        <v>541</v>
      </c>
      <c r="CN868" s="479" t="s">
        <v>619</v>
      </c>
      <c r="CO868" s="479" t="s">
        <v>621</v>
      </c>
      <c r="CP868" s="479" t="s">
        <v>624</v>
      </c>
      <c r="CQ868" s="101" t="s">
        <v>625</v>
      </c>
      <c r="CR868" s="101" t="s">
        <v>141</v>
      </c>
      <c r="CS868" s="101" t="s">
        <v>142</v>
      </c>
      <c r="CT868" s="479" t="s">
        <v>143</v>
      </c>
      <c r="CU868" s="479" t="s">
        <v>18</v>
      </c>
      <c r="CV868" s="479" t="s">
        <v>190</v>
      </c>
      <c r="CW868" s="3933" t="s">
        <v>198</v>
      </c>
      <c r="CX868" s="3933" t="s">
        <v>540</v>
      </c>
      <c r="CY868" s="3933" t="s">
        <v>541</v>
      </c>
      <c r="CZ868" s="3933" t="s">
        <v>619</v>
      </c>
      <c r="DA868" s="3933" t="s">
        <v>621</v>
      </c>
      <c r="DB868" s="3933" t="s">
        <v>624</v>
      </c>
      <c r="DC868" s="3935" t="s">
        <v>625</v>
      </c>
      <c r="DD868" s="3935" t="s">
        <v>141</v>
      </c>
      <c r="DE868" s="3935" t="s">
        <v>142</v>
      </c>
      <c r="DF868" s="3933" t="s">
        <v>143</v>
      </c>
      <c r="DG868" s="3933" t="s">
        <v>18</v>
      </c>
      <c r="DH868" s="3933" t="s">
        <v>190</v>
      </c>
      <c r="DI868" s="3933" t="s">
        <v>198</v>
      </c>
      <c r="DJ868" s="3933" t="s">
        <v>540</v>
      </c>
      <c r="DK868" s="4144" t="s">
        <v>541</v>
      </c>
      <c r="DL868" s="479" t="s">
        <v>619</v>
      </c>
      <c r="DM868" s="4339" t="s">
        <v>541</v>
      </c>
      <c r="DN868" s="479" t="s">
        <v>619</v>
      </c>
      <c r="DO868" s="283" t="s">
        <v>621</v>
      </c>
    </row>
    <row r="869" spans="1:119" ht="30" hidden="1" customHeight="1" x14ac:dyDescent="0.25">
      <c r="A869" s="4726"/>
      <c r="B869" s="4733"/>
      <c r="C869" s="3111" t="s">
        <v>44</v>
      </c>
      <c r="D869" s="3109"/>
      <c r="E869" s="209"/>
      <c r="F869" s="3035"/>
      <c r="G869" s="3035"/>
      <c r="H869" s="3035"/>
      <c r="I869" s="3035"/>
      <c r="J869" s="3035"/>
      <c r="K869" s="209"/>
      <c r="L869" s="209"/>
      <c r="M869" s="210"/>
      <c r="N869" s="210"/>
      <c r="O869" s="2334"/>
      <c r="P869" s="210"/>
      <c r="Q869" s="210"/>
      <c r="R869" s="3036"/>
      <c r="S869" s="210"/>
      <c r="T869" s="210"/>
      <c r="U869" s="210"/>
      <c r="V869" s="210"/>
      <c r="W869" s="210"/>
      <c r="X869" s="210"/>
      <c r="Y869" s="210"/>
      <c r="Z869" s="210"/>
      <c r="AA869" s="2334"/>
      <c r="AB869" s="3037"/>
      <c r="AC869" s="3038"/>
      <c r="AD869" s="3038"/>
      <c r="AE869" s="3038"/>
      <c r="AF869" s="3038"/>
      <c r="AG869" s="3038"/>
      <c r="AH869" s="3038"/>
      <c r="AI869" s="3038"/>
      <c r="AJ869" s="3038"/>
      <c r="AK869" s="3038"/>
      <c r="AL869" s="3038"/>
      <c r="AM869" s="926"/>
      <c r="AN869" s="926"/>
      <c r="AO869" s="926"/>
      <c r="AP869" s="926"/>
      <c r="AQ869" s="926"/>
      <c r="AR869" s="926"/>
      <c r="AS869" s="926"/>
      <c r="AT869" s="926"/>
      <c r="AU869" s="3037"/>
      <c r="AV869" s="926"/>
      <c r="AW869" s="3037"/>
      <c r="AX869" s="926"/>
      <c r="AY869" s="926"/>
      <c r="AZ869" s="926"/>
      <c r="BA869" s="926"/>
      <c r="BB869" s="926"/>
      <c r="BC869" s="926"/>
      <c r="BD869" s="926"/>
      <c r="BE869" s="926"/>
      <c r="BF869" s="926"/>
      <c r="BG869" s="926"/>
      <c r="BH869" s="926"/>
      <c r="BI869" s="926"/>
      <c r="BJ869" s="926"/>
      <c r="BK869" s="926"/>
      <c r="BL869" s="210"/>
      <c r="BM869" s="210"/>
      <c r="BN869" s="210"/>
      <c r="BO869" s="926"/>
      <c r="BP869" s="926"/>
      <c r="BQ869" s="926"/>
      <c r="BR869" s="926"/>
      <c r="BS869" s="926"/>
      <c r="BT869" s="926"/>
      <c r="BU869" s="926"/>
      <c r="BV869" s="926"/>
      <c r="BW869" s="926"/>
      <c r="BX869" s="926"/>
      <c r="BY869" s="926"/>
      <c r="BZ869" s="926"/>
      <c r="CA869" s="30"/>
      <c r="CB869" s="30"/>
      <c r="CC869" s="30"/>
      <c r="CD869" s="30"/>
      <c r="CE869" s="30"/>
      <c r="CF869" s="30"/>
    </row>
    <row r="870" spans="1:119" ht="30" hidden="1" customHeight="1" thickBot="1" x14ac:dyDescent="0.3">
      <c r="A870" s="4726"/>
      <c r="B870" s="4733"/>
      <c r="C870" s="3110" t="s">
        <v>37</v>
      </c>
      <c r="D870" s="3108"/>
      <c r="E870" s="209"/>
      <c r="F870" s="3035"/>
      <c r="G870" s="3035"/>
      <c r="H870" s="3035"/>
      <c r="I870" s="3035"/>
      <c r="J870" s="3035"/>
      <c r="K870" s="209"/>
      <c r="L870" s="3041"/>
      <c r="M870" s="580"/>
      <c r="N870" s="580"/>
      <c r="O870" s="2350"/>
      <c r="P870" s="580"/>
      <c r="Q870" s="580"/>
      <c r="R870" s="3040"/>
      <c r="S870" s="580"/>
      <c r="T870" s="580"/>
      <c r="U870" s="580"/>
      <c r="V870" s="580"/>
      <c r="W870" s="580"/>
      <c r="X870" s="580"/>
      <c r="Y870" s="580"/>
      <c r="Z870" s="580"/>
      <c r="AA870" s="2350"/>
      <c r="AB870" s="814"/>
      <c r="AC870" s="830"/>
      <c r="AD870" s="830"/>
      <c r="AE870" s="830"/>
      <c r="AF870" s="830"/>
      <c r="AG870" s="830"/>
      <c r="AH870" s="830"/>
      <c r="AI870" s="830"/>
      <c r="AJ870" s="830"/>
      <c r="AK870" s="830"/>
      <c r="AL870" s="830"/>
      <c r="AM870" s="18"/>
      <c r="AN870" s="18"/>
      <c r="AO870" s="18"/>
      <c r="AP870" s="18"/>
      <c r="AQ870" s="18"/>
      <c r="AR870" s="18"/>
      <c r="AS870" s="18"/>
      <c r="AT870" s="18"/>
      <c r="AU870" s="814"/>
      <c r="AV870" s="18"/>
      <c r="AW870" s="814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580"/>
      <c r="BM870" s="580"/>
      <c r="BN870" s="580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"/>
      <c r="CB870" s="1"/>
      <c r="CC870" s="1"/>
      <c r="CD870" s="1"/>
      <c r="CE870" s="1"/>
      <c r="CF870" s="1"/>
    </row>
    <row r="871" spans="1:119" ht="60" customHeight="1" thickBot="1" x14ac:dyDescent="0.3">
      <c r="A871" s="4727"/>
      <c r="B871" s="4734"/>
      <c r="C871" s="3112" t="s">
        <v>30</v>
      </c>
      <c r="D871" s="3108"/>
      <c r="E871" s="209"/>
      <c r="F871" s="3035"/>
      <c r="G871" s="3035"/>
      <c r="H871" s="3035"/>
      <c r="I871" s="3035"/>
      <c r="J871" s="3035"/>
      <c r="K871" s="3041"/>
      <c r="L871" s="209"/>
      <c r="M871" s="580"/>
      <c r="N871" s="580"/>
      <c r="O871" s="2350"/>
      <c r="P871" s="580"/>
      <c r="Q871" s="580"/>
      <c r="R871" s="3040"/>
      <c r="S871" s="580"/>
      <c r="T871" s="580"/>
      <c r="U871" s="580"/>
      <c r="V871" s="580"/>
      <c r="W871" s="580"/>
      <c r="X871" s="580"/>
      <c r="Y871" s="580"/>
      <c r="Z871" s="580"/>
      <c r="AA871" s="2350"/>
      <c r="AB871" s="814" t="s">
        <v>225</v>
      </c>
      <c r="AC871" s="830" t="s">
        <v>208</v>
      </c>
      <c r="AD871" s="830" t="s">
        <v>208</v>
      </c>
      <c r="AE871" s="830" t="s">
        <v>262</v>
      </c>
      <c r="AF871" s="830" t="s">
        <v>247</v>
      </c>
      <c r="AG871" s="830" t="s">
        <v>247</v>
      </c>
      <c r="AH871" s="830" t="s">
        <v>247</v>
      </c>
      <c r="AI871" s="830" t="s">
        <v>248</v>
      </c>
      <c r="AJ871" s="830" t="s">
        <v>248</v>
      </c>
      <c r="AK871" s="830" t="s">
        <v>250</v>
      </c>
      <c r="AL871" s="830" t="s">
        <v>251</v>
      </c>
      <c r="AM871" s="18"/>
      <c r="AN871" s="18" t="s">
        <v>264</v>
      </c>
      <c r="AO871" s="18" t="s">
        <v>268</v>
      </c>
      <c r="AP871" s="18"/>
      <c r="AQ871" s="18"/>
      <c r="AR871" s="18" t="s">
        <v>314</v>
      </c>
      <c r="AS871" s="18"/>
      <c r="AT871" s="18"/>
      <c r="AU871" s="814" t="s">
        <v>312</v>
      </c>
      <c r="AV871" s="18" t="s">
        <v>289</v>
      </c>
      <c r="AW871" s="814"/>
      <c r="AX871" s="18"/>
      <c r="AY871" s="18"/>
      <c r="AZ871" s="18"/>
      <c r="BA871" s="18" t="s">
        <v>333</v>
      </c>
      <c r="BB871" s="18"/>
      <c r="BC871" s="18" t="s">
        <v>335</v>
      </c>
      <c r="BD871" s="18" t="s">
        <v>363</v>
      </c>
      <c r="BE871" s="18"/>
      <c r="BF871" s="18"/>
      <c r="BG871" s="18" t="s">
        <v>371</v>
      </c>
      <c r="BH871" s="18" t="s">
        <v>373</v>
      </c>
      <c r="BI871" s="18" t="s">
        <v>375</v>
      </c>
      <c r="BJ871" s="18" t="s">
        <v>376</v>
      </c>
      <c r="BK871" s="18"/>
      <c r="BL871" s="580" t="s">
        <v>412</v>
      </c>
      <c r="BM871" s="580"/>
      <c r="BN871" s="580"/>
      <c r="BO871" s="18"/>
      <c r="BP871" s="18"/>
      <c r="BQ871" s="18"/>
      <c r="BR871" s="18"/>
      <c r="BS871" s="18" t="s">
        <v>559</v>
      </c>
      <c r="BT871" s="18"/>
      <c r="BU871" s="18" t="s">
        <v>474</v>
      </c>
      <c r="BV871" s="18" t="s">
        <v>567</v>
      </c>
      <c r="BW871" s="18" t="s">
        <v>539</v>
      </c>
      <c r="BX871" s="18"/>
      <c r="BY871" s="18"/>
      <c r="BZ871" s="18"/>
      <c r="CA871" s="719" t="s">
        <v>703</v>
      </c>
      <c r="CB871" s="719" t="s">
        <v>703</v>
      </c>
      <c r="CC871" s="719" t="s">
        <v>704</v>
      </c>
      <c r="CD871" s="719" t="s">
        <v>704</v>
      </c>
      <c r="CE871" s="719" t="s">
        <v>703</v>
      </c>
      <c r="CF871" s="719" t="s">
        <v>705</v>
      </c>
      <c r="DH871" s="4145" t="s">
        <v>928</v>
      </c>
    </row>
    <row r="872" spans="1:119" ht="15" customHeight="1" thickBot="1" x14ac:dyDescent="0.3">
      <c r="A872" s="966"/>
      <c r="B872" s="967"/>
      <c r="C872" s="4"/>
      <c r="D872" s="4"/>
      <c r="E872" s="13"/>
      <c r="F872" s="42"/>
      <c r="G872" s="42"/>
      <c r="H872" s="42"/>
      <c r="I872" s="42"/>
      <c r="J872" s="42"/>
      <c r="K872" s="968"/>
      <c r="L872" s="13"/>
      <c r="M872" s="181"/>
      <c r="N872" s="181"/>
      <c r="O872" s="4265"/>
      <c r="P872" s="181"/>
      <c r="Q872" s="181"/>
      <c r="R872" s="965"/>
      <c r="S872" s="181"/>
      <c r="T872" s="181"/>
      <c r="U872" s="181"/>
      <c r="V872" s="181"/>
      <c r="W872" s="181"/>
      <c r="X872" s="181"/>
      <c r="Y872" s="181"/>
      <c r="Z872" s="181"/>
      <c r="AA872" s="4265"/>
      <c r="AB872" s="2803"/>
      <c r="AC872" s="827"/>
      <c r="AD872" s="827"/>
      <c r="AE872" s="827"/>
      <c r="AF872" s="827"/>
      <c r="AG872" s="827"/>
      <c r="AH872" s="827"/>
      <c r="AI872" s="827"/>
      <c r="AJ872" s="827"/>
      <c r="AK872" s="827"/>
      <c r="AL872" s="827"/>
    </row>
    <row r="873" spans="1:119" ht="30" customHeight="1" x14ac:dyDescent="0.25">
      <c r="A873" s="966"/>
      <c r="B873" s="15"/>
      <c r="C873" s="3011" t="s">
        <v>707</v>
      </c>
      <c r="D873" s="3012"/>
      <c r="E873" s="1106"/>
      <c r="F873" s="3113"/>
      <c r="G873" s="3113"/>
      <c r="H873" s="3113"/>
      <c r="I873" s="3113"/>
      <c r="J873" s="3113"/>
      <c r="K873" s="1106"/>
      <c r="L873" s="3114"/>
      <c r="M873" s="3013"/>
      <c r="N873" s="3013"/>
      <c r="O873" s="178"/>
      <c r="P873" s="3013"/>
      <c r="Q873" s="3013"/>
      <c r="R873" s="3115"/>
      <c r="S873" s="3013"/>
      <c r="T873" s="3013"/>
      <c r="U873" s="3013"/>
      <c r="V873" s="3013"/>
      <c r="W873" s="3013"/>
      <c r="X873" s="3013"/>
      <c r="Y873" s="3013"/>
      <c r="Z873" s="3013"/>
      <c r="AA873" s="178"/>
      <c r="AB873" s="127"/>
      <c r="AC873" s="3116"/>
      <c r="AD873" s="3116"/>
      <c r="AE873" s="3116"/>
      <c r="AF873" s="3116"/>
      <c r="AG873" s="3116"/>
      <c r="AH873" s="3116"/>
      <c r="AI873" s="3116"/>
      <c r="AJ873" s="3116"/>
      <c r="AK873" s="3116"/>
      <c r="AL873" s="3116"/>
      <c r="AM873" s="3117"/>
      <c r="AN873" s="3117"/>
      <c r="AO873" s="3117"/>
      <c r="AP873" s="3117"/>
      <c r="AQ873" s="3117"/>
      <c r="AR873" s="3117"/>
      <c r="AS873" s="3117"/>
      <c r="AT873" s="3117"/>
      <c r="AU873" s="127"/>
      <c r="AV873" s="3117"/>
      <c r="AW873" s="127"/>
      <c r="AX873" s="3117"/>
      <c r="AY873" s="3117"/>
      <c r="AZ873" s="311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3118"/>
      <c r="BM873" s="3118"/>
      <c r="BN873" s="3118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3117"/>
      <c r="CA873" s="3117"/>
      <c r="CB873" s="3117"/>
      <c r="CC873" s="3117"/>
      <c r="CD873" s="3119"/>
    </row>
    <row r="874" spans="1:119" ht="30" customHeight="1" x14ac:dyDescent="0.25">
      <c r="A874" s="966"/>
      <c r="B874" s="967"/>
      <c r="C874" s="21" t="s">
        <v>708</v>
      </c>
      <c r="D874" s="4"/>
      <c r="E874" s="90"/>
      <c r="F874" s="3014"/>
      <c r="G874" s="3014"/>
      <c r="H874" s="3014"/>
      <c r="I874" s="3014"/>
      <c r="J874" s="3014"/>
      <c r="K874" s="90"/>
      <c r="L874" s="90"/>
      <c r="M874" s="181"/>
      <c r="N874" s="181"/>
      <c r="O874" s="4265"/>
      <c r="P874" s="181"/>
      <c r="Q874" s="181"/>
      <c r="R874" s="965"/>
      <c r="S874" s="181"/>
      <c r="T874" s="181"/>
      <c r="U874" s="181"/>
      <c r="V874" s="181"/>
      <c r="W874" s="181"/>
      <c r="X874" s="181"/>
      <c r="Y874" s="181"/>
      <c r="Z874" s="181"/>
      <c r="AA874" s="4265"/>
      <c r="AB874" s="2803"/>
      <c r="AC874" s="827"/>
      <c r="AD874" s="827"/>
      <c r="AE874" s="827"/>
      <c r="AF874" s="827"/>
      <c r="AG874" s="827"/>
      <c r="AH874" s="827"/>
      <c r="AI874" s="827"/>
      <c r="AJ874" s="827"/>
      <c r="AK874" s="827"/>
      <c r="AL874" s="827"/>
      <c r="AM874" s="1"/>
      <c r="AN874" s="1"/>
      <c r="AO874" s="1"/>
      <c r="AP874" s="1"/>
      <c r="AQ874" s="1"/>
      <c r="AR874" s="1"/>
      <c r="AS874" s="1"/>
      <c r="AT874" s="1"/>
      <c r="AU874" s="2803"/>
      <c r="AV874" s="1"/>
      <c r="AW874" s="2803"/>
      <c r="AX874" s="1"/>
      <c r="AY874" s="1"/>
      <c r="AZ874" s="1"/>
      <c r="BA874" s="1"/>
      <c r="BB874" s="1"/>
      <c r="BC874" s="1"/>
      <c r="BD874" s="1"/>
      <c r="BE874" s="1" t="s">
        <v>1</v>
      </c>
      <c r="BF874" s="1"/>
      <c r="BG874" s="1"/>
      <c r="BH874" s="1"/>
      <c r="BI874" s="1"/>
      <c r="BJ874" s="1"/>
      <c r="BK874" s="1"/>
      <c r="BL874" s="181"/>
      <c r="BM874" s="181"/>
      <c r="BN874" s="18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2548"/>
    </row>
    <row r="875" spans="1:119" ht="30" customHeight="1" x14ac:dyDescent="0.25">
      <c r="A875" s="966"/>
      <c r="B875" s="967"/>
      <c r="C875" s="21" t="s">
        <v>709</v>
      </c>
      <c r="D875" s="4"/>
      <c r="E875" s="90"/>
      <c r="F875" s="3014"/>
      <c r="G875" s="3014"/>
      <c r="H875" s="3014"/>
      <c r="I875" s="3014"/>
      <c r="J875" s="3014"/>
      <c r="K875" s="90"/>
      <c r="L875" s="90"/>
      <c r="M875" s="181"/>
      <c r="N875" s="181"/>
      <c r="O875" s="4265"/>
      <c r="P875" s="181"/>
      <c r="Q875" s="181"/>
      <c r="R875" s="965"/>
      <c r="S875" s="181"/>
      <c r="T875" s="181"/>
      <c r="U875" s="181"/>
      <c r="V875" s="181"/>
      <c r="W875" s="181"/>
      <c r="X875" s="181"/>
      <c r="Y875" s="181"/>
      <c r="Z875" s="181"/>
      <c r="AA875" s="4265"/>
      <c r="AB875" s="2803"/>
      <c r="AC875" s="827"/>
      <c r="AD875" s="827"/>
      <c r="AE875" s="827"/>
      <c r="AF875" s="827"/>
      <c r="AG875" s="827"/>
      <c r="AH875" s="827"/>
      <c r="AI875" s="827"/>
      <c r="AJ875" s="827"/>
      <c r="AK875" s="827"/>
      <c r="AL875" s="827"/>
      <c r="AM875" s="1"/>
      <c r="AN875" s="1"/>
      <c r="AO875" s="1"/>
      <c r="AP875" s="1"/>
      <c r="AQ875" s="1"/>
      <c r="AR875" s="1"/>
      <c r="AS875" s="1"/>
      <c r="AT875" s="1"/>
      <c r="AU875" s="2803"/>
      <c r="AV875" s="1"/>
      <c r="AW875" s="2803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81"/>
      <c r="BM875" s="181"/>
      <c r="BN875" s="18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2548"/>
    </row>
    <row r="876" spans="1:119" ht="30" customHeight="1" x14ac:dyDescent="0.25">
      <c r="A876" s="966"/>
      <c r="B876" s="967"/>
      <c r="C876" s="21" t="s">
        <v>710</v>
      </c>
      <c r="D876" s="4"/>
      <c r="E876" s="90"/>
      <c r="F876" s="3014"/>
      <c r="G876" s="3014"/>
      <c r="H876" s="3014"/>
      <c r="I876" s="3014"/>
      <c r="J876" s="3014"/>
      <c r="K876" s="90"/>
      <c r="L876" s="90"/>
      <c r="M876" s="181"/>
      <c r="N876" s="181"/>
      <c r="O876" s="4265"/>
      <c r="P876" s="181"/>
      <c r="Q876" s="181"/>
      <c r="R876" s="965"/>
      <c r="S876" s="181"/>
      <c r="T876" s="181"/>
      <c r="U876" s="181"/>
      <c r="V876" s="181"/>
      <c r="W876" s="181"/>
      <c r="X876" s="181"/>
      <c r="Y876" s="181"/>
      <c r="Z876" s="181"/>
      <c r="AA876" s="4265"/>
      <c r="AB876" s="2803"/>
      <c r="AC876" s="827"/>
      <c r="AD876" s="827"/>
      <c r="AE876" s="827"/>
      <c r="AF876" s="827"/>
      <c r="AG876" s="827"/>
      <c r="AH876" s="827"/>
      <c r="AI876" s="827"/>
      <c r="AJ876" s="827"/>
      <c r="AK876" s="827"/>
      <c r="AL876" s="827"/>
      <c r="AM876" s="1"/>
      <c r="AN876" s="1"/>
      <c r="AO876" s="1"/>
      <c r="AP876" s="1"/>
      <c r="AQ876" s="1"/>
      <c r="AR876" s="1"/>
      <c r="AS876" s="1"/>
      <c r="AT876" s="1"/>
      <c r="AU876" s="2803"/>
      <c r="AV876" s="1"/>
      <c r="AW876" s="2803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81"/>
      <c r="BM876" s="181"/>
      <c r="BN876" s="18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2548"/>
    </row>
    <row r="877" spans="1:119" ht="30" customHeight="1" x14ac:dyDescent="0.25">
      <c r="A877" s="966"/>
      <c r="B877" s="967"/>
      <c r="C877" s="21" t="s">
        <v>711</v>
      </c>
      <c r="D877" s="4"/>
      <c r="E877" s="90"/>
      <c r="F877" s="3014"/>
      <c r="G877" s="3014"/>
      <c r="H877" s="3014"/>
      <c r="I877" s="3014"/>
      <c r="J877" s="3014"/>
      <c r="K877" s="90"/>
      <c r="L877" s="90"/>
      <c r="M877" s="181"/>
      <c r="N877" s="181"/>
      <c r="O877" s="4265"/>
      <c r="P877" s="181"/>
      <c r="Q877" s="181"/>
      <c r="R877" s="965"/>
      <c r="S877" s="181"/>
      <c r="T877" s="181"/>
      <c r="U877" s="181"/>
      <c r="V877" s="181"/>
      <c r="W877" s="181"/>
      <c r="X877" s="181"/>
      <c r="Y877" s="181"/>
      <c r="Z877" s="181"/>
      <c r="AA877" s="4265"/>
      <c r="AB877" s="2803"/>
      <c r="AC877" s="827"/>
      <c r="AD877" s="827"/>
      <c r="AE877" s="827"/>
      <c r="AF877" s="827"/>
      <c r="AG877" s="827"/>
      <c r="AH877" s="827"/>
      <c r="AI877" s="827"/>
      <c r="AJ877" s="827"/>
      <c r="AK877" s="827"/>
      <c r="AL877" s="827"/>
      <c r="AM877" s="1"/>
      <c r="AN877" s="1"/>
      <c r="AO877" s="1"/>
      <c r="AP877" s="1"/>
      <c r="AQ877" s="1"/>
      <c r="AR877" s="1"/>
      <c r="AS877" s="1"/>
      <c r="AT877" s="1"/>
      <c r="AU877" s="2803"/>
      <c r="AV877" s="1"/>
      <c r="AW877" s="2803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81"/>
      <c r="BM877" s="181"/>
      <c r="BN877" s="18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2548"/>
    </row>
    <row r="878" spans="1:119" ht="30" customHeight="1" thickBot="1" x14ac:dyDescent="0.3">
      <c r="A878" s="966"/>
      <c r="B878" s="967"/>
      <c r="C878" s="22" t="s">
        <v>712</v>
      </c>
      <c r="D878" s="308"/>
      <c r="E878" s="3120"/>
      <c r="F878" s="3121"/>
      <c r="G878" s="3121"/>
      <c r="H878" s="3121"/>
      <c r="I878" s="3121"/>
      <c r="J878" s="3121"/>
      <c r="K878" s="3120"/>
      <c r="L878" s="3120"/>
      <c r="M878" s="267"/>
      <c r="N878" s="267"/>
      <c r="O878" s="4266"/>
      <c r="P878" s="267"/>
      <c r="Q878" s="267"/>
      <c r="R878" s="733"/>
      <c r="S878" s="267"/>
      <c r="T878" s="267"/>
      <c r="U878" s="267"/>
      <c r="V878" s="267"/>
      <c r="W878" s="267"/>
      <c r="X878" s="267"/>
      <c r="Y878" s="267"/>
      <c r="Z878" s="267"/>
      <c r="AA878" s="4266"/>
      <c r="AB878" s="2236"/>
      <c r="AC878" s="3122"/>
      <c r="AD878" s="3122"/>
      <c r="AE878" s="3122"/>
      <c r="AF878" s="3122"/>
      <c r="AG878" s="3122"/>
      <c r="AH878" s="3122"/>
      <c r="AI878" s="3122"/>
      <c r="AJ878" s="3122"/>
      <c r="AK878" s="3122"/>
      <c r="AL878" s="3122"/>
      <c r="AM878" s="130"/>
      <c r="AN878" s="130"/>
      <c r="AO878" s="130"/>
      <c r="AP878" s="130"/>
      <c r="AQ878" s="130"/>
      <c r="AR878" s="130"/>
      <c r="AS878" s="130"/>
      <c r="AT878" s="130"/>
      <c r="AU878" s="2236"/>
      <c r="AV878" s="130"/>
      <c r="AW878" s="2236"/>
      <c r="AX878" s="130"/>
      <c r="AY878" s="130"/>
      <c r="AZ878" s="130"/>
      <c r="BA878" s="130"/>
      <c r="BB878" s="130"/>
      <c r="BC878" s="130"/>
      <c r="BD878" s="130"/>
      <c r="BE878" s="130"/>
      <c r="BF878" s="130"/>
      <c r="BG878" s="130"/>
      <c r="BH878" s="130"/>
      <c r="BI878" s="130"/>
      <c r="BJ878" s="130"/>
      <c r="BK878" s="130"/>
      <c r="BL878" s="267"/>
      <c r="BM878" s="267"/>
      <c r="BN878" s="267"/>
      <c r="BO878" s="130"/>
      <c r="BP878" s="130"/>
      <c r="BQ878" s="130"/>
      <c r="BR878" s="130"/>
      <c r="BS878" s="130"/>
      <c r="BT878" s="130"/>
      <c r="BU878" s="130"/>
      <c r="BV878" s="130"/>
      <c r="BW878" s="130"/>
      <c r="BX878" s="130"/>
      <c r="BY878" s="130"/>
      <c r="BZ878" s="130"/>
      <c r="CA878" s="130"/>
      <c r="CB878" s="130"/>
      <c r="CC878" s="130"/>
      <c r="CD878" s="1159"/>
    </row>
    <row r="879" spans="1:119" ht="30" customHeight="1" x14ac:dyDescent="0.25">
      <c r="A879" s="966"/>
      <c r="B879" s="967"/>
      <c r="C879" s="4"/>
      <c r="D879" s="4"/>
      <c r="E879" s="13"/>
      <c r="F879" s="42"/>
      <c r="G879" s="42"/>
      <c r="H879" s="42"/>
      <c r="I879" s="42"/>
      <c r="J879" s="42"/>
      <c r="K879" s="968"/>
      <c r="L879" s="13"/>
      <c r="M879" s="181"/>
      <c r="N879" s="181"/>
      <c r="O879" s="4265"/>
      <c r="P879" s="181"/>
      <c r="Q879" s="181"/>
      <c r="R879" s="965"/>
      <c r="S879" s="181"/>
      <c r="T879" s="181"/>
      <c r="U879" s="181"/>
      <c r="V879" s="181"/>
      <c r="W879" s="181"/>
      <c r="X879" s="181"/>
      <c r="Y879" s="181"/>
      <c r="Z879" s="181"/>
      <c r="AA879" s="4265"/>
      <c r="AB879" s="2803"/>
      <c r="AC879" s="827"/>
      <c r="AD879" s="827"/>
      <c r="AE879" s="827"/>
      <c r="AF879" s="827"/>
      <c r="AG879" s="827"/>
      <c r="AH879" s="827"/>
      <c r="AI879" s="827"/>
      <c r="AJ879" s="827"/>
      <c r="AK879" s="827"/>
      <c r="AL879" s="827"/>
    </row>
    <row r="880" spans="1:119" ht="30" hidden="1" customHeight="1" x14ac:dyDescent="0.25">
      <c r="A880" s="966"/>
      <c r="B880" s="967"/>
      <c r="C880" s="4"/>
      <c r="D880" s="4"/>
      <c r="E880" s="13"/>
      <c r="F880" s="42"/>
      <c r="G880" s="42"/>
      <c r="H880" s="42"/>
      <c r="I880" s="42"/>
      <c r="J880" s="42"/>
      <c r="K880" s="968"/>
      <c r="L880" s="13"/>
      <c r="M880" s="181"/>
      <c r="N880" s="181"/>
      <c r="O880" s="4265"/>
      <c r="P880" s="181"/>
      <c r="Q880" s="181"/>
      <c r="R880" s="965"/>
      <c r="S880" s="181"/>
      <c r="T880" s="181"/>
      <c r="U880" s="181"/>
      <c r="V880" s="181"/>
      <c r="W880" s="181"/>
      <c r="X880" s="181"/>
      <c r="Y880" s="181"/>
      <c r="Z880" s="181"/>
      <c r="AA880" s="4265"/>
      <c r="AB880" s="2803"/>
      <c r="AC880" s="827"/>
      <c r="AD880" s="827"/>
      <c r="AE880" s="827"/>
      <c r="AF880" s="827"/>
      <c r="AG880" s="827"/>
      <c r="AH880" s="827"/>
      <c r="AI880" s="827"/>
      <c r="AJ880" s="827"/>
      <c r="AK880" s="827"/>
      <c r="AL880" s="827"/>
    </row>
    <row r="881" spans="1:122" ht="30" hidden="1" x14ac:dyDescent="0.25">
      <c r="AS881" s="2803" t="s">
        <v>283</v>
      </c>
      <c r="BS881" s="15" t="s">
        <v>555</v>
      </c>
      <c r="CB881" s="15" t="s">
        <v>655</v>
      </c>
    </row>
    <row r="882" spans="1:122" ht="30" hidden="1" customHeight="1" thickBot="1" x14ac:dyDescent="0.3">
      <c r="A882" s="4721" t="s">
        <v>297</v>
      </c>
      <c r="B882" s="4735" t="s">
        <v>299</v>
      </c>
      <c r="C882" s="1689" t="s">
        <v>134</v>
      </c>
      <c r="D882" s="1689" t="s">
        <v>134</v>
      </c>
      <c r="E882" s="1690"/>
      <c r="F882" s="1690"/>
      <c r="G882" s="1690"/>
      <c r="H882" s="1690"/>
      <c r="I882" s="1690"/>
      <c r="J882" s="1690"/>
      <c r="K882" s="1691"/>
      <c r="L882" s="1691"/>
      <c r="M882" s="1691"/>
      <c r="N882" s="2290"/>
      <c r="O882" s="1691">
        <v>41090</v>
      </c>
      <c r="P882" s="1691">
        <v>41120</v>
      </c>
      <c r="Q882" s="1691">
        <v>41151</v>
      </c>
      <c r="R882" s="1691">
        <v>41182</v>
      </c>
      <c r="S882" s="1691">
        <v>406425</v>
      </c>
      <c r="T882" s="1691">
        <v>41243</v>
      </c>
      <c r="U882" s="1692">
        <v>41273</v>
      </c>
      <c r="V882" s="1693">
        <v>41304</v>
      </c>
      <c r="W882" s="1694">
        <v>41333</v>
      </c>
      <c r="X882" s="1693">
        <v>41363</v>
      </c>
      <c r="Y882" s="1694">
        <v>41363</v>
      </c>
      <c r="Z882" s="1693">
        <v>41424</v>
      </c>
      <c r="AA882" s="1697">
        <v>41455</v>
      </c>
      <c r="AB882" s="2118">
        <v>41120</v>
      </c>
      <c r="AC882" s="1697">
        <v>41151</v>
      </c>
      <c r="AD882" s="2118">
        <v>41182</v>
      </c>
      <c r="AE882" s="1697">
        <v>41212</v>
      </c>
      <c r="AF882" s="1767">
        <v>41608</v>
      </c>
      <c r="AG882" s="1697">
        <v>41638</v>
      </c>
      <c r="AH882" s="2118">
        <v>41304</v>
      </c>
      <c r="AI882" s="1697">
        <v>41333</v>
      </c>
      <c r="AJ882" s="1697">
        <v>41363</v>
      </c>
      <c r="AK882" s="1697">
        <v>41394</v>
      </c>
      <c r="AL882" s="1767">
        <v>41424</v>
      </c>
      <c r="AM882" s="1767">
        <v>41820</v>
      </c>
      <c r="AN882" s="1767">
        <v>41850</v>
      </c>
      <c r="AO882" s="1767">
        <v>41881</v>
      </c>
      <c r="AP882" s="1767">
        <v>41912</v>
      </c>
      <c r="AQ882" s="1767">
        <v>41942</v>
      </c>
      <c r="AR882" s="1697">
        <v>41973</v>
      </c>
      <c r="AS882" s="1697">
        <v>42003</v>
      </c>
      <c r="AT882" s="1697">
        <v>42034</v>
      </c>
      <c r="AU882" s="1697">
        <v>42063</v>
      </c>
      <c r="AV882" s="1697">
        <v>41363</v>
      </c>
      <c r="AW882" s="2226">
        <v>41394</v>
      </c>
      <c r="AX882" s="1697">
        <v>42154</v>
      </c>
      <c r="AY882" s="1697">
        <v>42185</v>
      </c>
      <c r="AZ882" s="1697">
        <v>42215</v>
      </c>
      <c r="BA882" s="1697">
        <v>42246</v>
      </c>
      <c r="BB882" s="1697">
        <v>41912</v>
      </c>
      <c r="BC882" s="1697">
        <v>41942</v>
      </c>
      <c r="BD882" s="1697">
        <v>41973</v>
      </c>
      <c r="BE882" s="1697">
        <v>42003</v>
      </c>
      <c r="BF882" s="1697">
        <v>42399</v>
      </c>
      <c r="BG882" s="1694">
        <v>42063</v>
      </c>
      <c r="BH882" s="1697">
        <v>42093</v>
      </c>
      <c r="BI882" s="1694">
        <v>42124</v>
      </c>
      <c r="BJ882" s="1693">
        <v>42154</v>
      </c>
      <c r="BK882" s="1694">
        <v>42185</v>
      </c>
      <c r="BL882" s="1693">
        <v>42581</v>
      </c>
      <c r="BM882" s="1693">
        <v>42612</v>
      </c>
      <c r="BN882" s="1694">
        <v>42643</v>
      </c>
      <c r="BO882" s="1693">
        <v>42673</v>
      </c>
      <c r="BP882" s="1693">
        <v>42704</v>
      </c>
      <c r="BQ882" s="1696">
        <v>42734</v>
      </c>
      <c r="BR882" s="1694">
        <v>42765</v>
      </c>
      <c r="BS882" s="1693">
        <v>42794</v>
      </c>
      <c r="BT882" s="1694">
        <v>42824</v>
      </c>
      <c r="BU882" s="1693">
        <v>42855</v>
      </c>
      <c r="BV882" s="1694">
        <v>42885</v>
      </c>
      <c r="BW882" s="1693">
        <v>42916</v>
      </c>
      <c r="BX882" s="1694">
        <v>42946</v>
      </c>
      <c r="BY882" s="1693">
        <v>42977</v>
      </c>
      <c r="BZ882" s="1694">
        <v>43008</v>
      </c>
      <c r="CA882" s="1693">
        <v>43038</v>
      </c>
      <c r="CB882" s="1693">
        <v>43069</v>
      </c>
      <c r="CC882" s="1694">
        <v>43099</v>
      </c>
      <c r="CD882" s="1693">
        <v>43130</v>
      </c>
      <c r="CE882" s="1696">
        <v>43159</v>
      </c>
      <c r="CF882" s="1696">
        <v>43189</v>
      </c>
      <c r="CG882" s="1693">
        <v>43220</v>
      </c>
    </row>
    <row r="883" spans="1:122" ht="30" hidden="1" customHeight="1" thickBot="1" x14ac:dyDescent="0.3">
      <c r="A883" s="4722"/>
      <c r="B883" s="4685"/>
      <c r="C883" s="333" t="s">
        <v>298</v>
      </c>
      <c r="D883" s="9" t="s">
        <v>298</v>
      </c>
      <c r="E883" s="334">
        <v>40754</v>
      </c>
      <c r="F883" s="334">
        <v>40785</v>
      </c>
      <c r="G883" s="334">
        <v>40816</v>
      </c>
      <c r="H883" s="334">
        <v>40846</v>
      </c>
      <c r="I883" s="334">
        <v>40877</v>
      </c>
      <c r="J883" s="334">
        <v>40542</v>
      </c>
      <c r="K883" s="334">
        <v>40938</v>
      </c>
      <c r="L883" s="334">
        <v>40602</v>
      </c>
      <c r="M883" s="334">
        <v>40632</v>
      </c>
      <c r="N883" s="334">
        <v>41029</v>
      </c>
      <c r="O883" s="334">
        <v>41059</v>
      </c>
      <c r="P883" s="334">
        <v>41090</v>
      </c>
      <c r="Q883" s="334">
        <v>41120</v>
      </c>
      <c r="R883" s="334">
        <v>41151</v>
      </c>
      <c r="S883" s="336">
        <v>41182</v>
      </c>
      <c r="T883" s="336">
        <v>406454</v>
      </c>
      <c r="U883" s="337">
        <v>41243</v>
      </c>
      <c r="V883" s="16">
        <v>41273</v>
      </c>
      <c r="W883" s="176">
        <v>41304</v>
      </c>
      <c r="X883" s="16">
        <v>41333</v>
      </c>
      <c r="Y883" s="176">
        <v>40998</v>
      </c>
      <c r="Z883" s="16">
        <v>41394</v>
      </c>
      <c r="AA883" s="270">
        <v>41424</v>
      </c>
      <c r="AB883" s="176">
        <v>41455</v>
      </c>
      <c r="AC883" s="16">
        <v>41485</v>
      </c>
      <c r="AD883" s="176">
        <v>41516</v>
      </c>
      <c r="AE883" s="16">
        <v>41547</v>
      </c>
      <c r="AF883" s="49">
        <v>41577</v>
      </c>
      <c r="AG883" s="16">
        <v>41608</v>
      </c>
      <c r="AH883" s="176">
        <v>41638</v>
      </c>
      <c r="AI883" s="16">
        <v>41304</v>
      </c>
      <c r="AJ883" s="270">
        <v>41333</v>
      </c>
      <c r="AK883" s="270">
        <v>41363</v>
      </c>
      <c r="AL883" s="896">
        <v>41759</v>
      </c>
      <c r="AM883" s="49">
        <v>41789</v>
      </c>
      <c r="AN883" s="49">
        <v>41820</v>
      </c>
      <c r="AO883" s="49">
        <v>41850</v>
      </c>
      <c r="AP883" s="16">
        <v>41881</v>
      </c>
      <c r="AQ883" s="49">
        <v>41912</v>
      </c>
      <c r="AR883" s="16">
        <v>41942</v>
      </c>
      <c r="AS883" s="16">
        <v>41973</v>
      </c>
      <c r="AT883" s="16">
        <v>42003</v>
      </c>
      <c r="AU883" s="270">
        <v>42034</v>
      </c>
      <c r="AV883" s="16">
        <v>42063</v>
      </c>
      <c r="AW883" s="270">
        <v>42093</v>
      </c>
      <c r="AX883" s="16">
        <v>42124</v>
      </c>
      <c r="AY883" s="16">
        <v>42154</v>
      </c>
      <c r="AZ883" s="16">
        <v>42185</v>
      </c>
      <c r="BA883" s="16">
        <v>42215</v>
      </c>
      <c r="BB883" s="16">
        <v>41881</v>
      </c>
      <c r="BC883" s="16">
        <v>41912</v>
      </c>
      <c r="BD883" s="16">
        <v>41942</v>
      </c>
      <c r="BE883" s="16">
        <v>41973</v>
      </c>
      <c r="BF883" s="16">
        <v>42003</v>
      </c>
      <c r="BG883" s="49">
        <v>42034</v>
      </c>
      <c r="BH883" s="16">
        <v>42063</v>
      </c>
      <c r="BI883" s="956">
        <v>42093</v>
      </c>
      <c r="BJ883" s="16">
        <v>42124</v>
      </c>
      <c r="BK883" s="176">
        <v>42154</v>
      </c>
      <c r="BL883" s="16">
        <v>42185</v>
      </c>
      <c r="BM883" s="176">
        <v>42581</v>
      </c>
      <c r="BN883" s="49">
        <v>42612</v>
      </c>
      <c r="BO883" s="16">
        <v>42643</v>
      </c>
      <c r="BP883" s="176">
        <v>42673</v>
      </c>
      <c r="BQ883" s="16">
        <v>42704</v>
      </c>
      <c r="BR883" s="176">
        <v>42734</v>
      </c>
      <c r="BS883" s="16">
        <v>42765</v>
      </c>
      <c r="BT883" s="176">
        <v>42794</v>
      </c>
      <c r="BU883" s="16">
        <v>42824</v>
      </c>
      <c r="BV883" s="176">
        <v>42855</v>
      </c>
      <c r="BW883" s="16">
        <v>42885</v>
      </c>
      <c r="BX883" s="176">
        <v>42916</v>
      </c>
      <c r="BY883" s="16">
        <v>42946</v>
      </c>
      <c r="BZ883" s="176">
        <v>42977</v>
      </c>
      <c r="CA883" s="16">
        <v>43008</v>
      </c>
      <c r="CB883" s="317">
        <v>43038</v>
      </c>
      <c r="CC883" s="16">
        <v>43069</v>
      </c>
      <c r="CD883" s="176">
        <v>43099</v>
      </c>
      <c r="CE883" s="16">
        <v>43130</v>
      </c>
      <c r="CF883" s="33">
        <v>43159</v>
      </c>
      <c r="CG883" s="33">
        <v>43189</v>
      </c>
    </row>
    <row r="884" spans="1:122" ht="30" hidden="1" customHeight="1" x14ac:dyDescent="0.25">
      <c r="A884" s="4722"/>
      <c r="B884" s="4685"/>
      <c r="C884" s="2086" t="s">
        <v>0</v>
      </c>
      <c r="D884" s="2086" t="s">
        <v>0</v>
      </c>
      <c r="E884" s="1214">
        <v>40370</v>
      </c>
      <c r="F884" s="1214">
        <v>40765</v>
      </c>
      <c r="G884" s="1214">
        <v>40798</v>
      </c>
      <c r="H884" s="1214">
        <v>40826</v>
      </c>
      <c r="I884" s="1214">
        <v>40857</v>
      </c>
      <c r="J884" s="1214">
        <v>40522</v>
      </c>
      <c r="K884" s="1215">
        <v>40918</v>
      </c>
      <c r="L884" s="1216" t="s">
        <v>25</v>
      </c>
      <c r="M884" s="1215">
        <v>40978</v>
      </c>
      <c r="N884" s="1215">
        <v>41009</v>
      </c>
      <c r="O884" s="1215">
        <v>41039</v>
      </c>
      <c r="P884" s="1215">
        <v>41070</v>
      </c>
      <c r="Q884" s="1215">
        <v>41100</v>
      </c>
      <c r="R884" s="1215">
        <v>41131</v>
      </c>
      <c r="S884" s="1215">
        <v>41162</v>
      </c>
      <c r="T884" s="1215">
        <v>41192</v>
      </c>
      <c r="U884" s="1199">
        <v>41223</v>
      </c>
      <c r="V884" s="236">
        <v>41253</v>
      </c>
      <c r="W884" s="237">
        <v>41284</v>
      </c>
      <c r="X884" s="236">
        <v>40949</v>
      </c>
      <c r="Y884" s="237">
        <v>41343</v>
      </c>
      <c r="Z884" s="236">
        <v>41009</v>
      </c>
      <c r="AA884" s="868">
        <v>41039</v>
      </c>
      <c r="AB884" s="237">
        <v>41435</v>
      </c>
      <c r="AC884" s="236">
        <v>41465</v>
      </c>
      <c r="AD884" s="237">
        <v>41131</v>
      </c>
      <c r="AE884" s="236">
        <v>41527</v>
      </c>
      <c r="AF884" s="370">
        <v>41557</v>
      </c>
      <c r="AG884" s="236">
        <v>41588</v>
      </c>
      <c r="AH884" s="237">
        <v>41618</v>
      </c>
      <c r="AI884" s="236">
        <v>41284</v>
      </c>
      <c r="AJ884" s="868">
        <v>41315</v>
      </c>
      <c r="AK884" s="868">
        <v>41343</v>
      </c>
      <c r="AL884" s="934">
        <v>41374</v>
      </c>
      <c r="AM884" s="904">
        <v>41769</v>
      </c>
      <c r="AN884" s="904">
        <v>41800</v>
      </c>
      <c r="AO884" s="904">
        <v>41830</v>
      </c>
      <c r="AP884" s="904">
        <v>41861</v>
      </c>
      <c r="AQ884" s="904">
        <v>41892</v>
      </c>
      <c r="AR884" s="899">
        <v>41922</v>
      </c>
      <c r="AS884" s="899">
        <v>41953</v>
      </c>
      <c r="AT884" s="899">
        <v>41983</v>
      </c>
      <c r="AU884" s="368">
        <v>42014</v>
      </c>
      <c r="AV884" s="899">
        <v>42045</v>
      </c>
      <c r="AW884" s="89">
        <v>42073</v>
      </c>
      <c r="AX884" s="899">
        <v>42104</v>
      </c>
      <c r="AY884" s="899">
        <v>42134</v>
      </c>
      <c r="AZ884" s="899">
        <v>42165</v>
      </c>
      <c r="BA884" s="899">
        <v>42195</v>
      </c>
      <c r="BB884" s="899">
        <v>41861</v>
      </c>
      <c r="BC884" s="899">
        <v>41892</v>
      </c>
      <c r="BD884" s="899">
        <v>41922</v>
      </c>
      <c r="BE884" s="899">
        <v>42318</v>
      </c>
      <c r="BF884" s="904">
        <v>42348</v>
      </c>
      <c r="BG884" s="776" t="s">
        <v>106</v>
      </c>
      <c r="BH884" s="899">
        <v>42428</v>
      </c>
      <c r="BI884" s="1203">
        <v>42459</v>
      </c>
      <c r="BJ884" s="899">
        <v>42490</v>
      </c>
      <c r="BK884" s="1203">
        <v>42520</v>
      </c>
      <c r="BL884" s="899">
        <v>42551</v>
      </c>
      <c r="BM884" s="2087"/>
      <c r="BN884" s="1304"/>
      <c r="BO884" s="899">
        <v>42653</v>
      </c>
      <c r="BP884" s="1203">
        <v>42684</v>
      </c>
      <c r="BQ884" s="899">
        <v>42714</v>
      </c>
      <c r="BR884" s="30">
        <v>42745</v>
      </c>
      <c r="BS884" s="899">
        <v>42776</v>
      </c>
      <c r="BT884" s="1203">
        <v>42804</v>
      </c>
      <c r="BU884" s="899">
        <v>42835</v>
      </c>
      <c r="BV884" s="1203">
        <v>42865</v>
      </c>
      <c r="BW884" s="899">
        <v>42896</v>
      </c>
      <c r="BX884" s="1203">
        <v>42926</v>
      </c>
      <c r="BY884" s="899">
        <v>42957</v>
      </c>
      <c r="BZ884" s="1203">
        <v>42988</v>
      </c>
      <c r="CA884" s="904">
        <v>43018</v>
      </c>
      <c r="CB884" s="1433">
        <v>43049</v>
      </c>
      <c r="CC884" s="1203">
        <v>43079</v>
      </c>
      <c r="CD884" s="899">
        <v>43110</v>
      </c>
      <c r="CE884" s="1203">
        <v>43141</v>
      </c>
      <c r="CF884" s="899">
        <v>43169</v>
      </c>
      <c r="CG884" s="899">
        <v>43200</v>
      </c>
    </row>
    <row r="885" spans="1:122" ht="30" hidden="1" customHeight="1" x14ac:dyDescent="0.25">
      <c r="A885" s="4722"/>
      <c r="B885" s="4685"/>
      <c r="C885" s="6" t="s">
        <v>83</v>
      </c>
      <c r="D885" s="6" t="s">
        <v>83</v>
      </c>
      <c r="E885" s="579" t="s">
        <v>53</v>
      </c>
      <c r="F885" s="579" t="s">
        <v>53</v>
      </c>
      <c r="G885" s="579" t="s">
        <v>53</v>
      </c>
      <c r="H885" s="579" t="s">
        <v>53</v>
      </c>
      <c r="I885" s="579" t="s">
        <v>53</v>
      </c>
      <c r="J885" s="579" t="s">
        <v>53</v>
      </c>
      <c r="K885" s="579" t="s">
        <v>53</v>
      </c>
      <c r="L885" s="514" t="s">
        <v>25</v>
      </c>
      <c r="M885" s="579" t="s">
        <v>53</v>
      </c>
      <c r="N885" s="580"/>
      <c r="O885" s="580"/>
      <c r="P885" s="580"/>
      <c r="Q885" s="580"/>
      <c r="R885" s="580"/>
      <c r="S885" s="580"/>
      <c r="T885" s="580"/>
      <c r="U885" s="218">
        <v>41214</v>
      </c>
      <c r="V885" s="221">
        <v>41244</v>
      </c>
      <c r="W885" s="175">
        <f>W886</f>
        <v>41274</v>
      </c>
      <c r="X885" s="45">
        <v>40923</v>
      </c>
      <c r="Y885" s="175">
        <v>41334</v>
      </c>
      <c r="Z885" s="45">
        <f t="shared" ref="Z885:AE885" si="947">Z886</f>
        <v>40999</v>
      </c>
      <c r="AA885" s="14">
        <f t="shared" si="947"/>
        <v>41029</v>
      </c>
      <c r="AB885" s="175">
        <f t="shared" si="947"/>
        <v>41425</v>
      </c>
      <c r="AC885" s="45">
        <f t="shared" si="947"/>
        <v>41455</v>
      </c>
      <c r="AD885" s="175">
        <f t="shared" si="947"/>
        <v>41121</v>
      </c>
      <c r="AE885" s="45">
        <f t="shared" si="947"/>
        <v>41517</v>
      </c>
      <c r="AF885" s="807">
        <v>41547</v>
      </c>
      <c r="AG885" s="45">
        <v>41578</v>
      </c>
      <c r="AH885" s="175">
        <v>41609</v>
      </c>
      <c r="AI885" s="45">
        <v>41275</v>
      </c>
      <c r="AJ885" s="14">
        <v>41289</v>
      </c>
      <c r="AK885" s="14">
        <v>41334</v>
      </c>
      <c r="AL885" s="38">
        <v>41365</v>
      </c>
      <c r="AM885" s="805">
        <v>41760</v>
      </c>
      <c r="AN885" s="805">
        <v>41791</v>
      </c>
      <c r="AO885" s="805">
        <v>41821</v>
      </c>
      <c r="AP885" s="805">
        <v>41852</v>
      </c>
      <c r="AQ885" s="805">
        <v>41883</v>
      </c>
      <c r="AR885" s="221">
        <v>41913</v>
      </c>
      <c r="AS885" s="221">
        <v>41944</v>
      </c>
      <c r="AT885" s="221">
        <v>41974</v>
      </c>
      <c r="AU885" s="225">
        <v>42005</v>
      </c>
      <c r="AV885" s="221">
        <v>42036</v>
      </c>
      <c r="AW885" s="225">
        <v>42064</v>
      </c>
      <c r="AX885" s="221">
        <v>42095</v>
      </c>
      <c r="AY885" s="221">
        <v>42125</v>
      </c>
      <c r="AZ885" s="221">
        <v>42156</v>
      </c>
      <c r="BA885" s="221">
        <v>42186</v>
      </c>
      <c r="BB885" s="221">
        <v>42217</v>
      </c>
      <c r="BC885" s="221">
        <v>42248</v>
      </c>
      <c r="BD885" s="221">
        <v>42278</v>
      </c>
      <c r="BE885" s="221">
        <v>42309</v>
      </c>
      <c r="BF885" s="805">
        <v>42339</v>
      </c>
      <c r="BG885" s="777" t="s">
        <v>106</v>
      </c>
      <c r="BH885" s="538" t="s">
        <v>384</v>
      </c>
      <c r="BI885" s="266"/>
      <c r="BJ885" s="538"/>
      <c r="BK885" s="266"/>
      <c r="BL885" s="186"/>
      <c r="BM885" s="1245"/>
      <c r="BN885" s="1338"/>
      <c r="BO885" s="221">
        <v>42644</v>
      </c>
      <c r="BP885" s="224">
        <v>42675</v>
      </c>
      <c r="BQ885" s="221">
        <v>42705</v>
      </c>
      <c r="BR885" s="224">
        <v>42736</v>
      </c>
      <c r="BS885" s="221">
        <v>42767</v>
      </c>
      <c r="BT885" s="224">
        <v>42795</v>
      </c>
      <c r="BU885" s="221">
        <v>42826</v>
      </c>
      <c r="BV885" s="224">
        <v>42856</v>
      </c>
      <c r="BW885" s="221">
        <v>42887</v>
      </c>
      <c r="BX885" s="224">
        <v>42917</v>
      </c>
      <c r="BY885" s="221">
        <v>42948</v>
      </c>
      <c r="BZ885" s="224">
        <v>42979</v>
      </c>
      <c r="CA885" s="805">
        <v>43009</v>
      </c>
      <c r="CB885" s="221">
        <f t="shared" ref="CB885:CG885" si="948">CB884-10</f>
        <v>43039</v>
      </c>
      <c r="CC885" s="224">
        <f t="shared" si="948"/>
        <v>43069</v>
      </c>
      <c r="CD885" s="221">
        <f t="shared" si="948"/>
        <v>43100</v>
      </c>
      <c r="CE885" s="224">
        <f t="shared" si="948"/>
        <v>43131</v>
      </c>
      <c r="CF885" s="221">
        <f t="shared" si="948"/>
        <v>43159</v>
      </c>
      <c r="CG885" s="221">
        <f t="shared" si="948"/>
        <v>43190</v>
      </c>
    </row>
    <row r="886" spans="1:122" ht="30" hidden="1" customHeight="1" x14ac:dyDescent="0.25">
      <c r="A886" s="4722"/>
      <c r="B886" s="4685"/>
      <c r="C886" s="6" t="s">
        <v>82</v>
      </c>
      <c r="D886" s="6" t="s">
        <v>82</v>
      </c>
      <c r="E886" s="513">
        <v>40359</v>
      </c>
      <c r="F886" s="513">
        <f>F884-10</f>
        <v>40755</v>
      </c>
      <c r="G886" s="513">
        <f>G884-10</f>
        <v>40788</v>
      </c>
      <c r="H886" s="513">
        <f>H884-10</f>
        <v>40816</v>
      </c>
      <c r="I886" s="513">
        <f>I884-10</f>
        <v>40847</v>
      </c>
      <c r="J886" s="513">
        <f>J884-10</f>
        <v>40512</v>
      </c>
      <c r="K886" s="511">
        <v>40907</v>
      </c>
      <c r="L886" s="514" t="s">
        <v>25</v>
      </c>
      <c r="M886" s="511">
        <v>40967</v>
      </c>
      <c r="N886" s="513">
        <f>N884-10</f>
        <v>40999</v>
      </c>
      <c r="O886" s="513">
        <f>O884-10</f>
        <v>41029</v>
      </c>
      <c r="P886" s="513">
        <f>P884-10</f>
        <v>41060</v>
      </c>
      <c r="Q886" s="513">
        <f>Q884-10</f>
        <v>41090</v>
      </c>
      <c r="R886" s="513">
        <f>R884-10</f>
        <v>41121</v>
      </c>
      <c r="S886" s="513">
        <v>41153</v>
      </c>
      <c r="T886" s="513">
        <f>T884-10</f>
        <v>41182</v>
      </c>
      <c r="U886" s="610">
        <f>U884-10</f>
        <v>41213</v>
      </c>
      <c r="V886" s="61">
        <f>V884-10</f>
        <v>41243</v>
      </c>
      <c r="W886" s="94">
        <f>W884-10</f>
        <v>41274</v>
      </c>
      <c r="X886" s="61">
        <f>X884-10</f>
        <v>40939</v>
      </c>
      <c r="Y886" s="94">
        <v>41334</v>
      </c>
      <c r="Z886" s="61">
        <f t="shared" ref="Z886:AE886" si="949">Z884-10</f>
        <v>40999</v>
      </c>
      <c r="AA886" s="62">
        <f t="shared" si="949"/>
        <v>41029</v>
      </c>
      <c r="AB886" s="94">
        <f t="shared" si="949"/>
        <v>41425</v>
      </c>
      <c r="AC886" s="61">
        <f t="shared" si="949"/>
        <v>41455</v>
      </c>
      <c r="AD886" s="94">
        <f t="shared" si="949"/>
        <v>41121</v>
      </c>
      <c r="AE886" s="61">
        <f t="shared" si="949"/>
        <v>41517</v>
      </c>
      <c r="AF886" s="295">
        <f>AF884-10</f>
        <v>41547</v>
      </c>
      <c r="AG886" s="61">
        <f>AG884-10</f>
        <v>41578</v>
      </c>
      <c r="AH886" s="94">
        <f>AH884-10</f>
        <v>41608</v>
      </c>
      <c r="AI886" s="45">
        <v>41275</v>
      </c>
      <c r="AJ886" s="14">
        <v>41289</v>
      </c>
      <c r="AK886" s="14">
        <v>41334</v>
      </c>
      <c r="AL886" s="38">
        <v>41365</v>
      </c>
      <c r="AM886" s="805">
        <f t="shared" ref="AM886:AR886" si="950">AM885</f>
        <v>41760</v>
      </c>
      <c r="AN886" s="805">
        <f t="shared" si="950"/>
        <v>41791</v>
      </c>
      <c r="AO886" s="805">
        <f t="shared" si="950"/>
        <v>41821</v>
      </c>
      <c r="AP886" s="805">
        <f t="shared" si="950"/>
        <v>41852</v>
      </c>
      <c r="AQ886" s="805">
        <f t="shared" si="950"/>
        <v>41883</v>
      </c>
      <c r="AR886" s="221">
        <f t="shared" si="950"/>
        <v>41913</v>
      </c>
      <c r="AS886" s="221">
        <f>AS885</f>
        <v>41944</v>
      </c>
      <c r="AT886" s="221">
        <f>AT885</f>
        <v>41974</v>
      </c>
      <c r="AU886" s="225">
        <f>AU885</f>
        <v>42005</v>
      </c>
      <c r="AV886" s="221">
        <f>AV885</f>
        <v>42036</v>
      </c>
      <c r="AW886" s="945">
        <v>42036</v>
      </c>
      <c r="AX886" s="221">
        <f t="shared" ref="AX886:BD886" si="951">AX885</f>
        <v>42095</v>
      </c>
      <c r="AY886" s="221">
        <f t="shared" si="951"/>
        <v>42125</v>
      </c>
      <c r="AZ886" s="221">
        <f t="shared" si="951"/>
        <v>42156</v>
      </c>
      <c r="BA886" s="221">
        <f t="shared" si="951"/>
        <v>42186</v>
      </c>
      <c r="BB886" s="221">
        <f t="shared" si="951"/>
        <v>42217</v>
      </c>
      <c r="BC886" s="221">
        <f t="shared" si="951"/>
        <v>42248</v>
      </c>
      <c r="BD886" s="221">
        <f t="shared" si="951"/>
        <v>42278</v>
      </c>
      <c r="BE886" s="221"/>
      <c r="BF886" s="221"/>
      <c r="BG886" s="993" t="s">
        <v>106</v>
      </c>
      <c r="BH886" s="895"/>
      <c r="BJ886" s="895"/>
      <c r="BL886" s="182"/>
      <c r="BO886" s="895"/>
      <c r="BP886" s="1"/>
      <c r="BQ886" s="895"/>
      <c r="BR886" s="1"/>
      <c r="BS886" s="895"/>
      <c r="BT886" s="1"/>
      <c r="BU886" s="895"/>
      <c r="BV886" s="1"/>
      <c r="BW886" s="895"/>
      <c r="BX886" s="1"/>
      <c r="BY886" s="895"/>
      <c r="BZ886" s="1"/>
      <c r="CA886" s="901"/>
      <c r="CB886" s="895"/>
      <c r="CD886" s="895"/>
      <c r="CF886" s="895"/>
      <c r="CG886" s="895"/>
    </row>
    <row r="887" spans="1:122" ht="30" hidden="1" customHeight="1" x14ac:dyDescent="0.25">
      <c r="A887" s="4722"/>
      <c r="B887" s="4685"/>
      <c r="C887" s="6" t="s">
        <v>15</v>
      </c>
      <c r="D887" s="6" t="s">
        <v>15</v>
      </c>
      <c r="E887" s="513">
        <v>40292</v>
      </c>
      <c r="F887" s="513">
        <f>F891+5</f>
        <v>40688</v>
      </c>
      <c r="G887" s="513">
        <f>G891+5</f>
        <v>40721</v>
      </c>
      <c r="H887" s="513">
        <f>H891+5</f>
        <v>40749</v>
      </c>
      <c r="I887" s="513">
        <f>I891+3</f>
        <v>40772</v>
      </c>
      <c r="J887" s="513">
        <f>J891+3</f>
        <v>40442</v>
      </c>
      <c r="K887" s="513">
        <f>K891+3</f>
        <v>40837</v>
      </c>
      <c r="L887" s="514" t="s">
        <v>25</v>
      </c>
      <c r="M887" s="513">
        <f t="shared" ref="M887:W887" si="952">M891+3</f>
        <v>40861</v>
      </c>
      <c r="N887" s="513">
        <f t="shared" si="952"/>
        <v>40893</v>
      </c>
      <c r="O887" s="513">
        <f t="shared" si="952"/>
        <v>40959</v>
      </c>
      <c r="P887" s="513">
        <f t="shared" si="952"/>
        <v>40980</v>
      </c>
      <c r="Q887" s="513">
        <f t="shared" si="952"/>
        <v>41010</v>
      </c>
      <c r="R887" s="513">
        <f t="shared" si="952"/>
        <v>41050</v>
      </c>
      <c r="S887" s="513">
        <f t="shared" si="952"/>
        <v>41083</v>
      </c>
      <c r="T887" s="513">
        <f t="shared" si="952"/>
        <v>41116</v>
      </c>
      <c r="U887" s="610">
        <f t="shared" si="952"/>
        <v>41132</v>
      </c>
      <c r="V887" s="61">
        <f t="shared" si="952"/>
        <v>41162</v>
      </c>
      <c r="W887" s="94">
        <f t="shared" si="952"/>
        <v>41202</v>
      </c>
      <c r="X887" s="62" t="s">
        <v>25</v>
      </c>
      <c r="Y887" s="94">
        <f t="shared" ref="Y887:AI887" si="953">Y891+3</f>
        <v>41246</v>
      </c>
      <c r="Z887" s="61">
        <f t="shared" si="953"/>
        <v>40907</v>
      </c>
      <c r="AA887" s="62">
        <f t="shared" si="953"/>
        <v>40927</v>
      </c>
      <c r="AB887" s="94">
        <f t="shared" si="953"/>
        <v>41328</v>
      </c>
      <c r="AC887" s="61">
        <f t="shared" si="953"/>
        <v>41363</v>
      </c>
      <c r="AD887" s="94">
        <f t="shared" si="953"/>
        <v>41029</v>
      </c>
      <c r="AE887" s="61">
        <f t="shared" si="953"/>
        <v>41435</v>
      </c>
      <c r="AF887" s="295">
        <f t="shared" si="953"/>
        <v>41467</v>
      </c>
      <c r="AG887" s="61">
        <f t="shared" si="953"/>
        <v>41498</v>
      </c>
      <c r="AH887" s="94">
        <f t="shared" si="953"/>
        <v>41528</v>
      </c>
      <c r="AI887" s="61">
        <f t="shared" si="953"/>
        <v>41195</v>
      </c>
      <c r="AJ887" s="62" t="s">
        <v>25</v>
      </c>
      <c r="AK887" s="61">
        <f t="shared" ref="AK887:AR887" si="954">AK891+3</f>
        <v>41234</v>
      </c>
      <c r="AL887" s="295">
        <f t="shared" si="954"/>
        <v>41265</v>
      </c>
      <c r="AM887" s="295">
        <f t="shared" si="954"/>
        <v>41660</v>
      </c>
      <c r="AN887" s="295">
        <f t="shared" si="954"/>
        <v>41698</v>
      </c>
      <c r="AO887" s="295">
        <f t="shared" si="954"/>
        <v>41736</v>
      </c>
      <c r="AP887" s="295">
        <f t="shared" si="954"/>
        <v>41771</v>
      </c>
      <c r="AQ887" s="295">
        <f t="shared" si="954"/>
        <v>41799</v>
      </c>
      <c r="AR887" s="61">
        <f t="shared" si="954"/>
        <v>41827</v>
      </c>
      <c r="AS887" s="61">
        <f>AS891+3</f>
        <v>41858</v>
      </c>
      <c r="AT887" s="61">
        <f>AT891+3</f>
        <v>41893</v>
      </c>
      <c r="AU887" s="62">
        <f>AU891+3</f>
        <v>41926</v>
      </c>
      <c r="AV887" s="61">
        <f>AV891+3</f>
        <v>41926</v>
      </c>
      <c r="AW887" s="191">
        <v>41959</v>
      </c>
      <c r="AX887" s="61">
        <f t="shared" ref="AX887:BD887" si="955">AX891+3</f>
        <v>42018</v>
      </c>
      <c r="AY887" s="61">
        <f t="shared" si="955"/>
        <v>42048</v>
      </c>
      <c r="AZ887" s="61">
        <f t="shared" si="955"/>
        <v>42079</v>
      </c>
      <c r="BA887" s="61">
        <f t="shared" si="955"/>
        <v>42109</v>
      </c>
      <c r="BB887" s="61">
        <f t="shared" si="955"/>
        <v>42140</v>
      </c>
      <c r="BC887" s="61">
        <f t="shared" si="955"/>
        <v>42171</v>
      </c>
      <c r="BD887" s="61">
        <f t="shared" si="955"/>
        <v>42201</v>
      </c>
      <c r="BE887" s="61"/>
      <c r="BF887" s="61"/>
      <c r="BG887" s="99" t="s">
        <v>106</v>
      </c>
      <c r="BH887" s="895"/>
      <c r="BJ887" s="895"/>
      <c r="BL887" s="182"/>
      <c r="BO887" s="895"/>
      <c r="BP887" s="1"/>
      <c r="BQ887" s="895"/>
      <c r="BR887" s="1"/>
      <c r="BS887" s="895"/>
      <c r="BT887" s="1"/>
      <c r="BU887" s="895"/>
      <c r="BV887" s="1"/>
      <c r="BW887" s="895"/>
      <c r="BX887" s="1"/>
      <c r="BY887" s="895"/>
      <c r="BZ887" s="1"/>
      <c r="CA887" s="901"/>
      <c r="CB887" s="895"/>
      <c r="CD887" s="895"/>
      <c r="CF887" s="895"/>
      <c r="CG887" s="895"/>
    </row>
    <row r="888" spans="1:122" s="206" customFormat="1" ht="30" hidden="1" customHeight="1" x14ac:dyDescent="0.25">
      <c r="A888" s="4722"/>
      <c r="B888" s="4685"/>
      <c r="C888" s="599" t="s">
        <v>36</v>
      </c>
      <c r="D888" s="599" t="s">
        <v>36</v>
      </c>
      <c r="E888" s="581">
        <v>40324</v>
      </c>
      <c r="F888" s="581">
        <f t="shared" ref="F888:K888" si="956">F891+35</f>
        <v>40718</v>
      </c>
      <c r="G888" s="581">
        <f t="shared" si="956"/>
        <v>40751</v>
      </c>
      <c r="H888" s="581">
        <f t="shared" si="956"/>
        <v>40779</v>
      </c>
      <c r="I888" s="581">
        <f t="shared" si="956"/>
        <v>40804</v>
      </c>
      <c r="J888" s="581">
        <f t="shared" si="956"/>
        <v>40474</v>
      </c>
      <c r="K888" s="581">
        <f t="shared" si="956"/>
        <v>40869</v>
      </c>
      <c r="L888" s="582" t="s">
        <v>25</v>
      </c>
      <c r="M888" s="581">
        <f t="shared" ref="M888:W888" si="957">M891+35</f>
        <v>40893</v>
      </c>
      <c r="N888" s="581">
        <f t="shared" si="957"/>
        <v>40925</v>
      </c>
      <c r="O888" s="581">
        <f t="shared" si="957"/>
        <v>40991</v>
      </c>
      <c r="P888" s="581">
        <f t="shared" si="957"/>
        <v>41012</v>
      </c>
      <c r="Q888" s="581">
        <f t="shared" si="957"/>
        <v>41042</v>
      </c>
      <c r="R888" s="581">
        <f t="shared" si="957"/>
        <v>41082</v>
      </c>
      <c r="S888" s="581">
        <f t="shared" si="957"/>
        <v>41115</v>
      </c>
      <c r="T888" s="581">
        <f t="shared" si="957"/>
        <v>41148</v>
      </c>
      <c r="U888" s="611">
        <f t="shared" si="957"/>
        <v>41164</v>
      </c>
      <c r="V888" s="627">
        <f t="shared" si="957"/>
        <v>41194</v>
      </c>
      <c r="W888" s="632">
        <f t="shared" si="957"/>
        <v>41234</v>
      </c>
      <c r="X888" s="637" t="s">
        <v>25</v>
      </c>
      <c r="Y888" s="632">
        <f t="shared" ref="Y888:AI888" si="958">Y891+35</f>
        <v>41278</v>
      </c>
      <c r="Z888" s="627">
        <f t="shared" si="958"/>
        <v>40939</v>
      </c>
      <c r="AA888" s="637">
        <f t="shared" si="958"/>
        <v>40959</v>
      </c>
      <c r="AB888" s="632">
        <f t="shared" si="958"/>
        <v>41360</v>
      </c>
      <c r="AC888" s="627">
        <f t="shared" si="958"/>
        <v>41395</v>
      </c>
      <c r="AD888" s="632">
        <f t="shared" si="958"/>
        <v>41061</v>
      </c>
      <c r="AE888" s="627">
        <f t="shared" si="958"/>
        <v>41467</v>
      </c>
      <c r="AF888" s="808">
        <f t="shared" si="958"/>
        <v>41499</v>
      </c>
      <c r="AG888" s="627">
        <f t="shared" si="958"/>
        <v>41530</v>
      </c>
      <c r="AH888" s="632">
        <f t="shared" si="958"/>
        <v>41560</v>
      </c>
      <c r="AI888" s="627">
        <f t="shared" si="958"/>
        <v>41227</v>
      </c>
      <c r="AJ888" s="637" t="s">
        <v>25</v>
      </c>
      <c r="AK888" s="627">
        <f t="shared" ref="AK888:AR888" si="959">AK891+35</f>
        <v>41266</v>
      </c>
      <c r="AL888" s="808">
        <f t="shared" si="959"/>
        <v>41297</v>
      </c>
      <c r="AM888" s="808">
        <f t="shared" si="959"/>
        <v>41692</v>
      </c>
      <c r="AN888" s="808">
        <f t="shared" si="959"/>
        <v>41730</v>
      </c>
      <c r="AO888" s="808">
        <f t="shared" si="959"/>
        <v>41768</v>
      </c>
      <c r="AP888" s="808">
        <f t="shared" si="959"/>
        <v>41803</v>
      </c>
      <c r="AQ888" s="808">
        <f t="shared" si="959"/>
        <v>41831</v>
      </c>
      <c r="AR888" s="627">
        <f t="shared" si="959"/>
        <v>41859</v>
      </c>
      <c r="AS888" s="627">
        <f>AS891+35</f>
        <v>41890</v>
      </c>
      <c r="AT888" s="627">
        <f>AT891+35</f>
        <v>41925</v>
      </c>
      <c r="AU888" s="637">
        <f>AU891+35</f>
        <v>41958</v>
      </c>
      <c r="AV888" s="627"/>
      <c r="AW888" s="946">
        <v>41991</v>
      </c>
      <c r="AX888" s="627">
        <f t="shared" ref="AX888:BD888" si="960">AX891+35</f>
        <v>42050</v>
      </c>
      <c r="AY888" s="627">
        <f t="shared" si="960"/>
        <v>42080</v>
      </c>
      <c r="AZ888" s="627">
        <f t="shared" si="960"/>
        <v>42111</v>
      </c>
      <c r="BA888" s="627">
        <f t="shared" si="960"/>
        <v>42141</v>
      </c>
      <c r="BB888" s="627">
        <f t="shared" si="960"/>
        <v>42172</v>
      </c>
      <c r="BC888" s="627">
        <f t="shared" si="960"/>
        <v>42203</v>
      </c>
      <c r="BD888" s="627">
        <f t="shared" si="960"/>
        <v>42233</v>
      </c>
      <c r="BE888" s="627"/>
      <c r="BF888" s="627"/>
      <c r="BG888" s="1160" t="s">
        <v>106</v>
      </c>
      <c r="BH888" s="1208"/>
      <c r="BJ888" s="1208"/>
      <c r="BL888" s="1246"/>
      <c r="BM888" s="1247"/>
      <c r="BN888" s="1247"/>
      <c r="BO888" s="1208"/>
      <c r="BP888" s="2092"/>
      <c r="BQ888" s="1208"/>
      <c r="BR888" s="2092"/>
      <c r="BS888" s="1208"/>
      <c r="BT888" s="2092"/>
      <c r="BU888" s="1208"/>
      <c r="BV888" s="2092"/>
      <c r="BW888" s="1208"/>
      <c r="BX888" s="2092"/>
      <c r="BY888" s="1208"/>
      <c r="BZ888" s="2092"/>
      <c r="CA888" s="2905"/>
      <c r="CB888" s="1208"/>
      <c r="CD888" s="1208"/>
      <c r="CF888" s="1208"/>
      <c r="CG888" s="1208"/>
      <c r="CH888" s="15"/>
      <c r="CI888" s="15"/>
      <c r="CJ888" s="15"/>
      <c r="CK888" s="15"/>
      <c r="CL888" s="15"/>
      <c r="CM888" s="15"/>
      <c r="CN888" s="15"/>
      <c r="CO888" s="15"/>
      <c r="CP888" s="15"/>
      <c r="CQ888" s="2095"/>
      <c r="CR888" s="2095"/>
      <c r="CS888" s="15"/>
      <c r="CT888" s="15"/>
      <c r="CU888" s="15"/>
      <c r="CV888" s="15"/>
      <c r="CW888" s="3749"/>
      <c r="CX888" s="3749"/>
      <c r="CY888" s="3749"/>
      <c r="CZ888" s="3749"/>
      <c r="DA888" s="3749"/>
      <c r="DB888" s="3749"/>
      <c r="DC888" s="3749"/>
      <c r="DD888" s="3749"/>
      <c r="DE888" s="3749"/>
      <c r="DF888" s="3749"/>
      <c r="DG888" s="3749"/>
      <c r="DH888" s="3749"/>
      <c r="DI888" s="3749"/>
      <c r="DJ888" s="3749"/>
      <c r="DK888" s="3749"/>
      <c r="DL888" s="15"/>
      <c r="DM888" s="2095"/>
      <c r="DN888" s="15"/>
      <c r="DO888" s="15"/>
      <c r="DP888" s="15"/>
      <c r="DQ888" s="15"/>
      <c r="DR888" s="15"/>
    </row>
    <row r="889" spans="1:122" s="206" customFormat="1" ht="30" hidden="1" customHeight="1" x14ac:dyDescent="0.25">
      <c r="A889" s="4722"/>
      <c r="B889" s="4685"/>
      <c r="C889" s="599" t="s">
        <v>64</v>
      </c>
      <c r="D889" s="599" t="s">
        <v>64</v>
      </c>
      <c r="E889" s="581">
        <f t="shared" ref="E889:J889" si="961">E891+14</f>
        <v>40293</v>
      </c>
      <c r="F889" s="581">
        <f t="shared" si="961"/>
        <v>40697</v>
      </c>
      <c r="G889" s="581">
        <f t="shared" si="961"/>
        <v>40730</v>
      </c>
      <c r="H889" s="581">
        <f t="shared" si="961"/>
        <v>40758</v>
      </c>
      <c r="I889" s="581">
        <f t="shared" si="961"/>
        <v>40783</v>
      </c>
      <c r="J889" s="581">
        <f t="shared" si="961"/>
        <v>40453</v>
      </c>
      <c r="K889" s="581">
        <f>K891+14</f>
        <v>40848</v>
      </c>
      <c r="L889" s="582" t="s">
        <v>25</v>
      </c>
      <c r="M889" s="581">
        <f t="shared" ref="M889:W889" si="962">M891+14</f>
        <v>40872</v>
      </c>
      <c r="N889" s="581">
        <f t="shared" si="962"/>
        <v>40904</v>
      </c>
      <c r="O889" s="581">
        <f t="shared" si="962"/>
        <v>40970</v>
      </c>
      <c r="P889" s="581">
        <f t="shared" si="962"/>
        <v>40991</v>
      </c>
      <c r="Q889" s="581">
        <f t="shared" si="962"/>
        <v>41021</v>
      </c>
      <c r="R889" s="581">
        <f t="shared" si="962"/>
        <v>41061</v>
      </c>
      <c r="S889" s="581">
        <f t="shared" si="962"/>
        <v>41094</v>
      </c>
      <c r="T889" s="581">
        <f t="shared" si="962"/>
        <v>41127</v>
      </c>
      <c r="U889" s="611">
        <f t="shared" si="962"/>
        <v>41143</v>
      </c>
      <c r="V889" s="627">
        <f t="shared" si="962"/>
        <v>41173</v>
      </c>
      <c r="W889" s="632">
        <f t="shared" si="962"/>
        <v>41213</v>
      </c>
      <c r="X889" s="637" t="s">
        <v>25</v>
      </c>
      <c r="Y889" s="632">
        <f t="shared" ref="Y889:AI889" si="963">Y891+14</f>
        <v>41257</v>
      </c>
      <c r="Z889" s="627">
        <f t="shared" si="963"/>
        <v>40918</v>
      </c>
      <c r="AA889" s="637">
        <f t="shared" si="963"/>
        <v>40938</v>
      </c>
      <c r="AB889" s="632">
        <f t="shared" si="963"/>
        <v>41339</v>
      </c>
      <c r="AC889" s="627">
        <f t="shared" si="963"/>
        <v>41374</v>
      </c>
      <c r="AD889" s="632">
        <f t="shared" si="963"/>
        <v>41040</v>
      </c>
      <c r="AE889" s="627">
        <f t="shared" si="963"/>
        <v>41446</v>
      </c>
      <c r="AF889" s="808">
        <f t="shared" si="963"/>
        <v>41478</v>
      </c>
      <c r="AG889" s="627">
        <f t="shared" si="963"/>
        <v>41509</v>
      </c>
      <c r="AH889" s="632">
        <f t="shared" si="963"/>
        <v>41539</v>
      </c>
      <c r="AI889" s="627">
        <f t="shared" si="963"/>
        <v>41206</v>
      </c>
      <c r="AJ889" s="637" t="s">
        <v>25</v>
      </c>
      <c r="AK889" s="627">
        <f t="shared" ref="AK889:AR889" si="964">AK891+14</f>
        <v>41245</v>
      </c>
      <c r="AL889" s="808">
        <f t="shared" si="964"/>
        <v>41276</v>
      </c>
      <c r="AM889" s="808">
        <f t="shared" si="964"/>
        <v>41671</v>
      </c>
      <c r="AN889" s="808">
        <f t="shared" si="964"/>
        <v>41709</v>
      </c>
      <c r="AO889" s="808">
        <f t="shared" si="964"/>
        <v>41747</v>
      </c>
      <c r="AP889" s="808">
        <f t="shared" si="964"/>
        <v>41782</v>
      </c>
      <c r="AQ889" s="808">
        <f t="shared" si="964"/>
        <v>41810</v>
      </c>
      <c r="AR889" s="627">
        <f t="shared" si="964"/>
        <v>41838</v>
      </c>
      <c r="AS889" s="627">
        <f>AS891+14</f>
        <v>41869</v>
      </c>
      <c r="AT889" s="627">
        <f>AT891+14</f>
        <v>41904</v>
      </c>
      <c r="AU889" s="637">
        <f>AU891+14</f>
        <v>41937</v>
      </c>
      <c r="AV889" s="627"/>
      <c r="AW889" s="946">
        <v>41970</v>
      </c>
      <c r="AX889" s="627">
        <f t="shared" ref="AX889:BD889" si="965">AX891+14</f>
        <v>42029</v>
      </c>
      <c r="AY889" s="627">
        <f t="shared" si="965"/>
        <v>42059</v>
      </c>
      <c r="AZ889" s="627">
        <f t="shared" si="965"/>
        <v>42090</v>
      </c>
      <c r="BA889" s="627">
        <f t="shared" si="965"/>
        <v>42120</v>
      </c>
      <c r="BB889" s="627">
        <f t="shared" si="965"/>
        <v>42151</v>
      </c>
      <c r="BC889" s="627">
        <f t="shared" si="965"/>
        <v>42182</v>
      </c>
      <c r="BD889" s="627">
        <f t="shared" si="965"/>
        <v>42212</v>
      </c>
      <c r="BE889" s="627"/>
      <c r="BF889" s="627"/>
      <c r="BG889" s="1160" t="s">
        <v>106</v>
      </c>
      <c r="BH889" s="1208"/>
      <c r="BJ889" s="1208"/>
      <c r="BL889" s="1246"/>
      <c r="BM889" s="1247"/>
      <c r="BN889" s="1247"/>
      <c r="BO889" s="1208"/>
      <c r="BP889" s="2092"/>
      <c r="BQ889" s="1208"/>
      <c r="BR889" s="2092"/>
      <c r="BS889" s="1208"/>
      <c r="BT889" s="2092"/>
      <c r="BU889" s="1208"/>
      <c r="BV889" s="2092"/>
      <c r="BW889" s="1208"/>
      <c r="BX889" s="2092"/>
      <c r="BY889" s="1208"/>
      <c r="BZ889" s="2092"/>
      <c r="CA889" s="2905"/>
      <c r="CB889" s="1208"/>
      <c r="CD889" s="1208"/>
      <c r="CF889" s="1208"/>
      <c r="CG889" s="1208"/>
      <c r="CH889" s="15"/>
      <c r="CI889" s="15"/>
      <c r="CJ889" s="15"/>
      <c r="CK889" s="15"/>
      <c r="CL889" s="15"/>
      <c r="CM889" s="15"/>
      <c r="CN889" s="15"/>
      <c r="CO889" s="15"/>
      <c r="CP889" s="15"/>
      <c r="CQ889" s="2095"/>
      <c r="CR889" s="2095"/>
      <c r="CS889" s="15"/>
      <c r="CT889" s="15"/>
      <c r="CU889" s="15"/>
      <c r="CV889" s="15"/>
      <c r="CW889" s="3749"/>
      <c r="CX889" s="3749"/>
      <c r="CY889" s="3749"/>
      <c r="CZ889" s="3749"/>
      <c r="DA889" s="3749"/>
      <c r="DB889" s="3749"/>
      <c r="DC889" s="3749"/>
      <c r="DD889" s="3749"/>
      <c r="DE889" s="3749"/>
      <c r="DF889" s="3749"/>
      <c r="DG889" s="3749"/>
      <c r="DH889" s="3749"/>
      <c r="DI889" s="3749"/>
      <c r="DJ889" s="3749"/>
      <c r="DK889" s="3749"/>
      <c r="DL889" s="15"/>
      <c r="DM889" s="2095"/>
      <c r="DN889" s="15"/>
      <c r="DO889" s="15"/>
      <c r="DP889" s="15"/>
      <c r="DQ889" s="15"/>
      <c r="DR889" s="15"/>
    </row>
    <row r="890" spans="1:122" s="206" customFormat="1" ht="30" hidden="1" customHeight="1" x14ac:dyDescent="0.25">
      <c r="A890" s="4722"/>
      <c r="B890" s="4685"/>
      <c r="C890" s="599" t="s">
        <v>65</v>
      </c>
      <c r="D890" s="599" t="s">
        <v>65</v>
      </c>
      <c r="E890" s="581">
        <f>E892+14</f>
        <v>40303</v>
      </c>
      <c r="F890" s="583">
        <f t="shared" ref="F890:K890" si="966">F889</f>
        <v>40697</v>
      </c>
      <c r="G890" s="583">
        <f t="shared" si="966"/>
        <v>40730</v>
      </c>
      <c r="H890" s="583">
        <f t="shared" si="966"/>
        <v>40758</v>
      </c>
      <c r="I890" s="583">
        <f t="shared" si="966"/>
        <v>40783</v>
      </c>
      <c r="J890" s="583">
        <f t="shared" si="966"/>
        <v>40453</v>
      </c>
      <c r="K890" s="583">
        <f t="shared" si="966"/>
        <v>40848</v>
      </c>
      <c r="L890" s="584" t="s">
        <v>25</v>
      </c>
      <c r="M890" s="583">
        <f t="shared" ref="M890:W890" si="967">M889</f>
        <v>40872</v>
      </c>
      <c r="N890" s="583">
        <f t="shared" si="967"/>
        <v>40904</v>
      </c>
      <c r="O890" s="583">
        <f t="shared" si="967"/>
        <v>40970</v>
      </c>
      <c r="P890" s="583">
        <f t="shared" si="967"/>
        <v>40991</v>
      </c>
      <c r="Q890" s="583">
        <f t="shared" si="967"/>
        <v>41021</v>
      </c>
      <c r="R890" s="583">
        <f t="shared" si="967"/>
        <v>41061</v>
      </c>
      <c r="S890" s="583">
        <f t="shared" si="967"/>
        <v>41094</v>
      </c>
      <c r="T890" s="583">
        <f t="shared" si="967"/>
        <v>41127</v>
      </c>
      <c r="U890" s="612">
        <f t="shared" si="967"/>
        <v>41143</v>
      </c>
      <c r="V890" s="628">
        <f t="shared" si="967"/>
        <v>41173</v>
      </c>
      <c r="W890" s="633">
        <f t="shared" si="967"/>
        <v>41213</v>
      </c>
      <c r="X890" s="638" t="s">
        <v>25</v>
      </c>
      <c r="Y890" s="633">
        <f t="shared" ref="Y890:AI890" si="968">Y889</f>
        <v>41257</v>
      </c>
      <c r="Z890" s="628">
        <f t="shared" si="968"/>
        <v>40918</v>
      </c>
      <c r="AA890" s="638">
        <f t="shared" si="968"/>
        <v>40938</v>
      </c>
      <c r="AB890" s="633">
        <f t="shared" si="968"/>
        <v>41339</v>
      </c>
      <c r="AC890" s="628">
        <f t="shared" si="968"/>
        <v>41374</v>
      </c>
      <c r="AD890" s="633">
        <f t="shared" si="968"/>
        <v>41040</v>
      </c>
      <c r="AE890" s="628">
        <f t="shared" si="968"/>
        <v>41446</v>
      </c>
      <c r="AF890" s="809">
        <f t="shared" si="968"/>
        <v>41478</v>
      </c>
      <c r="AG890" s="628">
        <f t="shared" si="968"/>
        <v>41509</v>
      </c>
      <c r="AH890" s="633">
        <f t="shared" si="968"/>
        <v>41539</v>
      </c>
      <c r="AI890" s="628">
        <f t="shared" si="968"/>
        <v>41206</v>
      </c>
      <c r="AJ890" s="638" t="s">
        <v>25</v>
      </c>
      <c r="AK890" s="628">
        <f t="shared" ref="AK890:AR890" si="969">AK889</f>
        <v>41245</v>
      </c>
      <c r="AL890" s="809">
        <f t="shared" si="969"/>
        <v>41276</v>
      </c>
      <c r="AM890" s="809">
        <f t="shared" si="969"/>
        <v>41671</v>
      </c>
      <c r="AN890" s="809">
        <f t="shared" si="969"/>
        <v>41709</v>
      </c>
      <c r="AO890" s="809">
        <f t="shared" si="969"/>
        <v>41747</v>
      </c>
      <c r="AP890" s="809">
        <f t="shared" si="969"/>
        <v>41782</v>
      </c>
      <c r="AQ890" s="809">
        <f t="shared" si="969"/>
        <v>41810</v>
      </c>
      <c r="AR890" s="628">
        <f t="shared" si="969"/>
        <v>41838</v>
      </c>
      <c r="AS890" s="628">
        <f>AS889</f>
        <v>41869</v>
      </c>
      <c r="AT890" s="628">
        <f>AT889</f>
        <v>41904</v>
      </c>
      <c r="AU890" s="638">
        <f>AU889</f>
        <v>41937</v>
      </c>
      <c r="AV890" s="628"/>
      <c r="AW890" s="946">
        <v>41970</v>
      </c>
      <c r="AX890" s="628">
        <f t="shared" ref="AX890:BD890" si="970">AX889</f>
        <v>42029</v>
      </c>
      <c r="AY890" s="628">
        <f t="shared" si="970"/>
        <v>42059</v>
      </c>
      <c r="AZ890" s="628">
        <f t="shared" si="970"/>
        <v>42090</v>
      </c>
      <c r="BA890" s="628">
        <f t="shared" si="970"/>
        <v>42120</v>
      </c>
      <c r="BB890" s="628">
        <f t="shared" si="970"/>
        <v>42151</v>
      </c>
      <c r="BC890" s="628">
        <f t="shared" si="970"/>
        <v>42182</v>
      </c>
      <c r="BD890" s="628">
        <f t="shared" si="970"/>
        <v>42212</v>
      </c>
      <c r="BE890" s="628"/>
      <c r="BF890" s="628"/>
      <c r="BG890" s="1161" t="s">
        <v>106</v>
      </c>
      <c r="BH890" s="1208"/>
      <c r="BJ890" s="1208"/>
      <c r="BL890" s="1246"/>
      <c r="BM890" s="1247"/>
      <c r="BN890" s="1247"/>
      <c r="BO890" s="1208"/>
      <c r="BP890" s="2092"/>
      <c r="BQ890" s="1208"/>
      <c r="BR890" s="2092"/>
      <c r="BS890" s="1208"/>
      <c r="BT890" s="2092"/>
      <c r="BU890" s="1208"/>
      <c r="BV890" s="2092"/>
      <c r="BW890" s="1208"/>
      <c r="BX890" s="2092"/>
      <c r="BY890" s="1208"/>
      <c r="BZ890" s="2092"/>
      <c r="CA890" s="2905"/>
      <c r="CB890" s="1208"/>
      <c r="CD890" s="1208"/>
      <c r="CF890" s="1208"/>
      <c r="CG890" s="1208"/>
      <c r="CH890" s="15"/>
      <c r="CI890" s="15"/>
      <c r="CJ890" s="15"/>
      <c r="CK890" s="15"/>
      <c r="CL890" s="15"/>
      <c r="CM890" s="15"/>
      <c r="CN890" s="15"/>
      <c r="CO890" s="15"/>
      <c r="CP890" s="15"/>
      <c r="CQ890" s="2095"/>
      <c r="CR890" s="2095"/>
      <c r="CS890" s="15"/>
      <c r="CT890" s="15"/>
      <c r="CU890" s="15"/>
      <c r="CV890" s="15"/>
      <c r="CW890" s="3749"/>
      <c r="CX890" s="3749"/>
      <c r="CY890" s="3749"/>
      <c r="CZ890" s="3749"/>
      <c r="DA890" s="3749"/>
      <c r="DB890" s="3749"/>
      <c r="DC890" s="3749"/>
      <c r="DD890" s="3749"/>
      <c r="DE890" s="3749"/>
      <c r="DF890" s="3749"/>
      <c r="DG890" s="3749"/>
      <c r="DH890" s="3749"/>
      <c r="DI890" s="3749"/>
      <c r="DJ890" s="3749"/>
      <c r="DK890" s="3749"/>
      <c r="DL890" s="15"/>
      <c r="DM890" s="2095"/>
      <c r="DN890" s="15"/>
      <c r="DO890" s="15"/>
      <c r="DP890" s="15"/>
      <c r="DQ890" s="15"/>
      <c r="DR890" s="15"/>
    </row>
    <row r="891" spans="1:122" ht="30" hidden="1" customHeight="1" x14ac:dyDescent="0.25">
      <c r="A891" s="4722"/>
      <c r="B891" s="4685"/>
      <c r="C891" s="3658" t="s">
        <v>269</v>
      </c>
      <c r="D891" s="3658" t="s">
        <v>269</v>
      </c>
      <c r="E891" s="585">
        <v>40279</v>
      </c>
      <c r="F891" s="585">
        <f>F886-72</f>
        <v>40683</v>
      </c>
      <c r="G891" s="585">
        <f>G886-72</f>
        <v>40716</v>
      </c>
      <c r="H891" s="585">
        <f>H886-72</f>
        <v>40744</v>
      </c>
      <c r="I891" s="585">
        <f>I886-78</f>
        <v>40769</v>
      </c>
      <c r="J891" s="585">
        <f>J886-73</f>
        <v>40439</v>
      </c>
      <c r="K891" s="585">
        <f>K886-73</f>
        <v>40834</v>
      </c>
      <c r="L891" s="586" t="s">
        <v>25</v>
      </c>
      <c r="M891" s="585">
        <f>M886-109</f>
        <v>40858</v>
      </c>
      <c r="N891" s="587">
        <f>N886-109</f>
        <v>40890</v>
      </c>
      <c r="O891" s="585">
        <f>O886-73</f>
        <v>40956</v>
      </c>
      <c r="P891" s="585">
        <f>P886-83</f>
        <v>40977</v>
      </c>
      <c r="Q891" s="585">
        <f>Q886-83</f>
        <v>41007</v>
      </c>
      <c r="R891" s="585">
        <f>R886-74</f>
        <v>41047</v>
      </c>
      <c r="S891" s="585">
        <f>S886-73</f>
        <v>41080</v>
      </c>
      <c r="T891" s="585">
        <f>T886-69</f>
        <v>41113</v>
      </c>
      <c r="U891" s="613">
        <f>U885-85</f>
        <v>41129</v>
      </c>
      <c r="V891" s="305">
        <f>V885-85</f>
        <v>41159</v>
      </c>
      <c r="W891" s="172">
        <f>W886-75</f>
        <v>41199</v>
      </c>
      <c r="X891" s="639" t="s">
        <v>25</v>
      </c>
      <c r="Y891" s="172">
        <f>Y886-91</f>
        <v>41243</v>
      </c>
      <c r="Z891" s="75">
        <f>Z886-95</f>
        <v>40904</v>
      </c>
      <c r="AA891" s="639">
        <f>AA886-105</f>
        <v>40924</v>
      </c>
      <c r="AB891" s="172">
        <f>AB886-100</f>
        <v>41325</v>
      </c>
      <c r="AC891" s="305">
        <f>AC886-95</f>
        <v>41360</v>
      </c>
      <c r="AD891" s="645">
        <f>AD886-95</f>
        <v>41026</v>
      </c>
      <c r="AE891" s="75">
        <f>AE886-85</f>
        <v>41432</v>
      </c>
      <c r="AF891" s="810">
        <f>AF886-83</f>
        <v>41464</v>
      </c>
      <c r="AG891" s="75">
        <f>AG886-83</f>
        <v>41495</v>
      </c>
      <c r="AH891" s="172">
        <f>AH886-83</f>
        <v>41525</v>
      </c>
      <c r="AI891" s="75">
        <f>AI886-83</f>
        <v>41192</v>
      </c>
      <c r="AJ891" s="639" t="s">
        <v>25</v>
      </c>
      <c r="AK891" s="75">
        <f>AK886-103</f>
        <v>41231</v>
      </c>
      <c r="AL891" s="810">
        <f>AL886-103</f>
        <v>41262</v>
      </c>
      <c r="AM891" s="810">
        <f>AM886-103</f>
        <v>41657</v>
      </c>
      <c r="AN891" s="810">
        <f>AN886-96</f>
        <v>41695</v>
      </c>
      <c r="AO891" s="810">
        <f>AO886-88</f>
        <v>41733</v>
      </c>
      <c r="AP891" s="810">
        <f>AP886-84</f>
        <v>41768</v>
      </c>
      <c r="AQ891" s="810">
        <f>AQ886-87</f>
        <v>41796</v>
      </c>
      <c r="AR891" s="75">
        <f>AR886-89</f>
        <v>41824</v>
      </c>
      <c r="AS891" s="75">
        <f>AS886-89</f>
        <v>41855</v>
      </c>
      <c r="AT891" s="75">
        <f>AT886-84</f>
        <v>41890</v>
      </c>
      <c r="AU891" s="639">
        <f>AU886-82</f>
        <v>41923</v>
      </c>
      <c r="AV891" s="75">
        <v>41923</v>
      </c>
      <c r="AW891" s="947">
        <v>41956</v>
      </c>
      <c r="AX891" s="75">
        <f t="shared" ref="AX891:BC891" si="971">AX886-80</f>
        <v>42015</v>
      </c>
      <c r="AY891" s="75">
        <f t="shared" si="971"/>
        <v>42045</v>
      </c>
      <c r="AZ891" s="75">
        <f t="shared" si="971"/>
        <v>42076</v>
      </c>
      <c r="BA891" s="75">
        <f t="shared" si="971"/>
        <v>42106</v>
      </c>
      <c r="BB891" s="75">
        <f t="shared" si="971"/>
        <v>42137</v>
      </c>
      <c r="BC891" s="75">
        <f t="shared" si="971"/>
        <v>42168</v>
      </c>
      <c r="BD891" s="75">
        <f>BD157-80</f>
        <v>42198</v>
      </c>
      <c r="BE891" s="75">
        <f>BE157-80</f>
        <v>42229</v>
      </c>
      <c r="BF891" s="75">
        <f>BF157-80</f>
        <v>42259</v>
      </c>
      <c r="BG891" s="1204" t="s">
        <v>106</v>
      </c>
      <c r="BH891" s="75">
        <f t="shared" ref="BH891:CG891" si="972">BH157-80</f>
        <v>41949</v>
      </c>
      <c r="BI891" s="172">
        <f t="shared" si="972"/>
        <v>42314</v>
      </c>
      <c r="BJ891" s="75">
        <f t="shared" si="972"/>
        <v>42381</v>
      </c>
      <c r="BK891" s="172">
        <f t="shared" si="972"/>
        <v>42411</v>
      </c>
      <c r="BL891" s="75">
        <f t="shared" si="972"/>
        <v>42442</v>
      </c>
      <c r="BM891" s="75">
        <f t="shared" si="972"/>
        <v>42472</v>
      </c>
      <c r="BN891" s="810">
        <f t="shared" si="972"/>
        <v>42503</v>
      </c>
      <c r="BO891" s="75">
        <f t="shared" si="972"/>
        <v>42534</v>
      </c>
      <c r="BP891" s="172">
        <f t="shared" si="972"/>
        <v>42564</v>
      </c>
      <c r="BQ891" s="75">
        <f t="shared" si="972"/>
        <v>42595</v>
      </c>
      <c r="BR891" s="172">
        <f t="shared" si="972"/>
        <v>42625</v>
      </c>
      <c r="BS891" s="75">
        <f t="shared" si="972"/>
        <v>42656</v>
      </c>
      <c r="BT891" s="172">
        <f t="shared" si="972"/>
        <v>42670</v>
      </c>
      <c r="BU891" s="75">
        <f t="shared" si="972"/>
        <v>42715</v>
      </c>
      <c r="BV891" s="172">
        <f t="shared" si="972"/>
        <v>42746</v>
      </c>
      <c r="BW891" s="75">
        <f t="shared" si="972"/>
        <v>42776</v>
      </c>
      <c r="BX891" s="172">
        <f t="shared" si="972"/>
        <v>42807</v>
      </c>
      <c r="BY891" s="75">
        <f t="shared" si="972"/>
        <v>42837</v>
      </c>
      <c r="BZ891" s="172">
        <f t="shared" si="972"/>
        <v>42868</v>
      </c>
      <c r="CA891" s="810">
        <f t="shared" si="972"/>
        <v>42899</v>
      </c>
      <c r="CB891" s="75">
        <f t="shared" si="972"/>
        <v>42929</v>
      </c>
      <c r="CC891" s="172">
        <f t="shared" si="972"/>
        <v>42960</v>
      </c>
      <c r="CD891" s="75">
        <f t="shared" si="972"/>
        <v>42990</v>
      </c>
      <c r="CE891" s="172">
        <f t="shared" si="972"/>
        <v>43021</v>
      </c>
      <c r="CF891" s="75">
        <f t="shared" si="972"/>
        <v>43052</v>
      </c>
      <c r="CG891" s="75">
        <f t="shared" si="972"/>
        <v>43080</v>
      </c>
    </row>
    <row r="892" spans="1:122" ht="30" hidden="1" customHeight="1" x14ac:dyDescent="0.25">
      <c r="A892" s="4722"/>
      <c r="B892" s="4685"/>
      <c r="C892" s="3658" t="s">
        <v>40</v>
      </c>
      <c r="D892" s="3658" t="s">
        <v>40</v>
      </c>
      <c r="E892" s="585">
        <f>E886-70</f>
        <v>40289</v>
      </c>
      <c r="F892" s="585">
        <f>F891</f>
        <v>40683</v>
      </c>
      <c r="G892" s="585">
        <f>G891</f>
        <v>40716</v>
      </c>
      <c r="H892" s="585">
        <f>H891</f>
        <v>40744</v>
      </c>
      <c r="I892" s="585">
        <v>40774</v>
      </c>
      <c r="J892" s="585">
        <f>J891</f>
        <v>40439</v>
      </c>
      <c r="K892" s="585">
        <f>K891</f>
        <v>40834</v>
      </c>
      <c r="L892" s="588" t="s">
        <v>25</v>
      </c>
      <c r="M892" s="585">
        <v>40893</v>
      </c>
      <c r="N892" s="585">
        <f>N886-73</f>
        <v>40926</v>
      </c>
      <c r="O892" s="585">
        <f>O891</f>
        <v>40956</v>
      </c>
      <c r="P892" s="585">
        <f>P886-73</f>
        <v>40987</v>
      </c>
      <c r="Q892" s="585">
        <f>Q886-73</f>
        <v>41017</v>
      </c>
      <c r="R892" s="585">
        <f>R891</f>
        <v>41047</v>
      </c>
      <c r="S892" s="585">
        <f>S891</f>
        <v>41080</v>
      </c>
      <c r="T892" s="585">
        <f>T891</f>
        <v>41113</v>
      </c>
      <c r="U892" s="614">
        <v>40777</v>
      </c>
      <c r="V892" s="75">
        <f>V891</f>
        <v>41159</v>
      </c>
      <c r="W892" s="172">
        <f>W891</f>
        <v>41199</v>
      </c>
      <c r="X892" s="639" t="s">
        <v>25</v>
      </c>
      <c r="Y892" s="172">
        <f>Y891</f>
        <v>41243</v>
      </c>
      <c r="Z892" s="75">
        <f>Z886-75</f>
        <v>40924</v>
      </c>
      <c r="AA892" s="639">
        <v>40944</v>
      </c>
      <c r="AB892" s="172">
        <f t="shared" ref="AB892:AI892" si="973">AB891</f>
        <v>41325</v>
      </c>
      <c r="AC892" s="305">
        <f t="shared" si="973"/>
        <v>41360</v>
      </c>
      <c r="AD892" s="645">
        <f t="shared" si="973"/>
        <v>41026</v>
      </c>
      <c r="AE892" s="75">
        <f t="shared" si="973"/>
        <v>41432</v>
      </c>
      <c r="AF892" s="810">
        <f t="shared" si="973"/>
        <v>41464</v>
      </c>
      <c r="AG892" s="75">
        <f t="shared" si="973"/>
        <v>41495</v>
      </c>
      <c r="AH892" s="172">
        <f t="shared" si="973"/>
        <v>41525</v>
      </c>
      <c r="AI892" s="75">
        <f t="shared" si="973"/>
        <v>41192</v>
      </c>
      <c r="AJ892" s="639" t="s">
        <v>25</v>
      </c>
      <c r="AK892" s="75">
        <f t="shared" ref="AK892:AR892" si="974">AK891</f>
        <v>41231</v>
      </c>
      <c r="AL892" s="810">
        <f t="shared" si="974"/>
        <v>41262</v>
      </c>
      <c r="AM892" s="810">
        <f t="shared" si="974"/>
        <v>41657</v>
      </c>
      <c r="AN892" s="810">
        <f t="shared" si="974"/>
        <v>41695</v>
      </c>
      <c r="AO892" s="810">
        <f t="shared" si="974"/>
        <v>41733</v>
      </c>
      <c r="AP892" s="810">
        <f t="shared" si="974"/>
        <v>41768</v>
      </c>
      <c r="AQ892" s="810">
        <f t="shared" si="974"/>
        <v>41796</v>
      </c>
      <c r="AR892" s="75">
        <f t="shared" si="974"/>
        <v>41824</v>
      </c>
      <c r="AS892" s="75">
        <f>AS891</f>
        <v>41855</v>
      </c>
      <c r="AT892" s="75">
        <f>AT891</f>
        <v>41890</v>
      </c>
      <c r="AU892" s="639">
        <f>AU891</f>
        <v>41923</v>
      </c>
      <c r="AV892" s="75">
        <v>41923</v>
      </c>
      <c r="AW892" s="947">
        <v>41956</v>
      </c>
      <c r="AX892" s="75">
        <f t="shared" ref="AX892:CG892" si="975">AX891</f>
        <v>42015</v>
      </c>
      <c r="AY892" s="75">
        <f t="shared" si="975"/>
        <v>42045</v>
      </c>
      <c r="AZ892" s="75">
        <f t="shared" si="975"/>
        <v>42076</v>
      </c>
      <c r="BA892" s="75">
        <f t="shared" si="975"/>
        <v>42106</v>
      </c>
      <c r="BB892" s="75">
        <f t="shared" si="975"/>
        <v>42137</v>
      </c>
      <c r="BC892" s="75">
        <f t="shared" si="975"/>
        <v>42168</v>
      </c>
      <c r="BD892" s="75">
        <f t="shared" si="975"/>
        <v>42198</v>
      </c>
      <c r="BE892" s="75">
        <f t="shared" si="975"/>
        <v>42229</v>
      </c>
      <c r="BF892" s="75">
        <f t="shared" si="975"/>
        <v>42259</v>
      </c>
      <c r="BG892" s="1204" t="s">
        <v>106</v>
      </c>
      <c r="BH892" s="75">
        <f t="shared" si="975"/>
        <v>41949</v>
      </c>
      <c r="BI892" s="172">
        <f t="shared" si="975"/>
        <v>42314</v>
      </c>
      <c r="BJ892" s="75">
        <f t="shared" si="975"/>
        <v>42381</v>
      </c>
      <c r="BK892" s="172">
        <f t="shared" si="975"/>
        <v>42411</v>
      </c>
      <c r="BL892" s="75">
        <f t="shared" si="975"/>
        <v>42442</v>
      </c>
      <c r="BM892" s="75">
        <f t="shared" si="975"/>
        <v>42472</v>
      </c>
      <c r="BN892" s="810">
        <f t="shared" si="975"/>
        <v>42503</v>
      </c>
      <c r="BO892" s="75">
        <f t="shared" si="975"/>
        <v>42534</v>
      </c>
      <c r="BP892" s="172">
        <f t="shared" si="975"/>
        <v>42564</v>
      </c>
      <c r="BQ892" s="75">
        <f t="shared" si="975"/>
        <v>42595</v>
      </c>
      <c r="BR892" s="172">
        <f t="shared" si="975"/>
        <v>42625</v>
      </c>
      <c r="BS892" s="75">
        <f t="shared" si="975"/>
        <v>42656</v>
      </c>
      <c r="BT892" s="172">
        <f t="shared" si="975"/>
        <v>42670</v>
      </c>
      <c r="BU892" s="75">
        <f t="shared" si="975"/>
        <v>42715</v>
      </c>
      <c r="BV892" s="172">
        <f t="shared" si="975"/>
        <v>42746</v>
      </c>
      <c r="BW892" s="75">
        <f t="shared" si="975"/>
        <v>42776</v>
      </c>
      <c r="BX892" s="172">
        <f t="shared" si="975"/>
        <v>42807</v>
      </c>
      <c r="BY892" s="75">
        <f t="shared" si="975"/>
        <v>42837</v>
      </c>
      <c r="BZ892" s="172">
        <f t="shared" si="975"/>
        <v>42868</v>
      </c>
      <c r="CA892" s="810">
        <f t="shared" si="975"/>
        <v>42899</v>
      </c>
      <c r="CB892" s="75">
        <f t="shared" si="975"/>
        <v>42929</v>
      </c>
      <c r="CC892" s="172">
        <f t="shared" si="975"/>
        <v>42960</v>
      </c>
      <c r="CD892" s="75">
        <f t="shared" si="975"/>
        <v>42990</v>
      </c>
      <c r="CE892" s="172">
        <f t="shared" si="975"/>
        <v>43021</v>
      </c>
      <c r="CF892" s="75">
        <f t="shared" si="975"/>
        <v>43052</v>
      </c>
      <c r="CG892" s="75">
        <f t="shared" si="975"/>
        <v>43080</v>
      </c>
    </row>
    <row r="893" spans="1:122" ht="30" hidden="1" customHeight="1" x14ac:dyDescent="0.25">
      <c r="A893" s="4722"/>
      <c r="B893" s="4685"/>
      <c r="C893" s="389" t="s">
        <v>12</v>
      </c>
      <c r="D893" s="389" t="s">
        <v>12</v>
      </c>
      <c r="E893" s="589">
        <f>E891</f>
        <v>40279</v>
      </c>
      <c r="F893" s="589">
        <f>F891</f>
        <v>40683</v>
      </c>
      <c r="G893" s="589">
        <f>G891</f>
        <v>40716</v>
      </c>
      <c r="H893" s="589">
        <f>H891</f>
        <v>40744</v>
      </c>
      <c r="I893" s="589">
        <v>40774</v>
      </c>
      <c r="J893" s="589">
        <f>J891</f>
        <v>40439</v>
      </c>
      <c r="K893" s="589">
        <f>K891</f>
        <v>40834</v>
      </c>
      <c r="L893" s="590" t="s">
        <v>25</v>
      </c>
      <c r="M893" s="589">
        <f t="shared" ref="M893:W893" si="976">M891</f>
        <v>40858</v>
      </c>
      <c r="N893" s="589">
        <f t="shared" si="976"/>
        <v>40890</v>
      </c>
      <c r="O893" s="589">
        <f t="shared" si="976"/>
        <v>40956</v>
      </c>
      <c r="P893" s="589">
        <f t="shared" si="976"/>
        <v>40977</v>
      </c>
      <c r="Q893" s="589">
        <f t="shared" si="976"/>
        <v>41007</v>
      </c>
      <c r="R893" s="589">
        <f t="shared" si="976"/>
        <v>41047</v>
      </c>
      <c r="S893" s="589">
        <f t="shared" si="976"/>
        <v>41080</v>
      </c>
      <c r="T893" s="589">
        <f t="shared" si="976"/>
        <v>41113</v>
      </c>
      <c r="U893" s="615">
        <f t="shared" si="976"/>
        <v>41129</v>
      </c>
      <c r="V893" s="71">
        <f t="shared" si="976"/>
        <v>41159</v>
      </c>
      <c r="W893" s="174">
        <f t="shared" si="976"/>
        <v>41199</v>
      </c>
      <c r="X893" s="65" t="s">
        <v>25</v>
      </c>
      <c r="Y893" s="174">
        <f t="shared" ref="Y893:AI893" si="977">Y891</f>
        <v>41243</v>
      </c>
      <c r="Z893" s="71">
        <f t="shared" si="977"/>
        <v>40904</v>
      </c>
      <c r="AA893" s="65">
        <f t="shared" si="977"/>
        <v>40924</v>
      </c>
      <c r="AB893" s="174">
        <f t="shared" si="977"/>
        <v>41325</v>
      </c>
      <c r="AC893" s="71">
        <f t="shared" si="977"/>
        <v>41360</v>
      </c>
      <c r="AD893" s="174">
        <f t="shared" si="977"/>
        <v>41026</v>
      </c>
      <c r="AE893" s="71">
        <f t="shared" si="977"/>
        <v>41432</v>
      </c>
      <c r="AF893" s="564">
        <f t="shared" si="977"/>
        <v>41464</v>
      </c>
      <c r="AG893" s="71">
        <f t="shared" si="977"/>
        <v>41495</v>
      </c>
      <c r="AH893" s="174">
        <f t="shared" si="977"/>
        <v>41525</v>
      </c>
      <c r="AI893" s="71">
        <f t="shared" si="977"/>
        <v>41192</v>
      </c>
      <c r="AJ893" s="65" t="s">
        <v>25</v>
      </c>
      <c r="AK893" s="71">
        <f t="shared" ref="AK893:AR893" si="978">AK891</f>
        <v>41231</v>
      </c>
      <c r="AL893" s="564">
        <f t="shared" si="978"/>
        <v>41262</v>
      </c>
      <c r="AM893" s="564">
        <f t="shared" si="978"/>
        <v>41657</v>
      </c>
      <c r="AN893" s="564">
        <f t="shared" si="978"/>
        <v>41695</v>
      </c>
      <c r="AO893" s="564">
        <f t="shared" si="978"/>
        <v>41733</v>
      </c>
      <c r="AP893" s="564">
        <f t="shared" si="978"/>
        <v>41768</v>
      </c>
      <c r="AQ893" s="564">
        <f t="shared" si="978"/>
        <v>41796</v>
      </c>
      <c r="AR893" s="71">
        <f t="shared" si="978"/>
        <v>41824</v>
      </c>
      <c r="AS893" s="71">
        <f>AS891</f>
        <v>41855</v>
      </c>
      <c r="AT893" s="71">
        <f>AT891</f>
        <v>41890</v>
      </c>
      <c r="AU893" s="65">
        <f>AU891</f>
        <v>41923</v>
      </c>
      <c r="AV893" s="71">
        <v>41923</v>
      </c>
      <c r="AW893" s="350">
        <v>41956</v>
      </c>
      <c r="AX893" s="71">
        <f t="shared" ref="AX893:CG893" si="979">AX891</f>
        <v>42015</v>
      </c>
      <c r="AY893" s="71">
        <f t="shared" si="979"/>
        <v>42045</v>
      </c>
      <c r="AZ893" s="71">
        <f t="shared" si="979"/>
        <v>42076</v>
      </c>
      <c r="BA893" s="71">
        <f t="shared" si="979"/>
        <v>42106</v>
      </c>
      <c r="BB893" s="71">
        <f t="shared" si="979"/>
        <v>42137</v>
      </c>
      <c r="BC893" s="71">
        <f t="shared" si="979"/>
        <v>42168</v>
      </c>
      <c r="BD893" s="71">
        <f t="shared" si="979"/>
        <v>42198</v>
      </c>
      <c r="BE893" s="71">
        <f t="shared" si="979"/>
        <v>42229</v>
      </c>
      <c r="BF893" s="71">
        <f t="shared" si="979"/>
        <v>42259</v>
      </c>
      <c r="BG893" s="111" t="s">
        <v>106</v>
      </c>
      <c r="BH893" s="71">
        <f t="shared" si="979"/>
        <v>41949</v>
      </c>
      <c r="BI893" s="174">
        <f t="shared" si="979"/>
        <v>42314</v>
      </c>
      <c r="BJ893" s="71">
        <f t="shared" si="979"/>
        <v>42381</v>
      </c>
      <c r="BK893" s="174">
        <f t="shared" si="979"/>
        <v>42411</v>
      </c>
      <c r="BL893" s="71">
        <f t="shared" si="979"/>
        <v>42442</v>
      </c>
      <c r="BM893" s="71">
        <f t="shared" si="979"/>
        <v>42472</v>
      </c>
      <c r="BN893" s="564">
        <f t="shared" si="979"/>
        <v>42503</v>
      </c>
      <c r="BO893" s="71">
        <f t="shared" si="979"/>
        <v>42534</v>
      </c>
      <c r="BP893" s="174">
        <f t="shared" si="979"/>
        <v>42564</v>
      </c>
      <c r="BQ893" s="71">
        <f t="shared" si="979"/>
        <v>42595</v>
      </c>
      <c r="BR893" s="174">
        <f t="shared" si="979"/>
        <v>42625</v>
      </c>
      <c r="BS893" s="71">
        <f t="shared" si="979"/>
        <v>42656</v>
      </c>
      <c r="BT893" s="174">
        <f t="shared" si="979"/>
        <v>42670</v>
      </c>
      <c r="BU893" s="71">
        <f t="shared" si="979"/>
        <v>42715</v>
      </c>
      <c r="BV893" s="174">
        <f t="shared" si="979"/>
        <v>42746</v>
      </c>
      <c r="BW893" s="71">
        <f t="shared" si="979"/>
        <v>42776</v>
      </c>
      <c r="BX893" s="174">
        <f t="shared" si="979"/>
        <v>42807</v>
      </c>
      <c r="BY893" s="71">
        <f t="shared" si="979"/>
        <v>42837</v>
      </c>
      <c r="BZ893" s="174">
        <f t="shared" si="979"/>
        <v>42868</v>
      </c>
      <c r="CA893" s="564">
        <f t="shared" si="979"/>
        <v>42899</v>
      </c>
      <c r="CB893" s="71">
        <f t="shared" si="979"/>
        <v>42929</v>
      </c>
      <c r="CC893" s="174">
        <f t="shared" si="979"/>
        <v>42960</v>
      </c>
      <c r="CD893" s="71">
        <f t="shared" si="979"/>
        <v>42990</v>
      </c>
      <c r="CE893" s="174">
        <f t="shared" si="979"/>
        <v>43021</v>
      </c>
      <c r="CF893" s="71">
        <f t="shared" si="979"/>
        <v>43052</v>
      </c>
      <c r="CG893" s="71">
        <f t="shared" si="979"/>
        <v>43080</v>
      </c>
    </row>
    <row r="894" spans="1:122" ht="30" hidden="1" customHeight="1" x14ac:dyDescent="0.25">
      <c r="A894" s="4722"/>
      <c r="B894" s="4685"/>
      <c r="C894" s="2265" t="s">
        <v>14</v>
      </c>
      <c r="D894" s="2265" t="s">
        <v>14</v>
      </c>
      <c r="E894" s="591">
        <f t="shared" ref="E894:Y894" si="980">E895</f>
        <v>40272</v>
      </c>
      <c r="F894" s="591">
        <f t="shared" si="980"/>
        <v>40665</v>
      </c>
      <c r="G894" s="591">
        <f t="shared" si="980"/>
        <v>40693</v>
      </c>
      <c r="H894" s="591">
        <f t="shared" si="980"/>
        <v>40721</v>
      </c>
      <c r="I894" s="591">
        <v>40749</v>
      </c>
      <c r="J894" s="591">
        <f t="shared" si="980"/>
        <v>40412</v>
      </c>
      <c r="K894" s="591">
        <f t="shared" si="980"/>
        <v>40805</v>
      </c>
      <c r="L894" s="592" t="s">
        <v>25</v>
      </c>
      <c r="M894" s="591">
        <f t="shared" si="980"/>
        <v>40847</v>
      </c>
      <c r="N894" s="591">
        <f t="shared" si="980"/>
        <v>40882</v>
      </c>
      <c r="O894" s="591">
        <f t="shared" si="980"/>
        <v>40931</v>
      </c>
      <c r="P894" s="591">
        <f t="shared" si="980"/>
        <v>40952</v>
      </c>
      <c r="Q894" s="591">
        <v>40641</v>
      </c>
      <c r="R894" s="591">
        <f t="shared" si="980"/>
        <v>41036</v>
      </c>
      <c r="S894" s="591">
        <f t="shared" si="980"/>
        <v>41064</v>
      </c>
      <c r="T894" s="593">
        <f t="shared" si="980"/>
        <v>40733</v>
      </c>
      <c r="U894" s="616">
        <v>41120</v>
      </c>
      <c r="V894" s="554">
        <f t="shared" si="980"/>
        <v>41141</v>
      </c>
      <c r="W894" s="573">
        <f t="shared" si="980"/>
        <v>41190</v>
      </c>
      <c r="X894" s="112" t="s">
        <v>25</v>
      </c>
      <c r="Y894" s="573">
        <f t="shared" si="980"/>
        <v>41246</v>
      </c>
      <c r="Z894" s="574">
        <v>41266</v>
      </c>
      <c r="AA894" s="112">
        <f t="shared" ref="AA894:AI894" si="981">AA895</f>
        <v>40929</v>
      </c>
      <c r="AB894" s="573">
        <f t="shared" si="981"/>
        <v>40950</v>
      </c>
      <c r="AC894" s="574">
        <f t="shared" si="981"/>
        <v>41357</v>
      </c>
      <c r="AD894" s="573">
        <f t="shared" si="981"/>
        <v>41020</v>
      </c>
      <c r="AE894" s="574">
        <f t="shared" si="981"/>
        <v>41062</v>
      </c>
      <c r="AF894" s="575">
        <f t="shared" si="981"/>
        <v>41449</v>
      </c>
      <c r="AG894" s="574">
        <f t="shared" si="981"/>
        <v>41477</v>
      </c>
      <c r="AH894" s="573">
        <f t="shared" si="981"/>
        <v>41505</v>
      </c>
      <c r="AI894" s="574">
        <f t="shared" si="981"/>
        <v>41532</v>
      </c>
      <c r="AJ894" s="112">
        <v>41547</v>
      </c>
      <c r="AK894" s="574">
        <f t="shared" ref="AK894:CG894" si="982">AK895</f>
        <v>41568</v>
      </c>
      <c r="AL894" s="575">
        <f t="shared" si="982"/>
        <v>41596</v>
      </c>
      <c r="AM894" s="575">
        <f t="shared" si="982"/>
        <v>41280</v>
      </c>
      <c r="AN894" s="576">
        <f t="shared" si="982"/>
        <v>41293</v>
      </c>
      <c r="AO894" s="575">
        <f t="shared" si="982"/>
        <v>41357</v>
      </c>
      <c r="AP894" s="575">
        <f t="shared" si="982"/>
        <v>41750</v>
      </c>
      <c r="AQ894" s="575">
        <f t="shared" si="982"/>
        <v>41785</v>
      </c>
      <c r="AR894" s="574">
        <f t="shared" si="982"/>
        <v>41813</v>
      </c>
      <c r="AS894" s="574">
        <f t="shared" si="982"/>
        <v>41855</v>
      </c>
      <c r="AT894" s="574">
        <f>AT895</f>
        <v>41883</v>
      </c>
      <c r="AU894" s="112" t="s">
        <v>106</v>
      </c>
      <c r="AV894" s="112">
        <v>41918</v>
      </c>
      <c r="AW894" s="640">
        <v>41953</v>
      </c>
      <c r="AX894" s="574">
        <f t="shared" si="982"/>
        <v>42002</v>
      </c>
      <c r="AY894" s="574">
        <f t="shared" si="982"/>
        <v>42016</v>
      </c>
      <c r="AZ894" s="574">
        <f t="shared" si="982"/>
        <v>42051</v>
      </c>
      <c r="BA894" s="574">
        <f t="shared" si="982"/>
        <v>42107</v>
      </c>
      <c r="BB894" s="574">
        <f t="shared" si="982"/>
        <v>42128</v>
      </c>
      <c r="BC894" s="574">
        <f t="shared" si="982"/>
        <v>42163</v>
      </c>
      <c r="BD894" s="574">
        <f t="shared" si="982"/>
        <v>42198</v>
      </c>
      <c r="BE894" s="574">
        <f t="shared" si="982"/>
        <v>42226</v>
      </c>
      <c r="BF894" s="574">
        <f t="shared" si="982"/>
        <v>42261</v>
      </c>
      <c r="BG894" s="1815" t="s">
        <v>106</v>
      </c>
      <c r="BH894" s="574">
        <f t="shared" si="982"/>
        <v>42296</v>
      </c>
      <c r="BI894" s="573">
        <f t="shared" si="982"/>
        <v>42331</v>
      </c>
      <c r="BJ894" s="574">
        <f t="shared" si="982"/>
        <v>42373</v>
      </c>
      <c r="BK894" s="573">
        <f t="shared" si="982"/>
        <v>42387</v>
      </c>
      <c r="BL894" s="574">
        <f t="shared" si="982"/>
        <v>42408</v>
      </c>
      <c r="BM894" s="574">
        <f t="shared" si="982"/>
        <v>42464</v>
      </c>
      <c r="BN894" s="575">
        <f t="shared" si="982"/>
        <v>42485</v>
      </c>
      <c r="BO894" s="574">
        <f t="shared" si="982"/>
        <v>42520</v>
      </c>
      <c r="BP894" s="573">
        <f t="shared" si="982"/>
        <v>42555</v>
      </c>
      <c r="BQ894" s="574">
        <f t="shared" si="982"/>
        <v>42590</v>
      </c>
      <c r="BR894" s="573">
        <f t="shared" si="982"/>
        <v>42632</v>
      </c>
      <c r="BS894" s="574">
        <f t="shared" si="982"/>
        <v>42646</v>
      </c>
      <c r="BT894" s="573">
        <f t="shared" si="982"/>
        <v>42660</v>
      </c>
      <c r="BU894" s="574">
        <f t="shared" si="982"/>
        <v>42688</v>
      </c>
      <c r="BV894" s="573">
        <f t="shared" si="982"/>
        <v>42723</v>
      </c>
      <c r="BW894" s="574">
        <f t="shared" si="982"/>
        <v>42751</v>
      </c>
      <c r="BX894" s="573">
        <f t="shared" si="982"/>
        <v>42786</v>
      </c>
      <c r="BY894" s="574">
        <f t="shared" si="982"/>
        <v>42828</v>
      </c>
      <c r="BZ894" s="573">
        <f t="shared" si="982"/>
        <v>42856</v>
      </c>
      <c r="CA894" s="575">
        <f t="shared" si="982"/>
        <v>42891</v>
      </c>
      <c r="CB894" s="574">
        <f t="shared" si="982"/>
        <v>42926</v>
      </c>
      <c r="CC894" s="573">
        <f t="shared" si="982"/>
        <v>42961</v>
      </c>
      <c r="CD894" s="574">
        <f t="shared" si="982"/>
        <v>43003</v>
      </c>
      <c r="CE894" s="573" t="str">
        <f t="shared" si="982"/>
        <v>same as 12/30</v>
      </c>
      <c r="CF894" s="574">
        <f t="shared" si="982"/>
        <v>42666</v>
      </c>
      <c r="CG894" s="574">
        <f t="shared" si="982"/>
        <v>43066</v>
      </c>
    </row>
    <row r="895" spans="1:122" ht="30" hidden="1" customHeight="1" x14ac:dyDescent="0.25">
      <c r="A895" s="4722"/>
      <c r="B895" s="4685"/>
      <c r="C895" s="8" t="s">
        <v>5</v>
      </c>
      <c r="D895" s="8" t="s">
        <v>5</v>
      </c>
      <c r="E895" s="513">
        <v>40272</v>
      </c>
      <c r="F895" s="513">
        <f>F893-18</f>
        <v>40665</v>
      </c>
      <c r="G895" s="513">
        <f>G893-23</f>
        <v>40693</v>
      </c>
      <c r="H895" s="513">
        <f>H893-23</f>
        <v>40721</v>
      </c>
      <c r="I895" s="513">
        <v>40749</v>
      </c>
      <c r="J895" s="513">
        <f>J893-27</f>
        <v>40412</v>
      </c>
      <c r="K895" s="513">
        <f>K893-29</f>
        <v>40805</v>
      </c>
      <c r="L895" s="514" t="s">
        <v>25</v>
      </c>
      <c r="M895" s="513">
        <v>40847</v>
      </c>
      <c r="N895" s="513">
        <f>N893-8</f>
        <v>40882</v>
      </c>
      <c r="O895" s="513">
        <f>O893-25</f>
        <v>40931</v>
      </c>
      <c r="P895" s="513">
        <f>P893-25</f>
        <v>40952</v>
      </c>
      <c r="Q895" s="513">
        <v>40641</v>
      </c>
      <c r="R895" s="513">
        <f>R893-11</f>
        <v>41036</v>
      </c>
      <c r="S895" s="513">
        <f>S893-16</f>
        <v>41064</v>
      </c>
      <c r="T895" s="515">
        <v>40733</v>
      </c>
      <c r="U895" s="621">
        <v>41120</v>
      </c>
      <c r="V895" s="76">
        <v>41141</v>
      </c>
      <c r="W895" s="94">
        <f>W893-9</f>
        <v>41190</v>
      </c>
      <c r="X895" s="191" t="s">
        <v>25</v>
      </c>
      <c r="Y895" s="521">
        <v>41246</v>
      </c>
      <c r="Z895" s="61">
        <v>41266</v>
      </c>
      <c r="AA895" s="62">
        <f>AA899+3</f>
        <v>40929</v>
      </c>
      <c r="AB895" s="63">
        <f>AB899+4</f>
        <v>40950</v>
      </c>
      <c r="AC895" s="62">
        <f t="shared" ref="AC895:AI895" si="983">AC899+3</f>
        <v>41357</v>
      </c>
      <c r="AD895" s="63">
        <f t="shared" si="983"/>
        <v>41020</v>
      </c>
      <c r="AE895" s="62">
        <f t="shared" si="983"/>
        <v>41062</v>
      </c>
      <c r="AF895" s="105">
        <f t="shared" si="983"/>
        <v>41449</v>
      </c>
      <c r="AG895" s="62">
        <f t="shared" si="983"/>
        <v>41477</v>
      </c>
      <c r="AH895" s="63">
        <f t="shared" si="983"/>
        <v>41505</v>
      </c>
      <c r="AI895" s="62">
        <f t="shared" si="983"/>
        <v>41532</v>
      </c>
      <c r="AJ895" s="62">
        <v>41547</v>
      </c>
      <c r="AK895" s="62">
        <f>AK899+3</f>
        <v>41568</v>
      </c>
      <c r="AL895" s="105">
        <f>AL899+3</f>
        <v>41596</v>
      </c>
      <c r="AM895" s="908">
        <v>41280</v>
      </c>
      <c r="AN895" s="908">
        <v>41293</v>
      </c>
      <c r="AO895" s="908">
        <v>41357</v>
      </c>
      <c r="AP895" s="295">
        <f>AP893-18</f>
        <v>41750</v>
      </c>
      <c r="AQ895" s="295">
        <f>AQ893-11</f>
        <v>41785</v>
      </c>
      <c r="AR895" s="61">
        <f>AR893-11</f>
        <v>41813</v>
      </c>
      <c r="AS895" s="76">
        <f>AS893-0</f>
        <v>41855</v>
      </c>
      <c r="AT895" s="61">
        <v>41883</v>
      </c>
      <c r="AU895" s="62" t="s">
        <v>106</v>
      </c>
      <c r="AV895" s="61">
        <v>41918</v>
      </c>
      <c r="AW895" s="191">
        <v>41953</v>
      </c>
      <c r="AX895" s="61">
        <f>AX893-13</f>
        <v>42002</v>
      </c>
      <c r="AY895" s="61">
        <v>42016</v>
      </c>
      <c r="AZ895" s="61">
        <v>42051</v>
      </c>
      <c r="BA895" s="76">
        <v>42107</v>
      </c>
      <c r="BB895" s="76">
        <v>42128</v>
      </c>
      <c r="BC895" s="76">
        <v>42163</v>
      </c>
      <c r="BD895" s="76">
        <f>BD172</f>
        <v>42198</v>
      </c>
      <c r="BE895" s="76">
        <f>BE172</f>
        <v>42226</v>
      </c>
      <c r="BF895" s="76">
        <f>BF172</f>
        <v>42261</v>
      </c>
      <c r="BG895" s="339" t="s">
        <v>106</v>
      </c>
      <c r="BH895" s="76">
        <f t="shared" ref="BH895:BR895" si="984">BH172</f>
        <v>42296</v>
      </c>
      <c r="BI895" s="521">
        <f t="shared" si="984"/>
        <v>42331</v>
      </c>
      <c r="BJ895" s="76">
        <f t="shared" si="984"/>
        <v>42373</v>
      </c>
      <c r="BK895" s="521">
        <f t="shared" si="984"/>
        <v>42387</v>
      </c>
      <c r="BL895" s="76">
        <f t="shared" si="984"/>
        <v>42408</v>
      </c>
      <c r="BM895" s="76">
        <f t="shared" si="984"/>
        <v>42464</v>
      </c>
      <c r="BN895" s="908">
        <f t="shared" si="984"/>
        <v>42485</v>
      </c>
      <c r="BO895" s="76">
        <f t="shared" si="984"/>
        <v>42520</v>
      </c>
      <c r="BP895" s="521">
        <f t="shared" si="984"/>
        <v>42555</v>
      </c>
      <c r="BQ895" s="76">
        <f t="shared" si="984"/>
        <v>42590</v>
      </c>
      <c r="BR895" s="521">
        <f t="shared" si="984"/>
        <v>42632</v>
      </c>
      <c r="BS895" s="61">
        <f>BS899+3</f>
        <v>42646</v>
      </c>
      <c r="BT895" s="94">
        <f t="shared" ref="BT895:CG895" si="985">BT172</f>
        <v>42660</v>
      </c>
      <c r="BU895" s="61">
        <f t="shared" si="985"/>
        <v>42688</v>
      </c>
      <c r="BV895" s="94">
        <f t="shared" si="985"/>
        <v>42723</v>
      </c>
      <c r="BW895" s="61">
        <f t="shared" si="985"/>
        <v>42751</v>
      </c>
      <c r="BX895" s="94">
        <f t="shared" si="985"/>
        <v>42786</v>
      </c>
      <c r="BY895" s="61">
        <f t="shared" si="985"/>
        <v>42828</v>
      </c>
      <c r="BZ895" s="94">
        <f t="shared" si="985"/>
        <v>42856</v>
      </c>
      <c r="CA895" s="295">
        <f t="shared" si="985"/>
        <v>42891</v>
      </c>
      <c r="CB895" s="61">
        <f t="shared" si="985"/>
        <v>42926</v>
      </c>
      <c r="CC895" s="94">
        <f t="shared" si="985"/>
        <v>42961</v>
      </c>
      <c r="CD895" s="61">
        <f t="shared" si="985"/>
        <v>43003</v>
      </c>
      <c r="CE895" s="94" t="str">
        <f t="shared" si="985"/>
        <v>same as 12/30</v>
      </c>
      <c r="CF895" s="61">
        <f t="shared" si="985"/>
        <v>42666</v>
      </c>
      <c r="CG895" s="61">
        <f t="shared" si="985"/>
        <v>43066</v>
      </c>
    </row>
    <row r="896" spans="1:122" ht="30" hidden="1" customHeight="1" x14ac:dyDescent="0.25">
      <c r="A896" s="4722"/>
      <c r="B896" s="4685"/>
      <c r="C896" s="2265" t="s">
        <v>41</v>
      </c>
      <c r="D896" s="2265" t="s">
        <v>41</v>
      </c>
      <c r="E896" s="591">
        <v>40234</v>
      </c>
      <c r="F896" s="591">
        <f>F891-51</f>
        <v>40632</v>
      </c>
      <c r="G896" s="591">
        <f>G891-51</f>
        <v>40665</v>
      </c>
      <c r="H896" s="591">
        <f>H891-51</f>
        <v>40693</v>
      </c>
      <c r="I896" s="591">
        <v>40723</v>
      </c>
      <c r="J896" s="591">
        <f>J891-51</f>
        <v>40388</v>
      </c>
      <c r="K896" s="591">
        <f>K891-51</f>
        <v>40783</v>
      </c>
      <c r="L896" s="594" t="s">
        <v>25</v>
      </c>
      <c r="M896" s="591">
        <v>40812</v>
      </c>
      <c r="N896" s="593">
        <f>N891-51</f>
        <v>40839</v>
      </c>
      <c r="O896" s="593">
        <f>O891-81</f>
        <v>40875</v>
      </c>
      <c r="P896" s="591">
        <v>40896</v>
      </c>
      <c r="Q896" s="591">
        <v>40601</v>
      </c>
      <c r="R896" s="591">
        <f>R891-51</f>
        <v>40996</v>
      </c>
      <c r="S896" s="591">
        <f>S891-54</f>
        <v>41026</v>
      </c>
      <c r="T896" s="591">
        <f>T891-52</f>
        <v>41061</v>
      </c>
      <c r="U896" s="617">
        <f>U891-51</f>
        <v>41078</v>
      </c>
      <c r="V896" s="574">
        <f>V891-51</f>
        <v>41108</v>
      </c>
      <c r="W896" s="573">
        <f>W891-51</f>
        <v>41148</v>
      </c>
      <c r="X896" s="116" t="s">
        <v>25</v>
      </c>
      <c r="Y896" s="555">
        <f>Y891-51</f>
        <v>41192</v>
      </c>
      <c r="Z896" s="574">
        <f>Z891-51</f>
        <v>40853</v>
      </c>
      <c r="AA896" s="112">
        <f t="shared" ref="AA896:AF896" si="986">AA891-71</f>
        <v>40853</v>
      </c>
      <c r="AB896" s="573">
        <f t="shared" si="986"/>
        <v>41254</v>
      </c>
      <c r="AC896" s="574">
        <f t="shared" si="986"/>
        <v>41289</v>
      </c>
      <c r="AD896" s="573">
        <f t="shared" si="986"/>
        <v>40955</v>
      </c>
      <c r="AE896" s="574">
        <f t="shared" si="986"/>
        <v>41361</v>
      </c>
      <c r="AF896" s="575">
        <f t="shared" si="986"/>
        <v>41393</v>
      </c>
      <c r="AG896" s="574">
        <f>AG891-71</f>
        <v>41424</v>
      </c>
      <c r="AH896" s="573">
        <f>AH891-71</f>
        <v>41454</v>
      </c>
      <c r="AI896" s="574">
        <f>AI891-71</f>
        <v>41121</v>
      </c>
      <c r="AJ896" s="112" t="s">
        <v>25</v>
      </c>
      <c r="AK896" s="574">
        <f>AK891-71</f>
        <v>41160</v>
      </c>
      <c r="AL896" s="575">
        <f>AL891-71</f>
        <v>41191</v>
      </c>
      <c r="AM896" s="925"/>
      <c r="AN896" s="2082"/>
      <c r="AO896" s="2082"/>
      <c r="AP896" s="2082"/>
      <c r="AQ896" s="2082"/>
      <c r="AR896" s="2051"/>
      <c r="AS896" s="2051"/>
      <c r="AT896" s="2051"/>
      <c r="AU896" s="2083" t="s">
        <v>106</v>
      </c>
      <c r="AV896" s="2051"/>
      <c r="AW896" s="1809"/>
      <c r="AX896" s="2051"/>
      <c r="AY896" s="2051"/>
      <c r="AZ896" s="2051"/>
      <c r="BA896" s="2051"/>
      <c r="BB896" s="2051"/>
      <c r="BC896" s="2051"/>
      <c r="BD896" s="2051"/>
      <c r="BE896" s="2051"/>
      <c r="BF896" s="2051"/>
      <c r="BG896" s="2084" t="s">
        <v>106</v>
      </c>
      <c r="BH896" s="2051"/>
      <c r="BI896" s="2068"/>
      <c r="BJ896" s="2051"/>
      <c r="BK896" s="2068"/>
      <c r="BL896" s="2085"/>
      <c r="BM896" s="2085"/>
      <c r="BN896" s="2088"/>
      <c r="BO896" s="2051"/>
      <c r="BP896" s="2068"/>
      <c r="BQ896" s="2051"/>
      <c r="BR896" s="2068"/>
      <c r="BS896" s="2051"/>
      <c r="BT896" s="2068"/>
      <c r="BU896" s="2051"/>
      <c r="BV896" s="2068"/>
      <c r="BW896" s="2051"/>
      <c r="BX896" s="2068"/>
      <c r="BY896" s="2051"/>
      <c r="BZ896" s="2068"/>
      <c r="CA896" s="2082"/>
      <c r="CB896" s="2051"/>
      <c r="CC896" s="2068"/>
      <c r="CD896" s="2051"/>
      <c r="CE896" s="2068"/>
      <c r="CF896" s="2051"/>
      <c r="CG896" s="2051"/>
    </row>
    <row r="897" spans="1:122" ht="30" hidden="1" customHeight="1" x14ac:dyDescent="0.25">
      <c r="A897" s="4722"/>
      <c r="B897" s="4685"/>
      <c r="C897" s="2265" t="s">
        <v>58</v>
      </c>
      <c r="D897" s="2265" t="s">
        <v>58</v>
      </c>
      <c r="E897" s="595" t="s">
        <v>53</v>
      </c>
      <c r="F897" s="595" t="s">
        <v>53</v>
      </c>
      <c r="G897" s="595" t="s">
        <v>53</v>
      </c>
      <c r="H897" s="595" t="s">
        <v>53</v>
      </c>
      <c r="I897" s="595" t="s">
        <v>53</v>
      </c>
      <c r="J897" s="595" t="s">
        <v>53</v>
      </c>
      <c r="K897" s="595" t="s">
        <v>53</v>
      </c>
      <c r="L897" s="594" t="s">
        <v>25</v>
      </c>
      <c r="M897" s="595" t="s">
        <v>53</v>
      </c>
      <c r="N897" s="595" t="s">
        <v>53</v>
      </c>
      <c r="O897" s="595" t="s">
        <v>53</v>
      </c>
      <c r="P897" s="595" t="s">
        <v>53</v>
      </c>
      <c r="Q897" s="595" t="s">
        <v>53</v>
      </c>
      <c r="R897" s="595" t="s">
        <v>53</v>
      </c>
      <c r="S897" s="595" t="s">
        <v>53</v>
      </c>
      <c r="T897" s="595" t="s">
        <v>53</v>
      </c>
      <c r="U897" s="618" t="s">
        <v>53</v>
      </c>
      <c r="V897" s="629" t="s">
        <v>53</v>
      </c>
      <c r="W897" s="634" t="s">
        <v>53</v>
      </c>
      <c r="X897" s="641" t="s">
        <v>53</v>
      </c>
      <c r="Y897" s="634" t="s">
        <v>53</v>
      </c>
      <c r="Z897" s="629" t="s">
        <v>53</v>
      </c>
      <c r="AA897" s="641">
        <f t="shared" ref="AA897:AF897" si="987">AA892-51</f>
        <v>40893</v>
      </c>
      <c r="AB897" s="634">
        <f t="shared" si="987"/>
        <v>41274</v>
      </c>
      <c r="AC897" s="629">
        <f t="shared" si="987"/>
        <v>41309</v>
      </c>
      <c r="AD897" s="634">
        <f t="shared" si="987"/>
        <v>40975</v>
      </c>
      <c r="AE897" s="629">
        <f t="shared" si="987"/>
        <v>41381</v>
      </c>
      <c r="AF897" s="811">
        <f t="shared" si="987"/>
        <v>41413</v>
      </c>
      <c r="AG897" s="629">
        <f>AG892-51</f>
        <v>41444</v>
      </c>
      <c r="AH897" s="634">
        <f>AH892-51</f>
        <v>41474</v>
      </c>
      <c r="AI897" s="629">
        <f>AI892-51</f>
        <v>41141</v>
      </c>
      <c r="AJ897" s="641" t="s">
        <v>25</v>
      </c>
      <c r="AK897" s="629">
        <f>AK892-51</f>
        <v>41180</v>
      </c>
      <c r="AL897" s="811">
        <f>AL892-51</f>
        <v>41211</v>
      </c>
      <c r="AM897" s="925"/>
      <c r="AN897" s="2082"/>
      <c r="AO897" s="2082"/>
      <c r="AP897" s="2082"/>
      <c r="AQ897" s="2082"/>
      <c r="AR897" s="2051"/>
      <c r="AS897" s="2051"/>
      <c r="AT897" s="2051"/>
      <c r="AU897" s="2083" t="s">
        <v>106</v>
      </c>
      <c r="AV897" s="2051"/>
      <c r="AW897" s="1809"/>
      <c r="AX897" s="2051"/>
      <c r="AY897" s="2051"/>
      <c r="AZ897" s="2051"/>
      <c r="BA897" s="2051"/>
      <c r="BB897" s="2051"/>
      <c r="BC897" s="2051"/>
      <c r="BD897" s="2051"/>
      <c r="BE897" s="2051"/>
      <c r="BF897" s="2051"/>
      <c r="BG897" s="2084" t="s">
        <v>106</v>
      </c>
      <c r="BH897" s="2051"/>
      <c r="BI897" s="2068"/>
      <c r="BJ897" s="2051"/>
      <c r="BK897" s="2068"/>
      <c r="BL897" s="2085"/>
      <c r="BM897" s="2085"/>
      <c r="BN897" s="2088"/>
      <c r="BO897" s="2051"/>
      <c r="BP897" s="2068"/>
      <c r="BQ897" s="2051"/>
      <c r="BR897" s="2068"/>
      <c r="BS897" s="2051"/>
      <c r="BT897" s="2068"/>
      <c r="BU897" s="2051"/>
      <c r="BV897" s="2068"/>
      <c r="BW897" s="2051"/>
      <c r="BX897" s="2068"/>
      <c r="BY897" s="2051"/>
      <c r="BZ897" s="2068"/>
      <c r="CA897" s="2082"/>
      <c r="CB897" s="2051"/>
      <c r="CC897" s="2068"/>
      <c r="CD897" s="2051"/>
      <c r="CE897" s="2068"/>
      <c r="CF897" s="2051"/>
      <c r="CG897" s="2051"/>
    </row>
    <row r="898" spans="1:122" ht="30" hidden="1" customHeight="1" x14ac:dyDescent="0.25">
      <c r="A898" s="4722"/>
      <c r="B898" s="4685"/>
      <c r="C898" s="2265" t="s">
        <v>42</v>
      </c>
      <c r="D898" s="2265" t="s">
        <v>42</v>
      </c>
      <c r="E898" s="591">
        <f>E892-51</f>
        <v>40238</v>
      </c>
      <c r="F898" s="591">
        <f>F896</f>
        <v>40632</v>
      </c>
      <c r="G898" s="591">
        <f>G896</f>
        <v>40665</v>
      </c>
      <c r="H898" s="591">
        <f>H896</f>
        <v>40693</v>
      </c>
      <c r="I898" s="591">
        <v>40723</v>
      </c>
      <c r="J898" s="591">
        <f>J896</f>
        <v>40388</v>
      </c>
      <c r="K898" s="591">
        <f>K896</f>
        <v>40783</v>
      </c>
      <c r="L898" s="594" t="s">
        <v>25</v>
      </c>
      <c r="M898" s="591">
        <v>40812</v>
      </c>
      <c r="N898" s="591">
        <f>N892-51</f>
        <v>40875</v>
      </c>
      <c r="O898" s="591">
        <f>O892-51</f>
        <v>40905</v>
      </c>
      <c r="P898" s="591">
        <f>P892-51</f>
        <v>40936</v>
      </c>
      <c r="Q898" s="591">
        <v>40601</v>
      </c>
      <c r="R898" s="591">
        <f t="shared" ref="R898:W898" si="988">R896</f>
        <v>40996</v>
      </c>
      <c r="S898" s="591">
        <f t="shared" si="988"/>
        <v>41026</v>
      </c>
      <c r="T898" s="591">
        <f t="shared" si="988"/>
        <v>41061</v>
      </c>
      <c r="U898" s="617">
        <f t="shared" si="988"/>
        <v>41078</v>
      </c>
      <c r="V898" s="574">
        <f t="shared" si="988"/>
        <v>41108</v>
      </c>
      <c r="W898" s="573">
        <f t="shared" si="988"/>
        <v>41148</v>
      </c>
      <c r="X898" s="112" t="s">
        <v>25</v>
      </c>
      <c r="Y898" s="573">
        <f>Y896</f>
        <v>41192</v>
      </c>
      <c r="Z898" s="574">
        <f>Z892-51</f>
        <v>40873</v>
      </c>
      <c r="AA898" s="640">
        <v>41264</v>
      </c>
      <c r="AB898" s="573">
        <f t="shared" ref="AB898:AI898" si="989">AB892-51</f>
        <v>41274</v>
      </c>
      <c r="AC898" s="574">
        <f t="shared" si="989"/>
        <v>41309</v>
      </c>
      <c r="AD898" s="573">
        <f t="shared" si="989"/>
        <v>40975</v>
      </c>
      <c r="AE898" s="574">
        <f t="shared" si="989"/>
        <v>41381</v>
      </c>
      <c r="AF898" s="575">
        <f t="shared" si="989"/>
        <v>41413</v>
      </c>
      <c r="AG898" s="574">
        <f t="shared" si="989"/>
        <v>41444</v>
      </c>
      <c r="AH898" s="573">
        <f t="shared" si="989"/>
        <v>41474</v>
      </c>
      <c r="AI898" s="574">
        <f t="shared" si="989"/>
        <v>41141</v>
      </c>
      <c r="AJ898" s="112" t="s">
        <v>25</v>
      </c>
      <c r="AK898" s="574">
        <f>AK892-51</f>
        <v>41180</v>
      </c>
      <c r="AL898" s="575">
        <f>AL892-51</f>
        <v>41211</v>
      </c>
      <c r="AM898" s="925"/>
      <c r="AN898" s="2082"/>
      <c r="AO898" s="2082"/>
      <c r="AP898" s="2082"/>
      <c r="AQ898" s="2082"/>
      <c r="AR898" s="2051"/>
      <c r="AS898" s="2051"/>
      <c r="AT898" s="2051"/>
      <c r="AU898" s="2083" t="s">
        <v>106</v>
      </c>
      <c r="AV898" s="2051"/>
      <c r="AW898" s="1809"/>
      <c r="AX898" s="2051"/>
      <c r="AY898" s="2051"/>
      <c r="AZ898" s="2051"/>
      <c r="BA898" s="2051"/>
      <c r="BB898" s="2051"/>
      <c r="BC898" s="2051"/>
      <c r="BD898" s="2051"/>
      <c r="BE898" s="2051"/>
      <c r="BF898" s="2051"/>
      <c r="BG898" s="2084" t="s">
        <v>106</v>
      </c>
      <c r="BH898" s="2051"/>
      <c r="BI898" s="2068"/>
      <c r="BJ898" s="2051"/>
      <c r="BK898" s="2068"/>
      <c r="BL898" s="2085"/>
      <c r="BM898" s="2085"/>
      <c r="BN898" s="2088"/>
      <c r="BO898" s="2051"/>
      <c r="BP898" s="2068"/>
      <c r="BQ898" s="2051"/>
      <c r="BR898" s="2068"/>
      <c r="BS898" s="2051"/>
      <c r="BT898" s="2068"/>
      <c r="BU898" s="2051"/>
      <c r="BV898" s="2068"/>
      <c r="BW898" s="2051"/>
      <c r="BX898" s="2068"/>
      <c r="BY898" s="2051"/>
      <c r="BZ898" s="2068"/>
      <c r="CA898" s="2082"/>
      <c r="CB898" s="2051"/>
      <c r="CC898" s="2068"/>
      <c r="CD898" s="2051"/>
      <c r="CE898" s="2068"/>
      <c r="CF898" s="2051"/>
      <c r="CG898" s="2051"/>
    </row>
    <row r="899" spans="1:122" ht="30" hidden="1" customHeight="1" x14ac:dyDescent="0.25">
      <c r="A899" s="4722"/>
      <c r="B899" s="4685"/>
      <c r="C899" s="602" t="s">
        <v>27</v>
      </c>
      <c r="D899" s="602" t="s">
        <v>27</v>
      </c>
      <c r="E899" s="591">
        <v>40268</v>
      </c>
      <c r="F899" s="591">
        <f>F895-3</f>
        <v>40662</v>
      </c>
      <c r="G899" s="596">
        <v>40324</v>
      </c>
      <c r="H899" s="591">
        <f>H895-3</f>
        <v>40718</v>
      </c>
      <c r="I899" s="591">
        <v>40746</v>
      </c>
      <c r="J899" s="591">
        <f>J895-3</f>
        <v>40409</v>
      </c>
      <c r="K899" s="591">
        <f>K895-3</f>
        <v>40802</v>
      </c>
      <c r="L899" s="592" t="s">
        <v>25</v>
      </c>
      <c r="M899" s="591">
        <v>40844</v>
      </c>
      <c r="N899" s="591">
        <f>N895-3</f>
        <v>40879</v>
      </c>
      <c r="O899" s="593">
        <f>O895-10</f>
        <v>40921</v>
      </c>
      <c r="P899" s="591">
        <f>P895-3</f>
        <v>40949</v>
      </c>
      <c r="Q899" s="591">
        <v>40638</v>
      </c>
      <c r="R899" s="591">
        <f>R895-3</f>
        <v>41033</v>
      </c>
      <c r="S899" s="591">
        <f>S895-3</f>
        <v>41061</v>
      </c>
      <c r="T899" s="593">
        <v>41103</v>
      </c>
      <c r="U899" s="616">
        <v>41117</v>
      </c>
      <c r="V899" s="554">
        <v>41138</v>
      </c>
      <c r="W899" s="573">
        <f>W895-3</f>
        <v>41187</v>
      </c>
      <c r="X899" s="112" t="s">
        <v>25</v>
      </c>
      <c r="Y899" s="573">
        <v>41242</v>
      </c>
      <c r="Z899" s="574">
        <v>41263</v>
      </c>
      <c r="AA899" s="112">
        <v>40926</v>
      </c>
      <c r="AB899" s="635">
        <v>40946</v>
      </c>
      <c r="AC899" s="574">
        <v>41354</v>
      </c>
      <c r="AD899" s="573">
        <v>41017</v>
      </c>
      <c r="AE899" s="554">
        <v>41059</v>
      </c>
      <c r="AF899" s="576">
        <v>41446</v>
      </c>
      <c r="AG899" s="554">
        <v>41474</v>
      </c>
      <c r="AH899" s="635">
        <v>41502</v>
      </c>
      <c r="AI899" s="554">
        <v>41529</v>
      </c>
      <c r="AJ899" s="116">
        <v>41544</v>
      </c>
      <c r="AK899" s="554">
        <v>41565</v>
      </c>
      <c r="AL899" s="576">
        <v>41593</v>
      </c>
      <c r="AM899" s="907">
        <v>41277</v>
      </c>
      <c r="AN899" s="907">
        <v>41291</v>
      </c>
      <c r="AO899" s="907">
        <v>41353</v>
      </c>
      <c r="AP899" s="551">
        <f>AP895-3</f>
        <v>41747</v>
      </c>
      <c r="AQ899" s="907">
        <v>41421</v>
      </c>
      <c r="AR899" s="116">
        <f>AR895-3</f>
        <v>41810</v>
      </c>
      <c r="AS899" s="116">
        <f>AS895-3</f>
        <v>41852</v>
      </c>
      <c r="AT899" s="116">
        <f>AT895-4</f>
        <v>41879</v>
      </c>
      <c r="AU899" s="116" t="s">
        <v>106</v>
      </c>
      <c r="AV899" s="116">
        <v>41915</v>
      </c>
      <c r="AW899" s="640">
        <v>41950</v>
      </c>
      <c r="AX899" s="116">
        <f>AX895-3</f>
        <v>41999</v>
      </c>
      <c r="AY899" s="116">
        <v>42013</v>
      </c>
      <c r="AZ899" s="116">
        <v>42048</v>
      </c>
      <c r="BA899" s="116">
        <f>BA895-3</f>
        <v>42104</v>
      </c>
      <c r="BB899" s="116">
        <f>BB895-3</f>
        <v>42125</v>
      </c>
      <c r="BC899" s="116">
        <f>BC895-3</f>
        <v>42160</v>
      </c>
      <c r="BD899" s="116">
        <f>BD177</f>
        <v>42195</v>
      </c>
      <c r="BE899" s="116">
        <f>BE177</f>
        <v>42223</v>
      </c>
      <c r="BF899" s="116">
        <f>BF177</f>
        <v>42258</v>
      </c>
      <c r="BG899" s="551" t="s">
        <v>106</v>
      </c>
      <c r="BH899" s="116">
        <f t="shared" ref="BH899:BQ899" si="990">BH177</f>
        <v>42293</v>
      </c>
      <c r="BI899" s="113">
        <f t="shared" si="990"/>
        <v>42328</v>
      </c>
      <c r="BJ899" s="116">
        <f t="shared" si="990"/>
        <v>42373</v>
      </c>
      <c r="BK899" s="113">
        <f t="shared" si="990"/>
        <v>42384</v>
      </c>
      <c r="BL899" s="116">
        <f t="shared" si="990"/>
        <v>42405</v>
      </c>
      <c r="BM899" s="116">
        <f t="shared" si="990"/>
        <v>42461</v>
      </c>
      <c r="BN899" s="551">
        <f t="shared" si="990"/>
        <v>42482</v>
      </c>
      <c r="BO899" s="116">
        <f t="shared" si="990"/>
        <v>42517</v>
      </c>
      <c r="BP899" s="113">
        <f t="shared" si="990"/>
        <v>42552</v>
      </c>
      <c r="BQ899" s="116">
        <f t="shared" si="990"/>
        <v>42587</v>
      </c>
      <c r="BR899" s="113">
        <v>42643</v>
      </c>
      <c r="BS899" s="116">
        <v>42643</v>
      </c>
      <c r="BT899" s="113">
        <f t="shared" ref="BT899:CG899" si="991">BT177</f>
        <v>42657</v>
      </c>
      <c r="BU899" s="116">
        <f t="shared" si="991"/>
        <v>42685</v>
      </c>
      <c r="BV899" s="113">
        <f t="shared" si="991"/>
        <v>42720</v>
      </c>
      <c r="BW899" s="116">
        <f t="shared" si="991"/>
        <v>42748</v>
      </c>
      <c r="BX899" s="113">
        <f t="shared" si="991"/>
        <v>42776</v>
      </c>
      <c r="BY899" s="116">
        <f t="shared" si="991"/>
        <v>42825</v>
      </c>
      <c r="BZ899" s="113">
        <f t="shared" si="991"/>
        <v>42853</v>
      </c>
      <c r="CA899" s="551">
        <f t="shared" si="991"/>
        <v>42888</v>
      </c>
      <c r="CB899" s="116">
        <f t="shared" si="991"/>
        <v>42923</v>
      </c>
      <c r="CC899" s="113">
        <f t="shared" si="991"/>
        <v>42958</v>
      </c>
      <c r="CD899" s="116">
        <f t="shared" si="991"/>
        <v>43000</v>
      </c>
      <c r="CE899" s="113" t="str">
        <f t="shared" si="991"/>
        <v>same as 12/30</v>
      </c>
      <c r="CF899" s="116">
        <f t="shared" si="991"/>
        <v>42663</v>
      </c>
      <c r="CG899" s="116">
        <f t="shared" si="991"/>
        <v>43063</v>
      </c>
    </row>
    <row r="900" spans="1:122" ht="45" hidden="1" customHeight="1" x14ac:dyDescent="0.25">
      <c r="A900" s="4722"/>
      <c r="B900" s="4685"/>
      <c r="C900" s="8" t="s">
        <v>13</v>
      </c>
      <c r="D900" s="8" t="s">
        <v>13</v>
      </c>
      <c r="E900" s="514" t="s">
        <v>43</v>
      </c>
      <c r="F900" s="514" t="s">
        <v>43</v>
      </c>
      <c r="G900" s="514" t="s">
        <v>43</v>
      </c>
      <c r="H900" s="514" t="s">
        <v>43</v>
      </c>
      <c r="I900" s="514" t="s">
        <v>43</v>
      </c>
      <c r="J900" s="514" t="s">
        <v>43</v>
      </c>
      <c r="K900" s="514" t="s">
        <v>43</v>
      </c>
      <c r="L900" s="514" t="s">
        <v>25</v>
      </c>
      <c r="M900" s="514" t="s">
        <v>43</v>
      </c>
      <c r="N900" s="514" t="s">
        <v>43</v>
      </c>
      <c r="O900" s="514" t="s">
        <v>43</v>
      </c>
      <c r="P900" s="514" t="s">
        <v>43</v>
      </c>
      <c r="Q900" s="514" t="s">
        <v>43</v>
      </c>
      <c r="R900" s="514" t="s">
        <v>43</v>
      </c>
      <c r="S900" s="514" t="s">
        <v>43</v>
      </c>
      <c r="T900" s="514" t="s">
        <v>43</v>
      </c>
      <c r="U900" s="619" t="s">
        <v>43</v>
      </c>
      <c r="V900" s="62" t="s">
        <v>43</v>
      </c>
      <c r="W900" s="63" t="s">
        <v>43</v>
      </c>
      <c r="X900" s="62" t="s">
        <v>43</v>
      </c>
      <c r="Y900" s="63" t="s">
        <v>43</v>
      </c>
      <c r="Z900" s="62" t="s">
        <v>43</v>
      </c>
      <c r="AA900" s="62" t="s">
        <v>43</v>
      </c>
      <c r="AB900" s="63" t="s">
        <v>43</v>
      </c>
      <c r="AC900" s="62" t="s">
        <v>43</v>
      </c>
      <c r="AD900" s="63" t="s">
        <v>43</v>
      </c>
      <c r="AE900" s="62" t="s">
        <v>43</v>
      </c>
      <c r="AF900" s="105" t="s">
        <v>43</v>
      </c>
      <c r="AG900" s="62" t="s">
        <v>43</v>
      </c>
      <c r="AH900" s="63" t="s">
        <v>43</v>
      </c>
      <c r="AI900" s="62" t="s">
        <v>43</v>
      </c>
      <c r="AJ900" s="62" t="s">
        <v>25</v>
      </c>
      <c r="AK900" s="62" t="s">
        <v>43</v>
      </c>
      <c r="AL900" s="105" t="s">
        <v>43</v>
      </c>
      <c r="AM900" s="900"/>
      <c r="AN900" s="900"/>
      <c r="AO900" s="900"/>
      <c r="AP900" s="900"/>
      <c r="AQ900" s="900"/>
      <c r="AR900" s="538"/>
      <c r="AS900" s="538"/>
      <c r="AT900" s="538"/>
      <c r="AU900" s="475" t="s">
        <v>106</v>
      </c>
      <c r="AV900" s="538"/>
      <c r="AW900" s="948"/>
      <c r="AX900" s="538"/>
      <c r="AY900" s="538"/>
      <c r="AZ900" s="538"/>
      <c r="BA900" s="538"/>
      <c r="BB900" s="538"/>
      <c r="BC900" s="538"/>
      <c r="BD900" s="538"/>
      <c r="BE900" s="538"/>
      <c r="BF900" s="538"/>
      <c r="BG900" s="1205" t="s">
        <v>106</v>
      </c>
      <c r="BH900" s="538"/>
      <c r="BI900" s="266"/>
      <c r="BJ900" s="538"/>
      <c r="BK900" s="266"/>
      <c r="BL900" s="186"/>
      <c r="BM900" s="186"/>
      <c r="BN900" s="259"/>
      <c r="BO900" s="538"/>
      <c r="BP900" s="266"/>
      <c r="BQ900" s="538"/>
      <c r="BR900" s="266"/>
      <c r="BS900" s="538"/>
      <c r="BT900" s="266"/>
      <c r="BU900" s="538"/>
      <c r="BV900" s="266"/>
      <c r="BW900" s="538"/>
      <c r="BX900" s="266"/>
      <c r="BY900" s="538"/>
      <c r="BZ900" s="266"/>
      <c r="CA900" s="900"/>
      <c r="CB900" s="538"/>
      <c r="CC900" s="266"/>
      <c r="CD900" s="538"/>
      <c r="CE900" s="266"/>
      <c r="CF900" s="538"/>
      <c r="CG900" s="538"/>
    </row>
    <row r="901" spans="1:122" ht="30" hidden="1" customHeight="1" x14ac:dyDescent="0.25">
      <c r="A901" s="4722"/>
      <c r="B901" s="4685"/>
      <c r="C901" s="389" t="s">
        <v>12</v>
      </c>
      <c r="D901" s="389" t="s">
        <v>12</v>
      </c>
      <c r="E901" s="589">
        <f>E899</f>
        <v>40268</v>
      </c>
      <c r="F901" s="589">
        <f>F899</f>
        <v>40662</v>
      </c>
      <c r="G901" s="589">
        <f>G899</f>
        <v>40324</v>
      </c>
      <c r="H901" s="589">
        <f>H899</f>
        <v>40718</v>
      </c>
      <c r="I901" s="589">
        <v>40774</v>
      </c>
      <c r="J901" s="589">
        <f>J899</f>
        <v>40409</v>
      </c>
      <c r="K901" s="589">
        <f>K899</f>
        <v>40802</v>
      </c>
      <c r="L901" s="590" t="s">
        <v>25</v>
      </c>
      <c r="M901" s="589">
        <f t="shared" ref="M901:W901" si="992">M899</f>
        <v>40844</v>
      </c>
      <c r="N901" s="589">
        <f t="shared" si="992"/>
        <v>40879</v>
      </c>
      <c r="O901" s="589">
        <f t="shared" si="992"/>
        <v>40921</v>
      </c>
      <c r="P901" s="589">
        <f t="shared" si="992"/>
        <v>40949</v>
      </c>
      <c r="Q901" s="589">
        <f t="shared" si="992"/>
        <v>40638</v>
      </c>
      <c r="R901" s="589">
        <f t="shared" si="992"/>
        <v>41033</v>
      </c>
      <c r="S901" s="589">
        <f t="shared" si="992"/>
        <v>41061</v>
      </c>
      <c r="T901" s="589">
        <f t="shared" si="992"/>
        <v>41103</v>
      </c>
      <c r="U901" s="615">
        <f t="shared" si="992"/>
        <v>41117</v>
      </c>
      <c r="V901" s="71">
        <f t="shared" si="992"/>
        <v>41138</v>
      </c>
      <c r="W901" s="174">
        <f t="shared" si="992"/>
        <v>41187</v>
      </c>
      <c r="X901" s="65" t="s">
        <v>25</v>
      </c>
      <c r="Y901" s="174">
        <f>Y899</f>
        <v>41242</v>
      </c>
      <c r="Z901" s="71">
        <f>Z899</f>
        <v>41263</v>
      </c>
      <c r="AA901" s="65">
        <f>AA899</f>
        <v>40926</v>
      </c>
      <c r="AB901" s="174">
        <f t="shared" ref="AB901:AL901" si="993">AB902</f>
        <v>41320</v>
      </c>
      <c r="AC901" s="71">
        <f t="shared" si="993"/>
        <v>41340</v>
      </c>
      <c r="AD901" s="174">
        <f t="shared" si="993"/>
        <v>41006</v>
      </c>
      <c r="AE901" s="71">
        <f t="shared" si="993"/>
        <v>41411</v>
      </c>
      <c r="AF901" s="564">
        <f t="shared" si="993"/>
        <v>41438</v>
      </c>
      <c r="AG901" s="71">
        <f t="shared" si="993"/>
        <v>41469</v>
      </c>
      <c r="AH901" s="174">
        <f t="shared" si="993"/>
        <v>41500</v>
      </c>
      <c r="AI901" s="71">
        <f t="shared" si="993"/>
        <v>41166</v>
      </c>
      <c r="AJ901" s="65" t="s">
        <v>25</v>
      </c>
      <c r="AK901" s="71">
        <f t="shared" si="993"/>
        <v>41195</v>
      </c>
      <c r="AL901" s="564">
        <f t="shared" si="993"/>
        <v>41226</v>
      </c>
      <c r="AM901" s="900"/>
      <c r="AN901" s="900"/>
      <c r="AO901" s="900"/>
      <c r="AP901" s="900"/>
      <c r="AQ901" s="900"/>
      <c r="AR901" s="538"/>
      <c r="AS901" s="538"/>
      <c r="AT901" s="538"/>
      <c r="AU901" s="475" t="s">
        <v>106</v>
      </c>
      <c r="AV901" s="538"/>
      <c r="AW901" s="948"/>
      <c r="AX901" s="538"/>
      <c r="AY901" s="538"/>
      <c r="AZ901" s="538"/>
      <c r="BA901" s="538"/>
      <c r="BB901" s="538"/>
      <c r="BC901" s="538"/>
      <c r="BD901" s="538"/>
      <c r="BE901" s="538"/>
      <c r="BF901" s="538"/>
      <c r="BG901" s="1205" t="s">
        <v>106</v>
      </c>
      <c r="BH901" s="538"/>
      <c r="BI901" s="266"/>
      <c r="BJ901" s="538"/>
      <c r="BK901" s="266"/>
      <c r="BL901" s="186"/>
      <c r="BM901" s="186"/>
      <c r="BN901" s="259"/>
      <c r="BO901" s="538"/>
      <c r="BP901" s="266"/>
      <c r="BQ901" s="538"/>
      <c r="BR901" s="266"/>
      <c r="BS901" s="538"/>
      <c r="BT901" s="266"/>
      <c r="BU901" s="538"/>
      <c r="BV901" s="266"/>
      <c r="BW901" s="538"/>
      <c r="BX901" s="266"/>
      <c r="BY901" s="538"/>
      <c r="BZ901" s="266"/>
      <c r="CA901" s="900"/>
      <c r="CB901" s="538"/>
      <c r="CC901" s="266"/>
      <c r="CD901" s="538"/>
      <c r="CE901" s="266"/>
      <c r="CF901" s="538"/>
      <c r="CG901" s="538"/>
    </row>
    <row r="902" spans="1:122" ht="30" hidden="1" customHeight="1" x14ac:dyDescent="0.25">
      <c r="A902" s="4722"/>
      <c r="B902" s="4685"/>
      <c r="C902" s="1793" t="s">
        <v>194</v>
      </c>
      <c r="D902" s="1793" t="s">
        <v>194</v>
      </c>
      <c r="E902" s="1794"/>
      <c r="F902" s="1794"/>
      <c r="G902" s="1794"/>
      <c r="H902" s="1794"/>
      <c r="I902" s="1794"/>
      <c r="J902" s="1794"/>
      <c r="K902" s="1794"/>
      <c r="L902" s="1794"/>
      <c r="M902" s="1794"/>
      <c r="N902" s="1794"/>
      <c r="O902" s="1794"/>
      <c r="P902" s="1794"/>
      <c r="Q902" s="1794"/>
      <c r="R902" s="1794"/>
      <c r="S902" s="1794"/>
      <c r="T902" s="1794"/>
      <c r="U902" s="2081"/>
      <c r="V902" s="1776"/>
      <c r="W902" s="1778"/>
      <c r="X902" s="1776" t="s">
        <v>25</v>
      </c>
      <c r="Y902" s="1778">
        <f>Y885-105</f>
        <v>41229</v>
      </c>
      <c r="Z902" s="1778">
        <f>Z885-105</f>
        <v>40894</v>
      </c>
      <c r="AA902" s="1778">
        <f>AA885-125</f>
        <v>40904</v>
      </c>
      <c r="AB902" s="1778">
        <f>AB885-105</f>
        <v>41320</v>
      </c>
      <c r="AC902" s="1777">
        <f>AC885-115</f>
        <v>41340</v>
      </c>
      <c r="AD902" s="1801">
        <f>AD885-115</f>
        <v>41006</v>
      </c>
      <c r="AE902" s="1776">
        <f>AE885-106</f>
        <v>41411</v>
      </c>
      <c r="AF902" s="1799">
        <f>AF885-109</f>
        <v>41438</v>
      </c>
      <c r="AG902" s="1776">
        <f>AG885-109</f>
        <v>41469</v>
      </c>
      <c r="AH902" s="1778">
        <f>AH885-109</f>
        <v>41500</v>
      </c>
      <c r="AI902" s="1776">
        <f>AI885-109</f>
        <v>41166</v>
      </c>
      <c r="AJ902" s="1776">
        <v>41531</v>
      </c>
      <c r="AK902" s="1776">
        <f>AK885-139</f>
        <v>41195</v>
      </c>
      <c r="AL902" s="1799">
        <f>AL885-139</f>
        <v>41226</v>
      </c>
      <c r="AM902" s="1799">
        <v>41621</v>
      </c>
      <c r="AN902" s="1799">
        <f>AN885-139</f>
        <v>41652</v>
      </c>
      <c r="AO902" s="1799">
        <f t="shared" ref="AO902:AT902" si="994">AO885-115</f>
        <v>41706</v>
      </c>
      <c r="AP902" s="1799">
        <f t="shared" si="994"/>
        <v>41737</v>
      </c>
      <c r="AQ902" s="1799">
        <f t="shared" si="994"/>
        <v>41768</v>
      </c>
      <c r="AR902" s="1776">
        <f t="shared" si="994"/>
        <v>41798</v>
      </c>
      <c r="AS902" s="1776">
        <f t="shared" si="994"/>
        <v>41829</v>
      </c>
      <c r="AT902" s="1776">
        <f t="shared" si="994"/>
        <v>41859</v>
      </c>
      <c r="AU902" s="1776" t="s">
        <v>106</v>
      </c>
      <c r="AV902" s="1776">
        <v>41900</v>
      </c>
      <c r="AW902" s="1777">
        <v>41931</v>
      </c>
      <c r="AX902" s="1777">
        <f>AX885-126</f>
        <v>41969</v>
      </c>
      <c r="AY902" s="1777">
        <f>AY885-126</f>
        <v>41999</v>
      </c>
      <c r="AZ902" s="1776">
        <f>AZ885-105</f>
        <v>42051</v>
      </c>
      <c r="BA902" s="1776">
        <f>BA885-105</f>
        <v>42081</v>
      </c>
      <c r="BB902" s="1776">
        <f>BB885-105</f>
        <v>42112</v>
      </c>
      <c r="BC902" s="1776">
        <f>BC885-105</f>
        <v>42143</v>
      </c>
      <c r="BD902" s="1776">
        <f>BD157-119</f>
        <v>42159</v>
      </c>
      <c r="BE902" s="1776">
        <f>BE157-119</f>
        <v>42190</v>
      </c>
      <c r="BF902" s="1776">
        <f>BF157-119</f>
        <v>42220</v>
      </c>
      <c r="BG902" s="1799" t="s">
        <v>106</v>
      </c>
      <c r="BH902" s="1777">
        <f>BH157-119</f>
        <v>41910</v>
      </c>
      <c r="BI902" s="1801">
        <f>BI157-139</f>
        <v>42255</v>
      </c>
      <c r="BJ902" s="1777">
        <f>BJ157-1139</f>
        <v>41322</v>
      </c>
      <c r="BK902" s="1801">
        <f t="shared" ref="BK902:BR902" si="995">BK157-139</f>
        <v>42352</v>
      </c>
      <c r="BL902" s="1777">
        <f t="shared" si="995"/>
        <v>42383</v>
      </c>
      <c r="BM902" s="1777">
        <f t="shared" si="995"/>
        <v>42413</v>
      </c>
      <c r="BN902" s="1800">
        <f t="shared" si="995"/>
        <v>42444</v>
      </c>
      <c r="BO902" s="1777">
        <f t="shared" si="995"/>
        <v>42475</v>
      </c>
      <c r="BP902" s="1801">
        <f t="shared" si="995"/>
        <v>42505</v>
      </c>
      <c r="BQ902" s="1777">
        <f t="shared" si="995"/>
        <v>42536</v>
      </c>
      <c r="BR902" s="1801">
        <f t="shared" si="995"/>
        <v>42566</v>
      </c>
      <c r="BS902" s="1776">
        <f>BS157-110</f>
        <v>42626</v>
      </c>
      <c r="BT902" s="1778">
        <f t="shared" ref="BT902:CG902" si="996">BT157-139</f>
        <v>42611</v>
      </c>
      <c r="BU902" s="1776">
        <f t="shared" si="996"/>
        <v>42656</v>
      </c>
      <c r="BV902" s="1778">
        <f t="shared" si="996"/>
        <v>42687</v>
      </c>
      <c r="BW902" s="1776">
        <f t="shared" si="996"/>
        <v>42717</v>
      </c>
      <c r="BX902" s="1778">
        <f t="shared" si="996"/>
        <v>42748</v>
      </c>
      <c r="BY902" s="1776">
        <f t="shared" si="996"/>
        <v>42778</v>
      </c>
      <c r="BZ902" s="1778">
        <f t="shared" si="996"/>
        <v>42809</v>
      </c>
      <c r="CA902" s="1799">
        <f t="shared" si="996"/>
        <v>42840</v>
      </c>
      <c r="CB902" s="1776">
        <f t="shared" si="996"/>
        <v>42870</v>
      </c>
      <c r="CC902" s="1778">
        <f t="shared" si="996"/>
        <v>42901</v>
      </c>
      <c r="CD902" s="1776">
        <f t="shared" si="996"/>
        <v>42931</v>
      </c>
      <c r="CE902" s="1778">
        <f t="shared" si="996"/>
        <v>42962</v>
      </c>
      <c r="CF902" s="1776">
        <f t="shared" si="996"/>
        <v>42993</v>
      </c>
      <c r="CG902" s="1776">
        <f t="shared" si="996"/>
        <v>43021</v>
      </c>
    </row>
    <row r="903" spans="1:122" ht="30" hidden="1" customHeight="1" x14ac:dyDescent="0.25">
      <c r="A903" s="4722"/>
      <c r="B903" s="4685"/>
      <c r="C903" s="8" t="s">
        <v>31</v>
      </c>
      <c r="D903" s="8" t="s">
        <v>31</v>
      </c>
      <c r="E903" s="513">
        <v>40265</v>
      </c>
      <c r="F903" s="513">
        <f>F899-3</f>
        <v>40659</v>
      </c>
      <c r="G903" s="597">
        <v>40322</v>
      </c>
      <c r="H903" s="513">
        <f>H899-3</f>
        <v>40715</v>
      </c>
      <c r="I903" s="513">
        <v>40743</v>
      </c>
      <c r="J903" s="513">
        <f>J899-3</f>
        <v>40406</v>
      </c>
      <c r="K903" s="513">
        <f>K899-3</f>
        <v>40799</v>
      </c>
      <c r="L903" s="514" t="s">
        <v>25</v>
      </c>
      <c r="M903" s="513">
        <v>40841</v>
      </c>
      <c r="N903" s="513">
        <f t="shared" ref="N903:V903" si="997">N899-3</f>
        <v>40876</v>
      </c>
      <c r="O903" s="513">
        <f t="shared" si="997"/>
        <v>40918</v>
      </c>
      <c r="P903" s="513">
        <f t="shared" si="997"/>
        <v>40946</v>
      </c>
      <c r="Q903" s="513">
        <f t="shared" si="997"/>
        <v>40635</v>
      </c>
      <c r="R903" s="513">
        <f t="shared" si="997"/>
        <v>41030</v>
      </c>
      <c r="S903" s="513">
        <f t="shared" si="997"/>
        <v>41058</v>
      </c>
      <c r="T903" s="513">
        <f t="shared" si="997"/>
        <v>41100</v>
      </c>
      <c r="U903" s="621">
        <f t="shared" si="997"/>
        <v>41114</v>
      </c>
      <c r="V903" s="61">
        <f t="shared" si="997"/>
        <v>41135</v>
      </c>
      <c r="W903" s="94">
        <f>W899-3</f>
        <v>41184</v>
      </c>
      <c r="X903" s="62" t="s">
        <v>25</v>
      </c>
      <c r="Y903" s="94">
        <v>41240</v>
      </c>
      <c r="Z903" s="76">
        <v>41261</v>
      </c>
      <c r="AA903" s="62">
        <f>AA899-3</f>
        <v>40923</v>
      </c>
      <c r="AB903" s="94">
        <f>AB899-3</f>
        <v>40943</v>
      </c>
      <c r="AC903" s="61">
        <f>AC899-3</f>
        <v>41351</v>
      </c>
      <c r="AD903" s="94">
        <v>41015</v>
      </c>
      <c r="AE903" s="61">
        <f>AE899-3</f>
        <v>41056</v>
      </c>
      <c r="AF903" s="295">
        <f>AF899-3</f>
        <v>41443</v>
      </c>
      <c r="AG903" s="61">
        <f>AG899-3</f>
        <v>41471</v>
      </c>
      <c r="AH903" s="94">
        <f>AH899-3</f>
        <v>41499</v>
      </c>
      <c r="AI903" s="76">
        <v>41527</v>
      </c>
      <c r="AJ903" s="62">
        <v>41541</v>
      </c>
      <c r="AK903" s="61">
        <f>AK899-3</f>
        <v>41562</v>
      </c>
      <c r="AL903" s="295">
        <f>AL899-3</f>
        <v>41590</v>
      </c>
      <c r="AM903" s="295">
        <v>41632</v>
      </c>
      <c r="AN903" s="295">
        <f t="shared" ref="AN903:AT903" si="998">AN899-3</f>
        <v>41288</v>
      </c>
      <c r="AO903" s="295">
        <f t="shared" si="998"/>
        <v>41350</v>
      </c>
      <c r="AP903" s="295">
        <f t="shared" si="998"/>
        <v>41744</v>
      </c>
      <c r="AQ903" s="295">
        <f t="shared" si="998"/>
        <v>41418</v>
      </c>
      <c r="AR903" s="61">
        <f t="shared" si="998"/>
        <v>41807</v>
      </c>
      <c r="AS903" s="61">
        <f t="shared" si="998"/>
        <v>41849</v>
      </c>
      <c r="AT903" s="61">
        <f t="shared" si="998"/>
        <v>41876</v>
      </c>
      <c r="AU903" s="62" t="s">
        <v>106</v>
      </c>
      <c r="AV903" s="61">
        <v>41912</v>
      </c>
      <c r="AW903" s="191">
        <v>41947</v>
      </c>
      <c r="AX903" s="61">
        <f t="shared" ref="AX903:CG903" si="999">AX899-3</f>
        <v>41996</v>
      </c>
      <c r="AY903" s="61">
        <f t="shared" si="999"/>
        <v>42010</v>
      </c>
      <c r="AZ903" s="61">
        <f t="shared" si="999"/>
        <v>42045</v>
      </c>
      <c r="BA903" s="61">
        <f t="shared" si="999"/>
        <v>42101</v>
      </c>
      <c r="BB903" s="61">
        <f t="shared" si="999"/>
        <v>42122</v>
      </c>
      <c r="BC903" s="61">
        <f t="shared" si="999"/>
        <v>42157</v>
      </c>
      <c r="BD903" s="61">
        <f t="shared" si="999"/>
        <v>42192</v>
      </c>
      <c r="BE903" s="61">
        <f t="shared" si="999"/>
        <v>42220</v>
      </c>
      <c r="BF903" s="61">
        <f t="shared" si="999"/>
        <v>42255</v>
      </c>
      <c r="BG903" s="105" t="s">
        <v>106</v>
      </c>
      <c r="BH903" s="61">
        <f t="shared" si="999"/>
        <v>42290</v>
      </c>
      <c r="BI903" s="94">
        <f t="shared" si="999"/>
        <v>42325</v>
      </c>
      <c r="BJ903" s="61">
        <f t="shared" si="999"/>
        <v>42370</v>
      </c>
      <c r="BK903" s="94">
        <f t="shared" si="999"/>
        <v>42381</v>
      </c>
      <c r="BL903" s="61">
        <f t="shared" si="999"/>
        <v>42402</v>
      </c>
      <c r="BM903" s="61">
        <f t="shared" si="999"/>
        <v>42458</v>
      </c>
      <c r="BN903" s="295">
        <f t="shared" si="999"/>
        <v>42479</v>
      </c>
      <c r="BO903" s="61">
        <f t="shared" si="999"/>
        <v>42514</v>
      </c>
      <c r="BP903" s="94">
        <f t="shared" si="999"/>
        <v>42549</v>
      </c>
      <c r="BQ903" s="61">
        <f t="shared" si="999"/>
        <v>42584</v>
      </c>
      <c r="BR903" s="94">
        <f t="shared" si="999"/>
        <v>42640</v>
      </c>
      <c r="BS903" s="61">
        <f t="shared" si="999"/>
        <v>42640</v>
      </c>
      <c r="BT903" s="94">
        <f t="shared" si="999"/>
        <v>42654</v>
      </c>
      <c r="BU903" s="61">
        <f t="shared" si="999"/>
        <v>42682</v>
      </c>
      <c r="BV903" s="94">
        <f t="shared" si="999"/>
        <v>42717</v>
      </c>
      <c r="BW903" s="61">
        <f t="shared" si="999"/>
        <v>42745</v>
      </c>
      <c r="BX903" s="94">
        <f t="shared" si="999"/>
        <v>42773</v>
      </c>
      <c r="BY903" s="61">
        <f t="shared" si="999"/>
        <v>42822</v>
      </c>
      <c r="BZ903" s="94">
        <f t="shared" si="999"/>
        <v>42850</v>
      </c>
      <c r="CA903" s="295">
        <f t="shared" si="999"/>
        <v>42885</v>
      </c>
      <c r="CB903" s="61">
        <f t="shared" si="999"/>
        <v>42920</v>
      </c>
      <c r="CC903" s="94">
        <f t="shared" si="999"/>
        <v>42955</v>
      </c>
      <c r="CD903" s="61">
        <f t="shared" si="999"/>
        <v>42997</v>
      </c>
      <c r="CE903" s="94" t="s">
        <v>106</v>
      </c>
      <c r="CF903" s="61">
        <f t="shared" si="999"/>
        <v>42660</v>
      </c>
      <c r="CG903" s="61">
        <f t="shared" si="999"/>
        <v>43060</v>
      </c>
    </row>
    <row r="904" spans="1:122" ht="30" hidden="1" customHeight="1" x14ac:dyDescent="0.25">
      <c r="A904" s="4722"/>
      <c r="B904" s="4685"/>
      <c r="C904" s="8" t="s">
        <v>123</v>
      </c>
      <c r="D904" s="8" t="s">
        <v>123</v>
      </c>
      <c r="E904" s="513"/>
      <c r="F904" s="513"/>
      <c r="G904" s="597"/>
      <c r="H904" s="513"/>
      <c r="I904" s="513">
        <f>I905</f>
        <v>40737</v>
      </c>
      <c r="J904" s="513">
        <f t="shared" ref="J904:O904" si="1000">J905</f>
        <v>40400</v>
      </c>
      <c r="K904" s="513">
        <f t="shared" si="1000"/>
        <v>40793</v>
      </c>
      <c r="L904" s="514" t="str">
        <f t="shared" si="1000"/>
        <v>same as 1/30</v>
      </c>
      <c r="M904" s="513">
        <f t="shared" si="1000"/>
        <v>40835</v>
      </c>
      <c r="N904" s="513">
        <f t="shared" si="1000"/>
        <v>40870</v>
      </c>
      <c r="O904" s="513">
        <f t="shared" si="1000"/>
        <v>40912</v>
      </c>
      <c r="P904" s="513">
        <v>40573</v>
      </c>
      <c r="Q904" s="513"/>
      <c r="R904" s="513"/>
      <c r="S904" s="513"/>
      <c r="T904" s="513"/>
      <c r="U904" s="621"/>
      <c r="V904" s="61"/>
      <c r="W904" s="94"/>
      <c r="X904" s="62" t="s">
        <v>25</v>
      </c>
      <c r="Y904" s="94"/>
      <c r="Z904" s="61">
        <v>41254</v>
      </c>
      <c r="AA904" s="62"/>
      <c r="AB904" s="94"/>
      <c r="AC904" s="61"/>
      <c r="AD904" s="94"/>
      <c r="AE904" s="61"/>
      <c r="AF904" s="295"/>
      <c r="AG904" s="61"/>
      <c r="AH904" s="94"/>
      <c r="AI904" s="61"/>
      <c r="AJ904" s="62" t="s">
        <v>25</v>
      </c>
      <c r="AK904" s="61"/>
      <c r="AL904" s="295"/>
      <c r="AM904" s="295"/>
      <c r="AN904" s="295"/>
      <c r="AO904" s="295"/>
      <c r="AP904" s="295"/>
      <c r="AQ904" s="295"/>
      <c r="AR904" s="61"/>
      <c r="AS904" s="61"/>
      <c r="AT904" s="61"/>
      <c r="AU904" s="62" t="s">
        <v>106</v>
      </c>
      <c r="AV904" s="61"/>
      <c r="AW904" s="191"/>
      <c r="AX904" s="61"/>
      <c r="AY904" s="61"/>
      <c r="AZ904" s="61"/>
      <c r="BA904" s="61"/>
      <c r="BB904" s="61"/>
      <c r="BC904" s="61"/>
      <c r="BD904" s="61"/>
      <c r="BE904" s="61"/>
      <c r="BF904" s="61"/>
      <c r="BG904" s="105" t="s">
        <v>106</v>
      </c>
      <c r="BH904" s="61"/>
      <c r="BI904" s="94"/>
      <c r="BJ904" s="61"/>
      <c r="BK904" s="94"/>
      <c r="BL904" s="61"/>
      <c r="BM904" s="61"/>
      <c r="BN904" s="295"/>
      <c r="BO904" s="61"/>
      <c r="BP904" s="94"/>
      <c r="BQ904" s="61"/>
      <c r="BR904" s="94"/>
      <c r="BS904" s="61"/>
      <c r="BT904" s="94"/>
      <c r="BU904" s="61"/>
      <c r="BV904" s="94"/>
      <c r="BW904" s="61"/>
      <c r="BX904" s="94"/>
      <c r="BY904" s="61"/>
      <c r="BZ904" s="94"/>
      <c r="CA904" s="295"/>
      <c r="CB904" s="61"/>
      <c r="CC904" s="94"/>
      <c r="CD904" s="61"/>
      <c r="CE904" s="94" t="s">
        <v>106</v>
      </c>
      <c r="CF904" s="61"/>
      <c r="CG904" s="61"/>
    </row>
    <row r="905" spans="1:122" ht="30" hidden="1" customHeight="1" x14ac:dyDescent="0.25">
      <c r="A905" s="4722"/>
      <c r="B905" s="4685"/>
      <c r="C905" s="8" t="s">
        <v>124</v>
      </c>
      <c r="D905" s="8" t="s">
        <v>124</v>
      </c>
      <c r="E905" s="513">
        <v>40260</v>
      </c>
      <c r="F905" s="513">
        <f>F903-6</f>
        <v>40653</v>
      </c>
      <c r="G905" s="513">
        <f>G903-6</f>
        <v>40316</v>
      </c>
      <c r="H905" s="513">
        <f>H903-6</f>
        <v>40709</v>
      </c>
      <c r="I905" s="513">
        <v>40737</v>
      </c>
      <c r="J905" s="513">
        <f>J903-6</f>
        <v>40400</v>
      </c>
      <c r="K905" s="513">
        <f>K903-6</f>
        <v>40793</v>
      </c>
      <c r="L905" s="514" t="s">
        <v>25</v>
      </c>
      <c r="M905" s="513">
        <v>40835</v>
      </c>
      <c r="N905" s="513">
        <f>N903-6</f>
        <v>40870</v>
      </c>
      <c r="O905" s="513">
        <f>O903-6</f>
        <v>40912</v>
      </c>
      <c r="P905" s="515">
        <v>40556</v>
      </c>
      <c r="Q905" s="513">
        <f>Q903-6</f>
        <v>40629</v>
      </c>
      <c r="R905" s="513">
        <f>R903-6</f>
        <v>41024</v>
      </c>
      <c r="S905" s="513">
        <f>S903-6</f>
        <v>41052</v>
      </c>
      <c r="T905" s="513">
        <v>41087</v>
      </c>
      <c r="U905" s="621">
        <f>U903-6</f>
        <v>41108</v>
      </c>
      <c r="V905" s="76">
        <f>V903-6</f>
        <v>41129</v>
      </c>
      <c r="W905" s="94">
        <v>41179</v>
      </c>
      <c r="X905" s="191" t="s">
        <v>25</v>
      </c>
      <c r="Y905" s="521">
        <f>Y903-6</f>
        <v>41234</v>
      </c>
      <c r="Z905" s="61">
        <v>41254</v>
      </c>
      <c r="AA905" s="62">
        <f>AA903-6</f>
        <v>40917</v>
      </c>
      <c r="AB905" s="94">
        <f>AB903-4</f>
        <v>40939</v>
      </c>
      <c r="AC905" s="61">
        <v>40982</v>
      </c>
      <c r="AD905" s="94">
        <v>41010</v>
      </c>
      <c r="AE905" s="61">
        <f>AE903-4</f>
        <v>41052</v>
      </c>
      <c r="AF905" s="295">
        <f>AF903-5</f>
        <v>41438</v>
      </c>
      <c r="AG905" s="61">
        <f>AG903-5</f>
        <v>41466</v>
      </c>
      <c r="AH905" s="94">
        <f>AH903-5</f>
        <v>41494</v>
      </c>
      <c r="AI905" s="76">
        <v>41522</v>
      </c>
      <c r="AJ905" s="62">
        <v>41536</v>
      </c>
      <c r="AK905" s="61">
        <f>AK903-5</f>
        <v>41557</v>
      </c>
      <c r="AL905" s="295">
        <f>AL903-5</f>
        <v>41585</v>
      </c>
      <c r="AM905" s="295">
        <v>41627</v>
      </c>
      <c r="AN905" s="295">
        <f>AN908+48</f>
        <v>41648</v>
      </c>
      <c r="AO905" s="908">
        <v>41711</v>
      </c>
      <c r="AP905" s="295">
        <f>AP903-5</f>
        <v>41739</v>
      </c>
      <c r="AQ905" s="295">
        <v>41409</v>
      </c>
      <c r="AR905" s="61">
        <f>AR903-5</f>
        <v>41802</v>
      </c>
      <c r="AS905" s="61">
        <f>AS903-5</f>
        <v>41844</v>
      </c>
      <c r="AT905" s="61">
        <f>AT903-4</f>
        <v>41872</v>
      </c>
      <c r="AU905" s="62" t="s">
        <v>106</v>
      </c>
      <c r="AV905" s="61">
        <v>41907</v>
      </c>
      <c r="AW905" s="191">
        <v>41942</v>
      </c>
      <c r="AX905" s="61">
        <f>AX903-5</f>
        <v>41991</v>
      </c>
      <c r="AY905" s="61">
        <v>42006</v>
      </c>
      <c r="AZ905" s="61">
        <v>42040</v>
      </c>
      <c r="BA905" s="61">
        <f>BA903-5</f>
        <v>42096</v>
      </c>
      <c r="BB905" s="61">
        <f>BB903-5</f>
        <v>42117</v>
      </c>
      <c r="BC905" s="61">
        <f>BC903-5</f>
        <v>42152</v>
      </c>
      <c r="BD905" s="61">
        <f>BD187</f>
        <v>42187</v>
      </c>
      <c r="BE905" s="61">
        <f t="shared" ref="BE905:CG905" si="1001">BE903-5</f>
        <v>42215</v>
      </c>
      <c r="BF905" s="61">
        <f t="shared" si="1001"/>
        <v>42250</v>
      </c>
      <c r="BG905" s="105" t="s">
        <v>106</v>
      </c>
      <c r="BH905" s="61">
        <f t="shared" si="1001"/>
        <v>42285</v>
      </c>
      <c r="BI905" s="94">
        <f t="shared" si="1001"/>
        <v>42320</v>
      </c>
      <c r="BJ905" s="61">
        <f t="shared" si="1001"/>
        <v>42365</v>
      </c>
      <c r="BK905" s="94">
        <f t="shared" si="1001"/>
        <v>42376</v>
      </c>
      <c r="BL905" s="61">
        <f t="shared" si="1001"/>
        <v>42397</v>
      </c>
      <c r="BM905" s="61">
        <f t="shared" si="1001"/>
        <v>42453</v>
      </c>
      <c r="BN905" s="295">
        <f t="shared" si="1001"/>
        <v>42474</v>
      </c>
      <c r="BO905" s="61">
        <f t="shared" si="1001"/>
        <v>42509</v>
      </c>
      <c r="BP905" s="94">
        <f t="shared" si="1001"/>
        <v>42544</v>
      </c>
      <c r="BQ905" s="61">
        <f t="shared" si="1001"/>
        <v>42579</v>
      </c>
      <c r="BR905" s="94">
        <f t="shared" si="1001"/>
        <v>42635</v>
      </c>
      <c r="BS905" s="61">
        <f t="shared" si="1001"/>
        <v>42635</v>
      </c>
      <c r="BT905" s="94">
        <f t="shared" si="1001"/>
        <v>42649</v>
      </c>
      <c r="BU905" s="61">
        <f t="shared" si="1001"/>
        <v>42677</v>
      </c>
      <c r="BV905" s="94">
        <f t="shared" si="1001"/>
        <v>42712</v>
      </c>
      <c r="BW905" s="61">
        <f t="shared" si="1001"/>
        <v>42740</v>
      </c>
      <c r="BX905" s="94">
        <f t="shared" si="1001"/>
        <v>42768</v>
      </c>
      <c r="BY905" s="61">
        <f t="shared" si="1001"/>
        <v>42817</v>
      </c>
      <c r="BZ905" s="94">
        <f t="shared" si="1001"/>
        <v>42845</v>
      </c>
      <c r="CA905" s="295">
        <f t="shared" si="1001"/>
        <v>42880</v>
      </c>
      <c r="CB905" s="61">
        <f t="shared" si="1001"/>
        <v>42915</v>
      </c>
      <c r="CC905" s="94">
        <f t="shared" si="1001"/>
        <v>42950</v>
      </c>
      <c r="CD905" s="61">
        <f t="shared" si="1001"/>
        <v>42992</v>
      </c>
      <c r="CE905" s="94" t="s">
        <v>106</v>
      </c>
      <c r="CF905" s="61">
        <f t="shared" si="1001"/>
        <v>42655</v>
      </c>
      <c r="CG905" s="61">
        <f t="shared" si="1001"/>
        <v>43055</v>
      </c>
    </row>
    <row r="906" spans="1:122" s="206" customFormat="1" ht="30" hidden="1" customHeight="1" x14ac:dyDescent="0.25">
      <c r="A906" s="4722"/>
      <c r="B906" s="4685"/>
      <c r="C906" s="599" t="s">
        <v>63</v>
      </c>
      <c r="D906" s="599" t="s">
        <v>63</v>
      </c>
      <c r="E906" s="583">
        <f t="shared" ref="E906:K906" si="1002">E908+17</f>
        <v>40223</v>
      </c>
      <c r="F906" s="583">
        <f t="shared" si="1002"/>
        <v>40623</v>
      </c>
      <c r="G906" s="583">
        <f t="shared" si="1002"/>
        <v>40272</v>
      </c>
      <c r="H906" s="583">
        <f t="shared" si="1002"/>
        <v>40672</v>
      </c>
      <c r="I906" s="583">
        <f t="shared" si="1002"/>
        <v>40707</v>
      </c>
      <c r="J906" s="583">
        <f t="shared" si="1002"/>
        <v>40370</v>
      </c>
      <c r="K906" s="583">
        <f t="shared" si="1002"/>
        <v>40770</v>
      </c>
      <c r="L906" s="584" t="s">
        <v>25</v>
      </c>
      <c r="M906" s="583">
        <f t="shared" ref="M906:W906" si="1003">M908+17</f>
        <v>40798</v>
      </c>
      <c r="N906" s="583">
        <f t="shared" si="1003"/>
        <v>40840</v>
      </c>
      <c r="O906" s="583">
        <f t="shared" si="1003"/>
        <v>40875</v>
      </c>
      <c r="P906" s="583">
        <f t="shared" si="1003"/>
        <v>40903</v>
      </c>
      <c r="Q906" s="583">
        <f t="shared" si="1003"/>
        <v>40594</v>
      </c>
      <c r="R906" s="583">
        <f t="shared" si="1003"/>
        <v>40994</v>
      </c>
      <c r="S906" s="583">
        <f t="shared" si="1003"/>
        <v>41015</v>
      </c>
      <c r="T906" s="583">
        <f t="shared" si="1003"/>
        <v>41050</v>
      </c>
      <c r="U906" s="622">
        <f t="shared" si="1003"/>
        <v>41081</v>
      </c>
      <c r="V906" s="628">
        <f t="shared" si="1003"/>
        <v>41099</v>
      </c>
      <c r="W906" s="633">
        <f t="shared" si="1003"/>
        <v>41155</v>
      </c>
      <c r="X906" s="638" t="s">
        <v>25</v>
      </c>
      <c r="Y906" s="633">
        <f t="shared" ref="Y906:AH906" si="1004">Y908+17</f>
        <v>41183</v>
      </c>
      <c r="Z906" s="628">
        <f t="shared" si="1004"/>
        <v>41218</v>
      </c>
      <c r="AA906" s="638">
        <f t="shared" si="1004"/>
        <v>40887</v>
      </c>
      <c r="AB906" s="633">
        <f t="shared" si="1004"/>
        <v>40915</v>
      </c>
      <c r="AC906" s="628">
        <f t="shared" si="1004"/>
        <v>40936</v>
      </c>
      <c r="AD906" s="633">
        <f t="shared" si="1004"/>
        <v>40986</v>
      </c>
      <c r="AE906" s="628">
        <f t="shared" si="1004"/>
        <v>41021</v>
      </c>
      <c r="AF906" s="809">
        <f t="shared" si="1004"/>
        <v>41421</v>
      </c>
      <c r="AG906" s="628">
        <f t="shared" si="1004"/>
        <v>41442</v>
      </c>
      <c r="AH906" s="633">
        <f t="shared" si="1004"/>
        <v>41470</v>
      </c>
      <c r="AI906" s="628">
        <v>41505</v>
      </c>
      <c r="AJ906" s="638">
        <v>41505</v>
      </c>
      <c r="AK906" s="628">
        <f t="shared" ref="AK906:AR906" si="1005">AK908+17</f>
        <v>41533</v>
      </c>
      <c r="AL906" s="809">
        <f t="shared" si="1005"/>
        <v>41561</v>
      </c>
      <c r="AM906" s="809">
        <f t="shared" si="1005"/>
        <v>41596</v>
      </c>
      <c r="AN906" s="809">
        <f t="shared" si="1005"/>
        <v>41617</v>
      </c>
      <c r="AO906" s="809">
        <f t="shared" si="1005"/>
        <v>41301</v>
      </c>
      <c r="AP906" s="809">
        <f t="shared" si="1005"/>
        <v>41708</v>
      </c>
      <c r="AQ906" s="809">
        <f t="shared" si="1005"/>
        <v>41378</v>
      </c>
      <c r="AR906" s="628">
        <f t="shared" si="1005"/>
        <v>41771</v>
      </c>
      <c r="AS906" s="628">
        <f>AS908+17</f>
        <v>41813</v>
      </c>
      <c r="AT906" s="628">
        <f>AT908+17</f>
        <v>41848</v>
      </c>
      <c r="AU906" s="638" t="s">
        <v>106</v>
      </c>
      <c r="AV906" s="628">
        <v>41876</v>
      </c>
      <c r="AW906" s="946">
        <v>41911</v>
      </c>
      <c r="AX906" s="628">
        <f t="shared" ref="AX906:CG906" si="1006">AX908+17</f>
        <v>41953</v>
      </c>
      <c r="AY906" s="628">
        <f t="shared" si="1006"/>
        <v>41981</v>
      </c>
      <c r="AZ906" s="628">
        <f t="shared" si="1006"/>
        <v>42009</v>
      </c>
      <c r="BA906" s="628">
        <f t="shared" si="1006"/>
        <v>42044</v>
      </c>
      <c r="BB906" s="628">
        <f t="shared" si="1006"/>
        <v>42086</v>
      </c>
      <c r="BC906" s="628">
        <f t="shared" si="1006"/>
        <v>42121</v>
      </c>
      <c r="BD906" s="628">
        <f t="shared" si="1006"/>
        <v>42156</v>
      </c>
      <c r="BE906" s="628">
        <f t="shared" si="1006"/>
        <v>42191</v>
      </c>
      <c r="BF906" s="628">
        <f t="shared" si="1006"/>
        <v>42226</v>
      </c>
      <c r="BG906" s="1206" t="s">
        <v>106</v>
      </c>
      <c r="BH906" s="628">
        <f t="shared" si="1006"/>
        <v>42254</v>
      </c>
      <c r="BI906" s="633">
        <f t="shared" si="1006"/>
        <v>42296</v>
      </c>
      <c r="BJ906" s="628">
        <f t="shared" si="1006"/>
        <v>42331</v>
      </c>
      <c r="BK906" s="633">
        <f t="shared" si="1006"/>
        <v>42352</v>
      </c>
      <c r="BL906" s="628">
        <f t="shared" si="1006"/>
        <v>42373</v>
      </c>
      <c r="BM906" s="628">
        <f t="shared" si="1006"/>
        <v>42415</v>
      </c>
      <c r="BN906" s="809">
        <f t="shared" si="1006"/>
        <v>42450</v>
      </c>
      <c r="BO906" s="628">
        <f t="shared" si="1006"/>
        <v>42485</v>
      </c>
      <c r="BP906" s="633">
        <f t="shared" si="1006"/>
        <v>42520</v>
      </c>
      <c r="BQ906" s="628">
        <f t="shared" si="1006"/>
        <v>42555</v>
      </c>
      <c r="BR906" s="633">
        <f t="shared" si="1006"/>
        <v>42604</v>
      </c>
      <c r="BS906" s="628">
        <f t="shared" si="1006"/>
        <v>42604</v>
      </c>
      <c r="BT906" s="633">
        <f t="shared" si="1006"/>
        <v>42618</v>
      </c>
      <c r="BU906" s="628">
        <f t="shared" si="1006"/>
        <v>42646</v>
      </c>
      <c r="BV906" s="633">
        <f t="shared" si="1006"/>
        <v>42688</v>
      </c>
      <c r="BW906" s="628">
        <f t="shared" si="1006"/>
        <v>42719</v>
      </c>
      <c r="BX906" s="633">
        <f t="shared" si="1006"/>
        <v>42737</v>
      </c>
      <c r="BY906" s="628">
        <f t="shared" si="1006"/>
        <v>42793</v>
      </c>
      <c r="BZ906" s="633">
        <f t="shared" si="1006"/>
        <v>42821</v>
      </c>
      <c r="CA906" s="809">
        <f t="shared" si="1006"/>
        <v>42856</v>
      </c>
      <c r="CB906" s="628">
        <f t="shared" si="1006"/>
        <v>42891</v>
      </c>
      <c r="CC906" s="633">
        <f t="shared" si="1006"/>
        <v>42926</v>
      </c>
      <c r="CD906" s="628">
        <f t="shared" si="1006"/>
        <v>42968</v>
      </c>
      <c r="CE906" s="633" t="s">
        <v>106</v>
      </c>
      <c r="CF906" s="628">
        <f t="shared" si="1006"/>
        <v>42624</v>
      </c>
      <c r="CG906" s="628">
        <f t="shared" si="1006"/>
        <v>43031</v>
      </c>
      <c r="CH906" s="15"/>
      <c r="CI906" s="15"/>
      <c r="CJ906" s="15"/>
      <c r="CK906" s="15"/>
      <c r="CL906" s="15"/>
      <c r="CM906" s="15"/>
      <c r="CN906" s="15"/>
      <c r="CO906" s="15"/>
      <c r="CP906" s="15"/>
      <c r="CQ906" s="2095"/>
      <c r="CR906" s="2095"/>
      <c r="CS906" s="15"/>
      <c r="CT906" s="15"/>
      <c r="CU906" s="15"/>
      <c r="CV906" s="15"/>
      <c r="CW906" s="3749"/>
      <c r="CX906" s="3749"/>
      <c r="CY906" s="3749"/>
      <c r="CZ906" s="3749"/>
      <c r="DA906" s="3749"/>
      <c r="DB906" s="3749"/>
      <c r="DC906" s="3749"/>
      <c r="DD906" s="3749"/>
      <c r="DE906" s="3749"/>
      <c r="DF906" s="3749"/>
      <c r="DG906" s="3749"/>
      <c r="DH906" s="3749"/>
      <c r="DI906" s="3749"/>
      <c r="DJ906" s="3749"/>
      <c r="DK906" s="3749"/>
      <c r="DL906" s="15"/>
      <c r="DM906" s="2095"/>
      <c r="DN906" s="15"/>
      <c r="DO906" s="15"/>
      <c r="DP906" s="15"/>
      <c r="DQ906" s="15"/>
      <c r="DR906" s="15"/>
    </row>
    <row r="907" spans="1:122" s="206" customFormat="1" ht="30" hidden="1" customHeight="1" x14ac:dyDescent="0.25">
      <c r="A907" s="4722"/>
      <c r="B907" s="4685"/>
      <c r="C907" s="599" t="s">
        <v>62</v>
      </c>
      <c r="D907" s="599" t="s">
        <v>62</v>
      </c>
      <c r="E907" s="583">
        <f t="shared" ref="E907:BP907" si="1007">E908+10</f>
        <v>40216</v>
      </c>
      <c r="F907" s="583">
        <f t="shared" si="1007"/>
        <v>40616</v>
      </c>
      <c r="G907" s="583">
        <f t="shared" si="1007"/>
        <v>40265</v>
      </c>
      <c r="H907" s="583">
        <f t="shared" si="1007"/>
        <v>40665</v>
      </c>
      <c r="I907" s="583">
        <v>40700</v>
      </c>
      <c r="J907" s="583">
        <f t="shared" si="1007"/>
        <v>40363</v>
      </c>
      <c r="K907" s="583">
        <f t="shared" si="1007"/>
        <v>40763</v>
      </c>
      <c r="L907" s="584" t="s">
        <v>25</v>
      </c>
      <c r="M907" s="583">
        <f t="shared" si="1007"/>
        <v>40791</v>
      </c>
      <c r="N907" s="583">
        <f t="shared" si="1007"/>
        <v>40833</v>
      </c>
      <c r="O907" s="583">
        <f t="shared" si="1007"/>
        <v>40868</v>
      </c>
      <c r="P907" s="583">
        <f t="shared" si="1007"/>
        <v>40896</v>
      </c>
      <c r="Q907" s="583">
        <f t="shared" si="1007"/>
        <v>40587</v>
      </c>
      <c r="R907" s="583">
        <f t="shared" si="1007"/>
        <v>40987</v>
      </c>
      <c r="S907" s="583">
        <f t="shared" si="1007"/>
        <v>41008</v>
      </c>
      <c r="T907" s="583">
        <f t="shared" si="1007"/>
        <v>41043</v>
      </c>
      <c r="U907" s="622">
        <f t="shared" si="1007"/>
        <v>41074</v>
      </c>
      <c r="V907" s="628">
        <f t="shared" si="1007"/>
        <v>41092</v>
      </c>
      <c r="W907" s="633">
        <f t="shared" si="1007"/>
        <v>41148</v>
      </c>
      <c r="X907" s="638" t="s">
        <v>25</v>
      </c>
      <c r="Y907" s="633">
        <f t="shared" si="1007"/>
        <v>41176</v>
      </c>
      <c r="Z907" s="628">
        <f t="shared" si="1007"/>
        <v>41211</v>
      </c>
      <c r="AA907" s="638">
        <f t="shared" si="1007"/>
        <v>40880</v>
      </c>
      <c r="AB907" s="633">
        <f t="shared" si="1007"/>
        <v>40908</v>
      </c>
      <c r="AC907" s="628">
        <f t="shared" si="1007"/>
        <v>40929</v>
      </c>
      <c r="AD907" s="633">
        <f t="shared" si="1007"/>
        <v>40979</v>
      </c>
      <c r="AE907" s="628">
        <f t="shared" si="1007"/>
        <v>41014</v>
      </c>
      <c r="AF907" s="809">
        <f t="shared" si="1007"/>
        <v>41414</v>
      </c>
      <c r="AG907" s="628">
        <f t="shared" si="1007"/>
        <v>41435</v>
      </c>
      <c r="AH907" s="633">
        <f>AH908+10</f>
        <v>41463</v>
      </c>
      <c r="AI907" s="628">
        <v>41496</v>
      </c>
      <c r="AJ907" s="638">
        <v>41496</v>
      </c>
      <c r="AK907" s="628">
        <f t="shared" si="1007"/>
        <v>41526</v>
      </c>
      <c r="AL907" s="809">
        <f t="shared" si="1007"/>
        <v>41554</v>
      </c>
      <c r="AM907" s="809">
        <f t="shared" si="1007"/>
        <v>41589</v>
      </c>
      <c r="AN907" s="809">
        <f t="shared" si="1007"/>
        <v>41610</v>
      </c>
      <c r="AO907" s="809">
        <f t="shared" si="1007"/>
        <v>41294</v>
      </c>
      <c r="AP907" s="809">
        <f t="shared" si="1007"/>
        <v>41701</v>
      </c>
      <c r="AQ907" s="809">
        <f t="shared" si="1007"/>
        <v>41371</v>
      </c>
      <c r="AR907" s="628">
        <f t="shared" si="1007"/>
        <v>41764</v>
      </c>
      <c r="AS907" s="628">
        <f t="shared" si="1007"/>
        <v>41806</v>
      </c>
      <c r="AT907" s="628">
        <f t="shared" si="1007"/>
        <v>41841</v>
      </c>
      <c r="AU907" s="638" t="s">
        <v>106</v>
      </c>
      <c r="AV907" s="628">
        <v>41869</v>
      </c>
      <c r="AW907" s="946">
        <v>41904</v>
      </c>
      <c r="AX907" s="628">
        <f t="shared" si="1007"/>
        <v>41946</v>
      </c>
      <c r="AY907" s="628">
        <f t="shared" si="1007"/>
        <v>41974</v>
      </c>
      <c r="AZ907" s="628">
        <f t="shared" si="1007"/>
        <v>42002</v>
      </c>
      <c r="BA907" s="628">
        <f t="shared" si="1007"/>
        <v>42037</v>
      </c>
      <c r="BB907" s="628">
        <f t="shared" si="1007"/>
        <v>42079</v>
      </c>
      <c r="BC907" s="628">
        <f t="shared" si="1007"/>
        <v>42114</v>
      </c>
      <c r="BD907" s="628">
        <f t="shared" si="1007"/>
        <v>42149</v>
      </c>
      <c r="BE907" s="628">
        <f t="shared" si="1007"/>
        <v>42184</v>
      </c>
      <c r="BF907" s="628">
        <f t="shared" si="1007"/>
        <v>42219</v>
      </c>
      <c r="BG907" s="1206" t="s">
        <v>106</v>
      </c>
      <c r="BH907" s="628">
        <f t="shared" si="1007"/>
        <v>42247</v>
      </c>
      <c r="BI907" s="633">
        <f t="shared" si="1007"/>
        <v>42289</v>
      </c>
      <c r="BJ907" s="628">
        <f t="shared" si="1007"/>
        <v>42324</v>
      </c>
      <c r="BK907" s="633">
        <f t="shared" si="1007"/>
        <v>42345</v>
      </c>
      <c r="BL907" s="628">
        <f t="shared" si="1007"/>
        <v>42366</v>
      </c>
      <c r="BM907" s="628">
        <f t="shared" si="1007"/>
        <v>42408</v>
      </c>
      <c r="BN907" s="809">
        <f t="shared" si="1007"/>
        <v>42443</v>
      </c>
      <c r="BO907" s="628">
        <f t="shared" si="1007"/>
        <v>42478</v>
      </c>
      <c r="BP907" s="633">
        <f t="shared" si="1007"/>
        <v>42513</v>
      </c>
      <c r="BQ907" s="628">
        <f>BQ908+10</f>
        <v>42548</v>
      </c>
      <c r="BR907" s="633">
        <f>BR908+10</f>
        <v>42597</v>
      </c>
      <c r="BS907" s="628">
        <f t="shared" ref="BS907:CG907" si="1008">BS908+10</f>
        <v>42597</v>
      </c>
      <c r="BT907" s="633">
        <f t="shared" si="1008"/>
        <v>42611</v>
      </c>
      <c r="BU907" s="628">
        <f t="shared" si="1008"/>
        <v>42639</v>
      </c>
      <c r="BV907" s="633">
        <f t="shared" si="1008"/>
        <v>42681</v>
      </c>
      <c r="BW907" s="628">
        <f t="shared" si="1008"/>
        <v>42712</v>
      </c>
      <c r="BX907" s="633">
        <f t="shared" si="1008"/>
        <v>42730</v>
      </c>
      <c r="BY907" s="628">
        <f t="shared" si="1008"/>
        <v>42786</v>
      </c>
      <c r="BZ907" s="633">
        <f t="shared" si="1008"/>
        <v>42814</v>
      </c>
      <c r="CA907" s="809">
        <f t="shared" si="1008"/>
        <v>42849</v>
      </c>
      <c r="CB907" s="628">
        <f t="shared" si="1008"/>
        <v>42884</v>
      </c>
      <c r="CC907" s="633">
        <f t="shared" si="1008"/>
        <v>42919</v>
      </c>
      <c r="CD907" s="628">
        <f t="shared" si="1008"/>
        <v>42961</v>
      </c>
      <c r="CE907" s="633" t="s">
        <v>106</v>
      </c>
      <c r="CF907" s="628">
        <f t="shared" si="1008"/>
        <v>42617</v>
      </c>
      <c r="CG907" s="628">
        <f t="shared" si="1008"/>
        <v>43024</v>
      </c>
      <c r="CH907" s="15"/>
      <c r="CI907" s="15"/>
      <c r="CJ907" s="15"/>
      <c r="CK907" s="15"/>
      <c r="CL907" s="15"/>
      <c r="CM907" s="15"/>
      <c r="CN907" s="15"/>
      <c r="CO907" s="15"/>
      <c r="CP907" s="15"/>
      <c r="CQ907" s="2095"/>
      <c r="CR907" s="2095"/>
      <c r="CS907" s="15"/>
      <c r="CT907" s="15"/>
      <c r="CU907" s="15"/>
      <c r="CV907" s="15"/>
      <c r="CW907" s="3749"/>
      <c r="CX907" s="3749"/>
      <c r="CY907" s="3749"/>
      <c r="CZ907" s="3749"/>
      <c r="DA907" s="3749"/>
      <c r="DB907" s="3749"/>
      <c r="DC907" s="3749"/>
      <c r="DD907" s="3749"/>
      <c r="DE907" s="3749"/>
      <c r="DF907" s="3749"/>
      <c r="DG907" s="3749"/>
      <c r="DH907" s="3749"/>
      <c r="DI907" s="3749"/>
      <c r="DJ907" s="3749"/>
      <c r="DK907" s="3749"/>
      <c r="DL907" s="15"/>
      <c r="DM907" s="2095"/>
      <c r="DN907" s="15"/>
      <c r="DO907" s="15"/>
      <c r="DP907" s="15"/>
      <c r="DQ907" s="15"/>
      <c r="DR907" s="15"/>
    </row>
    <row r="908" spans="1:122" ht="30" hidden="1" customHeight="1" x14ac:dyDescent="0.25">
      <c r="A908" s="4722"/>
      <c r="B908" s="4685"/>
      <c r="C908" s="3658" t="s">
        <v>205</v>
      </c>
      <c r="D908" s="3658" t="s">
        <v>205</v>
      </c>
      <c r="E908" s="587">
        <v>40206</v>
      </c>
      <c r="F908" s="585">
        <f>F905-47</f>
        <v>40606</v>
      </c>
      <c r="G908" s="1802">
        <f>G905-61</f>
        <v>40255</v>
      </c>
      <c r="H908" s="585">
        <f>H905-54</f>
        <v>40655</v>
      </c>
      <c r="I908" s="585">
        <v>40690</v>
      </c>
      <c r="J908" s="585">
        <f>J905-47</f>
        <v>40353</v>
      </c>
      <c r="K908" s="1803">
        <v>40753</v>
      </c>
      <c r="L908" s="588" t="s">
        <v>25</v>
      </c>
      <c r="M908" s="585">
        <f>M905-54</f>
        <v>40781</v>
      </c>
      <c r="N908" s="585">
        <f>N905-47</f>
        <v>40823</v>
      </c>
      <c r="O908" s="585">
        <f>O905-54</f>
        <v>40858</v>
      </c>
      <c r="P908" s="587">
        <v>40886</v>
      </c>
      <c r="Q908" s="587">
        <f>Q905-52</f>
        <v>40577</v>
      </c>
      <c r="R908" s="585">
        <f>R905-47</f>
        <v>40977</v>
      </c>
      <c r="S908" s="587">
        <f>S905-54</f>
        <v>40998</v>
      </c>
      <c r="T908" s="585">
        <f>T905-54</f>
        <v>41033</v>
      </c>
      <c r="U908" s="613">
        <v>41064</v>
      </c>
      <c r="V908" s="305">
        <f>V905-47</f>
        <v>41082</v>
      </c>
      <c r="W908" s="645">
        <v>41138</v>
      </c>
      <c r="X908" s="639" t="s">
        <v>25</v>
      </c>
      <c r="Y908" s="172">
        <v>41166</v>
      </c>
      <c r="Z908" s="75">
        <v>41201</v>
      </c>
      <c r="AA908" s="639">
        <f>AA905-47</f>
        <v>40870</v>
      </c>
      <c r="AB908" s="645">
        <f>AB905-41</f>
        <v>40898</v>
      </c>
      <c r="AC908" s="305">
        <v>40919</v>
      </c>
      <c r="AD908" s="645">
        <v>40969</v>
      </c>
      <c r="AE908" s="305">
        <v>41004</v>
      </c>
      <c r="AF908" s="645">
        <f>AF905-34</f>
        <v>41404</v>
      </c>
      <c r="AG908" s="305">
        <f>AG905-41</f>
        <v>41425</v>
      </c>
      <c r="AH908" s="645">
        <f>AH905-41</f>
        <v>41453</v>
      </c>
      <c r="AI908" s="947">
        <v>41474</v>
      </c>
      <c r="AJ908" s="947">
        <v>41488</v>
      </c>
      <c r="AK908" s="305">
        <f>AK905-41</f>
        <v>41516</v>
      </c>
      <c r="AL908" s="1789">
        <f>AL905-41</f>
        <v>41544</v>
      </c>
      <c r="AM908" s="1204">
        <f>AM905-48</f>
        <v>41579</v>
      </c>
      <c r="AN908" s="1706">
        <v>41600</v>
      </c>
      <c r="AO908" s="1706">
        <v>41284</v>
      </c>
      <c r="AP908" s="1204">
        <f>AP905-48</f>
        <v>41691</v>
      </c>
      <c r="AQ908" s="1204">
        <f>AQ905-48</f>
        <v>41361</v>
      </c>
      <c r="AR908" s="639">
        <f>AR905-48</f>
        <v>41754</v>
      </c>
      <c r="AS908" s="639">
        <f>AS905-48</f>
        <v>41796</v>
      </c>
      <c r="AT908" s="947">
        <v>41831</v>
      </c>
      <c r="AU908" s="639" t="s">
        <v>106</v>
      </c>
      <c r="AV908" s="639">
        <v>41859</v>
      </c>
      <c r="AW908" s="947">
        <v>41884</v>
      </c>
      <c r="AX908" s="639">
        <f>AX905-55</f>
        <v>41936</v>
      </c>
      <c r="AY908" s="947">
        <v>41964</v>
      </c>
      <c r="AZ908" s="639">
        <f>AZ905-48</f>
        <v>41992</v>
      </c>
      <c r="BA908" s="947">
        <v>42027</v>
      </c>
      <c r="BB908" s="947">
        <v>42069</v>
      </c>
      <c r="BC908" s="947">
        <v>42104</v>
      </c>
      <c r="BD908" s="639">
        <f>BD192</f>
        <v>42139</v>
      </c>
      <c r="BE908" s="639">
        <f>BE192</f>
        <v>42174</v>
      </c>
      <c r="BF908" s="639">
        <f>BF192</f>
        <v>42209</v>
      </c>
      <c r="BG908" s="1204" t="s">
        <v>106</v>
      </c>
      <c r="BH908" s="639">
        <f t="shared" ref="BH908:BQ908" si="1009">BH192</f>
        <v>42237</v>
      </c>
      <c r="BI908" s="1703">
        <f t="shared" si="1009"/>
        <v>42279</v>
      </c>
      <c r="BJ908" s="639">
        <f t="shared" si="1009"/>
        <v>42314</v>
      </c>
      <c r="BK908" s="1703">
        <f t="shared" si="1009"/>
        <v>42335</v>
      </c>
      <c r="BL908" s="639">
        <f t="shared" si="1009"/>
        <v>42356</v>
      </c>
      <c r="BM908" s="639">
        <f t="shared" si="1009"/>
        <v>42398</v>
      </c>
      <c r="BN908" s="1204">
        <f t="shared" si="1009"/>
        <v>42433</v>
      </c>
      <c r="BO908" s="639">
        <f t="shared" si="1009"/>
        <v>42468</v>
      </c>
      <c r="BP908" s="1703">
        <f t="shared" si="1009"/>
        <v>42503</v>
      </c>
      <c r="BQ908" s="639">
        <f t="shared" si="1009"/>
        <v>42538</v>
      </c>
      <c r="BR908" s="1704">
        <v>42587</v>
      </c>
      <c r="BS908" s="639">
        <f>BS905-48</f>
        <v>42587</v>
      </c>
      <c r="BT908" s="1703">
        <f t="shared" ref="BT908:CD908" si="1010">BT192</f>
        <v>42601</v>
      </c>
      <c r="BU908" s="639">
        <f t="shared" si="1010"/>
        <v>42629</v>
      </c>
      <c r="BV908" s="1703">
        <f t="shared" si="1010"/>
        <v>42671</v>
      </c>
      <c r="BW908" s="639">
        <f t="shared" si="1010"/>
        <v>42702</v>
      </c>
      <c r="BX908" s="1703">
        <f t="shared" si="1010"/>
        <v>42720</v>
      </c>
      <c r="BY908" s="639">
        <f t="shared" si="1010"/>
        <v>42776</v>
      </c>
      <c r="BZ908" s="1703">
        <f t="shared" si="1010"/>
        <v>42804</v>
      </c>
      <c r="CA908" s="1204">
        <f t="shared" si="1010"/>
        <v>42839</v>
      </c>
      <c r="CB908" s="639">
        <f t="shared" si="1010"/>
        <v>42874</v>
      </c>
      <c r="CC908" s="1703">
        <f t="shared" si="1010"/>
        <v>42909</v>
      </c>
      <c r="CD908" s="639">
        <f t="shared" si="1010"/>
        <v>42951</v>
      </c>
      <c r="CE908" s="1703" t="s">
        <v>106</v>
      </c>
      <c r="CF908" s="639">
        <f>CF192</f>
        <v>42607</v>
      </c>
      <c r="CG908" s="639">
        <f>CG192</f>
        <v>43014</v>
      </c>
    </row>
    <row r="909" spans="1:122" ht="30" hidden="1" customHeight="1" x14ac:dyDescent="0.25">
      <c r="A909" s="4722"/>
      <c r="B909" s="4685"/>
      <c r="C909" s="3658" t="s">
        <v>204</v>
      </c>
      <c r="D909" s="3658" t="s">
        <v>204</v>
      </c>
      <c r="E909" s="585">
        <v>40202</v>
      </c>
      <c r="F909" s="585">
        <f t="shared" ref="F909:K909" si="1011">F908-4</f>
        <v>40602</v>
      </c>
      <c r="G909" s="585">
        <f t="shared" si="1011"/>
        <v>40251</v>
      </c>
      <c r="H909" s="585">
        <f t="shared" si="1011"/>
        <v>40651</v>
      </c>
      <c r="I909" s="585">
        <f t="shared" si="1011"/>
        <v>40686</v>
      </c>
      <c r="J909" s="585">
        <f t="shared" si="1011"/>
        <v>40349</v>
      </c>
      <c r="K909" s="585">
        <f t="shared" si="1011"/>
        <v>40749</v>
      </c>
      <c r="L909" s="588" t="s">
        <v>25</v>
      </c>
      <c r="M909" s="585">
        <f>M908-4</f>
        <v>40777</v>
      </c>
      <c r="N909" s="585">
        <f>N908-4</f>
        <v>40819</v>
      </c>
      <c r="O909" s="585">
        <f>O908-4</f>
        <v>40854</v>
      </c>
      <c r="P909" s="587">
        <v>40882</v>
      </c>
      <c r="Q909" s="585">
        <f>Q908-4</f>
        <v>40573</v>
      </c>
      <c r="R909" s="585">
        <f>R908-4</f>
        <v>40973</v>
      </c>
      <c r="S909" s="585">
        <f>S908-4</f>
        <v>40994</v>
      </c>
      <c r="T909" s="585">
        <f>T908-4</f>
        <v>41029</v>
      </c>
      <c r="U909" s="613">
        <v>41058</v>
      </c>
      <c r="V909" s="305">
        <f>V908-4</f>
        <v>41078</v>
      </c>
      <c r="W909" s="645">
        <v>41127</v>
      </c>
      <c r="X909" s="947" t="s">
        <v>25</v>
      </c>
      <c r="Y909" s="645">
        <v>41162</v>
      </c>
      <c r="Z909" s="75">
        <v>41197</v>
      </c>
      <c r="AA909" s="639">
        <f>AA908-4</f>
        <v>40866</v>
      </c>
      <c r="AB909" s="172">
        <f>AB908-4</f>
        <v>40894</v>
      </c>
      <c r="AC909" s="305">
        <v>40915</v>
      </c>
      <c r="AD909" s="172">
        <f>AD908-5</f>
        <v>40964</v>
      </c>
      <c r="AE909" s="305">
        <f>AE908-4</f>
        <v>41000</v>
      </c>
      <c r="AF909" s="1789">
        <f>AF908-4</f>
        <v>41400</v>
      </c>
      <c r="AG909" s="305">
        <f>AG908-4</f>
        <v>41421</v>
      </c>
      <c r="AH909" s="645">
        <f>AH908-4</f>
        <v>41449</v>
      </c>
      <c r="AI909" s="947">
        <v>41470</v>
      </c>
      <c r="AJ909" s="947">
        <v>41484</v>
      </c>
      <c r="AK909" s="305">
        <f>AK908-4</f>
        <v>41512</v>
      </c>
      <c r="AL909" s="1789">
        <f>AL908-4</f>
        <v>41540</v>
      </c>
      <c r="AM909" s="1204">
        <f>AM908-4</f>
        <v>41575</v>
      </c>
      <c r="AN909" s="1204">
        <v>41596</v>
      </c>
      <c r="AO909" s="1706">
        <v>41280</v>
      </c>
      <c r="AP909" s="1204">
        <f>AP908-4</f>
        <v>41687</v>
      </c>
      <c r="AQ909" s="1204">
        <f>AQ908-4</f>
        <v>41357</v>
      </c>
      <c r="AR909" s="639">
        <f>AR908-4</f>
        <v>41750</v>
      </c>
      <c r="AS909" s="639">
        <f>AS908-4</f>
        <v>41792</v>
      </c>
      <c r="AT909" s="639">
        <v>41820</v>
      </c>
      <c r="AU909" s="639" t="s">
        <v>106</v>
      </c>
      <c r="AV909" s="947">
        <v>41855</v>
      </c>
      <c r="AW909" s="947">
        <v>41876</v>
      </c>
      <c r="AX909" s="639">
        <f>AX908-4</f>
        <v>41932</v>
      </c>
      <c r="AY909" s="639">
        <v>41960</v>
      </c>
      <c r="AZ909" s="639">
        <f>AZ908-4</f>
        <v>41988</v>
      </c>
      <c r="BA909" s="639">
        <f>BA908-4</f>
        <v>42023</v>
      </c>
      <c r="BB909" s="639">
        <f>BB908-4</f>
        <v>42065</v>
      </c>
      <c r="BC909" s="639">
        <f>BC908-4</f>
        <v>42100</v>
      </c>
      <c r="BD909" s="639">
        <f>BD908-4</f>
        <v>42135</v>
      </c>
      <c r="BE909" s="639">
        <f t="shared" ref="BE909:CG909" si="1012">BE908-4</f>
        <v>42170</v>
      </c>
      <c r="BF909" s="639">
        <f t="shared" si="1012"/>
        <v>42205</v>
      </c>
      <c r="BG909" s="1204" t="s">
        <v>106</v>
      </c>
      <c r="BH909" s="639">
        <f t="shared" si="1012"/>
        <v>42233</v>
      </c>
      <c r="BI909" s="1703">
        <f t="shared" si="1012"/>
        <v>42275</v>
      </c>
      <c r="BJ909" s="639">
        <f t="shared" si="1012"/>
        <v>42310</v>
      </c>
      <c r="BK909" s="1703">
        <f t="shared" si="1012"/>
        <v>42331</v>
      </c>
      <c r="BL909" s="639">
        <f t="shared" si="1012"/>
        <v>42352</v>
      </c>
      <c r="BM909" s="639">
        <f t="shared" si="1012"/>
        <v>42394</v>
      </c>
      <c r="BN909" s="1204">
        <f t="shared" si="1012"/>
        <v>42429</v>
      </c>
      <c r="BO909" s="639">
        <f t="shared" si="1012"/>
        <v>42464</v>
      </c>
      <c r="BP909" s="1703">
        <f t="shared" si="1012"/>
        <v>42499</v>
      </c>
      <c r="BQ909" s="639">
        <f t="shared" si="1012"/>
        <v>42534</v>
      </c>
      <c r="BR909" s="1704">
        <f t="shared" si="1012"/>
        <v>42583</v>
      </c>
      <c r="BS909" s="639">
        <f t="shared" si="1012"/>
        <v>42583</v>
      </c>
      <c r="BT909" s="1703">
        <f t="shared" si="1012"/>
        <v>42597</v>
      </c>
      <c r="BU909" s="639">
        <f t="shared" si="1012"/>
        <v>42625</v>
      </c>
      <c r="BV909" s="1703">
        <f t="shared" si="1012"/>
        <v>42667</v>
      </c>
      <c r="BW909" s="639">
        <f t="shared" si="1012"/>
        <v>42698</v>
      </c>
      <c r="BX909" s="1703">
        <f t="shared" si="1012"/>
        <v>42716</v>
      </c>
      <c r="BY909" s="639">
        <f t="shared" si="1012"/>
        <v>42772</v>
      </c>
      <c r="BZ909" s="1703">
        <f t="shared" si="1012"/>
        <v>42800</v>
      </c>
      <c r="CA909" s="1204">
        <f t="shared" si="1012"/>
        <v>42835</v>
      </c>
      <c r="CB909" s="639">
        <f t="shared" si="1012"/>
        <v>42870</v>
      </c>
      <c r="CC909" s="1703">
        <f t="shared" si="1012"/>
        <v>42905</v>
      </c>
      <c r="CD909" s="639">
        <f t="shared" si="1012"/>
        <v>42947</v>
      </c>
      <c r="CE909" s="1703" t="s">
        <v>106</v>
      </c>
      <c r="CF909" s="639">
        <f t="shared" si="1012"/>
        <v>42603</v>
      </c>
      <c r="CG909" s="639">
        <f t="shared" si="1012"/>
        <v>43010</v>
      </c>
    </row>
    <row r="910" spans="1:122" ht="30" hidden="1" customHeight="1" x14ac:dyDescent="0.25">
      <c r="A910" s="4722"/>
      <c r="B910" s="4685"/>
      <c r="C910" s="8" t="s">
        <v>148</v>
      </c>
      <c r="D910" s="8" t="s">
        <v>148</v>
      </c>
      <c r="E910" s="513" t="e">
        <f>#REF!</f>
        <v>#REF!</v>
      </c>
      <c r="F910" s="511">
        <f t="shared" ref="F910:K911" si="1013">F908</f>
        <v>40606</v>
      </c>
      <c r="G910" s="511">
        <f t="shared" si="1013"/>
        <v>40255</v>
      </c>
      <c r="H910" s="511">
        <f t="shared" si="1013"/>
        <v>40655</v>
      </c>
      <c r="I910" s="511">
        <f t="shared" si="1013"/>
        <v>40690</v>
      </c>
      <c r="J910" s="511">
        <f t="shared" si="1013"/>
        <v>40353</v>
      </c>
      <c r="K910" s="511">
        <f t="shared" si="1013"/>
        <v>40753</v>
      </c>
      <c r="L910" s="209" t="s">
        <v>25</v>
      </c>
      <c r="M910" s="511">
        <f t="shared" ref="M910:O911" si="1014">M908</f>
        <v>40781</v>
      </c>
      <c r="N910" s="511">
        <f t="shared" si="1014"/>
        <v>40823</v>
      </c>
      <c r="O910" s="511">
        <f t="shared" si="1014"/>
        <v>40858</v>
      </c>
      <c r="P910" s="512">
        <v>40886</v>
      </c>
      <c r="Q910" s="511">
        <f t="shared" ref="Q910:S911" si="1015">Q908</f>
        <v>40577</v>
      </c>
      <c r="R910" s="511">
        <f t="shared" si="1015"/>
        <v>40977</v>
      </c>
      <c r="S910" s="511">
        <f t="shared" si="1015"/>
        <v>40998</v>
      </c>
      <c r="T910" s="511">
        <f>T912</f>
        <v>41030</v>
      </c>
      <c r="U910" s="609">
        <v>41061</v>
      </c>
      <c r="V910" s="45">
        <f>V919+7</f>
        <v>41082</v>
      </c>
      <c r="W910" s="175">
        <f>W919+7</f>
        <v>41131</v>
      </c>
      <c r="X910" s="14" t="s">
        <v>25</v>
      </c>
      <c r="Y910" s="175">
        <f>Y912</f>
        <v>41163</v>
      </c>
      <c r="Z910" s="45">
        <f>Z919+7</f>
        <v>41201</v>
      </c>
      <c r="AA910" s="14">
        <f>AA912</f>
        <v>41233</v>
      </c>
      <c r="AB910" s="175">
        <f>AB912</f>
        <v>40895</v>
      </c>
      <c r="AC910" s="736">
        <v>40919</v>
      </c>
      <c r="AD910" s="175">
        <f t="shared" ref="AD910:AI910" si="1016">AD912</f>
        <v>40961</v>
      </c>
      <c r="AE910" s="45">
        <f t="shared" si="1016"/>
        <v>40997</v>
      </c>
      <c r="AF910" s="807">
        <f t="shared" si="1016"/>
        <v>41390</v>
      </c>
      <c r="AG910" s="45">
        <f t="shared" si="1016"/>
        <v>41418</v>
      </c>
      <c r="AH910" s="175">
        <f t="shared" si="1016"/>
        <v>41446</v>
      </c>
      <c r="AI910" s="736">
        <f t="shared" si="1016"/>
        <v>41474</v>
      </c>
      <c r="AJ910" s="349">
        <v>41474</v>
      </c>
      <c r="AK910" s="45">
        <f t="shared" ref="AK910:AN911" si="1017">AK912</f>
        <v>41509</v>
      </c>
      <c r="AL910" s="807">
        <f t="shared" si="1017"/>
        <v>41537</v>
      </c>
      <c r="AM910" s="38">
        <f t="shared" si="1017"/>
        <v>41577</v>
      </c>
      <c r="AN910" s="38">
        <f t="shared" si="1017"/>
        <v>41605</v>
      </c>
      <c r="AO910" s="38">
        <v>41633</v>
      </c>
      <c r="AP910" s="38">
        <f t="shared" ref="AP910:AT911" si="1018">AP912</f>
        <v>41689</v>
      </c>
      <c r="AQ910" s="38">
        <f t="shared" si="1018"/>
        <v>41359</v>
      </c>
      <c r="AR910" s="14">
        <f t="shared" si="1018"/>
        <v>41752</v>
      </c>
      <c r="AS910" s="14">
        <f t="shared" si="1018"/>
        <v>41787</v>
      </c>
      <c r="AT910" s="14">
        <f t="shared" si="1018"/>
        <v>41822</v>
      </c>
      <c r="AU910" s="14" t="s">
        <v>106</v>
      </c>
      <c r="AV910" s="14">
        <v>41857</v>
      </c>
      <c r="AW910" s="14">
        <v>41519</v>
      </c>
      <c r="AX910" s="14">
        <f t="shared" ref="AX910:AZ911" si="1019">AX912</f>
        <v>41934</v>
      </c>
      <c r="AY910" s="14">
        <f t="shared" si="1019"/>
        <v>41962</v>
      </c>
      <c r="AZ910" s="14">
        <f t="shared" si="1019"/>
        <v>41624</v>
      </c>
      <c r="BA910" s="349">
        <v>41297</v>
      </c>
      <c r="BB910" s="349">
        <v>41297</v>
      </c>
      <c r="BC910" s="349">
        <v>41297</v>
      </c>
      <c r="BD910" s="349">
        <v>41297</v>
      </c>
      <c r="BE910" s="349">
        <v>41297</v>
      </c>
      <c r="BF910" s="349">
        <v>41297</v>
      </c>
      <c r="BG910" s="1207" t="s">
        <v>106</v>
      </c>
      <c r="BH910" s="349">
        <v>41297</v>
      </c>
      <c r="BI910" s="352">
        <v>41297</v>
      </c>
      <c r="BJ910" s="349">
        <v>41297</v>
      </c>
      <c r="BK910" s="352">
        <v>41297</v>
      </c>
      <c r="BL910" s="349">
        <v>41297</v>
      </c>
      <c r="BM910" s="349">
        <v>41297</v>
      </c>
      <c r="BN910" s="1207">
        <v>41297</v>
      </c>
      <c r="BO910" s="349">
        <v>41297</v>
      </c>
      <c r="BP910" s="352">
        <v>41297</v>
      </c>
      <c r="BQ910" s="349">
        <v>41297</v>
      </c>
      <c r="BR910" s="352">
        <v>41297</v>
      </c>
      <c r="BS910" s="349">
        <v>41297</v>
      </c>
      <c r="BT910" s="352">
        <v>41297</v>
      </c>
      <c r="BU910" s="349">
        <v>41297</v>
      </c>
      <c r="BV910" s="352">
        <v>41297</v>
      </c>
      <c r="BW910" s="349">
        <v>41297</v>
      </c>
      <c r="BX910" s="352">
        <v>41297</v>
      </c>
      <c r="BY910" s="349">
        <v>41297</v>
      </c>
      <c r="BZ910" s="352">
        <v>41297</v>
      </c>
      <c r="CA910" s="1207">
        <v>41297</v>
      </c>
      <c r="CB910" s="349">
        <v>41297</v>
      </c>
      <c r="CC910" s="352">
        <v>41297</v>
      </c>
      <c r="CD910" s="349">
        <v>41297</v>
      </c>
      <c r="CE910" s="352" t="s">
        <v>106</v>
      </c>
      <c r="CF910" s="349">
        <v>41297</v>
      </c>
      <c r="CG910" s="349">
        <v>41297</v>
      </c>
    </row>
    <row r="911" spans="1:122" ht="30" hidden="1" customHeight="1" x14ac:dyDescent="0.25">
      <c r="A911" s="4722"/>
      <c r="B911" s="4685"/>
      <c r="C911" s="8" t="s">
        <v>149</v>
      </c>
      <c r="D911" s="8" t="s">
        <v>149</v>
      </c>
      <c r="E911" s="513" t="e">
        <f>#REF!</f>
        <v>#REF!</v>
      </c>
      <c r="F911" s="511">
        <f t="shared" si="1013"/>
        <v>40602</v>
      </c>
      <c r="G911" s="511">
        <f t="shared" si="1013"/>
        <v>40251</v>
      </c>
      <c r="H911" s="511">
        <f t="shared" si="1013"/>
        <v>40651</v>
      </c>
      <c r="I911" s="511">
        <f t="shared" si="1013"/>
        <v>40686</v>
      </c>
      <c r="J911" s="511">
        <f t="shared" si="1013"/>
        <v>40349</v>
      </c>
      <c r="K911" s="511">
        <f t="shared" si="1013"/>
        <v>40749</v>
      </c>
      <c r="L911" s="209" t="s">
        <v>25</v>
      </c>
      <c r="M911" s="511">
        <f t="shared" si="1014"/>
        <v>40777</v>
      </c>
      <c r="N911" s="511">
        <f t="shared" si="1014"/>
        <v>40819</v>
      </c>
      <c r="O911" s="511">
        <f t="shared" si="1014"/>
        <v>40854</v>
      </c>
      <c r="P911" s="512">
        <v>40886</v>
      </c>
      <c r="Q911" s="511">
        <f t="shared" si="1015"/>
        <v>40573</v>
      </c>
      <c r="R911" s="511">
        <f t="shared" si="1015"/>
        <v>40973</v>
      </c>
      <c r="S911" s="511">
        <f t="shared" si="1015"/>
        <v>40994</v>
      </c>
      <c r="T911" s="511">
        <f>T913</f>
        <v>41026</v>
      </c>
      <c r="U911" s="609">
        <f>U913+5</f>
        <v>41058</v>
      </c>
      <c r="V911" s="45">
        <f>V913+4</f>
        <v>41079</v>
      </c>
      <c r="W911" s="175">
        <f>W913+4</f>
        <v>41128</v>
      </c>
      <c r="X911" s="14"/>
      <c r="Y911" s="175">
        <f>Y913</f>
        <v>41159</v>
      </c>
      <c r="Z911" s="45">
        <f>Z913+4</f>
        <v>41198</v>
      </c>
      <c r="AA911" s="14">
        <f t="shared" ref="AA911:AI911" si="1020">AA913</f>
        <v>41229</v>
      </c>
      <c r="AB911" s="175">
        <f t="shared" si="1020"/>
        <v>40891</v>
      </c>
      <c r="AC911" s="736">
        <f t="shared" si="1020"/>
        <v>40916</v>
      </c>
      <c r="AD911" s="751">
        <f t="shared" si="1020"/>
        <v>40958</v>
      </c>
      <c r="AE911" s="246">
        <f t="shared" si="1020"/>
        <v>40994</v>
      </c>
      <c r="AF911" s="812">
        <f t="shared" si="1020"/>
        <v>41387</v>
      </c>
      <c r="AG911" s="246">
        <f t="shared" si="1020"/>
        <v>41415</v>
      </c>
      <c r="AH911" s="751">
        <f t="shared" si="1020"/>
        <v>41443</v>
      </c>
      <c r="AI911" s="736">
        <f t="shared" si="1020"/>
        <v>41471</v>
      </c>
      <c r="AJ911" s="349">
        <v>41471</v>
      </c>
      <c r="AK911" s="246">
        <f t="shared" si="1017"/>
        <v>41506</v>
      </c>
      <c r="AL911" s="812">
        <f t="shared" si="1017"/>
        <v>41534</v>
      </c>
      <c r="AM911" s="38">
        <f t="shared" si="1017"/>
        <v>41573</v>
      </c>
      <c r="AN911" s="38">
        <f t="shared" si="1017"/>
        <v>41601</v>
      </c>
      <c r="AO911" s="38">
        <v>41629</v>
      </c>
      <c r="AP911" s="38">
        <f t="shared" si="1018"/>
        <v>41685</v>
      </c>
      <c r="AQ911" s="38">
        <f t="shared" si="1018"/>
        <v>41355</v>
      </c>
      <c r="AR911" s="14">
        <f t="shared" si="1018"/>
        <v>41748</v>
      </c>
      <c r="AS911" s="14">
        <f t="shared" si="1018"/>
        <v>41783</v>
      </c>
      <c r="AT911" s="14">
        <f t="shared" si="1018"/>
        <v>41818</v>
      </c>
      <c r="AU911" s="14" t="s">
        <v>106</v>
      </c>
      <c r="AV911" s="14">
        <v>41853</v>
      </c>
      <c r="AW911" s="14">
        <v>41515</v>
      </c>
      <c r="AX911" s="14">
        <f t="shared" si="1019"/>
        <v>41930</v>
      </c>
      <c r="AY911" s="14">
        <f t="shared" si="1019"/>
        <v>41958</v>
      </c>
      <c r="AZ911" s="14">
        <f t="shared" si="1019"/>
        <v>41620</v>
      </c>
      <c r="BA911" s="349">
        <v>41294</v>
      </c>
      <c r="BB911" s="349">
        <v>41294</v>
      </c>
      <c r="BC911" s="349">
        <v>41294</v>
      </c>
      <c r="BD911" s="349">
        <v>41294</v>
      </c>
      <c r="BE911" s="349">
        <v>41294</v>
      </c>
      <c r="BF911" s="349">
        <v>41294</v>
      </c>
      <c r="BG911" s="1207" t="s">
        <v>106</v>
      </c>
      <c r="BH911" s="349">
        <v>41294</v>
      </c>
      <c r="BI911" s="352">
        <v>41294</v>
      </c>
      <c r="BJ911" s="349">
        <v>41294</v>
      </c>
      <c r="BK911" s="352">
        <v>41294</v>
      </c>
      <c r="BL911" s="349">
        <v>41294</v>
      </c>
      <c r="BM911" s="349">
        <v>41294</v>
      </c>
      <c r="BN911" s="1207">
        <v>41294</v>
      </c>
      <c r="BO911" s="349">
        <v>41294</v>
      </c>
      <c r="BP911" s="352">
        <v>41294</v>
      </c>
      <c r="BQ911" s="349">
        <v>41294</v>
      </c>
      <c r="BR911" s="352">
        <v>41294</v>
      </c>
      <c r="BS911" s="349">
        <v>41294</v>
      </c>
      <c r="BT911" s="352">
        <v>41294</v>
      </c>
      <c r="BU911" s="349">
        <v>41294</v>
      </c>
      <c r="BV911" s="352">
        <v>41294</v>
      </c>
      <c r="BW911" s="349">
        <v>41294</v>
      </c>
      <c r="BX911" s="352">
        <v>41294</v>
      </c>
      <c r="BY911" s="349">
        <v>41294</v>
      </c>
      <c r="BZ911" s="352">
        <v>41294</v>
      </c>
      <c r="CA911" s="1207">
        <v>41294</v>
      </c>
      <c r="CB911" s="349">
        <v>41294</v>
      </c>
      <c r="CC911" s="352">
        <v>41294</v>
      </c>
      <c r="CD911" s="349">
        <v>41294</v>
      </c>
      <c r="CE911" s="352" t="s">
        <v>106</v>
      </c>
      <c r="CF911" s="349">
        <v>41294</v>
      </c>
      <c r="CG911" s="349">
        <v>41294</v>
      </c>
    </row>
    <row r="912" spans="1:122" ht="30" hidden="1" customHeight="1" x14ac:dyDescent="0.25">
      <c r="A912" s="4722"/>
      <c r="B912" s="4685"/>
      <c r="C912" s="8" t="s">
        <v>150</v>
      </c>
      <c r="D912" s="8" t="s">
        <v>150</v>
      </c>
      <c r="E912" s="513">
        <v>40206</v>
      </c>
      <c r="F912" s="513">
        <f t="shared" ref="F912:K913" si="1021">F908</f>
        <v>40606</v>
      </c>
      <c r="G912" s="513">
        <f t="shared" si="1021"/>
        <v>40255</v>
      </c>
      <c r="H912" s="513">
        <f t="shared" si="1021"/>
        <v>40655</v>
      </c>
      <c r="I912" s="513">
        <f t="shared" si="1021"/>
        <v>40690</v>
      </c>
      <c r="J912" s="513">
        <f t="shared" si="1021"/>
        <v>40353</v>
      </c>
      <c r="K912" s="513">
        <f t="shared" si="1021"/>
        <v>40753</v>
      </c>
      <c r="L912" s="514" t="s">
        <v>25</v>
      </c>
      <c r="M912" s="513">
        <f t="shared" ref="M912:O913" si="1022">M908</f>
        <v>40781</v>
      </c>
      <c r="N912" s="513">
        <f t="shared" si="1022"/>
        <v>40823</v>
      </c>
      <c r="O912" s="513">
        <f t="shared" si="1022"/>
        <v>40858</v>
      </c>
      <c r="P912" s="515">
        <v>40882</v>
      </c>
      <c r="Q912" s="513">
        <f t="shared" ref="Q912:S913" si="1023">Q908</f>
        <v>40577</v>
      </c>
      <c r="R912" s="513">
        <f t="shared" si="1023"/>
        <v>40977</v>
      </c>
      <c r="S912" s="513">
        <f t="shared" si="1023"/>
        <v>40998</v>
      </c>
      <c r="T912" s="513">
        <f>T913+4</f>
        <v>41030</v>
      </c>
      <c r="U912" s="610">
        <f>U913+5</f>
        <v>41058</v>
      </c>
      <c r="V912" s="61">
        <f>V913+4</f>
        <v>41079</v>
      </c>
      <c r="W912" s="94">
        <f>W913+4</f>
        <v>41128</v>
      </c>
      <c r="X912" s="62" t="s">
        <v>25</v>
      </c>
      <c r="Y912" s="94">
        <f>Y913+4</f>
        <v>41163</v>
      </c>
      <c r="Z912" s="61">
        <f>Z913+4</f>
        <v>41198</v>
      </c>
      <c r="AA912" s="62">
        <f>AA913+4</f>
        <v>41233</v>
      </c>
      <c r="AB912" s="94">
        <f>AB913+4</f>
        <v>40895</v>
      </c>
      <c r="AC912" s="76">
        <v>40919</v>
      </c>
      <c r="AD912" s="94">
        <f t="shared" ref="AD912:AL912" si="1024">AD913+3</f>
        <v>40961</v>
      </c>
      <c r="AE912" s="61">
        <f t="shared" si="1024"/>
        <v>40997</v>
      </c>
      <c r="AF912" s="295">
        <f t="shared" si="1024"/>
        <v>41390</v>
      </c>
      <c r="AG912" s="61">
        <f t="shared" si="1024"/>
        <v>41418</v>
      </c>
      <c r="AH912" s="94">
        <f t="shared" si="1024"/>
        <v>41446</v>
      </c>
      <c r="AI912" s="76">
        <f t="shared" si="1024"/>
        <v>41474</v>
      </c>
      <c r="AJ912" s="191">
        <v>41474</v>
      </c>
      <c r="AK912" s="61">
        <f t="shared" si="1024"/>
        <v>41509</v>
      </c>
      <c r="AL912" s="295">
        <f t="shared" si="1024"/>
        <v>41537</v>
      </c>
      <c r="AM912" s="105">
        <f>AM913+4</f>
        <v>41577</v>
      </c>
      <c r="AN912" s="105">
        <f>AN913+4</f>
        <v>41605</v>
      </c>
      <c r="AO912" s="105">
        <v>41633</v>
      </c>
      <c r="AP912" s="105">
        <f>AP913+4</f>
        <v>41689</v>
      </c>
      <c r="AQ912" s="105">
        <f>AQ913+4</f>
        <v>41359</v>
      </c>
      <c r="AR912" s="62">
        <f>AR913+4</f>
        <v>41752</v>
      </c>
      <c r="AS912" s="62">
        <f>AS913+4</f>
        <v>41787</v>
      </c>
      <c r="AT912" s="62">
        <f>AT913+4</f>
        <v>41822</v>
      </c>
      <c r="AU912" s="62" t="s">
        <v>106</v>
      </c>
      <c r="AV912" s="62">
        <v>41857</v>
      </c>
      <c r="AW912" s="62">
        <v>41519</v>
      </c>
      <c r="AX912" s="62">
        <f>AX913+4</f>
        <v>41934</v>
      </c>
      <c r="AY912" s="62">
        <f>AY913+4</f>
        <v>41962</v>
      </c>
      <c r="AZ912" s="62">
        <f>AZ913+4</f>
        <v>41624</v>
      </c>
      <c r="BA912" s="191">
        <v>41297</v>
      </c>
      <c r="BB912" s="191">
        <v>41297</v>
      </c>
      <c r="BC912" s="191">
        <v>41297</v>
      </c>
      <c r="BD912" s="191">
        <v>41297</v>
      </c>
      <c r="BE912" s="191">
        <v>41297</v>
      </c>
      <c r="BF912" s="191">
        <v>41297</v>
      </c>
      <c r="BG912" s="339" t="s">
        <v>106</v>
      </c>
      <c r="BH912" s="191">
        <v>41297</v>
      </c>
      <c r="BI912" s="64">
        <v>41297</v>
      </c>
      <c r="BJ912" s="191">
        <v>41297</v>
      </c>
      <c r="BK912" s="64">
        <v>41297</v>
      </c>
      <c r="BL912" s="191">
        <v>41297</v>
      </c>
      <c r="BM912" s="191">
        <v>41297</v>
      </c>
      <c r="BN912" s="339">
        <v>41297</v>
      </c>
      <c r="BO912" s="191">
        <v>41297</v>
      </c>
      <c r="BP912" s="64">
        <v>41297</v>
      </c>
      <c r="BQ912" s="191">
        <v>41297</v>
      </c>
      <c r="BR912" s="64">
        <v>41297</v>
      </c>
      <c r="BS912" s="191">
        <v>41297</v>
      </c>
      <c r="BT912" s="64">
        <v>41297</v>
      </c>
      <c r="BU912" s="191">
        <v>41297</v>
      </c>
      <c r="BV912" s="64">
        <v>41297</v>
      </c>
      <c r="BW912" s="191">
        <v>41297</v>
      </c>
      <c r="BX912" s="64">
        <v>41297</v>
      </c>
      <c r="BY912" s="191">
        <v>41297</v>
      </c>
      <c r="BZ912" s="64">
        <v>41297</v>
      </c>
      <c r="CA912" s="339">
        <v>41297</v>
      </c>
      <c r="CB912" s="191">
        <v>41297</v>
      </c>
      <c r="CC912" s="64">
        <v>41297</v>
      </c>
      <c r="CD912" s="191">
        <v>41297</v>
      </c>
      <c r="CE912" s="64" t="s">
        <v>106</v>
      </c>
      <c r="CF912" s="191">
        <v>41297</v>
      </c>
      <c r="CG912" s="191">
        <v>41297</v>
      </c>
    </row>
    <row r="913" spans="1:117" ht="30" hidden="1" customHeight="1" x14ac:dyDescent="0.25">
      <c r="A913" s="4722"/>
      <c r="B913" s="4685"/>
      <c r="C913" s="8" t="s">
        <v>151</v>
      </c>
      <c r="D913" s="8" t="s">
        <v>151</v>
      </c>
      <c r="E913" s="513">
        <v>40206</v>
      </c>
      <c r="F913" s="513">
        <f t="shared" si="1021"/>
        <v>40602</v>
      </c>
      <c r="G913" s="513">
        <f t="shared" si="1021"/>
        <v>40251</v>
      </c>
      <c r="H913" s="513">
        <f t="shared" si="1021"/>
        <v>40651</v>
      </c>
      <c r="I913" s="513">
        <f t="shared" si="1021"/>
        <v>40686</v>
      </c>
      <c r="J913" s="513">
        <f t="shared" si="1021"/>
        <v>40349</v>
      </c>
      <c r="K913" s="513">
        <f t="shared" si="1021"/>
        <v>40749</v>
      </c>
      <c r="L913" s="514" t="s">
        <v>25</v>
      </c>
      <c r="M913" s="513">
        <f t="shared" si="1022"/>
        <v>40777</v>
      </c>
      <c r="N913" s="513">
        <f t="shared" si="1022"/>
        <v>40819</v>
      </c>
      <c r="O913" s="513">
        <f t="shared" si="1022"/>
        <v>40854</v>
      </c>
      <c r="P913" s="515">
        <v>40882</v>
      </c>
      <c r="Q913" s="513">
        <f t="shared" si="1023"/>
        <v>40573</v>
      </c>
      <c r="R913" s="513">
        <f t="shared" si="1023"/>
        <v>40973</v>
      </c>
      <c r="S913" s="513">
        <f t="shared" si="1023"/>
        <v>40994</v>
      </c>
      <c r="T913" s="513">
        <f>T918+4</f>
        <v>41026</v>
      </c>
      <c r="U913" s="621">
        <f>U919</f>
        <v>41053</v>
      </c>
      <c r="V913" s="76">
        <f>V919</f>
        <v>41075</v>
      </c>
      <c r="W913" s="521">
        <f>W919</f>
        <v>41124</v>
      </c>
      <c r="X913" s="62" t="s">
        <v>25</v>
      </c>
      <c r="Y913" s="94">
        <f>Y918+5</f>
        <v>41159</v>
      </c>
      <c r="Z913" s="76">
        <f>Z919</f>
        <v>41194</v>
      </c>
      <c r="AA913" s="62">
        <f>AA918+5</f>
        <v>41229</v>
      </c>
      <c r="AB913" s="94">
        <f>AB918+4</f>
        <v>40891</v>
      </c>
      <c r="AC913" s="76">
        <v>40916</v>
      </c>
      <c r="AD913" s="94">
        <f>AD918+1</f>
        <v>40958</v>
      </c>
      <c r="AE913" s="61">
        <f>AE918+1</f>
        <v>40994</v>
      </c>
      <c r="AF913" s="295">
        <f>AF918+1</f>
        <v>41387</v>
      </c>
      <c r="AG913" s="61">
        <f>AG918+1</f>
        <v>41415</v>
      </c>
      <c r="AH913" s="94">
        <f>AH918+1</f>
        <v>41443</v>
      </c>
      <c r="AI913" s="76">
        <v>41471</v>
      </c>
      <c r="AJ913" s="191">
        <v>41471</v>
      </c>
      <c r="AK913" s="61">
        <f>AK918+1</f>
        <v>41506</v>
      </c>
      <c r="AL913" s="295">
        <f>AL918+1</f>
        <v>41534</v>
      </c>
      <c r="AM913" s="105">
        <f>AM918+5</f>
        <v>41573</v>
      </c>
      <c r="AN913" s="105">
        <f>AN918+5</f>
        <v>41601</v>
      </c>
      <c r="AO913" s="105">
        <v>41629</v>
      </c>
      <c r="AP913" s="105">
        <f>AP918+5</f>
        <v>41685</v>
      </c>
      <c r="AQ913" s="105">
        <f>AQ918+5</f>
        <v>41355</v>
      </c>
      <c r="AR913" s="62">
        <f>AR918+5</f>
        <v>41748</v>
      </c>
      <c r="AS913" s="62">
        <f>AS918+5</f>
        <v>41783</v>
      </c>
      <c r="AT913" s="62">
        <f>AT918+5</f>
        <v>41818</v>
      </c>
      <c r="AU913" s="62" t="s">
        <v>106</v>
      </c>
      <c r="AV913" s="62">
        <v>41853</v>
      </c>
      <c r="AW913" s="62">
        <v>41515</v>
      </c>
      <c r="AX913" s="62">
        <f>AX918+5</f>
        <v>41930</v>
      </c>
      <c r="AY913" s="62">
        <f>AY918+5</f>
        <v>41958</v>
      </c>
      <c r="AZ913" s="62">
        <v>41620</v>
      </c>
      <c r="BA913" s="191">
        <v>41294</v>
      </c>
      <c r="BB913" s="191">
        <v>41294</v>
      </c>
      <c r="BC913" s="191">
        <v>41294</v>
      </c>
      <c r="BD913" s="191">
        <v>41294</v>
      </c>
      <c r="BE913" s="191">
        <v>41294</v>
      </c>
      <c r="BF913" s="191">
        <v>41294</v>
      </c>
      <c r="BG913" s="339" t="s">
        <v>106</v>
      </c>
      <c r="BH913" s="191">
        <v>41294</v>
      </c>
      <c r="BI913" s="64">
        <v>41294</v>
      </c>
      <c r="BJ913" s="191">
        <v>41294</v>
      </c>
      <c r="BK913" s="64">
        <v>41294</v>
      </c>
      <c r="BL913" s="191">
        <v>41294</v>
      </c>
      <c r="BM913" s="191">
        <v>41294</v>
      </c>
      <c r="BN913" s="339">
        <v>41294</v>
      </c>
      <c r="BO913" s="191">
        <v>41294</v>
      </c>
      <c r="BP913" s="64">
        <v>41294</v>
      </c>
      <c r="BQ913" s="191">
        <v>41294</v>
      </c>
      <c r="BR913" s="64">
        <v>41294</v>
      </c>
      <c r="BS913" s="191">
        <v>41294</v>
      </c>
      <c r="BT913" s="64">
        <v>41294</v>
      </c>
      <c r="BU913" s="191">
        <v>41294</v>
      </c>
      <c r="BV913" s="64">
        <v>41294</v>
      </c>
      <c r="BW913" s="191">
        <v>41294</v>
      </c>
      <c r="BX913" s="64">
        <v>41294</v>
      </c>
      <c r="BY913" s="191">
        <v>41294</v>
      </c>
      <c r="BZ913" s="64">
        <v>41294</v>
      </c>
      <c r="CA913" s="339">
        <v>41294</v>
      </c>
      <c r="CB913" s="191">
        <v>41294</v>
      </c>
      <c r="CC913" s="64">
        <v>41294</v>
      </c>
      <c r="CD913" s="191">
        <v>41294</v>
      </c>
      <c r="CE913" s="64" t="s">
        <v>106</v>
      </c>
      <c r="CF913" s="191">
        <v>41294</v>
      </c>
      <c r="CG913" s="191">
        <v>41294</v>
      </c>
    </row>
    <row r="914" spans="1:117" ht="30" hidden="1" customHeight="1" x14ac:dyDescent="0.25">
      <c r="A914" s="4722"/>
      <c r="B914" s="4685"/>
      <c r="C914" s="6" t="s">
        <v>136</v>
      </c>
      <c r="D914" s="6" t="s">
        <v>136</v>
      </c>
      <c r="E914" s="513"/>
      <c r="F914" s="513"/>
      <c r="G914" s="513"/>
      <c r="H914" s="513"/>
      <c r="I914" s="513"/>
      <c r="J914" s="513"/>
      <c r="K914" s="513"/>
      <c r="L914" s="514"/>
      <c r="M914" s="513"/>
      <c r="N914" s="513"/>
      <c r="O914" s="513" t="e">
        <f>#REF!+2</f>
        <v>#REF!</v>
      </c>
      <c r="P914" s="513" t="e">
        <f>#REF!+2</f>
        <v>#REF!</v>
      </c>
      <c r="Q914" s="513" t="e">
        <f>#REF!+2</f>
        <v>#REF!</v>
      </c>
      <c r="R914" s="513" t="e">
        <f>#REF!+2</f>
        <v>#REF!</v>
      </c>
      <c r="S914" s="513" t="e">
        <f>#REF!+2</f>
        <v>#REF!</v>
      </c>
      <c r="T914" s="513" t="e">
        <f>#REF!+2</f>
        <v>#REF!</v>
      </c>
      <c r="U914" s="621">
        <v>41061</v>
      </c>
      <c r="V914" s="76">
        <v>41089</v>
      </c>
      <c r="W914" s="521" t="e">
        <f>#REF!+2</f>
        <v>#REF!</v>
      </c>
      <c r="X914" s="62" t="s">
        <v>25</v>
      </c>
      <c r="Y914" s="94" t="e">
        <f>#REF!+2</f>
        <v>#REF!</v>
      </c>
      <c r="Z914" s="61" t="e">
        <f>#REF!+2</f>
        <v>#REF!</v>
      </c>
      <c r="AA914" s="62">
        <v>41229</v>
      </c>
      <c r="AB914" s="94">
        <v>41622</v>
      </c>
      <c r="AC914" s="76">
        <v>41285</v>
      </c>
      <c r="AD914" s="202">
        <v>41327</v>
      </c>
      <c r="AE914" s="61">
        <v>41355</v>
      </c>
      <c r="AF914" s="295">
        <v>41390</v>
      </c>
      <c r="AG914" s="61">
        <v>41418</v>
      </c>
      <c r="AH914" s="94">
        <v>41446</v>
      </c>
      <c r="AI914" s="76">
        <v>41425</v>
      </c>
      <c r="AJ914" s="191">
        <v>41474</v>
      </c>
      <c r="AK914" s="61">
        <v>41509</v>
      </c>
      <c r="AL914" s="295">
        <v>41537</v>
      </c>
      <c r="AM914" s="105">
        <f>AM915+2</f>
        <v>41572</v>
      </c>
      <c r="AN914" s="105">
        <f>AN915+2</f>
        <v>41600</v>
      </c>
      <c r="AO914" s="339">
        <v>41631</v>
      </c>
      <c r="AP914" s="105">
        <f>AP915+2</f>
        <v>41684</v>
      </c>
      <c r="AQ914" s="105">
        <f>AQ915+2</f>
        <v>41354</v>
      </c>
      <c r="AR914" s="62">
        <f>AR915+2</f>
        <v>41747</v>
      </c>
      <c r="AS914" s="62">
        <f>AS915+2</f>
        <v>41782</v>
      </c>
      <c r="AT914" s="62">
        <f>AT915+2</f>
        <v>41817</v>
      </c>
      <c r="AU914" s="62" t="s">
        <v>106</v>
      </c>
      <c r="AV914" s="62">
        <v>41852</v>
      </c>
      <c r="AW914" s="62">
        <v>41515</v>
      </c>
      <c r="AX914" s="62">
        <f>AX915+2</f>
        <v>41929</v>
      </c>
      <c r="AY914" s="62">
        <f>AY915+2</f>
        <v>41957</v>
      </c>
      <c r="AZ914" s="62">
        <f>AZ915+2</f>
        <v>41627</v>
      </c>
      <c r="BA914" s="191">
        <v>41297</v>
      </c>
      <c r="BB914" s="191">
        <v>42062</v>
      </c>
      <c r="BC914" s="191">
        <v>42097</v>
      </c>
      <c r="BD914" s="62">
        <f>BD915+2</f>
        <v>42132</v>
      </c>
      <c r="BE914" s="62">
        <f t="shared" ref="BE914:CG914" si="1025">BE915+2</f>
        <v>42167</v>
      </c>
      <c r="BF914" s="62">
        <f t="shared" si="1025"/>
        <v>42195</v>
      </c>
      <c r="BG914" s="105" t="s">
        <v>106</v>
      </c>
      <c r="BH914" s="62">
        <f t="shared" si="1025"/>
        <v>42237</v>
      </c>
      <c r="BI914" s="63">
        <f t="shared" si="1025"/>
        <v>42267</v>
      </c>
      <c r="BJ914" s="62">
        <f t="shared" si="1025"/>
        <v>42307</v>
      </c>
      <c r="BK914" s="63">
        <f t="shared" si="1025"/>
        <v>42328</v>
      </c>
      <c r="BL914" s="62">
        <f t="shared" si="1025"/>
        <v>42356</v>
      </c>
      <c r="BM914" s="62">
        <f t="shared" si="1025"/>
        <v>42391</v>
      </c>
      <c r="BN914" s="105">
        <f t="shared" si="1025"/>
        <v>42426</v>
      </c>
      <c r="BO914" s="62">
        <f t="shared" si="1025"/>
        <v>42461</v>
      </c>
      <c r="BP914" s="63">
        <f t="shared" si="1025"/>
        <v>42496</v>
      </c>
      <c r="BQ914" s="62">
        <f t="shared" si="1025"/>
        <v>42531</v>
      </c>
      <c r="BR914" s="64">
        <f t="shared" si="1025"/>
        <v>42566</v>
      </c>
      <c r="BS914" s="62">
        <f t="shared" si="1025"/>
        <v>42580</v>
      </c>
      <c r="BT914" s="63">
        <f t="shared" si="1025"/>
        <v>42594</v>
      </c>
      <c r="BU914" s="62">
        <f t="shared" si="1025"/>
        <v>42622</v>
      </c>
      <c r="BV914" s="63">
        <f t="shared" si="1025"/>
        <v>42664</v>
      </c>
      <c r="BW914" s="62">
        <f t="shared" si="1025"/>
        <v>42692</v>
      </c>
      <c r="BX914" s="63">
        <f t="shared" si="1025"/>
        <v>42720</v>
      </c>
      <c r="BY914" s="62">
        <f t="shared" si="1025"/>
        <v>42769</v>
      </c>
      <c r="BZ914" s="63">
        <f t="shared" si="1025"/>
        <v>42797</v>
      </c>
      <c r="CA914" s="105">
        <f t="shared" si="1025"/>
        <v>42832</v>
      </c>
      <c r="CB914" s="62">
        <f t="shared" si="1025"/>
        <v>42867</v>
      </c>
      <c r="CC914" s="63">
        <f t="shared" si="1025"/>
        <v>42902</v>
      </c>
      <c r="CD914" s="62">
        <f t="shared" si="1025"/>
        <v>42937</v>
      </c>
      <c r="CE914" s="63" t="s">
        <v>106</v>
      </c>
      <c r="CF914" s="62">
        <f t="shared" si="1025"/>
        <v>42600</v>
      </c>
      <c r="CG914" s="62">
        <f t="shared" si="1025"/>
        <v>43007</v>
      </c>
    </row>
    <row r="915" spans="1:117" ht="30" hidden="1" customHeight="1" x14ac:dyDescent="0.25">
      <c r="A915" s="4722"/>
      <c r="B915" s="4685"/>
      <c r="C915" s="6" t="s">
        <v>265</v>
      </c>
      <c r="D915" s="6" t="s">
        <v>265</v>
      </c>
      <c r="E915" s="513"/>
      <c r="F915" s="513"/>
      <c r="G915" s="513"/>
      <c r="H915" s="513"/>
      <c r="I915" s="513"/>
      <c r="J915" s="513"/>
      <c r="K915" s="513"/>
      <c r="L915" s="514"/>
      <c r="M915" s="513"/>
      <c r="N915" s="513"/>
      <c r="O915" s="513"/>
      <c r="P915" s="513"/>
      <c r="Q915" s="513"/>
      <c r="R915" s="513"/>
      <c r="S915" s="513"/>
      <c r="T915" s="513"/>
      <c r="U915" s="621"/>
      <c r="V915" s="76"/>
      <c r="W915" s="521"/>
      <c r="X915" s="62"/>
      <c r="Y915" s="94"/>
      <c r="Z915" s="61"/>
      <c r="AA915" s="62"/>
      <c r="AB915" s="94"/>
      <c r="AC915" s="76"/>
      <c r="AD915" s="202"/>
      <c r="AE915" s="61"/>
      <c r="AF915" s="295"/>
      <c r="AG915" s="61"/>
      <c r="AH915" s="94"/>
      <c r="AI915" s="76"/>
      <c r="AJ915" s="191"/>
      <c r="AK915" s="61"/>
      <c r="AL915" s="295">
        <f>AL916</f>
        <v>41535</v>
      </c>
      <c r="AM915" s="295">
        <f t="shared" ref="AM915:AY915" si="1026">AM916</f>
        <v>41570</v>
      </c>
      <c r="AN915" s="295">
        <f t="shared" si="1026"/>
        <v>41598</v>
      </c>
      <c r="AO915" s="908">
        <v>41631</v>
      </c>
      <c r="AP915" s="295">
        <f t="shared" si="1026"/>
        <v>41682</v>
      </c>
      <c r="AQ915" s="295">
        <f t="shared" si="1026"/>
        <v>41352</v>
      </c>
      <c r="AR915" s="61">
        <f t="shared" si="1026"/>
        <v>41745</v>
      </c>
      <c r="AS915" s="61">
        <f t="shared" si="1026"/>
        <v>41780</v>
      </c>
      <c r="AT915" s="61">
        <f t="shared" si="1026"/>
        <v>41815</v>
      </c>
      <c r="AU915" s="62" t="s">
        <v>106</v>
      </c>
      <c r="AV915" s="61">
        <v>41850</v>
      </c>
      <c r="AW915" s="61">
        <v>41513</v>
      </c>
      <c r="AX915" s="61">
        <f t="shared" si="1026"/>
        <v>41927</v>
      </c>
      <c r="AY915" s="61">
        <f t="shared" si="1026"/>
        <v>41955</v>
      </c>
      <c r="AZ915" s="61">
        <v>41625</v>
      </c>
      <c r="BA915" s="76">
        <v>41295</v>
      </c>
      <c r="BB915" s="76">
        <v>42060</v>
      </c>
      <c r="BC915" s="76">
        <v>42095</v>
      </c>
      <c r="BD915" s="61">
        <f>BD200</f>
        <v>42130</v>
      </c>
      <c r="BE915" s="61">
        <f>BE200</f>
        <v>42165</v>
      </c>
      <c r="BF915" s="61">
        <f>BF200</f>
        <v>42193</v>
      </c>
      <c r="BG915" s="105" t="s">
        <v>106</v>
      </c>
      <c r="BH915" s="61">
        <f t="shared" ref="BH915:BR915" si="1027">BH200</f>
        <v>42235</v>
      </c>
      <c r="BI915" s="94">
        <f t="shared" si="1027"/>
        <v>42265</v>
      </c>
      <c r="BJ915" s="61">
        <f t="shared" si="1027"/>
        <v>42305</v>
      </c>
      <c r="BK915" s="94">
        <f t="shared" si="1027"/>
        <v>42326</v>
      </c>
      <c r="BL915" s="61">
        <f t="shared" si="1027"/>
        <v>42354</v>
      </c>
      <c r="BM915" s="61">
        <f t="shared" si="1027"/>
        <v>42389</v>
      </c>
      <c r="BN915" s="295">
        <f t="shared" si="1027"/>
        <v>42424</v>
      </c>
      <c r="BO915" s="61">
        <f t="shared" si="1027"/>
        <v>42459</v>
      </c>
      <c r="BP915" s="94">
        <f t="shared" si="1027"/>
        <v>42494</v>
      </c>
      <c r="BQ915" s="61">
        <f t="shared" si="1027"/>
        <v>42529</v>
      </c>
      <c r="BR915" s="521">
        <f t="shared" si="1027"/>
        <v>42564</v>
      </c>
      <c r="BS915" s="61">
        <f>BS918+2</f>
        <v>42578</v>
      </c>
      <c r="BT915" s="94">
        <f t="shared" ref="BT915:CD915" si="1028">BT200</f>
        <v>42592</v>
      </c>
      <c r="BU915" s="61">
        <f t="shared" si="1028"/>
        <v>42620</v>
      </c>
      <c r="BV915" s="94">
        <f t="shared" si="1028"/>
        <v>42662</v>
      </c>
      <c r="BW915" s="61">
        <f t="shared" si="1028"/>
        <v>42690</v>
      </c>
      <c r="BX915" s="94">
        <f t="shared" si="1028"/>
        <v>42718</v>
      </c>
      <c r="BY915" s="61">
        <f t="shared" si="1028"/>
        <v>42767</v>
      </c>
      <c r="BZ915" s="94">
        <f t="shared" si="1028"/>
        <v>42795</v>
      </c>
      <c r="CA915" s="295">
        <f t="shared" si="1028"/>
        <v>42830</v>
      </c>
      <c r="CB915" s="61">
        <f t="shared" si="1028"/>
        <v>42865</v>
      </c>
      <c r="CC915" s="94">
        <f t="shared" si="1028"/>
        <v>42900</v>
      </c>
      <c r="CD915" s="61">
        <f t="shared" si="1028"/>
        <v>42935</v>
      </c>
      <c r="CE915" s="94" t="s">
        <v>106</v>
      </c>
      <c r="CF915" s="61">
        <f>CF200</f>
        <v>42598</v>
      </c>
      <c r="CG915" s="61">
        <f>CG200</f>
        <v>43005</v>
      </c>
    </row>
    <row r="916" spans="1:117" ht="30" hidden="1" customHeight="1" x14ac:dyDescent="0.25">
      <c r="A916" s="4722"/>
      <c r="B916" s="4685"/>
      <c r="C916" s="603" t="s">
        <v>133</v>
      </c>
      <c r="D916" s="603" t="s">
        <v>133</v>
      </c>
      <c r="E916" s="513"/>
      <c r="F916" s="513"/>
      <c r="G916" s="513"/>
      <c r="H916" s="513"/>
      <c r="I916" s="513"/>
      <c r="J916" s="513"/>
      <c r="K916" s="513"/>
      <c r="L916" s="514"/>
      <c r="M916" s="513"/>
      <c r="N916" s="513"/>
      <c r="O916" s="598">
        <f>O920+7</f>
        <v>40849</v>
      </c>
      <c r="P916" s="598">
        <f t="shared" ref="P916:W916" si="1029">P920+7</f>
        <v>40884</v>
      </c>
      <c r="Q916" s="598">
        <f t="shared" si="1029"/>
        <v>40568</v>
      </c>
      <c r="R916" s="598">
        <f t="shared" si="1029"/>
        <v>40968</v>
      </c>
      <c r="S916" s="598">
        <f t="shared" si="1029"/>
        <v>40989</v>
      </c>
      <c r="T916" s="598">
        <f t="shared" si="1029"/>
        <v>41024</v>
      </c>
      <c r="U916" s="623">
        <f t="shared" si="1029"/>
        <v>41059</v>
      </c>
      <c r="V916" s="559">
        <f t="shared" si="1029"/>
        <v>41081</v>
      </c>
      <c r="W916" s="557">
        <f t="shared" si="1029"/>
        <v>41130</v>
      </c>
      <c r="X916" s="119" t="s">
        <v>25</v>
      </c>
      <c r="Y916" s="557">
        <f>Y920+7</f>
        <v>41157</v>
      </c>
      <c r="Z916" s="307">
        <f>Z920+7</f>
        <v>41200</v>
      </c>
      <c r="AA916" s="119">
        <f>AA920+7</f>
        <v>41228</v>
      </c>
      <c r="AB916" s="557">
        <f>AB920+7</f>
        <v>40889</v>
      </c>
      <c r="AC916" s="307">
        <v>40917</v>
      </c>
      <c r="AD916" s="752">
        <v>40959</v>
      </c>
      <c r="AE916" s="307">
        <v>40988</v>
      </c>
      <c r="AF916" s="560">
        <f>AF920+7</f>
        <v>41388</v>
      </c>
      <c r="AG916" s="307">
        <f>AG920+7</f>
        <v>41416</v>
      </c>
      <c r="AH916" s="557">
        <f>AH920+7</f>
        <v>41444</v>
      </c>
      <c r="AI916" s="559">
        <f>AI920+7</f>
        <v>41473</v>
      </c>
      <c r="AJ916" s="195">
        <v>41473</v>
      </c>
      <c r="AK916" s="307">
        <f>AK920+7</f>
        <v>41507</v>
      </c>
      <c r="AL916" s="560">
        <f>AL920+7</f>
        <v>41535</v>
      </c>
      <c r="AM916" s="260">
        <f t="shared" ref="AM916:AR916" si="1030">AM920+7</f>
        <v>41570</v>
      </c>
      <c r="AN916" s="260">
        <f t="shared" si="1030"/>
        <v>41598</v>
      </c>
      <c r="AO916" s="260">
        <f t="shared" si="1030"/>
        <v>41633</v>
      </c>
      <c r="AP916" s="260">
        <f t="shared" si="1030"/>
        <v>41682</v>
      </c>
      <c r="AQ916" s="260">
        <f t="shared" si="1030"/>
        <v>41352</v>
      </c>
      <c r="AR916" s="119">
        <f t="shared" si="1030"/>
        <v>41745</v>
      </c>
      <c r="AS916" s="119">
        <f>AS920+7</f>
        <v>41780</v>
      </c>
      <c r="AT916" s="119">
        <f>AT920+7</f>
        <v>41815</v>
      </c>
      <c r="AU916" s="119" t="s">
        <v>106</v>
      </c>
      <c r="AV916" s="119">
        <v>41850</v>
      </c>
      <c r="AW916" s="195">
        <v>41885</v>
      </c>
      <c r="AX916" s="119">
        <f>AX920+7</f>
        <v>41927</v>
      </c>
      <c r="AY916" s="119">
        <f>AY920+7</f>
        <v>41955</v>
      </c>
      <c r="AZ916" s="119">
        <v>41624</v>
      </c>
      <c r="BA916" s="119">
        <f>BA920+7</f>
        <v>42025</v>
      </c>
      <c r="BB916" s="119">
        <f>BB920+7</f>
        <v>42060</v>
      </c>
      <c r="BC916" s="119">
        <f>BC920+7</f>
        <v>42095</v>
      </c>
      <c r="BD916" s="119">
        <f>BD920+7</f>
        <v>42130</v>
      </c>
      <c r="BE916" s="119">
        <f t="shared" ref="BE916:CG916" si="1031">BE920+7</f>
        <v>42165</v>
      </c>
      <c r="BF916" s="119">
        <f t="shared" si="1031"/>
        <v>42193</v>
      </c>
      <c r="BG916" s="260" t="s">
        <v>106</v>
      </c>
      <c r="BH916" s="119">
        <f t="shared" si="1031"/>
        <v>42235</v>
      </c>
      <c r="BI916" s="257">
        <f t="shared" si="1031"/>
        <v>42270</v>
      </c>
      <c r="BJ916" s="119">
        <f t="shared" si="1031"/>
        <v>42305</v>
      </c>
      <c r="BK916" s="257">
        <f t="shared" si="1031"/>
        <v>42326</v>
      </c>
      <c r="BL916" s="119">
        <f t="shared" si="1031"/>
        <v>42354</v>
      </c>
      <c r="BM916" s="119">
        <f t="shared" si="1031"/>
        <v>42389</v>
      </c>
      <c r="BN916" s="260">
        <f t="shared" si="1031"/>
        <v>42424</v>
      </c>
      <c r="BO916" s="119">
        <f t="shared" si="1031"/>
        <v>42459</v>
      </c>
      <c r="BP916" s="257">
        <f t="shared" si="1031"/>
        <v>42494</v>
      </c>
      <c r="BQ916" s="119">
        <f t="shared" si="1031"/>
        <v>42529</v>
      </c>
      <c r="BR916" s="346">
        <f t="shared" si="1031"/>
        <v>42578</v>
      </c>
      <c r="BS916" s="119">
        <f t="shared" si="1031"/>
        <v>42578</v>
      </c>
      <c r="BT916" s="257">
        <f t="shared" si="1031"/>
        <v>42592</v>
      </c>
      <c r="BU916" s="119">
        <f t="shared" si="1031"/>
        <v>42620</v>
      </c>
      <c r="BV916" s="257">
        <f t="shared" si="1031"/>
        <v>42662</v>
      </c>
      <c r="BW916" s="119">
        <f t="shared" si="1031"/>
        <v>42690</v>
      </c>
      <c r="BX916" s="257">
        <f t="shared" si="1031"/>
        <v>42718</v>
      </c>
      <c r="BY916" s="119">
        <f t="shared" si="1031"/>
        <v>42767</v>
      </c>
      <c r="BZ916" s="257">
        <f t="shared" si="1031"/>
        <v>42795</v>
      </c>
      <c r="CA916" s="260">
        <f t="shared" si="1031"/>
        <v>42830</v>
      </c>
      <c r="CB916" s="119">
        <f t="shared" si="1031"/>
        <v>42865</v>
      </c>
      <c r="CC916" s="257">
        <f t="shared" si="1031"/>
        <v>42900</v>
      </c>
      <c r="CD916" s="119">
        <f t="shared" si="1031"/>
        <v>42935</v>
      </c>
      <c r="CE916" s="257" t="s">
        <v>106</v>
      </c>
      <c r="CF916" s="119">
        <f t="shared" si="1031"/>
        <v>42598</v>
      </c>
      <c r="CG916" s="119">
        <f t="shared" si="1031"/>
        <v>43005</v>
      </c>
    </row>
    <row r="917" spans="1:117" ht="30" hidden="1" customHeight="1" x14ac:dyDescent="0.25">
      <c r="A917" s="4722"/>
      <c r="B917" s="4685"/>
      <c r="C917" s="604" t="s">
        <v>189</v>
      </c>
      <c r="D917" s="604" t="s">
        <v>189</v>
      </c>
      <c r="E917" s="513"/>
      <c r="F917" s="513"/>
      <c r="G917" s="513"/>
      <c r="H917" s="513"/>
      <c r="I917" s="513"/>
      <c r="J917" s="513"/>
      <c r="K917" s="513"/>
      <c r="L917" s="514"/>
      <c r="M917" s="513"/>
      <c r="N917" s="513"/>
      <c r="O917" s="513"/>
      <c r="P917" s="513"/>
      <c r="Q917" s="513"/>
      <c r="R917" s="513"/>
      <c r="S917" s="513">
        <f>S918+2</f>
        <v>40989</v>
      </c>
      <c r="T917" s="513">
        <f>T918+2</f>
        <v>41024</v>
      </c>
      <c r="U917" s="624">
        <f>U909+2</f>
        <v>41060</v>
      </c>
      <c r="V917" s="158">
        <f>V909+2</f>
        <v>41080</v>
      </c>
      <c r="W917" s="202">
        <f>W909+2</f>
        <v>41129</v>
      </c>
      <c r="X917" s="62" t="s">
        <v>25</v>
      </c>
      <c r="Y917" s="94">
        <f>Y918+2</f>
        <v>41156</v>
      </c>
      <c r="Z917" s="158">
        <f>Z909+2</f>
        <v>41199</v>
      </c>
      <c r="AA917" s="62">
        <f>AA918+2</f>
        <v>41226</v>
      </c>
      <c r="AB917" s="94">
        <f>AB918+2</f>
        <v>40889</v>
      </c>
      <c r="AC917" s="76" t="e">
        <f>#REF!</f>
        <v>#REF!</v>
      </c>
      <c r="AD917" s="202">
        <v>40959</v>
      </c>
      <c r="AE917" s="61">
        <f>AE918+2</f>
        <v>40995</v>
      </c>
      <c r="AF917" s="61">
        <f>AF918+2</f>
        <v>41388</v>
      </c>
      <c r="AG917" s="61">
        <f>AG918+2</f>
        <v>41416</v>
      </c>
      <c r="AH917" s="61">
        <f>AH918+2</f>
        <v>41444</v>
      </c>
      <c r="AI917" s="76">
        <v>41472</v>
      </c>
      <c r="AJ917" s="191">
        <v>41472</v>
      </c>
      <c r="AK917" s="61">
        <f>AK918+2</f>
        <v>41507</v>
      </c>
      <c r="AL917" s="295">
        <f>AL918+2</f>
        <v>41535</v>
      </c>
      <c r="AM917" s="295">
        <f>AM918+2</f>
        <v>41570</v>
      </c>
      <c r="AN917" s="295">
        <f>AN918+2</f>
        <v>41598</v>
      </c>
      <c r="AO917" s="295">
        <v>41631</v>
      </c>
      <c r="AP917" s="295">
        <f>AP918+2</f>
        <v>41682</v>
      </c>
      <c r="AQ917" s="295">
        <f>AQ918+2</f>
        <v>41352</v>
      </c>
      <c r="AR917" s="61">
        <f>AR918+2</f>
        <v>41745</v>
      </c>
      <c r="AS917" s="61">
        <f>AS918+2</f>
        <v>41780</v>
      </c>
      <c r="AT917" s="61">
        <f>AT918+2</f>
        <v>41815</v>
      </c>
      <c r="AU917" s="62" t="s">
        <v>106</v>
      </c>
      <c r="AV917" s="61">
        <v>41850</v>
      </c>
      <c r="AW917" s="191">
        <v>41885</v>
      </c>
      <c r="AX917" s="61">
        <f>AX918+2</f>
        <v>41927</v>
      </c>
      <c r="AY917" s="61">
        <f>AY918+2</f>
        <v>41955</v>
      </c>
      <c r="AZ917" s="61">
        <v>41624</v>
      </c>
      <c r="BA917" s="61">
        <v>41293</v>
      </c>
      <c r="BB917" s="61">
        <v>41293</v>
      </c>
      <c r="BC917" s="61">
        <v>41293</v>
      </c>
      <c r="BD917" s="61">
        <v>41293</v>
      </c>
      <c r="BE917" s="61">
        <v>41293</v>
      </c>
      <c r="BF917" s="61">
        <v>41293</v>
      </c>
      <c r="BG917" s="105" t="s">
        <v>106</v>
      </c>
      <c r="BH917" s="61">
        <v>41293</v>
      </c>
      <c r="BI917" s="94">
        <v>41293</v>
      </c>
      <c r="BJ917" s="61">
        <v>41293</v>
      </c>
      <c r="BK917" s="94">
        <v>41293</v>
      </c>
      <c r="BL917" s="61">
        <v>41293</v>
      </c>
      <c r="BM917" s="61">
        <v>41293</v>
      </c>
      <c r="BN917" s="295">
        <v>41293</v>
      </c>
      <c r="BO917" s="61">
        <v>41293</v>
      </c>
      <c r="BP917" s="94">
        <v>41293</v>
      </c>
      <c r="BQ917" s="61">
        <v>41293</v>
      </c>
      <c r="BR917" s="521">
        <v>41293</v>
      </c>
      <c r="BS917" s="61">
        <v>41293</v>
      </c>
      <c r="BT917" s="94">
        <v>41293</v>
      </c>
      <c r="BU917" s="61">
        <v>41293</v>
      </c>
      <c r="BV917" s="94">
        <v>41293</v>
      </c>
      <c r="BW917" s="61">
        <v>41293</v>
      </c>
      <c r="BX917" s="94">
        <v>41293</v>
      </c>
      <c r="BY917" s="61">
        <v>41293</v>
      </c>
      <c r="BZ917" s="94">
        <v>41293</v>
      </c>
      <c r="CA917" s="295">
        <v>41293</v>
      </c>
      <c r="CB917" s="61">
        <v>41293</v>
      </c>
      <c r="CC917" s="94">
        <v>41293</v>
      </c>
      <c r="CD917" s="61">
        <v>41293</v>
      </c>
      <c r="CE917" s="94" t="s">
        <v>106</v>
      </c>
      <c r="CF917" s="61">
        <v>41293</v>
      </c>
      <c r="CG917" s="61">
        <v>41293</v>
      </c>
    </row>
    <row r="918" spans="1:117" ht="30" hidden="1" customHeight="1" x14ac:dyDescent="0.25">
      <c r="A918" s="4722"/>
      <c r="B918" s="4685"/>
      <c r="C918" s="3658" t="s">
        <v>206</v>
      </c>
      <c r="D918" s="3658" t="s">
        <v>206</v>
      </c>
      <c r="E918" s="585">
        <v>40188</v>
      </c>
      <c r="F918" s="585">
        <f t="shared" ref="F918:K918" si="1032">F909-7</f>
        <v>40595</v>
      </c>
      <c r="G918" s="585">
        <f t="shared" si="1032"/>
        <v>40244</v>
      </c>
      <c r="H918" s="585">
        <f t="shared" si="1032"/>
        <v>40644</v>
      </c>
      <c r="I918" s="585">
        <f t="shared" si="1032"/>
        <v>40679</v>
      </c>
      <c r="J918" s="585">
        <f t="shared" si="1032"/>
        <v>40342</v>
      </c>
      <c r="K918" s="585">
        <f t="shared" si="1032"/>
        <v>40742</v>
      </c>
      <c r="L918" s="588" t="s">
        <v>25</v>
      </c>
      <c r="M918" s="585" t="s">
        <v>96</v>
      </c>
      <c r="N918" s="585">
        <f>N909-7</f>
        <v>40812</v>
      </c>
      <c r="O918" s="585">
        <f>O909-7</f>
        <v>40847</v>
      </c>
      <c r="P918" s="587" t="s">
        <v>29</v>
      </c>
      <c r="Q918" s="585">
        <f>Q909-7</f>
        <v>40566</v>
      </c>
      <c r="R918" s="585">
        <f>R909-7</f>
        <v>40966</v>
      </c>
      <c r="S918" s="585">
        <f>S909-7</f>
        <v>40987</v>
      </c>
      <c r="T918" s="585">
        <f>T909-7</f>
        <v>41022</v>
      </c>
      <c r="U918" s="613" t="s">
        <v>29</v>
      </c>
      <c r="V918" s="305" t="s">
        <v>29</v>
      </c>
      <c r="W918" s="645" t="s">
        <v>29</v>
      </c>
      <c r="X918" s="639" t="s">
        <v>25</v>
      </c>
      <c r="Y918" s="172">
        <v>41154</v>
      </c>
      <c r="Z918" s="305" t="s">
        <v>29</v>
      </c>
      <c r="AA918" s="947">
        <v>41224</v>
      </c>
      <c r="AB918" s="172">
        <f>AB909-7</f>
        <v>40887</v>
      </c>
      <c r="AC918" s="305" t="s">
        <v>29</v>
      </c>
      <c r="AD918" s="1788">
        <v>40957</v>
      </c>
      <c r="AE918" s="305">
        <v>40993</v>
      </c>
      <c r="AF918" s="1789">
        <f>AF909-14</f>
        <v>41386</v>
      </c>
      <c r="AG918" s="1788">
        <f>AG909-7</f>
        <v>41414</v>
      </c>
      <c r="AH918" s="1788">
        <f>AH909-7</f>
        <v>41442</v>
      </c>
      <c r="AI918" s="305" t="s">
        <v>261</v>
      </c>
      <c r="AJ918" s="947">
        <v>41477</v>
      </c>
      <c r="AK918" s="1790">
        <f>AK909-7</f>
        <v>41505</v>
      </c>
      <c r="AL918" s="1791">
        <f>AL909-7</f>
        <v>41533</v>
      </c>
      <c r="AM918" s="1791">
        <f>AM909-7</f>
        <v>41568</v>
      </c>
      <c r="AN918" s="1791">
        <v>41596</v>
      </c>
      <c r="AO918" s="1789">
        <f>AO920+5</f>
        <v>41631</v>
      </c>
      <c r="AP918" s="1791">
        <f>AP909-7</f>
        <v>41680</v>
      </c>
      <c r="AQ918" s="1791">
        <f>AQ909-7</f>
        <v>41350</v>
      </c>
      <c r="AR918" s="1790">
        <f>AR909-7</f>
        <v>41743</v>
      </c>
      <c r="AS918" s="1790">
        <v>41778</v>
      </c>
      <c r="AT918" s="1790">
        <f>AT909-7</f>
        <v>41813</v>
      </c>
      <c r="AU918" s="1708" t="s">
        <v>106</v>
      </c>
      <c r="AV918" s="1790">
        <v>41848</v>
      </c>
      <c r="AW918" s="947" t="s">
        <v>29</v>
      </c>
      <c r="AX918" s="1790">
        <f>AX909-7</f>
        <v>41925</v>
      </c>
      <c r="AY918" s="1790">
        <f>AY909-7</f>
        <v>41953</v>
      </c>
      <c r="AZ918" s="305" t="s">
        <v>29</v>
      </c>
      <c r="BA918" s="1790" t="s">
        <v>29</v>
      </c>
      <c r="BB918" s="1790">
        <v>42058</v>
      </c>
      <c r="BC918" s="1790">
        <v>42093</v>
      </c>
      <c r="BD918" s="1790">
        <f>BD204</f>
        <v>42128</v>
      </c>
      <c r="BE918" s="1790">
        <f>BE204</f>
        <v>42163</v>
      </c>
      <c r="BF918" s="1790">
        <f>BF204</f>
        <v>42191</v>
      </c>
      <c r="BG918" s="1707" t="s">
        <v>106</v>
      </c>
      <c r="BH918" s="1790" t="str">
        <f t="shared" ref="BH918:BR918" si="1033">BH204</f>
        <v>n/a</v>
      </c>
      <c r="BI918" s="1788">
        <f t="shared" si="1033"/>
        <v>42268</v>
      </c>
      <c r="BJ918" s="1790">
        <f t="shared" si="1033"/>
        <v>42303</v>
      </c>
      <c r="BK918" s="1788">
        <f t="shared" si="1033"/>
        <v>42324</v>
      </c>
      <c r="BL918" s="1790" t="str">
        <f t="shared" si="1033"/>
        <v>n/a</v>
      </c>
      <c r="BM918" s="1790">
        <f t="shared" si="1033"/>
        <v>42387</v>
      </c>
      <c r="BN918" s="1791">
        <f t="shared" si="1033"/>
        <v>42422</v>
      </c>
      <c r="BO918" s="1790">
        <f t="shared" si="1033"/>
        <v>42457</v>
      </c>
      <c r="BP918" s="1788">
        <f t="shared" si="1033"/>
        <v>42492</v>
      </c>
      <c r="BQ918" s="1790">
        <f t="shared" si="1033"/>
        <v>42527</v>
      </c>
      <c r="BR918" s="645">
        <f t="shared" si="1033"/>
        <v>42562</v>
      </c>
      <c r="BS918" s="1790">
        <f>BS909-7</f>
        <v>42576</v>
      </c>
      <c r="BT918" s="1788">
        <f t="shared" ref="BT918:CD918" si="1034">BT204</f>
        <v>42590</v>
      </c>
      <c r="BU918" s="1790">
        <f t="shared" si="1034"/>
        <v>42618</v>
      </c>
      <c r="BV918" s="1788">
        <f t="shared" si="1034"/>
        <v>42660</v>
      </c>
      <c r="BW918" s="1790">
        <f t="shared" si="1034"/>
        <v>42688</v>
      </c>
      <c r="BX918" s="1788" t="str">
        <f t="shared" si="1034"/>
        <v>N/A</v>
      </c>
      <c r="BY918" s="1790">
        <f t="shared" si="1034"/>
        <v>42765</v>
      </c>
      <c r="BZ918" s="1788">
        <f t="shared" si="1034"/>
        <v>42793</v>
      </c>
      <c r="CA918" s="1791">
        <f t="shared" si="1034"/>
        <v>42828</v>
      </c>
      <c r="CB918" s="1790">
        <f t="shared" si="1034"/>
        <v>42863</v>
      </c>
      <c r="CC918" s="1788">
        <f t="shared" si="1034"/>
        <v>42898</v>
      </c>
      <c r="CD918" s="1790">
        <f t="shared" si="1034"/>
        <v>42933</v>
      </c>
      <c r="CE918" s="1788" t="s">
        <v>106</v>
      </c>
      <c r="CF918" s="1790">
        <f>CF204</f>
        <v>42596</v>
      </c>
      <c r="CG918" s="1790">
        <f>CG204</f>
        <v>43003</v>
      </c>
    </row>
    <row r="919" spans="1:117" ht="30" hidden="1" customHeight="1" x14ac:dyDescent="0.25">
      <c r="A919" s="4722"/>
      <c r="B919" s="4685"/>
      <c r="C919" s="6" t="s">
        <v>207</v>
      </c>
      <c r="D919" s="6" t="s">
        <v>207</v>
      </c>
      <c r="E919" s="513">
        <v>40185</v>
      </c>
      <c r="F919" s="513">
        <f>F918-3</f>
        <v>40592</v>
      </c>
      <c r="G919" s="513">
        <f>G918-3</f>
        <v>40241</v>
      </c>
      <c r="H919" s="513">
        <v>40276</v>
      </c>
      <c r="I919" s="513">
        <f>I918-3</f>
        <v>40676</v>
      </c>
      <c r="J919" s="513">
        <f>J918-3</f>
        <v>40339</v>
      </c>
      <c r="K919" s="513">
        <f>K918-3</f>
        <v>40739</v>
      </c>
      <c r="L919" s="514" t="s">
        <v>25</v>
      </c>
      <c r="M919" s="513">
        <v>40774</v>
      </c>
      <c r="N919" s="513">
        <f>N918-3</f>
        <v>40809</v>
      </c>
      <c r="O919" s="513">
        <f>O918-3</f>
        <v>40844</v>
      </c>
      <c r="P919" s="515">
        <v>40879</v>
      </c>
      <c r="Q919" s="513">
        <f>Q918-3</f>
        <v>40563</v>
      </c>
      <c r="R919" s="513">
        <f>R918-3</f>
        <v>40963</v>
      </c>
      <c r="S919" s="513">
        <f>S918-3</f>
        <v>40984</v>
      </c>
      <c r="T919" s="513">
        <f>T918-3</f>
        <v>41019</v>
      </c>
      <c r="U919" s="621">
        <v>41053</v>
      </c>
      <c r="V919" s="76">
        <v>41075</v>
      </c>
      <c r="W919" s="521">
        <v>41124</v>
      </c>
      <c r="X919" s="62" t="s">
        <v>25</v>
      </c>
      <c r="Y919" s="94">
        <v>41151</v>
      </c>
      <c r="Z919" s="61">
        <v>41194</v>
      </c>
      <c r="AA919" s="191">
        <v>41222</v>
      </c>
      <c r="AB919" s="94">
        <f>AB918-3</f>
        <v>40884</v>
      </c>
      <c r="AC919" s="61">
        <v>40912</v>
      </c>
      <c r="AD919" s="202">
        <v>40954</v>
      </c>
      <c r="AE919" s="76">
        <v>40983</v>
      </c>
      <c r="AF919" s="295">
        <f>AF918-3</f>
        <v>41383</v>
      </c>
      <c r="AG919" s="61">
        <f>AG918-3</f>
        <v>41411</v>
      </c>
      <c r="AH919" s="94">
        <f>AH918-3</f>
        <v>41439</v>
      </c>
      <c r="AI919" s="76">
        <v>41467</v>
      </c>
      <c r="AJ919" s="191">
        <v>41467</v>
      </c>
      <c r="AK919" s="61">
        <f>AK918-3</f>
        <v>41502</v>
      </c>
      <c r="AL919" s="295">
        <f>AL918-3</f>
        <v>41530</v>
      </c>
      <c r="AM919" s="295">
        <f>AM918-3</f>
        <v>41565</v>
      </c>
      <c r="AN919" s="295">
        <f>AN918-3</f>
        <v>41593</v>
      </c>
      <c r="AO919" s="295">
        <v>41628</v>
      </c>
      <c r="AP919" s="295">
        <f>AP918-3</f>
        <v>41677</v>
      </c>
      <c r="AQ919" s="295">
        <f>AQ918-3</f>
        <v>41347</v>
      </c>
      <c r="AR919" s="61">
        <f>AR918-3</f>
        <v>41740</v>
      </c>
      <c r="AS919" s="61">
        <f>AS918-3</f>
        <v>41775</v>
      </c>
      <c r="AT919" s="61">
        <f>AT918-3</f>
        <v>41810</v>
      </c>
      <c r="AU919" s="62" t="s">
        <v>106</v>
      </c>
      <c r="AV919" s="61">
        <v>41845</v>
      </c>
      <c r="AW919" s="191">
        <v>41508</v>
      </c>
      <c r="AX919" s="61">
        <f>AX918-3</f>
        <v>41922</v>
      </c>
      <c r="AY919" s="61">
        <f>AY918-3</f>
        <v>41950</v>
      </c>
      <c r="AZ919" s="61">
        <v>41620</v>
      </c>
      <c r="BA919" s="61">
        <v>41290</v>
      </c>
      <c r="BB919" s="61">
        <v>42055</v>
      </c>
      <c r="BC919" s="61">
        <v>42090</v>
      </c>
      <c r="BD919" s="61">
        <v>42125</v>
      </c>
      <c r="BE919" s="61">
        <f>BE920+2</f>
        <v>42160</v>
      </c>
      <c r="BF919" s="61">
        <f>BF920+2</f>
        <v>42188</v>
      </c>
      <c r="BG919" s="105" t="s">
        <v>106</v>
      </c>
      <c r="BH919" s="61">
        <f>BH920+2</f>
        <v>42230</v>
      </c>
      <c r="BI919" s="94">
        <f>BI920+2</f>
        <v>42265</v>
      </c>
      <c r="BJ919" s="61">
        <f>BJ920+2</f>
        <v>42300</v>
      </c>
      <c r="BK919" s="94">
        <f>BK920+2</f>
        <v>42321</v>
      </c>
      <c r="BL919" s="61">
        <f>BL920+2</f>
        <v>42349</v>
      </c>
      <c r="BM919" s="61">
        <f t="shared" ref="BM919:CG919" si="1035">BM920+2</f>
        <v>42384</v>
      </c>
      <c r="BN919" s="295">
        <f t="shared" si="1035"/>
        <v>42419</v>
      </c>
      <c r="BO919" s="61">
        <f t="shared" si="1035"/>
        <v>42454</v>
      </c>
      <c r="BP919" s="94">
        <f t="shared" si="1035"/>
        <v>42489</v>
      </c>
      <c r="BQ919" s="61">
        <f t="shared" si="1035"/>
        <v>42524</v>
      </c>
      <c r="BR919" s="521">
        <f t="shared" si="1035"/>
        <v>42573</v>
      </c>
      <c r="BS919" s="61">
        <v>42573</v>
      </c>
      <c r="BT919" s="94">
        <f t="shared" si="1035"/>
        <v>42587</v>
      </c>
      <c r="BU919" s="61">
        <f t="shared" si="1035"/>
        <v>42615</v>
      </c>
      <c r="BV919" s="94">
        <f t="shared" si="1035"/>
        <v>42657</v>
      </c>
      <c r="BW919" s="61">
        <f t="shared" si="1035"/>
        <v>42685</v>
      </c>
      <c r="BX919" s="94">
        <f t="shared" si="1035"/>
        <v>42713</v>
      </c>
      <c r="BY919" s="61">
        <f t="shared" si="1035"/>
        <v>42762</v>
      </c>
      <c r="BZ919" s="94">
        <f t="shared" si="1035"/>
        <v>42790</v>
      </c>
      <c r="CA919" s="295">
        <f t="shared" si="1035"/>
        <v>42825</v>
      </c>
      <c r="CB919" s="61">
        <f t="shared" si="1035"/>
        <v>42860</v>
      </c>
      <c r="CC919" s="94">
        <f t="shared" si="1035"/>
        <v>42895</v>
      </c>
      <c r="CD919" s="61">
        <f t="shared" si="1035"/>
        <v>42930</v>
      </c>
      <c r="CE919" s="94" t="s">
        <v>106</v>
      </c>
      <c r="CF919" s="61">
        <f t="shared" si="1035"/>
        <v>42593</v>
      </c>
      <c r="CG919" s="61">
        <f t="shared" si="1035"/>
        <v>43000</v>
      </c>
    </row>
    <row r="920" spans="1:117" ht="30" hidden="1" customHeight="1" x14ac:dyDescent="0.25">
      <c r="A920" s="4722"/>
      <c r="B920" s="4685"/>
      <c r="C920" s="602" t="s">
        <v>33</v>
      </c>
      <c r="D920" s="602" t="s">
        <v>33</v>
      </c>
      <c r="E920" s="591">
        <v>40183</v>
      </c>
      <c r="F920" s="591">
        <f>F919-2</f>
        <v>40590</v>
      </c>
      <c r="G920" s="591">
        <f>G919-2</f>
        <v>40239</v>
      </c>
      <c r="H920" s="591">
        <v>40275</v>
      </c>
      <c r="I920" s="591">
        <f>I919-2</f>
        <v>40674</v>
      </c>
      <c r="J920" s="591">
        <f>J919-2</f>
        <v>40337</v>
      </c>
      <c r="K920" s="591">
        <f>K919-2</f>
        <v>40737</v>
      </c>
      <c r="L920" s="592" t="s">
        <v>25</v>
      </c>
      <c r="M920" s="591">
        <f>M919-2</f>
        <v>40772</v>
      </c>
      <c r="N920" s="591">
        <f>N919-2</f>
        <v>40807</v>
      </c>
      <c r="O920" s="591">
        <f>O919-2</f>
        <v>40842</v>
      </c>
      <c r="P920" s="593">
        <v>40877</v>
      </c>
      <c r="Q920" s="591">
        <f>Q919-2</f>
        <v>40561</v>
      </c>
      <c r="R920" s="591">
        <f>R919-2</f>
        <v>40961</v>
      </c>
      <c r="S920" s="591">
        <f>S919-2</f>
        <v>40982</v>
      </c>
      <c r="T920" s="591">
        <f>T919-2</f>
        <v>41017</v>
      </c>
      <c r="U920" s="616">
        <v>41052</v>
      </c>
      <c r="V920" s="554">
        <v>41074</v>
      </c>
      <c r="W920" s="635">
        <v>41123</v>
      </c>
      <c r="X920" s="112" t="s">
        <v>25</v>
      </c>
      <c r="Y920" s="573">
        <v>41150</v>
      </c>
      <c r="Z920" s="574">
        <v>41193</v>
      </c>
      <c r="AA920" s="640">
        <v>41221</v>
      </c>
      <c r="AB920" s="573">
        <f>AB919-2</f>
        <v>40882</v>
      </c>
      <c r="AC920" s="574">
        <v>40911</v>
      </c>
      <c r="AD920" s="555">
        <v>40952</v>
      </c>
      <c r="AE920" s="554">
        <v>40981</v>
      </c>
      <c r="AF920" s="576">
        <v>41381</v>
      </c>
      <c r="AG920" s="573">
        <f>AG919-2</f>
        <v>41409</v>
      </c>
      <c r="AH920" s="573">
        <f>AH919-2</f>
        <v>41437</v>
      </c>
      <c r="AI920" s="554">
        <v>41466</v>
      </c>
      <c r="AJ920" s="640">
        <v>41466</v>
      </c>
      <c r="AK920" s="574">
        <f>AK919-2</f>
        <v>41500</v>
      </c>
      <c r="AL920" s="575">
        <f>AL919-2</f>
        <v>41528</v>
      </c>
      <c r="AM920" s="575">
        <f>AM919-2</f>
        <v>41563</v>
      </c>
      <c r="AN920" s="575">
        <f>AN919-2</f>
        <v>41591</v>
      </c>
      <c r="AO920" s="576">
        <v>41626</v>
      </c>
      <c r="AP920" s="575">
        <f>AP919-2</f>
        <v>41675</v>
      </c>
      <c r="AQ920" s="575">
        <f>AQ919-2</f>
        <v>41345</v>
      </c>
      <c r="AR920" s="574">
        <f>AR919-2</f>
        <v>41738</v>
      </c>
      <c r="AS920" s="574">
        <f>AS919-2</f>
        <v>41773</v>
      </c>
      <c r="AT920" s="574">
        <f>AT919-2</f>
        <v>41808</v>
      </c>
      <c r="AU920" s="112" t="s">
        <v>106</v>
      </c>
      <c r="AV920" s="554">
        <v>42201</v>
      </c>
      <c r="AW920" s="640">
        <v>41872</v>
      </c>
      <c r="AX920" s="574">
        <f>AX919-2</f>
        <v>41920</v>
      </c>
      <c r="AY920" s="574">
        <f>AY919-2</f>
        <v>41948</v>
      </c>
      <c r="AZ920" s="574">
        <v>41983</v>
      </c>
      <c r="BA920" s="574">
        <v>42018</v>
      </c>
      <c r="BB920" s="574">
        <v>42053</v>
      </c>
      <c r="BC920" s="574">
        <v>42088</v>
      </c>
      <c r="BD920" s="574">
        <f t="shared" ref="BD920:BQ920" si="1036">BD219</f>
        <v>42123</v>
      </c>
      <c r="BE920" s="574">
        <f t="shared" si="1036"/>
        <v>42158</v>
      </c>
      <c r="BF920" s="574">
        <f t="shared" si="1036"/>
        <v>42186</v>
      </c>
      <c r="BG920" s="575" t="str">
        <f t="shared" si="1036"/>
        <v>same as 12/30</v>
      </c>
      <c r="BH920" s="574">
        <f t="shared" si="1036"/>
        <v>42228</v>
      </c>
      <c r="BI920" s="573">
        <f t="shared" si="1036"/>
        <v>42263</v>
      </c>
      <c r="BJ920" s="574">
        <f t="shared" si="1036"/>
        <v>42298</v>
      </c>
      <c r="BK920" s="573">
        <f t="shared" si="1036"/>
        <v>42319</v>
      </c>
      <c r="BL920" s="574">
        <f t="shared" si="1036"/>
        <v>42347</v>
      </c>
      <c r="BM920" s="574">
        <f t="shared" si="1036"/>
        <v>42382</v>
      </c>
      <c r="BN920" s="575">
        <f t="shared" si="1036"/>
        <v>42417</v>
      </c>
      <c r="BO920" s="574">
        <f t="shared" si="1036"/>
        <v>42452</v>
      </c>
      <c r="BP920" s="573">
        <f t="shared" si="1036"/>
        <v>42487</v>
      </c>
      <c r="BQ920" s="574">
        <f t="shared" si="1036"/>
        <v>42522</v>
      </c>
      <c r="BR920" s="635">
        <v>42571</v>
      </c>
      <c r="BS920" s="574">
        <f>BS919-2</f>
        <v>42571</v>
      </c>
      <c r="BT920" s="573">
        <f t="shared" ref="BT920:CD920" si="1037">BT219</f>
        <v>42585</v>
      </c>
      <c r="BU920" s="574">
        <f t="shared" si="1037"/>
        <v>42613</v>
      </c>
      <c r="BV920" s="573">
        <f t="shared" si="1037"/>
        <v>42655</v>
      </c>
      <c r="BW920" s="574">
        <f t="shared" si="1037"/>
        <v>42683</v>
      </c>
      <c r="BX920" s="573">
        <f t="shared" si="1037"/>
        <v>42711</v>
      </c>
      <c r="BY920" s="574">
        <f t="shared" si="1037"/>
        <v>42760</v>
      </c>
      <c r="BZ920" s="573">
        <f t="shared" si="1037"/>
        <v>42788</v>
      </c>
      <c r="CA920" s="575">
        <f t="shared" si="1037"/>
        <v>42823</v>
      </c>
      <c r="CB920" s="574">
        <f t="shared" si="1037"/>
        <v>42858</v>
      </c>
      <c r="CC920" s="573">
        <f t="shared" si="1037"/>
        <v>42893</v>
      </c>
      <c r="CD920" s="574">
        <f t="shared" si="1037"/>
        <v>42928</v>
      </c>
      <c r="CE920" s="573" t="s">
        <v>106</v>
      </c>
      <c r="CF920" s="574">
        <f>CF219</f>
        <v>42591</v>
      </c>
      <c r="CG920" s="574">
        <f>CG219</f>
        <v>42998</v>
      </c>
    </row>
    <row r="921" spans="1:117" ht="30" hidden="1" customHeight="1" x14ac:dyDescent="0.25">
      <c r="A921" s="4722"/>
      <c r="B921" s="4685"/>
      <c r="C921" s="6" t="s">
        <v>6</v>
      </c>
      <c r="D921" s="6" t="s">
        <v>6</v>
      </c>
      <c r="E921" s="516">
        <v>40541</v>
      </c>
      <c r="F921" s="516">
        <v>40192</v>
      </c>
      <c r="G921" s="516">
        <f>G920-14</f>
        <v>40225</v>
      </c>
      <c r="H921" s="516">
        <f>H920-14</f>
        <v>40261</v>
      </c>
      <c r="I921" s="516">
        <f>I920-14</f>
        <v>40660</v>
      </c>
      <c r="J921" s="516">
        <f>J920-14</f>
        <v>40323</v>
      </c>
      <c r="K921" s="516">
        <f>K920-14</f>
        <v>40723</v>
      </c>
      <c r="L921" s="514" t="s">
        <v>25</v>
      </c>
      <c r="M921" s="516">
        <f t="shared" ref="M921:W921" si="1038">M920-14</f>
        <v>40758</v>
      </c>
      <c r="N921" s="516">
        <f t="shared" si="1038"/>
        <v>40793</v>
      </c>
      <c r="O921" s="516">
        <f t="shared" si="1038"/>
        <v>40828</v>
      </c>
      <c r="P921" s="516">
        <f t="shared" si="1038"/>
        <v>40863</v>
      </c>
      <c r="Q921" s="516">
        <f t="shared" si="1038"/>
        <v>40547</v>
      </c>
      <c r="R921" s="516">
        <f t="shared" si="1038"/>
        <v>40947</v>
      </c>
      <c r="S921" s="516">
        <f t="shared" si="1038"/>
        <v>40968</v>
      </c>
      <c r="T921" s="516">
        <f t="shared" si="1038"/>
        <v>41003</v>
      </c>
      <c r="U921" s="625">
        <f t="shared" si="1038"/>
        <v>41038</v>
      </c>
      <c r="V921" s="630">
        <f t="shared" si="1038"/>
        <v>41060</v>
      </c>
      <c r="W921" s="95">
        <f t="shared" si="1038"/>
        <v>41109</v>
      </c>
      <c r="X921" s="642" t="s">
        <v>25</v>
      </c>
      <c r="Y921" s="95">
        <f t="shared" ref="Y921:AI921" si="1039">Y920-14</f>
        <v>41136</v>
      </c>
      <c r="Z921" s="67">
        <f t="shared" si="1039"/>
        <v>41179</v>
      </c>
      <c r="AA921" s="642">
        <f t="shared" si="1039"/>
        <v>41207</v>
      </c>
      <c r="AB921" s="95">
        <f t="shared" si="1039"/>
        <v>40868</v>
      </c>
      <c r="AC921" s="67">
        <f t="shared" si="1039"/>
        <v>40897</v>
      </c>
      <c r="AD921" s="754">
        <f t="shared" si="1039"/>
        <v>40938</v>
      </c>
      <c r="AE921" s="630">
        <f t="shared" si="1039"/>
        <v>40967</v>
      </c>
      <c r="AF921" s="106">
        <f t="shared" si="1039"/>
        <v>41367</v>
      </c>
      <c r="AG921" s="67">
        <f t="shared" si="1039"/>
        <v>41395</v>
      </c>
      <c r="AH921" s="95">
        <f t="shared" si="1039"/>
        <v>41423</v>
      </c>
      <c r="AI921" s="67">
        <f t="shared" si="1039"/>
        <v>41452</v>
      </c>
      <c r="AJ921" s="889">
        <v>41452</v>
      </c>
      <c r="AK921" s="67">
        <f t="shared" ref="AK921:AR921" si="1040">AK920-14</f>
        <v>41486</v>
      </c>
      <c r="AL921" s="106">
        <f t="shared" si="1040"/>
        <v>41514</v>
      </c>
      <c r="AM921" s="106">
        <f t="shared" si="1040"/>
        <v>41549</v>
      </c>
      <c r="AN921" s="106">
        <f t="shared" si="1040"/>
        <v>41577</v>
      </c>
      <c r="AO921" s="106">
        <f t="shared" si="1040"/>
        <v>41612</v>
      </c>
      <c r="AP921" s="106">
        <f t="shared" si="1040"/>
        <v>41661</v>
      </c>
      <c r="AQ921" s="106">
        <f t="shared" si="1040"/>
        <v>41331</v>
      </c>
      <c r="AR921" s="67">
        <f t="shared" si="1040"/>
        <v>41724</v>
      </c>
      <c r="AS921" s="67">
        <f>AS920-14</f>
        <v>41759</v>
      </c>
      <c r="AT921" s="67">
        <f>AT920-14</f>
        <v>41794</v>
      </c>
      <c r="AU921" s="642" t="s">
        <v>106</v>
      </c>
      <c r="AV921" s="67">
        <v>41829</v>
      </c>
      <c r="AW921" s="67">
        <f t="shared" ref="AW921:BC921" si="1041">AW920-14</f>
        <v>41858</v>
      </c>
      <c r="AX921" s="67">
        <f t="shared" si="1041"/>
        <v>41906</v>
      </c>
      <c r="AY921" s="67">
        <f t="shared" si="1041"/>
        <v>41934</v>
      </c>
      <c r="AZ921" s="67">
        <f t="shared" si="1041"/>
        <v>41969</v>
      </c>
      <c r="BA921" s="67">
        <f t="shared" si="1041"/>
        <v>42004</v>
      </c>
      <c r="BB921" s="67">
        <f t="shared" si="1041"/>
        <v>42039</v>
      </c>
      <c r="BC921" s="67">
        <f t="shared" si="1041"/>
        <v>42074</v>
      </c>
      <c r="BD921" s="67">
        <f t="shared" ref="BD921:BQ921" si="1042">BD207</f>
        <v>42109</v>
      </c>
      <c r="BE921" s="67">
        <f t="shared" si="1042"/>
        <v>42144</v>
      </c>
      <c r="BF921" s="67">
        <f t="shared" si="1042"/>
        <v>42172</v>
      </c>
      <c r="BG921" s="106" t="str">
        <f t="shared" si="1042"/>
        <v>same as 12/30</v>
      </c>
      <c r="BH921" s="67">
        <f t="shared" si="1042"/>
        <v>42214</v>
      </c>
      <c r="BI921" s="95">
        <f t="shared" si="1042"/>
        <v>42249</v>
      </c>
      <c r="BJ921" s="67">
        <f t="shared" si="1042"/>
        <v>42277</v>
      </c>
      <c r="BK921" s="95">
        <f t="shared" si="1042"/>
        <v>42305</v>
      </c>
      <c r="BL921" s="67">
        <f t="shared" si="1042"/>
        <v>42333</v>
      </c>
      <c r="BM921" s="67">
        <f t="shared" si="1042"/>
        <v>42368</v>
      </c>
      <c r="BN921" s="106">
        <f t="shared" si="1042"/>
        <v>42403</v>
      </c>
      <c r="BO921" s="67">
        <f t="shared" si="1042"/>
        <v>42438</v>
      </c>
      <c r="BP921" s="95">
        <f t="shared" si="1042"/>
        <v>42473</v>
      </c>
      <c r="BQ921" s="67">
        <f t="shared" si="1042"/>
        <v>42508</v>
      </c>
      <c r="BR921" s="95">
        <v>42557</v>
      </c>
      <c r="BS921" s="67">
        <f>BS920-14</f>
        <v>42557</v>
      </c>
      <c r="BT921" s="95">
        <f t="shared" ref="BT921:CD921" si="1043">BT207</f>
        <v>42571</v>
      </c>
      <c r="BU921" s="67">
        <f t="shared" si="1043"/>
        <v>42599</v>
      </c>
      <c r="BV921" s="95">
        <f t="shared" si="1043"/>
        <v>42641</v>
      </c>
      <c r="BW921" s="67">
        <f t="shared" si="1043"/>
        <v>42669</v>
      </c>
      <c r="BX921" s="95">
        <f t="shared" si="1043"/>
        <v>42697</v>
      </c>
      <c r="BY921" s="67">
        <f t="shared" si="1043"/>
        <v>42746</v>
      </c>
      <c r="BZ921" s="95">
        <f t="shared" si="1043"/>
        <v>42774</v>
      </c>
      <c r="CA921" s="106">
        <f t="shared" si="1043"/>
        <v>42809</v>
      </c>
      <c r="CB921" s="67">
        <f t="shared" si="1043"/>
        <v>42844</v>
      </c>
      <c r="CC921" s="95">
        <f t="shared" si="1043"/>
        <v>42879</v>
      </c>
      <c r="CD921" s="67">
        <f t="shared" si="1043"/>
        <v>42914</v>
      </c>
      <c r="CE921" s="95" t="s">
        <v>106</v>
      </c>
      <c r="CF921" s="67">
        <f>CF207</f>
        <v>42577</v>
      </c>
      <c r="CG921" s="67">
        <f>CG207</f>
        <v>42984</v>
      </c>
    </row>
    <row r="922" spans="1:117" s="1" customFormat="1" ht="30" hidden="1" customHeight="1" x14ac:dyDescent="0.25">
      <c r="A922" s="4722"/>
      <c r="B922" s="4685"/>
      <c r="C922" s="21" t="s">
        <v>32</v>
      </c>
      <c r="D922" s="21" t="s">
        <v>32</v>
      </c>
      <c r="E922" s="800" t="s">
        <v>1</v>
      </c>
      <c r="F922" s="4262"/>
      <c r="G922" s="4262"/>
      <c r="H922" s="4262"/>
      <c r="I922" s="4262"/>
      <c r="J922" s="4263"/>
      <c r="K922" s="23"/>
      <c r="L922" s="23"/>
      <c r="M922" s="185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  <c r="AA922" s="4265"/>
      <c r="AC922" s="827"/>
      <c r="AD922" s="827"/>
      <c r="AE922" s="827"/>
      <c r="AF922" s="827"/>
      <c r="AJ922" s="2803"/>
      <c r="AU922" s="2803"/>
      <c r="AW922" s="2803"/>
      <c r="BH922" s="895"/>
      <c r="BJ922" s="895"/>
      <c r="BL922" s="182"/>
      <c r="BM922" s="182"/>
      <c r="BN922" s="340"/>
      <c r="BO922" s="895"/>
      <c r="BQ922" s="895"/>
      <c r="BS922" s="895"/>
      <c r="BU922" s="895"/>
      <c r="BW922" s="895"/>
      <c r="BY922" s="895"/>
      <c r="CA922" s="901"/>
      <c r="CB922" s="895"/>
      <c r="CD922" s="895"/>
      <c r="CE922" s="992" t="s">
        <v>106</v>
      </c>
      <c r="CF922" s="895"/>
      <c r="CG922" s="895"/>
      <c r="CQ922" s="2803"/>
      <c r="CR922" s="2803"/>
      <c r="CW922" s="3760"/>
      <c r="CX922" s="3760"/>
      <c r="CY922" s="3760"/>
      <c r="CZ922" s="3760"/>
      <c r="DA922" s="3760"/>
      <c r="DB922" s="3760"/>
      <c r="DC922" s="3760"/>
      <c r="DD922" s="3760"/>
      <c r="DE922" s="3760"/>
      <c r="DF922" s="3760"/>
      <c r="DG922" s="3760"/>
      <c r="DH922" s="3760"/>
      <c r="DI922" s="3760"/>
      <c r="DJ922" s="3760"/>
      <c r="DK922" s="3760"/>
      <c r="DM922" s="2803"/>
    </row>
    <row r="923" spans="1:117" s="1" customFormat="1" ht="30" hidden="1" customHeight="1" x14ac:dyDescent="0.25">
      <c r="A923" s="4722"/>
      <c r="B923" s="4685"/>
      <c r="C923" s="21"/>
      <c r="D923" s="21"/>
      <c r="E923" s="3355"/>
      <c r="F923" s="4261"/>
      <c r="G923" s="4261"/>
      <c r="H923" s="4261"/>
      <c r="I923" s="4261"/>
      <c r="J923" s="4263"/>
      <c r="K923" s="23"/>
      <c r="L923" s="23"/>
      <c r="M923" s="185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  <c r="AA923" s="4265"/>
      <c r="AC923" s="827"/>
      <c r="AD923" s="827"/>
      <c r="AE923" s="827"/>
      <c r="AF923" s="827"/>
      <c r="AJ923" s="2803"/>
      <c r="AU923" s="2803"/>
      <c r="AW923" s="2803"/>
      <c r="BH923" s="895"/>
      <c r="BJ923" s="895"/>
      <c r="BL923" s="182"/>
      <c r="BM923" s="182"/>
      <c r="BN923" s="340"/>
      <c r="BO923" s="895"/>
      <c r="BQ923" s="895"/>
      <c r="BS923" s="895"/>
      <c r="BU923" s="895"/>
      <c r="BW923" s="895"/>
      <c r="BY923" s="895"/>
      <c r="CA923" s="901"/>
      <c r="CB923" s="895"/>
      <c r="CD923" s="895"/>
      <c r="CE923" s="992" t="s">
        <v>106</v>
      </c>
      <c r="CF923" s="895"/>
      <c r="CG923" s="895"/>
      <c r="CQ923" s="2803"/>
      <c r="CR923" s="2803"/>
      <c r="CW923" s="3760"/>
      <c r="CX923" s="3760"/>
      <c r="CY923" s="3760"/>
      <c r="CZ923" s="3760"/>
      <c r="DA923" s="3760"/>
      <c r="DB923" s="3760"/>
      <c r="DC923" s="3760"/>
      <c r="DD923" s="3760"/>
      <c r="DE923" s="3760"/>
      <c r="DF923" s="3760"/>
      <c r="DG923" s="3760"/>
      <c r="DH923" s="3760"/>
      <c r="DI923" s="3760"/>
      <c r="DJ923" s="3760"/>
      <c r="DK923" s="3760"/>
      <c r="DM923" s="2803"/>
    </row>
    <row r="924" spans="1:117" s="1" customFormat="1" ht="60" hidden="1" customHeight="1" x14ac:dyDescent="0.25">
      <c r="A924" s="4722"/>
      <c r="B924" s="4685"/>
      <c r="C924" s="22"/>
      <c r="D924" s="22"/>
      <c r="E924" s="254"/>
      <c r="F924" s="4260"/>
      <c r="G924" s="4260"/>
      <c r="H924" s="4260"/>
      <c r="I924" s="4260"/>
      <c r="J924" s="944"/>
      <c r="K924" s="23"/>
      <c r="L924" s="23"/>
      <c r="M924" s="185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  <c r="AA924" s="4265"/>
      <c r="AC924" s="827"/>
      <c r="AD924" s="827"/>
      <c r="AE924" s="827"/>
      <c r="AF924" s="827"/>
      <c r="AJ924" s="2803"/>
      <c r="AU924" s="2803"/>
      <c r="AW924" s="2803"/>
      <c r="BH924" s="895"/>
      <c r="BJ924" s="895"/>
      <c r="BL924" s="182"/>
      <c r="BM924" s="182"/>
      <c r="BN924" s="340"/>
      <c r="BO924" s="895"/>
      <c r="BQ924" s="895"/>
      <c r="BS924" s="895"/>
      <c r="BU924" s="895"/>
      <c r="BW924" s="895"/>
      <c r="BY924" s="895"/>
      <c r="CA924" s="901"/>
      <c r="CB924" s="895"/>
      <c r="CD924" s="895"/>
      <c r="CE924" s="992" t="s">
        <v>106</v>
      </c>
      <c r="CF924" s="895"/>
      <c r="CG924" s="895"/>
      <c r="CQ924" s="2803"/>
      <c r="CR924" s="2803"/>
      <c r="CW924" s="3760"/>
      <c r="CX924" s="3760"/>
      <c r="CY924" s="3760"/>
      <c r="CZ924" s="3760"/>
      <c r="DA924" s="3760"/>
      <c r="DB924" s="3760"/>
      <c r="DC924" s="3760"/>
      <c r="DD924" s="3760"/>
      <c r="DE924" s="3760"/>
      <c r="DF924" s="3760"/>
      <c r="DG924" s="3760"/>
      <c r="DH924" s="3760"/>
      <c r="DI924" s="3760"/>
      <c r="DJ924" s="3760"/>
      <c r="DK924" s="3760"/>
      <c r="DM924" s="2803"/>
    </row>
    <row r="925" spans="1:117" ht="30" hidden="1" customHeight="1" x14ac:dyDescent="0.25">
      <c r="A925" s="4722"/>
      <c r="B925" s="4685"/>
      <c r="C925" s="312" t="s">
        <v>47</v>
      </c>
      <c r="D925" s="312" t="s">
        <v>47</v>
      </c>
      <c r="E925" s="313">
        <v>40328</v>
      </c>
      <c r="F925" s="314">
        <v>40359</v>
      </c>
      <c r="G925" s="313">
        <v>40389</v>
      </c>
      <c r="H925" s="314">
        <v>40420</v>
      </c>
      <c r="I925" s="313">
        <v>40451</v>
      </c>
      <c r="J925" s="315">
        <v>40481</v>
      </c>
      <c r="K925" s="316">
        <v>40877</v>
      </c>
      <c r="L925" s="317">
        <v>40907</v>
      </c>
      <c r="M925" s="318">
        <v>40573</v>
      </c>
      <c r="AB925" s="15"/>
      <c r="AK925" s="15"/>
      <c r="BH925" s="895"/>
      <c r="BJ925" s="895"/>
      <c r="BL925" s="182"/>
      <c r="BM925" s="182"/>
      <c r="BN925" s="340"/>
      <c r="BO925" s="895"/>
      <c r="BP925" s="1"/>
      <c r="BQ925" s="895"/>
      <c r="BR925" s="1"/>
      <c r="BS925" s="895"/>
      <c r="BT925" s="1"/>
      <c r="BU925" s="895"/>
      <c r="BV925" s="1"/>
      <c r="BW925" s="895"/>
      <c r="BX925" s="1"/>
      <c r="BY925" s="895"/>
      <c r="BZ925" s="1"/>
      <c r="CA925" s="901"/>
      <c r="CB925" s="895"/>
      <c r="CC925" s="1"/>
      <c r="CD925" s="895"/>
      <c r="CE925" s="992" t="s">
        <v>106</v>
      </c>
      <c r="CF925" s="895"/>
      <c r="CG925" s="895"/>
    </row>
    <row r="926" spans="1:117" ht="30" hidden="1" customHeight="1" thickBot="1" x14ac:dyDescent="0.3">
      <c r="A926" s="4722"/>
      <c r="B926" s="4685"/>
      <c r="C926" s="333" t="s">
        <v>48</v>
      </c>
      <c r="D926" s="333" t="s">
        <v>48</v>
      </c>
      <c r="E926" s="334">
        <v>40754</v>
      </c>
      <c r="F926" s="334">
        <v>40420</v>
      </c>
      <c r="G926" s="334">
        <v>40451</v>
      </c>
      <c r="H926" s="334">
        <v>40481</v>
      </c>
      <c r="I926" s="334">
        <v>40512</v>
      </c>
      <c r="J926" s="334">
        <v>40542</v>
      </c>
      <c r="K926" s="334">
        <v>40938</v>
      </c>
      <c r="L926" s="335">
        <v>40602</v>
      </c>
      <c r="M926" s="336">
        <v>40632</v>
      </c>
      <c r="N926" s="336">
        <v>41029</v>
      </c>
      <c r="O926" s="336">
        <v>41059</v>
      </c>
      <c r="P926" s="336">
        <v>41090</v>
      </c>
      <c r="Q926" s="336">
        <v>41120</v>
      </c>
      <c r="R926" s="336">
        <v>41151</v>
      </c>
      <c r="S926" s="337">
        <v>41182</v>
      </c>
      <c r="T926" s="16">
        <v>41212</v>
      </c>
      <c r="U926" s="176">
        <v>41243</v>
      </c>
      <c r="V926" s="16">
        <v>41273</v>
      </c>
      <c r="W926" s="176">
        <v>41304</v>
      </c>
      <c r="X926" s="16">
        <v>41333</v>
      </c>
      <c r="Y926" s="16">
        <v>41363</v>
      </c>
      <c r="Z926" s="16">
        <v>41394</v>
      </c>
      <c r="AA926" s="744">
        <v>41424</v>
      </c>
      <c r="AB926" s="33">
        <v>41455</v>
      </c>
      <c r="AC926" s="33">
        <v>41485</v>
      </c>
      <c r="AD926" s="33">
        <v>41516</v>
      </c>
      <c r="AE926" s="33">
        <v>41547</v>
      </c>
      <c r="AF926" s="16">
        <v>41577</v>
      </c>
      <c r="AG926" s="16">
        <v>41608</v>
      </c>
      <c r="AH926" s="16">
        <v>41638</v>
      </c>
      <c r="AI926" s="16">
        <v>41304</v>
      </c>
      <c r="AJ926" s="270">
        <v>41333</v>
      </c>
      <c r="AK926" s="16">
        <v>41363</v>
      </c>
      <c r="AL926" s="49">
        <v>41394</v>
      </c>
      <c r="AM926" s="49">
        <v>41789</v>
      </c>
      <c r="AN926" s="16">
        <v>41820</v>
      </c>
      <c r="AO926" s="176">
        <v>41850</v>
      </c>
      <c r="AP926" s="16">
        <v>41881</v>
      </c>
      <c r="AQ926" s="176">
        <v>41912</v>
      </c>
      <c r="AR926" s="16">
        <v>41942</v>
      </c>
      <c r="AS926" s="16">
        <v>41973</v>
      </c>
      <c r="AT926" s="16">
        <v>42003</v>
      </c>
      <c r="AU926" s="270">
        <v>42034</v>
      </c>
      <c r="AV926" s="16">
        <v>42063</v>
      </c>
      <c r="AW926" s="270">
        <v>42093</v>
      </c>
      <c r="AX926" s="16">
        <v>42124</v>
      </c>
      <c r="AY926" s="16">
        <v>42154</v>
      </c>
      <c r="AZ926" s="16">
        <v>42185</v>
      </c>
      <c r="BA926" s="16">
        <v>42215</v>
      </c>
      <c r="BB926" s="16">
        <v>42215</v>
      </c>
      <c r="BC926" s="16">
        <v>42215</v>
      </c>
      <c r="BD926" s="16">
        <v>42215</v>
      </c>
      <c r="BE926" s="16">
        <v>42215</v>
      </c>
      <c r="BF926" s="16">
        <v>42215</v>
      </c>
      <c r="BG926" s="49">
        <v>42215</v>
      </c>
      <c r="BH926" s="16">
        <v>42215</v>
      </c>
      <c r="BI926" s="176">
        <v>42215</v>
      </c>
      <c r="BJ926" s="16">
        <v>42215</v>
      </c>
      <c r="BK926" s="176">
        <v>42215</v>
      </c>
      <c r="BL926" s="16">
        <v>42215</v>
      </c>
      <c r="BM926" s="16">
        <v>42215</v>
      </c>
      <c r="BN926" s="49">
        <v>42215</v>
      </c>
      <c r="BO926" s="16">
        <v>42215</v>
      </c>
      <c r="BP926" s="176">
        <v>42215</v>
      </c>
      <c r="BQ926" s="16">
        <v>42215</v>
      </c>
      <c r="BR926" s="176">
        <v>42215</v>
      </c>
      <c r="BS926" s="16">
        <v>42215</v>
      </c>
      <c r="BT926" s="176">
        <v>42215</v>
      </c>
      <c r="BU926" s="16">
        <v>42215</v>
      </c>
      <c r="BV926" s="176">
        <v>42215</v>
      </c>
      <c r="BW926" s="16">
        <v>42215</v>
      </c>
      <c r="BX926" s="176">
        <v>42215</v>
      </c>
      <c r="BY926" s="16">
        <v>42215</v>
      </c>
      <c r="BZ926" s="176">
        <v>42215</v>
      </c>
      <c r="CA926" s="49">
        <v>42215</v>
      </c>
      <c r="CB926" s="16">
        <v>42215</v>
      </c>
      <c r="CC926" s="176">
        <v>42215</v>
      </c>
      <c r="CD926" s="16">
        <v>42215</v>
      </c>
      <c r="CE926" s="176" t="s">
        <v>106</v>
      </c>
      <c r="CF926" s="16">
        <v>42215</v>
      </c>
      <c r="CG926" s="16">
        <v>42215</v>
      </c>
    </row>
    <row r="927" spans="1:117" s="26" customFormat="1" ht="30" hidden="1" customHeight="1" thickBot="1" x14ac:dyDescent="0.3">
      <c r="A927" s="4722"/>
      <c r="B927" s="4685"/>
      <c r="C927" s="328" t="s">
        <v>33</v>
      </c>
      <c r="D927" s="328" t="s">
        <v>33</v>
      </c>
      <c r="E927" s="329">
        <v>40183</v>
      </c>
      <c r="F927" s="120">
        <f>F920</f>
        <v>40590</v>
      </c>
      <c r="G927" s="329">
        <v>40604</v>
      </c>
      <c r="H927" s="120">
        <f>H920</f>
        <v>40275</v>
      </c>
      <c r="I927" s="330">
        <f>I920</f>
        <v>40674</v>
      </c>
      <c r="J927" s="148">
        <f>J920</f>
        <v>40337</v>
      </c>
      <c r="K927" s="330">
        <f>K920</f>
        <v>40737</v>
      </c>
      <c r="L927" s="331" t="s">
        <v>25</v>
      </c>
      <c r="M927" s="330">
        <f t="shared" ref="M927:V927" si="1044">M920</f>
        <v>40772</v>
      </c>
      <c r="N927" s="332">
        <f t="shared" si="1044"/>
        <v>40807</v>
      </c>
      <c r="O927" s="330">
        <f t="shared" si="1044"/>
        <v>40842</v>
      </c>
      <c r="P927" s="148">
        <f t="shared" si="1044"/>
        <v>40877</v>
      </c>
      <c r="Q927" s="330">
        <f t="shared" si="1044"/>
        <v>40561</v>
      </c>
      <c r="R927" s="148">
        <f t="shared" si="1044"/>
        <v>40961</v>
      </c>
      <c r="S927" s="338">
        <f t="shared" si="1044"/>
        <v>40982</v>
      </c>
      <c r="T927" s="330">
        <f t="shared" si="1044"/>
        <v>41017</v>
      </c>
      <c r="U927" s="148">
        <f t="shared" si="1044"/>
        <v>41052</v>
      </c>
      <c r="V927" s="330">
        <f t="shared" si="1044"/>
        <v>41074</v>
      </c>
      <c r="W927" s="148">
        <v>41123</v>
      </c>
      <c r="X927" s="351" t="str">
        <f>X920</f>
        <v>same as 1/30</v>
      </c>
      <c r="Y927" s="355">
        <v>41150</v>
      </c>
      <c r="Z927" s="355">
        <v>41193</v>
      </c>
      <c r="AA927" s="745">
        <v>41221</v>
      </c>
      <c r="AB927" s="330">
        <f>AB920</f>
        <v>40882</v>
      </c>
      <c r="AC927" s="330">
        <v>40911</v>
      </c>
      <c r="AD927" s="330">
        <f t="shared" ref="AD927:AR927" si="1045">AD920</f>
        <v>40952</v>
      </c>
      <c r="AE927" s="330">
        <f t="shared" si="1045"/>
        <v>40981</v>
      </c>
      <c r="AF927" s="330">
        <f t="shared" si="1045"/>
        <v>41381</v>
      </c>
      <c r="AG927" s="330">
        <f t="shared" si="1045"/>
        <v>41409</v>
      </c>
      <c r="AH927" s="330">
        <f t="shared" si="1045"/>
        <v>41437</v>
      </c>
      <c r="AI927" s="330">
        <f t="shared" si="1045"/>
        <v>41466</v>
      </c>
      <c r="AJ927" s="351">
        <f t="shared" si="1045"/>
        <v>41466</v>
      </c>
      <c r="AK927" s="330">
        <f t="shared" si="1045"/>
        <v>41500</v>
      </c>
      <c r="AL927" s="338">
        <f t="shared" si="1045"/>
        <v>41528</v>
      </c>
      <c r="AM927" s="338">
        <f t="shared" si="1045"/>
        <v>41563</v>
      </c>
      <c r="AN927" s="330">
        <f t="shared" si="1045"/>
        <v>41591</v>
      </c>
      <c r="AO927" s="892">
        <f t="shared" si="1045"/>
        <v>41626</v>
      </c>
      <c r="AP927" s="330">
        <f t="shared" si="1045"/>
        <v>41675</v>
      </c>
      <c r="AQ927" s="338">
        <f t="shared" si="1045"/>
        <v>41345</v>
      </c>
      <c r="AR927" s="330">
        <f t="shared" si="1045"/>
        <v>41738</v>
      </c>
      <c r="AS927" s="330">
        <f>AS920</f>
        <v>41773</v>
      </c>
      <c r="AT927" s="330">
        <f>AT920</f>
        <v>41808</v>
      </c>
      <c r="AU927" s="351" t="s">
        <v>106</v>
      </c>
      <c r="AV927" s="330">
        <v>41843</v>
      </c>
      <c r="AW927" s="952">
        <v>41507</v>
      </c>
      <c r="AX927" s="330">
        <f t="shared" ref="AX927:CG927" si="1046">AX920</f>
        <v>41920</v>
      </c>
      <c r="AY927" s="330">
        <f t="shared" si="1046"/>
        <v>41948</v>
      </c>
      <c r="AZ927" s="330">
        <f t="shared" si="1046"/>
        <v>41983</v>
      </c>
      <c r="BA927" s="330">
        <f t="shared" si="1046"/>
        <v>42018</v>
      </c>
      <c r="BB927" s="330">
        <f t="shared" si="1046"/>
        <v>42053</v>
      </c>
      <c r="BC927" s="330">
        <f t="shared" si="1046"/>
        <v>42088</v>
      </c>
      <c r="BD927" s="330">
        <f t="shared" si="1046"/>
        <v>42123</v>
      </c>
      <c r="BE927" s="330">
        <f t="shared" si="1046"/>
        <v>42158</v>
      </c>
      <c r="BF927" s="330">
        <f t="shared" si="1046"/>
        <v>42186</v>
      </c>
      <c r="BG927" s="338" t="str">
        <f t="shared" si="1046"/>
        <v>same as 12/30</v>
      </c>
      <c r="BH927" s="330">
        <f t="shared" si="1046"/>
        <v>42228</v>
      </c>
      <c r="BI927" s="148">
        <f t="shared" si="1046"/>
        <v>42263</v>
      </c>
      <c r="BJ927" s="330">
        <f t="shared" si="1046"/>
        <v>42298</v>
      </c>
      <c r="BK927" s="148">
        <f t="shared" si="1046"/>
        <v>42319</v>
      </c>
      <c r="BL927" s="330">
        <f t="shared" si="1046"/>
        <v>42347</v>
      </c>
      <c r="BM927" s="330">
        <f t="shared" si="1046"/>
        <v>42382</v>
      </c>
      <c r="BN927" s="338">
        <f t="shared" si="1046"/>
        <v>42417</v>
      </c>
      <c r="BO927" s="330">
        <f t="shared" si="1046"/>
        <v>42452</v>
      </c>
      <c r="BP927" s="148">
        <f t="shared" si="1046"/>
        <v>42487</v>
      </c>
      <c r="BQ927" s="330">
        <f t="shared" si="1046"/>
        <v>42522</v>
      </c>
      <c r="BR927" s="148">
        <f t="shared" si="1046"/>
        <v>42571</v>
      </c>
      <c r="BS927" s="330">
        <f t="shared" si="1046"/>
        <v>42571</v>
      </c>
      <c r="BT927" s="148">
        <f t="shared" si="1046"/>
        <v>42585</v>
      </c>
      <c r="BU927" s="330">
        <f t="shared" si="1046"/>
        <v>42613</v>
      </c>
      <c r="BV927" s="148">
        <f t="shared" si="1046"/>
        <v>42655</v>
      </c>
      <c r="BW927" s="330">
        <f t="shared" si="1046"/>
        <v>42683</v>
      </c>
      <c r="BX927" s="148">
        <f t="shared" si="1046"/>
        <v>42711</v>
      </c>
      <c r="BY927" s="330">
        <f t="shared" si="1046"/>
        <v>42760</v>
      </c>
      <c r="BZ927" s="148">
        <f t="shared" si="1046"/>
        <v>42788</v>
      </c>
      <c r="CA927" s="338">
        <f t="shared" si="1046"/>
        <v>42823</v>
      </c>
      <c r="CB927" s="330">
        <f t="shared" si="1046"/>
        <v>42858</v>
      </c>
      <c r="CC927" s="148">
        <f t="shared" si="1046"/>
        <v>42893</v>
      </c>
      <c r="CD927" s="330">
        <f t="shared" si="1046"/>
        <v>42928</v>
      </c>
      <c r="CE927" s="148" t="s">
        <v>106</v>
      </c>
      <c r="CF927" s="330">
        <f t="shared" si="1046"/>
        <v>42591</v>
      </c>
      <c r="CG927" s="330">
        <f t="shared" si="1046"/>
        <v>42998</v>
      </c>
      <c r="CH927" s="1197"/>
      <c r="CQ927" s="3163"/>
      <c r="CR927" s="3163"/>
      <c r="CW927" s="3823"/>
      <c r="CX927" s="3823"/>
      <c r="CY927" s="3823"/>
      <c r="CZ927" s="3823"/>
      <c r="DA927" s="3823"/>
      <c r="DB927" s="3823"/>
      <c r="DC927" s="3823"/>
      <c r="DD927" s="3823"/>
      <c r="DE927" s="3823"/>
      <c r="DF927" s="3823"/>
      <c r="DG927" s="3823"/>
      <c r="DH927" s="3823"/>
      <c r="DI927" s="3823"/>
      <c r="DJ927" s="3823"/>
      <c r="DK927" s="3823"/>
      <c r="DM927" s="3163"/>
    </row>
    <row r="928" spans="1:117" s="18" customFormat="1" ht="30" hidden="1" customHeight="1" x14ac:dyDescent="0.25">
      <c r="A928" s="4722"/>
      <c r="B928" s="4685"/>
      <c r="C928" s="134" t="s">
        <v>17</v>
      </c>
      <c r="D928" s="134" t="s">
        <v>17</v>
      </c>
      <c r="E928" s="89">
        <v>40183</v>
      </c>
      <c r="F928" s="102">
        <f t="shared" ref="F928:K928" si="1047">F927</f>
        <v>40590</v>
      </c>
      <c r="G928" s="89">
        <f t="shared" si="1047"/>
        <v>40604</v>
      </c>
      <c r="H928" s="102">
        <f t="shared" si="1047"/>
        <v>40275</v>
      </c>
      <c r="I928" s="89">
        <f t="shared" si="1047"/>
        <v>40674</v>
      </c>
      <c r="J928" s="102">
        <f t="shared" si="1047"/>
        <v>40337</v>
      </c>
      <c r="K928" s="89">
        <f t="shared" si="1047"/>
        <v>40737</v>
      </c>
      <c r="L928" s="63" t="s">
        <v>25</v>
      </c>
      <c r="M928" s="89">
        <f>M927</f>
        <v>40772</v>
      </c>
      <c r="N928" s="259"/>
      <c r="O928" s="186"/>
      <c r="P928" s="264"/>
      <c r="Q928" s="186"/>
      <c r="R928" s="264"/>
      <c r="S928" s="259"/>
      <c r="T928" s="186"/>
      <c r="U928" s="264"/>
      <c r="V928" s="186"/>
      <c r="W928" s="264"/>
      <c r="X928" s="186"/>
      <c r="Y928" s="186"/>
      <c r="Z928" s="186"/>
      <c r="AA928" s="746"/>
      <c r="AC928" s="831"/>
      <c r="AD928" s="830"/>
      <c r="AE928" s="830"/>
      <c r="AF928" s="830"/>
      <c r="AJ928" s="814"/>
      <c r="AL928" s="891"/>
      <c r="AM928" s="900"/>
      <c r="AN928" s="538"/>
      <c r="AO928" s="890"/>
      <c r="AQ928" s="891"/>
      <c r="AR928" s="538"/>
      <c r="AS928" s="538"/>
      <c r="AT928" s="538"/>
      <c r="AU928" s="475" t="s">
        <v>106</v>
      </c>
      <c r="AV928" s="538"/>
      <c r="AW928" s="948"/>
      <c r="AX928" s="538"/>
      <c r="AY928" s="538"/>
      <c r="AZ928" s="538"/>
      <c r="BA928" s="538"/>
      <c r="BB928" s="538"/>
      <c r="BC928" s="538"/>
      <c r="BD928" s="538"/>
      <c r="BE928" s="538"/>
      <c r="BF928" s="538"/>
      <c r="BG928" s="900"/>
      <c r="BH928" s="538"/>
      <c r="BI928" s="266"/>
      <c r="BJ928" s="538"/>
      <c r="BK928" s="266"/>
      <c r="BL928" s="186"/>
      <c r="BM928" s="186"/>
      <c r="BN928" s="259"/>
      <c r="BO928" s="538"/>
      <c r="BP928" s="266"/>
      <c r="BQ928" s="538"/>
      <c r="BR928" s="266"/>
      <c r="BS928" s="538"/>
      <c r="BT928" s="266"/>
      <c r="BU928" s="538"/>
      <c r="BV928" s="266"/>
      <c r="BW928" s="538"/>
      <c r="BX928" s="266"/>
      <c r="BY928" s="538"/>
      <c r="BZ928" s="266"/>
      <c r="CA928" s="900"/>
      <c r="CB928" s="538"/>
      <c r="CC928" s="266"/>
      <c r="CD928" s="538"/>
      <c r="CE928" s="1634" t="s">
        <v>106</v>
      </c>
      <c r="CF928" s="538"/>
      <c r="CG928" s="538"/>
      <c r="CH928" s="890"/>
      <c r="CQ928" s="814"/>
      <c r="CR928" s="814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M928" s="814"/>
    </row>
    <row r="929" spans="1:117" s="47" customFormat="1" ht="30" hidden="1" customHeight="1" x14ac:dyDescent="0.25">
      <c r="A929" s="4722"/>
      <c r="B929" s="4685"/>
      <c r="C929" s="135" t="s">
        <v>49</v>
      </c>
      <c r="D929" s="135" t="s">
        <v>49</v>
      </c>
      <c r="E929" s="62">
        <v>40179</v>
      </c>
      <c r="F929" s="64">
        <v>40199</v>
      </c>
      <c r="G929" s="62">
        <f t="shared" ref="G929:Y929" si="1048">G930</f>
        <v>40600</v>
      </c>
      <c r="H929" s="63">
        <f t="shared" si="1048"/>
        <v>40270</v>
      </c>
      <c r="I929" s="62">
        <f t="shared" si="1048"/>
        <v>40669</v>
      </c>
      <c r="J929" s="63">
        <f t="shared" si="1048"/>
        <v>40332</v>
      </c>
      <c r="K929" s="62">
        <f t="shared" si="1048"/>
        <v>40732</v>
      </c>
      <c r="L929" s="63" t="s">
        <v>25</v>
      </c>
      <c r="M929" s="62">
        <f t="shared" si="1048"/>
        <v>40767</v>
      </c>
      <c r="N929" s="105">
        <f t="shared" si="1048"/>
        <v>40802</v>
      </c>
      <c r="O929" s="62">
        <f t="shared" si="1048"/>
        <v>40837</v>
      </c>
      <c r="P929" s="63">
        <f t="shared" si="1048"/>
        <v>40872</v>
      </c>
      <c r="Q929" s="62">
        <f t="shared" si="1048"/>
        <v>40556</v>
      </c>
      <c r="R929" s="63">
        <f t="shared" si="1048"/>
        <v>40956</v>
      </c>
      <c r="S929" s="105">
        <f t="shared" si="1048"/>
        <v>40977</v>
      </c>
      <c r="T929" s="62">
        <f t="shared" si="1048"/>
        <v>41012</v>
      </c>
      <c r="U929" s="63">
        <f t="shared" si="1048"/>
        <v>40681</v>
      </c>
      <c r="V929" s="191">
        <f t="shared" si="1048"/>
        <v>41068</v>
      </c>
      <c r="W929" s="64">
        <v>41117</v>
      </c>
      <c r="X929" s="62" t="s">
        <v>25</v>
      </c>
      <c r="Y929" s="191">
        <f t="shared" si="1048"/>
        <v>41145</v>
      </c>
      <c r="Z929" s="191">
        <f>Z930</f>
        <v>41187</v>
      </c>
      <c r="AA929" s="107">
        <v>41215</v>
      </c>
      <c r="AB929" s="105">
        <f>AB930</f>
        <v>40877</v>
      </c>
      <c r="AC929" s="105">
        <v>41271</v>
      </c>
      <c r="AD929" s="105">
        <v>41302</v>
      </c>
      <c r="AE929" s="105">
        <f>AE930</f>
        <v>40976</v>
      </c>
      <c r="AF929" s="105">
        <f>AF930</f>
        <v>41376</v>
      </c>
      <c r="AG929" s="105">
        <f>AG930</f>
        <v>41404</v>
      </c>
      <c r="AH929" s="105">
        <f>AH930</f>
        <v>41432</v>
      </c>
      <c r="AI929" s="105">
        <f>AI930</f>
        <v>41460</v>
      </c>
      <c r="AJ929" s="105" t="s">
        <v>25</v>
      </c>
      <c r="AK929" s="105">
        <f>AK930</f>
        <v>41495</v>
      </c>
      <c r="AL929" s="105">
        <f>AL930</f>
        <v>41523</v>
      </c>
      <c r="AM929" s="105">
        <f>AM930</f>
        <v>41557</v>
      </c>
      <c r="AN929" s="62">
        <f>AN930</f>
        <v>41585</v>
      </c>
      <c r="AO929" s="63">
        <f>AO930</f>
        <v>41620</v>
      </c>
      <c r="AP929" s="105">
        <v>41289</v>
      </c>
      <c r="AQ929" s="105">
        <f>AQ930</f>
        <v>41339</v>
      </c>
      <c r="AR929" s="62">
        <f>AR930</f>
        <v>41732</v>
      </c>
      <c r="AS929" s="62">
        <f>AS930</f>
        <v>41767</v>
      </c>
      <c r="AT929" s="62">
        <f>AT930</f>
        <v>41802</v>
      </c>
      <c r="AU929" s="62" t="s">
        <v>106</v>
      </c>
      <c r="AV929" s="62">
        <v>41837</v>
      </c>
      <c r="AW929" s="191">
        <v>41500</v>
      </c>
      <c r="AX929" s="62">
        <v>41549</v>
      </c>
      <c r="AY929" s="62">
        <f t="shared" ref="AY929:CG929" si="1049">AY930</f>
        <v>41942</v>
      </c>
      <c r="AZ929" s="62">
        <f t="shared" si="1049"/>
        <v>41977</v>
      </c>
      <c r="BA929" s="62">
        <f t="shared" si="1049"/>
        <v>42012</v>
      </c>
      <c r="BB929" s="62">
        <f t="shared" si="1049"/>
        <v>42041</v>
      </c>
      <c r="BC929" s="62">
        <f t="shared" si="1049"/>
        <v>42082</v>
      </c>
      <c r="BD929" s="62">
        <f t="shared" si="1049"/>
        <v>42117</v>
      </c>
      <c r="BE929" s="62">
        <f t="shared" si="1049"/>
        <v>42152</v>
      </c>
      <c r="BF929" s="62">
        <f t="shared" si="1049"/>
        <v>42180</v>
      </c>
      <c r="BG929" s="105" t="str">
        <f t="shared" si="1049"/>
        <v>same as 12/30</v>
      </c>
      <c r="BH929" s="62">
        <f t="shared" si="1049"/>
        <v>42222</v>
      </c>
      <c r="BI929" s="63">
        <f t="shared" si="1049"/>
        <v>42257</v>
      </c>
      <c r="BJ929" s="62">
        <f t="shared" si="1049"/>
        <v>42292</v>
      </c>
      <c r="BK929" s="63">
        <f t="shared" si="1049"/>
        <v>42313</v>
      </c>
      <c r="BL929" s="62">
        <f t="shared" si="1049"/>
        <v>42341</v>
      </c>
      <c r="BM929" s="62">
        <f t="shared" si="1049"/>
        <v>42376</v>
      </c>
      <c r="BN929" s="105">
        <f t="shared" si="1049"/>
        <v>42411</v>
      </c>
      <c r="BO929" s="62">
        <f t="shared" si="1049"/>
        <v>42446</v>
      </c>
      <c r="BP929" s="63">
        <f t="shared" si="1049"/>
        <v>42481</v>
      </c>
      <c r="BQ929" s="62">
        <f t="shared" si="1049"/>
        <v>42516</v>
      </c>
      <c r="BR929" s="63">
        <f t="shared" si="1049"/>
        <v>42565</v>
      </c>
      <c r="BS929" s="62">
        <f t="shared" si="1049"/>
        <v>42565</v>
      </c>
      <c r="BT929" s="63">
        <f t="shared" si="1049"/>
        <v>42579</v>
      </c>
      <c r="BU929" s="62">
        <f t="shared" si="1049"/>
        <v>42607</v>
      </c>
      <c r="BV929" s="63">
        <f t="shared" si="1049"/>
        <v>42649</v>
      </c>
      <c r="BW929" s="62">
        <f t="shared" si="1049"/>
        <v>42677</v>
      </c>
      <c r="BX929" s="63">
        <f t="shared" si="1049"/>
        <v>42705</v>
      </c>
      <c r="BY929" s="62">
        <f t="shared" si="1049"/>
        <v>42754</v>
      </c>
      <c r="BZ929" s="63">
        <f t="shared" si="1049"/>
        <v>42782</v>
      </c>
      <c r="CA929" s="105">
        <f t="shared" si="1049"/>
        <v>42817</v>
      </c>
      <c r="CB929" s="62">
        <f t="shared" si="1049"/>
        <v>42852</v>
      </c>
      <c r="CC929" s="63">
        <f t="shared" si="1049"/>
        <v>42887</v>
      </c>
      <c r="CD929" s="62">
        <f t="shared" si="1049"/>
        <v>42922</v>
      </c>
      <c r="CE929" s="63" t="s">
        <v>106</v>
      </c>
      <c r="CF929" s="62">
        <f t="shared" si="1049"/>
        <v>42585</v>
      </c>
      <c r="CG929" s="62">
        <f t="shared" si="1049"/>
        <v>42992</v>
      </c>
      <c r="CH929" s="2091"/>
      <c r="CQ929" s="3164"/>
      <c r="CR929" s="3164"/>
      <c r="DM929" s="3164"/>
    </row>
    <row r="930" spans="1:117" s="18" customFormat="1" ht="30" hidden="1" customHeight="1" x14ac:dyDescent="0.25">
      <c r="A930" s="4722"/>
      <c r="B930" s="4685"/>
      <c r="C930" s="136" t="s">
        <v>22</v>
      </c>
      <c r="D930" s="136" t="s">
        <v>22</v>
      </c>
      <c r="E930" s="96">
        <v>40543</v>
      </c>
      <c r="F930" s="97">
        <v>40199</v>
      </c>
      <c r="G930" s="96">
        <v>40600</v>
      </c>
      <c r="H930" s="104">
        <f>H920-5</f>
        <v>40270</v>
      </c>
      <c r="I930" s="98">
        <f>I920-5</f>
        <v>40669</v>
      </c>
      <c r="J930" s="104">
        <f>J920-5</f>
        <v>40332</v>
      </c>
      <c r="K930" s="62">
        <f>K920-5</f>
        <v>40732</v>
      </c>
      <c r="L930" s="63" t="s">
        <v>25</v>
      </c>
      <c r="M930" s="62">
        <f t="shared" ref="M930:R930" si="1050">M920-5</f>
        <v>40767</v>
      </c>
      <c r="N930" s="105">
        <f t="shared" si="1050"/>
        <v>40802</v>
      </c>
      <c r="O930" s="62">
        <f t="shared" si="1050"/>
        <v>40837</v>
      </c>
      <c r="P930" s="63">
        <f t="shared" si="1050"/>
        <v>40872</v>
      </c>
      <c r="Q930" s="62">
        <f t="shared" si="1050"/>
        <v>40556</v>
      </c>
      <c r="R930" s="63">
        <f t="shared" si="1050"/>
        <v>40956</v>
      </c>
      <c r="S930" s="105">
        <f>S920-5</f>
        <v>40977</v>
      </c>
      <c r="T930" s="62">
        <f>T920-5</f>
        <v>41012</v>
      </c>
      <c r="U930" s="63">
        <v>40681</v>
      </c>
      <c r="V930" s="191">
        <v>41068</v>
      </c>
      <c r="W930" s="64">
        <v>41117</v>
      </c>
      <c r="X930" s="62" t="s">
        <v>25</v>
      </c>
      <c r="Y930" s="191">
        <v>41145</v>
      </c>
      <c r="Z930" s="191">
        <v>41187</v>
      </c>
      <c r="AA930" s="107">
        <v>41215</v>
      </c>
      <c r="AB930" s="105">
        <f>AB920-5</f>
        <v>40877</v>
      </c>
      <c r="AC930" s="105">
        <v>41271</v>
      </c>
      <c r="AD930" s="105">
        <v>41305</v>
      </c>
      <c r="AE930" s="105">
        <f>AE920-5</f>
        <v>40976</v>
      </c>
      <c r="AF930" s="105">
        <f>AF920-5</f>
        <v>41376</v>
      </c>
      <c r="AG930" s="105">
        <f>AG920-5</f>
        <v>41404</v>
      </c>
      <c r="AH930" s="105">
        <f>AH920-5</f>
        <v>41432</v>
      </c>
      <c r="AI930" s="105">
        <f>AI920-6</f>
        <v>41460</v>
      </c>
      <c r="AJ930" s="105" t="s">
        <v>25</v>
      </c>
      <c r="AK930" s="105">
        <f>AK920-5</f>
        <v>41495</v>
      </c>
      <c r="AL930" s="105">
        <f>AL920-5</f>
        <v>41523</v>
      </c>
      <c r="AM930" s="105">
        <f t="shared" ref="AM930:AR930" si="1051">AM920-6</f>
        <v>41557</v>
      </c>
      <c r="AN930" s="62">
        <f t="shared" si="1051"/>
        <v>41585</v>
      </c>
      <c r="AO930" s="63">
        <f t="shared" si="1051"/>
        <v>41620</v>
      </c>
      <c r="AP930" s="105">
        <f t="shared" si="1051"/>
        <v>41669</v>
      </c>
      <c r="AQ930" s="105">
        <f t="shared" si="1051"/>
        <v>41339</v>
      </c>
      <c r="AR930" s="62">
        <f t="shared" si="1051"/>
        <v>41732</v>
      </c>
      <c r="AS930" s="62">
        <f>AS920-6</f>
        <v>41767</v>
      </c>
      <c r="AT930" s="62">
        <f>AT920-6</f>
        <v>41802</v>
      </c>
      <c r="AU930" s="62" t="s">
        <v>106</v>
      </c>
      <c r="AV930" s="62">
        <v>41837</v>
      </c>
      <c r="AW930" s="191">
        <v>41500</v>
      </c>
      <c r="AX930" s="62">
        <v>41549</v>
      </c>
      <c r="AY930" s="62">
        <f>AY920-6</f>
        <v>41942</v>
      </c>
      <c r="AZ930" s="62">
        <f>AZ920-6</f>
        <v>41977</v>
      </c>
      <c r="BA930" s="62">
        <f>BA920-6</f>
        <v>42012</v>
      </c>
      <c r="BB930" s="191">
        <f>BB920-12</f>
        <v>42041</v>
      </c>
      <c r="BC930" s="62">
        <f>BC920-6</f>
        <v>42082</v>
      </c>
      <c r="BD930" s="62">
        <f>BD920-6</f>
        <v>42117</v>
      </c>
      <c r="BE930" s="62">
        <f t="shared" ref="BE930:CG930" si="1052">BE920-6</f>
        <v>42152</v>
      </c>
      <c r="BF930" s="62">
        <f t="shared" si="1052"/>
        <v>42180</v>
      </c>
      <c r="BG930" s="105" t="s">
        <v>106</v>
      </c>
      <c r="BH930" s="62">
        <f t="shared" si="1052"/>
        <v>42222</v>
      </c>
      <c r="BI930" s="63">
        <f t="shared" si="1052"/>
        <v>42257</v>
      </c>
      <c r="BJ930" s="62">
        <f t="shared" si="1052"/>
        <v>42292</v>
      </c>
      <c r="BK930" s="63">
        <f t="shared" si="1052"/>
        <v>42313</v>
      </c>
      <c r="BL930" s="62">
        <f t="shared" si="1052"/>
        <v>42341</v>
      </c>
      <c r="BM930" s="62">
        <f t="shared" si="1052"/>
        <v>42376</v>
      </c>
      <c r="BN930" s="105">
        <f t="shared" si="1052"/>
        <v>42411</v>
      </c>
      <c r="BO930" s="62">
        <f t="shared" si="1052"/>
        <v>42446</v>
      </c>
      <c r="BP930" s="63">
        <f t="shared" si="1052"/>
        <v>42481</v>
      </c>
      <c r="BQ930" s="62">
        <f t="shared" si="1052"/>
        <v>42516</v>
      </c>
      <c r="BR930" s="63">
        <f t="shared" si="1052"/>
        <v>42565</v>
      </c>
      <c r="BS930" s="62">
        <f t="shared" si="1052"/>
        <v>42565</v>
      </c>
      <c r="BT930" s="63">
        <f t="shared" si="1052"/>
        <v>42579</v>
      </c>
      <c r="BU930" s="62">
        <f t="shared" si="1052"/>
        <v>42607</v>
      </c>
      <c r="BV930" s="63">
        <f t="shared" si="1052"/>
        <v>42649</v>
      </c>
      <c r="BW930" s="62">
        <f t="shared" si="1052"/>
        <v>42677</v>
      </c>
      <c r="BX930" s="63">
        <f t="shared" si="1052"/>
        <v>42705</v>
      </c>
      <c r="BY930" s="62">
        <f t="shared" si="1052"/>
        <v>42754</v>
      </c>
      <c r="BZ930" s="63">
        <f t="shared" si="1052"/>
        <v>42782</v>
      </c>
      <c r="CA930" s="105">
        <f t="shared" si="1052"/>
        <v>42817</v>
      </c>
      <c r="CB930" s="62">
        <f t="shared" si="1052"/>
        <v>42852</v>
      </c>
      <c r="CC930" s="63">
        <f t="shared" si="1052"/>
        <v>42887</v>
      </c>
      <c r="CD930" s="62">
        <f t="shared" si="1052"/>
        <v>42922</v>
      </c>
      <c r="CE930" s="63" t="s">
        <v>106</v>
      </c>
      <c r="CF930" s="62">
        <f t="shared" si="1052"/>
        <v>42585</v>
      </c>
      <c r="CG930" s="62">
        <f t="shared" si="1052"/>
        <v>42992</v>
      </c>
      <c r="CH930" s="890"/>
      <c r="CQ930" s="814"/>
      <c r="CR930" s="814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M930" s="814"/>
    </row>
    <row r="931" spans="1:117" s="18" customFormat="1" ht="30" hidden="1" customHeight="1" x14ac:dyDescent="0.25">
      <c r="A931" s="4722"/>
      <c r="B931" s="4685"/>
      <c r="C931" s="136" t="s">
        <v>156</v>
      </c>
      <c r="D931" s="136" t="s">
        <v>156</v>
      </c>
      <c r="E931" s="357"/>
      <c r="F931" s="358"/>
      <c r="G931" s="357"/>
      <c r="H931" s="99"/>
      <c r="I931" s="100"/>
      <c r="J931" s="99"/>
      <c r="K931" s="62"/>
      <c r="L931" s="63"/>
      <c r="M931" s="62"/>
      <c r="N931" s="105"/>
      <c r="O931" s="62"/>
      <c r="P931" s="63"/>
      <c r="Q931" s="62"/>
      <c r="R931" s="63"/>
      <c r="S931" s="105"/>
      <c r="T931" s="62"/>
      <c r="U931" s="63"/>
      <c r="V931" s="191"/>
      <c r="W931" s="64"/>
      <c r="X931" s="62" t="s">
        <v>25</v>
      </c>
      <c r="Y931" s="191"/>
      <c r="Z931" s="50">
        <v>41180</v>
      </c>
      <c r="AA931" s="107"/>
      <c r="AB931" s="63"/>
      <c r="AC931" s="63"/>
      <c r="AD931" s="63"/>
      <c r="AE931" s="63"/>
      <c r="AF931" s="63"/>
      <c r="AG931" s="63"/>
      <c r="AH931" s="63"/>
      <c r="AI931" s="63"/>
      <c r="AJ931" s="63" t="s">
        <v>25</v>
      </c>
      <c r="AK931" s="63"/>
      <c r="AL931" s="63"/>
      <c r="AM931" s="105"/>
      <c r="AN931" s="62"/>
      <c r="AO931" s="63"/>
      <c r="AP931" s="63"/>
      <c r="AQ931" s="63"/>
      <c r="AR931" s="62"/>
      <c r="AS931" s="62"/>
      <c r="AT931" s="62"/>
      <c r="AU931" s="62" t="s">
        <v>106</v>
      </c>
      <c r="AV931" s="62"/>
      <c r="AW931" s="191"/>
      <c r="AX931" s="62"/>
      <c r="AY931" s="62"/>
      <c r="AZ931" s="62"/>
      <c r="BA931" s="62"/>
      <c r="BB931" s="62"/>
      <c r="BC931" s="62"/>
      <c r="BD931" s="62"/>
      <c r="BE931" s="62"/>
      <c r="BF931" s="62"/>
      <c r="BG931" s="105" t="s">
        <v>106</v>
      </c>
      <c r="BH931" s="62"/>
      <c r="BI931" s="63"/>
      <c r="BJ931" s="62"/>
      <c r="BK931" s="63"/>
      <c r="BL931" s="62"/>
      <c r="BM931" s="62"/>
      <c r="BN931" s="105"/>
      <c r="BO931" s="62"/>
      <c r="BP931" s="63"/>
      <c r="BQ931" s="62"/>
      <c r="BR931" s="63"/>
      <c r="BS931" s="62"/>
      <c r="BT931" s="63"/>
      <c r="BU931" s="62"/>
      <c r="BV931" s="63"/>
      <c r="BW931" s="62"/>
      <c r="BX931" s="63"/>
      <c r="BY931" s="62"/>
      <c r="BZ931" s="63"/>
      <c r="CA931" s="105"/>
      <c r="CB931" s="62"/>
      <c r="CC931" s="63"/>
      <c r="CD931" s="62"/>
      <c r="CE931" s="63" t="s">
        <v>106</v>
      </c>
      <c r="CF931" s="62"/>
      <c r="CG931" s="62"/>
      <c r="CH931" s="890"/>
      <c r="CQ931" s="814"/>
      <c r="CR931" s="814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M931" s="814"/>
    </row>
    <row r="932" spans="1:117" s="18" customFormat="1" ht="30" hidden="1" customHeight="1" x14ac:dyDescent="0.25">
      <c r="A932" s="4722"/>
      <c r="B932" s="4685"/>
      <c r="C932" s="136" t="s">
        <v>77</v>
      </c>
      <c r="D932" s="136" t="s">
        <v>77</v>
      </c>
      <c r="E932" s="100">
        <f t="shared" ref="E932:J932" si="1053">E930</f>
        <v>40543</v>
      </c>
      <c r="F932" s="99">
        <f t="shared" si="1053"/>
        <v>40199</v>
      </c>
      <c r="G932" s="100">
        <f t="shared" si="1053"/>
        <v>40600</v>
      </c>
      <c r="H932" s="99">
        <f t="shared" si="1053"/>
        <v>40270</v>
      </c>
      <c r="I932" s="100">
        <f t="shared" si="1053"/>
        <v>40669</v>
      </c>
      <c r="J932" s="99">
        <f t="shared" si="1053"/>
        <v>40332</v>
      </c>
      <c r="K932" s="62">
        <f>K930</f>
        <v>40732</v>
      </c>
      <c r="L932" s="63" t="s">
        <v>25</v>
      </c>
      <c r="M932" s="62">
        <f t="shared" ref="M932:V932" si="1054">M930</f>
        <v>40767</v>
      </c>
      <c r="N932" s="105">
        <f t="shared" si="1054"/>
        <v>40802</v>
      </c>
      <c r="O932" s="62">
        <f t="shared" si="1054"/>
        <v>40837</v>
      </c>
      <c r="P932" s="63">
        <f t="shared" si="1054"/>
        <v>40872</v>
      </c>
      <c r="Q932" s="62">
        <f t="shared" si="1054"/>
        <v>40556</v>
      </c>
      <c r="R932" s="63">
        <f t="shared" si="1054"/>
        <v>40956</v>
      </c>
      <c r="S932" s="105">
        <f t="shared" si="1054"/>
        <v>40977</v>
      </c>
      <c r="T932" s="62">
        <f t="shared" si="1054"/>
        <v>41012</v>
      </c>
      <c r="U932" s="63">
        <f t="shared" si="1054"/>
        <v>40681</v>
      </c>
      <c r="V932" s="191">
        <f t="shared" si="1054"/>
        <v>41068</v>
      </c>
      <c r="W932" s="64">
        <v>41117</v>
      </c>
      <c r="X932" s="62" t="s">
        <v>25</v>
      </c>
      <c r="Y932" s="191">
        <f t="shared" ref="Y932:AI932" si="1055">Y930</f>
        <v>41145</v>
      </c>
      <c r="Z932" s="191">
        <f t="shared" si="1055"/>
        <v>41187</v>
      </c>
      <c r="AA932" s="107">
        <f t="shared" si="1055"/>
        <v>41215</v>
      </c>
      <c r="AB932" s="105">
        <f t="shared" si="1055"/>
        <v>40877</v>
      </c>
      <c r="AC932" s="105">
        <f t="shared" si="1055"/>
        <v>41271</v>
      </c>
      <c r="AD932" s="105">
        <f t="shared" si="1055"/>
        <v>41305</v>
      </c>
      <c r="AE932" s="105">
        <f t="shared" si="1055"/>
        <v>40976</v>
      </c>
      <c r="AF932" s="105">
        <f t="shared" si="1055"/>
        <v>41376</v>
      </c>
      <c r="AG932" s="105">
        <f t="shared" si="1055"/>
        <v>41404</v>
      </c>
      <c r="AH932" s="105">
        <f t="shared" si="1055"/>
        <v>41432</v>
      </c>
      <c r="AI932" s="105">
        <f t="shared" si="1055"/>
        <v>41460</v>
      </c>
      <c r="AJ932" s="105" t="s">
        <v>25</v>
      </c>
      <c r="AK932" s="105">
        <f>AK930</f>
        <v>41495</v>
      </c>
      <c r="AL932" s="105">
        <f>AL930</f>
        <v>41523</v>
      </c>
      <c r="AM932" s="105">
        <f t="shared" ref="AM932:AR932" si="1056">AM930</f>
        <v>41557</v>
      </c>
      <c r="AN932" s="62">
        <f t="shared" si="1056"/>
        <v>41585</v>
      </c>
      <c r="AO932" s="63">
        <f t="shared" si="1056"/>
        <v>41620</v>
      </c>
      <c r="AP932" s="105">
        <f t="shared" si="1056"/>
        <v>41669</v>
      </c>
      <c r="AQ932" s="105">
        <f t="shared" si="1056"/>
        <v>41339</v>
      </c>
      <c r="AR932" s="62">
        <f t="shared" si="1056"/>
        <v>41732</v>
      </c>
      <c r="AS932" s="62">
        <f>AS930</f>
        <v>41767</v>
      </c>
      <c r="AT932" s="62">
        <f>AT930</f>
        <v>41802</v>
      </c>
      <c r="AU932" s="62" t="s">
        <v>106</v>
      </c>
      <c r="AV932" s="62">
        <v>41837</v>
      </c>
      <c r="AW932" s="62">
        <f t="shared" ref="AW932:CG932" si="1057">AW930</f>
        <v>41500</v>
      </c>
      <c r="AX932" s="62">
        <f t="shared" si="1057"/>
        <v>41549</v>
      </c>
      <c r="AY932" s="62">
        <f t="shared" si="1057"/>
        <v>41942</v>
      </c>
      <c r="AZ932" s="62">
        <f t="shared" si="1057"/>
        <v>41977</v>
      </c>
      <c r="BA932" s="62">
        <f t="shared" si="1057"/>
        <v>42012</v>
      </c>
      <c r="BB932" s="62">
        <f t="shared" si="1057"/>
        <v>42041</v>
      </c>
      <c r="BC932" s="62">
        <f t="shared" si="1057"/>
        <v>42082</v>
      </c>
      <c r="BD932" s="62">
        <f t="shared" si="1057"/>
        <v>42117</v>
      </c>
      <c r="BE932" s="62">
        <f t="shared" si="1057"/>
        <v>42152</v>
      </c>
      <c r="BF932" s="62">
        <f t="shared" si="1057"/>
        <v>42180</v>
      </c>
      <c r="BG932" s="105" t="s">
        <v>106</v>
      </c>
      <c r="BH932" s="62">
        <f t="shared" si="1057"/>
        <v>42222</v>
      </c>
      <c r="BI932" s="63">
        <f t="shared" si="1057"/>
        <v>42257</v>
      </c>
      <c r="BJ932" s="62">
        <f t="shared" si="1057"/>
        <v>42292</v>
      </c>
      <c r="BK932" s="63">
        <f t="shared" si="1057"/>
        <v>42313</v>
      </c>
      <c r="BL932" s="62">
        <f t="shared" si="1057"/>
        <v>42341</v>
      </c>
      <c r="BM932" s="62">
        <f t="shared" si="1057"/>
        <v>42376</v>
      </c>
      <c r="BN932" s="105">
        <f t="shared" si="1057"/>
        <v>42411</v>
      </c>
      <c r="BO932" s="62">
        <f t="shared" si="1057"/>
        <v>42446</v>
      </c>
      <c r="BP932" s="63">
        <f t="shared" si="1057"/>
        <v>42481</v>
      </c>
      <c r="BQ932" s="62">
        <f t="shared" si="1057"/>
        <v>42516</v>
      </c>
      <c r="BR932" s="63">
        <f t="shared" si="1057"/>
        <v>42565</v>
      </c>
      <c r="BS932" s="62">
        <f t="shared" si="1057"/>
        <v>42565</v>
      </c>
      <c r="BT932" s="63">
        <f t="shared" si="1057"/>
        <v>42579</v>
      </c>
      <c r="BU932" s="62">
        <f t="shared" si="1057"/>
        <v>42607</v>
      </c>
      <c r="BV932" s="63">
        <f t="shared" si="1057"/>
        <v>42649</v>
      </c>
      <c r="BW932" s="62">
        <f t="shared" si="1057"/>
        <v>42677</v>
      </c>
      <c r="BX932" s="63">
        <f t="shared" si="1057"/>
        <v>42705</v>
      </c>
      <c r="BY932" s="62">
        <f t="shared" si="1057"/>
        <v>42754</v>
      </c>
      <c r="BZ932" s="63">
        <f t="shared" si="1057"/>
        <v>42782</v>
      </c>
      <c r="CA932" s="105">
        <f t="shared" si="1057"/>
        <v>42817</v>
      </c>
      <c r="CB932" s="62">
        <f t="shared" si="1057"/>
        <v>42852</v>
      </c>
      <c r="CC932" s="63">
        <f t="shared" si="1057"/>
        <v>42887</v>
      </c>
      <c r="CD932" s="62">
        <f t="shared" si="1057"/>
        <v>42922</v>
      </c>
      <c r="CE932" s="63" t="s">
        <v>106</v>
      </c>
      <c r="CF932" s="62">
        <f t="shared" si="1057"/>
        <v>42585</v>
      </c>
      <c r="CG932" s="62">
        <f t="shared" si="1057"/>
        <v>42992</v>
      </c>
      <c r="CH932" s="890"/>
      <c r="CQ932" s="814"/>
      <c r="CR932" s="814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M932" s="814"/>
    </row>
    <row r="933" spans="1:117" s="18" customFormat="1" ht="30" hidden="1" customHeight="1" x14ac:dyDescent="0.25">
      <c r="A933" s="4722"/>
      <c r="B933" s="4685"/>
      <c r="C933" s="136" t="s">
        <v>76</v>
      </c>
      <c r="D933" s="136" t="s">
        <v>76</v>
      </c>
      <c r="E933" s="100">
        <f t="shared" ref="E933:J933" si="1058">E936+10</f>
        <v>40539</v>
      </c>
      <c r="F933" s="99">
        <f t="shared" si="1058"/>
        <v>40553</v>
      </c>
      <c r="G933" s="100">
        <f t="shared" si="1058"/>
        <v>40209</v>
      </c>
      <c r="H933" s="99">
        <f t="shared" si="1058"/>
        <v>40259</v>
      </c>
      <c r="I933" s="100">
        <f t="shared" si="1058"/>
        <v>40658</v>
      </c>
      <c r="J933" s="99">
        <f t="shared" si="1058"/>
        <v>40321</v>
      </c>
      <c r="K933" s="62">
        <f>K936+10</f>
        <v>40721</v>
      </c>
      <c r="L933" s="63" t="s">
        <v>25</v>
      </c>
      <c r="M933" s="62">
        <f t="shared" ref="M933:W933" si="1059">M936+10</f>
        <v>40756</v>
      </c>
      <c r="N933" s="105">
        <f t="shared" si="1059"/>
        <v>40791</v>
      </c>
      <c r="O933" s="62">
        <f t="shared" si="1059"/>
        <v>40826</v>
      </c>
      <c r="P933" s="63">
        <f t="shared" si="1059"/>
        <v>40861</v>
      </c>
      <c r="Q933" s="62">
        <f t="shared" si="1059"/>
        <v>40903</v>
      </c>
      <c r="R933" s="63">
        <f t="shared" si="1059"/>
        <v>40945</v>
      </c>
      <c r="S933" s="105">
        <f t="shared" si="1059"/>
        <v>40966</v>
      </c>
      <c r="T933" s="62">
        <f t="shared" si="1059"/>
        <v>41001</v>
      </c>
      <c r="U933" s="63">
        <f t="shared" si="1059"/>
        <v>40663</v>
      </c>
      <c r="V933" s="191">
        <f t="shared" si="1059"/>
        <v>41057</v>
      </c>
      <c r="W933" s="64">
        <f t="shared" si="1059"/>
        <v>41106</v>
      </c>
      <c r="X933" s="62" t="s">
        <v>25</v>
      </c>
      <c r="Y933" s="191">
        <f>Y936+10</f>
        <v>41134</v>
      </c>
      <c r="Z933" s="62">
        <f>Z936+10</f>
        <v>41172</v>
      </c>
      <c r="AA933" s="107">
        <f>AA936+10</f>
        <v>41204</v>
      </c>
      <c r="AB933" s="105">
        <f>AB936+14</f>
        <v>40870</v>
      </c>
      <c r="AC933" s="105">
        <f>AC936+14</f>
        <v>41264</v>
      </c>
      <c r="AD933" s="105">
        <v>40933</v>
      </c>
      <c r="AE933" s="105">
        <f>AE936+14</f>
        <v>40968</v>
      </c>
      <c r="AF933" s="105">
        <f>AF936+14</f>
        <v>41369</v>
      </c>
      <c r="AG933" s="105">
        <f>AG936+14</f>
        <v>41390</v>
      </c>
      <c r="AH933" s="105">
        <f>AH936+14</f>
        <v>41425</v>
      </c>
      <c r="AI933" s="105">
        <f>AI936+14</f>
        <v>41453</v>
      </c>
      <c r="AJ933" s="105" t="s">
        <v>25</v>
      </c>
      <c r="AK933" s="105">
        <f>AK936+14</f>
        <v>41481</v>
      </c>
      <c r="AL933" s="105">
        <f>AL936+14</f>
        <v>41509</v>
      </c>
      <c r="AM933" s="105">
        <f t="shared" ref="AM933:AR933" si="1060">AM936+14</f>
        <v>41544</v>
      </c>
      <c r="AN933" s="62">
        <f t="shared" si="1060"/>
        <v>41572</v>
      </c>
      <c r="AO933" s="63">
        <f t="shared" si="1060"/>
        <v>41607</v>
      </c>
      <c r="AP933" s="105">
        <f t="shared" si="1060"/>
        <v>41642</v>
      </c>
      <c r="AQ933" s="105">
        <f t="shared" si="1060"/>
        <v>41333</v>
      </c>
      <c r="AR933" s="62">
        <f t="shared" si="1060"/>
        <v>41719</v>
      </c>
      <c r="AS933" s="62">
        <f>AS936+14</f>
        <v>41747</v>
      </c>
      <c r="AT933" s="62">
        <f>AT936+14</f>
        <v>41782</v>
      </c>
      <c r="AU933" s="62" t="s">
        <v>106</v>
      </c>
      <c r="AV933" s="62">
        <v>41824</v>
      </c>
      <c r="AW933" s="62">
        <f t="shared" ref="AW933:CG933" si="1061">AW936+14</f>
        <v>41487</v>
      </c>
      <c r="AX933" s="62">
        <f t="shared" si="1061"/>
        <v>41529</v>
      </c>
      <c r="AY933" s="62">
        <f t="shared" si="1061"/>
        <v>41922</v>
      </c>
      <c r="AZ933" s="62">
        <f t="shared" si="1061"/>
        <v>41964</v>
      </c>
      <c r="BA933" s="62">
        <f t="shared" si="1061"/>
        <v>41992</v>
      </c>
      <c r="BB933" s="62">
        <f t="shared" si="1061"/>
        <v>42021</v>
      </c>
      <c r="BC933" s="62">
        <f t="shared" si="1061"/>
        <v>42062</v>
      </c>
      <c r="BD933" s="62">
        <f t="shared" si="1061"/>
        <v>42097</v>
      </c>
      <c r="BE933" s="62">
        <f t="shared" si="1061"/>
        <v>42132</v>
      </c>
      <c r="BF933" s="62">
        <f t="shared" si="1061"/>
        <v>42160</v>
      </c>
      <c r="BG933" s="105" t="s">
        <v>106</v>
      </c>
      <c r="BH933" s="62">
        <f t="shared" si="1061"/>
        <v>42202</v>
      </c>
      <c r="BI933" s="63">
        <f t="shared" si="1061"/>
        <v>42237</v>
      </c>
      <c r="BJ933" s="62">
        <f t="shared" si="1061"/>
        <v>42272</v>
      </c>
      <c r="BK933" s="63">
        <f t="shared" si="1061"/>
        <v>42293</v>
      </c>
      <c r="BL933" s="62">
        <f t="shared" si="1061"/>
        <v>42314</v>
      </c>
      <c r="BM933" s="62">
        <f t="shared" si="1061"/>
        <v>42349</v>
      </c>
      <c r="BN933" s="105">
        <f t="shared" si="1061"/>
        <v>42384</v>
      </c>
      <c r="BO933" s="62">
        <f t="shared" si="1061"/>
        <v>42419</v>
      </c>
      <c r="BP933" s="63">
        <f t="shared" si="1061"/>
        <v>42454</v>
      </c>
      <c r="BQ933" s="62">
        <f t="shared" si="1061"/>
        <v>42489</v>
      </c>
      <c r="BR933" s="63">
        <f t="shared" si="1061"/>
        <v>42538</v>
      </c>
      <c r="BS933" s="62">
        <f t="shared" si="1061"/>
        <v>42538</v>
      </c>
      <c r="BT933" s="63">
        <f t="shared" si="1061"/>
        <v>42552</v>
      </c>
      <c r="BU933" s="62">
        <f t="shared" si="1061"/>
        <v>42580</v>
      </c>
      <c r="BV933" s="63">
        <f t="shared" si="1061"/>
        <v>42622</v>
      </c>
      <c r="BW933" s="62">
        <f t="shared" si="1061"/>
        <v>42650</v>
      </c>
      <c r="BX933" s="63">
        <f t="shared" si="1061"/>
        <v>42678</v>
      </c>
      <c r="BY933" s="62">
        <f t="shared" si="1061"/>
        <v>42727</v>
      </c>
      <c r="BZ933" s="63">
        <f t="shared" si="1061"/>
        <v>42755</v>
      </c>
      <c r="CA933" s="105">
        <f t="shared" si="1061"/>
        <v>42790</v>
      </c>
      <c r="CB933" s="62">
        <f t="shared" si="1061"/>
        <v>42825</v>
      </c>
      <c r="CC933" s="63">
        <f t="shared" si="1061"/>
        <v>42860</v>
      </c>
      <c r="CD933" s="62">
        <f t="shared" si="1061"/>
        <v>42895</v>
      </c>
      <c r="CE933" s="63" t="s">
        <v>106</v>
      </c>
      <c r="CF933" s="62">
        <f t="shared" si="1061"/>
        <v>42558</v>
      </c>
      <c r="CG933" s="62">
        <f t="shared" si="1061"/>
        <v>42965</v>
      </c>
      <c r="CH933" s="890"/>
      <c r="CQ933" s="814"/>
      <c r="CR933" s="814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M933" s="814"/>
    </row>
    <row r="934" spans="1:117" s="18" customFormat="1" ht="30" hidden="1" customHeight="1" x14ac:dyDescent="0.25">
      <c r="A934" s="4722"/>
      <c r="B934" s="4685"/>
      <c r="C934" s="136" t="s">
        <v>81</v>
      </c>
      <c r="D934" s="136" t="s">
        <v>81</v>
      </c>
      <c r="E934" s="20">
        <f t="shared" ref="E934:Y934" si="1062">E935+5</f>
        <v>40541</v>
      </c>
      <c r="F934" s="13">
        <f t="shared" si="1062"/>
        <v>40555</v>
      </c>
      <c r="G934" s="20">
        <f t="shared" si="1062"/>
        <v>40211</v>
      </c>
      <c r="H934" s="13">
        <f t="shared" si="1062"/>
        <v>40261</v>
      </c>
      <c r="I934" s="20">
        <f t="shared" si="1062"/>
        <v>40660</v>
      </c>
      <c r="J934" s="13">
        <f t="shared" si="1062"/>
        <v>40323</v>
      </c>
      <c r="K934" s="14">
        <f t="shared" si="1062"/>
        <v>40723</v>
      </c>
      <c r="L934" s="63" t="s">
        <v>25</v>
      </c>
      <c r="M934" s="14">
        <f t="shared" si="1062"/>
        <v>40758</v>
      </c>
      <c r="N934" s="38">
        <f t="shared" si="1062"/>
        <v>40793</v>
      </c>
      <c r="O934" s="14">
        <f t="shared" si="1062"/>
        <v>40828</v>
      </c>
      <c r="P934" s="255">
        <f t="shared" si="1062"/>
        <v>40863</v>
      </c>
      <c r="Q934" s="14">
        <f t="shared" si="1062"/>
        <v>40905</v>
      </c>
      <c r="R934" s="255">
        <f t="shared" si="1062"/>
        <v>40947</v>
      </c>
      <c r="S934" s="38">
        <f t="shared" si="1062"/>
        <v>40968</v>
      </c>
      <c r="T934" s="14">
        <f t="shared" si="1062"/>
        <v>41003</v>
      </c>
      <c r="U934" s="255">
        <f t="shared" si="1062"/>
        <v>40665</v>
      </c>
      <c r="V934" s="349">
        <f t="shared" si="1062"/>
        <v>41059</v>
      </c>
      <c r="W934" s="352">
        <f t="shared" si="1062"/>
        <v>41108</v>
      </c>
      <c r="X934" s="62" t="s">
        <v>25</v>
      </c>
      <c r="Y934" s="349">
        <f t="shared" si="1062"/>
        <v>41136</v>
      </c>
      <c r="Z934" s="14">
        <f>Z935+5</f>
        <v>41181</v>
      </c>
      <c r="AA934" s="342">
        <f>AA935+5</f>
        <v>41213</v>
      </c>
      <c r="AB934" s="255"/>
      <c r="AC934" s="255"/>
      <c r="AD934" s="255"/>
      <c r="AE934" s="255"/>
      <c r="AF934" s="255"/>
      <c r="AG934" s="255"/>
      <c r="AH934" s="255"/>
      <c r="AI934" s="255"/>
      <c r="AJ934" s="255" t="s">
        <v>25</v>
      </c>
      <c r="AK934" s="255"/>
      <c r="AL934" s="255"/>
      <c r="AM934" s="38"/>
      <c r="AN934" s="14"/>
      <c r="AO934" s="255"/>
      <c r="AP934" s="255"/>
      <c r="AQ934" s="255"/>
      <c r="AR934" s="14"/>
      <c r="AS934" s="14"/>
      <c r="AT934" s="14"/>
      <c r="AU934" s="14" t="s">
        <v>106</v>
      </c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38" t="s">
        <v>106</v>
      </c>
      <c r="BH934" s="14"/>
      <c r="BI934" s="255"/>
      <c r="BJ934" s="14"/>
      <c r="BK934" s="255"/>
      <c r="BL934" s="14"/>
      <c r="BM934" s="14"/>
      <c r="BN934" s="38"/>
      <c r="BO934" s="14"/>
      <c r="BP934" s="255"/>
      <c r="BQ934" s="14"/>
      <c r="BR934" s="255"/>
      <c r="BS934" s="14"/>
      <c r="BT934" s="255"/>
      <c r="BU934" s="14"/>
      <c r="BV934" s="255"/>
      <c r="BW934" s="14"/>
      <c r="BX934" s="255"/>
      <c r="BY934" s="14"/>
      <c r="BZ934" s="255"/>
      <c r="CA934" s="38"/>
      <c r="CB934" s="14"/>
      <c r="CC934" s="255"/>
      <c r="CD934" s="14"/>
      <c r="CE934" s="255" t="s">
        <v>106</v>
      </c>
      <c r="CF934" s="14"/>
      <c r="CG934" s="14"/>
      <c r="CH934" s="890"/>
      <c r="CQ934" s="814"/>
      <c r="CR934" s="814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M934" s="814"/>
    </row>
    <row r="935" spans="1:117" s="18" customFormat="1" ht="30" hidden="1" customHeight="1" x14ac:dyDescent="0.25">
      <c r="A935" s="4722"/>
      <c r="B935" s="4685"/>
      <c r="C935" s="136" t="s">
        <v>80</v>
      </c>
      <c r="D935" s="136" t="s">
        <v>80</v>
      </c>
      <c r="E935" s="20">
        <f t="shared" ref="E935:Y935" si="1063">E936+7</f>
        <v>40536</v>
      </c>
      <c r="F935" s="13">
        <f t="shared" si="1063"/>
        <v>40550</v>
      </c>
      <c r="G935" s="20">
        <f t="shared" si="1063"/>
        <v>40206</v>
      </c>
      <c r="H935" s="13">
        <f t="shared" si="1063"/>
        <v>40256</v>
      </c>
      <c r="I935" s="20">
        <f t="shared" si="1063"/>
        <v>40655</v>
      </c>
      <c r="J935" s="13">
        <f t="shared" si="1063"/>
        <v>40318</v>
      </c>
      <c r="K935" s="14">
        <f t="shared" si="1063"/>
        <v>40718</v>
      </c>
      <c r="L935" s="63" t="s">
        <v>25</v>
      </c>
      <c r="M935" s="14">
        <f t="shared" si="1063"/>
        <v>40753</v>
      </c>
      <c r="N935" s="38">
        <f t="shared" si="1063"/>
        <v>40788</v>
      </c>
      <c r="O935" s="14">
        <f t="shared" si="1063"/>
        <v>40823</v>
      </c>
      <c r="P935" s="255">
        <f t="shared" si="1063"/>
        <v>40858</v>
      </c>
      <c r="Q935" s="14">
        <f t="shared" si="1063"/>
        <v>40900</v>
      </c>
      <c r="R935" s="255">
        <f t="shared" si="1063"/>
        <v>40942</v>
      </c>
      <c r="S935" s="38">
        <f t="shared" si="1063"/>
        <v>40963</v>
      </c>
      <c r="T935" s="14">
        <f t="shared" si="1063"/>
        <v>40998</v>
      </c>
      <c r="U935" s="255">
        <f t="shared" si="1063"/>
        <v>40660</v>
      </c>
      <c r="V935" s="349">
        <f t="shared" si="1063"/>
        <v>41054</v>
      </c>
      <c r="W935" s="352">
        <f t="shared" si="1063"/>
        <v>41103</v>
      </c>
      <c r="X935" s="62" t="s">
        <v>25</v>
      </c>
      <c r="Y935" s="349">
        <f t="shared" si="1063"/>
        <v>41131</v>
      </c>
      <c r="Z935" s="342">
        <f t="shared" ref="Z935:CG935" si="1064">Z936+14</f>
        <v>41176</v>
      </c>
      <c r="AA935" s="342">
        <f t="shared" si="1064"/>
        <v>41208</v>
      </c>
      <c r="AB935" s="342">
        <f t="shared" si="1064"/>
        <v>40870</v>
      </c>
      <c r="AC935" s="342">
        <f t="shared" si="1064"/>
        <v>41264</v>
      </c>
      <c r="AD935" s="342">
        <v>40933</v>
      </c>
      <c r="AE935" s="342">
        <f t="shared" si="1064"/>
        <v>40968</v>
      </c>
      <c r="AF935" s="342">
        <f t="shared" si="1064"/>
        <v>41369</v>
      </c>
      <c r="AG935" s="342">
        <f t="shared" si="1064"/>
        <v>41390</v>
      </c>
      <c r="AH935" s="342">
        <f t="shared" si="1064"/>
        <v>41425</v>
      </c>
      <c r="AI935" s="859">
        <f>AI936+14</f>
        <v>41453</v>
      </c>
      <c r="AJ935" s="342" t="s">
        <v>25</v>
      </c>
      <c r="AK935" s="342">
        <f t="shared" si="1064"/>
        <v>41481</v>
      </c>
      <c r="AL935" s="255">
        <f t="shared" si="1064"/>
        <v>41509</v>
      </c>
      <c r="AM935" s="38">
        <f t="shared" si="1064"/>
        <v>41544</v>
      </c>
      <c r="AN935" s="14">
        <f t="shared" si="1064"/>
        <v>41572</v>
      </c>
      <c r="AO935" s="342">
        <f t="shared" si="1064"/>
        <v>41607</v>
      </c>
      <c r="AP935" s="342">
        <f t="shared" si="1064"/>
        <v>41642</v>
      </c>
      <c r="AQ935" s="255">
        <f t="shared" si="1064"/>
        <v>41333</v>
      </c>
      <c r="AR935" s="14">
        <f t="shared" si="1064"/>
        <v>41719</v>
      </c>
      <c r="AS935" s="14">
        <f t="shared" si="1064"/>
        <v>41747</v>
      </c>
      <c r="AT935" s="14">
        <f t="shared" si="1064"/>
        <v>41782</v>
      </c>
      <c r="AU935" s="14" t="s">
        <v>106</v>
      </c>
      <c r="AV935" s="14">
        <v>41824</v>
      </c>
      <c r="AW935" s="14">
        <f t="shared" si="1064"/>
        <v>41487</v>
      </c>
      <c r="AX935" s="14">
        <f t="shared" si="1064"/>
        <v>41529</v>
      </c>
      <c r="AY935" s="14">
        <f t="shared" si="1064"/>
        <v>41922</v>
      </c>
      <c r="AZ935" s="14">
        <f t="shared" si="1064"/>
        <v>41964</v>
      </c>
      <c r="BA935" s="14">
        <f t="shared" si="1064"/>
        <v>41992</v>
      </c>
      <c r="BB935" s="14">
        <f t="shared" si="1064"/>
        <v>42021</v>
      </c>
      <c r="BC935" s="14">
        <f t="shared" si="1064"/>
        <v>42062</v>
      </c>
      <c r="BD935" s="14">
        <f t="shared" si="1064"/>
        <v>42097</v>
      </c>
      <c r="BE935" s="14">
        <f t="shared" si="1064"/>
        <v>42132</v>
      </c>
      <c r="BF935" s="14">
        <f t="shared" si="1064"/>
        <v>42160</v>
      </c>
      <c r="BG935" s="38" t="s">
        <v>106</v>
      </c>
      <c r="BH935" s="14">
        <f t="shared" si="1064"/>
        <v>42202</v>
      </c>
      <c r="BI935" s="255">
        <f t="shared" si="1064"/>
        <v>42237</v>
      </c>
      <c r="BJ935" s="14">
        <f t="shared" si="1064"/>
        <v>42272</v>
      </c>
      <c r="BK935" s="255">
        <f t="shared" si="1064"/>
        <v>42293</v>
      </c>
      <c r="BL935" s="14">
        <f t="shared" si="1064"/>
        <v>42314</v>
      </c>
      <c r="BM935" s="14">
        <f t="shared" si="1064"/>
        <v>42349</v>
      </c>
      <c r="BN935" s="38">
        <f t="shared" si="1064"/>
        <v>42384</v>
      </c>
      <c r="BO935" s="14">
        <f t="shared" si="1064"/>
        <v>42419</v>
      </c>
      <c r="BP935" s="255">
        <f t="shared" si="1064"/>
        <v>42454</v>
      </c>
      <c r="BQ935" s="14">
        <f t="shared" si="1064"/>
        <v>42489</v>
      </c>
      <c r="BR935" s="255">
        <f t="shared" si="1064"/>
        <v>42538</v>
      </c>
      <c r="BS935" s="14">
        <f t="shared" si="1064"/>
        <v>42538</v>
      </c>
      <c r="BT935" s="255">
        <f t="shared" si="1064"/>
        <v>42552</v>
      </c>
      <c r="BU935" s="14">
        <f t="shared" si="1064"/>
        <v>42580</v>
      </c>
      <c r="BV935" s="255">
        <f t="shared" si="1064"/>
        <v>42622</v>
      </c>
      <c r="BW935" s="14">
        <f t="shared" si="1064"/>
        <v>42650</v>
      </c>
      <c r="BX935" s="255">
        <f t="shared" si="1064"/>
        <v>42678</v>
      </c>
      <c r="BY935" s="14">
        <f t="shared" si="1064"/>
        <v>42727</v>
      </c>
      <c r="BZ935" s="255">
        <f t="shared" si="1064"/>
        <v>42755</v>
      </c>
      <c r="CA935" s="38">
        <f t="shared" si="1064"/>
        <v>42790</v>
      </c>
      <c r="CB935" s="14">
        <f t="shared" si="1064"/>
        <v>42825</v>
      </c>
      <c r="CC935" s="255">
        <f t="shared" si="1064"/>
        <v>42860</v>
      </c>
      <c r="CD935" s="14">
        <f t="shared" si="1064"/>
        <v>42895</v>
      </c>
      <c r="CE935" s="255" t="s">
        <v>106</v>
      </c>
      <c r="CF935" s="14">
        <f t="shared" si="1064"/>
        <v>42558</v>
      </c>
      <c r="CG935" s="14">
        <f t="shared" si="1064"/>
        <v>42965</v>
      </c>
      <c r="CH935" s="890"/>
      <c r="CQ935" s="814"/>
      <c r="CR935" s="814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M935" s="814"/>
    </row>
    <row r="936" spans="1:117" s="18" customFormat="1" ht="30" hidden="1" customHeight="1" x14ac:dyDescent="0.25">
      <c r="A936" s="4722"/>
      <c r="B936" s="4685"/>
      <c r="C936" s="1699" t="s">
        <v>26</v>
      </c>
      <c r="D936" s="1699" t="s">
        <v>26</v>
      </c>
      <c r="E936" s="1700">
        <v>40529</v>
      </c>
      <c r="F936" s="1701">
        <v>40543</v>
      </c>
      <c r="G936" s="1702">
        <v>40199</v>
      </c>
      <c r="H936" s="1701">
        <f>H930-21</f>
        <v>40249</v>
      </c>
      <c r="I936" s="1700">
        <f>I930-21</f>
        <v>40648</v>
      </c>
      <c r="J936" s="1701">
        <f>J930-21</f>
        <v>40311</v>
      </c>
      <c r="K936" s="639">
        <f>K930-21</f>
        <v>40711</v>
      </c>
      <c r="L936" s="1703" t="s">
        <v>25</v>
      </c>
      <c r="M936" s="639">
        <f>M930-21</f>
        <v>40746</v>
      </c>
      <c r="N936" s="1204">
        <f>N930-21</f>
        <v>40781</v>
      </c>
      <c r="O936" s="639">
        <f>O930-21</f>
        <v>40816</v>
      </c>
      <c r="P936" s="1703">
        <f>P930-21</f>
        <v>40851</v>
      </c>
      <c r="Q936" s="639">
        <v>40893</v>
      </c>
      <c r="R936" s="1703">
        <f>R930-21</f>
        <v>40935</v>
      </c>
      <c r="S936" s="1204">
        <f>S930-21</f>
        <v>40956</v>
      </c>
      <c r="T936" s="639">
        <f>T930-21</f>
        <v>40991</v>
      </c>
      <c r="U936" s="1703">
        <v>40653</v>
      </c>
      <c r="V936" s="947">
        <v>41047</v>
      </c>
      <c r="W936" s="1704">
        <v>41096</v>
      </c>
      <c r="X936" s="639" t="s">
        <v>25</v>
      </c>
      <c r="Y936" s="947">
        <v>41124</v>
      </c>
      <c r="Z936" s="639">
        <v>41162</v>
      </c>
      <c r="AA936" s="1705">
        <v>41194</v>
      </c>
      <c r="AB936" s="1204">
        <f>AB930-21</f>
        <v>40856</v>
      </c>
      <c r="AC936" s="1204">
        <f>AC930-21</f>
        <v>41250</v>
      </c>
      <c r="AD936" s="1706" t="s">
        <v>221</v>
      </c>
      <c r="AE936" s="1204">
        <f>AE930-22</f>
        <v>40954</v>
      </c>
      <c r="AF936" s="1204">
        <f>AF930-21</f>
        <v>41355</v>
      </c>
      <c r="AG936" s="1204">
        <f>AG930-28</f>
        <v>41376</v>
      </c>
      <c r="AH936" s="1707">
        <f>AH930-21</f>
        <v>41411</v>
      </c>
      <c r="AI936" s="1706">
        <f>AI930-21</f>
        <v>41439</v>
      </c>
      <c r="AJ936" s="1707" t="s">
        <v>25</v>
      </c>
      <c r="AK936" s="1707">
        <f>AK930-28</f>
        <v>41467</v>
      </c>
      <c r="AL936" s="1706">
        <f>AL930-28</f>
        <v>41495</v>
      </c>
      <c r="AM936" s="1706">
        <f>AM930-27</f>
        <v>41530</v>
      </c>
      <c r="AN936" s="1708">
        <f>AN930-27</f>
        <v>41558</v>
      </c>
      <c r="AO936" s="1709">
        <f>AO930-27</f>
        <v>41593</v>
      </c>
      <c r="AP936" s="1706">
        <v>41628</v>
      </c>
      <c r="AQ936" s="1204">
        <f>AQ930-20</f>
        <v>41319</v>
      </c>
      <c r="AR936" s="1708">
        <f>AR930-27</f>
        <v>41705</v>
      </c>
      <c r="AS936" s="947">
        <f>AS930-34</f>
        <v>41733</v>
      </c>
      <c r="AT936" s="947">
        <f>AT930-34</f>
        <v>41768</v>
      </c>
      <c r="AU936" s="1708" t="s">
        <v>106</v>
      </c>
      <c r="AV936" s="1708">
        <f>AV930-27</f>
        <v>41810</v>
      </c>
      <c r="AW936" s="1708">
        <f>AW930-27</f>
        <v>41473</v>
      </c>
      <c r="AX936" s="1708">
        <f>AX930-34</f>
        <v>41515</v>
      </c>
      <c r="AY936" s="1708">
        <f>AY930-34</f>
        <v>41908</v>
      </c>
      <c r="AZ936" s="1708">
        <f>AZ930-27</f>
        <v>41950</v>
      </c>
      <c r="BA936" s="1708">
        <f>BA930-34</f>
        <v>41978</v>
      </c>
      <c r="BB936" s="1708">
        <f>BB930-34</f>
        <v>42007</v>
      </c>
      <c r="BC936" s="1708">
        <f>BC930-34</f>
        <v>42048</v>
      </c>
      <c r="BD936" s="1708">
        <f>BD930-34</f>
        <v>42083</v>
      </c>
      <c r="BE936" s="1708">
        <f t="shared" ref="BE936:BK936" si="1065">BE930-34</f>
        <v>42118</v>
      </c>
      <c r="BF936" s="1708">
        <f t="shared" si="1065"/>
        <v>42146</v>
      </c>
      <c r="BG936" s="1707" t="s">
        <v>106</v>
      </c>
      <c r="BH936" s="1708">
        <f t="shared" si="1065"/>
        <v>42188</v>
      </c>
      <c r="BI936" s="1709">
        <f t="shared" si="1065"/>
        <v>42223</v>
      </c>
      <c r="BJ936" s="1708">
        <f t="shared" si="1065"/>
        <v>42258</v>
      </c>
      <c r="BK936" s="1709">
        <f t="shared" si="1065"/>
        <v>42279</v>
      </c>
      <c r="BL936" s="1708">
        <f t="shared" ref="BL936:CG936" si="1066">BL930-41</f>
        <v>42300</v>
      </c>
      <c r="BM936" s="1708">
        <f t="shared" si="1066"/>
        <v>42335</v>
      </c>
      <c r="BN936" s="1707">
        <f t="shared" si="1066"/>
        <v>42370</v>
      </c>
      <c r="BO936" s="1708">
        <f t="shared" si="1066"/>
        <v>42405</v>
      </c>
      <c r="BP936" s="1709">
        <f t="shared" si="1066"/>
        <v>42440</v>
      </c>
      <c r="BQ936" s="1708">
        <f t="shared" si="1066"/>
        <v>42475</v>
      </c>
      <c r="BR936" s="1709">
        <f t="shared" si="1066"/>
        <v>42524</v>
      </c>
      <c r="BS936" s="1708">
        <f t="shared" si="1066"/>
        <v>42524</v>
      </c>
      <c r="BT936" s="1709">
        <f t="shared" si="1066"/>
        <v>42538</v>
      </c>
      <c r="BU936" s="1708">
        <f t="shared" si="1066"/>
        <v>42566</v>
      </c>
      <c r="BV936" s="1709">
        <f t="shared" si="1066"/>
        <v>42608</v>
      </c>
      <c r="BW936" s="1708">
        <f t="shared" si="1066"/>
        <v>42636</v>
      </c>
      <c r="BX936" s="1709">
        <f t="shared" si="1066"/>
        <v>42664</v>
      </c>
      <c r="BY936" s="1708">
        <f t="shared" si="1066"/>
        <v>42713</v>
      </c>
      <c r="BZ936" s="1709">
        <f t="shared" si="1066"/>
        <v>42741</v>
      </c>
      <c r="CA936" s="1707">
        <f t="shared" si="1066"/>
        <v>42776</v>
      </c>
      <c r="CB936" s="1708">
        <f t="shared" si="1066"/>
        <v>42811</v>
      </c>
      <c r="CC936" s="1709">
        <f t="shared" si="1066"/>
        <v>42846</v>
      </c>
      <c r="CD936" s="1708">
        <f t="shared" si="1066"/>
        <v>42881</v>
      </c>
      <c r="CE936" s="1709" t="s">
        <v>106</v>
      </c>
      <c r="CF936" s="1708">
        <f t="shared" si="1066"/>
        <v>42544</v>
      </c>
      <c r="CG936" s="1708">
        <f t="shared" si="1066"/>
        <v>42951</v>
      </c>
      <c r="CH936" s="890"/>
      <c r="CQ936" s="814"/>
      <c r="CR936" s="814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M936" s="814"/>
    </row>
    <row r="937" spans="1:117" s="18" customFormat="1" ht="30" hidden="1" customHeight="1" x14ac:dyDescent="0.25">
      <c r="A937" s="4722"/>
      <c r="B937" s="4685"/>
      <c r="C937" s="1699" t="s">
        <v>155</v>
      </c>
      <c r="D937" s="1699" t="s">
        <v>155</v>
      </c>
      <c r="E937" s="1700"/>
      <c r="F937" s="1701"/>
      <c r="G937" s="1702"/>
      <c r="H937" s="1701"/>
      <c r="I937" s="1700"/>
      <c r="J937" s="1701"/>
      <c r="K937" s="639"/>
      <c r="L937" s="1703"/>
      <c r="M937" s="639"/>
      <c r="N937" s="1204"/>
      <c r="O937" s="639"/>
      <c r="P937" s="1703"/>
      <c r="Q937" s="639"/>
      <c r="R937" s="1703"/>
      <c r="S937" s="1204"/>
      <c r="T937" s="639"/>
      <c r="U937" s="1703"/>
      <c r="V937" s="947"/>
      <c r="W937" s="1704"/>
      <c r="X937" s="639" t="s">
        <v>25</v>
      </c>
      <c r="Y937" s="947"/>
      <c r="Z937" s="639">
        <v>41159</v>
      </c>
      <c r="AA937" s="1705"/>
      <c r="AB937" s="1204"/>
      <c r="AC937" s="1204"/>
      <c r="AD937" s="1706"/>
      <c r="AE937" s="1204"/>
      <c r="AF937" s="1204"/>
      <c r="AG937" s="1204"/>
      <c r="AH937" s="1204"/>
      <c r="AI937" s="1204"/>
      <c r="AJ937" s="1204" t="s">
        <v>25</v>
      </c>
      <c r="AK937" s="1204"/>
      <c r="AL937" s="1204"/>
      <c r="AM937" s="1204"/>
      <c r="AN937" s="639"/>
      <c r="AO937" s="1703"/>
      <c r="AP937" s="1204"/>
      <c r="AQ937" s="1204"/>
      <c r="AR937" s="639"/>
      <c r="AS937" s="639"/>
      <c r="AT937" s="639"/>
      <c r="AU937" s="639" t="s">
        <v>106</v>
      </c>
      <c r="AV937" s="639"/>
      <c r="AW937" s="947"/>
      <c r="AX937" s="639"/>
      <c r="AY937" s="947"/>
      <c r="AZ937" s="947"/>
      <c r="BA937" s="947"/>
      <c r="BB937" s="947"/>
      <c r="BC937" s="947"/>
      <c r="BD937" s="947"/>
      <c r="BE937" s="947"/>
      <c r="BF937" s="947"/>
      <c r="BG937" s="1706" t="s">
        <v>106</v>
      </c>
      <c r="BH937" s="947"/>
      <c r="BI937" s="1704"/>
      <c r="BJ937" s="947"/>
      <c r="BK937" s="1704"/>
      <c r="BL937" s="947"/>
      <c r="BM937" s="947"/>
      <c r="BN937" s="1706"/>
      <c r="BO937" s="947"/>
      <c r="BP937" s="1704"/>
      <c r="BQ937" s="947"/>
      <c r="BR937" s="1704"/>
      <c r="BS937" s="947"/>
      <c r="BT937" s="1704"/>
      <c r="BU937" s="947"/>
      <c r="BV937" s="1704"/>
      <c r="BW937" s="947"/>
      <c r="BX937" s="1704"/>
      <c r="BY937" s="947"/>
      <c r="BZ937" s="1704"/>
      <c r="CA937" s="1706"/>
      <c r="CB937" s="947"/>
      <c r="CC937" s="1704"/>
      <c r="CD937" s="947"/>
      <c r="CE937" s="1704" t="s">
        <v>106</v>
      </c>
      <c r="CF937" s="947"/>
      <c r="CG937" s="947"/>
      <c r="CH937" s="890"/>
      <c r="CQ937" s="814"/>
      <c r="CR937" s="814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M937" s="814"/>
    </row>
    <row r="938" spans="1:117" s="18" customFormat="1" ht="30" hidden="1" customHeight="1" x14ac:dyDescent="0.25">
      <c r="A938" s="4722"/>
      <c r="B938" s="4685"/>
      <c r="C938" s="139" t="s">
        <v>45</v>
      </c>
      <c r="D938" s="139" t="s">
        <v>45</v>
      </c>
      <c r="E938" s="62">
        <v>40529</v>
      </c>
      <c r="F938" s="63">
        <f>F936</f>
        <v>40543</v>
      </c>
      <c r="G938" s="52">
        <v>40195</v>
      </c>
      <c r="H938" s="63">
        <f>H936</f>
        <v>40249</v>
      </c>
      <c r="I938" s="62">
        <f>I936</f>
        <v>40648</v>
      </c>
      <c r="J938" s="63">
        <f>J936</f>
        <v>40311</v>
      </c>
      <c r="K938" s="62">
        <f>K936</f>
        <v>40711</v>
      </c>
      <c r="L938" s="63" t="s">
        <v>25</v>
      </c>
      <c r="M938" s="62">
        <f>M936</f>
        <v>40746</v>
      </c>
      <c r="N938" s="105">
        <f>N936</f>
        <v>40781</v>
      </c>
      <c r="O938" s="62">
        <f>O936</f>
        <v>40816</v>
      </c>
      <c r="P938" s="63">
        <f>P936</f>
        <v>40851</v>
      </c>
      <c r="Q938" s="62">
        <v>40893</v>
      </c>
      <c r="R938" s="63">
        <f>R936</f>
        <v>40935</v>
      </c>
      <c r="S938" s="105">
        <f>S936</f>
        <v>40956</v>
      </c>
      <c r="T938" s="62">
        <f>T936</f>
        <v>40991</v>
      </c>
      <c r="U938" s="63">
        <f>U936</f>
        <v>40653</v>
      </c>
      <c r="V938" s="191">
        <v>41043</v>
      </c>
      <c r="W938" s="64">
        <v>41085</v>
      </c>
      <c r="X938" s="62" t="s">
        <v>25</v>
      </c>
      <c r="Y938" s="191">
        <v>41120</v>
      </c>
      <c r="Z938" s="62">
        <f>Z936</f>
        <v>41162</v>
      </c>
      <c r="AA938" s="107">
        <v>41190</v>
      </c>
      <c r="AB938" s="105">
        <f t="shared" ref="AB938:AI938" si="1067">AB936</f>
        <v>40856</v>
      </c>
      <c r="AC938" s="105">
        <f t="shared" si="1067"/>
        <v>41250</v>
      </c>
      <c r="AD938" s="339" t="str">
        <f t="shared" si="1067"/>
        <v>1/11 - china 1/18 - non china</v>
      </c>
      <c r="AE938" s="105">
        <f t="shared" si="1067"/>
        <v>40954</v>
      </c>
      <c r="AF938" s="105">
        <f t="shared" si="1067"/>
        <v>41355</v>
      </c>
      <c r="AG938" s="105">
        <f t="shared" si="1067"/>
        <v>41376</v>
      </c>
      <c r="AH938" s="105">
        <f t="shared" si="1067"/>
        <v>41411</v>
      </c>
      <c r="AI938" s="105">
        <f t="shared" si="1067"/>
        <v>41439</v>
      </c>
      <c r="AJ938" s="105" t="s">
        <v>25</v>
      </c>
      <c r="AK938" s="105">
        <f>AK936</f>
        <v>41467</v>
      </c>
      <c r="AL938" s="105">
        <f>AL936</f>
        <v>41495</v>
      </c>
      <c r="AM938" s="105">
        <f t="shared" ref="AM938:AR938" si="1068">AM936</f>
        <v>41530</v>
      </c>
      <c r="AN938" s="62">
        <f t="shared" si="1068"/>
        <v>41558</v>
      </c>
      <c r="AO938" s="63">
        <f t="shared" si="1068"/>
        <v>41593</v>
      </c>
      <c r="AP938" s="105">
        <f t="shared" si="1068"/>
        <v>41628</v>
      </c>
      <c r="AQ938" s="105">
        <f t="shared" si="1068"/>
        <v>41319</v>
      </c>
      <c r="AR938" s="62">
        <f t="shared" si="1068"/>
        <v>41705</v>
      </c>
      <c r="AS938" s="62">
        <f>AS936</f>
        <v>41733</v>
      </c>
      <c r="AT938" s="62">
        <f>AT936</f>
        <v>41768</v>
      </c>
      <c r="AU938" s="62" t="s">
        <v>106</v>
      </c>
      <c r="AV938" s="62">
        <f t="shared" ref="AV938:BA938" si="1069">AV936</f>
        <v>41810</v>
      </c>
      <c r="AW938" s="62">
        <f t="shared" si="1069"/>
        <v>41473</v>
      </c>
      <c r="AX938" s="62">
        <f t="shared" si="1069"/>
        <v>41515</v>
      </c>
      <c r="AY938" s="62">
        <f t="shared" si="1069"/>
        <v>41908</v>
      </c>
      <c r="AZ938" s="62">
        <f t="shared" si="1069"/>
        <v>41950</v>
      </c>
      <c r="BA938" s="62">
        <f t="shared" si="1069"/>
        <v>41978</v>
      </c>
      <c r="BB938" s="62">
        <f>BB936</f>
        <v>42007</v>
      </c>
      <c r="BC938" s="62">
        <f>BC936</f>
        <v>42048</v>
      </c>
      <c r="BD938" s="62">
        <f>BD936</f>
        <v>42083</v>
      </c>
      <c r="BE938" s="62">
        <f t="shared" ref="BE938:CG938" si="1070">BE936</f>
        <v>42118</v>
      </c>
      <c r="BF938" s="62">
        <f t="shared" si="1070"/>
        <v>42146</v>
      </c>
      <c r="BG938" s="105" t="s">
        <v>106</v>
      </c>
      <c r="BH938" s="62">
        <f t="shared" si="1070"/>
        <v>42188</v>
      </c>
      <c r="BI938" s="63">
        <f t="shared" si="1070"/>
        <v>42223</v>
      </c>
      <c r="BJ938" s="62">
        <f t="shared" si="1070"/>
        <v>42258</v>
      </c>
      <c r="BK938" s="63">
        <f t="shared" si="1070"/>
        <v>42279</v>
      </c>
      <c r="BL938" s="62">
        <f t="shared" si="1070"/>
        <v>42300</v>
      </c>
      <c r="BM938" s="62">
        <f t="shared" si="1070"/>
        <v>42335</v>
      </c>
      <c r="BN938" s="105">
        <f t="shared" si="1070"/>
        <v>42370</v>
      </c>
      <c r="BO938" s="62">
        <f t="shared" si="1070"/>
        <v>42405</v>
      </c>
      <c r="BP938" s="63">
        <f t="shared" si="1070"/>
        <v>42440</v>
      </c>
      <c r="BQ938" s="62">
        <f t="shared" si="1070"/>
        <v>42475</v>
      </c>
      <c r="BR938" s="63">
        <f t="shared" si="1070"/>
        <v>42524</v>
      </c>
      <c r="BS938" s="62">
        <f t="shared" si="1070"/>
        <v>42524</v>
      </c>
      <c r="BT938" s="63">
        <f t="shared" si="1070"/>
        <v>42538</v>
      </c>
      <c r="BU938" s="62">
        <f t="shared" si="1070"/>
        <v>42566</v>
      </c>
      <c r="BV938" s="63">
        <f t="shared" si="1070"/>
        <v>42608</v>
      </c>
      <c r="BW938" s="62">
        <f t="shared" si="1070"/>
        <v>42636</v>
      </c>
      <c r="BX938" s="63">
        <f t="shared" si="1070"/>
        <v>42664</v>
      </c>
      <c r="BY938" s="62">
        <f t="shared" si="1070"/>
        <v>42713</v>
      </c>
      <c r="BZ938" s="63">
        <f t="shared" si="1070"/>
        <v>42741</v>
      </c>
      <c r="CA938" s="105">
        <f t="shared" si="1070"/>
        <v>42776</v>
      </c>
      <c r="CB938" s="62">
        <f t="shared" si="1070"/>
        <v>42811</v>
      </c>
      <c r="CC938" s="63">
        <f t="shared" si="1070"/>
        <v>42846</v>
      </c>
      <c r="CD938" s="62">
        <f t="shared" si="1070"/>
        <v>42881</v>
      </c>
      <c r="CE938" s="63" t="s">
        <v>106</v>
      </c>
      <c r="CF938" s="62">
        <f t="shared" si="1070"/>
        <v>42544</v>
      </c>
      <c r="CG938" s="62">
        <f t="shared" si="1070"/>
        <v>42951</v>
      </c>
      <c r="CH938" s="890"/>
      <c r="CQ938" s="814"/>
      <c r="CR938" s="814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M938" s="814"/>
    </row>
    <row r="939" spans="1:117" s="18" customFormat="1" ht="30" hidden="1" customHeight="1" x14ac:dyDescent="0.25">
      <c r="A939" s="4722"/>
      <c r="B939" s="4685"/>
      <c r="C939" s="1699" t="s">
        <v>23</v>
      </c>
      <c r="D939" s="1699" t="s">
        <v>23</v>
      </c>
      <c r="E939" s="639">
        <v>40525</v>
      </c>
      <c r="F939" s="1703">
        <v>40532</v>
      </c>
      <c r="G939" s="1710">
        <v>40195</v>
      </c>
      <c r="H939" s="1703">
        <f>H936-4</f>
        <v>40245</v>
      </c>
      <c r="I939" s="639">
        <f>I936-4</f>
        <v>40644</v>
      </c>
      <c r="J939" s="1703">
        <f>J936-4</f>
        <v>40307</v>
      </c>
      <c r="K939" s="1710">
        <f>K936-11</f>
        <v>40700</v>
      </c>
      <c r="L939" s="1703" t="s">
        <v>25</v>
      </c>
      <c r="M939" s="639">
        <f>M936-4</f>
        <v>40742</v>
      </c>
      <c r="N939" s="1204">
        <f>N936-4</f>
        <v>40777</v>
      </c>
      <c r="O939" s="639">
        <f>O936-4</f>
        <v>40812</v>
      </c>
      <c r="P939" s="1703">
        <f>P936-4</f>
        <v>40847</v>
      </c>
      <c r="Q939" s="639">
        <v>40889</v>
      </c>
      <c r="R939" s="1703">
        <f>R936-4</f>
        <v>40931</v>
      </c>
      <c r="S939" s="1204">
        <f>S936-4</f>
        <v>40952</v>
      </c>
      <c r="T939" s="639">
        <f>T936-4</f>
        <v>40987</v>
      </c>
      <c r="U939" s="1703">
        <f>U936-4</f>
        <v>40649</v>
      </c>
      <c r="V939" s="947">
        <v>41043</v>
      </c>
      <c r="W939" s="1704">
        <v>41085</v>
      </c>
      <c r="X939" s="639" t="s">
        <v>25</v>
      </c>
      <c r="Y939" s="947">
        <v>41120</v>
      </c>
      <c r="Z939" s="639">
        <v>41156</v>
      </c>
      <c r="AA939" s="1705">
        <v>41190</v>
      </c>
      <c r="AB939" s="1204">
        <f>AB936-4</f>
        <v>40852</v>
      </c>
      <c r="AC939" s="1204">
        <f>AC936-4</f>
        <v>41246</v>
      </c>
      <c r="AD939" s="1706" t="s">
        <v>222</v>
      </c>
      <c r="AE939" s="1204">
        <f>AE936-4</f>
        <v>40950</v>
      </c>
      <c r="AF939" s="1204">
        <f>AF936-4</f>
        <v>41351</v>
      </c>
      <c r="AG939" s="1204">
        <f>AG936-4</f>
        <v>41372</v>
      </c>
      <c r="AH939" s="1204">
        <f>AH936-4</f>
        <v>41407</v>
      </c>
      <c r="AI939" s="1706">
        <f>AI936-11</f>
        <v>41428</v>
      </c>
      <c r="AJ939" s="1204" t="s">
        <v>25</v>
      </c>
      <c r="AK939" s="1204">
        <f>AK936-4</f>
        <v>41463</v>
      </c>
      <c r="AL939" s="1204">
        <f>AL936-4</f>
        <v>41491</v>
      </c>
      <c r="AM939" s="1204">
        <f t="shared" ref="AM939:AR939" si="1071">AM936-4</f>
        <v>41526</v>
      </c>
      <c r="AN939" s="639">
        <f t="shared" si="1071"/>
        <v>41554</v>
      </c>
      <c r="AO939" s="1703">
        <f t="shared" si="1071"/>
        <v>41589</v>
      </c>
      <c r="AP939" s="1204">
        <f t="shared" si="1071"/>
        <v>41624</v>
      </c>
      <c r="AQ939" s="1204">
        <f t="shared" si="1071"/>
        <v>41315</v>
      </c>
      <c r="AR939" s="639">
        <f t="shared" si="1071"/>
        <v>41701</v>
      </c>
      <c r="AS939" s="639">
        <f>AS936-4</f>
        <v>41729</v>
      </c>
      <c r="AT939" s="639">
        <f>AT936-4</f>
        <v>41764</v>
      </c>
      <c r="AU939" s="639" t="s">
        <v>106</v>
      </c>
      <c r="AV939" s="639">
        <f>AV936-4</f>
        <v>41806</v>
      </c>
      <c r="AW939" s="639">
        <f>AW936-4</f>
        <v>41469</v>
      </c>
      <c r="AX939" s="639">
        <v>41884</v>
      </c>
      <c r="AY939" s="639">
        <f t="shared" ref="AY939:CG939" si="1072">AY936-4</f>
        <v>41904</v>
      </c>
      <c r="AZ939" s="639">
        <f t="shared" si="1072"/>
        <v>41946</v>
      </c>
      <c r="BA939" s="639">
        <f t="shared" si="1072"/>
        <v>41974</v>
      </c>
      <c r="BB939" s="639">
        <f t="shared" si="1072"/>
        <v>42003</v>
      </c>
      <c r="BC939" s="639">
        <f t="shared" si="1072"/>
        <v>42044</v>
      </c>
      <c r="BD939" s="639">
        <f t="shared" si="1072"/>
        <v>42079</v>
      </c>
      <c r="BE939" s="639">
        <f t="shared" si="1072"/>
        <v>42114</v>
      </c>
      <c r="BF939" s="639">
        <f t="shared" si="1072"/>
        <v>42142</v>
      </c>
      <c r="BG939" s="1204" t="s">
        <v>106</v>
      </c>
      <c r="BH939" s="639">
        <f t="shared" si="1072"/>
        <v>42184</v>
      </c>
      <c r="BI939" s="1703">
        <f t="shared" si="1072"/>
        <v>42219</v>
      </c>
      <c r="BJ939" s="639">
        <f t="shared" si="1072"/>
        <v>42254</v>
      </c>
      <c r="BK939" s="1703">
        <f t="shared" si="1072"/>
        <v>42275</v>
      </c>
      <c r="BL939" s="639">
        <f t="shared" si="1072"/>
        <v>42296</v>
      </c>
      <c r="BM939" s="639">
        <f t="shared" si="1072"/>
        <v>42331</v>
      </c>
      <c r="BN939" s="1204">
        <f t="shared" si="1072"/>
        <v>42366</v>
      </c>
      <c r="BO939" s="639">
        <f t="shared" si="1072"/>
        <v>42401</v>
      </c>
      <c r="BP939" s="1703">
        <f t="shared" si="1072"/>
        <v>42436</v>
      </c>
      <c r="BQ939" s="639">
        <f t="shared" si="1072"/>
        <v>42471</v>
      </c>
      <c r="BR939" s="1703">
        <f t="shared" si="1072"/>
        <v>42520</v>
      </c>
      <c r="BS939" s="639">
        <f t="shared" si="1072"/>
        <v>42520</v>
      </c>
      <c r="BT939" s="1703">
        <f t="shared" si="1072"/>
        <v>42534</v>
      </c>
      <c r="BU939" s="639">
        <f t="shared" si="1072"/>
        <v>42562</v>
      </c>
      <c r="BV939" s="1703">
        <f t="shared" si="1072"/>
        <v>42604</v>
      </c>
      <c r="BW939" s="639">
        <f t="shared" si="1072"/>
        <v>42632</v>
      </c>
      <c r="BX939" s="1703">
        <f t="shared" si="1072"/>
        <v>42660</v>
      </c>
      <c r="BY939" s="639">
        <f t="shared" si="1072"/>
        <v>42709</v>
      </c>
      <c r="BZ939" s="1703">
        <f t="shared" si="1072"/>
        <v>42737</v>
      </c>
      <c r="CA939" s="1204">
        <f t="shared" si="1072"/>
        <v>42772</v>
      </c>
      <c r="CB939" s="639">
        <f t="shared" si="1072"/>
        <v>42807</v>
      </c>
      <c r="CC939" s="1703">
        <f t="shared" si="1072"/>
        <v>42842</v>
      </c>
      <c r="CD939" s="639">
        <f t="shared" si="1072"/>
        <v>42877</v>
      </c>
      <c r="CE939" s="1703" t="s">
        <v>106</v>
      </c>
      <c r="CF939" s="639">
        <f t="shared" si="1072"/>
        <v>42540</v>
      </c>
      <c r="CG939" s="639">
        <f t="shared" si="1072"/>
        <v>42947</v>
      </c>
      <c r="CH939" s="890"/>
      <c r="CQ939" s="814"/>
      <c r="CR939" s="814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M939" s="814"/>
    </row>
    <row r="940" spans="1:117" s="18" customFormat="1" ht="30" hidden="1" customHeight="1" x14ac:dyDescent="0.25">
      <c r="A940" s="4722"/>
      <c r="B940" s="4685"/>
      <c r="C940" s="138" t="s">
        <v>61</v>
      </c>
      <c r="D940" s="138" t="s">
        <v>61</v>
      </c>
      <c r="E940" s="65">
        <v>40510</v>
      </c>
      <c r="F940" s="66">
        <v>40533</v>
      </c>
      <c r="G940" s="58">
        <v>40590</v>
      </c>
      <c r="H940" s="66">
        <f>H949+2</f>
        <v>40240</v>
      </c>
      <c r="I940" s="65">
        <f>I949+2</f>
        <v>40639</v>
      </c>
      <c r="J940" s="66">
        <f>J949+2</f>
        <v>40302</v>
      </c>
      <c r="K940" s="65">
        <f>K949+2</f>
        <v>40695</v>
      </c>
      <c r="L940" s="63" t="s">
        <v>25</v>
      </c>
      <c r="M940" s="65" t="e">
        <f t="shared" ref="M940:W940" si="1073">M949+2</f>
        <v>#VALUE!</v>
      </c>
      <c r="N940" s="111">
        <f t="shared" si="1073"/>
        <v>40772</v>
      </c>
      <c r="O940" s="65">
        <f t="shared" si="1073"/>
        <v>40807</v>
      </c>
      <c r="P940" s="66">
        <f t="shared" si="1073"/>
        <v>40842</v>
      </c>
      <c r="Q940" s="65" t="e">
        <f t="shared" si="1073"/>
        <v>#VALUE!</v>
      </c>
      <c r="R940" s="66">
        <f t="shared" si="1073"/>
        <v>40926</v>
      </c>
      <c r="S940" s="111">
        <f t="shared" si="1073"/>
        <v>40947</v>
      </c>
      <c r="T940" s="65">
        <f t="shared" si="1073"/>
        <v>40982</v>
      </c>
      <c r="U940" s="66" t="e">
        <f t="shared" si="1073"/>
        <v>#VALUE!</v>
      </c>
      <c r="V940" s="350" t="e">
        <f t="shared" si="1073"/>
        <v>#VALUE!</v>
      </c>
      <c r="W940" s="353" t="e">
        <f t="shared" si="1073"/>
        <v>#VALUE!</v>
      </c>
      <c r="X940" s="62" t="s">
        <v>25</v>
      </c>
      <c r="Y940" s="65">
        <f>Y949+2</f>
        <v>41115</v>
      </c>
      <c r="Z940" s="65">
        <f>Z949+2</f>
        <v>41150</v>
      </c>
      <c r="AA940" s="343">
        <f>AA949+2</f>
        <v>41184</v>
      </c>
      <c r="AB940" s="66"/>
      <c r="AC940" s="66"/>
      <c r="AD940" s="353"/>
      <c r="AE940" s="66"/>
      <c r="AF940" s="66"/>
      <c r="AG940" s="66"/>
      <c r="AH940" s="66"/>
      <c r="AI940" s="66"/>
      <c r="AJ940" s="66" t="s">
        <v>25</v>
      </c>
      <c r="AK940" s="66"/>
      <c r="AL940" s="66"/>
      <c r="AM940" s="111"/>
      <c r="AN940" s="65"/>
      <c r="AO940" s="66"/>
      <c r="AP940" s="66"/>
      <c r="AQ940" s="66"/>
      <c r="AR940" s="65"/>
      <c r="AS940" s="65"/>
      <c r="AT940" s="65"/>
      <c r="AU940" s="65" t="s">
        <v>106</v>
      </c>
      <c r="AV940" s="65"/>
      <c r="AW940" s="350"/>
      <c r="AX940" s="65"/>
      <c r="AY940" s="65"/>
      <c r="AZ940" s="65"/>
      <c r="BA940" s="65"/>
      <c r="BB940" s="65"/>
      <c r="BC940" s="65"/>
      <c r="BD940" s="65"/>
      <c r="BE940" s="65"/>
      <c r="BF940" s="65"/>
      <c r="BG940" s="111" t="s">
        <v>106</v>
      </c>
      <c r="BH940" s="65"/>
      <c r="BI940" s="66"/>
      <c r="BJ940" s="65"/>
      <c r="BK940" s="66"/>
      <c r="BL940" s="65"/>
      <c r="BM940" s="65"/>
      <c r="BN940" s="111"/>
      <c r="BO940" s="65"/>
      <c r="BP940" s="66"/>
      <c r="BQ940" s="65"/>
      <c r="BR940" s="66"/>
      <c r="BS940" s="65"/>
      <c r="BT940" s="66"/>
      <c r="BU940" s="65"/>
      <c r="BV940" s="66"/>
      <c r="BW940" s="65"/>
      <c r="BX940" s="66"/>
      <c r="BY940" s="65"/>
      <c r="BZ940" s="66"/>
      <c r="CA940" s="111"/>
      <c r="CB940" s="65"/>
      <c r="CC940" s="66"/>
      <c r="CD940" s="65"/>
      <c r="CE940" s="66" t="s">
        <v>106</v>
      </c>
      <c r="CF940" s="65"/>
      <c r="CG940" s="65"/>
      <c r="CH940" s="890"/>
      <c r="CQ940" s="814"/>
      <c r="CR940" s="814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M940" s="814"/>
    </row>
    <row r="941" spans="1:117" s="18" customFormat="1" ht="30" hidden="1" customHeight="1" x14ac:dyDescent="0.25">
      <c r="A941" s="4722"/>
      <c r="B941" s="4685"/>
      <c r="C941" s="139"/>
      <c r="D941" s="139"/>
      <c r="E941" s="62"/>
      <c r="F941" s="63"/>
      <c r="G941" s="50"/>
      <c r="H941" s="63"/>
      <c r="I941" s="62"/>
      <c r="J941" s="63"/>
      <c r="K941" s="62"/>
      <c r="L941" s="63"/>
      <c r="M941" s="62"/>
      <c r="N941" s="105"/>
      <c r="O941" s="62"/>
      <c r="P941" s="63"/>
      <c r="Q941" s="62"/>
      <c r="R941" s="63"/>
      <c r="S941" s="105"/>
      <c r="T941" s="62"/>
      <c r="U941" s="63"/>
      <c r="V941" s="191"/>
      <c r="W941" s="64"/>
      <c r="X941" s="62"/>
      <c r="Y941" s="62"/>
      <c r="Z941" s="62"/>
      <c r="AA941" s="107"/>
      <c r="AB941" s="63"/>
      <c r="AC941" s="63"/>
      <c r="AD941" s="64"/>
      <c r="AE941" s="63"/>
      <c r="AF941" s="63"/>
      <c r="AG941" s="63"/>
      <c r="AH941" s="63"/>
      <c r="AI941" s="63"/>
      <c r="AJ941" s="63"/>
      <c r="AK941" s="63"/>
      <c r="AL941" s="63"/>
      <c r="AM941" s="105"/>
      <c r="AN941" s="62"/>
      <c r="AO941" s="63"/>
      <c r="AP941" s="63"/>
      <c r="AQ941" s="63"/>
      <c r="AR941" s="62"/>
      <c r="AS941" s="62"/>
      <c r="AT941" s="62"/>
      <c r="AU941" s="62" t="s">
        <v>106</v>
      </c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105" t="s">
        <v>106</v>
      </c>
      <c r="BH941" s="62"/>
      <c r="BI941" s="63"/>
      <c r="BJ941" s="62"/>
      <c r="BK941" s="63"/>
      <c r="BL941" s="62"/>
      <c r="BM941" s="62"/>
      <c r="BN941" s="105"/>
      <c r="BO941" s="62"/>
      <c r="BP941" s="63"/>
      <c r="BQ941" s="62"/>
      <c r="BR941" s="63"/>
      <c r="BS941" s="62"/>
      <c r="BT941" s="63"/>
      <c r="BU941" s="62"/>
      <c r="BV941" s="63"/>
      <c r="BW941" s="62"/>
      <c r="BX941" s="63"/>
      <c r="BY941" s="62"/>
      <c r="BZ941" s="63"/>
      <c r="CA941" s="105"/>
      <c r="CB941" s="62"/>
      <c r="CC941" s="63"/>
      <c r="CD941" s="62"/>
      <c r="CE941" s="63" t="s">
        <v>106</v>
      </c>
      <c r="CF941" s="62"/>
      <c r="CG941" s="62"/>
      <c r="CH941" s="890"/>
      <c r="CQ941" s="814"/>
      <c r="CR941" s="814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M941" s="814"/>
    </row>
    <row r="942" spans="1:117" s="18" customFormat="1" ht="30" hidden="1" customHeight="1" x14ac:dyDescent="0.25">
      <c r="A942" s="4722"/>
      <c r="B942" s="4685"/>
      <c r="C942" s="139" t="s">
        <v>68</v>
      </c>
      <c r="D942" s="139" t="s">
        <v>68</v>
      </c>
      <c r="E942" s="62">
        <v>40511</v>
      </c>
      <c r="F942" s="63">
        <f>F939</f>
        <v>40532</v>
      </c>
      <c r="G942" s="62" t="s">
        <v>69</v>
      </c>
      <c r="H942" s="63">
        <f>H939</f>
        <v>40245</v>
      </c>
      <c r="I942" s="62">
        <f>I939</f>
        <v>40644</v>
      </c>
      <c r="J942" s="63">
        <f>J939</f>
        <v>40307</v>
      </c>
      <c r="K942" s="62">
        <f>K939</f>
        <v>40700</v>
      </c>
      <c r="L942" s="63" t="s">
        <v>25</v>
      </c>
      <c r="M942" s="62">
        <f>M939</f>
        <v>40742</v>
      </c>
      <c r="N942" s="105">
        <f>N939</f>
        <v>40777</v>
      </c>
      <c r="O942" s="62">
        <f>O939</f>
        <v>40812</v>
      </c>
      <c r="P942" s="63">
        <f>P939</f>
        <v>40847</v>
      </c>
      <c r="Q942" s="62">
        <v>40889</v>
      </c>
      <c r="R942" s="63" t="s">
        <v>29</v>
      </c>
      <c r="S942" s="105" t="s">
        <v>29</v>
      </c>
      <c r="T942" s="62">
        <f>T939</f>
        <v>40987</v>
      </c>
      <c r="U942" s="63">
        <f>U939</f>
        <v>40649</v>
      </c>
      <c r="V942" s="191"/>
      <c r="W942" s="64">
        <f>W939</f>
        <v>41085</v>
      </c>
      <c r="X942" s="62" t="s">
        <v>25</v>
      </c>
      <c r="Y942" s="62">
        <v>41120</v>
      </c>
      <c r="Z942" s="62">
        <f>Z939</f>
        <v>41156</v>
      </c>
      <c r="AA942" s="107">
        <f>AA939</f>
        <v>41190</v>
      </c>
      <c r="AB942" s="107">
        <f>AB939</f>
        <v>40852</v>
      </c>
      <c r="AC942" s="107">
        <f>AC939</f>
        <v>41246</v>
      </c>
      <c r="AD942" s="194">
        <v>40915</v>
      </c>
      <c r="AE942" s="107">
        <f>AE939</f>
        <v>40950</v>
      </c>
      <c r="AF942" s="107">
        <f>AF939</f>
        <v>41351</v>
      </c>
      <c r="AG942" s="107">
        <f>AG939</f>
        <v>41372</v>
      </c>
      <c r="AH942" s="107">
        <f>AH939</f>
        <v>41407</v>
      </c>
      <c r="AI942" s="107">
        <f>AI939</f>
        <v>41428</v>
      </c>
      <c r="AJ942" s="107" t="s">
        <v>25</v>
      </c>
      <c r="AK942" s="107">
        <f>AK939</f>
        <v>41463</v>
      </c>
      <c r="AL942" s="63">
        <f>AL939</f>
        <v>41491</v>
      </c>
      <c r="AM942" s="105">
        <f t="shared" ref="AM942:AR942" si="1074">AM939</f>
        <v>41526</v>
      </c>
      <c r="AN942" s="62">
        <f t="shared" si="1074"/>
        <v>41554</v>
      </c>
      <c r="AO942" s="107">
        <f t="shared" si="1074"/>
        <v>41589</v>
      </c>
      <c r="AP942" s="107">
        <f t="shared" si="1074"/>
        <v>41624</v>
      </c>
      <c r="AQ942" s="63">
        <f t="shared" si="1074"/>
        <v>41315</v>
      </c>
      <c r="AR942" s="62">
        <f t="shared" si="1074"/>
        <v>41701</v>
      </c>
      <c r="AS942" s="62">
        <f>AS939</f>
        <v>41729</v>
      </c>
      <c r="AT942" s="62">
        <f>AT939</f>
        <v>41764</v>
      </c>
      <c r="AU942" s="62" t="s">
        <v>106</v>
      </c>
      <c r="AV942" s="62">
        <v>41806</v>
      </c>
      <c r="AW942" s="62">
        <f t="shared" ref="AW942:CG942" si="1075">AW939</f>
        <v>41469</v>
      </c>
      <c r="AX942" s="62">
        <f t="shared" si="1075"/>
        <v>41884</v>
      </c>
      <c r="AY942" s="62">
        <f t="shared" si="1075"/>
        <v>41904</v>
      </c>
      <c r="AZ942" s="62">
        <f t="shared" si="1075"/>
        <v>41946</v>
      </c>
      <c r="BA942" s="62">
        <f t="shared" si="1075"/>
        <v>41974</v>
      </c>
      <c r="BB942" s="62">
        <f t="shared" si="1075"/>
        <v>42003</v>
      </c>
      <c r="BC942" s="62">
        <f t="shared" si="1075"/>
        <v>42044</v>
      </c>
      <c r="BD942" s="62">
        <f t="shared" si="1075"/>
        <v>42079</v>
      </c>
      <c r="BE942" s="62">
        <f t="shared" si="1075"/>
        <v>42114</v>
      </c>
      <c r="BF942" s="62">
        <f t="shared" si="1075"/>
        <v>42142</v>
      </c>
      <c r="BG942" s="105" t="s">
        <v>106</v>
      </c>
      <c r="BH942" s="62">
        <f t="shared" si="1075"/>
        <v>42184</v>
      </c>
      <c r="BI942" s="63">
        <f t="shared" si="1075"/>
        <v>42219</v>
      </c>
      <c r="BJ942" s="62">
        <f t="shared" si="1075"/>
        <v>42254</v>
      </c>
      <c r="BK942" s="63">
        <f t="shared" si="1075"/>
        <v>42275</v>
      </c>
      <c r="BL942" s="62">
        <f t="shared" si="1075"/>
        <v>42296</v>
      </c>
      <c r="BM942" s="62">
        <f t="shared" si="1075"/>
        <v>42331</v>
      </c>
      <c r="BN942" s="105">
        <f t="shared" si="1075"/>
        <v>42366</v>
      </c>
      <c r="BO942" s="62">
        <f t="shared" si="1075"/>
        <v>42401</v>
      </c>
      <c r="BP942" s="63">
        <f t="shared" si="1075"/>
        <v>42436</v>
      </c>
      <c r="BQ942" s="62">
        <f t="shared" si="1075"/>
        <v>42471</v>
      </c>
      <c r="BR942" s="63">
        <f t="shared" si="1075"/>
        <v>42520</v>
      </c>
      <c r="BS942" s="62">
        <f t="shared" si="1075"/>
        <v>42520</v>
      </c>
      <c r="BT942" s="63">
        <f t="shared" si="1075"/>
        <v>42534</v>
      </c>
      <c r="BU942" s="62">
        <f t="shared" si="1075"/>
        <v>42562</v>
      </c>
      <c r="BV942" s="63">
        <f t="shared" si="1075"/>
        <v>42604</v>
      </c>
      <c r="BW942" s="62">
        <f t="shared" si="1075"/>
        <v>42632</v>
      </c>
      <c r="BX942" s="63">
        <f t="shared" si="1075"/>
        <v>42660</v>
      </c>
      <c r="BY942" s="62">
        <f t="shared" si="1075"/>
        <v>42709</v>
      </c>
      <c r="BZ942" s="63">
        <f t="shared" si="1075"/>
        <v>42737</v>
      </c>
      <c r="CA942" s="105">
        <f t="shared" si="1075"/>
        <v>42772</v>
      </c>
      <c r="CB942" s="62">
        <f t="shared" si="1075"/>
        <v>42807</v>
      </c>
      <c r="CC942" s="63">
        <f t="shared" si="1075"/>
        <v>42842</v>
      </c>
      <c r="CD942" s="62">
        <f t="shared" si="1075"/>
        <v>42877</v>
      </c>
      <c r="CE942" s="63" t="s">
        <v>106</v>
      </c>
      <c r="CF942" s="62">
        <f t="shared" si="1075"/>
        <v>42540</v>
      </c>
      <c r="CG942" s="62">
        <f t="shared" si="1075"/>
        <v>42947</v>
      </c>
      <c r="CH942" s="890"/>
      <c r="CQ942" s="814"/>
      <c r="CR942" s="814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M942" s="814"/>
    </row>
    <row r="943" spans="1:117" s="18" customFormat="1" ht="30" hidden="1" customHeight="1" x14ac:dyDescent="0.25">
      <c r="A943" s="4722"/>
      <c r="B943" s="4685"/>
      <c r="C943" s="258" t="s">
        <v>131</v>
      </c>
      <c r="D943" s="258" t="s">
        <v>131</v>
      </c>
      <c r="E943" s="119"/>
      <c r="F943" s="256"/>
      <c r="G943" s="119"/>
      <c r="H943" s="257"/>
      <c r="I943" s="119"/>
      <c r="J943" s="257"/>
      <c r="K943" s="119"/>
      <c r="L943" s="257"/>
      <c r="M943" s="119"/>
      <c r="N943" s="260"/>
      <c r="O943" s="119">
        <f>O951+7</f>
        <v>40807</v>
      </c>
      <c r="P943" s="257">
        <f t="shared" ref="P943:U943" si="1076">P951+7</f>
        <v>40842</v>
      </c>
      <c r="Q943" s="119">
        <f t="shared" si="1076"/>
        <v>40891</v>
      </c>
      <c r="R943" s="257">
        <f t="shared" si="1076"/>
        <v>40926</v>
      </c>
      <c r="S943" s="260">
        <f t="shared" si="1076"/>
        <v>40947</v>
      </c>
      <c r="T943" s="119">
        <f t="shared" si="1076"/>
        <v>40982</v>
      </c>
      <c r="U943" s="257">
        <f t="shared" si="1076"/>
        <v>40651</v>
      </c>
      <c r="V943" s="195">
        <f>V951+6</f>
        <v>41044</v>
      </c>
      <c r="W943" s="346">
        <v>41086</v>
      </c>
      <c r="X943" s="119" t="s">
        <v>25</v>
      </c>
      <c r="Y943" s="119">
        <f>Y951+6</f>
        <v>41114</v>
      </c>
      <c r="Z943" s="119">
        <f>Z951+6</f>
        <v>41149</v>
      </c>
      <c r="AA943" s="257">
        <f>AA951+6</f>
        <v>41185</v>
      </c>
      <c r="AB943" s="260">
        <f>AB951+7</f>
        <v>40847</v>
      </c>
      <c r="AC943" s="260">
        <f>AC951+7</f>
        <v>41240</v>
      </c>
      <c r="AD943" s="756">
        <v>40910</v>
      </c>
      <c r="AE943" s="260">
        <f>AE951+7</f>
        <v>40945</v>
      </c>
      <c r="AF943" s="260">
        <f>AF951+7</f>
        <v>41346</v>
      </c>
      <c r="AG943" s="260">
        <f>AG951+7</f>
        <v>41366</v>
      </c>
      <c r="AH943" s="260">
        <f>AH951+7</f>
        <v>41402</v>
      </c>
      <c r="AI943" s="260">
        <f>AI951+7</f>
        <v>41423</v>
      </c>
      <c r="AJ943" s="260" t="s">
        <v>25</v>
      </c>
      <c r="AK943" s="260">
        <f>AK951+7</f>
        <v>41458</v>
      </c>
      <c r="AL943" s="260">
        <f>AL951+7</f>
        <v>41486</v>
      </c>
      <c r="AM943" s="260">
        <f t="shared" ref="AM943:AR943" si="1077">AM951+7</f>
        <v>41521</v>
      </c>
      <c r="AN943" s="119">
        <f t="shared" si="1077"/>
        <v>41549</v>
      </c>
      <c r="AO943" s="257">
        <f t="shared" si="1077"/>
        <v>41584</v>
      </c>
      <c r="AP943" s="260">
        <f t="shared" si="1077"/>
        <v>41619</v>
      </c>
      <c r="AQ943" s="260">
        <f t="shared" si="1077"/>
        <v>41310</v>
      </c>
      <c r="AR943" s="119">
        <f t="shared" si="1077"/>
        <v>41696</v>
      </c>
      <c r="AS943" s="119">
        <f>AS951+7</f>
        <v>41724</v>
      </c>
      <c r="AT943" s="119">
        <f>AT951+7</f>
        <v>41759</v>
      </c>
      <c r="AU943" s="119" t="s">
        <v>106</v>
      </c>
      <c r="AV943" s="119">
        <v>41801</v>
      </c>
      <c r="AW943" s="119">
        <f t="shared" ref="AW943:CG943" si="1078">AW951+7</f>
        <v>41464</v>
      </c>
      <c r="AX943" s="119">
        <f t="shared" si="1078"/>
        <v>41879</v>
      </c>
      <c r="AY943" s="119">
        <f t="shared" si="1078"/>
        <v>41899</v>
      </c>
      <c r="AZ943" s="119">
        <f t="shared" si="1078"/>
        <v>41941</v>
      </c>
      <c r="BA943" s="119">
        <f t="shared" si="1078"/>
        <v>41969</v>
      </c>
      <c r="BB943" s="119">
        <f t="shared" si="1078"/>
        <v>41998</v>
      </c>
      <c r="BC943" s="119">
        <f t="shared" si="1078"/>
        <v>42039</v>
      </c>
      <c r="BD943" s="119">
        <f t="shared" si="1078"/>
        <v>42074</v>
      </c>
      <c r="BE943" s="119">
        <f t="shared" si="1078"/>
        <v>42109</v>
      </c>
      <c r="BF943" s="119">
        <f t="shared" si="1078"/>
        <v>42137</v>
      </c>
      <c r="BG943" s="260" t="s">
        <v>106</v>
      </c>
      <c r="BH943" s="119">
        <f t="shared" si="1078"/>
        <v>42179</v>
      </c>
      <c r="BI943" s="257">
        <f t="shared" si="1078"/>
        <v>42214</v>
      </c>
      <c r="BJ943" s="119">
        <f t="shared" si="1078"/>
        <v>42249</v>
      </c>
      <c r="BK943" s="257">
        <f t="shared" si="1078"/>
        <v>42270</v>
      </c>
      <c r="BL943" s="119">
        <f t="shared" si="1078"/>
        <v>42291</v>
      </c>
      <c r="BM943" s="119">
        <f t="shared" si="1078"/>
        <v>42326</v>
      </c>
      <c r="BN943" s="260">
        <f t="shared" si="1078"/>
        <v>42361</v>
      </c>
      <c r="BO943" s="119">
        <f t="shared" si="1078"/>
        <v>42396</v>
      </c>
      <c r="BP943" s="257">
        <f t="shared" si="1078"/>
        <v>42431</v>
      </c>
      <c r="BQ943" s="119">
        <f t="shared" si="1078"/>
        <v>42466</v>
      </c>
      <c r="BR943" s="257">
        <f t="shared" si="1078"/>
        <v>42515</v>
      </c>
      <c r="BS943" s="119">
        <f t="shared" si="1078"/>
        <v>42515</v>
      </c>
      <c r="BT943" s="257">
        <f t="shared" si="1078"/>
        <v>42529</v>
      </c>
      <c r="BU943" s="119">
        <f t="shared" si="1078"/>
        <v>42557</v>
      </c>
      <c r="BV943" s="257">
        <f t="shared" si="1078"/>
        <v>42599</v>
      </c>
      <c r="BW943" s="119">
        <f t="shared" si="1078"/>
        <v>42627</v>
      </c>
      <c r="BX943" s="257">
        <f t="shared" si="1078"/>
        <v>42655</v>
      </c>
      <c r="BY943" s="119">
        <f t="shared" si="1078"/>
        <v>42704</v>
      </c>
      <c r="BZ943" s="257">
        <f t="shared" si="1078"/>
        <v>42732</v>
      </c>
      <c r="CA943" s="260">
        <f t="shared" si="1078"/>
        <v>42767</v>
      </c>
      <c r="CB943" s="119">
        <f t="shared" si="1078"/>
        <v>42802</v>
      </c>
      <c r="CC943" s="257">
        <f t="shared" si="1078"/>
        <v>42837</v>
      </c>
      <c r="CD943" s="119">
        <f t="shared" si="1078"/>
        <v>42872</v>
      </c>
      <c r="CE943" s="257" t="s">
        <v>106</v>
      </c>
      <c r="CF943" s="119">
        <f t="shared" si="1078"/>
        <v>42535</v>
      </c>
      <c r="CG943" s="119">
        <f t="shared" si="1078"/>
        <v>42942</v>
      </c>
      <c r="CH943" s="890"/>
      <c r="CQ943" s="814"/>
      <c r="CR943" s="814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M943" s="814"/>
    </row>
    <row r="944" spans="1:117" ht="30" hidden="1" customHeight="1" thickBot="1" x14ac:dyDescent="0.3">
      <c r="A944" s="4722"/>
      <c r="B944" s="4685"/>
      <c r="C944" s="860" t="s">
        <v>148</v>
      </c>
      <c r="D944" s="860" t="s">
        <v>148</v>
      </c>
      <c r="E944" s="271" t="e">
        <f>#REF!</f>
        <v>#REF!</v>
      </c>
      <c r="F944" s="468" t="e">
        <f>#REF!</f>
        <v>#REF!</v>
      </c>
      <c r="G944" s="468" t="e">
        <f>#REF!</f>
        <v>#REF!</v>
      </c>
      <c r="H944" s="468" t="e">
        <f>#REF!</f>
        <v>#REF!</v>
      </c>
      <c r="I944" s="468" t="e">
        <f>#REF!</f>
        <v>#REF!</v>
      </c>
      <c r="J944" s="468" t="e">
        <f>#REF!</f>
        <v>#REF!</v>
      </c>
      <c r="K944" s="277" t="e">
        <f>#REF!</f>
        <v>#REF!</v>
      </c>
      <c r="L944" s="290" t="s">
        <v>25</v>
      </c>
      <c r="M944" s="277" t="e">
        <f>#REF!</f>
        <v>#REF!</v>
      </c>
      <c r="N944" s="277" t="e">
        <f>#REF!</f>
        <v>#REF!</v>
      </c>
      <c r="O944" s="276" t="e">
        <f>#REF!</f>
        <v>#REF!</v>
      </c>
      <c r="P944" s="469">
        <v>40886</v>
      </c>
      <c r="Q944" s="276" t="e">
        <f>#REF!</f>
        <v>#REF!</v>
      </c>
      <c r="R944" s="277" t="e">
        <f>#REF!</f>
        <v>#REF!</v>
      </c>
      <c r="S944" s="277" t="e">
        <f>#REF!</f>
        <v>#REF!</v>
      </c>
      <c r="T944" s="277">
        <f>T946</f>
        <v>40988</v>
      </c>
      <c r="U944" s="469">
        <f>U936</f>
        <v>40653</v>
      </c>
      <c r="V944" s="469">
        <f>V936</f>
        <v>41047</v>
      </c>
      <c r="W944" s="469">
        <f>W936</f>
        <v>41096</v>
      </c>
      <c r="X944" s="27" t="s">
        <v>25</v>
      </c>
      <c r="Y944" s="277">
        <f t="shared" ref="Y944:AC945" si="1079">Y946</f>
        <v>41121</v>
      </c>
      <c r="Z944" s="277">
        <f t="shared" si="1079"/>
        <v>41156</v>
      </c>
      <c r="AA944" s="27">
        <f t="shared" si="1079"/>
        <v>41190</v>
      </c>
      <c r="AB944" s="277">
        <f t="shared" si="1079"/>
        <v>40853</v>
      </c>
      <c r="AC944" s="277">
        <f t="shared" si="1079"/>
        <v>41247</v>
      </c>
      <c r="AD944" s="469">
        <v>40916</v>
      </c>
      <c r="AE944" s="277">
        <f t="shared" ref="AE944:AI945" si="1080">AE946</f>
        <v>40951</v>
      </c>
      <c r="AF944" s="277">
        <f t="shared" si="1080"/>
        <v>41352</v>
      </c>
      <c r="AG944" s="277">
        <f t="shared" si="1080"/>
        <v>41373</v>
      </c>
      <c r="AH944" s="277">
        <f t="shared" si="1080"/>
        <v>41408</v>
      </c>
      <c r="AI944" s="277">
        <f t="shared" si="1080"/>
        <v>41429</v>
      </c>
      <c r="AJ944" s="27" t="s">
        <v>25</v>
      </c>
      <c r="AK944" s="277">
        <f>AK946</f>
        <v>41464</v>
      </c>
      <c r="AL944" s="468">
        <f>AL946</f>
        <v>41492</v>
      </c>
      <c r="AM944" s="468">
        <f t="shared" ref="AM944:AT945" si="1081">AM946</f>
        <v>41527</v>
      </c>
      <c r="AN944" s="277">
        <f t="shared" si="1081"/>
        <v>41555</v>
      </c>
      <c r="AO944" s="275">
        <f t="shared" si="1081"/>
        <v>41590</v>
      </c>
      <c r="AP944" s="277">
        <f t="shared" si="1081"/>
        <v>41625</v>
      </c>
      <c r="AQ944" s="468">
        <f t="shared" si="1081"/>
        <v>41316</v>
      </c>
      <c r="AR944" s="277">
        <f t="shared" si="1081"/>
        <v>41702</v>
      </c>
      <c r="AS944" s="277">
        <f t="shared" si="1081"/>
        <v>41730</v>
      </c>
      <c r="AT944" s="277">
        <f t="shared" si="1081"/>
        <v>41765</v>
      </c>
      <c r="AU944" s="27" t="s">
        <v>106</v>
      </c>
      <c r="AV944" s="277">
        <v>41807</v>
      </c>
      <c r="AW944" s="277">
        <f t="shared" ref="AW944:CG945" si="1082">AW946</f>
        <v>41470</v>
      </c>
      <c r="AX944" s="277">
        <f t="shared" si="1082"/>
        <v>41885</v>
      </c>
      <c r="AY944" s="277">
        <f t="shared" si="1082"/>
        <v>41905</v>
      </c>
      <c r="AZ944" s="277">
        <f t="shared" si="1082"/>
        <v>41947</v>
      </c>
      <c r="BA944" s="277">
        <f t="shared" si="1082"/>
        <v>41975</v>
      </c>
      <c r="BB944" s="277">
        <f t="shared" si="1082"/>
        <v>42004</v>
      </c>
      <c r="BC944" s="277">
        <f t="shared" si="1082"/>
        <v>42045</v>
      </c>
      <c r="BD944" s="277">
        <f t="shared" si="1082"/>
        <v>42080</v>
      </c>
      <c r="BE944" s="277">
        <f t="shared" si="1082"/>
        <v>42115</v>
      </c>
      <c r="BF944" s="277">
        <f t="shared" si="1082"/>
        <v>42143</v>
      </c>
      <c r="BG944" s="468" t="s">
        <v>106</v>
      </c>
      <c r="BH944" s="277">
        <f t="shared" si="1082"/>
        <v>42185</v>
      </c>
      <c r="BI944" s="276">
        <f t="shared" si="1082"/>
        <v>42220</v>
      </c>
      <c r="BJ944" s="277">
        <f t="shared" si="1082"/>
        <v>42255</v>
      </c>
      <c r="BK944" s="276">
        <f t="shared" si="1082"/>
        <v>42276</v>
      </c>
      <c r="BL944" s="277">
        <f t="shared" si="1082"/>
        <v>42297</v>
      </c>
      <c r="BM944" s="277">
        <f t="shared" si="1082"/>
        <v>42332</v>
      </c>
      <c r="BN944" s="468">
        <f t="shared" si="1082"/>
        <v>42367</v>
      </c>
      <c r="BO944" s="277">
        <f t="shared" si="1082"/>
        <v>42402</v>
      </c>
      <c r="BP944" s="276">
        <f t="shared" si="1082"/>
        <v>42437</v>
      </c>
      <c r="BQ944" s="277">
        <f t="shared" si="1082"/>
        <v>42472</v>
      </c>
      <c r="BR944" s="276">
        <f t="shared" si="1082"/>
        <v>42521</v>
      </c>
      <c r="BS944" s="277">
        <f t="shared" si="1082"/>
        <v>42521</v>
      </c>
      <c r="BT944" s="276">
        <f t="shared" si="1082"/>
        <v>42535</v>
      </c>
      <c r="BU944" s="277">
        <f t="shared" si="1082"/>
        <v>42563</v>
      </c>
      <c r="BV944" s="276">
        <f t="shared" si="1082"/>
        <v>42605</v>
      </c>
      <c r="BW944" s="277">
        <f t="shared" si="1082"/>
        <v>42633</v>
      </c>
      <c r="BX944" s="276">
        <f t="shared" si="1082"/>
        <v>42661</v>
      </c>
      <c r="BY944" s="277">
        <f t="shared" si="1082"/>
        <v>42710</v>
      </c>
      <c r="BZ944" s="276">
        <f t="shared" si="1082"/>
        <v>42738</v>
      </c>
      <c r="CA944" s="468">
        <f t="shared" si="1082"/>
        <v>42773</v>
      </c>
      <c r="CB944" s="277">
        <f t="shared" si="1082"/>
        <v>42808</v>
      </c>
      <c r="CC944" s="276">
        <f t="shared" si="1082"/>
        <v>42843</v>
      </c>
      <c r="CD944" s="277">
        <f t="shared" si="1082"/>
        <v>42878</v>
      </c>
      <c r="CE944" s="276" t="s">
        <v>106</v>
      </c>
      <c r="CF944" s="277">
        <f t="shared" si="1082"/>
        <v>42541</v>
      </c>
      <c r="CG944" s="277">
        <f t="shared" si="1082"/>
        <v>42948</v>
      </c>
    </row>
    <row r="945" spans="1:122" ht="30" hidden="1" customHeight="1" thickBot="1" x14ac:dyDescent="0.3">
      <c r="A945" s="4722"/>
      <c r="B945" s="4685"/>
      <c r="C945" s="860" t="s">
        <v>149</v>
      </c>
      <c r="D945" s="860" t="s">
        <v>149</v>
      </c>
      <c r="E945" s="271" t="e">
        <f>#REF!</f>
        <v>#REF!</v>
      </c>
      <c r="F945" s="468" t="e">
        <f>#REF!</f>
        <v>#REF!</v>
      </c>
      <c r="G945" s="468" t="e">
        <f>#REF!</f>
        <v>#REF!</v>
      </c>
      <c r="H945" s="468" t="e">
        <f>#REF!</f>
        <v>#REF!</v>
      </c>
      <c r="I945" s="468" t="e">
        <f>#REF!</f>
        <v>#REF!</v>
      </c>
      <c r="J945" s="468" t="e">
        <f>#REF!</f>
        <v>#REF!</v>
      </c>
      <c r="K945" s="277" t="e">
        <f>#REF!</f>
        <v>#REF!</v>
      </c>
      <c r="L945" s="290" t="s">
        <v>25</v>
      </c>
      <c r="M945" s="277" t="e">
        <f>#REF!</f>
        <v>#REF!</v>
      </c>
      <c r="N945" s="277" t="e">
        <f>#REF!</f>
        <v>#REF!</v>
      </c>
      <c r="O945" s="276" t="e">
        <f>#REF!</f>
        <v>#REF!</v>
      </c>
      <c r="P945" s="469">
        <v>40886</v>
      </c>
      <c r="Q945" s="276" t="e">
        <f>#REF!</f>
        <v>#REF!</v>
      </c>
      <c r="R945" s="277" t="e">
        <f>#REF!</f>
        <v>#REF!</v>
      </c>
      <c r="S945" s="277" t="e">
        <f>#REF!</f>
        <v>#REF!</v>
      </c>
      <c r="T945" s="277">
        <f>T947</f>
        <v>40984</v>
      </c>
      <c r="U945" s="469">
        <f>U946</f>
        <v>40650</v>
      </c>
      <c r="V945" s="469">
        <f>V946</f>
        <v>41044</v>
      </c>
      <c r="W945" s="469">
        <f>W946</f>
        <v>41085</v>
      </c>
      <c r="X945" s="861" t="s">
        <v>25</v>
      </c>
      <c r="Y945" s="277">
        <f t="shared" si="1079"/>
        <v>41117</v>
      </c>
      <c r="Z945" s="277">
        <f t="shared" si="1079"/>
        <v>41152</v>
      </c>
      <c r="AA945" s="27">
        <f t="shared" si="1079"/>
        <v>41186</v>
      </c>
      <c r="AB945" s="277">
        <f t="shared" si="1079"/>
        <v>40849</v>
      </c>
      <c r="AC945" s="277">
        <f t="shared" si="1079"/>
        <v>41243</v>
      </c>
      <c r="AD945" s="469">
        <v>40912</v>
      </c>
      <c r="AE945" s="277">
        <f t="shared" si="1080"/>
        <v>40947</v>
      </c>
      <c r="AF945" s="277">
        <f t="shared" si="1080"/>
        <v>41348</v>
      </c>
      <c r="AG945" s="277">
        <f t="shared" si="1080"/>
        <v>41369</v>
      </c>
      <c r="AH945" s="277">
        <f t="shared" si="1080"/>
        <v>41404</v>
      </c>
      <c r="AI945" s="277">
        <f t="shared" si="1080"/>
        <v>41425</v>
      </c>
      <c r="AJ945" s="27" t="s">
        <v>25</v>
      </c>
      <c r="AK945" s="277">
        <f>AK947</f>
        <v>41460</v>
      </c>
      <c r="AL945" s="468">
        <f>AL947</f>
        <v>41488</v>
      </c>
      <c r="AM945" s="468">
        <f t="shared" si="1081"/>
        <v>41523</v>
      </c>
      <c r="AN945" s="277">
        <f t="shared" si="1081"/>
        <v>41551</v>
      </c>
      <c r="AO945" s="275">
        <f t="shared" si="1081"/>
        <v>41586</v>
      </c>
      <c r="AP945" s="277">
        <f t="shared" si="1081"/>
        <v>41621</v>
      </c>
      <c r="AQ945" s="468">
        <f t="shared" si="1081"/>
        <v>41312</v>
      </c>
      <c r="AR945" s="277">
        <f t="shared" si="1081"/>
        <v>41698</v>
      </c>
      <c r="AS945" s="277">
        <f t="shared" si="1081"/>
        <v>41726</v>
      </c>
      <c r="AT945" s="277">
        <f t="shared" si="1081"/>
        <v>41761</v>
      </c>
      <c r="AU945" s="27" t="s">
        <v>106</v>
      </c>
      <c r="AV945" s="277">
        <v>41803</v>
      </c>
      <c r="AW945" s="277">
        <f t="shared" si="1082"/>
        <v>41466</v>
      </c>
      <c r="AX945" s="277">
        <f t="shared" si="1082"/>
        <v>41881</v>
      </c>
      <c r="AY945" s="277">
        <f t="shared" si="1082"/>
        <v>41901</v>
      </c>
      <c r="AZ945" s="277">
        <f t="shared" si="1082"/>
        <v>41943</v>
      </c>
      <c r="BA945" s="277">
        <f t="shared" si="1082"/>
        <v>41971</v>
      </c>
      <c r="BB945" s="277">
        <f t="shared" si="1082"/>
        <v>42000</v>
      </c>
      <c r="BC945" s="277">
        <f t="shared" si="1082"/>
        <v>42041</v>
      </c>
      <c r="BD945" s="277">
        <f t="shared" si="1082"/>
        <v>42076</v>
      </c>
      <c r="BE945" s="277">
        <f t="shared" si="1082"/>
        <v>42111</v>
      </c>
      <c r="BF945" s="277">
        <f t="shared" si="1082"/>
        <v>42139</v>
      </c>
      <c r="BG945" s="468" t="s">
        <v>106</v>
      </c>
      <c r="BH945" s="277">
        <f t="shared" si="1082"/>
        <v>42181</v>
      </c>
      <c r="BI945" s="276">
        <f t="shared" si="1082"/>
        <v>42216</v>
      </c>
      <c r="BJ945" s="277">
        <f t="shared" si="1082"/>
        <v>42251</v>
      </c>
      <c r="BK945" s="276">
        <f t="shared" si="1082"/>
        <v>42272</v>
      </c>
      <c r="BL945" s="277">
        <f t="shared" si="1082"/>
        <v>42293</v>
      </c>
      <c r="BM945" s="277">
        <f t="shared" si="1082"/>
        <v>42328</v>
      </c>
      <c r="BN945" s="468">
        <f t="shared" si="1082"/>
        <v>42363</v>
      </c>
      <c r="BO945" s="277">
        <f t="shared" si="1082"/>
        <v>42398</v>
      </c>
      <c r="BP945" s="276">
        <f t="shared" si="1082"/>
        <v>42433</v>
      </c>
      <c r="BQ945" s="277">
        <f t="shared" si="1082"/>
        <v>42468</v>
      </c>
      <c r="BR945" s="276">
        <f t="shared" si="1082"/>
        <v>42517</v>
      </c>
      <c r="BS945" s="277">
        <f t="shared" si="1082"/>
        <v>42517</v>
      </c>
      <c r="BT945" s="276">
        <f t="shared" si="1082"/>
        <v>42531</v>
      </c>
      <c r="BU945" s="277">
        <f t="shared" si="1082"/>
        <v>42559</v>
      </c>
      <c r="BV945" s="276">
        <f t="shared" si="1082"/>
        <v>42601</v>
      </c>
      <c r="BW945" s="277">
        <f t="shared" si="1082"/>
        <v>42629</v>
      </c>
      <c r="BX945" s="276">
        <f t="shared" si="1082"/>
        <v>42657</v>
      </c>
      <c r="BY945" s="277">
        <f t="shared" si="1082"/>
        <v>42706</v>
      </c>
      <c r="BZ945" s="276">
        <f t="shared" si="1082"/>
        <v>42734</v>
      </c>
      <c r="CA945" s="468">
        <f t="shared" si="1082"/>
        <v>42769</v>
      </c>
      <c r="CB945" s="277">
        <f t="shared" si="1082"/>
        <v>42804</v>
      </c>
      <c r="CC945" s="276">
        <f t="shared" si="1082"/>
        <v>42839</v>
      </c>
      <c r="CD945" s="277">
        <f t="shared" si="1082"/>
        <v>42874</v>
      </c>
      <c r="CE945" s="276" t="s">
        <v>106</v>
      </c>
      <c r="CF945" s="277">
        <f t="shared" si="1082"/>
        <v>42537</v>
      </c>
      <c r="CG945" s="277">
        <f t="shared" si="1082"/>
        <v>42944</v>
      </c>
    </row>
    <row r="946" spans="1:122" ht="30" hidden="1" customHeight="1" thickBot="1" x14ac:dyDescent="0.3">
      <c r="A946" s="4722"/>
      <c r="B946" s="4685"/>
      <c r="C946" s="860" t="s">
        <v>150</v>
      </c>
      <c r="D946" s="860" t="s">
        <v>150</v>
      </c>
      <c r="E946" s="271">
        <v>40206</v>
      </c>
      <c r="F946" s="271" t="e">
        <f>#REF!</f>
        <v>#REF!</v>
      </c>
      <c r="G946" s="271" t="e">
        <f>#REF!</f>
        <v>#REF!</v>
      </c>
      <c r="H946" s="271" t="e">
        <f>#REF!</f>
        <v>#REF!</v>
      </c>
      <c r="I946" s="271" t="e">
        <f>#REF!</f>
        <v>#REF!</v>
      </c>
      <c r="J946" s="273" t="e">
        <f>#REF!</f>
        <v>#REF!</v>
      </c>
      <c r="K946" s="271" t="e">
        <f>#REF!</f>
        <v>#REF!</v>
      </c>
      <c r="L946" s="279" t="s">
        <v>25</v>
      </c>
      <c r="M946" s="271" t="e">
        <f>#REF!</f>
        <v>#REF!</v>
      </c>
      <c r="N946" s="271" t="e">
        <f>#REF!</f>
        <v>#REF!</v>
      </c>
      <c r="O946" s="272" t="e">
        <f>#REF!</f>
        <v>#REF!</v>
      </c>
      <c r="P946" s="289">
        <v>40882</v>
      </c>
      <c r="Q946" s="272" t="e">
        <f>#REF!</f>
        <v>#REF!</v>
      </c>
      <c r="R946" s="271" t="e">
        <f>#REF!</f>
        <v>#REF!</v>
      </c>
      <c r="S946" s="271" t="e">
        <f>#REF!</f>
        <v>#REF!</v>
      </c>
      <c r="T946" s="271">
        <f>T947+4</f>
        <v>40988</v>
      </c>
      <c r="U946" s="289">
        <f>U947+4</f>
        <v>40650</v>
      </c>
      <c r="V946" s="289">
        <f>V947+4</f>
        <v>41044</v>
      </c>
      <c r="W946" s="289">
        <f>W947+4</f>
        <v>41085</v>
      </c>
      <c r="X946" s="861" t="s">
        <v>25</v>
      </c>
      <c r="Y946" s="271">
        <f t="shared" ref="Y946:CG946" si="1083">Y947+4</f>
        <v>41121</v>
      </c>
      <c r="Z946" s="271">
        <f t="shared" si="1083"/>
        <v>41156</v>
      </c>
      <c r="AA946" s="861">
        <f t="shared" si="1083"/>
        <v>41190</v>
      </c>
      <c r="AB946" s="271">
        <f t="shared" si="1083"/>
        <v>40853</v>
      </c>
      <c r="AC946" s="271">
        <f t="shared" si="1083"/>
        <v>41247</v>
      </c>
      <c r="AD946" s="289">
        <v>40916</v>
      </c>
      <c r="AE946" s="271">
        <f t="shared" si="1083"/>
        <v>40951</v>
      </c>
      <c r="AF946" s="271">
        <f t="shared" si="1083"/>
        <v>41352</v>
      </c>
      <c r="AG946" s="271">
        <f t="shared" si="1083"/>
        <v>41373</v>
      </c>
      <c r="AH946" s="271">
        <f t="shared" si="1083"/>
        <v>41408</v>
      </c>
      <c r="AI946" s="271">
        <f t="shared" si="1083"/>
        <v>41429</v>
      </c>
      <c r="AJ946" s="861" t="s">
        <v>25</v>
      </c>
      <c r="AK946" s="271">
        <f t="shared" si="1083"/>
        <v>41464</v>
      </c>
      <c r="AL946" s="273">
        <f t="shared" si="1083"/>
        <v>41492</v>
      </c>
      <c r="AM946" s="273">
        <f t="shared" si="1083"/>
        <v>41527</v>
      </c>
      <c r="AN946" s="271">
        <f t="shared" si="1083"/>
        <v>41555</v>
      </c>
      <c r="AO946" s="274">
        <f t="shared" si="1083"/>
        <v>41590</v>
      </c>
      <c r="AP946" s="271">
        <f t="shared" si="1083"/>
        <v>41625</v>
      </c>
      <c r="AQ946" s="273">
        <f t="shared" si="1083"/>
        <v>41316</v>
      </c>
      <c r="AR946" s="271">
        <f t="shared" si="1083"/>
        <v>41702</v>
      </c>
      <c r="AS946" s="271">
        <f t="shared" si="1083"/>
        <v>41730</v>
      </c>
      <c r="AT946" s="271">
        <f t="shared" si="1083"/>
        <v>41765</v>
      </c>
      <c r="AU946" s="861" t="s">
        <v>106</v>
      </c>
      <c r="AV946" s="271">
        <v>41807</v>
      </c>
      <c r="AW946" s="271">
        <f t="shared" si="1083"/>
        <v>41470</v>
      </c>
      <c r="AX946" s="271">
        <f t="shared" si="1083"/>
        <v>41885</v>
      </c>
      <c r="AY946" s="271">
        <f t="shared" si="1083"/>
        <v>41905</v>
      </c>
      <c r="AZ946" s="271">
        <f t="shared" si="1083"/>
        <v>41947</v>
      </c>
      <c r="BA946" s="271">
        <f t="shared" si="1083"/>
        <v>41975</v>
      </c>
      <c r="BB946" s="271">
        <f t="shared" si="1083"/>
        <v>42004</v>
      </c>
      <c r="BC946" s="271">
        <f t="shared" si="1083"/>
        <v>42045</v>
      </c>
      <c r="BD946" s="271">
        <f t="shared" si="1083"/>
        <v>42080</v>
      </c>
      <c r="BE946" s="271">
        <f t="shared" si="1083"/>
        <v>42115</v>
      </c>
      <c r="BF946" s="271">
        <f t="shared" si="1083"/>
        <v>42143</v>
      </c>
      <c r="BG946" s="273" t="s">
        <v>106</v>
      </c>
      <c r="BH946" s="271">
        <f t="shared" si="1083"/>
        <v>42185</v>
      </c>
      <c r="BI946" s="272">
        <f t="shared" si="1083"/>
        <v>42220</v>
      </c>
      <c r="BJ946" s="271">
        <f t="shared" si="1083"/>
        <v>42255</v>
      </c>
      <c r="BK946" s="272">
        <f t="shared" si="1083"/>
        <v>42276</v>
      </c>
      <c r="BL946" s="271">
        <f t="shared" si="1083"/>
        <v>42297</v>
      </c>
      <c r="BM946" s="271">
        <f t="shared" si="1083"/>
        <v>42332</v>
      </c>
      <c r="BN946" s="273">
        <f t="shared" si="1083"/>
        <v>42367</v>
      </c>
      <c r="BO946" s="271">
        <f t="shared" si="1083"/>
        <v>42402</v>
      </c>
      <c r="BP946" s="272">
        <f t="shared" si="1083"/>
        <v>42437</v>
      </c>
      <c r="BQ946" s="271">
        <f t="shared" si="1083"/>
        <v>42472</v>
      </c>
      <c r="BR946" s="272">
        <f t="shared" si="1083"/>
        <v>42521</v>
      </c>
      <c r="BS946" s="271">
        <f t="shared" si="1083"/>
        <v>42521</v>
      </c>
      <c r="BT946" s="272">
        <f t="shared" si="1083"/>
        <v>42535</v>
      </c>
      <c r="BU946" s="271">
        <f t="shared" si="1083"/>
        <v>42563</v>
      </c>
      <c r="BV946" s="272">
        <f t="shared" si="1083"/>
        <v>42605</v>
      </c>
      <c r="BW946" s="271">
        <f t="shared" si="1083"/>
        <v>42633</v>
      </c>
      <c r="BX946" s="272">
        <f t="shared" si="1083"/>
        <v>42661</v>
      </c>
      <c r="BY946" s="271">
        <f t="shared" si="1083"/>
        <v>42710</v>
      </c>
      <c r="BZ946" s="272">
        <f t="shared" si="1083"/>
        <v>42738</v>
      </c>
      <c r="CA946" s="273">
        <f t="shared" si="1083"/>
        <v>42773</v>
      </c>
      <c r="CB946" s="271">
        <f t="shared" si="1083"/>
        <v>42808</v>
      </c>
      <c r="CC946" s="272">
        <f t="shared" si="1083"/>
        <v>42843</v>
      </c>
      <c r="CD946" s="271">
        <f t="shared" si="1083"/>
        <v>42878</v>
      </c>
      <c r="CE946" s="272" t="s">
        <v>106</v>
      </c>
      <c r="CF946" s="271">
        <f t="shared" si="1083"/>
        <v>42541</v>
      </c>
      <c r="CG946" s="271">
        <f t="shared" si="1083"/>
        <v>42948</v>
      </c>
    </row>
    <row r="947" spans="1:122" ht="30" hidden="1" customHeight="1" x14ac:dyDescent="0.25">
      <c r="A947" s="4722"/>
      <c r="B947" s="4685"/>
      <c r="C947" s="862" t="s">
        <v>151</v>
      </c>
      <c r="D947" s="862" t="s">
        <v>151</v>
      </c>
      <c r="E947" s="283">
        <v>40206</v>
      </c>
      <c r="F947" s="283" t="e">
        <f>#REF!</f>
        <v>#REF!</v>
      </c>
      <c r="G947" s="283" t="e">
        <f>#REF!</f>
        <v>#REF!</v>
      </c>
      <c r="H947" s="283" t="e">
        <f>#REF!</f>
        <v>#REF!</v>
      </c>
      <c r="I947" s="283" t="e">
        <f>#REF!</f>
        <v>#REF!</v>
      </c>
      <c r="J947" s="284" t="e">
        <f>#REF!</f>
        <v>#REF!</v>
      </c>
      <c r="K947" s="283" t="e">
        <f>#REF!</f>
        <v>#REF!</v>
      </c>
      <c r="L947" s="278" t="s">
        <v>25</v>
      </c>
      <c r="M947" s="283" t="e">
        <f>#REF!</f>
        <v>#REF!</v>
      </c>
      <c r="N947" s="283" t="e">
        <f>#REF!</f>
        <v>#REF!</v>
      </c>
      <c r="O947" s="285" t="e">
        <f>#REF!</f>
        <v>#REF!</v>
      </c>
      <c r="P947" s="286">
        <v>40882</v>
      </c>
      <c r="Q947" s="285" t="e">
        <f>#REF!</f>
        <v>#REF!</v>
      </c>
      <c r="R947" s="283" t="e">
        <f>#REF!</f>
        <v>#REF!</v>
      </c>
      <c r="S947" s="283" t="e">
        <f>#REF!</f>
        <v>#REF!</v>
      </c>
      <c r="T947" s="432">
        <f>T949+4</f>
        <v>40984</v>
      </c>
      <c r="U947" s="286">
        <f>U950</f>
        <v>40646</v>
      </c>
      <c r="V947" s="286">
        <f>V950</f>
        <v>41040</v>
      </c>
      <c r="W947" s="286">
        <f>W950</f>
        <v>41081</v>
      </c>
      <c r="X947" s="863" t="s">
        <v>25</v>
      </c>
      <c r="Y947" s="432">
        <f>Y949+4</f>
        <v>41117</v>
      </c>
      <c r="Z947" s="432">
        <f>Z949+4</f>
        <v>41152</v>
      </c>
      <c r="AA947" s="863">
        <f>AA949+4</f>
        <v>41186</v>
      </c>
      <c r="AB947" s="432">
        <f>AB949+4</f>
        <v>40849</v>
      </c>
      <c r="AC947" s="432">
        <f>AC949+4</f>
        <v>41243</v>
      </c>
      <c r="AD947" s="286">
        <v>40912</v>
      </c>
      <c r="AE947" s="432">
        <f>AE949+4</f>
        <v>40947</v>
      </c>
      <c r="AF947" s="432">
        <f>AF949+4</f>
        <v>41348</v>
      </c>
      <c r="AG947" s="432">
        <f>AG949+5</f>
        <v>41369</v>
      </c>
      <c r="AH947" s="432">
        <f>AH949+4</f>
        <v>41404</v>
      </c>
      <c r="AI947" s="432">
        <f>AI949+4</f>
        <v>41425</v>
      </c>
      <c r="AJ947" s="863" t="s">
        <v>25</v>
      </c>
      <c r="AK947" s="432">
        <f>AK949+4</f>
        <v>41460</v>
      </c>
      <c r="AL947" s="431">
        <f>AL949+4</f>
        <v>41488</v>
      </c>
      <c r="AM947" s="431">
        <f t="shared" ref="AM947:AR947" si="1084">AM949+4</f>
        <v>41523</v>
      </c>
      <c r="AN947" s="432">
        <f t="shared" si="1084"/>
        <v>41551</v>
      </c>
      <c r="AO947" s="893">
        <f t="shared" si="1084"/>
        <v>41586</v>
      </c>
      <c r="AP947" s="432">
        <f t="shared" si="1084"/>
        <v>41621</v>
      </c>
      <c r="AQ947" s="431">
        <f t="shared" si="1084"/>
        <v>41312</v>
      </c>
      <c r="AR947" s="432">
        <f t="shared" si="1084"/>
        <v>41698</v>
      </c>
      <c r="AS947" s="432">
        <f>AS949+4</f>
        <v>41726</v>
      </c>
      <c r="AT947" s="432">
        <f>AT949+4</f>
        <v>41761</v>
      </c>
      <c r="AU947" s="863" t="s">
        <v>106</v>
      </c>
      <c r="AV947" s="432">
        <v>41803</v>
      </c>
      <c r="AW947" s="432">
        <f t="shared" ref="AW947:CG947" si="1085">AW949+4</f>
        <v>41466</v>
      </c>
      <c r="AX947" s="432">
        <f t="shared" si="1085"/>
        <v>41881</v>
      </c>
      <c r="AY947" s="432">
        <f t="shared" si="1085"/>
        <v>41901</v>
      </c>
      <c r="AZ947" s="432">
        <f t="shared" si="1085"/>
        <v>41943</v>
      </c>
      <c r="BA947" s="432">
        <f t="shared" si="1085"/>
        <v>41971</v>
      </c>
      <c r="BB947" s="432">
        <f t="shared" si="1085"/>
        <v>42000</v>
      </c>
      <c r="BC947" s="432">
        <f t="shared" si="1085"/>
        <v>42041</v>
      </c>
      <c r="BD947" s="432">
        <f t="shared" si="1085"/>
        <v>42076</v>
      </c>
      <c r="BE947" s="432">
        <f t="shared" si="1085"/>
        <v>42111</v>
      </c>
      <c r="BF947" s="432">
        <f t="shared" si="1085"/>
        <v>42139</v>
      </c>
      <c r="BG947" s="431" t="s">
        <v>106</v>
      </c>
      <c r="BH947" s="432">
        <f t="shared" si="1085"/>
        <v>42181</v>
      </c>
      <c r="BI947" s="430">
        <f t="shared" si="1085"/>
        <v>42216</v>
      </c>
      <c r="BJ947" s="432">
        <f t="shared" si="1085"/>
        <v>42251</v>
      </c>
      <c r="BK947" s="430">
        <f t="shared" si="1085"/>
        <v>42272</v>
      </c>
      <c r="BL947" s="432">
        <f t="shared" si="1085"/>
        <v>42293</v>
      </c>
      <c r="BM947" s="432">
        <f t="shared" si="1085"/>
        <v>42328</v>
      </c>
      <c r="BN947" s="431">
        <f t="shared" si="1085"/>
        <v>42363</v>
      </c>
      <c r="BO947" s="432">
        <f t="shared" si="1085"/>
        <v>42398</v>
      </c>
      <c r="BP947" s="430">
        <f t="shared" si="1085"/>
        <v>42433</v>
      </c>
      <c r="BQ947" s="432">
        <f t="shared" si="1085"/>
        <v>42468</v>
      </c>
      <c r="BR947" s="430">
        <f t="shared" si="1085"/>
        <v>42517</v>
      </c>
      <c r="BS947" s="432">
        <f t="shared" si="1085"/>
        <v>42517</v>
      </c>
      <c r="BT947" s="430">
        <f t="shared" si="1085"/>
        <v>42531</v>
      </c>
      <c r="BU947" s="432">
        <f t="shared" si="1085"/>
        <v>42559</v>
      </c>
      <c r="BV947" s="430">
        <f t="shared" si="1085"/>
        <v>42601</v>
      </c>
      <c r="BW947" s="432">
        <f t="shared" si="1085"/>
        <v>42629</v>
      </c>
      <c r="BX947" s="430">
        <f t="shared" si="1085"/>
        <v>42657</v>
      </c>
      <c r="BY947" s="432">
        <f t="shared" si="1085"/>
        <v>42706</v>
      </c>
      <c r="BZ947" s="430">
        <f t="shared" si="1085"/>
        <v>42734</v>
      </c>
      <c r="CA947" s="431">
        <f t="shared" si="1085"/>
        <v>42769</v>
      </c>
      <c r="CB947" s="432">
        <f t="shared" si="1085"/>
        <v>42804</v>
      </c>
      <c r="CC947" s="430">
        <f t="shared" si="1085"/>
        <v>42839</v>
      </c>
      <c r="CD947" s="432">
        <f t="shared" si="1085"/>
        <v>42874</v>
      </c>
      <c r="CE947" s="430" t="s">
        <v>106</v>
      </c>
      <c r="CF947" s="432">
        <f t="shared" si="1085"/>
        <v>42537</v>
      </c>
      <c r="CG947" s="432">
        <f t="shared" si="1085"/>
        <v>42944</v>
      </c>
    </row>
    <row r="948" spans="1:122" ht="30" hidden="1" customHeight="1" thickBot="1" x14ac:dyDescent="0.3">
      <c r="A948" s="4722"/>
      <c r="B948" s="4685"/>
      <c r="C948" s="421" t="s">
        <v>189</v>
      </c>
      <c r="D948" s="421" t="s">
        <v>189</v>
      </c>
      <c r="E948" s="422"/>
      <c r="F948" s="423"/>
      <c r="G948" s="422"/>
      <c r="H948" s="423"/>
      <c r="I948" s="422"/>
      <c r="J948" s="423"/>
      <c r="K948" s="422"/>
      <c r="L948" s="424"/>
      <c r="M948" s="422"/>
      <c r="N948" s="425"/>
      <c r="O948" s="423"/>
      <c r="P948" s="426"/>
      <c r="Q948" s="423"/>
      <c r="R948" s="423"/>
      <c r="S948" s="425">
        <f>S949+2</f>
        <v>40947</v>
      </c>
      <c r="T948" s="425">
        <f>T949+2</f>
        <v>40982</v>
      </c>
      <c r="U948" s="427">
        <f>U939+2</f>
        <v>40651</v>
      </c>
      <c r="V948" s="427">
        <f>V939+2</f>
        <v>41045</v>
      </c>
      <c r="W948" s="427">
        <f>W939+2</f>
        <v>41087</v>
      </c>
      <c r="X948" s="428" t="s">
        <v>25</v>
      </c>
      <c r="Y948" s="425">
        <f t="shared" ref="Y948:CG948" si="1086">Y949+2</f>
        <v>41115</v>
      </c>
      <c r="Z948" s="425">
        <f t="shared" si="1086"/>
        <v>41150</v>
      </c>
      <c r="AA948" s="428">
        <f t="shared" si="1086"/>
        <v>41184</v>
      </c>
      <c r="AB948" s="425">
        <f t="shared" si="1086"/>
        <v>40847</v>
      </c>
      <c r="AC948" s="425">
        <f t="shared" si="1086"/>
        <v>41241</v>
      </c>
      <c r="AD948" s="782">
        <v>41264</v>
      </c>
      <c r="AE948" s="425">
        <f t="shared" si="1086"/>
        <v>40945</v>
      </c>
      <c r="AF948" s="425">
        <f t="shared" si="1086"/>
        <v>41346</v>
      </c>
      <c r="AG948" s="425">
        <f t="shared" si="1086"/>
        <v>41366</v>
      </c>
      <c r="AH948" s="425">
        <f t="shared" si="1086"/>
        <v>41402</v>
      </c>
      <c r="AI948" s="425">
        <f t="shared" si="1086"/>
        <v>41423</v>
      </c>
      <c r="AJ948" s="815" t="s">
        <v>25</v>
      </c>
      <c r="AK948" s="425">
        <f t="shared" si="1086"/>
        <v>41458</v>
      </c>
      <c r="AL948" s="425">
        <f t="shared" si="1086"/>
        <v>41486</v>
      </c>
      <c r="AM948" s="425">
        <f t="shared" si="1086"/>
        <v>41521</v>
      </c>
      <c r="AN948" s="422">
        <f t="shared" si="1086"/>
        <v>41549</v>
      </c>
      <c r="AO948" s="423">
        <f t="shared" si="1086"/>
        <v>41584</v>
      </c>
      <c r="AP948" s="425">
        <f t="shared" si="1086"/>
        <v>41619</v>
      </c>
      <c r="AQ948" s="425">
        <f t="shared" si="1086"/>
        <v>41310</v>
      </c>
      <c r="AR948" s="422">
        <f t="shared" si="1086"/>
        <v>41696</v>
      </c>
      <c r="AS948" s="422">
        <f t="shared" si="1086"/>
        <v>41724</v>
      </c>
      <c r="AT948" s="422">
        <f t="shared" si="1086"/>
        <v>41759</v>
      </c>
      <c r="AU948" s="428" t="s">
        <v>106</v>
      </c>
      <c r="AV948" s="422">
        <v>41801</v>
      </c>
      <c r="AW948" s="422">
        <f t="shared" si="1086"/>
        <v>41464</v>
      </c>
      <c r="AX948" s="422">
        <f t="shared" si="1086"/>
        <v>41879</v>
      </c>
      <c r="AY948" s="422">
        <f t="shared" si="1086"/>
        <v>41899</v>
      </c>
      <c r="AZ948" s="422">
        <f t="shared" si="1086"/>
        <v>41941</v>
      </c>
      <c r="BA948" s="422">
        <f t="shared" si="1086"/>
        <v>41969</v>
      </c>
      <c r="BB948" s="422">
        <f t="shared" si="1086"/>
        <v>41998</v>
      </c>
      <c r="BC948" s="422">
        <f t="shared" si="1086"/>
        <v>42039</v>
      </c>
      <c r="BD948" s="422">
        <f t="shared" si="1086"/>
        <v>42074</v>
      </c>
      <c r="BE948" s="422">
        <f t="shared" si="1086"/>
        <v>42109</v>
      </c>
      <c r="BF948" s="422">
        <f t="shared" si="1086"/>
        <v>42137</v>
      </c>
      <c r="BG948" s="425" t="s">
        <v>106</v>
      </c>
      <c r="BH948" s="422">
        <f t="shared" si="1086"/>
        <v>42179</v>
      </c>
      <c r="BI948" s="423">
        <f t="shared" si="1086"/>
        <v>42214</v>
      </c>
      <c r="BJ948" s="422">
        <f t="shared" si="1086"/>
        <v>42249</v>
      </c>
      <c r="BK948" s="423">
        <f t="shared" si="1086"/>
        <v>42270</v>
      </c>
      <c r="BL948" s="422">
        <f t="shared" si="1086"/>
        <v>42291</v>
      </c>
      <c r="BM948" s="422">
        <f t="shared" si="1086"/>
        <v>42326</v>
      </c>
      <c r="BN948" s="425">
        <f t="shared" si="1086"/>
        <v>42361</v>
      </c>
      <c r="BO948" s="422">
        <f t="shared" si="1086"/>
        <v>42396</v>
      </c>
      <c r="BP948" s="423">
        <f t="shared" si="1086"/>
        <v>42431</v>
      </c>
      <c r="BQ948" s="422">
        <f t="shared" si="1086"/>
        <v>42466</v>
      </c>
      <c r="BR948" s="423">
        <f t="shared" si="1086"/>
        <v>42515</v>
      </c>
      <c r="BS948" s="422">
        <f t="shared" si="1086"/>
        <v>42515</v>
      </c>
      <c r="BT948" s="423">
        <f t="shared" si="1086"/>
        <v>42529</v>
      </c>
      <c r="BU948" s="422">
        <f t="shared" si="1086"/>
        <v>42557</v>
      </c>
      <c r="BV948" s="423">
        <f t="shared" si="1086"/>
        <v>42599</v>
      </c>
      <c r="BW948" s="422">
        <f t="shared" si="1086"/>
        <v>42627</v>
      </c>
      <c r="BX948" s="423">
        <f t="shared" si="1086"/>
        <v>42655</v>
      </c>
      <c r="BY948" s="422">
        <f t="shared" si="1086"/>
        <v>42704</v>
      </c>
      <c r="BZ948" s="423">
        <f t="shared" si="1086"/>
        <v>42732</v>
      </c>
      <c r="CA948" s="425">
        <f t="shared" si="1086"/>
        <v>42767</v>
      </c>
      <c r="CB948" s="422">
        <f t="shared" si="1086"/>
        <v>42802</v>
      </c>
      <c r="CC948" s="423">
        <f t="shared" si="1086"/>
        <v>42837</v>
      </c>
      <c r="CD948" s="422">
        <f t="shared" si="1086"/>
        <v>42872</v>
      </c>
      <c r="CE948" s="423" t="s">
        <v>106</v>
      </c>
      <c r="CF948" s="422">
        <f t="shared" si="1086"/>
        <v>42535</v>
      </c>
      <c r="CG948" s="422">
        <f t="shared" si="1086"/>
        <v>42942</v>
      </c>
    </row>
    <row r="949" spans="1:122" s="18" customFormat="1" ht="30" hidden="1" customHeight="1" x14ac:dyDescent="0.25">
      <c r="A949" s="4722"/>
      <c r="B949" s="4685"/>
      <c r="C949" s="419" t="s">
        <v>60</v>
      </c>
      <c r="D949" s="419" t="s">
        <v>60</v>
      </c>
      <c r="E949" s="89">
        <v>40518</v>
      </c>
      <c r="F949" s="420" t="s">
        <v>73</v>
      </c>
      <c r="G949" s="89" t="s">
        <v>69</v>
      </c>
      <c r="H949" s="102">
        <f>H939-7</f>
        <v>40238</v>
      </c>
      <c r="I949" s="89">
        <f>I939-7</f>
        <v>40637</v>
      </c>
      <c r="J949" s="102">
        <f>J939-7</f>
        <v>40300</v>
      </c>
      <c r="K949" s="89">
        <f>K939-7</f>
        <v>40693</v>
      </c>
      <c r="L949" s="102" t="s">
        <v>25</v>
      </c>
      <c r="M949" s="89" t="s">
        <v>97</v>
      </c>
      <c r="N949" s="269">
        <f>N939-7</f>
        <v>40770</v>
      </c>
      <c r="O949" s="89">
        <f>O939-7</f>
        <v>40805</v>
      </c>
      <c r="P949" s="102">
        <f>P939-7</f>
        <v>40840</v>
      </c>
      <c r="Q949" s="89" t="s">
        <v>29</v>
      </c>
      <c r="R949" s="102">
        <f>R939-7</f>
        <v>40924</v>
      </c>
      <c r="S949" s="269">
        <f>S939-7</f>
        <v>40945</v>
      </c>
      <c r="T949" s="89">
        <f>T939-7</f>
        <v>40980</v>
      </c>
      <c r="U949" s="102" t="s">
        <v>29</v>
      </c>
      <c r="V949" s="190" t="s">
        <v>29</v>
      </c>
      <c r="W949" s="190" t="s">
        <v>29</v>
      </c>
      <c r="X949" s="89" t="s">
        <v>25</v>
      </c>
      <c r="Y949" s="89">
        <v>41113</v>
      </c>
      <c r="Z949" s="190">
        <v>41148</v>
      </c>
      <c r="AA949" s="268">
        <v>41182</v>
      </c>
      <c r="AB949" s="269">
        <f>AB939-7</f>
        <v>40845</v>
      </c>
      <c r="AC949" s="269">
        <f>AC939-7</f>
        <v>41239</v>
      </c>
      <c r="AD949" s="757">
        <v>41266</v>
      </c>
      <c r="AE949" s="269">
        <f>AE939-7</f>
        <v>40943</v>
      </c>
      <c r="AF949" s="269">
        <f>AF939-7</f>
        <v>41344</v>
      </c>
      <c r="AG949" s="269">
        <f>AG939-8</f>
        <v>41364</v>
      </c>
      <c r="AH949" s="269">
        <f>AH939-7</f>
        <v>41400</v>
      </c>
      <c r="AI949" s="269">
        <f>AI939-7</f>
        <v>41421</v>
      </c>
      <c r="AJ949" s="269" t="s">
        <v>25</v>
      </c>
      <c r="AK949" s="269">
        <f>AK939-7</f>
        <v>41456</v>
      </c>
      <c r="AL949" s="269">
        <f>AL939-7</f>
        <v>41484</v>
      </c>
      <c r="AM949" s="269">
        <f t="shared" ref="AM949:AR949" si="1087">AM939-7</f>
        <v>41519</v>
      </c>
      <c r="AN949" s="89">
        <f t="shared" si="1087"/>
        <v>41547</v>
      </c>
      <c r="AO949" s="102">
        <f t="shared" si="1087"/>
        <v>41582</v>
      </c>
      <c r="AP949" s="269">
        <f t="shared" si="1087"/>
        <v>41617</v>
      </c>
      <c r="AQ949" s="269">
        <f t="shared" si="1087"/>
        <v>41308</v>
      </c>
      <c r="AR949" s="89">
        <f t="shared" si="1087"/>
        <v>41694</v>
      </c>
      <c r="AS949" s="89">
        <f>AS939-7</f>
        <v>41722</v>
      </c>
      <c r="AT949" s="89">
        <f>AT939-7</f>
        <v>41757</v>
      </c>
      <c r="AU949" s="89" t="s">
        <v>106</v>
      </c>
      <c r="AV949" s="89">
        <v>41799</v>
      </c>
      <c r="AW949" s="89">
        <f t="shared" ref="AW949:CG949" si="1088">AW939-7</f>
        <v>41462</v>
      </c>
      <c r="AX949" s="89">
        <f t="shared" si="1088"/>
        <v>41877</v>
      </c>
      <c r="AY949" s="89">
        <f t="shared" si="1088"/>
        <v>41897</v>
      </c>
      <c r="AZ949" s="89">
        <f t="shared" si="1088"/>
        <v>41939</v>
      </c>
      <c r="BA949" s="89">
        <f t="shared" si="1088"/>
        <v>41967</v>
      </c>
      <c r="BB949" s="89">
        <f t="shared" si="1088"/>
        <v>41996</v>
      </c>
      <c r="BC949" s="89">
        <f t="shared" si="1088"/>
        <v>42037</v>
      </c>
      <c r="BD949" s="89">
        <f t="shared" si="1088"/>
        <v>42072</v>
      </c>
      <c r="BE949" s="89">
        <f t="shared" si="1088"/>
        <v>42107</v>
      </c>
      <c r="BF949" s="89">
        <f t="shared" si="1088"/>
        <v>42135</v>
      </c>
      <c r="BG949" s="269" t="s">
        <v>106</v>
      </c>
      <c r="BH949" s="89">
        <f t="shared" si="1088"/>
        <v>42177</v>
      </c>
      <c r="BI949" s="102">
        <f t="shared" si="1088"/>
        <v>42212</v>
      </c>
      <c r="BJ949" s="89">
        <f t="shared" si="1088"/>
        <v>42247</v>
      </c>
      <c r="BK949" s="102">
        <f t="shared" si="1088"/>
        <v>42268</v>
      </c>
      <c r="BL949" s="89">
        <f t="shared" si="1088"/>
        <v>42289</v>
      </c>
      <c r="BM949" s="89">
        <f t="shared" si="1088"/>
        <v>42324</v>
      </c>
      <c r="BN949" s="269">
        <f t="shared" si="1088"/>
        <v>42359</v>
      </c>
      <c r="BO949" s="89">
        <f t="shared" si="1088"/>
        <v>42394</v>
      </c>
      <c r="BP949" s="102">
        <f t="shared" si="1088"/>
        <v>42429</v>
      </c>
      <c r="BQ949" s="89">
        <f t="shared" si="1088"/>
        <v>42464</v>
      </c>
      <c r="BR949" s="102">
        <f t="shared" si="1088"/>
        <v>42513</v>
      </c>
      <c r="BS949" s="89">
        <f t="shared" si="1088"/>
        <v>42513</v>
      </c>
      <c r="BT949" s="102">
        <f t="shared" si="1088"/>
        <v>42527</v>
      </c>
      <c r="BU949" s="89">
        <f t="shared" si="1088"/>
        <v>42555</v>
      </c>
      <c r="BV949" s="102">
        <f t="shared" si="1088"/>
        <v>42597</v>
      </c>
      <c r="BW949" s="89">
        <f t="shared" si="1088"/>
        <v>42625</v>
      </c>
      <c r="BX949" s="102">
        <f t="shared" si="1088"/>
        <v>42653</v>
      </c>
      <c r="BY949" s="89">
        <f t="shared" si="1088"/>
        <v>42702</v>
      </c>
      <c r="BZ949" s="102">
        <f t="shared" si="1088"/>
        <v>42730</v>
      </c>
      <c r="CA949" s="269">
        <f t="shared" si="1088"/>
        <v>42765</v>
      </c>
      <c r="CB949" s="89">
        <f t="shared" si="1088"/>
        <v>42800</v>
      </c>
      <c r="CC949" s="102">
        <f t="shared" si="1088"/>
        <v>42835</v>
      </c>
      <c r="CD949" s="89">
        <f t="shared" si="1088"/>
        <v>42870</v>
      </c>
      <c r="CE949" s="102" t="s">
        <v>106</v>
      </c>
      <c r="CF949" s="89">
        <f t="shared" si="1088"/>
        <v>42533</v>
      </c>
      <c r="CG949" s="89">
        <f t="shared" si="1088"/>
        <v>42940</v>
      </c>
      <c r="CH949" s="890"/>
      <c r="CQ949" s="814"/>
      <c r="CR949" s="814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M949" s="814"/>
    </row>
    <row r="950" spans="1:122" s="18" customFormat="1" ht="30" hidden="1" customHeight="1" x14ac:dyDescent="0.25">
      <c r="A950" s="4722"/>
      <c r="B950" s="4685"/>
      <c r="C950" s="137" t="s">
        <v>244</v>
      </c>
      <c r="D950" s="137" t="s">
        <v>244</v>
      </c>
      <c r="E950" s="62">
        <v>40507</v>
      </c>
      <c r="F950" s="68">
        <f>F942-4</f>
        <v>40528</v>
      </c>
      <c r="G950" s="62">
        <f>G951+1</f>
        <v>40554</v>
      </c>
      <c r="H950" s="63">
        <f>H949-4</f>
        <v>40234</v>
      </c>
      <c r="I950" s="62">
        <f>I949-4</f>
        <v>40633</v>
      </c>
      <c r="J950" s="63">
        <f>J949-4</f>
        <v>40296</v>
      </c>
      <c r="K950" s="62">
        <f>K949-4</f>
        <v>40689</v>
      </c>
      <c r="L950" s="63" t="s">
        <v>25</v>
      </c>
      <c r="M950" s="52">
        <v>40731</v>
      </c>
      <c r="N950" s="105">
        <f>N949-4</f>
        <v>40766</v>
      </c>
      <c r="O950" s="62">
        <f>O949-4</f>
        <v>40801</v>
      </c>
      <c r="P950" s="63">
        <f>P949-4</f>
        <v>40836</v>
      </c>
      <c r="Q950" s="62">
        <v>40885</v>
      </c>
      <c r="R950" s="63">
        <f>R949-4</f>
        <v>40920</v>
      </c>
      <c r="S950" s="105">
        <f>S949-4</f>
        <v>40941</v>
      </c>
      <c r="T950" s="62">
        <f>T949-4</f>
        <v>40976</v>
      </c>
      <c r="U950" s="63">
        <v>40646</v>
      </c>
      <c r="V950" s="191">
        <v>41040</v>
      </c>
      <c r="W950" s="63">
        <v>41081</v>
      </c>
      <c r="X950" s="62" t="s">
        <v>25</v>
      </c>
      <c r="Y950" s="62">
        <f>Y949-4</f>
        <v>41109</v>
      </c>
      <c r="Z950" s="191">
        <v>41144</v>
      </c>
      <c r="AA950" s="107">
        <v>41180</v>
      </c>
      <c r="AB950" s="105">
        <f>AB949-4</f>
        <v>40841</v>
      </c>
      <c r="AC950" s="339">
        <v>41239</v>
      </c>
      <c r="AD950" s="339">
        <v>41266</v>
      </c>
      <c r="AE950" s="105">
        <f>AE949-4</f>
        <v>40939</v>
      </c>
      <c r="AF950" s="105">
        <f>AF949-4</f>
        <v>41340</v>
      </c>
      <c r="AG950" s="105">
        <f>AG949-4</f>
        <v>41360</v>
      </c>
      <c r="AH950" s="105">
        <f>AH949-4</f>
        <v>41396</v>
      </c>
      <c r="AI950" s="105">
        <f>AI949-4</f>
        <v>41417</v>
      </c>
      <c r="AJ950" s="105" t="s">
        <v>25</v>
      </c>
      <c r="AK950" s="105">
        <f>AK949-4</f>
        <v>41452</v>
      </c>
      <c r="AL950" s="105">
        <f>AL949-4</f>
        <v>41480</v>
      </c>
      <c r="AM950" s="105">
        <f t="shared" ref="AM950:AR950" si="1089">AM949-4</f>
        <v>41515</v>
      </c>
      <c r="AN950" s="62">
        <f t="shared" si="1089"/>
        <v>41543</v>
      </c>
      <c r="AO950" s="63">
        <f t="shared" si="1089"/>
        <v>41578</v>
      </c>
      <c r="AP950" s="105">
        <f t="shared" si="1089"/>
        <v>41613</v>
      </c>
      <c r="AQ950" s="105">
        <f t="shared" si="1089"/>
        <v>41304</v>
      </c>
      <c r="AR950" s="62">
        <f t="shared" si="1089"/>
        <v>41690</v>
      </c>
      <c r="AS950" s="62">
        <f>AS949-4</f>
        <v>41718</v>
      </c>
      <c r="AT950" s="62">
        <f>AT949-4</f>
        <v>41753</v>
      </c>
      <c r="AU950" s="62" t="s">
        <v>106</v>
      </c>
      <c r="AV950" s="62">
        <v>41795</v>
      </c>
      <c r="AW950" s="62">
        <f t="shared" ref="AW950:CG950" si="1090">AW949-4</f>
        <v>41458</v>
      </c>
      <c r="AX950" s="62">
        <f t="shared" si="1090"/>
        <v>41873</v>
      </c>
      <c r="AY950" s="62">
        <f t="shared" si="1090"/>
        <v>41893</v>
      </c>
      <c r="AZ950" s="62">
        <f t="shared" si="1090"/>
        <v>41935</v>
      </c>
      <c r="BA950" s="62">
        <f t="shared" si="1090"/>
        <v>41963</v>
      </c>
      <c r="BB950" s="62">
        <f t="shared" si="1090"/>
        <v>41992</v>
      </c>
      <c r="BC950" s="62">
        <f t="shared" si="1090"/>
        <v>42033</v>
      </c>
      <c r="BD950" s="62">
        <f t="shared" si="1090"/>
        <v>42068</v>
      </c>
      <c r="BE950" s="62">
        <f t="shared" si="1090"/>
        <v>42103</v>
      </c>
      <c r="BF950" s="62">
        <f t="shared" si="1090"/>
        <v>42131</v>
      </c>
      <c r="BG950" s="105" t="s">
        <v>106</v>
      </c>
      <c r="BH950" s="62">
        <f t="shared" si="1090"/>
        <v>42173</v>
      </c>
      <c r="BI950" s="63">
        <f t="shared" si="1090"/>
        <v>42208</v>
      </c>
      <c r="BJ950" s="62">
        <f t="shared" si="1090"/>
        <v>42243</v>
      </c>
      <c r="BK950" s="63">
        <f t="shared" si="1090"/>
        <v>42264</v>
      </c>
      <c r="BL950" s="62">
        <f t="shared" si="1090"/>
        <v>42285</v>
      </c>
      <c r="BM950" s="62">
        <f t="shared" si="1090"/>
        <v>42320</v>
      </c>
      <c r="BN950" s="105">
        <f t="shared" si="1090"/>
        <v>42355</v>
      </c>
      <c r="BO950" s="62">
        <f t="shared" si="1090"/>
        <v>42390</v>
      </c>
      <c r="BP950" s="63">
        <f t="shared" si="1090"/>
        <v>42425</v>
      </c>
      <c r="BQ950" s="62">
        <f t="shared" si="1090"/>
        <v>42460</v>
      </c>
      <c r="BR950" s="63">
        <f t="shared" si="1090"/>
        <v>42509</v>
      </c>
      <c r="BS950" s="62">
        <f t="shared" si="1090"/>
        <v>42509</v>
      </c>
      <c r="BT950" s="63">
        <f t="shared" si="1090"/>
        <v>42523</v>
      </c>
      <c r="BU950" s="62">
        <f t="shared" si="1090"/>
        <v>42551</v>
      </c>
      <c r="BV950" s="63">
        <f t="shared" si="1090"/>
        <v>42593</v>
      </c>
      <c r="BW950" s="62">
        <f t="shared" si="1090"/>
        <v>42621</v>
      </c>
      <c r="BX950" s="63">
        <f t="shared" si="1090"/>
        <v>42649</v>
      </c>
      <c r="BY950" s="62">
        <f t="shared" si="1090"/>
        <v>42698</v>
      </c>
      <c r="BZ950" s="63">
        <f t="shared" si="1090"/>
        <v>42726</v>
      </c>
      <c r="CA950" s="105">
        <f t="shared" si="1090"/>
        <v>42761</v>
      </c>
      <c r="CB950" s="62">
        <f t="shared" si="1090"/>
        <v>42796</v>
      </c>
      <c r="CC950" s="63">
        <f t="shared" si="1090"/>
        <v>42831</v>
      </c>
      <c r="CD950" s="62">
        <f t="shared" si="1090"/>
        <v>42866</v>
      </c>
      <c r="CE950" s="63" t="s">
        <v>106</v>
      </c>
      <c r="CF950" s="62">
        <f t="shared" si="1090"/>
        <v>42529</v>
      </c>
      <c r="CG950" s="62">
        <f t="shared" si="1090"/>
        <v>42936</v>
      </c>
      <c r="CH950" s="890"/>
      <c r="CQ950" s="814"/>
      <c r="CR950" s="814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M950" s="814"/>
    </row>
    <row r="951" spans="1:122" s="18" customFormat="1" ht="30" hidden="1" customHeight="1" x14ac:dyDescent="0.25">
      <c r="A951" s="4722"/>
      <c r="B951" s="4685"/>
      <c r="C951" s="2079" t="s">
        <v>59</v>
      </c>
      <c r="D951" s="2079" t="s">
        <v>59</v>
      </c>
      <c r="E951" s="1774">
        <v>40504</v>
      </c>
      <c r="F951" s="1775">
        <v>40527</v>
      </c>
      <c r="G951" s="1774">
        <v>40553</v>
      </c>
      <c r="H951" s="1775">
        <f>H950-1</f>
        <v>40233</v>
      </c>
      <c r="I951" s="1774">
        <f>I950-1</f>
        <v>40632</v>
      </c>
      <c r="J951" s="1775">
        <f>J950-1</f>
        <v>40295</v>
      </c>
      <c r="K951" s="1774">
        <f>K950-1</f>
        <v>40688</v>
      </c>
      <c r="L951" s="1775" t="s">
        <v>25</v>
      </c>
      <c r="M951" s="1774">
        <f t="shared" ref="M951:R951" si="1091">M950-1</f>
        <v>40730</v>
      </c>
      <c r="N951" s="1898">
        <f t="shared" si="1091"/>
        <v>40765</v>
      </c>
      <c r="O951" s="1774">
        <f t="shared" si="1091"/>
        <v>40800</v>
      </c>
      <c r="P951" s="1775">
        <f t="shared" si="1091"/>
        <v>40835</v>
      </c>
      <c r="Q951" s="1774">
        <f t="shared" si="1091"/>
        <v>40884</v>
      </c>
      <c r="R951" s="1775">
        <f t="shared" si="1091"/>
        <v>40919</v>
      </c>
      <c r="S951" s="1898">
        <f>S950-1</f>
        <v>40940</v>
      </c>
      <c r="T951" s="1774">
        <f>T950-1</f>
        <v>40975</v>
      </c>
      <c r="U951" s="1775">
        <v>40644</v>
      </c>
      <c r="V951" s="1899">
        <v>41038</v>
      </c>
      <c r="W951" s="1775">
        <f>W950-1</f>
        <v>41080</v>
      </c>
      <c r="X951" s="1774" t="e">
        <f>X950-1</f>
        <v>#VALUE!</v>
      </c>
      <c r="Y951" s="1774">
        <v>41108</v>
      </c>
      <c r="Z951" s="1899">
        <v>41143</v>
      </c>
      <c r="AA951" s="2080">
        <v>41179</v>
      </c>
      <c r="AB951" s="1898">
        <f>AB950-1</f>
        <v>40840</v>
      </c>
      <c r="AC951" s="1918">
        <v>41233</v>
      </c>
      <c r="AD951" s="1918">
        <v>41262</v>
      </c>
      <c r="AE951" s="1898">
        <f>AE950-1</f>
        <v>40938</v>
      </c>
      <c r="AF951" s="1898">
        <f>AF950-1</f>
        <v>41339</v>
      </c>
      <c r="AG951" s="1898">
        <f>AG950-1</f>
        <v>41359</v>
      </c>
      <c r="AH951" s="1898">
        <f>AH950-1</f>
        <v>41395</v>
      </c>
      <c r="AI951" s="1898">
        <f>AI950-1</f>
        <v>41416</v>
      </c>
      <c r="AJ951" s="1898" t="s">
        <v>25</v>
      </c>
      <c r="AK951" s="1898">
        <f t="shared" ref="AK951:AR951" si="1092">AK950-1</f>
        <v>41451</v>
      </c>
      <c r="AL951" s="1898">
        <f t="shared" si="1092"/>
        <v>41479</v>
      </c>
      <c r="AM951" s="1898">
        <f t="shared" si="1092"/>
        <v>41514</v>
      </c>
      <c r="AN951" s="1774">
        <f t="shared" si="1092"/>
        <v>41542</v>
      </c>
      <c r="AO951" s="1775">
        <f t="shared" si="1092"/>
        <v>41577</v>
      </c>
      <c r="AP951" s="1898">
        <f t="shared" si="1092"/>
        <v>41612</v>
      </c>
      <c r="AQ951" s="1898">
        <f t="shared" si="1092"/>
        <v>41303</v>
      </c>
      <c r="AR951" s="1774">
        <f t="shared" si="1092"/>
        <v>41689</v>
      </c>
      <c r="AS951" s="1774">
        <f>AS950-1</f>
        <v>41717</v>
      </c>
      <c r="AT951" s="1774">
        <f>AT950-1</f>
        <v>41752</v>
      </c>
      <c r="AU951" s="1774" t="s">
        <v>106</v>
      </c>
      <c r="AV951" s="1774">
        <v>41794</v>
      </c>
      <c r="AW951" s="1774">
        <f t="shared" ref="AW951:CG951" si="1093">AW950-1</f>
        <v>41457</v>
      </c>
      <c r="AX951" s="1774">
        <f t="shared" si="1093"/>
        <v>41872</v>
      </c>
      <c r="AY951" s="1774">
        <f t="shared" si="1093"/>
        <v>41892</v>
      </c>
      <c r="AZ951" s="1774">
        <f t="shared" si="1093"/>
        <v>41934</v>
      </c>
      <c r="BA951" s="1723">
        <f t="shared" si="1093"/>
        <v>41962</v>
      </c>
      <c r="BB951" s="1723">
        <f t="shared" si="1093"/>
        <v>41991</v>
      </c>
      <c r="BC951" s="1723">
        <f t="shared" si="1093"/>
        <v>42032</v>
      </c>
      <c r="BD951" s="1723">
        <f t="shared" si="1093"/>
        <v>42067</v>
      </c>
      <c r="BE951" s="1723">
        <f t="shared" si="1093"/>
        <v>42102</v>
      </c>
      <c r="BF951" s="1723">
        <f t="shared" si="1093"/>
        <v>42130</v>
      </c>
      <c r="BG951" s="1725" t="s">
        <v>106</v>
      </c>
      <c r="BH951" s="1723">
        <f t="shared" si="1093"/>
        <v>42172</v>
      </c>
      <c r="BI951" s="1724">
        <f t="shared" si="1093"/>
        <v>42207</v>
      </c>
      <c r="BJ951" s="1723">
        <f t="shared" si="1093"/>
        <v>42242</v>
      </c>
      <c r="BK951" s="1724">
        <f t="shared" si="1093"/>
        <v>42263</v>
      </c>
      <c r="BL951" s="1723">
        <f t="shared" si="1093"/>
        <v>42284</v>
      </c>
      <c r="BM951" s="1723">
        <f t="shared" si="1093"/>
        <v>42319</v>
      </c>
      <c r="BN951" s="1725">
        <f t="shared" si="1093"/>
        <v>42354</v>
      </c>
      <c r="BO951" s="1723">
        <f t="shared" si="1093"/>
        <v>42389</v>
      </c>
      <c r="BP951" s="1724">
        <f t="shared" si="1093"/>
        <v>42424</v>
      </c>
      <c r="BQ951" s="1723">
        <f t="shared" si="1093"/>
        <v>42459</v>
      </c>
      <c r="BR951" s="1724">
        <f t="shared" si="1093"/>
        <v>42508</v>
      </c>
      <c r="BS951" s="1723">
        <f t="shared" si="1093"/>
        <v>42508</v>
      </c>
      <c r="BT951" s="1724">
        <f t="shared" si="1093"/>
        <v>42522</v>
      </c>
      <c r="BU951" s="1723">
        <f t="shared" si="1093"/>
        <v>42550</v>
      </c>
      <c r="BV951" s="1724">
        <f t="shared" si="1093"/>
        <v>42592</v>
      </c>
      <c r="BW951" s="1723">
        <f t="shared" si="1093"/>
        <v>42620</v>
      </c>
      <c r="BX951" s="1724">
        <f t="shared" si="1093"/>
        <v>42648</v>
      </c>
      <c r="BY951" s="1723">
        <f t="shared" si="1093"/>
        <v>42697</v>
      </c>
      <c r="BZ951" s="1724">
        <f t="shared" si="1093"/>
        <v>42725</v>
      </c>
      <c r="CA951" s="1725">
        <f t="shared" si="1093"/>
        <v>42760</v>
      </c>
      <c r="CB951" s="1723">
        <f t="shared" si="1093"/>
        <v>42795</v>
      </c>
      <c r="CC951" s="1724">
        <f t="shared" si="1093"/>
        <v>42830</v>
      </c>
      <c r="CD951" s="1723">
        <f t="shared" si="1093"/>
        <v>42865</v>
      </c>
      <c r="CE951" s="1724" t="s">
        <v>106</v>
      </c>
      <c r="CF951" s="1723">
        <f t="shared" si="1093"/>
        <v>42528</v>
      </c>
      <c r="CG951" s="1723">
        <f t="shared" si="1093"/>
        <v>42935</v>
      </c>
      <c r="CH951" s="890"/>
      <c r="CQ951" s="814"/>
      <c r="CR951" s="814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M951" s="814"/>
    </row>
    <row r="952" spans="1:122" s="508" customFormat="1" ht="30" hidden="1" customHeight="1" x14ac:dyDescent="0.25">
      <c r="A952" s="4722"/>
      <c r="B952" s="4685"/>
      <c r="C952" s="909" t="s">
        <v>51</v>
      </c>
      <c r="D952" s="909" t="s">
        <v>51</v>
      </c>
      <c r="E952" s="151">
        <v>40497</v>
      </c>
      <c r="F952" s="146">
        <f>F951-7</f>
        <v>40520</v>
      </c>
      <c r="G952" s="151">
        <f>G951-7</f>
        <v>40546</v>
      </c>
      <c r="H952" s="146" t="s">
        <v>67</v>
      </c>
      <c r="I952" s="151">
        <f>I951-7</f>
        <v>40625</v>
      </c>
      <c r="J952" s="146">
        <f>J951-7</f>
        <v>40288</v>
      </c>
      <c r="K952" s="151">
        <f>K951-7</f>
        <v>40681</v>
      </c>
      <c r="L952" s="146" t="s">
        <v>25</v>
      </c>
      <c r="M952" s="151">
        <f t="shared" ref="M952:W952" si="1094">M951-7</f>
        <v>40723</v>
      </c>
      <c r="N952" s="509">
        <f t="shared" si="1094"/>
        <v>40758</v>
      </c>
      <c r="O952" s="151">
        <f t="shared" si="1094"/>
        <v>40793</v>
      </c>
      <c r="P952" s="146">
        <f t="shared" si="1094"/>
        <v>40828</v>
      </c>
      <c r="Q952" s="151">
        <f t="shared" si="1094"/>
        <v>40877</v>
      </c>
      <c r="R952" s="146">
        <f t="shared" si="1094"/>
        <v>40912</v>
      </c>
      <c r="S952" s="509">
        <f t="shared" si="1094"/>
        <v>40933</v>
      </c>
      <c r="T952" s="151">
        <f t="shared" si="1094"/>
        <v>40968</v>
      </c>
      <c r="U952" s="146">
        <f t="shared" si="1094"/>
        <v>40637</v>
      </c>
      <c r="V952" s="151">
        <f t="shared" si="1094"/>
        <v>41031</v>
      </c>
      <c r="W952" s="146">
        <f t="shared" si="1094"/>
        <v>41073</v>
      </c>
      <c r="X952" s="151" t="s">
        <v>25</v>
      </c>
      <c r="Y952" s="151">
        <f t="shared" ref="Y952:AI952" si="1095">Y951-7</f>
        <v>41101</v>
      </c>
      <c r="Z952" s="151">
        <f t="shared" si="1095"/>
        <v>41136</v>
      </c>
      <c r="AA952" s="894">
        <f t="shared" si="1095"/>
        <v>41172</v>
      </c>
      <c r="AB952" s="509">
        <f t="shared" si="1095"/>
        <v>40833</v>
      </c>
      <c r="AC952" s="509">
        <f t="shared" si="1095"/>
        <v>41226</v>
      </c>
      <c r="AD952" s="509">
        <f t="shared" si="1095"/>
        <v>41255</v>
      </c>
      <c r="AE952" s="509">
        <f t="shared" si="1095"/>
        <v>40931</v>
      </c>
      <c r="AF952" s="509">
        <f t="shared" si="1095"/>
        <v>41332</v>
      </c>
      <c r="AG952" s="509">
        <f t="shared" si="1095"/>
        <v>41352</v>
      </c>
      <c r="AH952" s="509">
        <f t="shared" si="1095"/>
        <v>41388</v>
      </c>
      <c r="AI952" s="509">
        <f t="shared" si="1095"/>
        <v>41409</v>
      </c>
      <c r="AJ952" s="509" t="s">
        <v>25</v>
      </c>
      <c r="AK952" s="509">
        <f>AK951-7</f>
        <v>41444</v>
      </c>
      <c r="AL952" s="509">
        <f>AL951-7</f>
        <v>41472</v>
      </c>
      <c r="AM952" s="509">
        <f t="shared" ref="AM952:AR952" si="1096">AM951-7</f>
        <v>41507</v>
      </c>
      <c r="AN952" s="151">
        <f t="shared" si="1096"/>
        <v>41535</v>
      </c>
      <c r="AO952" s="146">
        <f t="shared" si="1096"/>
        <v>41570</v>
      </c>
      <c r="AP952" s="509">
        <f t="shared" si="1096"/>
        <v>41605</v>
      </c>
      <c r="AQ952" s="509">
        <f t="shared" si="1096"/>
        <v>41296</v>
      </c>
      <c r="AR952" s="151">
        <f t="shared" si="1096"/>
        <v>41682</v>
      </c>
      <c r="AS952" s="151">
        <f>AS951-7</f>
        <v>41710</v>
      </c>
      <c r="AT952" s="151">
        <f>AT951-7</f>
        <v>41745</v>
      </c>
      <c r="AU952" s="151" t="s">
        <v>106</v>
      </c>
      <c r="AV952" s="151">
        <v>41787</v>
      </c>
      <c r="AW952" s="151">
        <f t="shared" ref="AW952:CG952" si="1097">AW951-7</f>
        <v>41450</v>
      </c>
      <c r="AX952" s="151">
        <f t="shared" si="1097"/>
        <v>41865</v>
      </c>
      <c r="AY952" s="151">
        <f t="shared" si="1097"/>
        <v>41885</v>
      </c>
      <c r="AZ952" s="151">
        <f t="shared" si="1097"/>
        <v>41927</v>
      </c>
      <c r="BA952" s="151">
        <f t="shared" si="1097"/>
        <v>41955</v>
      </c>
      <c r="BB952" s="151">
        <f t="shared" si="1097"/>
        <v>41984</v>
      </c>
      <c r="BC952" s="151">
        <f t="shared" si="1097"/>
        <v>42025</v>
      </c>
      <c r="BD952" s="151">
        <f t="shared" si="1097"/>
        <v>42060</v>
      </c>
      <c r="BE952" s="151">
        <f t="shared" si="1097"/>
        <v>42095</v>
      </c>
      <c r="BF952" s="151">
        <f t="shared" si="1097"/>
        <v>42123</v>
      </c>
      <c r="BG952" s="509" t="s">
        <v>106</v>
      </c>
      <c r="BH952" s="151">
        <f t="shared" si="1097"/>
        <v>42165</v>
      </c>
      <c r="BI952" s="146">
        <f t="shared" si="1097"/>
        <v>42200</v>
      </c>
      <c r="BJ952" s="151">
        <f t="shared" si="1097"/>
        <v>42235</v>
      </c>
      <c r="BK952" s="146">
        <f t="shared" si="1097"/>
        <v>42256</v>
      </c>
      <c r="BL952" s="151">
        <f t="shared" si="1097"/>
        <v>42277</v>
      </c>
      <c r="BM952" s="151">
        <f t="shared" si="1097"/>
        <v>42312</v>
      </c>
      <c r="BN952" s="509">
        <f t="shared" si="1097"/>
        <v>42347</v>
      </c>
      <c r="BO952" s="151">
        <f t="shared" si="1097"/>
        <v>42382</v>
      </c>
      <c r="BP952" s="146">
        <f t="shared" si="1097"/>
        <v>42417</v>
      </c>
      <c r="BQ952" s="151">
        <f t="shared" si="1097"/>
        <v>42452</v>
      </c>
      <c r="BR952" s="146">
        <f t="shared" si="1097"/>
        <v>42501</v>
      </c>
      <c r="BS952" s="151">
        <f t="shared" si="1097"/>
        <v>42501</v>
      </c>
      <c r="BT952" s="146">
        <f t="shared" si="1097"/>
        <v>42515</v>
      </c>
      <c r="BU952" s="151">
        <f t="shared" si="1097"/>
        <v>42543</v>
      </c>
      <c r="BV952" s="146">
        <f t="shared" si="1097"/>
        <v>42585</v>
      </c>
      <c r="BW952" s="151">
        <f t="shared" si="1097"/>
        <v>42613</v>
      </c>
      <c r="BX952" s="146">
        <f t="shared" si="1097"/>
        <v>42641</v>
      </c>
      <c r="BY952" s="151">
        <f t="shared" si="1097"/>
        <v>42690</v>
      </c>
      <c r="BZ952" s="146">
        <f t="shared" si="1097"/>
        <v>42718</v>
      </c>
      <c r="CA952" s="509">
        <f t="shared" si="1097"/>
        <v>42753</v>
      </c>
      <c r="CB952" s="151">
        <f t="shared" si="1097"/>
        <v>42788</v>
      </c>
      <c r="CC952" s="146">
        <f t="shared" si="1097"/>
        <v>42823</v>
      </c>
      <c r="CD952" s="151">
        <f t="shared" si="1097"/>
        <v>42858</v>
      </c>
      <c r="CE952" s="146" t="s">
        <v>106</v>
      </c>
      <c r="CF952" s="151">
        <f t="shared" si="1097"/>
        <v>42521</v>
      </c>
      <c r="CG952" s="151">
        <f t="shared" si="1097"/>
        <v>42928</v>
      </c>
      <c r="CH952" s="890"/>
      <c r="CI952" s="18"/>
      <c r="CJ952" s="18"/>
      <c r="CK952" s="18"/>
      <c r="CL952" s="18"/>
      <c r="CM952" s="18"/>
      <c r="CN952" s="18"/>
      <c r="CO952" s="18"/>
      <c r="CP952" s="18"/>
      <c r="CQ952" s="814"/>
      <c r="CR952" s="814"/>
      <c r="CS952" s="18"/>
      <c r="CT952" s="18"/>
      <c r="CU952" s="18"/>
      <c r="CV952" s="18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18"/>
      <c r="DM952" s="814"/>
      <c r="DN952" s="18"/>
      <c r="DO952" s="18"/>
      <c r="DP952" s="18"/>
      <c r="DQ952" s="18"/>
      <c r="DR952" s="18"/>
    </row>
    <row r="953" spans="1:122" s="18" customFormat="1" ht="30" hidden="1" customHeight="1" x14ac:dyDescent="0.25">
      <c r="A953" s="4722"/>
      <c r="B953" s="4685"/>
      <c r="C953" s="137" t="s">
        <v>74</v>
      </c>
      <c r="D953" s="137" t="s">
        <v>74</v>
      </c>
      <c r="E953" s="62">
        <v>40498</v>
      </c>
      <c r="F953" s="51">
        <f>F955+4</f>
        <v>40519</v>
      </c>
      <c r="G953" s="62">
        <f>G955+4</f>
        <v>40540</v>
      </c>
      <c r="H953" s="142" t="s">
        <v>67</v>
      </c>
      <c r="I953" s="62">
        <f>I955+4</f>
        <v>40624</v>
      </c>
      <c r="J953" s="51">
        <f>J955+4</f>
        <v>40287</v>
      </c>
      <c r="K953" s="50">
        <f>K955+4</f>
        <v>40680</v>
      </c>
      <c r="L953" s="63" t="s">
        <v>25</v>
      </c>
      <c r="M953" s="50">
        <f t="shared" ref="M953:R953" si="1098">M955+4</f>
        <v>40722</v>
      </c>
      <c r="N953" s="105">
        <f t="shared" si="1098"/>
        <v>40757</v>
      </c>
      <c r="O953" s="62">
        <f t="shared" si="1098"/>
        <v>40792</v>
      </c>
      <c r="P953" s="63">
        <f t="shared" si="1098"/>
        <v>40827</v>
      </c>
      <c r="Q953" s="62">
        <f t="shared" si="1098"/>
        <v>40876</v>
      </c>
      <c r="R953" s="64">
        <f t="shared" si="1098"/>
        <v>40897</v>
      </c>
      <c r="S953" s="339">
        <v>40904</v>
      </c>
      <c r="T953" s="62">
        <f>T955+4</f>
        <v>40961</v>
      </c>
      <c r="U953" s="63">
        <f>U955+4</f>
        <v>40629</v>
      </c>
      <c r="V953" s="62">
        <f>V955+4</f>
        <v>41023</v>
      </c>
      <c r="W953" s="63">
        <f>W955+4</f>
        <v>41065</v>
      </c>
      <c r="X953" s="62" t="s">
        <v>25</v>
      </c>
      <c r="Y953" s="62">
        <f t="shared" ref="Y953:AE953" si="1099">Y955+4</f>
        <v>41093</v>
      </c>
      <c r="Z953" s="62">
        <f t="shared" si="1099"/>
        <v>41128</v>
      </c>
      <c r="AA953" s="107">
        <f t="shared" si="1099"/>
        <v>41163</v>
      </c>
      <c r="AB953" s="62">
        <f t="shared" si="1099"/>
        <v>40826</v>
      </c>
      <c r="AC953" s="62">
        <f t="shared" si="1099"/>
        <v>41585</v>
      </c>
      <c r="AD953" s="191">
        <f t="shared" si="1099"/>
        <v>41253</v>
      </c>
      <c r="AE953" s="62">
        <f t="shared" si="1099"/>
        <v>40924</v>
      </c>
      <c r="AF953" s="62">
        <f>AF955+5</f>
        <v>41324</v>
      </c>
      <c r="AG953" s="62">
        <f>AG955+4</f>
        <v>41344</v>
      </c>
      <c r="AH953" s="62">
        <f>AH955+4</f>
        <v>41380</v>
      </c>
      <c r="AI953" s="62">
        <f>AI955+4</f>
        <v>41394</v>
      </c>
      <c r="AJ953" s="62" t="s">
        <v>25</v>
      </c>
      <c r="AK953" s="62">
        <f>AK955+4</f>
        <v>41436</v>
      </c>
      <c r="AL953" s="105">
        <f>AL955+4</f>
        <v>41458</v>
      </c>
      <c r="AM953" s="105">
        <f t="shared" ref="AM953:AR953" si="1100">AM955+4</f>
        <v>41492</v>
      </c>
      <c r="AN953" s="62">
        <f t="shared" si="1100"/>
        <v>41521</v>
      </c>
      <c r="AO953" s="107">
        <f t="shared" si="1100"/>
        <v>41556</v>
      </c>
      <c r="AP953" s="62">
        <f t="shared" si="1100"/>
        <v>41591</v>
      </c>
      <c r="AQ953" s="105">
        <f t="shared" si="1100"/>
        <v>41302</v>
      </c>
      <c r="AR953" s="62">
        <f t="shared" si="1100"/>
        <v>41688</v>
      </c>
      <c r="AS953" s="62">
        <f>AS955+4</f>
        <v>41716</v>
      </c>
      <c r="AT953" s="62">
        <f>AT955+4</f>
        <v>41751</v>
      </c>
      <c r="AU953" s="62" t="s">
        <v>106</v>
      </c>
      <c r="AV953" s="62">
        <v>41773</v>
      </c>
      <c r="AW953" s="62">
        <f t="shared" ref="AW953:CG953" si="1101">AW955+4</f>
        <v>41456</v>
      </c>
      <c r="AX953" s="62">
        <f t="shared" si="1101"/>
        <v>41871</v>
      </c>
      <c r="AY953" s="62">
        <f t="shared" si="1101"/>
        <v>41891</v>
      </c>
      <c r="AZ953" s="62">
        <f t="shared" si="1101"/>
        <v>41933</v>
      </c>
      <c r="BA953" s="62">
        <f t="shared" si="1101"/>
        <v>41961</v>
      </c>
      <c r="BB953" s="62">
        <f t="shared" si="1101"/>
        <v>41990</v>
      </c>
      <c r="BC953" s="62">
        <f t="shared" si="1101"/>
        <v>42031</v>
      </c>
      <c r="BD953" s="62">
        <f t="shared" si="1101"/>
        <v>42066</v>
      </c>
      <c r="BE953" s="62">
        <f t="shared" si="1101"/>
        <v>42101</v>
      </c>
      <c r="BF953" s="62">
        <f t="shared" si="1101"/>
        <v>42129</v>
      </c>
      <c r="BG953" s="105" t="s">
        <v>106</v>
      </c>
      <c r="BH953" s="62">
        <f t="shared" si="1101"/>
        <v>42171</v>
      </c>
      <c r="BI953" s="63">
        <f t="shared" si="1101"/>
        <v>42206</v>
      </c>
      <c r="BJ953" s="62">
        <f t="shared" si="1101"/>
        <v>42241</v>
      </c>
      <c r="BK953" s="63">
        <f t="shared" si="1101"/>
        <v>42262</v>
      </c>
      <c r="BL953" s="62">
        <f t="shared" si="1101"/>
        <v>42283</v>
      </c>
      <c r="BM953" s="62">
        <f t="shared" si="1101"/>
        <v>42318</v>
      </c>
      <c r="BN953" s="105">
        <f t="shared" si="1101"/>
        <v>42353</v>
      </c>
      <c r="BO953" s="62">
        <f t="shared" si="1101"/>
        <v>42388</v>
      </c>
      <c r="BP953" s="63">
        <f t="shared" si="1101"/>
        <v>42423</v>
      </c>
      <c r="BQ953" s="62">
        <f t="shared" si="1101"/>
        <v>42458</v>
      </c>
      <c r="BR953" s="63">
        <f t="shared" si="1101"/>
        <v>42493</v>
      </c>
      <c r="BS953" s="62">
        <f t="shared" si="1101"/>
        <v>42493</v>
      </c>
      <c r="BT953" s="63">
        <f t="shared" si="1101"/>
        <v>42507</v>
      </c>
      <c r="BU953" s="62">
        <f t="shared" si="1101"/>
        <v>42535</v>
      </c>
      <c r="BV953" s="63">
        <f t="shared" si="1101"/>
        <v>42577</v>
      </c>
      <c r="BW953" s="62">
        <f t="shared" si="1101"/>
        <v>42605</v>
      </c>
      <c r="BX953" s="63">
        <f t="shared" si="1101"/>
        <v>42633</v>
      </c>
      <c r="BY953" s="62">
        <f t="shared" si="1101"/>
        <v>42682</v>
      </c>
      <c r="BZ953" s="63">
        <f t="shared" si="1101"/>
        <v>42710</v>
      </c>
      <c r="CA953" s="105">
        <f t="shared" si="1101"/>
        <v>42745</v>
      </c>
      <c r="CB953" s="62">
        <f t="shared" si="1101"/>
        <v>42780</v>
      </c>
      <c r="CC953" s="63">
        <f t="shared" si="1101"/>
        <v>42815</v>
      </c>
      <c r="CD953" s="62">
        <f t="shared" si="1101"/>
        <v>42850</v>
      </c>
      <c r="CE953" s="63" t="s">
        <v>106</v>
      </c>
      <c r="CF953" s="62">
        <f t="shared" si="1101"/>
        <v>42513</v>
      </c>
      <c r="CG953" s="62">
        <f t="shared" si="1101"/>
        <v>42920</v>
      </c>
      <c r="CH953" s="890"/>
      <c r="CQ953" s="814"/>
      <c r="CR953" s="814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M953" s="814"/>
    </row>
    <row r="954" spans="1:122" s="18" customFormat="1" ht="30" hidden="1" customHeight="1" x14ac:dyDescent="0.25">
      <c r="A954" s="4722"/>
      <c r="B954" s="4685"/>
      <c r="C954" s="258" t="s">
        <v>132</v>
      </c>
      <c r="D954" s="258" t="s">
        <v>132</v>
      </c>
      <c r="E954" s="119"/>
      <c r="F954" s="60"/>
      <c r="G954" s="119"/>
      <c r="H954" s="257"/>
      <c r="I954" s="119"/>
      <c r="J954" s="60"/>
      <c r="K954" s="59"/>
      <c r="L954" s="257"/>
      <c r="M954" s="59"/>
      <c r="N954" s="260"/>
      <c r="O954" s="119">
        <f>O956+7</f>
        <v>40793</v>
      </c>
      <c r="P954" s="257">
        <f>P956+7</f>
        <v>40828</v>
      </c>
      <c r="Q954" s="119">
        <f>Q956+7</f>
        <v>40877</v>
      </c>
      <c r="R954" s="257">
        <f>R956+7</f>
        <v>40898</v>
      </c>
      <c r="S954" s="260" t="e">
        <f>S956+7</f>
        <v>#VALUE!</v>
      </c>
      <c r="T954" s="119">
        <f>T956+6</f>
        <v>40961</v>
      </c>
      <c r="U954" s="257">
        <f>U956+6</f>
        <v>40629</v>
      </c>
      <c r="V954" s="119">
        <f>V956+6</f>
        <v>41023</v>
      </c>
      <c r="W954" s="257">
        <f>W956+6</f>
        <v>41065</v>
      </c>
      <c r="X954" s="119" t="s">
        <v>25</v>
      </c>
      <c r="Y954" s="119">
        <f t="shared" ref="Y954:AE954" si="1102">Y956+6</f>
        <v>41093</v>
      </c>
      <c r="Z954" s="119">
        <f t="shared" si="1102"/>
        <v>41127</v>
      </c>
      <c r="AA954" s="344">
        <f t="shared" si="1102"/>
        <v>41163</v>
      </c>
      <c r="AB954" s="119">
        <f t="shared" si="1102"/>
        <v>40826</v>
      </c>
      <c r="AC954" s="119">
        <f t="shared" si="1102"/>
        <v>41585</v>
      </c>
      <c r="AD954" s="195">
        <f t="shared" si="1102"/>
        <v>41253</v>
      </c>
      <c r="AE954" s="119">
        <f t="shared" si="1102"/>
        <v>40924</v>
      </c>
      <c r="AF954" s="119">
        <f>AF956+6</f>
        <v>41323</v>
      </c>
      <c r="AG954" s="119">
        <f>AG956+6</f>
        <v>41344</v>
      </c>
      <c r="AH954" s="119">
        <f>AH956+6</f>
        <v>41380</v>
      </c>
      <c r="AI954" s="119">
        <f>AI956+6</f>
        <v>41395</v>
      </c>
      <c r="AJ954" s="119" t="s">
        <v>25</v>
      </c>
      <c r="AK954" s="119">
        <f>AK956+6</f>
        <v>41436</v>
      </c>
      <c r="AL954" s="260">
        <f>AL956+6</f>
        <v>41458</v>
      </c>
      <c r="AM954" s="260">
        <f t="shared" ref="AM954:AR954" si="1103">AM956+6</f>
        <v>41493</v>
      </c>
      <c r="AN954" s="119">
        <f t="shared" si="1103"/>
        <v>41521</v>
      </c>
      <c r="AO954" s="344">
        <f t="shared" si="1103"/>
        <v>41556</v>
      </c>
      <c r="AP954" s="119">
        <f t="shared" si="1103"/>
        <v>41591</v>
      </c>
      <c r="AQ954" s="260">
        <f t="shared" si="1103"/>
        <v>41302</v>
      </c>
      <c r="AR954" s="119">
        <f t="shared" si="1103"/>
        <v>41688</v>
      </c>
      <c r="AS954" s="119">
        <f>AS956+6</f>
        <v>41716</v>
      </c>
      <c r="AT954" s="119">
        <f>AT956+6</f>
        <v>41751</v>
      </c>
      <c r="AU954" s="119" t="s">
        <v>106</v>
      </c>
      <c r="AV954" s="119">
        <v>41773</v>
      </c>
      <c r="AW954" s="119">
        <f t="shared" ref="AW954:CG954" si="1104">AW956+6</f>
        <v>41456</v>
      </c>
      <c r="AX954" s="119">
        <f t="shared" si="1104"/>
        <v>41871</v>
      </c>
      <c r="AY954" s="119">
        <f t="shared" si="1104"/>
        <v>41891</v>
      </c>
      <c r="AZ954" s="119">
        <f t="shared" si="1104"/>
        <v>41933</v>
      </c>
      <c r="BA954" s="119">
        <f t="shared" si="1104"/>
        <v>41961</v>
      </c>
      <c r="BB954" s="119">
        <f t="shared" si="1104"/>
        <v>41990</v>
      </c>
      <c r="BC954" s="119">
        <f t="shared" si="1104"/>
        <v>42031</v>
      </c>
      <c r="BD954" s="119">
        <f t="shared" si="1104"/>
        <v>42066</v>
      </c>
      <c r="BE954" s="119">
        <f t="shared" si="1104"/>
        <v>42101</v>
      </c>
      <c r="BF954" s="119">
        <f t="shared" si="1104"/>
        <v>42129</v>
      </c>
      <c r="BG954" s="260" t="s">
        <v>106</v>
      </c>
      <c r="BH954" s="119">
        <f t="shared" si="1104"/>
        <v>42171</v>
      </c>
      <c r="BI954" s="257">
        <f t="shared" si="1104"/>
        <v>42206</v>
      </c>
      <c r="BJ954" s="119">
        <f t="shared" si="1104"/>
        <v>42241</v>
      </c>
      <c r="BK954" s="257">
        <f t="shared" si="1104"/>
        <v>42262</v>
      </c>
      <c r="BL954" s="119">
        <f t="shared" si="1104"/>
        <v>42283</v>
      </c>
      <c r="BM954" s="119">
        <f t="shared" si="1104"/>
        <v>42318</v>
      </c>
      <c r="BN954" s="260">
        <f t="shared" si="1104"/>
        <v>42353</v>
      </c>
      <c r="BO954" s="119">
        <f t="shared" si="1104"/>
        <v>42388</v>
      </c>
      <c r="BP954" s="257">
        <f t="shared" si="1104"/>
        <v>42423</v>
      </c>
      <c r="BQ954" s="119">
        <f t="shared" si="1104"/>
        <v>42458</v>
      </c>
      <c r="BR954" s="257">
        <f t="shared" si="1104"/>
        <v>42493</v>
      </c>
      <c r="BS954" s="119">
        <f t="shared" si="1104"/>
        <v>42493</v>
      </c>
      <c r="BT954" s="257">
        <f t="shared" si="1104"/>
        <v>42507</v>
      </c>
      <c r="BU954" s="119">
        <f t="shared" si="1104"/>
        <v>42535</v>
      </c>
      <c r="BV954" s="257">
        <f t="shared" si="1104"/>
        <v>42577</v>
      </c>
      <c r="BW954" s="119">
        <f t="shared" si="1104"/>
        <v>42605</v>
      </c>
      <c r="BX954" s="257">
        <f t="shared" si="1104"/>
        <v>42633</v>
      </c>
      <c r="BY954" s="119">
        <f t="shared" si="1104"/>
        <v>42682</v>
      </c>
      <c r="BZ954" s="257">
        <f t="shared" si="1104"/>
        <v>42710</v>
      </c>
      <c r="CA954" s="260">
        <f t="shared" si="1104"/>
        <v>42745</v>
      </c>
      <c r="CB954" s="119">
        <f t="shared" si="1104"/>
        <v>42780</v>
      </c>
      <c r="CC954" s="257">
        <f t="shared" si="1104"/>
        <v>42815</v>
      </c>
      <c r="CD954" s="119">
        <f t="shared" si="1104"/>
        <v>42850</v>
      </c>
      <c r="CE954" s="257" t="s">
        <v>106</v>
      </c>
      <c r="CF954" s="119">
        <f t="shared" si="1104"/>
        <v>42513</v>
      </c>
      <c r="CG954" s="119">
        <f t="shared" si="1104"/>
        <v>42920</v>
      </c>
      <c r="CH954" s="890"/>
      <c r="CQ954" s="814"/>
      <c r="CR954" s="814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M954" s="814"/>
    </row>
    <row r="955" spans="1:122" s="18" customFormat="1" ht="30" hidden="1" customHeight="1" x14ac:dyDescent="0.25">
      <c r="A955" s="4722"/>
      <c r="B955" s="4685"/>
      <c r="C955" s="134" t="s">
        <v>21</v>
      </c>
      <c r="D955" s="134" t="s">
        <v>21</v>
      </c>
      <c r="E955" s="62">
        <v>40494</v>
      </c>
      <c r="F955" s="51">
        <f>F956+2</f>
        <v>40515</v>
      </c>
      <c r="G955" s="62">
        <f>G956+2</f>
        <v>40536</v>
      </c>
      <c r="H955" s="142" t="s">
        <v>67</v>
      </c>
      <c r="I955" s="62">
        <f t="shared" ref="I955:Y955" si="1105">I956+2</f>
        <v>40620</v>
      </c>
      <c r="J955" s="51">
        <f t="shared" si="1105"/>
        <v>40283</v>
      </c>
      <c r="K955" s="50">
        <f t="shared" si="1105"/>
        <v>40676</v>
      </c>
      <c r="L955" s="63" t="s">
        <v>25</v>
      </c>
      <c r="M955" s="50">
        <f t="shared" si="1105"/>
        <v>40718</v>
      </c>
      <c r="N955" s="105">
        <f t="shared" si="1105"/>
        <v>40753</v>
      </c>
      <c r="O955" s="62">
        <f t="shared" si="1105"/>
        <v>40788</v>
      </c>
      <c r="P955" s="63">
        <f t="shared" si="1105"/>
        <v>40823</v>
      </c>
      <c r="Q955" s="62">
        <f t="shared" si="1105"/>
        <v>40872</v>
      </c>
      <c r="R955" s="64">
        <f t="shared" si="1105"/>
        <v>40893</v>
      </c>
      <c r="S955" s="339" t="s">
        <v>54</v>
      </c>
      <c r="T955" s="62">
        <f t="shared" si="1105"/>
        <v>40957</v>
      </c>
      <c r="U955" s="63">
        <f t="shared" si="1105"/>
        <v>40625</v>
      </c>
      <c r="V955" s="62">
        <f t="shared" si="1105"/>
        <v>41019</v>
      </c>
      <c r="W955" s="63">
        <f t="shared" si="1105"/>
        <v>41061</v>
      </c>
      <c r="X955" s="62" t="s">
        <v>25</v>
      </c>
      <c r="Y955" s="62">
        <f t="shared" si="1105"/>
        <v>41089</v>
      </c>
      <c r="Z955" s="62">
        <f>Z956+3</f>
        <v>41124</v>
      </c>
      <c r="AA955" s="107">
        <f t="shared" ref="AA955:CG955" si="1106">AA956+2</f>
        <v>41159</v>
      </c>
      <c r="AB955" s="62">
        <f t="shared" si="1106"/>
        <v>40822</v>
      </c>
      <c r="AC955" s="62">
        <f t="shared" si="1106"/>
        <v>41581</v>
      </c>
      <c r="AD955" s="191">
        <f t="shared" si="1106"/>
        <v>41249</v>
      </c>
      <c r="AE955" s="62">
        <f t="shared" si="1106"/>
        <v>40920</v>
      </c>
      <c r="AF955" s="62">
        <f t="shared" si="1106"/>
        <v>41319</v>
      </c>
      <c r="AG955" s="62">
        <f t="shared" si="1106"/>
        <v>41340</v>
      </c>
      <c r="AH955" s="62">
        <f t="shared" si="1106"/>
        <v>41376</v>
      </c>
      <c r="AI955" s="62">
        <f>AI956+1</f>
        <v>41390</v>
      </c>
      <c r="AJ955" s="62" t="s">
        <v>25</v>
      </c>
      <c r="AK955" s="62">
        <f t="shared" si="1106"/>
        <v>41432</v>
      </c>
      <c r="AL955" s="105">
        <f t="shared" si="1106"/>
        <v>41454</v>
      </c>
      <c r="AM955" s="105">
        <v>41488</v>
      </c>
      <c r="AN955" s="62">
        <f t="shared" si="1106"/>
        <v>41517</v>
      </c>
      <c r="AO955" s="107">
        <f t="shared" si="1106"/>
        <v>41552</v>
      </c>
      <c r="AP955" s="62">
        <f t="shared" si="1106"/>
        <v>41587</v>
      </c>
      <c r="AQ955" s="105">
        <f t="shared" si="1106"/>
        <v>41298</v>
      </c>
      <c r="AR955" s="62">
        <f t="shared" si="1106"/>
        <v>41684</v>
      </c>
      <c r="AS955" s="62">
        <f t="shared" si="1106"/>
        <v>41712</v>
      </c>
      <c r="AT955" s="62">
        <f t="shared" si="1106"/>
        <v>41747</v>
      </c>
      <c r="AU955" s="62" t="s">
        <v>106</v>
      </c>
      <c r="AV955" s="62">
        <v>41769</v>
      </c>
      <c r="AW955" s="62">
        <f t="shared" si="1106"/>
        <v>41452</v>
      </c>
      <c r="AX955" s="62">
        <f t="shared" si="1106"/>
        <v>41867</v>
      </c>
      <c r="AY955" s="62">
        <f t="shared" si="1106"/>
        <v>41887</v>
      </c>
      <c r="AZ955" s="62">
        <f t="shared" si="1106"/>
        <v>41929</v>
      </c>
      <c r="BA955" s="62">
        <f t="shared" si="1106"/>
        <v>41957</v>
      </c>
      <c r="BB955" s="62">
        <f t="shared" si="1106"/>
        <v>41986</v>
      </c>
      <c r="BC955" s="62">
        <f t="shared" si="1106"/>
        <v>42027</v>
      </c>
      <c r="BD955" s="62">
        <f t="shared" si="1106"/>
        <v>42062</v>
      </c>
      <c r="BE955" s="62">
        <f t="shared" si="1106"/>
        <v>42097</v>
      </c>
      <c r="BF955" s="62">
        <f t="shared" si="1106"/>
        <v>42125</v>
      </c>
      <c r="BG955" s="105" t="s">
        <v>106</v>
      </c>
      <c r="BH955" s="62">
        <f t="shared" si="1106"/>
        <v>42167</v>
      </c>
      <c r="BI955" s="63">
        <f t="shared" si="1106"/>
        <v>42202</v>
      </c>
      <c r="BJ955" s="62">
        <f t="shared" si="1106"/>
        <v>42237</v>
      </c>
      <c r="BK955" s="63">
        <f t="shared" si="1106"/>
        <v>42258</v>
      </c>
      <c r="BL955" s="62">
        <f t="shared" si="1106"/>
        <v>42279</v>
      </c>
      <c r="BM955" s="62">
        <f t="shared" si="1106"/>
        <v>42314</v>
      </c>
      <c r="BN955" s="105">
        <f t="shared" si="1106"/>
        <v>42349</v>
      </c>
      <c r="BO955" s="62">
        <f t="shared" si="1106"/>
        <v>42384</v>
      </c>
      <c r="BP955" s="63">
        <f t="shared" si="1106"/>
        <v>42419</v>
      </c>
      <c r="BQ955" s="62">
        <f t="shared" si="1106"/>
        <v>42454</v>
      </c>
      <c r="BR955" s="63">
        <f t="shared" si="1106"/>
        <v>42489</v>
      </c>
      <c r="BS955" s="62">
        <f t="shared" si="1106"/>
        <v>42489</v>
      </c>
      <c r="BT955" s="63">
        <f t="shared" si="1106"/>
        <v>42503</v>
      </c>
      <c r="BU955" s="62">
        <f t="shared" si="1106"/>
        <v>42531</v>
      </c>
      <c r="BV955" s="63">
        <f t="shared" si="1106"/>
        <v>42573</v>
      </c>
      <c r="BW955" s="62">
        <f t="shared" si="1106"/>
        <v>42601</v>
      </c>
      <c r="BX955" s="63">
        <f t="shared" si="1106"/>
        <v>42629</v>
      </c>
      <c r="BY955" s="62">
        <f t="shared" si="1106"/>
        <v>42678</v>
      </c>
      <c r="BZ955" s="63">
        <f t="shared" si="1106"/>
        <v>42706</v>
      </c>
      <c r="CA955" s="105">
        <f t="shared" si="1106"/>
        <v>42741</v>
      </c>
      <c r="CB955" s="62">
        <f t="shared" si="1106"/>
        <v>42776</v>
      </c>
      <c r="CC955" s="63">
        <f t="shared" si="1106"/>
        <v>42811</v>
      </c>
      <c r="CD955" s="62">
        <f t="shared" si="1106"/>
        <v>42846</v>
      </c>
      <c r="CE955" s="63" t="s">
        <v>106</v>
      </c>
      <c r="CF955" s="62">
        <f t="shared" si="1106"/>
        <v>42509</v>
      </c>
      <c r="CG955" s="62">
        <f t="shared" si="1106"/>
        <v>42916</v>
      </c>
      <c r="CH955" s="890"/>
      <c r="CQ955" s="814"/>
      <c r="CR955" s="814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M955" s="814"/>
    </row>
    <row r="956" spans="1:122" s="18" customFormat="1" ht="30" hidden="1" customHeight="1" thickBot="1" x14ac:dyDescent="0.3">
      <c r="A956" s="4722"/>
      <c r="B956" s="4685"/>
      <c r="C956" s="137" t="s">
        <v>193</v>
      </c>
      <c r="D956" s="137" t="s">
        <v>193</v>
      </c>
      <c r="E956" s="62">
        <v>40492</v>
      </c>
      <c r="F956" s="51">
        <f>F952-7</f>
        <v>40513</v>
      </c>
      <c r="G956" s="52">
        <v>40534</v>
      </c>
      <c r="H956" s="142" t="s">
        <v>67</v>
      </c>
      <c r="I956" s="62">
        <f>I952-7</f>
        <v>40618</v>
      </c>
      <c r="J956" s="51">
        <f>J952-7</f>
        <v>40281</v>
      </c>
      <c r="K956" s="50">
        <f>K952-7</f>
        <v>40674</v>
      </c>
      <c r="L956" s="63" t="s">
        <v>25</v>
      </c>
      <c r="M956" s="50">
        <f>M952-7</f>
        <v>40716</v>
      </c>
      <c r="N956" s="105">
        <f>N952-7</f>
        <v>40751</v>
      </c>
      <c r="O956" s="62">
        <f>O952-7</f>
        <v>40786</v>
      </c>
      <c r="P956" s="63">
        <f>P952-7</f>
        <v>40821</v>
      </c>
      <c r="Q956" s="62">
        <f>Q952-7</f>
        <v>40870</v>
      </c>
      <c r="R956" s="64">
        <v>40891</v>
      </c>
      <c r="S956" s="339" t="s">
        <v>54</v>
      </c>
      <c r="T956" s="62">
        <f>T952-13</f>
        <v>40955</v>
      </c>
      <c r="U956" s="63">
        <f>U952-14</f>
        <v>40623</v>
      </c>
      <c r="V956" s="62">
        <f>V952-14</f>
        <v>41017</v>
      </c>
      <c r="W956" s="63">
        <f>W952-14</f>
        <v>41059</v>
      </c>
      <c r="X956" s="62" t="s">
        <v>25</v>
      </c>
      <c r="Y956" s="62">
        <f>Y952-14</f>
        <v>41087</v>
      </c>
      <c r="Z956" s="191">
        <v>41121</v>
      </c>
      <c r="AA956" s="107">
        <v>41157</v>
      </c>
      <c r="AB956" s="62">
        <f>AB952-13</f>
        <v>40820</v>
      </c>
      <c r="AC956" s="62">
        <v>41579</v>
      </c>
      <c r="AD956" s="191">
        <v>41247</v>
      </c>
      <c r="AE956" s="62">
        <f>AE952-13</f>
        <v>40918</v>
      </c>
      <c r="AF956" s="62">
        <f>AF952-15</f>
        <v>41317</v>
      </c>
      <c r="AG956" s="62">
        <f>AG952-14</f>
        <v>41338</v>
      </c>
      <c r="AH956" s="62">
        <f>AH952-14</f>
        <v>41374</v>
      </c>
      <c r="AI956" s="191">
        <f>AI952-20</f>
        <v>41389</v>
      </c>
      <c r="AJ956" s="62" t="s">
        <v>25</v>
      </c>
      <c r="AK956" s="62">
        <f>AK952-14</f>
        <v>41430</v>
      </c>
      <c r="AL956" s="105">
        <f>AL952-20</f>
        <v>41452</v>
      </c>
      <c r="AM956" s="105">
        <v>41487</v>
      </c>
      <c r="AN956" s="62">
        <f>AN952-20</f>
        <v>41515</v>
      </c>
      <c r="AO956" s="107">
        <f>AO952-20</f>
        <v>41550</v>
      </c>
      <c r="AP956" s="62">
        <f>AP952-20</f>
        <v>41585</v>
      </c>
      <c r="AQ956" s="62">
        <f>AQ951-7</f>
        <v>41296</v>
      </c>
      <c r="AR956" s="62">
        <f>AR951-7</f>
        <v>41682</v>
      </c>
      <c r="AS956" s="62">
        <f>AS951-7</f>
        <v>41710</v>
      </c>
      <c r="AT956" s="62">
        <f>AT951-7</f>
        <v>41745</v>
      </c>
      <c r="AU956" s="62" t="s">
        <v>106</v>
      </c>
      <c r="AV956" s="62">
        <f t="shared" ref="AV956:BA956" si="1107">AV951-7</f>
        <v>41787</v>
      </c>
      <c r="AW956" s="62">
        <f t="shared" si="1107"/>
        <v>41450</v>
      </c>
      <c r="AX956" s="62">
        <f t="shared" si="1107"/>
        <v>41865</v>
      </c>
      <c r="AY956" s="62">
        <f t="shared" si="1107"/>
        <v>41885</v>
      </c>
      <c r="AZ956" s="62">
        <f t="shared" si="1107"/>
        <v>41927</v>
      </c>
      <c r="BA956" s="62">
        <f t="shared" si="1107"/>
        <v>41955</v>
      </c>
      <c r="BB956" s="62">
        <f>BB951-7</f>
        <v>41984</v>
      </c>
      <c r="BC956" s="62">
        <f>BC951-7</f>
        <v>42025</v>
      </c>
      <c r="BD956" s="62">
        <f>BD951-7</f>
        <v>42060</v>
      </c>
      <c r="BE956" s="62">
        <f t="shared" ref="BE956:BL956" si="1108">BE951-7</f>
        <v>42095</v>
      </c>
      <c r="BF956" s="62">
        <f t="shared" si="1108"/>
        <v>42123</v>
      </c>
      <c r="BG956" s="105" t="s">
        <v>106</v>
      </c>
      <c r="BH956" s="62">
        <f t="shared" si="1108"/>
        <v>42165</v>
      </c>
      <c r="BI956" s="63">
        <f t="shared" si="1108"/>
        <v>42200</v>
      </c>
      <c r="BJ956" s="62">
        <f t="shared" si="1108"/>
        <v>42235</v>
      </c>
      <c r="BK956" s="63">
        <f t="shared" si="1108"/>
        <v>42256</v>
      </c>
      <c r="BL956" s="62">
        <f t="shared" si="1108"/>
        <v>42277</v>
      </c>
      <c r="BM956" s="62">
        <f>BM951-7</f>
        <v>42312</v>
      </c>
      <c r="BN956" s="105">
        <f>BN951-7</f>
        <v>42347</v>
      </c>
      <c r="BO956" s="62">
        <f>BO951-7</f>
        <v>42382</v>
      </c>
      <c r="BP956" s="63">
        <f>BP951-7</f>
        <v>42417</v>
      </c>
      <c r="BQ956" s="62">
        <f>BQ951-7</f>
        <v>42452</v>
      </c>
      <c r="BR956" s="63">
        <f>BR951-21</f>
        <v>42487</v>
      </c>
      <c r="BS956" s="62">
        <f>BS951-21</f>
        <v>42487</v>
      </c>
      <c r="BT956" s="63">
        <f t="shared" ref="BT956:CG956" si="1109">BT951-21</f>
        <v>42501</v>
      </c>
      <c r="BU956" s="62">
        <f t="shared" si="1109"/>
        <v>42529</v>
      </c>
      <c r="BV956" s="63">
        <f t="shared" si="1109"/>
        <v>42571</v>
      </c>
      <c r="BW956" s="62">
        <f t="shared" si="1109"/>
        <v>42599</v>
      </c>
      <c r="BX956" s="63">
        <f t="shared" si="1109"/>
        <v>42627</v>
      </c>
      <c r="BY956" s="62">
        <f t="shared" si="1109"/>
        <v>42676</v>
      </c>
      <c r="BZ956" s="63">
        <f t="shared" si="1109"/>
        <v>42704</v>
      </c>
      <c r="CA956" s="105">
        <f t="shared" si="1109"/>
        <v>42739</v>
      </c>
      <c r="CB956" s="62">
        <f t="shared" si="1109"/>
        <v>42774</v>
      </c>
      <c r="CC956" s="63">
        <f t="shared" si="1109"/>
        <v>42809</v>
      </c>
      <c r="CD956" s="62">
        <f t="shared" si="1109"/>
        <v>42844</v>
      </c>
      <c r="CE956" s="63" t="s">
        <v>106</v>
      </c>
      <c r="CF956" s="62">
        <f t="shared" si="1109"/>
        <v>42507</v>
      </c>
      <c r="CG956" s="62">
        <f t="shared" si="1109"/>
        <v>42914</v>
      </c>
      <c r="CH956" s="890"/>
      <c r="CQ956" s="814"/>
      <c r="CR956" s="814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M956" s="814"/>
    </row>
    <row r="957" spans="1:122" s="18" customFormat="1" ht="30" hidden="1" customHeight="1" x14ac:dyDescent="0.25">
      <c r="A957" s="4722"/>
      <c r="B957" s="4685"/>
      <c r="C957" s="134" t="s">
        <v>21</v>
      </c>
      <c r="D957" s="134" t="s">
        <v>21</v>
      </c>
      <c r="E957" s="98">
        <f>E956+2</f>
        <v>40494</v>
      </c>
      <c r="F957" s="132">
        <f>F956+2</f>
        <v>40515</v>
      </c>
      <c r="G957" s="98">
        <f>G956+2</f>
        <v>40536</v>
      </c>
      <c r="H957" s="143" t="s">
        <v>67</v>
      </c>
      <c r="I957" s="98">
        <f>I956+2</f>
        <v>40620</v>
      </c>
      <c r="J957" s="132">
        <f>J956+2</f>
        <v>40283</v>
      </c>
      <c r="K957" s="149">
        <f>K956+2</f>
        <v>40676</v>
      </c>
      <c r="L957" s="104" t="s">
        <v>25</v>
      </c>
      <c r="M957" s="149">
        <f t="shared" ref="M957:R957" si="1110">M956+2</f>
        <v>40718</v>
      </c>
      <c r="N957" s="105">
        <f t="shared" si="1110"/>
        <v>40753</v>
      </c>
      <c r="O957" s="62">
        <f t="shared" si="1110"/>
        <v>40788</v>
      </c>
      <c r="P957" s="63">
        <f t="shared" si="1110"/>
        <v>40823</v>
      </c>
      <c r="Q957" s="62">
        <f t="shared" si="1110"/>
        <v>40872</v>
      </c>
      <c r="R957" s="63">
        <f t="shared" si="1110"/>
        <v>40893</v>
      </c>
      <c r="S957" s="339" t="s">
        <v>54</v>
      </c>
      <c r="T957" s="62">
        <f>T956+2</f>
        <v>40957</v>
      </c>
      <c r="U957" s="63">
        <f>U956+2</f>
        <v>40625</v>
      </c>
      <c r="V957" s="62">
        <f>V956+2</f>
        <v>41019</v>
      </c>
      <c r="W957" s="63">
        <f>W956+2</f>
        <v>41061</v>
      </c>
      <c r="X957" s="62" t="s">
        <v>25</v>
      </c>
      <c r="Y957" s="62">
        <f t="shared" ref="Y957:AE957" si="1111">Y956+2</f>
        <v>41089</v>
      </c>
      <c r="Z957" s="62">
        <f t="shared" si="1111"/>
        <v>41123</v>
      </c>
      <c r="AA957" s="107">
        <f t="shared" si="1111"/>
        <v>41159</v>
      </c>
      <c r="AB957" s="62">
        <f t="shared" si="1111"/>
        <v>40822</v>
      </c>
      <c r="AC957" s="62">
        <f t="shared" si="1111"/>
        <v>41581</v>
      </c>
      <c r="AD957" s="191">
        <f t="shared" si="1111"/>
        <v>41249</v>
      </c>
      <c r="AE957" s="62">
        <f t="shared" si="1111"/>
        <v>40920</v>
      </c>
      <c r="AF957" s="62">
        <f>AF956+2</f>
        <v>41319</v>
      </c>
      <c r="AG957" s="62">
        <f>AG956+2</f>
        <v>41340</v>
      </c>
      <c r="AH957" s="62">
        <f>AH956+2</f>
        <v>41376</v>
      </c>
      <c r="AI957" s="62">
        <f>AI956+2</f>
        <v>41391</v>
      </c>
      <c r="AJ957" s="62" t="s">
        <v>25</v>
      </c>
      <c r="AK957" s="62">
        <f>AK956+2</f>
        <v>41432</v>
      </c>
      <c r="AL957" s="105">
        <f>AL956+2</f>
        <v>41454</v>
      </c>
      <c r="AM957" s="105">
        <f t="shared" ref="AM957:AR957" si="1112">AM956+2</f>
        <v>41489</v>
      </c>
      <c r="AN957" s="62">
        <f t="shared" si="1112"/>
        <v>41517</v>
      </c>
      <c r="AO957" s="107">
        <f t="shared" si="1112"/>
        <v>41552</v>
      </c>
      <c r="AP957" s="62">
        <f t="shared" si="1112"/>
        <v>41587</v>
      </c>
      <c r="AQ957" s="105">
        <f t="shared" si="1112"/>
        <v>41298</v>
      </c>
      <c r="AR957" s="62">
        <f t="shared" si="1112"/>
        <v>41684</v>
      </c>
      <c r="AS957" s="62">
        <f>AS956+2</f>
        <v>41712</v>
      </c>
      <c r="AT957" s="62">
        <f>AT956+2</f>
        <v>41747</v>
      </c>
      <c r="AU957" s="62" t="s">
        <v>106</v>
      </c>
      <c r="AV957" s="62">
        <v>41769</v>
      </c>
      <c r="AW957" s="62">
        <f>AW956+2</f>
        <v>41452</v>
      </c>
      <c r="AX957" s="62">
        <f>AX956+2</f>
        <v>41867</v>
      </c>
      <c r="AY957" s="62">
        <f>AY956+2</f>
        <v>41887</v>
      </c>
      <c r="AZ957" s="62">
        <f>AZ956+2</f>
        <v>41929</v>
      </c>
      <c r="BA957" s="62">
        <f>BA956+2</f>
        <v>41957</v>
      </c>
      <c r="BB957" s="62"/>
      <c r="BC957" s="62"/>
      <c r="BD957" s="62"/>
      <c r="BE957" s="62"/>
      <c r="BF957" s="62"/>
      <c r="BG957" s="63"/>
      <c r="BH957" s="538"/>
      <c r="BI957" s="266"/>
      <c r="BJ957" s="538"/>
      <c r="BK957" s="266"/>
      <c r="BL957" s="186"/>
      <c r="BM957" s="1245"/>
      <c r="BN957" s="1338"/>
      <c r="BO957" s="538"/>
      <c r="BP957" s="266"/>
      <c r="BQ957" s="538"/>
      <c r="BR957" s="266"/>
      <c r="BS957" s="538"/>
      <c r="BT957" s="266"/>
      <c r="BU957" s="538"/>
      <c r="BV957" s="266"/>
      <c r="BW957" s="538"/>
      <c r="BX957" s="266"/>
      <c r="BY957" s="538"/>
      <c r="BZ957" s="266"/>
      <c r="CA957" s="900"/>
      <c r="CB957" s="538"/>
      <c r="CC957" s="266"/>
      <c r="CD957" s="538"/>
      <c r="CE957" s="266"/>
      <c r="CF957" s="538"/>
      <c r="CG957" s="538"/>
      <c r="CH957" s="890"/>
      <c r="CQ957" s="814"/>
      <c r="CR957" s="814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M957" s="814"/>
    </row>
    <row r="958" spans="1:122" s="18" customFormat="1" ht="30" hidden="1" customHeight="1" x14ac:dyDescent="0.25">
      <c r="A958" s="4722"/>
      <c r="B958" s="4685"/>
      <c r="C958" s="140" t="s">
        <v>92</v>
      </c>
      <c r="D958" s="140" t="s">
        <v>92</v>
      </c>
      <c r="E958" s="89">
        <v>40485</v>
      </c>
      <c r="F958" s="133">
        <f>F956-7</f>
        <v>40506</v>
      </c>
      <c r="G958" s="103">
        <v>40526</v>
      </c>
      <c r="H958" s="144" t="s">
        <v>67</v>
      </c>
      <c r="I958" s="89">
        <f>I956-14</f>
        <v>40604</v>
      </c>
      <c r="J958" s="133">
        <f>J956-7</f>
        <v>40274</v>
      </c>
      <c r="K958" s="150">
        <f>K956-14</f>
        <v>40660</v>
      </c>
      <c r="L958" s="102" t="s">
        <v>25</v>
      </c>
      <c r="M958" s="150">
        <f t="shared" ref="M958:R958" si="1113">M956-14</f>
        <v>40702</v>
      </c>
      <c r="N958" s="105">
        <f t="shared" si="1113"/>
        <v>40737</v>
      </c>
      <c r="O958" s="62">
        <f t="shared" si="1113"/>
        <v>40772</v>
      </c>
      <c r="P958" s="63">
        <f t="shared" si="1113"/>
        <v>40807</v>
      </c>
      <c r="Q958" s="62">
        <f t="shared" si="1113"/>
        <v>40856</v>
      </c>
      <c r="R958" s="63">
        <f t="shared" si="1113"/>
        <v>40877</v>
      </c>
      <c r="S958" s="339" t="s">
        <v>54</v>
      </c>
      <c r="T958" s="62">
        <f>T956-14</f>
        <v>40941</v>
      </c>
      <c r="U958" s="63">
        <f>U956-14</f>
        <v>40609</v>
      </c>
      <c r="V958" s="62">
        <f>V956-14</f>
        <v>41003</v>
      </c>
      <c r="W958" s="63">
        <f>W956-14</f>
        <v>41045</v>
      </c>
      <c r="X958" s="62" t="s">
        <v>25</v>
      </c>
      <c r="Y958" s="62">
        <f>Y956-14</f>
        <v>41073</v>
      </c>
      <c r="Z958" s="62">
        <f>Z956-14</f>
        <v>41107</v>
      </c>
      <c r="AA958" s="107">
        <v>41149</v>
      </c>
      <c r="AB958" s="62">
        <f>AB956-14</f>
        <v>40806</v>
      </c>
      <c r="AC958" s="62">
        <f>AC956-14</f>
        <v>41565</v>
      </c>
      <c r="AD958" s="191">
        <f>AD956-14</f>
        <v>41233</v>
      </c>
      <c r="AE958" s="62">
        <v>41261</v>
      </c>
      <c r="AF958" s="62">
        <f>AF956-14</f>
        <v>41303</v>
      </c>
      <c r="AG958" s="62">
        <f>AG956-14</f>
        <v>41324</v>
      </c>
      <c r="AH958" s="62">
        <f>AH956-14</f>
        <v>41360</v>
      </c>
      <c r="AI958" s="62">
        <f>AI956-14</f>
        <v>41375</v>
      </c>
      <c r="AJ958" s="62" t="s">
        <v>25</v>
      </c>
      <c r="AK958" s="62">
        <f t="shared" ref="AK958:AP958" si="1114">AK956-14</f>
        <v>41416</v>
      </c>
      <c r="AL958" s="105">
        <f t="shared" si="1114"/>
        <v>41438</v>
      </c>
      <c r="AM958" s="105">
        <f t="shared" si="1114"/>
        <v>41473</v>
      </c>
      <c r="AN958" s="62">
        <f t="shared" si="1114"/>
        <v>41501</v>
      </c>
      <c r="AO958" s="107">
        <f t="shared" si="1114"/>
        <v>41536</v>
      </c>
      <c r="AP958" s="62">
        <f t="shared" si="1114"/>
        <v>41571</v>
      </c>
      <c r="AQ958" s="105">
        <v>41604</v>
      </c>
      <c r="AR958" s="62">
        <v>41625</v>
      </c>
      <c r="AS958" s="62">
        <f>AS956-14</f>
        <v>41696</v>
      </c>
      <c r="AT958" s="62">
        <f>AT956-14</f>
        <v>41731</v>
      </c>
      <c r="AU958" s="62" t="s">
        <v>106</v>
      </c>
      <c r="AV958" s="62">
        <v>41753</v>
      </c>
      <c r="AW958" s="62">
        <f>AW956-14</f>
        <v>41436</v>
      </c>
      <c r="AX958" s="62">
        <f>AX956-14</f>
        <v>41851</v>
      </c>
      <c r="AY958" s="62">
        <f>AY956-14</f>
        <v>41871</v>
      </c>
      <c r="AZ958" s="62">
        <f>AZ956-14</f>
        <v>41913</v>
      </c>
      <c r="BA958" s="62">
        <f>BA956-14</f>
        <v>41941</v>
      </c>
      <c r="BB958" s="62"/>
      <c r="BC958" s="62"/>
      <c r="BD958" s="62"/>
      <c r="BE958" s="62"/>
      <c r="BF958" s="62"/>
      <c r="BG958" s="63"/>
      <c r="BH958" s="538"/>
      <c r="BI958" s="266"/>
      <c r="BJ958" s="538"/>
      <c r="BK958" s="266"/>
      <c r="BL958" s="186"/>
      <c r="BM958" s="1245"/>
      <c r="BN958" s="1338"/>
      <c r="BO958" s="538"/>
      <c r="BP958" s="266"/>
      <c r="BQ958" s="538"/>
      <c r="BR958" s="266"/>
      <c r="BS958" s="538"/>
      <c r="BT958" s="266"/>
      <c r="BU958" s="538"/>
      <c r="BV958" s="266"/>
      <c r="BW958" s="538"/>
      <c r="BX958" s="266"/>
      <c r="BY958" s="538"/>
      <c r="BZ958" s="266"/>
      <c r="CA958" s="900"/>
      <c r="CB958" s="538"/>
      <c r="CC958" s="266"/>
      <c r="CD958" s="538"/>
      <c r="CE958" s="266"/>
      <c r="CF958" s="538"/>
      <c r="CG958" s="538"/>
      <c r="CH958" s="890"/>
      <c r="CQ958" s="814"/>
      <c r="CR958" s="814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M958" s="814"/>
    </row>
    <row r="959" spans="1:122" s="18" customFormat="1" ht="30" hidden="1" customHeight="1" x14ac:dyDescent="0.25">
      <c r="A959" s="4722"/>
      <c r="B959" s="4685"/>
      <c r="C959" s="152" t="s">
        <v>52</v>
      </c>
      <c r="D959" s="152" t="s">
        <v>52</v>
      </c>
      <c r="E959" s="54">
        <f>E961+7</f>
        <v>40485</v>
      </c>
      <c r="F959" s="55" t="s">
        <v>38</v>
      </c>
      <c r="G959" s="54">
        <f>G961+7</f>
        <v>40526</v>
      </c>
      <c r="H959" s="55" t="s">
        <v>67</v>
      </c>
      <c r="I959" s="54">
        <v>40610</v>
      </c>
      <c r="J959" s="154" t="s">
        <v>24</v>
      </c>
      <c r="K959" s="54">
        <f>K958-7</f>
        <v>40653</v>
      </c>
      <c r="L959" s="155" t="s">
        <v>25</v>
      </c>
      <c r="M959" s="54">
        <v>40700</v>
      </c>
      <c r="N959" s="261" t="s">
        <v>109</v>
      </c>
      <c r="O959" s="54">
        <f>O958-7</f>
        <v>40765</v>
      </c>
      <c r="P959" s="155" t="s">
        <v>55</v>
      </c>
      <c r="Q959" s="54">
        <f>Q958-7</f>
        <v>40849</v>
      </c>
      <c r="R959" s="155" t="s">
        <v>38</v>
      </c>
      <c r="S959" s="261" t="s">
        <v>38</v>
      </c>
      <c r="T959" s="54">
        <f>T958-7</f>
        <v>40934</v>
      </c>
      <c r="U959" s="155" t="s">
        <v>126</v>
      </c>
      <c r="V959" s="54">
        <f>V958-7</f>
        <v>40996</v>
      </c>
      <c r="W959" s="155" t="s">
        <v>106</v>
      </c>
      <c r="X959" s="54" t="s">
        <v>25</v>
      </c>
      <c r="Y959" s="54">
        <f>Y958-7</f>
        <v>41066</v>
      </c>
      <c r="Z959" s="54">
        <f>Z958-7</f>
        <v>41100</v>
      </c>
      <c r="AA959" s="345" t="s">
        <v>129</v>
      </c>
      <c r="AB959" s="54">
        <f t="shared" ref="AB959:AI959" si="1115">AB958-7</f>
        <v>40799</v>
      </c>
      <c r="AC959" s="54">
        <f t="shared" si="1115"/>
        <v>41558</v>
      </c>
      <c r="AD959" s="192">
        <f t="shared" si="1115"/>
        <v>41226</v>
      </c>
      <c r="AE959" s="54">
        <f t="shared" si="1115"/>
        <v>41254</v>
      </c>
      <c r="AF959" s="54">
        <f t="shared" si="1115"/>
        <v>41296</v>
      </c>
      <c r="AG959" s="54">
        <f t="shared" si="1115"/>
        <v>41317</v>
      </c>
      <c r="AH959" s="54">
        <f t="shared" si="1115"/>
        <v>41353</v>
      </c>
      <c r="AI959" s="54">
        <f t="shared" si="1115"/>
        <v>41368</v>
      </c>
      <c r="AJ959" s="54" t="s">
        <v>25</v>
      </c>
      <c r="AK959" s="54">
        <f t="shared" ref="AK959:AQ959" si="1116">AK958-7</f>
        <v>41409</v>
      </c>
      <c r="AL959" s="865">
        <f t="shared" si="1116"/>
        <v>41431</v>
      </c>
      <c r="AM959" s="865">
        <f t="shared" si="1116"/>
        <v>41466</v>
      </c>
      <c r="AN959" s="54">
        <f t="shared" si="1116"/>
        <v>41494</v>
      </c>
      <c r="AO959" s="56">
        <f t="shared" si="1116"/>
        <v>41529</v>
      </c>
      <c r="AP959" s="54">
        <f t="shared" si="1116"/>
        <v>41564</v>
      </c>
      <c r="AQ959" s="865">
        <f t="shared" si="1116"/>
        <v>41597</v>
      </c>
      <c r="AR959" s="54">
        <v>41625</v>
      </c>
      <c r="AS959" s="54">
        <f>AS958-7</f>
        <v>41689</v>
      </c>
      <c r="AT959" s="54">
        <f>AT958-7</f>
        <v>41724</v>
      </c>
      <c r="AU959" s="54" t="s">
        <v>106</v>
      </c>
      <c r="AV959" s="54">
        <v>41746</v>
      </c>
      <c r="AW959" s="54">
        <f>AW958-7</f>
        <v>41429</v>
      </c>
      <c r="AX959" s="54">
        <f>AX958-7</f>
        <v>41844</v>
      </c>
      <c r="AY959" s="54">
        <f>AY958-7</f>
        <v>41864</v>
      </c>
      <c r="AZ959" s="54">
        <f>AZ958-7</f>
        <v>41906</v>
      </c>
      <c r="BA959" s="54">
        <f>BA958-7</f>
        <v>41934</v>
      </c>
      <c r="BB959" s="54"/>
      <c r="BC959" s="54"/>
      <c r="BD959" s="54"/>
      <c r="BE959" s="54"/>
      <c r="BF959" s="54"/>
      <c r="BG959" s="55"/>
      <c r="BH959" s="538"/>
      <c r="BI959" s="266"/>
      <c r="BJ959" s="538"/>
      <c r="BK959" s="266"/>
      <c r="BL959" s="186"/>
      <c r="BM959" s="1245"/>
      <c r="BN959" s="1338"/>
      <c r="BO959" s="538"/>
      <c r="BP959" s="266"/>
      <c r="BQ959" s="538"/>
      <c r="BR959" s="266"/>
      <c r="BS959" s="538"/>
      <c r="BT959" s="266"/>
      <c r="BU959" s="538"/>
      <c r="BV959" s="266"/>
      <c r="BW959" s="538"/>
      <c r="BX959" s="266"/>
      <c r="BY959" s="538"/>
      <c r="BZ959" s="266"/>
      <c r="CA959" s="900"/>
      <c r="CB959" s="538"/>
      <c r="CC959" s="266"/>
      <c r="CD959" s="538"/>
      <c r="CE959" s="266"/>
      <c r="CF959" s="538"/>
      <c r="CG959" s="538"/>
      <c r="CH959" s="890"/>
      <c r="CQ959" s="814"/>
      <c r="CR959" s="814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M959" s="814"/>
    </row>
    <row r="960" spans="1:122" s="507" customFormat="1" ht="30" hidden="1" customHeight="1" x14ac:dyDescent="0.25">
      <c r="A960" s="4722"/>
      <c r="B960" s="4685"/>
      <c r="C960" s="500" t="s">
        <v>130</v>
      </c>
      <c r="D960" s="500" t="s">
        <v>130</v>
      </c>
      <c r="E960" s="501"/>
      <c r="F960" s="502"/>
      <c r="G960" s="501"/>
      <c r="H960" s="502"/>
      <c r="I960" s="501"/>
      <c r="J960" s="502"/>
      <c r="K960" s="502"/>
      <c r="L960" s="503"/>
      <c r="M960" s="501"/>
      <c r="N960" s="504"/>
      <c r="O960" s="151"/>
      <c r="P960" s="505"/>
      <c r="Q960" s="151"/>
      <c r="R960" s="505"/>
      <c r="S960" s="504"/>
      <c r="T960" s="151">
        <f>T961+7</f>
        <v>40927</v>
      </c>
      <c r="U960" s="505" t="s">
        <v>126</v>
      </c>
      <c r="V960" s="151">
        <f>V961+7</f>
        <v>41004</v>
      </c>
      <c r="W960" s="506" t="s">
        <v>106</v>
      </c>
      <c r="X960" s="151" t="s">
        <v>25</v>
      </c>
      <c r="Y960" s="151">
        <v>41067</v>
      </c>
      <c r="Z960" s="151">
        <v>41103</v>
      </c>
      <c r="AA960" s="151" t="s">
        <v>109</v>
      </c>
      <c r="AB960" s="151" t="e">
        <f t="shared" ref="AB960:BA960" si="1117">AB961+7</f>
        <v>#VALUE!</v>
      </c>
      <c r="AC960" s="151">
        <f t="shared" si="1117"/>
        <v>41207</v>
      </c>
      <c r="AD960" s="151" t="e">
        <f t="shared" si="1117"/>
        <v>#VALUE!</v>
      </c>
      <c r="AE960" s="151">
        <f t="shared" si="1117"/>
        <v>41254</v>
      </c>
      <c r="AF960" s="151" t="e">
        <f t="shared" si="1117"/>
        <v>#VALUE!</v>
      </c>
      <c r="AG960" s="151" t="e">
        <f t="shared" si="1117"/>
        <v>#VALUE!</v>
      </c>
      <c r="AH960" s="151">
        <f t="shared" si="1117"/>
        <v>41368</v>
      </c>
      <c r="AI960" s="151" t="e">
        <f t="shared" si="1117"/>
        <v>#VALUE!</v>
      </c>
      <c r="AJ960" s="151" t="s">
        <v>25</v>
      </c>
      <c r="AK960" s="151">
        <f t="shared" si="1117"/>
        <v>41409</v>
      </c>
      <c r="AL960" s="509" t="e">
        <f t="shared" si="1117"/>
        <v>#VALUE!</v>
      </c>
      <c r="AM960" s="509" t="e">
        <f t="shared" si="1117"/>
        <v>#VALUE!</v>
      </c>
      <c r="AN960" s="151">
        <f t="shared" si="1117"/>
        <v>41494</v>
      </c>
      <c r="AO960" s="894" t="e">
        <f t="shared" si="1117"/>
        <v>#VALUE!</v>
      </c>
      <c r="AP960" s="151" t="e">
        <f t="shared" si="1117"/>
        <v>#VALUE!</v>
      </c>
      <c r="AQ960" s="509">
        <f t="shared" si="1117"/>
        <v>41596</v>
      </c>
      <c r="AR960" s="151" t="e">
        <f t="shared" si="1117"/>
        <v>#VALUE!</v>
      </c>
      <c r="AS960" s="151">
        <f t="shared" si="1117"/>
        <v>41689</v>
      </c>
      <c r="AT960" s="151" t="e">
        <f t="shared" si="1117"/>
        <v>#VALUE!</v>
      </c>
      <c r="AU960" s="151" t="s">
        <v>106</v>
      </c>
      <c r="AV960" s="151">
        <v>41746</v>
      </c>
      <c r="AW960" s="953" t="e">
        <v>#VALUE!</v>
      </c>
      <c r="AX960" s="151" t="e">
        <f t="shared" si="1117"/>
        <v>#VALUE!</v>
      </c>
      <c r="AY960" s="151" t="e">
        <f t="shared" si="1117"/>
        <v>#VALUE!</v>
      </c>
      <c r="AZ960" s="151" t="e">
        <f t="shared" si="1117"/>
        <v>#VALUE!</v>
      </c>
      <c r="BA960" s="151" t="e">
        <f t="shared" si="1117"/>
        <v>#VALUE!</v>
      </c>
      <c r="BB960" s="151"/>
      <c r="BC960" s="151"/>
      <c r="BD960" s="151"/>
      <c r="BE960" s="151"/>
      <c r="BF960" s="151"/>
      <c r="BG960" s="146"/>
      <c r="BH960" s="540"/>
      <c r="BI960" s="1209"/>
      <c r="BJ960" s="540"/>
      <c r="BK960" s="1209"/>
      <c r="BL960" s="1248"/>
      <c r="BM960" s="1249"/>
      <c r="BN960" s="2089"/>
      <c r="BO960" s="540"/>
      <c r="BP960" s="1209"/>
      <c r="BQ960" s="540"/>
      <c r="BR960" s="1209"/>
      <c r="BS960" s="540"/>
      <c r="BT960" s="1209"/>
      <c r="BU960" s="540"/>
      <c r="BV960" s="1209"/>
      <c r="BW960" s="540"/>
      <c r="BX960" s="1209"/>
      <c r="BY960" s="540"/>
      <c r="BZ960" s="1209"/>
      <c r="CA960" s="2906"/>
      <c r="CB960" s="540"/>
      <c r="CC960" s="1209"/>
      <c r="CD960" s="540"/>
      <c r="CE960" s="1209"/>
      <c r="CF960" s="540"/>
      <c r="CG960" s="540"/>
      <c r="CH960" s="2925"/>
      <c r="CI960" s="17"/>
      <c r="CJ960" s="17"/>
      <c r="CK960" s="17"/>
      <c r="CL960" s="17"/>
      <c r="CM960" s="17"/>
      <c r="CN960" s="17"/>
      <c r="CO960" s="17"/>
      <c r="CP960" s="17"/>
      <c r="CQ960" s="3161"/>
      <c r="CR960" s="3161"/>
      <c r="CS960" s="17"/>
      <c r="CT960" s="17"/>
      <c r="CU960" s="17"/>
      <c r="CV960" s="17"/>
      <c r="CW960" s="4029"/>
      <c r="CX960" s="4029"/>
      <c r="CY960" s="4029"/>
      <c r="CZ960" s="4029"/>
      <c r="DA960" s="4029"/>
      <c r="DB960" s="4029"/>
      <c r="DC960" s="4029"/>
      <c r="DD960" s="4029"/>
      <c r="DE960" s="4029"/>
      <c r="DF960" s="4029"/>
      <c r="DG960" s="4029"/>
      <c r="DH960" s="4029"/>
      <c r="DI960" s="4029"/>
      <c r="DJ960" s="4029"/>
      <c r="DK960" s="4029"/>
      <c r="DL960" s="17"/>
      <c r="DM960" s="3161"/>
      <c r="DN960" s="17"/>
      <c r="DO960" s="17"/>
      <c r="DP960" s="17"/>
      <c r="DQ960" s="17"/>
      <c r="DR960" s="17"/>
    </row>
    <row r="961" spans="1:117" s="18" customFormat="1" ht="30" hidden="1" customHeight="1" thickBot="1" x14ac:dyDescent="0.3">
      <c r="A961" s="4722"/>
      <c r="B961" s="4685"/>
      <c r="C961" s="140" t="s">
        <v>93</v>
      </c>
      <c r="D961" s="140" t="s">
        <v>93</v>
      </c>
      <c r="E961" s="150">
        <f>E958-7</f>
        <v>40478</v>
      </c>
      <c r="F961" s="133" t="s">
        <v>29</v>
      </c>
      <c r="G961" s="150">
        <f>G958-7</f>
        <v>40519</v>
      </c>
      <c r="H961" s="144" t="s">
        <v>29</v>
      </c>
      <c r="I961" s="150" t="s">
        <v>29</v>
      </c>
      <c r="J961" s="133">
        <f>J958-7</f>
        <v>40267</v>
      </c>
      <c r="K961" s="102" t="s">
        <v>106</v>
      </c>
      <c r="L961" s="102" t="s">
        <v>106</v>
      </c>
      <c r="M961" s="150">
        <f>M958-7</f>
        <v>40695</v>
      </c>
      <c r="N961" s="201" t="s">
        <v>29</v>
      </c>
      <c r="O961" s="50">
        <f>O959-14</f>
        <v>40751</v>
      </c>
      <c r="P961" s="51"/>
      <c r="Q961" s="50">
        <f>Q959-14</f>
        <v>40835</v>
      </c>
      <c r="R961" s="51"/>
      <c r="S961" s="259"/>
      <c r="T961" s="50">
        <f>T959-14</f>
        <v>40920</v>
      </c>
      <c r="U961" s="73" t="s">
        <v>126</v>
      </c>
      <c r="V961" s="50">
        <v>40997</v>
      </c>
      <c r="W961" s="157" t="s">
        <v>106</v>
      </c>
      <c r="X961" s="62" t="s">
        <v>25</v>
      </c>
      <c r="Y961" s="191">
        <v>41065</v>
      </c>
      <c r="Z961" s="50">
        <v>41099</v>
      </c>
      <c r="AA961" s="50" t="s">
        <v>109</v>
      </c>
      <c r="AB961" s="50" t="s">
        <v>29</v>
      </c>
      <c r="AC961" s="50">
        <v>41200</v>
      </c>
      <c r="AD961" s="50" t="s">
        <v>38</v>
      </c>
      <c r="AE961" s="511">
        <f>AE958-14</f>
        <v>41247</v>
      </c>
      <c r="AF961" s="50" t="s">
        <v>38</v>
      </c>
      <c r="AG961" s="50" t="s">
        <v>38</v>
      </c>
      <c r="AH961" s="512">
        <v>41361</v>
      </c>
      <c r="AI961" s="50" t="s">
        <v>106</v>
      </c>
      <c r="AJ961" s="50" t="s">
        <v>25</v>
      </c>
      <c r="AK961" s="511">
        <f>AK958-14</f>
        <v>41402</v>
      </c>
      <c r="AL961" s="50" t="s">
        <v>109</v>
      </c>
      <c r="AM961" s="50" t="s">
        <v>109</v>
      </c>
      <c r="AN961" s="511">
        <f>AN958-14</f>
        <v>41487</v>
      </c>
      <c r="AO961" s="50" t="s">
        <v>192</v>
      </c>
      <c r="AP961" s="50" t="s">
        <v>192</v>
      </c>
      <c r="AQ961" s="511">
        <v>41589</v>
      </c>
      <c r="AR961" s="50" t="s">
        <v>67</v>
      </c>
      <c r="AS961" s="511">
        <f>AS958-14</f>
        <v>41682</v>
      </c>
      <c r="AT961" s="50" t="s">
        <v>24</v>
      </c>
      <c r="AU961" s="209" t="s">
        <v>106</v>
      </c>
      <c r="AV961" s="50">
        <v>41739</v>
      </c>
      <c r="AW961" s="191" t="s">
        <v>25</v>
      </c>
      <c r="AX961" s="50" t="s">
        <v>25</v>
      </c>
      <c r="AY961" s="50" t="s">
        <v>25</v>
      </c>
      <c r="AZ961" s="50" t="s">
        <v>25</v>
      </c>
      <c r="BA961" s="50" t="s">
        <v>25</v>
      </c>
      <c r="BB961" s="50"/>
      <c r="BC961" s="50"/>
      <c r="BD961" s="50"/>
      <c r="BE961" s="50"/>
      <c r="BF961" s="50"/>
      <c r="BG961" s="51"/>
      <c r="BH961" s="538"/>
      <c r="BI961" s="266"/>
      <c r="BJ961" s="538"/>
      <c r="BK961" s="266"/>
      <c r="BL961" s="186"/>
      <c r="BM961" s="1245"/>
      <c r="BN961" s="1338"/>
      <c r="BO961" s="538"/>
      <c r="BP961" s="266"/>
      <c r="BQ961" s="538"/>
      <c r="BR961" s="266"/>
      <c r="BS961" s="538"/>
      <c r="BT961" s="266"/>
      <c r="BU961" s="538"/>
      <c r="BV961" s="266"/>
      <c r="BW961" s="538"/>
      <c r="BX961" s="266"/>
      <c r="BY961" s="538"/>
      <c r="BZ961" s="266"/>
      <c r="CA961" s="900"/>
      <c r="CB961" s="538"/>
      <c r="CC961" s="266"/>
      <c r="CD961" s="538"/>
      <c r="CE961" s="266"/>
      <c r="CF961" s="538"/>
      <c r="CG961" s="538"/>
      <c r="CH961" s="890"/>
      <c r="CQ961" s="814"/>
      <c r="CR961" s="814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M961" s="814"/>
    </row>
    <row r="962" spans="1:117" s="18" customFormat="1" ht="30" hidden="1" customHeight="1" x14ac:dyDescent="0.25">
      <c r="A962" s="4722"/>
      <c r="B962" s="4685"/>
      <c r="C962" s="141" t="s">
        <v>98</v>
      </c>
      <c r="D962" s="141" t="s">
        <v>98</v>
      </c>
      <c r="E962" s="112"/>
      <c r="F962" s="113"/>
      <c r="G962" s="114"/>
      <c r="H962" s="115"/>
      <c r="I962" s="112"/>
      <c r="J962" s="113"/>
      <c r="K962" s="116"/>
      <c r="L962" s="115" t="s">
        <v>25</v>
      </c>
      <c r="M962" s="116"/>
      <c r="N962" s="259"/>
      <c r="O962" s="186"/>
      <c r="P962" s="264"/>
      <c r="Q962" s="186"/>
      <c r="R962" s="264"/>
      <c r="S962" s="259"/>
      <c r="T962" s="186"/>
      <c r="U962" s="264"/>
      <c r="V962" s="186"/>
      <c r="W962" s="264"/>
      <c r="X962" s="186"/>
      <c r="Y962" s="186"/>
      <c r="Z962" s="186"/>
      <c r="AA962" s="746"/>
      <c r="AC962" s="831"/>
      <c r="AD962" s="830"/>
      <c r="AE962" s="830"/>
      <c r="AF962" s="830"/>
      <c r="AJ962" s="814"/>
      <c r="AL962" s="891"/>
      <c r="AM962" s="900"/>
      <c r="AN962" s="538"/>
      <c r="AO962" s="890"/>
      <c r="AQ962" s="891"/>
      <c r="AR962" s="538"/>
      <c r="AS962" s="538"/>
      <c r="AT962" s="538"/>
      <c r="AU962" s="533"/>
      <c r="AV962" s="538"/>
      <c r="AW962" s="948"/>
      <c r="AX962" s="538"/>
      <c r="AY962" s="538"/>
      <c r="AZ962" s="538"/>
      <c r="BA962" s="538"/>
      <c r="BB962" s="538"/>
      <c r="BC962" s="538"/>
      <c r="BD962" s="538"/>
      <c r="BE962" s="538"/>
      <c r="BF962" s="538"/>
      <c r="BG962" s="266"/>
      <c r="BH962" s="538"/>
      <c r="BI962" s="266"/>
      <c r="BJ962" s="538"/>
      <c r="BK962" s="266"/>
      <c r="BL962" s="186"/>
      <c r="BM962" s="1245"/>
      <c r="BN962" s="1338"/>
      <c r="BO962" s="538"/>
      <c r="BP962" s="266"/>
      <c r="BQ962" s="538"/>
      <c r="BR962" s="266"/>
      <c r="BS962" s="538"/>
      <c r="BT962" s="266"/>
      <c r="BU962" s="538"/>
      <c r="BV962" s="266"/>
      <c r="BW962" s="538"/>
      <c r="BX962" s="266"/>
      <c r="BY962" s="538"/>
      <c r="BZ962" s="266"/>
      <c r="CA962" s="900"/>
      <c r="CB962" s="538"/>
      <c r="CC962" s="266"/>
      <c r="CD962" s="538"/>
      <c r="CE962" s="266"/>
      <c r="CF962" s="538"/>
      <c r="CG962" s="538"/>
      <c r="CH962" s="890"/>
      <c r="CQ962" s="814"/>
      <c r="CR962" s="814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M962" s="814"/>
    </row>
    <row r="963" spans="1:117" s="18" customFormat="1" ht="30" hidden="1" customHeight="1" x14ac:dyDescent="0.25">
      <c r="A963" s="4722"/>
      <c r="B963" s="4685"/>
      <c r="C963" s="141"/>
      <c r="D963" s="141"/>
      <c r="E963" s="112"/>
      <c r="F963" s="113"/>
      <c r="G963" s="114"/>
      <c r="H963" s="115"/>
      <c r="I963" s="112"/>
      <c r="J963" s="113"/>
      <c r="K963" s="116"/>
      <c r="L963" s="115" t="s">
        <v>25</v>
      </c>
      <c r="M963" s="116"/>
      <c r="N963" s="259"/>
      <c r="O963" s="186"/>
      <c r="P963" s="264"/>
      <c r="Q963" s="186"/>
      <c r="R963" s="264"/>
      <c r="S963" s="259"/>
      <c r="T963" s="186"/>
      <c r="U963" s="264"/>
      <c r="V963" s="186"/>
      <c r="W963" s="264"/>
      <c r="X963" s="186"/>
      <c r="Y963" s="186"/>
      <c r="Z963" s="186"/>
      <c r="AA963" s="746"/>
      <c r="AC963" s="831"/>
      <c r="AD963" s="830"/>
      <c r="AE963" s="830"/>
      <c r="AF963" s="830"/>
      <c r="AJ963" s="814"/>
      <c r="AL963" s="891"/>
      <c r="AM963" s="900"/>
      <c r="AN963" s="538"/>
      <c r="AO963" s="890"/>
      <c r="AQ963" s="891"/>
      <c r="AR963" s="538"/>
      <c r="AS963" s="538"/>
      <c r="AT963" s="538"/>
      <c r="AU963" s="533"/>
      <c r="AV963" s="538"/>
      <c r="AW963" s="948"/>
      <c r="AX963" s="538"/>
      <c r="AY963" s="538"/>
      <c r="AZ963" s="538"/>
      <c r="BA963" s="538"/>
      <c r="BB963" s="538"/>
      <c r="BC963" s="538"/>
      <c r="BD963" s="538"/>
      <c r="BE963" s="538"/>
      <c r="BF963" s="538"/>
      <c r="BG963" s="266"/>
      <c r="BH963" s="538"/>
      <c r="BI963" s="266"/>
      <c r="BJ963" s="538"/>
      <c r="BK963" s="266"/>
      <c r="BL963" s="186"/>
      <c r="BM963" s="1245"/>
      <c r="BN963" s="1338"/>
      <c r="BO963" s="538"/>
      <c r="BP963" s="266"/>
      <c r="BQ963" s="538"/>
      <c r="BR963" s="266"/>
      <c r="BS963" s="538"/>
      <c r="BT963" s="266"/>
      <c r="BU963" s="538"/>
      <c r="BV963" s="266"/>
      <c r="BW963" s="538"/>
      <c r="BX963" s="266"/>
      <c r="BY963" s="538"/>
      <c r="BZ963" s="266"/>
      <c r="CA963" s="900"/>
      <c r="CB963" s="538"/>
      <c r="CC963" s="266"/>
      <c r="CD963" s="538"/>
      <c r="CE963" s="266"/>
      <c r="CF963" s="538"/>
      <c r="CG963" s="538"/>
      <c r="CH963" s="890"/>
      <c r="CQ963" s="814"/>
      <c r="CR963" s="814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M963" s="814"/>
    </row>
    <row r="964" spans="1:117" s="18" customFormat="1" ht="30" hidden="1" customHeight="1" x14ac:dyDescent="0.25">
      <c r="A964" s="4722"/>
      <c r="B964" s="4685"/>
      <c r="C964" s="141"/>
      <c r="D964" s="141"/>
      <c r="E964" s="112"/>
      <c r="F964" s="113"/>
      <c r="G964" s="114"/>
      <c r="H964" s="115"/>
      <c r="I964" s="112"/>
      <c r="J964" s="113"/>
      <c r="K964" s="116"/>
      <c r="L964" s="115" t="s">
        <v>25</v>
      </c>
      <c r="M964" s="116"/>
      <c r="N964" s="259"/>
      <c r="O964" s="186"/>
      <c r="P964" s="264"/>
      <c r="Q964" s="186"/>
      <c r="R964" s="264"/>
      <c r="S964" s="259"/>
      <c r="T964" s="186"/>
      <c r="U964" s="264"/>
      <c r="V964" s="186"/>
      <c r="W964" s="264"/>
      <c r="X964" s="186"/>
      <c r="Y964" s="186"/>
      <c r="Z964" s="186"/>
      <c r="AA964" s="746"/>
      <c r="AC964" s="831"/>
      <c r="AD964" s="830"/>
      <c r="AE964" s="830"/>
      <c r="AF964" s="830"/>
      <c r="AJ964" s="814"/>
      <c r="AL964" s="891"/>
      <c r="AM964" s="900"/>
      <c r="AN964" s="538"/>
      <c r="AO964" s="890"/>
      <c r="AQ964" s="891"/>
      <c r="AR964" s="538"/>
      <c r="AS964" s="538"/>
      <c r="AT964" s="538"/>
      <c r="AU964" s="533"/>
      <c r="AV964" s="538"/>
      <c r="AW964" s="948"/>
      <c r="AX964" s="538"/>
      <c r="AY964" s="538"/>
      <c r="AZ964" s="538"/>
      <c r="BA964" s="538"/>
      <c r="BB964" s="538"/>
      <c r="BC964" s="538"/>
      <c r="BD964" s="538"/>
      <c r="BE964" s="538"/>
      <c r="BF964" s="538"/>
      <c r="BG964" s="266"/>
      <c r="BH964" s="538"/>
      <c r="BI964" s="266"/>
      <c r="BJ964" s="538"/>
      <c r="BK964" s="266"/>
      <c r="BL964" s="186"/>
      <c r="BM964" s="1245"/>
      <c r="BN964" s="1338"/>
      <c r="BO964" s="538"/>
      <c r="BP964" s="266"/>
      <c r="BQ964" s="538"/>
      <c r="BR964" s="266"/>
      <c r="BS964" s="538"/>
      <c r="BT964" s="266"/>
      <c r="BU964" s="538"/>
      <c r="BV964" s="266"/>
      <c r="BW964" s="538"/>
      <c r="BX964" s="266"/>
      <c r="BY964" s="538"/>
      <c r="BZ964" s="266"/>
      <c r="CA964" s="900"/>
      <c r="CB964" s="538"/>
      <c r="CC964" s="266"/>
      <c r="CD964" s="538"/>
      <c r="CE964" s="266"/>
      <c r="CF964" s="538"/>
      <c r="CG964" s="538"/>
      <c r="CH964" s="890"/>
      <c r="CQ964" s="814"/>
      <c r="CR964" s="814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M964" s="814"/>
    </row>
    <row r="965" spans="1:117" s="18" customFormat="1" ht="30" hidden="1" customHeight="1" x14ac:dyDescent="0.25">
      <c r="A965" s="4722"/>
      <c r="B965" s="4685"/>
      <c r="C965" s="134" t="s">
        <v>20</v>
      </c>
      <c r="D965" s="134" t="s">
        <v>20</v>
      </c>
      <c r="E965" s="62">
        <v>40480</v>
      </c>
      <c r="F965" s="51">
        <f>F958-5</f>
        <v>40501</v>
      </c>
      <c r="G965" s="62">
        <v>40526</v>
      </c>
      <c r="H965" s="142" t="s">
        <v>67</v>
      </c>
      <c r="I965" s="147">
        <f>I958-5</f>
        <v>40599</v>
      </c>
      <c r="J965" s="146">
        <f>J958-5</f>
        <v>40269</v>
      </c>
      <c r="K965" s="151">
        <f>K958-5</f>
        <v>40655</v>
      </c>
      <c r="L965" s="131" t="s">
        <v>25</v>
      </c>
      <c r="M965" s="151">
        <f>M958-5</f>
        <v>40697</v>
      </c>
      <c r="N965" s="259"/>
      <c r="O965" s="186"/>
      <c r="P965" s="264"/>
      <c r="Q965" s="186"/>
      <c r="R965" s="264"/>
      <c r="S965" s="259"/>
      <c r="T965" s="186"/>
      <c r="U965" s="264"/>
      <c r="V965" s="186"/>
      <c r="W965" s="264"/>
      <c r="X965" s="186"/>
      <c r="Y965" s="186"/>
      <c r="Z965" s="186"/>
      <c r="AA965" s="746"/>
      <c r="AC965" s="831"/>
      <c r="AD965" s="830"/>
      <c r="AE965" s="830"/>
      <c r="AF965" s="830"/>
      <c r="AJ965" s="814"/>
      <c r="AL965" s="891"/>
      <c r="AM965" s="900"/>
      <c r="AN965" s="538"/>
      <c r="AO965" s="890"/>
      <c r="AQ965" s="891"/>
      <c r="AR965" s="538"/>
      <c r="AS965" s="538"/>
      <c r="AT965" s="538"/>
      <c r="AU965" s="533"/>
      <c r="AV965" s="538"/>
      <c r="AW965" s="948"/>
      <c r="AX965" s="538"/>
      <c r="AY965" s="538"/>
      <c r="AZ965" s="538"/>
      <c r="BA965" s="538"/>
      <c r="BB965" s="538"/>
      <c r="BC965" s="538"/>
      <c r="BD965" s="538"/>
      <c r="BE965" s="538"/>
      <c r="BF965" s="538"/>
      <c r="BG965" s="266"/>
      <c r="BH965" s="538"/>
      <c r="BI965" s="266"/>
      <c r="BJ965" s="538"/>
      <c r="BK965" s="266"/>
      <c r="BL965" s="186"/>
      <c r="BM965" s="1245"/>
      <c r="BN965" s="1338"/>
      <c r="BO965" s="538"/>
      <c r="BP965" s="266"/>
      <c r="BQ965" s="538"/>
      <c r="BR965" s="266"/>
      <c r="BS965" s="538"/>
      <c r="BT965" s="266"/>
      <c r="BU965" s="538"/>
      <c r="BV965" s="266"/>
      <c r="BW965" s="538"/>
      <c r="BX965" s="266"/>
      <c r="BY965" s="538"/>
      <c r="BZ965" s="266"/>
      <c r="CA965" s="900"/>
      <c r="CB965" s="538"/>
      <c r="CC965" s="266"/>
      <c r="CD965" s="538"/>
      <c r="CE965" s="266"/>
      <c r="CF965" s="538"/>
      <c r="CG965" s="538"/>
      <c r="CH965" s="890"/>
      <c r="CQ965" s="814"/>
      <c r="CR965" s="814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M965" s="814"/>
    </row>
    <row r="966" spans="1:117" s="18" customFormat="1" ht="30" hidden="1" customHeight="1" x14ac:dyDescent="0.25">
      <c r="A966" s="4722"/>
      <c r="B966" s="4685"/>
      <c r="C966" s="134" t="s">
        <v>19</v>
      </c>
      <c r="D966" s="134" t="s">
        <v>19</v>
      </c>
      <c r="E966" s="62">
        <v>40465</v>
      </c>
      <c r="F966" s="51">
        <f>F965-14</f>
        <v>40487</v>
      </c>
      <c r="G966" s="62">
        <v>40511</v>
      </c>
      <c r="H966" s="142" t="s">
        <v>67</v>
      </c>
      <c r="I966" s="147">
        <f>I965-14</f>
        <v>40585</v>
      </c>
      <c r="J966" s="146">
        <f>J965-14</f>
        <v>40255</v>
      </c>
      <c r="K966" s="151">
        <f>K965-14</f>
        <v>40641</v>
      </c>
      <c r="L966" s="131" t="s">
        <v>25</v>
      </c>
      <c r="M966" s="151">
        <f>M965-14</f>
        <v>40683</v>
      </c>
      <c r="N966" s="259"/>
      <c r="O966" s="186"/>
      <c r="P966" s="264"/>
      <c r="Q966" s="186"/>
      <c r="R966" s="264"/>
      <c r="S966" s="259"/>
      <c r="T966" s="186"/>
      <c r="U966" s="264"/>
      <c r="V966" s="186"/>
      <c r="W966" s="264"/>
      <c r="X966" s="186"/>
      <c r="Y966" s="186"/>
      <c r="Z966" s="186"/>
      <c r="AA966" s="746"/>
      <c r="AC966" s="831"/>
      <c r="AD966" s="830"/>
      <c r="AE966" s="830"/>
      <c r="AF966" s="830"/>
      <c r="AJ966" s="814"/>
      <c r="AL966" s="891"/>
      <c r="AM966" s="900"/>
      <c r="AN966" s="538"/>
      <c r="AO966" s="890"/>
      <c r="AQ966" s="891"/>
      <c r="AR966" s="538"/>
      <c r="AS966" s="538"/>
      <c r="AT966" s="538"/>
      <c r="AU966" s="533"/>
      <c r="AV966" s="538"/>
      <c r="AW966" s="948"/>
      <c r="AX966" s="538"/>
      <c r="AY966" s="538"/>
      <c r="AZ966" s="538"/>
      <c r="BA966" s="538"/>
      <c r="BB966" s="538"/>
      <c r="BC966" s="538"/>
      <c r="BD966" s="538"/>
      <c r="BE966" s="538"/>
      <c r="BF966" s="538"/>
      <c r="BG966" s="266"/>
      <c r="BH966" s="538"/>
      <c r="BI966" s="266"/>
      <c r="BJ966" s="538"/>
      <c r="BK966" s="266"/>
      <c r="BL966" s="186"/>
      <c r="BM966" s="1245"/>
      <c r="BN966" s="1338"/>
      <c r="BO966" s="538"/>
      <c r="BP966" s="266"/>
      <c r="BQ966" s="538"/>
      <c r="BR966" s="266"/>
      <c r="BS966" s="538"/>
      <c r="BT966" s="266"/>
      <c r="BU966" s="538"/>
      <c r="BV966" s="266"/>
      <c r="BW966" s="538"/>
      <c r="BX966" s="266"/>
      <c r="BY966" s="538"/>
      <c r="BZ966" s="266"/>
      <c r="CA966" s="900"/>
      <c r="CB966" s="538"/>
      <c r="CC966" s="266"/>
      <c r="CD966" s="538"/>
      <c r="CE966" s="266"/>
      <c r="CF966" s="538"/>
      <c r="CG966" s="538"/>
      <c r="CH966" s="890"/>
      <c r="CQ966" s="814"/>
      <c r="CR966" s="814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M966" s="814"/>
    </row>
    <row r="967" spans="1:117" s="18" customFormat="1" ht="30" hidden="1" customHeight="1" x14ac:dyDescent="0.25">
      <c r="A967" s="4722"/>
      <c r="B967" s="4685"/>
      <c r="C967" s="137" t="s">
        <v>35</v>
      </c>
      <c r="D967" s="137" t="s">
        <v>35</v>
      </c>
      <c r="E967" s="62">
        <v>40463</v>
      </c>
      <c r="F967" s="51">
        <f>F966-2</f>
        <v>40485</v>
      </c>
      <c r="G967" s="62">
        <v>40509</v>
      </c>
      <c r="H967" s="142" t="s">
        <v>67</v>
      </c>
      <c r="I967" s="147">
        <f>I966-2</f>
        <v>40583</v>
      </c>
      <c r="J967" s="146">
        <f>J966-2</f>
        <v>40253</v>
      </c>
      <c r="K967" s="151">
        <f>K966-2</f>
        <v>40639</v>
      </c>
      <c r="L967" s="131" t="s">
        <v>25</v>
      </c>
      <c r="M967" s="151">
        <f>M966-2</f>
        <v>40681</v>
      </c>
      <c r="N967" s="259"/>
      <c r="O967" s="186"/>
      <c r="P967" s="264"/>
      <c r="Q967" s="186"/>
      <c r="R967" s="264"/>
      <c r="S967" s="259"/>
      <c r="T967" s="186"/>
      <c r="U967" s="264"/>
      <c r="V967" s="186"/>
      <c r="W967" s="264"/>
      <c r="X967" s="186"/>
      <c r="Y967" s="186"/>
      <c r="Z967" s="186"/>
      <c r="AA967" s="746"/>
      <c r="AC967" s="831"/>
      <c r="AD967" s="830"/>
      <c r="AE967" s="830"/>
      <c r="AF967" s="830"/>
      <c r="AJ967" s="814"/>
      <c r="AL967" s="891"/>
      <c r="AM967" s="900"/>
      <c r="AN967" s="538"/>
      <c r="AO967" s="890"/>
      <c r="AQ967" s="891"/>
      <c r="AR967" s="538"/>
      <c r="AS967" s="538"/>
      <c r="AT967" s="538"/>
      <c r="AU967" s="533"/>
      <c r="AV967" s="538"/>
      <c r="AW967" s="948"/>
      <c r="AX967" s="538"/>
      <c r="AY967" s="538"/>
      <c r="AZ967" s="538"/>
      <c r="BA967" s="538"/>
      <c r="BB967" s="538"/>
      <c r="BC967" s="538"/>
      <c r="BD967" s="538"/>
      <c r="BE967" s="538"/>
      <c r="BF967" s="538"/>
      <c r="BG967" s="266"/>
      <c r="BH967" s="538"/>
      <c r="BI967" s="266"/>
      <c r="BJ967" s="538"/>
      <c r="BK967" s="266"/>
      <c r="BL967" s="186"/>
      <c r="BM967" s="1245"/>
      <c r="BN967" s="1338"/>
      <c r="BO967" s="538"/>
      <c r="BP967" s="266"/>
      <c r="BQ967" s="538"/>
      <c r="BR967" s="266"/>
      <c r="BS967" s="538"/>
      <c r="BT967" s="266"/>
      <c r="BU967" s="538"/>
      <c r="BV967" s="266"/>
      <c r="BW967" s="538"/>
      <c r="BX967" s="266"/>
      <c r="BY967" s="538"/>
      <c r="BZ967" s="266"/>
      <c r="CA967" s="900"/>
      <c r="CB967" s="538"/>
      <c r="CC967" s="266"/>
      <c r="CD967" s="538"/>
      <c r="CE967" s="266"/>
      <c r="CF967" s="538"/>
      <c r="CG967" s="538"/>
      <c r="CH967" s="890"/>
      <c r="CQ967" s="814"/>
      <c r="CR967" s="814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M967" s="814"/>
    </row>
    <row r="968" spans="1:117" s="18" customFormat="1" ht="60" hidden="1" customHeight="1" x14ac:dyDescent="0.25">
      <c r="A968" s="4722"/>
      <c r="B968" s="4685"/>
      <c r="C968" s="134"/>
      <c r="D968" s="134"/>
      <c r="E968" s="101"/>
      <c r="F968" s="63"/>
      <c r="G968" s="101"/>
      <c r="H968" s="145"/>
      <c r="I968" s="101"/>
      <c r="J968" s="104"/>
      <c r="K968" s="101"/>
      <c r="L968" s="156"/>
      <c r="M968" s="101"/>
      <c r="N968" s="262"/>
      <c r="O968" s="186"/>
      <c r="P968" s="264"/>
      <c r="Q968" s="186"/>
      <c r="R968" s="266"/>
      <c r="S968" s="259"/>
      <c r="T968" s="186"/>
      <c r="U968" s="264"/>
      <c r="V968" s="186"/>
      <c r="W968" s="264"/>
      <c r="X968" s="186"/>
      <c r="Y968" s="186"/>
      <c r="Z968" s="186"/>
      <c r="AA968" s="746"/>
      <c r="AC968" s="831"/>
      <c r="AD968" s="830"/>
      <c r="AE968" s="830"/>
      <c r="AF968" s="830"/>
      <c r="AJ968" s="814"/>
      <c r="AL968" s="891"/>
      <c r="AM968" s="900"/>
      <c r="AN968" s="538"/>
      <c r="AO968" s="890"/>
      <c r="AQ968" s="891"/>
      <c r="AR968" s="538"/>
      <c r="AS968" s="538"/>
      <c r="AT968" s="538"/>
      <c r="AU968" s="533"/>
      <c r="AV968" s="538"/>
      <c r="AW968" s="948"/>
      <c r="AX968" s="538"/>
      <c r="AY968" s="538"/>
      <c r="AZ968" s="538"/>
      <c r="BA968" s="538"/>
      <c r="BB968" s="538"/>
      <c r="BC968" s="538"/>
      <c r="BD968" s="538"/>
      <c r="BE968" s="538"/>
      <c r="BF968" s="538"/>
      <c r="BG968" s="266"/>
      <c r="BH968" s="538"/>
      <c r="BI968" s="266"/>
      <c r="BJ968" s="538"/>
      <c r="BK968" s="266"/>
      <c r="BL968" s="186"/>
      <c r="BM968" s="1245"/>
      <c r="BN968" s="1338"/>
      <c r="BO968" s="538"/>
      <c r="BP968" s="266"/>
      <c r="BQ968" s="538"/>
      <c r="BR968" s="266"/>
      <c r="BS968" s="538"/>
      <c r="BT968" s="266"/>
      <c r="BU968" s="538"/>
      <c r="BV968" s="266"/>
      <c r="BW968" s="538"/>
      <c r="BX968" s="266"/>
      <c r="BY968" s="538"/>
      <c r="BZ968" s="266"/>
      <c r="CA968" s="900"/>
      <c r="CB968" s="538"/>
      <c r="CC968" s="266"/>
      <c r="CD968" s="538"/>
      <c r="CE968" s="266"/>
      <c r="CF968" s="538"/>
      <c r="CG968" s="538"/>
      <c r="CH968" s="890"/>
      <c r="CQ968" s="814"/>
      <c r="CR968" s="814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M968" s="814"/>
    </row>
    <row r="969" spans="1:117" ht="30" hidden="1" customHeight="1" x14ac:dyDescent="0.25">
      <c r="A969" s="4722"/>
      <c r="B969" s="4685"/>
      <c r="C969" s="721" t="s">
        <v>52</v>
      </c>
      <c r="D969" s="721" t="s">
        <v>52</v>
      </c>
      <c r="E969" s="722" t="s">
        <v>55</v>
      </c>
      <c r="F969" s="723">
        <v>40401</v>
      </c>
      <c r="G969" s="724" t="s">
        <v>54</v>
      </c>
      <c r="H969" s="722" t="s">
        <v>54</v>
      </c>
      <c r="I969" s="725" t="e">
        <f>#REF!</f>
        <v>#REF!</v>
      </c>
      <c r="J969" s="726" t="s">
        <v>24</v>
      </c>
      <c r="K969" s="727">
        <v>40583</v>
      </c>
      <c r="L969" s="728" t="s">
        <v>25</v>
      </c>
      <c r="M969" s="729" t="s">
        <v>25</v>
      </c>
      <c r="O969" s="182"/>
      <c r="P969" s="181"/>
      <c r="Q969" s="182"/>
      <c r="R969" s="181"/>
      <c r="S969" s="340"/>
      <c r="T969" s="182"/>
      <c r="U969" s="181"/>
      <c r="V969" s="182"/>
      <c r="W969" s="181"/>
      <c r="X969" s="182"/>
      <c r="Y969" s="182"/>
      <c r="Z969" s="182"/>
      <c r="AA969" s="747"/>
      <c r="AB969" s="15"/>
      <c r="AK969" s="15"/>
      <c r="AM969" s="901"/>
      <c r="AN969" s="895"/>
      <c r="AR969" s="895"/>
      <c r="AS969" s="895"/>
      <c r="AT969" s="895"/>
      <c r="AU969" s="951"/>
      <c r="AV969" s="895"/>
      <c r="AW969" s="954"/>
      <c r="AX969" s="895"/>
      <c r="AY969" s="895"/>
      <c r="AZ969" s="895"/>
      <c r="BA969" s="895"/>
      <c r="BB969" s="895"/>
      <c r="BC969" s="895"/>
      <c r="BD969" s="895"/>
      <c r="BE969" s="895"/>
      <c r="BF969" s="895"/>
      <c r="BG969" s="1"/>
      <c r="BH969" s="895"/>
      <c r="BJ969" s="895"/>
      <c r="BL969" s="182"/>
      <c r="BO969" s="895"/>
      <c r="BP969" s="1"/>
      <c r="BQ969" s="895"/>
      <c r="BR969" s="1"/>
      <c r="BS969" s="895"/>
      <c r="BT969" s="1"/>
      <c r="BU969" s="895"/>
      <c r="BV969" s="1"/>
      <c r="BW969" s="895"/>
      <c r="BX969" s="1"/>
      <c r="BY969" s="895"/>
      <c r="BZ969" s="1"/>
      <c r="CA969" s="901"/>
      <c r="CB969" s="895"/>
      <c r="CC969" s="1"/>
      <c r="CD969" s="895"/>
      <c r="CE969" s="1"/>
      <c r="CF969" s="895"/>
      <c r="CG969" s="895"/>
    </row>
    <row r="970" spans="1:117" ht="30" hidden="1" customHeight="1" thickBot="1" x14ac:dyDescent="0.3">
      <c r="A970" s="4722"/>
      <c r="B970" s="4685"/>
      <c r="C970" s="734" t="s">
        <v>134</v>
      </c>
      <c r="D970" s="734" t="s">
        <v>134</v>
      </c>
      <c r="E970" s="319"/>
      <c r="F970" s="320"/>
      <c r="G970" s="321"/>
      <c r="H970" s="320"/>
      <c r="I970" s="322"/>
      <c r="J970" s="320"/>
      <c r="K970" s="323"/>
      <c r="L970" s="323"/>
      <c r="M970" s="324"/>
      <c r="N970" s="735"/>
      <c r="O970" s="325">
        <v>41090</v>
      </c>
      <c r="P970" s="326">
        <v>41120</v>
      </c>
      <c r="Q970" s="325">
        <v>41151</v>
      </c>
      <c r="R970" s="326">
        <v>41182</v>
      </c>
      <c r="S970" s="325">
        <v>406425</v>
      </c>
      <c r="T970" s="326">
        <v>41243</v>
      </c>
      <c r="U970" s="325">
        <v>41273</v>
      </c>
      <c r="V970" s="326">
        <v>41304</v>
      </c>
      <c r="W970" s="325">
        <v>41333</v>
      </c>
      <c r="X970" s="326" t="s">
        <v>128</v>
      </c>
      <c r="Y970" s="326">
        <v>41363</v>
      </c>
      <c r="Z970" s="326">
        <v>41424</v>
      </c>
      <c r="AA970" s="347">
        <v>41455</v>
      </c>
      <c r="AB970" s="325">
        <v>41120</v>
      </c>
      <c r="AC970" s="325">
        <v>41151</v>
      </c>
      <c r="AD970" s="325">
        <v>41182</v>
      </c>
      <c r="AE970" s="324">
        <v>41212</v>
      </c>
      <c r="AF970" s="324">
        <v>41608</v>
      </c>
      <c r="AG970" s="324">
        <v>41638</v>
      </c>
      <c r="AH970" s="324">
        <v>41304</v>
      </c>
      <c r="AI970" s="324">
        <v>41333</v>
      </c>
      <c r="AJ970" s="347">
        <v>41363</v>
      </c>
      <c r="AK970" s="324">
        <v>41394</v>
      </c>
      <c r="AL970" s="325">
        <v>41424</v>
      </c>
      <c r="AM970" s="323">
        <v>41455</v>
      </c>
      <c r="AN970" s="326">
        <v>41485</v>
      </c>
      <c r="AO970" s="324">
        <v>41516</v>
      </c>
      <c r="AP970" s="324">
        <v>41547</v>
      </c>
      <c r="AQ970" s="325">
        <v>41577</v>
      </c>
      <c r="AR970" s="326">
        <v>41608</v>
      </c>
      <c r="AS970" s="326">
        <v>42003</v>
      </c>
      <c r="AT970" s="326">
        <v>42034</v>
      </c>
      <c r="AU970" s="880">
        <v>42063</v>
      </c>
      <c r="AV970" s="326">
        <v>42093</v>
      </c>
      <c r="AW970" s="955">
        <v>42093</v>
      </c>
      <c r="AX970" s="326">
        <v>42093</v>
      </c>
      <c r="AY970" s="326">
        <v>42093</v>
      </c>
      <c r="AZ970" s="326">
        <v>42093</v>
      </c>
      <c r="BA970" s="326">
        <v>42093</v>
      </c>
      <c r="BB970" s="326"/>
      <c r="BC970" s="326"/>
      <c r="BD970" s="326"/>
      <c r="BE970" s="326"/>
      <c r="BF970" s="326"/>
      <c r="BG970" s="1157"/>
      <c r="BH970" s="895"/>
      <c r="BJ970" s="895"/>
      <c r="BL970" s="182"/>
      <c r="BO970" s="895"/>
      <c r="BP970" s="1"/>
      <c r="BQ970" s="895"/>
      <c r="BR970" s="1"/>
      <c r="BS970" s="895"/>
      <c r="BT970" s="1"/>
      <c r="BU970" s="895"/>
      <c r="BV970" s="1"/>
      <c r="BW970" s="895"/>
      <c r="BX970" s="1"/>
      <c r="BY970" s="895"/>
      <c r="BZ970" s="1"/>
      <c r="CA970" s="901"/>
      <c r="CB970" s="895"/>
      <c r="CC970" s="1"/>
      <c r="CD970" s="895"/>
      <c r="CE970" s="1"/>
      <c r="CF970" s="895"/>
      <c r="CG970" s="895"/>
    </row>
    <row r="971" spans="1:117" ht="200.1" hidden="1" customHeight="1" thickBot="1" x14ac:dyDescent="0.3">
      <c r="A971" s="4722"/>
      <c r="B971" s="4685"/>
      <c r="C971" s="22" t="s">
        <v>30</v>
      </c>
      <c r="D971" s="22" t="s">
        <v>30</v>
      </c>
      <c r="E971" s="577" t="s">
        <v>50</v>
      </c>
      <c r="F971" s="801"/>
      <c r="G971" s="802" t="s">
        <v>66</v>
      </c>
      <c r="H971" s="802" t="s">
        <v>66</v>
      </c>
      <c r="I971" s="801"/>
      <c r="J971" s="803"/>
      <c r="K971" s="32"/>
      <c r="L971" s="109"/>
      <c r="M971" s="183" t="s">
        <v>89</v>
      </c>
      <c r="N971" s="577" t="s">
        <v>108</v>
      </c>
      <c r="O971" s="464"/>
      <c r="P971" s="577" t="s">
        <v>114</v>
      </c>
      <c r="Q971" s="804" t="s">
        <v>110</v>
      </c>
      <c r="R971" s="109"/>
      <c r="S971" s="32"/>
      <c r="T971" s="159"/>
      <c r="U971" s="32"/>
      <c r="V971" s="159"/>
      <c r="W971" s="32"/>
      <c r="X971" s="578" t="s">
        <v>135</v>
      </c>
      <c r="Y971" s="577" t="s">
        <v>135</v>
      </c>
      <c r="Z971" s="159"/>
      <c r="AA971" s="577"/>
      <c r="AB971" s="750"/>
      <c r="AC971" s="826" t="s">
        <v>208</v>
      </c>
      <c r="AD971" s="828" t="s">
        <v>208</v>
      </c>
      <c r="AE971" s="817"/>
      <c r="AF971" s="826" t="s">
        <v>243</v>
      </c>
      <c r="AG971" s="719" t="s">
        <v>243</v>
      </c>
      <c r="AH971" s="755"/>
      <c r="AI971" s="719" t="s">
        <v>246</v>
      </c>
      <c r="AJ971" s="719" t="s">
        <v>246</v>
      </c>
      <c r="AK971" s="719" t="s">
        <v>252</v>
      </c>
      <c r="AL971" s="198" t="s">
        <v>252</v>
      </c>
      <c r="AM971" s="906"/>
      <c r="AN971" s="906"/>
      <c r="AO971" s="906"/>
      <c r="AP971" s="924" t="s">
        <v>282</v>
      </c>
      <c r="AQ971" s="825" t="s">
        <v>267</v>
      </c>
      <c r="AR971" s="898"/>
      <c r="AS971" s="719" t="s">
        <v>284</v>
      </c>
      <c r="AT971" s="719" t="s">
        <v>295</v>
      </c>
      <c r="AU971" s="719"/>
      <c r="AV971" s="719" t="s">
        <v>288</v>
      </c>
      <c r="AW971" s="950" t="s">
        <v>296</v>
      </c>
      <c r="AX971" s="929" t="s">
        <v>287</v>
      </c>
      <c r="AY971" s="929" t="s">
        <v>294</v>
      </c>
      <c r="AZ971" s="929" t="s">
        <v>293</v>
      </c>
      <c r="BA971" s="929" t="s">
        <v>285</v>
      </c>
      <c r="BB971" s="929"/>
      <c r="BC971" s="929"/>
      <c r="BD971" s="929"/>
      <c r="BE971" s="929"/>
      <c r="BF971" s="929"/>
      <c r="BG971" s="198"/>
      <c r="BH971" s="399"/>
      <c r="BI971" s="750"/>
      <c r="BJ971" s="399"/>
      <c r="BK971" s="750"/>
      <c r="BL971" s="200" t="s">
        <v>385</v>
      </c>
      <c r="BO971" s="411"/>
      <c r="BP971" s="130"/>
      <c r="BQ971" s="411"/>
      <c r="BR971" s="2236" t="s">
        <v>570</v>
      </c>
      <c r="BS971" s="2090" t="s">
        <v>556</v>
      </c>
      <c r="BT971" s="130"/>
      <c r="BU971" s="411"/>
      <c r="BV971" s="130"/>
      <c r="BW971" s="411"/>
      <c r="BX971" s="130"/>
      <c r="BY971" s="411"/>
      <c r="BZ971" s="130"/>
      <c r="CA971" s="2907"/>
      <c r="CB971" s="411"/>
      <c r="CC971" s="130"/>
      <c r="CD971" s="411"/>
      <c r="CE971" s="130"/>
      <c r="CF971" s="411"/>
      <c r="CG971" s="411"/>
    </row>
    <row r="972" spans="1:117" hidden="1" x14ac:dyDescent="0.25"/>
    <row r="973" spans="1:117" hidden="1" x14ac:dyDescent="0.25"/>
    <row r="974" spans="1:117" hidden="1" x14ac:dyDescent="0.25"/>
    <row r="975" spans="1:117" ht="150" hidden="1" customHeight="1" thickBot="1" x14ac:dyDescent="0.3">
      <c r="C975" s="4"/>
      <c r="D975" s="4"/>
      <c r="E975" s="92"/>
      <c r="F975" s="82" t="s">
        <v>70</v>
      </c>
      <c r="G975" s="118" t="s">
        <v>87</v>
      </c>
      <c r="H975" s="83"/>
      <c r="I975" s="93"/>
      <c r="J975" s="83"/>
      <c r="K975" s="198" t="s">
        <v>88</v>
      </c>
      <c r="L975" s="199"/>
      <c r="M975" s="200" t="s">
        <v>99</v>
      </c>
      <c r="N975" s="203"/>
      <c r="O975" s="200" t="s">
        <v>112</v>
      </c>
      <c r="P975" s="203"/>
      <c r="Q975" s="204"/>
      <c r="R975" s="205"/>
      <c r="S975" s="203"/>
      <c r="T975" s="311"/>
      <c r="U975" s="204"/>
      <c r="V975" s="203"/>
      <c r="W975" s="204"/>
      <c r="X975" s="203" t="s">
        <v>1</v>
      </c>
      <c r="Y975" s="203" t="s">
        <v>1</v>
      </c>
      <c r="Z975" s="204"/>
      <c r="AA975" s="738"/>
      <c r="AB975" s="888" t="s">
        <v>209</v>
      </c>
      <c r="AC975" s="817"/>
      <c r="AD975" s="817"/>
      <c r="AE975" s="818"/>
      <c r="AF975" s="818"/>
      <c r="AV975" s="2803" t="s">
        <v>328</v>
      </c>
    </row>
    <row r="976" spans="1:117" ht="170.1" hidden="1" customHeight="1" thickBot="1" x14ac:dyDescent="0.3">
      <c r="A976" s="4262" t="s">
        <v>713</v>
      </c>
      <c r="B976" s="4262"/>
      <c r="C976" s="4" t="s">
        <v>1</v>
      </c>
      <c r="D976" s="4"/>
      <c r="E976" s="13"/>
      <c r="F976" s="42"/>
      <c r="G976" s="42"/>
      <c r="H976" s="42"/>
      <c r="I976" s="42"/>
      <c r="J976" s="42"/>
      <c r="K976" s="2803"/>
      <c r="L976" s="13"/>
      <c r="M976" s="4265"/>
      <c r="N976" s="180"/>
      <c r="P976" s="180"/>
      <c r="Q976" s="248"/>
      <c r="T976" s="181"/>
      <c r="U976" s="181"/>
      <c r="V976" s="4265"/>
      <c r="W976" s="4265"/>
      <c r="X976" s="181"/>
      <c r="Y976" s="181"/>
      <c r="Z976" s="4265"/>
      <c r="AA976" s="4265"/>
      <c r="AB976" s="4265"/>
      <c r="AC976" s="829"/>
      <c r="AD976" s="829"/>
      <c r="AE976" s="1959"/>
      <c r="AF976" s="829"/>
      <c r="AG976" s="829"/>
      <c r="AH976" s="829"/>
      <c r="AI976" s="829"/>
      <c r="AJ976" s="829"/>
      <c r="AK976" s="829"/>
      <c r="AL976" s="829"/>
      <c r="AM976" s="829"/>
      <c r="AN976" s="829"/>
      <c r="AO976" s="829"/>
      <c r="AP976" s="829"/>
      <c r="AQ976" s="829"/>
      <c r="AR976" s="1960"/>
      <c r="AS976" s="829"/>
      <c r="AT976" s="829"/>
      <c r="AU976" s="829"/>
      <c r="AV976" s="829"/>
      <c r="AW976" s="829"/>
      <c r="AX976" s="829"/>
      <c r="AY976" s="829"/>
      <c r="AZ976" s="829"/>
      <c r="BA976" s="829"/>
      <c r="BB976" s="829"/>
      <c r="BC976" s="829"/>
      <c r="BD976" s="829"/>
      <c r="BE976" s="829"/>
      <c r="BF976" s="829"/>
      <c r="BG976" s="829"/>
      <c r="BH976" s="829"/>
      <c r="BI976" s="829"/>
      <c r="BJ976" s="829"/>
      <c r="BK976" s="829"/>
      <c r="BL976" s="2094"/>
      <c r="BR976" s="15" t="s">
        <v>591</v>
      </c>
    </row>
    <row r="977" spans="1:105" ht="30" hidden="1" customHeight="1" thickBot="1" x14ac:dyDescent="0.3">
      <c r="A977" s="11"/>
      <c r="B977" s="12"/>
      <c r="C977" s="4"/>
      <c r="D977" s="4"/>
      <c r="E977" s="90"/>
      <c r="F977" s="90"/>
      <c r="G977" s="90"/>
      <c r="H977" s="90"/>
      <c r="I977" s="90"/>
      <c r="J977" s="90"/>
      <c r="K977" s="13"/>
      <c r="L977" s="13"/>
      <c r="M977" s="189"/>
      <c r="AB977" s="15"/>
      <c r="BI977" s="15" t="s">
        <v>1</v>
      </c>
      <c r="BL977" s="4772" t="s">
        <v>426</v>
      </c>
      <c r="BM977" s="4773"/>
      <c r="BN977" s="4774"/>
      <c r="BO977" s="4777" t="s">
        <v>449</v>
      </c>
      <c r="BP977" s="4779"/>
      <c r="BQ977" s="4781"/>
      <c r="BR977" s="4772" t="s">
        <v>431</v>
      </c>
      <c r="BS977" s="4773"/>
      <c r="BT977" s="4774"/>
      <c r="BU977" s="4777" t="s">
        <v>603</v>
      </c>
      <c r="BV977" s="4809"/>
      <c r="BW977" s="4809"/>
      <c r="BX977" s="4769"/>
      <c r="BY977" s="4777" t="s">
        <v>604</v>
      </c>
      <c r="BZ977" s="4809"/>
      <c r="CA977" s="4809"/>
      <c r="CB977" s="4769"/>
      <c r="CC977" s="4777" t="s">
        <v>605</v>
      </c>
      <c r="CD977" s="4809"/>
      <c r="CE977" s="4810"/>
      <c r="CF977" s="4780"/>
      <c r="CG977" s="4777" t="s">
        <v>603</v>
      </c>
      <c r="CH977" s="4809"/>
      <c r="CI977" s="4809"/>
      <c r="CJ977" s="4769"/>
      <c r="CK977" s="4777" t="s">
        <v>604</v>
      </c>
      <c r="CL977" s="4809"/>
      <c r="CM977" s="4809"/>
      <c r="CN977" s="4769"/>
      <c r="CO977" s="4777" t="s">
        <v>605</v>
      </c>
      <c r="CP977" s="4809"/>
      <c r="CQ977" s="4810"/>
      <c r="CR977" s="4780"/>
      <c r="CS977" s="4777" t="s">
        <v>603</v>
      </c>
      <c r="CT977" s="4778"/>
      <c r="CU977" s="4778"/>
      <c r="CV977" s="4778"/>
      <c r="CW977" s="4778"/>
      <c r="CX977" s="4778"/>
      <c r="CY977" s="4809"/>
      <c r="CZ977" s="4809"/>
      <c r="DA977" s="4769"/>
    </row>
    <row r="978" spans="1:105" ht="30" hidden="1" customHeight="1" thickBot="1" x14ac:dyDescent="0.3">
      <c r="A978" s="11"/>
      <c r="B978" s="12"/>
      <c r="C978" s="4"/>
      <c r="D978" s="4"/>
      <c r="E978" s="90"/>
      <c r="F978" s="90"/>
      <c r="G978" s="90"/>
      <c r="H978" s="90"/>
      <c r="I978" s="90"/>
      <c r="J978" s="90"/>
      <c r="K978" s="13"/>
      <c r="L978" s="13"/>
      <c r="M978" s="189"/>
      <c r="AB978" s="15"/>
      <c r="BL978" s="1489">
        <v>42551</v>
      </c>
      <c r="BM978" s="1490">
        <v>42581</v>
      </c>
      <c r="BN978" s="1492">
        <v>42612</v>
      </c>
      <c r="BO978" s="1489">
        <v>42643</v>
      </c>
      <c r="BP978" s="1490">
        <v>42673</v>
      </c>
      <c r="BQ978" s="1492">
        <v>42704</v>
      </c>
      <c r="BR978" s="2617">
        <v>42734</v>
      </c>
      <c r="BS978" s="2656">
        <v>42765</v>
      </c>
      <c r="BT978" s="2657">
        <v>42794</v>
      </c>
      <c r="BU978" s="2659">
        <v>42824</v>
      </c>
      <c r="BV978" s="2657">
        <v>42855</v>
      </c>
      <c r="BW978" s="2656">
        <v>42885</v>
      </c>
      <c r="BX978" s="2657">
        <v>42916</v>
      </c>
      <c r="BY978" s="2656">
        <v>42946</v>
      </c>
      <c r="BZ978" s="2657">
        <v>42977</v>
      </c>
      <c r="CA978" s="2656">
        <v>43008</v>
      </c>
      <c r="CB978" s="2657">
        <v>43038</v>
      </c>
      <c r="CC978" s="2658">
        <v>43069</v>
      </c>
      <c r="CD978" s="2657">
        <v>42734</v>
      </c>
      <c r="CE978" s="2656">
        <v>42765</v>
      </c>
      <c r="CF978" s="2657">
        <v>42794</v>
      </c>
      <c r="CG978" s="2659">
        <v>43189</v>
      </c>
      <c r="CH978" s="2657">
        <v>43220</v>
      </c>
      <c r="CI978" s="2656">
        <v>43250</v>
      </c>
      <c r="CJ978" s="2657">
        <v>43281</v>
      </c>
      <c r="CK978" s="2656">
        <v>42946</v>
      </c>
      <c r="CL978" s="2657">
        <v>42977</v>
      </c>
      <c r="CM978" s="2656">
        <v>43008</v>
      </c>
      <c r="CN978" s="2657">
        <v>43038</v>
      </c>
      <c r="CO978" s="2658">
        <v>43069</v>
      </c>
      <c r="CP978" s="2657">
        <v>42734</v>
      </c>
      <c r="CQ978" s="2656">
        <v>42765</v>
      </c>
      <c r="CR978" s="2657">
        <v>42794</v>
      </c>
      <c r="CS978" s="2659">
        <v>43554</v>
      </c>
      <c r="CT978" s="2658"/>
      <c r="CU978" s="2658"/>
      <c r="CV978" s="2658"/>
      <c r="CW978" s="4146"/>
      <c r="CX978" s="4146"/>
      <c r="CY978" s="4147">
        <v>43585</v>
      </c>
      <c r="CZ978" s="4148">
        <v>43615</v>
      </c>
      <c r="DA978" s="4147">
        <v>43646</v>
      </c>
    </row>
    <row r="979" spans="1:105" ht="30" hidden="1" customHeight="1" x14ac:dyDescent="0.25">
      <c r="A979" s="4728" t="s">
        <v>548</v>
      </c>
      <c r="B979" s="4723" t="s">
        <v>547</v>
      </c>
      <c r="C979" s="1277" t="s">
        <v>433</v>
      </c>
      <c r="D979" s="1277"/>
      <c r="E979" s="90"/>
      <c r="F979" s="90"/>
      <c r="G979" s="90"/>
      <c r="H979" s="90"/>
      <c r="I979" s="90"/>
      <c r="J979" s="90"/>
      <c r="K979" s="13"/>
      <c r="L979" s="13"/>
      <c r="M979" s="189"/>
      <c r="AB979" s="15"/>
      <c r="BI979" s="508"/>
      <c r="BJ979" s="508"/>
      <c r="BK979" s="1418"/>
      <c r="BL979" s="1493">
        <v>42551</v>
      </c>
      <c r="BM979" s="1494">
        <v>42581</v>
      </c>
      <c r="BN979" s="1533">
        <v>42612</v>
      </c>
      <c r="BO979" s="1416">
        <v>42643</v>
      </c>
      <c r="BP979" s="1417">
        <v>42673</v>
      </c>
      <c r="BQ979" s="1675">
        <v>42704</v>
      </c>
      <c r="BR979" s="2291">
        <v>42734</v>
      </c>
      <c r="BS979" s="2651">
        <v>42765</v>
      </c>
      <c r="BT979" s="2652">
        <v>42794</v>
      </c>
      <c r="BU979" s="2650">
        <v>42809</v>
      </c>
      <c r="BV979" s="2653">
        <v>42840</v>
      </c>
      <c r="BW979" s="2654">
        <v>42870</v>
      </c>
      <c r="BX979" s="2653">
        <v>42901</v>
      </c>
      <c r="BY979" s="2654">
        <v>42931</v>
      </c>
      <c r="BZ979" s="2653">
        <v>42962</v>
      </c>
      <c r="CA979" s="2654">
        <v>42993</v>
      </c>
      <c r="CB979" s="2653">
        <v>43023</v>
      </c>
      <c r="CC979" s="2291">
        <v>43054</v>
      </c>
      <c r="CD979" s="2908">
        <v>43084</v>
      </c>
      <c r="CE979" s="2655">
        <v>43115</v>
      </c>
      <c r="CF979" s="2655">
        <v>43146</v>
      </c>
      <c r="CG979" s="2650">
        <v>43174</v>
      </c>
      <c r="CH979" s="2653">
        <v>43205</v>
      </c>
      <c r="CI979" s="2654">
        <v>43235</v>
      </c>
      <c r="CJ979" s="2653">
        <v>43266</v>
      </c>
      <c r="CK979" s="2654">
        <v>43296</v>
      </c>
      <c r="CL979" s="2653">
        <v>43327</v>
      </c>
      <c r="CM979" s="2654">
        <v>43358</v>
      </c>
      <c r="CN979" s="2653">
        <v>43388</v>
      </c>
      <c r="CO979" s="2291">
        <v>43419</v>
      </c>
      <c r="CP979" s="2908">
        <v>43449</v>
      </c>
      <c r="CQ979" s="2655">
        <v>43480</v>
      </c>
      <c r="CR979" s="2655">
        <v>43511</v>
      </c>
      <c r="CS979" s="2650">
        <v>43174</v>
      </c>
      <c r="CT979" s="3413"/>
      <c r="CU979" s="3413"/>
      <c r="CV979" s="3413"/>
      <c r="CW979" s="3824"/>
      <c r="CX979" s="3824"/>
      <c r="CY979" s="3825">
        <v>43570</v>
      </c>
      <c r="CZ979" s="3826">
        <v>43600</v>
      </c>
      <c r="DA979" s="3825">
        <v>43631</v>
      </c>
    </row>
    <row r="980" spans="1:105" ht="30" hidden="1" customHeight="1" x14ac:dyDescent="0.25">
      <c r="A980" s="4729"/>
      <c r="B980" s="4724"/>
      <c r="C980" s="1284" t="s">
        <v>440</v>
      </c>
      <c r="D980" s="1284"/>
      <c r="E980" s="90"/>
      <c r="F980" s="90"/>
      <c r="G980" s="90"/>
      <c r="H980" s="90"/>
      <c r="I980" s="90"/>
      <c r="J980" s="90"/>
      <c r="K980" s="13"/>
      <c r="L980" s="13"/>
      <c r="M980" s="189"/>
      <c r="AB980" s="15"/>
      <c r="BI980" s="508"/>
      <c r="BJ980" s="508"/>
      <c r="BK980" s="1418"/>
      <c r="BL980" s="1495">
        <v>42536</v>
      </c>
      <c r="BM980" s="1496">
        <v>42566</v>
      </c>
      <c r="BN980" s="1534">
        <v>42597</v>
      </c>
      <c r="BO980" s="1314">
        <v>42628</v>
      </c>
      <c r="BP980" s="1342">
        <v>42658</v>
      </c>
      <c r="BQ980" s="1352">
        <v>42689</v>
      </c>
      <c r="BR980" s="2292">
        <v>42719</v>
      </c>
      <c r="BS980" s="2293">
        <v>42750</v>
      </c>
      <c r="BT980" s="2294">
        <v>42750</v>
      </c>
      <c r="BU980" s="2618">
        <v>42799</v>
      </c>
      <c r="BV980" s="2295">
        <v>42830</v>
      </c>
      <c r="BW980" s="2292">
        <v>42860</v>
      </c>
      <c r="BX980" s="2295">
        <v>42891</v>
      </c>
      <c r="BY980" s="2292">
        <v>42921</v>
      </c>
      <c r="BZ980" s="2295">
        <v>42952</v>
      </c>
      <c r="CA980" s="2292">
        <v>42983</v>
      </c>
      <c r="CB980" s="2295">
        <v>43013</v>
      </c>
      <c r="CC980" s="2292">
        <v>43044</v>
      </c>
      <c r="CD980" s="2909">
        <v>43074</v>
      </c>
      <c r="CE980" s="2630">
        <v>43105</v>
      </c>
      <c r="CF980" s="2630">
        <v>43136</v>
      </c>
      <c r="CG980" s="2618">
        <v>43164</v>
      </c>
      <c r="CH980" s="2295">
        <v>43195</v>
      </c>
      <c r="CI980" s="2292">
        <v>43225</v>
      </c>
      <c r="CJ980" s="2295">
        <v>43256</v>
      </c>
      <c r="CK980" s="2292">
        <v>43286</v>
      </c>
      <c r="CL980" s="2295">
        <v>43317</v>
      </c>
      <c r="CM980" s="2292">
        <v>43348</v>
      </c>
      <c r="CN980" s="2295">
        <v>43378</v>
      </c>
      <c r="CO980" s="2292">
        <v>43409</v>
      </c>
      <c r="CP980" s="2909">
        <v>43439</v>
      </c>
      <c r="CQ980" s="2630">
        <v>43470</v>
      </c>
      <c r="CR980" s="2630">
        <v>43501</v>
      </c>
      <c r="CS980" s="2618">
        <v>43164</v>
      </c>
      <c r="CT980" s="3414"/>
      <c r="CU980" s="3414"/>
      <c r="CV980" s="3414"/>
      <c r="CW980" s="2878"/>
      <c r="CX980" s="2878"/>
      <c r="CY980" s="3827">
        <v>43560</v>
      </c>
      <c r="CZ980" s="3828">
        <v>43590</v>
      </c>
      <c r="DA980" s="3827">
        <v>43621</v>
      </c>
    </row>
    <row r="981" spans="1:105" ht="30" hidden="1" customHeight="1" x14ac:dyDescent="0.25">
      <c r="A981" s="4729"/>
      <c r="B981" s="4724"/>
      <c r="C981" s="1285" t="s">
        <v>434</v>
      </c>
      <c r="D981" s="1285"/>
      <c r="E981" s="90"/>
      <c r="F981" s="90"/>
      <c r="G981" s="90"/>
      <c r="H981" s="90"/>
      <c r="I981" s="90"/>
      <c r="J981" s="90"/>
      <c r="K981" s="13"/>
      <c r="L981" s="13"/>
      <c r="M981" s="189"/>
      <c r="AB981" s="15"/>
      <c r="BI981" s="508"/>
      <c r="BJ981" s="508"/>
      <c r="BK981" s="1418"/>
      <c r="BL981" s="1495">
        <v>42531</v>
      </c>
      <c r="BM981" s="1496">
        <v>42561</v>
      </c>
      <c r="BN981" s="1534">
        <v>42592</v>
      </c>
      <c r="BO981" s="2694">
        <v>42623</v>
      </c>
      <c r="BP981" s="2695">
        <v>42653</v>
      </c>
      <c r="BQ981" s="2696">
        <v>42684</v>
      </c>
      <c r="BR981" s="2697">
        <v>42714</v>
      </c>
      <c r="BS981" s="2698">
        <v>42745</v>
      </c>
      <c r="BT981" s="2699">
        <v>42776</v>
      </c>
      <c r="BU981" s="2619">
        <v>42804</v>
      </c>
      <c r="BV981" s="2300">
        <v>42835</v>
      </c>
      <c r="BW981" s="2299">
        <v>42865</v>
      </c>
      <c r="BX981" s="2300">
        <v>42896</v>
      </c>
      <c r="BY981" s="2299">
        <v>42926</v>
      </c>
      <c r="BZ981" s="2300">
        <v>42957</v>
      </c>
      <c r="CA981" s="2299">
        <v>42988</v>
      </c>
      <c r="CB981" s="2300">
        <v>43018</v>
      </c>
      <c r="CC981" s="2299">
        <v>43049</v>
      </c>
      <c r="CD981" s="2910">
        <v>43079</v>
      </c>
      <c r="CE981" s="2631">
        <v>43110</v>
      </c>
      <c r="CF981" s="2631">
        <v>43141</v>
      </c>
      <c r="CG981" s="2619">
        <v>43169</v>
      </c>
      <c r="CH981" s="2300">
        <v>43200</v>
      </c>
      <c r="CI981" s="2299">
        <v>43230</v>
      </c>
      <c r="CJ981" s="2300">
        <v>43261</v>
      </c>
      <c r="CK981" s="2299">
        <v>43291</v>
      </c>
      <c r="CL981" s="2300">
        <v>43322</v>
      </c>
      <c r="CM981" s="2299">
        <v>43353</v>
      </c>
      <c r="CN981" s="2300">
        <v>43383</v>
      </c>
      <c r="CO981" s="2299">
        <v>43414</v>
      </c>
      <c r="CP981" s="2910">
        <v>43444</v>
      </c>
      <c r="CQ981" s="2631">
        <v>43475</v>
      </c>
      <c r="CR981" s="2631">
        <v>43506</v>
      </c>
      <c r="CS981" s="2619">
        <v>43169</v>
      </c>
      <c r="CT981" s="3415"/>
      <c r="CU981" s="3415"/>
      <c r="CV981" s="3415"/>
      <c r="CW981" s="3415"/>
      <c r="CX981" s="3415"/>
      <c r="CY981" s="2300">
        <v>43565</v>
      </c>
      <c r="CZ981" s="2299">
        <v>43595</v>
      </c>
      <c r="DA981" s="2300">
        <v>43626</v>
      </c>
    </row>
    <row r="982" spans="1:105" ht="30" hidden="1" customHeight="1" x14ac:dyDescent="0.25">
      <c r="A982" s="4729"/>
      <c r="B982" s="4724"/>
      <c r="C982" s="1326" t="s">
        <v>441</v>
      </c>
      <c r="D982" s="1326"/>
      <c r="E982" s="90"/>
      <c r="F982" s="90"/>
      <c r="G982" s="90"/>
      <c r="H982" s="90"/>
      <c r="I982" s="90"/>
      <c r="J982" s="90"/>
      <c r="K982" s="13"/>
      <c r="L982" s="13"/>
      <c r="M982" s="189"/>
      <c r="AB982" s="15"/>
      <c r="BI982" s="508"/>
      <c r="BJ982" s="508"/>
      <c r="BK982" s="1418"/>
      <c r="BL982" s="1495">
        <v>42522</v>
      </c>
      <c r="BM982" s="1496">
        <v>42552</v>
      </c>
      <c r="BN982" s="1534">
        <v>42583</v>
      </c>
      <c r="BO982" s="2694">
        <v>42614</v>
      </c>
      <c r="BP982" s="2695">
        <v>42644</v>
      </c>
      <c r="BQ982" s="2696">
        <v>42675</v>
      </c>
      <c r="BR982" s="2697">
        <v>42705</v>
      </c>
      <c r="BS982" s="2698">
        <v>42734</v>
      </c>
      <c r="BT982" s="2699">
        <v>42750</v>
      </c>
      <c r="BU982" s="2619">
        <v>42795</v>
      </c>
      <c r="BV982" s="2300">
        <v>42826</v>
      </c>
      <c r="BW982" s="2299">
        <v>42856</v>
      </c>
      <c r="BX982" s="2300">
        <v>42887</v>
      </c>
      <c r="BY982" s="2299">
        <v>42917</v>
      </c>
      <c r="BZ982" s="2300">
        <v>42948</v>
      </c>
      <c r="CA982" s="2299">
        <v>42979</v>
      </c>
      <c r="CB982" s="2300">
        <v>43009</v>
      </c>
      <c r="CC982" s="2299">
        <v>43040</v>
      </c>
      <c r="CD982" s="2910">
        <v>43070</v>
      </c>
      <c r="CE982" s="2631">
        <v>43101</v>
      </c>
      <c r="CF982" s="2631">
        <v>43132</v>
      </c>
      <c r="CG982" s="2619">
        <v>43160</v>
      </c>
      <c r="CH982" s="2300">
        <v>43191</v>
      </c>
      <c r="CI982" s="2299">
        <v>43221</v>
      </c>
      <c r="CJ982" s="2300">
        <v>43252</v>
      </c>
      <c r="CK982" s="2299">
        <v>43282</v>
      </c>
      <c r="CL982" s="2300">
        <v>43313</v>
      </c>
      <c r="CM982" s="2299">
        <v>43344</v>
      </c>
      <c r="CN982" s="2300">
        <v>43374</v>
      </c>
      <c r="CO982" s="2299">
        <v>43405</v>
      </c>
      <c r="CP982" s="2910">
        <v>43435</v>
      </c>
      <c r="CQ982" s="2631">
        <v>43466</v>
      </c>
      <c r="CR982" s="2631">
        <v>43497</v>
      </c>
      <c r="CS982" s="2619">
        <v>43160</v>
      </c>
      <c r="CT982" s="3415"/>
      <c r="CU982" s="3415"/>
      <c r="CV982" s="3415"/>
      <c r="CW982" s="3415"/>
      <c r="CX982" s="3415"/>
      <c r="CY982" s="2300">
        <v>43556</v>
      </c>
      <c r="CZ982" s="2299">
        <v>43586</v>
      </c>
      <c r="DA982" s="2300">
        <v>43617</v>
      </c>
    </row>
    <row r="983" spans="1:105" ht="30" hidden="1" customHeight="1" x14ac:dyDescent="0.25">
      <c r="A983" s="4729"/>
      <c r="B983" s="4724"/>
      <c r="C983" s="2660" t="s">
        <v>601</v>
      </c>
      <c r="D983" s="2660"/>
      <c r="E983" s="2670"/>
      <c r="F983" s="2670"/>
      <c r="G983" s="2670"/>
      <c r="H983" s="2670"/>
      <c r="I983" s="2670"/>
      <c r="J983" s="2670"/>
      <c r="K983" s="2671"/>
      <c r="L983" s="2671"/>
      <c r="M983" s="2672"/>
      <c r="N983" s="2673"/>
      <c r="O983" s="2673"/>
      <c r="P983" s="2673"/>
      <c r="Q983" s="2673"/>
      <c r="R983" s="2673"/>
      <c r="S983" s="2673"/>
      <c r="T983" s="2673"/>
      <c r="U983" s="2673"/>
      <c r="V983" s="2673"/>
      <c r="W983" s="2673"/>
      <c r="X983" s="2673"/>
      <c r="Y983" s="2673"/>
      <c r="Z983" s="2673"/>
      <c r="AA983" s="2674"/>
      <c r="AB983" s="2675"/>
      <c r="AC983" s="2676"/>
      <c r="AD983" s="2676"/>
      <c r="AE983" s="2676"/>
      <c r="AF983" s="2676"/>
      <c r="AG983" s="2675"/>
      <c r="AH983" s="2675"/>
      <c r="AI983" s="2675"/>
      <c r="AJ983" s="2677"/>
      <c r="AK983" s="2677"/>
      <c r="AL983" s="2675"/>
      <c r="AM983" s="2675"/>
      <c r="AN983" s="2675"/>
      <c r="AO983" s="2675"/>
      <c r="AP983" s="2675"/>
      <c r="AQ983" s="2675"/>
      <c r="AR983" s="2675"/>
      <c r="AS983" s="2675"/>
      <c r="AT983" s="2675"/>
      <c r="AU983" s="2677"/>
      <c r="AV983" s="2675"/>
      <c r="AW983" s="2677"/>
      <c r="AX983" s="2675"/>
      <c r="AY983" s="2675"/>
      <c r="AZ983" s="2675"/>
      <c r="BA983" s="2675"/>
      <c r="BB983" s="2675"/>
      <c r="BC983" s="2675"/>
      <c r="BD983" s="2675"/>
      <c r="BE983" s="2675"/>
      <c r="BF983" s="2675"/>
      <c r="BG983" s="2675"/>
      <c r="BH983" s="2675"/>
      <c r="BI983" s="2678"/>
      <c r="BJ983" s="2678"/>
      <c r="BK983" s="2679"/>
      <c r="BL983" s="2680"/>
      <c r="BM983" s="2681"/>
      <c r="BN983" s="2682"/>
      <c r="BO983" s="2661"/>
      <c r="BP983" s="2662"/>
      <c r="BQ983" s="2663"/>
      <c r="BR983" s="2664"/>
      <c r="BS983" s="2665"/>
      <c r="BT983" s="2666"/>
      <c r="BU983" s="2667">
        <v>42384</v>
      </c>
      <c r="BV983" s="2668" t="s">
        <v>602</v>
      </c>
      <c r="BW983" s="2664">
        <v>42423</v>
      </c>
      <c r="BX983" s="2668"/>
      <c r="BY983" s="2664">
        <v>42439</v>
      </c>
      <c r="BZ983" s="2668"/>
      <c r="CA983" s="2664">
        <v>42523</v>
      </c>
      <c r="CB983" s="2668"/>
      <c r="CC983" s="2664"/>
      <c r="CD983" s="2911"/>
      <c r="CE983" s="2669"/>
      <c r="CF983" s="2669"/>
      <c r="CG983" s="2664"/>
      <c r="CH983" s="2668"/>
      <c r="CI983" s="2664"/>
      <c r="CJ983" s="2668"/>
      <c r="CK983" s="2664">
        <v>42439</v>
      </c>
      <c r="CL983" s="2668"/>
      <c r="CM983" s="2664">
        <v>42523</v>
      </c>
      <c r="CN983" s="2668"/>
      <c r="CO983" s="2664"/>
      <c r="CP983" s="2911"/>
      <c r="CQ983" s="2669"/>
      <c r="CR983" s="2669"/>
      <c r="CS983" s="2664"/>
      <c r="CT983" s="3416"/>
      <c r="CU983" s="3416"/>
      <c r="CV983" s="3416"/>
      <c r="CW983" s="4149"/>
      <c r="CX983" s="4149"/>
      <c r="CY983" s="4150"/>
      <c r="CZ983" s="4151"/>
      <c r="DA983" s="4150"/>
    </row>
    <row r="984" spans="1:105" ht="30" hidden="1" customHeight="1" x14ac:dyDescent="0.25">
      <c r="A984" s="4729"/>
      <c r="B984" s="4724"/>
      <c r="C984" s="1327" t="s">
        <v>427</v>
      </c>
      <c r="D984" s="1327"/>
      <c r="E984" s="2683"/>
      <c r="F984" s="2683"/>
      <c r="G984" s="2683"/>
      <c r="H984" s="2683"/>
      <c r="I984" s="2683"/>
      <c r="J984" s="2683"/>
      <c r="K984" s="2684"/>
      <c r="L984" s="2684"/>
      <c r="M984" s="2685"/>
      <c r="N984" s="2686"/>
      <c r="O984" s="2686"/>
      <c r="P984" s="2686"/>
      <c r="Q984" s="2686"/>
      <c r="R984" s="2686"/>
      <c r="S984" s="2686"/>
      <c r="T984" s="2686"/>
      <c r="U984" s="2686"/>
      <c r="V984" s="2686"/>
      <c r="W984" s="2686"/>
      <c r="X984" s="2686"/>
      <c r="Y984" s="2686"/>
      <c r="Z984" s="2686"/>
      <c r="AA984" s="2687"/>
      <c r="AB984" s="2688"/>
      <c r="AC984" s="2689"/>
      <c r="AD984" s="2689"/>
      <c r="AE984" s="2689"/>
      <c r="AF984" s="2689"/>
      <c r="AG984" s="2688"/>
      <c r="AH984" s="2688"/>
      <c r="AI984" s="2688"/>
      <c r="AJ984" s="2690"/>
      <c r="AK984" s="2690"/>
      <c r="AL984" s="2688"/>
      <c r="AM984" s="2688"/>
      <c r="AN984" s="2688"/>
      <c r="AO984" s="2688"/>
      <c r="AP984" s="2688"/>
      <c r="AQ984" s="2688"/>
      <c r="AR984" s="2688"/>
      <c r="AS984" s="2688"/>
      <c r="AT984" s="2688"/>
      <c r="AU984" s="2690"/>
      <c r="AV984" s="2688"/>
      <c r="AW984" s="2690"/>
      <c r="AX984" s="2688"/>
      <c r="AY984" s="2688"/>
      <c r="AZ984" s="2688"/>
      <c r="BA984" s="2688"/>
      <c r="BB984" s="2688"/>
      <c r="BC984" s="2688"/>
      <c r="BD984" s="2688"/>
      <c r="BE984" s="2688"/>
      <c r="BF984" s="2688"/>
      <c r="BG984" s="2688"/>
      <c r="BH984" s="2688"/>
      <c r="BI984" s="2691"/>
      <c r="BJ984" s="2691"/>
      <c r="BK984" s="2692"/>
      <c r="BL984" s="1670" t="str">
        <f>BL650</f>
        <v>show with 9/30</v>
      </c>
      <c r="BM984" s="1671">
        <f>BM650</f>
        <v>42453</v>
      </c>
      <c r="BN984" s="2693" t="str">
        <f>BN650</f>
        <v>show with 3/30</v>
      </c>
      <c r="BO984" s="2694">
        <f t="shared" ref="BO984:CS984" si="1118">BO177</f>
        <v>42517</v>
      </c>
      <c r="BP984" s="2695">
        <f t="shared" si="1118"/>
        <v>42552</v>
      </c>
      <c r="BQ984" s="2696">
        <f t="shared" si="1118"/>
        <v>42587</v>
      </c>
      <c r="BR984" s="2697">
        <f t="shared" si="1118"/>
        <v>42629</v>
      </c>
      <c r="BS984" s="2698" t="str">
        <f t="shared" si="1118"/>
        <v>same as 12/30</v>
      </c>
      <c r="BT984" s="2699">
        <f t="shared" si="1118"/>
        <v>42657</v>
      </c>
      <c r="BU984" s="2700">
        <f t="shared" si="1118"/>
        <v>42685</v>
      </c>
      <c r="BV984" s="2701">
        <f t="shared" si="1118"/>
        <v>42720</v>
      </c>
      <c r="BW984" s="2697">
        <f t="shared" si="1118"/>
        <v>42748</v>
      </c>
      <c r="BX984" s="2701">
        <f t="shared" si="1118"/>
        <v>42776</v>
      </c>
      <c r="BY984" s="2697">
        <f t="shared" si="1118"/>
        <v>42825</v>
      </c>
      <c r="BZ984" s="2701">
        <f t="shared" si="1118"/>
        <v>42853</v>
      </c>
      <c r="CA984" s="2697">
        <f t="shared" si="1118"/>
        <v>42888</v>
      </c>
      <c r="CB984" s="2701">
        <f t="shared" si="1118"/>
        <v>42923</v>
      </c>
      <c r="CC984" s="2697">
        <f t="shared" si="1118"/>
        <v>42958</v>
      </c>
      <c r="CD984" s="2913">
        <f t="shared" si="1118"/>
        <v>43000</v>
      </c>
      <c r="CE984" s="2702" t="str">
        <f t="shared" si="1118"/>
        <v>same as 12/30</v>
      </c>
      <c r="CF984" s="2702">
        <f t="shared" si="1118"/>
        <v>42663</v>
      </c>
      <c r="CG984" s="2697">
        <f t="shared" si="1118"/>
        <v>43063</v>
      </c>
      <c r="CH984" s="2701">
        <f t="shared" si="1118"/>
        <v>43084</v>
      </c>
      <c r="CI984" s="2697">
        <f t="shared" si="1118"/>
        <v>43112</v>
      </c>
      <c r="CJ984" s="2701">
        <f t="shared" si="1118"/>
        <v>43140</v>
      </c>
      <c r="CK984" s="2697">
        <f t="shared" si="1118"/>
        <v>43189</v>
      </c>
      <c r="CL984" s="2701">
        <f t="shared" si="1118"/>
        <v>43210</v>
      </c>
      <c r="CM984" s="2697">
        <f t="shared" si="1118"/>
        <v>43245</v>
      </c>
      <c r="CN984" s="2701">
        <f t="shared" si="1118"/>
        <v>43287</v>
      </c>
      <c r="CO984" s="2697">
        <f t="shared" si="1118"/>
        <v>43322</v>
      </c>
      <c r="CP984" s="2913">
        <f t="shared" si="1118"/>
        <v>43357</v>
      </c>
      <c r="CQ984" s="2702" t="str">
        <f t="shared" si="1118"/>
        <v>same as 12/30</v>
      </c>
      <c r="CR984" s="2702">
        <f t="shared" si="1118"/>
        <v>43385</v>
      </c>
      <c r="CS984" s="2697">
        <f t="shared" si="1118"/>
        <v>43413</v>
      </c>
      <c r="CT984" s="3417"/>
      <c r="CU984" s="3417"/>
      <c r="CV984" s="3417"/>
      <c r="CW984" s="3415"/>
      <c r="CX984" s="3415"/>
      <c r="CY984" s="2300">
        <f>CY177</f>
        <v>43608</v>
      </c>
      <c r="CZ984" s="2299">
        <f>CZ177</f>
        <v>43654</v>
      </c>
      <c r="DA984" s="2300">
        <f>DA177</f>
        <v>43672</v>
      </c>
    </row>
    <row r="985" spans="1:105" ht="30" hidden="1" customHeight="1" x14ac:dyDescent="0.25">
      <c r="A985" s="4729"/>
      <c r="B985" s="4724"/>
      <c r="C985" s="1285" t="s">
        <v>428</v>
      </c>
      <c r="D985" s="1285"/>
      <c r="E985" s="90"/>
      <c r="F985" s="90"/>
      <c r="G985" s="90"/>
      <c r="H985" s="90"/>
      <c r="I985" s="90"/>
      <c r="J985" s="90"/>
      <c r="K985" s="13"/>
      <c r="L985" s="13"/>
      <c r="M985" s="189"/>
      <c r="AB985" s="15"/>
      <c r="BI985" s="508"/>
      <c r="BJ985" s="508"/>
      <c r="BK985" s="1418"/>
      <c r="BL985" s="1495" t="str">
        <f>BL659</f>
        <v>show with 9/30</v>
      </c>
      <c r="BM985" s="1496">
        <f>BM659</f>
        <v>0</v>
      </c>
      <c r="BN985" s="1534" t="str">
        <f>BN659</f>
        <v>show with 3/30</v>
      </c>
      <c r="BO985" s="2694">
        <f t="shared" ref="BO985:CS985" si="1119">BO187</f>
        <v>42509</v>
      </c>
      <c r="BP985" s="2695">
        <f t="shared" si="1119"/>
        <v>42544</v>
      </c>
      <c r="BQ985" s="2696">
        <f t="shared" si="1119"/>
        <v>42579</v>
      </c>
      <c r="BR985" s="2697">
        <f t="shared" si="1119"/>
        <v>42621</v>
      </c>
      <c r="BS985" s="2698" t="str">
        <f t="shared" si="1119"/>
        <v>same as 12/30</v>
      </c>
      <c r="BT985" s="2699">
        <f t="shared" si="1119"/>
        <v>42649</v>
      </c>
      <c r="BU985" s="2700">
        <f t="shared" si="1119"/>
        <v>42677</v>
      </c>
      <c r="BV985" s="2701">
        <f t="shared" si="1119"/>
        <v>42712</v>
      </c>
      <c r="BW985" s="2697">
        <f t="shared" si="1119"/>
        <v>42740</v>
      </c>
      <c r="BX985" s="2701">
        <f t="shared" si="1119"/>
        <v>42768</v>
      </c>
      <c r="BY985" s="2697">
        <f t="shared" si="1119"/>
        <v>42817</v>
      </c>
      <c r="BZ985" s="2701">
        <f t="shared" si="1119"/>
        <v>42845</v>
      </c>
      <c r="CA985" s="2697">
        <f t="shared" si="1119"/>
        <v>42880</v>
      </c>
      <c r="CB985" s="2701">
        <f t="shared" si="1119"/>
        <v>42915</v>
      </c>
      <c r="CC985" s="2697">
        <f t="shared" si="1119"/>
        <v>42950</v>
      </c>
      <c r="CD985" s="2913">
        <f t="shared" si="1119"/>
        <v>42992</v>
      </c>
      <c r="CE985" s="2702" t="str">
        <f t="shared" si="1119"/>
        <v>same as 12/30</v>
      </c>
      <c r="CF985" s="2702">
        <f t="shared" si="1119"/>
        <v>42655</v>
      </c>
      <c r="CG985" s="2697">
        <f t="shared" si="1119"/>
        <v>43055</v>
      </c>
      <c r="CH985" s="2701">
        <f t="shared" si="1119"/>
        <v>43076</v>
      </c>
      <c r="CI985" s="2697">
        <f t="shared" si="1119"/>
        <v>43104</v>
      </c>
      <c r="CJ985" s="2701">
        <f t="shared" si="1119"/>
        <v>43132</v>
      </c>
      <c r="CK985" s="2697">
        <f t="shared" si="1119"/>
        <v>43181</v>
      </c>
      <c r="CL985" s="2701">
        <f t="shared" si="1119"/>
        <v>43202</v>
      </c>
      <c r="CM985" s="2697">
        <f t="shared" si="1119"/>
        <v>43237</v>
      </c>
      <c r="CN985" s="2701">
        <f t="shared" si="1119"/>
        <v>43279</v>
      </c>
      <c r="CO985" s="2697">
        <f t="shared" si="1119"/>
        <v>43314</v>
      </c>
      <c r="CP985" s="2913">
        <f t="shared" si="1119"/>
        <v>43349</v>
      </c>
      <c r="CQ985" s="2702" t="str">
        <f t="shared" si="1119"/>
        <v>same as 12/30</v>
      </c>
      <c r="CR985" s="2702">
        <f t="shared" si="1119"/>
        <v>43377</v>
      </c>
      <c r="CS985" s="2697">
        <f t="shared" si="1119"/>
        <v>43405</v>
      </c>
      <c r="CT985" s="3417"/>
      <c r="CU985" s="3417"/>
      <c r="CV985" s="3417"/>
      <c r="CW985" s="3415"/>
      <c r="CX985" s="3415"/>
      <c r="CY985" s="2300">
        <f>CY187</f>
        <v>43601</v>
      </c>
      <c r="CZ985" s="2299">
        <f>CZ187</f>
        <v>43643</v>
      </c>
      <c r="DA985" s="2300">
        <f>DA187</f>
        <v>43664</v>
      </c>
    </row>
    <row r="986" spans="1:105" ht="1.5" hidden="1" customHeight="1" x14ac:dyDescent="0.25">
      <c r="A986" s="4729"/>
      <c r="B986" s="4724"/>
      <c r="C986" s="2725"/>
      <c r="D986" s="2726"/>
      <c r="E986" s="2727"/>
      <c r="F986" s="2727"/>
      <c r="G986" s="2727"/>
      <c r="H986" s="2727"/>
      <c r="I986" s="2727"/>
      <c r="J986" s="2727"/>
      <c r="K986" s="2728"/>
      <c r="L986" s="2728"/>
      <c r="M986" s="2729"/>
      <c r="N986" s="2730"/>
      <c r="O986" s="2730"/>
      <c r="P986" s="2730"/>
      <c r="Q986" s="2730"/>
      <c r="R986" s="2730"/>
      <c r="S986" s="2730"/>
      <c r="T986" s="2730"/>
      <c r="U986" s="2730"/>
      <c r="V986" s="2730"/>
      <c r="W986" s="2730"/>
      <c r="X986" s="2730"/>
      <c r="Y986" s="2730"/>
      <c r="Z986" s="2730"/>
      <c r="AA986" s="2731"/>
      <c r="AB986" s="487"/>
      <c r="AC986" s="2732"/>
      <c r="AD986" s="2732"/>
      <c r="AE986" s="2732"/>
      <c r="AF986" s="2732"/>
      <c r="AG986" s="487"/>
      <c r="AH986" s="487"/>
      <c r="AI986" s="487"/>
      <c r="AJ986" s="2733"/>
      <c r="AK986" s="2733"/>
      <c r="AL986" s="487"/>
      <c r="AM986" s="487"/>
      <c r="AN986" s="487"/>
      <c r="AO986" s="487"/>
      <c r="AP986" s="487"/>
      <c r="AQ986" s="487"/>
      <c r="AR986" s="487"/>
      <c r="AS986" s="487"/>
      <c r="AT986" s="487"/>
      <c r="AU986" s="2733"/>
      <c r="AV986" s="487"/>
      <c r="AW986" s="2733"/>
      <c r="AX986" s="487"/>
      <c r="AY986" s="487"/>
      <c r="AZ986" s="487"/>
      <c r="BA986" s="487"/>
      <c r="BB986" s="487"/>
      <c r="BC986" s="487"/>
      <c r="BD986" s="487"/>
      <c r="BE986" s="487"/>
      <c r="BF986" s="487"/>
      <c r="BG986" s="487"/>
      <c r="BH986" s="487"/>
      <c r="BI986" s="508"/>
      <c r="BJ986" s="508"/>
      <c r="BK986" s="1418"/>
      <c r="BL986" s="1498"/>
      <c r="BM986" s="1499"/>
      <c r="BN986" s="1535"/>
      <c r="BO986" s="2734"/>
      <c r="BP986" s="1479"/>
      <c r="BQ986" s="1479"/>
      <c r="BR986" s="2735"/>
      <c r="BS986" s="2736"/>
      <c r="BT986" s="2737"/>
      <c r="BU986" s="2738"/>
      <c r="BV986" s="2737"/>
      <c r="BW986" s="2739"/>
      <c r="BX986" s="2740"/>
      <c r="BY986" s="2735"/>
      <c r="BZ986" s="2737"/>
      <c r="CA986" s="2739"/>
      <c r="CB986" s="2740"/>
      <c r="CC986" s="2914"/>
      <c r="CD986" s="2915"/>
      <c r="CE986" s="2741"/>
      <c r="CF986" s="2741"/>
      <c r="CG986" s="2735"/>
      <c r="CH986" s="2926"/>
      <c r="CI986" s="2927"/>
      <c r="CJ986" s="2928"/>
      <c r="CK986" s="2735"/>
      <c r="CL986" s="2737"/>
      <c r="CM986" s="2739"/>
      <c r="CN986" s="2740"/>
      <c r="CO986" s="2914"/>
      <c r="CP986" s="2915"/>
      <c r="CQ986" s="2741"/>
      <c r="CR986" s="2741"/>
      <c r="CS986" s="2735"/>
      <c r="CT986" s="3418"/>
      <c r="CU986" s="3418"/>
      <c r="CV986" s="3418"/>
      <c r="CW986" s="4152"/>
      <c r="CX986" s="4152"/>
      <c r="CY986" s="4153"/>
      <c r="CZ986" s="4154"/>
      <c r="DA986" s="4155"/>
    </row>
    <row r="987" spans="1:105" ht="30" hidden="1" customHeight="1" x14ac:dyDescent="0.25">
      <c r="A987" s="4729"/>
      <c r="B987" s="4724"/>
      <c r="C987" s="1286" t="s">
        <v>513</v>
      </c>
      <c r="D987" s="1286"/>
      <c r="E987" s="1389"/>
      <c r="F987" s="1389"/>
      <c r="G987" s="1287"/>
      <c r="H987" s="1288"/>
      <c r="I987" s="1289"/>
      <c r="J987" s="1287"/>
      <c r="K987" s="1288"/>
      <c r="L987" s="1289"/>
      <c r="M987" s="1287"/>
      <c r="N987" s="1288"/>
      <c r="O987" s="1289"/>
      <c r="P987" s="1390"/>
      <c r="Q987" s="1390"/>
      <c r="R987" s="1390"/>
      <c r="S987" s="1390"/>
      <c r="T987" s="1390"/>
      <c r="U987" s="1390"/>
      <c r="V987" s="1390"/>
      <c r="W987" s="1390"/>
      <c r="X987" s="1390"/>
      <c r="Y987" s="1390"/>
      <c r="Z987" s="1390"/>
      <c r="AA987" s="968"/>
      <c r="AB987" s="827"/>
      <c r="AC987" s="827"/>
      <c r="AD987" s="827"/>
      <c r="AE987" s="827"/>
      <c r="AF987" s="827"/>
      <c r="AG987" s="827"/>
      <c r="AH987" s="827"/>
      <c r="AI987" s="827"/>
      <c r="AJ987" s="829"/>
      <c r="AK987" s="829"/>
      <c r="AL987" s="827"/>
      <c r="AM987" s="827"/>
      <c r="AN987" s="827"/>
      <c r="AO987" s="827"/>
      <c r="AP987" s="827"/>
      <c r="AQ987" s="827"/>
      <c r="AR987" s="827"/>
      <c r="AS987" s="827"/>
      <c r="AT987" s="827"/>
      <c r="AU987" s="829"/>
      <c r="AV987" s="827"/>
      <c r="AW987" s="829"/>
      <c r="AX987" s="827"/>
      <c r="AY987" s="827"/>
      <c r="AZ987" s="827"/>
      <c r="BA987" s="827"/>
      <c r="BB987" s="827"/>
      <c r="BC987" s="827"/>
      <c r="BD987" s="827"/>
      <c r="BE987" s="827"/>
      <c r="BF987" s="827"/>
      <c r="BG987" s="827"/>
      <c r="BH987" s="827"/>
      <c r="BI987" s="1274"/>
      <c r="BJ987" s="1275"/>
      <c r="BK987" s="1276"/>
      <c r="BL987" s="921" t="e">
        <f>BL977-95</f>
        <v>#VALUE!</v>
      </c>
      <c r="BM987" s="1465">
        <f>BM977-95</f>
        <v>-95</v>
      </c>
      <c r="BN987" s="1476">
        <f>BN977-95</f>
        <v>-95</v>
      </c>
      <c r="BO987" s="1346">
        <f>BO980-98</f>
        <v>42530</v>
      </c>
      <c r="BP987" s="1341">
        <f>BP980-98</f>
        <v>42560</v>
      </c>
      <c r="BQ987" s="1351">
        <f>BQ980-98</f>
        <v>42591</v>
      </c>
      <c r="BR987" s="2302">
        <f>BR980-98</f>
        <v>42621</v>
      </c>
      <c r="BS987" s="2134">
        <f>BS980-100</f>
        <v>42650</v>
      </c>
      <c r="BT987" s="2145" t="s">
        <v>25</v>
      </c>
      <c r="BU987" s="2148">
        <f>BU980-107</f>
        <v>42692</v>
      </c>
      <c r="BV987" s="2643">
        <f>BV980-110</f>
        <v>42720</v>
      </c>
      <c r="BW987" s="2302">
        <f>BW980-98</f>
        <v>42762</v>
      </c>
      <c r="BX987" s="2562">
        <f>BX980-103</f>
        <v>42788</v>
      </c>
      <c r="BY987" s="2302">
        <f>BY980-97</f>
        <v>42824</v>
      </c>
      <c r="BZ987" s="2562">
        <f>BZ980-99</f>
        <v>42853</v>
      </c>
      <c r="CA987" s="2302">
        <f>CA980-95</f>
        <v>42888</v>
      </c>
      <c r="CB987" s="2562">
        <f>CB980-97</f>
        <v>42916</v>
      </c>
      <c r="CC987" s="2302">
        <f>CC980-100</f>
        <v>42944</v>
      </c>
      <c r="CD987" s="2147">
        <f>CD980-100</f>
        <v>42974</v>
      </c>
      <c r="CE987" s="2633">
        <f>CE980-100</f>
        <v>43005</v>
      </c>
      <c r="CF987" s="2633" t="s">
        <v>454</v>
      </c>
      <c r="CG987" s="2302">
        <f>CG980-97</f>
        <v>43067</v>
      </c>
      <c r="CH987" s="2643">
        <f>CH980-118</f>
        <v>43077</v>
      </c>
      <c r="CI987" s="2933">
        <f>CI980-116</f>
        <v>43109</v>
      </c>
      <c r="CJ987" s="2562">
        <f>CJ980-97</f>
        <v>43159</v>
      </c>
      <c r="CK987" s="2302">
        <f>CK980-97</f>
        <v>43189</v>
      </c>
      <c r="CL987" s="2562">
        <f>CL980-99</f>
        <v>43218</v>
      </c>
      <c r="CM987" s="2302">
        <f>CM980-95</f>
        <v>43253</v>
      </c>
      <c r="CN987" s="2562">
        <f>CN980-97</f>
        <v>43281</v>
      </c>
      <c r="CO987" s="2302">
        <f>CO980-100</f>
        <v>43309</v>
      </c>
      <c r="CP987" s="2147">
        <f>CP980-100</f>
        <v>43339</v>
      </c>
      <c r="CQ987" s="2633">
        <f>CQ980-100</f>
        <v>43370</v>
      </c>
      <c r="CR987" s="2633" t="s">
        <v>454</v>
      </c>
      <c r="CS987" s="2302">
        <f>CS980-97</f>
        <v>43067</v>
      </c>
      <c r="CT987" s="1630"/>
      <c r="CU987" s="1630"/>
      <c r="CV987" s="1630"/>
      <c r="CW987" s="3990"/>
      <c r="CX987" s="3990"/>
      <c r="CY987" s="4156">
        <f>CY980-118</f>
        <v>43442</v>
      </c>
      <c r="CZ987" s="4157">
        <f>CZ980-116</f>
        <v>43474</v>
      </c>
      <c r="DA987" s="4158">
        <f>DA980-97</f>
        <v>43524</v>
      </c>
    </row>
    <row r="988" spans="1:105" ht="30" hidden="1" customHeight="1" x14ac:dyDescent="0.25">
      <c r="A988" s="4729"/>
      <c r="B988" s="4724"/>
      <c r="C988" s="1286" t="s">
        <v>443</v>
      </c>
      <c r="D988" s="1286"/>
      <c r="E988" s="1391"/>
      <c r="F988" s="1391"/>
      <c r="G988" s="1290"/>
      <c r="H988" s="1291"/>
      <c r="I988" s="1292"/>
      <c r="J988" s="1290"/>
      <c r="K988" s="1291"/>
      <c r="L988" s="1292"/>
      <c r="M988" s="1290"/>
      <c r="N988" s="1291"/>
      <c r="O988" s="1292"/>
      <c r="P988" s="1392"/>
      <c r="Q988" s="1392"/>
      <c r="R988" s="1392"/>
      <c r="S988" s="1392"/>
      <c r="T988" s="1392"/>
      <c r="U988" s="1392"/>
      <c r="V988" s="1392"/>
      <c r="W988" s="1392"/>
      <c r="X988" s="1392"/>
      <c r="Y988" s="1392"/>
      <c r="Z988" s="1392"/>
      <c r="AA988" s="1393"/>
      <c r="AB988" s="1391"/>
      <c r="AC988" s="1391"/>
      <c r="AD988" s="1391"/>
      <c r="AE988" s="1391"/>
      <c r="AF988" s="1391"/>
      <c r="AG988" s="1391"/>
      <c r="AH988" s="1391"/>
      <c r="AI988" s="1391"/>
      <c r="AJ988" s="1394"/>
      <c r="AK988" s="1394"/>
      <c r="AL988" s="1391"/>
      <c r="AM988" s="1391"/>
      <c r="AN988" s="1391"/>
      <c r="AO988" s="1391"/>
      <c r="AP988" s="1391"/>
      <c r="AQ988" s="1391"/>
      <c r="AR988" s="1391"/>
      <c r="AS988" s="1391"/>
      <c r="AT988" s="1391"/>
      <c r="AU988" s="1394"/>
      <c r="AV988" s="1391"/>
      <c r="AW988" s="1394"/>
      <c r="AX988" s="1391"/>
      <c r="AY988" s="1391"/>
      <c r="AZ988" s="1391"/>
      <c r="BA988" s="1391"/>
      <c r="BB988" s="1391"/>
      <c r="BC988" s="1391"/>
      <c r="BD988" s="1391"/>
      <c r="BE988" s="1391"/>
      <c r="BF988" s="1391"/>
      <c r="BG988" s="1391"/>
      <c r="BH988" s="1391"/>
      <c r="BI988" s="1274"/>
      <c r="BJ988" s="1275"/>
      <c r="BK988" s="1276"/>
      <c r="BL988" s="921" t="e">
        <f t="shared" ref="BL988:CC988" si="1120">BL987-9</f>
        <v>#VALUE!</v>
      </c>
      <c r="BM988" s="1465">
        <f t="shared" si="1120"/>
        <v>-104</v>
      </c>
      <c r="BN988" s="1476">
        <f t="shared" si="1120"/>
        <v>-104</v>
      </c>
      <c r="BO988" s="1346">
        <f t="shared" si="1120"/>
        <v>42521</v>
      </c>
      <c r="BP988" s="1341">
        <f t="shared" si="1120"/>
        <v>42551</v>
      </c>
      <c r="BQ988" s="1351">
        <f t="shared" si="1120"/>
        <v>42582</v>
      </c>
      <c r="BR988" s="2302">
        <f t="shared" si="1120"/>
        <v>42612</v>
      </c>
      <c r="BS988" s="2134">
        <f t="shared" si="1120"/>
        <v>42641</v>
      </c>
      <c r="BT988" s="2145" t="s">
        <v>25</v>
      </c>
      <c r="BU988" s="2148">
        <f t="shared" si="1120"/>
        <v>42683</v>
      </c>
      <c r="BV988" s="2562">
        <f t="shared" si="1120"/>
        <v>42711</v>
      </c>
      <c r="BW988" s="2302">
        <f t="shared" si="1120"/>
        <v>42753</v>
      </c>
      <c r="BX988" s="2562">
        <f>BX987-9</f>
        <v>42779</v>
      </c>
      <c r="BY988" s="2302">
        <f t="shared" si="1120"/>
        <v>42815</v>
      </c>
      <c r="BZ988" s="2562">
        <f t="shared" si="1120"/>
        <v>42844</v>
      </c>
      <c r="CA988" s="2302">
        <f t="shared" si="1120"/>
        <v>42879</v>
      </c>
      <c r="CB988" s="2562">
        <f t="shared" si="1120"/>
        <v>42907</v>
      </c>
      <c r="CC988" s="2302">
        <f t="shared" si="1120"/>
        <v>42935</v>
      </c>
      <c r="CD988" s="2147">
        <f>CD987-9</f>
        <v>42965</v>
      </c>
      <c r="CE988" s="2633">
        <f>CE987-9</f>
        <v>42996</v>
      </c>
      <c r="CF988" s="2633" t="s">
        <v>454</v>
      </c>
      <c r="CG988" s="2302">
        <f t="shared" ref="CG988:CQ988" si="1121">CG987-9</f>
        <v>43058</v>
      </c>
      <c r="CH988" s="2562">
        <f t="shared" si="1121"/>
        <v>43068</v>
      </c>
      <c r="CI988" s="2302">
        <f t="shared" si="1121"/>
        <v>43100</v>
      </c>
      <c r="CJ988" s="2562">
        <f t="shared" si="1121"/>
        <v>43150</v>
      </c>
      <c r="CK988" s="2302">
        <f t="shared" si="1121"/>
        <v>43180</v>
      </c>
      <c r="CL988" s="2562">
        <f t="shared" si="1121"/>
        <v>43209</v>
      </c>
      <c r="CM988" s="2302">
        <f t="shared" si="1121"/>
        <v>43244</v>
      </c>
      <c r="CN988" s="2562">
        <f t="shared" si="1121"/>
        <v>43272</v>
      </c>
      <c r="CO988" s="2302">
        <f t="shared" si="1121"/>
        <v>43300</v>
      </c>
      <c r="CP988" s="2147">
        <f t="shared" si="1121"/>
        <v>43330</v>
      </c>
      <c r="CQ988" s="2633">
        <f t="shared" si="1121"/>
        <v>43361</v>
      </c>
      <c r="CR988" s="2633" t="s">
        <v>454</v>
      </c>
      <c r="CS988" s="2302">
        <f>CS987-9</f>
        <v>43058</v>
      </c>
      <c r="CT988" s="1630"/>
      <c r="CU988" s="1630"/>
      <c r="CV988" s="1630"/>
      <c r="CW988" s="3990"/>
      <c r="CX988" s="3990"/>
      <c r="CY988" s="4158">
        <f>CY987-9</f>
        <v>43433</v>
      </c>
      <c r="CZ988" s="4159">
        <f>CZ987-9</f>
        <v>43465</v>
      </c>
      <c r="DA988" s="4158">
        <f>DA987-9</f>
        <v>43515</v>
      </c>
    </row>
    <row r="989" spans="1:105" ht="30" hidden="1" customHeight="1" x14ac:dyDescent="0.25">
      <c r="A989" s="4729"/>
      <c r="B989" s="4724"/>
      <c r="C989" s="1286" t="s">
        <v>514</v>
      </c>
      <c r="D989" s="1286"/>
      <c r="E989" s="1391"/>
      <c r="F989" s="1391"/>
      <c r="G989" s="1290"/>
      <c r="H989" s="1291"/>
      <c r="I989" s="1292"/>
      <c r="J989" s="1290"/>
      <c r="K989" s="1291"/>
      <c r="L989" s="1292"/>
      <c r="M989" s="1290"/>
      <c r="N989" s="1291"/>
      <c r="O989" s="1292"/>
      <c r="P989" s="1392"/>
      <c r="Q989" s="1392"/>
      <c r="R989" s="1392"/>
      <c r="S989" s="1392"/>
      <c r="T989" s="1392"/>
      <c r="U989" s="1392"/>
      <c r="V989" s="1392"/>
      <c r="W989" s="1392"/>
      <c r="X989" s="1392"/>
      <c r="Y989" s="1392"/>
      <c r="Z989" s="1392"/>
      <c r="AA989" s="1393"/>
      <c r="AB989" s="1391"/>
      <c r="AC989" s="1391"/>
      <c r="AD989" s="1391"/>
      <c r="AE989" s="1391"/>
      <c r="AF989" s="1391"/>
      <c r="AG989" s="1391"/>
      <c r="AH989" s="1391"/>
      <c r="AI989" s="1391"/>
      <c r="AJ989" s="1394"/>
      <c r="AK989" s="1394"/>
      <c r="AL989" s="1391"/>
      <c r="AM989" s="1391"/>
      <c r="AN989" s="1391"/>
      <c r="AO989" s="1391"/>
      <c r="AP989" s="1391"/>
      <c r="AQ989" s="1391"/>
      <c r="AR989" s="1391"/>
      <c r="AS989" s="1391"/>
      <c r="AT989" s="1391"/>
      <c r="AU989" s="1394"/>
      <c r="AV989" s="1391"/>
      <c r="AW989" s="1394"/>
      <c r="AX989" s="1391"/>
      <c r="AY989" s="1391"/>
      <c r="AZ989" s="1391"/>
      <c r="BA989" s="1391"/>
      <c r="BB989" s="1391"/>
      <c r="BC989" s="1391"/>
      <c r="BD989" s="1391"/>
      <c r="BE989" s="1391"/>
      <c r="BF989" s="1391"/>
      <c r="BG989" s="1391"/>
      <c r="BH989" s="1391"/>
      <c r="BI989" s="1274"/>
      <c r="BJ989" s="1275"/>
      <c r="BK989" s="1276"/>
      <c r="BL989" s="921"/>
      <c r="BM989" s="1465"/>
      <c r="BN989" s="1476"/>
      <c r="BO989" s="1346">
        <f>BO990+4</f>
        <v>42516</v>
      </c>
      <c r="BP989" s="1341">
        <f>BP990+4</f>
        <v>42546</v>
      </c>
      <c r="BQ989" s="1351">
        <f>BQ990+4</f>
        <v>42577</v>
      </c>
      <c r="BR989" s="2302">
        <f>BR990+4</f>
        <v>42607</v>
      </c>
      <c r="BS989" s="2134">
        <f>BS990+4</f>
        <v>42636</v>
      </c>
      <c r="BT989" s="2303">
        <f>BS989+7</f>
        <v>42643</v>
      </c>
      <c r="BU989" s="2148">
        <f t="shared" ref="BU989:CQ989" si="1122">BU990+4</f>
        <v>42678</v>
      </c>
      <c r="BV989" s="2562">
        <f t="shared" si="1122"/>
        <v>42706</v>
      </c>
      <c r="BW989" s="2302">
        <f t="shared" si="1122"/>
        <v>42748</v>
      </c>
      <c r="BX989" s="2562">
        <f t="shared" si="1122"/>
        <v>42776</v>
      </c>
      <c r="BY989" s="2302">
        <f>BY990+4</f>
        <v>42811</v>
      </c>
      <c r="BZ989" s="2562">
        <f t="shared" si="1122"/>
        <v>42839</v>
      </c>
      <c r="CA989" s="2302">
        <f t="shared" si="1122"/>
        <v>42874</v>
      </c>
      <c r="CB989" s="2562">
        <f t="shared" si="1122"/>
        <v>42902</v>
      </c>
      <c r="CC989" s="2302">
        <f t="shared" si="1122"/>
        <v>42930</v>
      </c>
      <c r="CD989" s="2147">
        <f t="shared" si="1122"/>
        <v>42960</v>
      </c>
      <c r="CE989" s="2633">
        <f t="shared" si="1122"/>
        <v>42991</v>
      </c>
      <c r="CF989" s="2633" t="s">
        <v>454</v>
      </c>
      <c r="CG989" s="2302">
        <f>CG990+4</f>
        <v>43054</v>
      </c>
      <c r="CH989" s="2562">
        <f t="shared" si="1122"/>
        <v>43063</v>
      </c>
      <c r="CI989" s="2302">
        <f t="shared" si="1122"/>
        <v>43095</v>
      </c>
      <c r="CJ989" s="2562">
        <f t="shared" si="1122"/>
        <v>43145</v>
      </c>
      <c r="CK989" s="2302">
        <f>CK990+4</f>
        <v>43176</v>
      </c>
      <c r="CL989" s="2562">
        <f t="shared" si="1122"/>
        <v>43204</v>
      </c>
      <c r="CM989" s="2302">
        <f t="shared" si="1122"/>
        <v>43239</v>
      </c>
      <c r="CN989" s="2562">
        <f t="shared" si="1122"/>
        <v>43267</v>
      </c>
      <c r="CO989" s="2302">
        <f t="shared" si="1122"/>
        <v>43295</v>
      </c>
      <c r="CP989" s="2147">
        <f t="shared" si="1122"/>
        <v>43325</v>
      </c>
      <c r="CQ989" s="2633">
        <f t="shared" si="1122"/>
        <v>43356</v>
      </c>
      <c r="CR989" s="2633" t="s">
        <v>454</v>
      </c>
      <c r="CS989" s="2302">
        <f>CS990+4</f>
        <v>43054</v>
      </c>
      <c r="CT989" s="1630"/>
      <c r="CU989" s="1630"/>
      <c r="CV989" s="1630"/>
      <c r="CW989" s="3990"/>
      <c r="CX989" s="3990"/>
      <c r="CY989" s="4158">
        <f>CY990+4</f>
        <v>43428</v>
      </c>
      <c r="CZ989" s="4159">
        <f>CZ990+4</f>
        <v>43460</v>
      </c>
      <c r="DA989" s="4158">
        <f>DA990+4</f>
        <v>43510</v>
      </c>
    </row>
    <row r="990" spans="1:105" ht="30" hidden="1" customHeight="1" x14ac:dyDescent="0.25">
      <c r="A990" s="4729"/>
      <c r="B990" s="4724"/>
      <c r="C990" s="2875" t="s">
        <v>444</v>
      </c>
      <c r="D990" s="2875"/>
      <c r="E990" s="1376"/>
      <c r="F990" s="1376"/>
      <c r="G990" s="1278"/>
      <c r="H990" s="1279"/>
      <c r="I990" s="1280"/>
      <c r="J990" s="1278"/>
      <c r="K990" s="1279"/>
      <c r="L990" s="1280"/>
      <c r="M990" s="1278"/>
      <c r="N990" s="1279"/>
      <c r="O990" s="1280"/>
      <c r="P990" s="1377"/>
      <c r="Q990" s="1377"/>
      <c r="R990" s="1377"/>
      <c r="S990" s="1377"/>
      <c r="T990" s="1377"/>
      <c r="U990" s="1377"/>
      <c r="V990" s="1377"/>
      <c r="W990" s="1377"/>
      <c r="X990" s="1377"/>
      <c r="Y990" s="1377"/>
      <c r="Z990" s="1377"/>
      <c r="AA990" s="1378"/>
      <c r="AB990" s="1376"/>
      <c r="AC990" s="1379"/>
      <c r="AD990" s="1379"/>
      <c r="AE990" s="1379"/>
      <c r="AF990" s="1379"/>
      <c r="AG990" s="1376"/>
      <c r="AH990" s="1376"/>
      <c r="AI990" s="1376"/>
      <c r="AJ990" s="1380"/>
      <c r="AK990" s="1380"/>
      <c r="AL990" s="1376"/>
      <c r="AM990" s="1376"/>
      <c r="AN990" s="1376"/>
      <c r="AO990" s="1376"/>
      <c r="AP990" s="1376"/>
      <c r="AQ990" s="1376"/>
      <c r="AR990" s="1376"/>
      <c r="AS990" s="1376"/>
      <c r="AT990" s="1376"/>
      <c r="AU990" s="1380"/>
      <c r="AV990" s="1376"/>
      <c r="AW990" s="1380"/>
      <c r="AX990" s="1376"/>
      <c r="AY990" s="1376"/>
      <c r="AZ990" s="1376"/>
      <c r="BA990" s="1376"/>
      <c r="BB990" s="1376"/>
      <c r="BC990" s="1376"/>
      <c r="BD990" s="1376"/>
      <c r="BE990" s="1376"/>
      <c r="BF990" s="1376"/>
      <c r="BG990" s="1376"/>
      <c r="BH990" s="1376"/>
      <c r="BI990" s="1254"/>
      <c r="BJ990" s="1255"/>
      <c r="BK990" s="1256"/>
      <c r="BL990" s="915" t="e">
        <f t="shared" ref="BL990:CQ990" si="1123">BL991+5</f>
        <v>#VALUE!</v>
      </c>
      <c r="BM990" s="911">
        <f t="shared" si="1123"/>
        <v>-113</v>
      </c>
      <c r="BN990" s="912">
        <f t="shared" si="1123"/>
        <v>-106</v>
      </c>
      <c r="BO990" s="1314">
        <f t="shared" si="1123"/>
        <v>42512</v>
      </c>
      <c r="BP990" s="1342">
        <f t="shared" si="1123"/>
        <v>42542</v>
      </c>
      <c r="BQ990" s="1352">
        <f t="shared" si="1123"/>
        <v>42573</v>
      </c>
      <c r="BR990" s="2292">
        <f t="shared" si="1123"/>
        <v>42603</v>
      </c>
      <c r="BS990" s="2293">
        <f t="shared" si="1123"/>
        <v>42632</v>
      </c>
      <c r="BT990" s="2294" t="s">
        <v>25</v>
      </c>
      <c r="BU990" s="2618">
        <f t="shared" si="1123"/>
        <v>42674</v>
      </c>
      <c r="BV990" s="2295">
        <f t="shared" si="1123"/>
        <v>42702</v>
      </c>
      <c r="BW990" s="2292">
        <f t="shared" si="1123"/>
        <v>42744</v>
      </c>
      <c r="BX990" s="2295">
        <f t="shared" si="1123"/>
        <v>42772</v>
      </c>
      <c r="BY990" s="2292">
        <f>BY991+5</f>
        <v>42807</v>
      </c>
      <c r="BZ990" s="2295">
        <f t="shared" si="1123"/>
        <v>42835</v>
      </c>
      <c r="CA990" s="2292">
        <f t="shared" si="1123"/>
        <v>42870</v>
      </c>
      <c r="CB990" s="2295">
        <f t="shared" si="1123"/>
        <v>42898</v>
      </c>
      <c r="CC990" s="2292">
        <f t="shared" si="1123"/>
        <v>42926</v>
      </c>
      <c r="CD990" s="2909">
        <f t="shared" si="1123"/>
        <v>42956</v>
      </c>
      <c r="CE990" s="2630">
        <f t="shared" si="1123"/>
        <v>42987</v>
      </c>
      <c r="CF990" s="2630" t="s">
        <v>454</v>
      </c>
      <c r="CG990" s="2292">
        <f>CG991+5</f>
        <v>43050</v>
      </c>
      <c r="CH990" s="2295">
        <f t="shared" si="1123"/>
        <v>43059</v>
      </c>
      <c r="CI990" s="2292">
        <f t="shared" si="1123"/>
        <v>43091</v>
      </c>
      <c r="CJ990" s="2295">
        <f t="shared" si="1123"/>
        <v>43141</v>
      </c>
      <c r="CK990" s="2292">
        <f>CK991+5</f>
        <v>43172</v>
      </c>
      <c r="CL990" s="2295">
        <f t="shared" si="1123"/>
        <v>43200</v>
      </c>
      <c r="CM990" s="2292">
        <f t="shared" si="1123"/>
        <v>43235</v>
      </c>
      <c r="CN990" s="2295">
        <f t="shared" si="1123"/>
        <v>43263</v>
      </c>
      <c r="CO990" s="2292">
        <f t="shared" si="1123"/>
        <v>43291</v>
      </c>
      <c r="CP990" s="2909">
        <f t="shared" si="1123"/>
        <v>43321</v>
      </c>
      <c r="CQ990" s="2630">
        <f t="shared" si="1123"/>
        <v>43352</v>
      </c>
      <c r="CR990" s="2630" t="s">
        <v>454</v>
      </c>
      <c r="CS990" s="2292">
        <f>CS991+5</f>
        <v>43050</v>
      </c>
      <c r="CT990" s="3414"/>
      <c r="CU990" s="3414"/>
      <c r="CV990" s="3414"/>
      <c r="CW990" s="2878"/>
      <c r="CX990" s="2878"/>
      <c r="CY990" s="3827">
        <f>CY991+5</f>
        <v>43424</v>
      </c>
      <c r="CZ990" s="3828">
        <f>CZ991+5</f>
        <v>43456</v>
      </c>
      <c r="DA990" s="3827">
        <f>DA991+5</f>
        <v>43506</v>
      </c>
    </row>
    <row r="991" spans="1:105" ht="30" hidden="1" customHeight="1" x14ac:dyDescent="0.25">
      <c r="A991" s="4729"/>
      <c r="B991" s="4724"/>
      <c r="C991" s="1286" t="s">
        <v>608</v>
      </c>
      <c r="D991" s="1286" t="s">
        <v>487</v>
      </c>
      <c r="E991" s="1391"/>
      <c r="F991" s="1391"/>
      <c r="G991" s="1290"/>
      <c r="H991" s="1291"/>
      <c r="I991" s="1292"/>
      <c r="J991" s="1290"/>
      <c r="K991" s="1291"/>
      <c r="L991" s="1292"/>
      <c r="M991" s="1290"/>
      <c r="N991" s="1291"/>
      <c r="O991" s="1292"/>
      <c r="P991" s="1392"/>
      <c r="Q991" s="1392"/>
      <c r="R991" s="1392"/>
      <c r="S991" s="1392"/>
      <c r="T991" s="1392"/>
      <c r="U991" s="1392"/>
      <c r="V991" s="1392"/>
      <c r="W991" s="1392"/>
      <c r="X991" s="1392"/>
      <c r="Y991" s="1392"/>
      <c r="Z991" s="1392"/>
      <c r="AA991" s="1393"/>
      <c r="AB991" s="1391"/>
      <c r="AC991" s="1391"/>
      <c r="AD991" s="1391"/>
      <c r="AE991" s="1391"/>
      <c r="AF991" s="1391"/>
      <c r="AG991" s="1391"/>
      <c r="AH991" s="1391"/>
      <c r="AI991" s="1391"/>
      <c r="AJ991" s="1394"/>
      <c r="AK991" s="1394"/>
      <c r="AL991" s="1391"/>
      <c r="AM991" s="1391"/>
      <c r="AN991" s="1391"/>
      <c r="AO991" s="1391"/>
      <c r="AP991" s="1391"/>
      <c r="AQ991" s="1391"/>
      <c r="AR991" s="1391"/>
      <c r="AS991" s="1391"/>
      <c r="AT991" s="1391"/>
      <c r="AU991" s="1394"/>
      <c r="AV991" s="1391"/>
      <c r="AW991" s="1394"/>
      <c r="AX991" s="1391"/>
      <c r="AY991" s="1391"/>
      <c r="AZ991" s="1391"/>
      <c r="BA991" s="1391"/>
      <c r="BB991" s="1391"/>
      <c r="BC991" s="1391"/>
      <c r="BD991" s="1391"/>
      <c r="BE991" s="1391"/>
      <c r="BF991" s="1391"/>
      <c r="BG991" s="1391"/>
      <c r="BH991" s="1391"/>
      <c r="BI991" s="1274"/>
      <c r="BJ991" s="1275"/>
      <c r="BK991" s="1276"/>
      <c r="BL991" s="921" t="e">
        <f>BL988-7</f>
        <v>#VALUE!</v>
      </c>
      <c r="BM991" s="1465">
        <f>BM988-14</f>
        <v>-118</v>
      </c>
      <c r="BN991" s="1476">
        <f>BN988-7</f>
        <v>-111</v>
      </c>
      <c r="BO991" s="1346">
        <f>BO988-14</f>
        <v>42507</v>
      </c>
      <c r="BP991" s="1482">
        <f>BP988-14</f>
        <v>42537</v>
      </c>
      <c r="BQ991" s="1487">
        <f>BQ988-14</f>
        <v>42568</v>
      </c>
      <c r="BR991" s="2302">
        <f>BR988-14</f>
        <v>42598</v>
      </c>
      <c r="BS991" s="2304">
        <f>BS988-14</f>
        <v>42627</v>
      </c>
      <c r="BT991" s="2305" t="s">
        <v>25</v>
      </c>
      <c r="BU991" s="2148">
        <f t="shared" ref="BU991:CC991" si="1124">BU988-14</f>
        <v>42669</v>
      </c>
      <c r="BV991" s="2563">
        <f>BV988-14</f>
        <v>42697</v>
      </c>
      <c r="BW991" s="2646">
        <f t="shared" si="1124"/>
        <v>42739</v>
      </c>
      <c r="BX991" s="2562">
        <f>BX988-12</f>
        <v>42767</v>
      </c>
      <c r="BY991" s="2646">
        <f>BY988-13</f>
        <v>42802</v>
      </c>
      <c r="BZ991" s="2563">
        <f t="shared" si="1124"/>
        <v>42830</v>
      </c>
      <c r="CA991" s="2302">
        <f t="shared" si="1124"/>
        <v>42865</v>
      </c>
      <c r="CB991" s="2563">
        <f t="shared" si="1124"/>
        <v>42893</v>
      </c>
      <c r="CC991" s="2646">
        <f t="shared" si="1124"/>
        <v>42921</v>
      </c>
      <c r="CD991" s="2916">
        <f>CD988-14</f>
        <v>42951</v>
      </c>
      <c r="CE991" s="2634">
        <f>CE988-14</f>
        <v>42982</v>
      </c>
      <c r="CF991" s="2634" t="s">
        <v>454</v>
      </c>
      <c r="CG991" s="2646">
        <f>CG988-13</f>
        <v>43045</v>
      </c>
      <c r="CH991" s="2563">
        <f>CH988-14</f>
        <v>43054</v>
      </c>
      <c r="CI991" s="2302">
        <f>CI988-14</f>
        <v>43086</v>
      </c>
      <c r="CJ991" s="2563">
        <f>CJ988-14</f>
        <v>43136</v>
      </c>
      <c r="CK991" s="2646">
        <f>CK988-13</f>
        <v>43167</v>
      </c>
      <c r="CL991" s="2563">
        <f t="shared" ref="CL991:CQ991" si="1125">CL988-14</f>
        <v>43195</v>
      </c>
      <c r="CM991" s="2302">
        <f t="shared" si="1125"/>
        <v>43230</v>
      </c>
      <c r="CN991" s="2563">
        <f t="shared" si="1125"/>
        <v>43258</v>
      </c>
      <c r="CO991" s="2646">
        <f t="shared" si="1125"/>
        <v>43286</v>
      </c>
      <c r="CP991" s="2916">
        <f t="shared" si="1125"/>
        <v>43316</v>
      </c>
      <c r="CQ991" s="2634">
        <f t="shared" si="1125"/>
        <v>43347</v>
      </c>
      <c r="CR991" s="2634" t="s">
        <v>454</v>
      </c>
      <c r="CS991" s="2646">
        <f>CS988-13</f>
        <v>43045</v>
      </c>
      <c r="CT991" s="3419"/>
      <c r="CU991" s="3419"/>
      <c r="CV991" s="3419"/>
      <c r="CW991" s="4160"/>
      <c r="CX991" s="4160"/>
      <c r="CY991" s="4161">
        <f>CY988-14</f>
        <v>43419</v>
      </c>
      <c r="CZ991" s="4159">
        <f>CZ988-14</f>
        <v>43451</v>
      </c>
      <c r="DA991" s="4161">
        <f>DA988-14</f>
        <v>43501</v>
      </c>
    </row>
    <row r="992" spans="1:105" ht="30" hidden="1" customHeight="1" x14ac:dyDescent="0.25">
      <c r="A992" s="4729"/>
      <c r="B992" s="4724"/>
      <c r="C992" s="1443" t="s">
        <v>457</v>
      </c>
      <c r="D992" s="1443"/>
      <c r="E992" s="1444"/>
      <c r="F992" s="1444"/>
      <c r="G992" s="1445"/>
      <c r="H992" s="1446"/>
      <c r="I992" s="1447"/>
      <c r="J992" s="1445"/>
      <c r="K992" s="1446"/>
      <c r="L992" s="1447"/>
      <c r="M992" s="1445"/>
      <c r="N992" s="1446"/>
      <c r="O992" s="1447"/>
      <c r="P992" s="1448"/>
      <c r="Q992" s="1448"/>
      <c r="R992" s="1448"/>
      <c r="S992" s="1448"/>
      <c r="T992" s="1448"/>
      <c r="U992" s="1448"/>
      <c r="V992" s="1448"/>
      <c r="W992" s="1448"/>
      <c r="X992" s="1448"/>
      <c r="Y992" s="1448"/>
      <c r="Z992" s="1448"/>
      <c r="AA992" s="1449"/>
      <c r="AB992" s="1444"/>
      <c r="AC992" s="1444"/>
      <c r="AD992" s="1444"/>
      <c r="AE992" s="1444"/>
      <c r="AF992" s="1444"/>
      <c r="AG992" s="1444"/>
      <c r="AH992" s="1444"/>
      <c r="AI992" s="1444"/>
      <c r="AJ992" s="1450"/>
      <c r="AK992" s="1450"/>
      <c r="AL992" s="1444"/>
      <c r="AM992" s="1444"/>
      <c r="AN992" s="1444"/>
      <c r="AO992" s="1444"/>
      <c r="AP992" s="1444"/>
      <c r="AQ992" s="1444"/>
      <c r="AR992" s="1444"/>
      <c r="AS992" s="1444"/>
      <c r="AT992" s="1444"/>
      <c r="AU992" s="1450"/>
      <c r="AV992" s="1444"/>
      <c r="AW992" s="1450"/>
      <c r="AX992" s="1444"/>
      <c r="AY992" s="1444"/>
      <c r="AZ992" s="1444"/>
      <c r="BA992" s="1444"/>
      <c r="BB992" s="1444"/>
      <c r="BC992" s="1444"/>
      <c r="BD992" s="1444"/>
      <c r="BE992" s="1444"/>
      <c r="BF992" s="1444"/>
      <c r="BG992" s="1444"/>
      <c r="BH992" s="1444"/>
      <c r="BI992" s="1445"/>
      <c r="BJ992" s="1446"/>
      <c r="BK992" s="1451"/>
      <c r="BL992" s="1466" t="str">
        <f>BL649</f>
        <v>show with 9/30</v>
      </c>
      <c r="BM992" s="1466">
        <f>BM649</f>
        <v>42453</v>
      </c>
      <c r="BN992" s="1477" t="str">
        <f>BN649</f>
        <v>show with 3/30</v>
      </c>
      <c r="BO992" s="1452">
        <f>BO56</f>
        <v>42529</v>
      </c>
      <c r="BP992" s="1453">
        <f>BP56</f>
        <v>42564</v>
      </c>
      <c r="BQ992" s="1488">
        <f>BQ56</f>
        <v>42592</v>
      </c>
      <c r="BR992" s="2306">
        <f>BR56</f>
        <v>42620</v>
      </c>
      <c r="BS992" s="2307">
        <f>BS56</f>
        <v>42641</v>
      </c>
      <c r="BT992" s="2308" t="s">
        <v>25</v>
      </c>
      <c r="BU992" s="2621">
        <f t="shared" ref="BU992:CS992" si="1126">BU56</f>
        <v>42676</v>
      </c>
      <c r="BV992" s="2564">
        <f t="shared" si="1126"/>
        <v>42704</v>
      </c>
      <c r="BW992" s="2306">
        <f t="shared" si="1126"/>
        <v>42739</v>
      </c>
      <c r="BX992" s="2564">
        <f t="shared" si="1126"/>
        <v>42774</v>
      </c>
      <c r="BY992" s="2306">
        <f t="shared" si="1126"/>
        <v>42809</v>
      </c>
      <c r="BZ992" s="2564">
        <f t="shared" si="1126"/>
        <v>42844</v>
      </c>
      <c r="CA992" s="2306">
        <f t="shared" si="1126"/>
        <v>42879</v>
      </c>
      <c r="CB992" s="2564">
        <f t="shared" si="1126"/>
        <v>42907</v>
      </c>
      <c r="CC992" s="2306">
        <f t="shared" si="1126"/>
        <v>42935</v>
      </c>
      <c r="CD992" s="2917">
        <f t="shared" si="1126"/>
        <v>42963</v>
      </c>
      <c r="CE992" s="2635">
        <f t="shared" si="1126"/>
        <v>42991</v>
      </c>
      <c r="CF992" s="2635" t="str">
        <f t="shared" si="1126"/>
        <v>Same as 1/30</v>
      </c>
      <c r="CG992" s="2306" t="e">
        <f t="shared" si="1126"/>
        <v>#REF!</v>
      </c>
      <c r="CH992" s="2564" t="e">
        <f t="shared" si="1126"/>
        <v>#REF!</v>
      </c>
      <c r="CI992" s="2306" t="e">
        <f t="shared" si="1126"/>
        <v>#REF!</v>
      </c>
      <c r="CJ992" s="2564" t="e">
        <f t="shared" si="1126"/>
        <v>#REF!</v>
      </c>
      <c r="CK992" s="2306" t="e">
        <f t="shared" si="1126"/>
        <v>#REF!</v>
      </c>
      <c r="CL992" s="2564" t="e">
        <f t="shared" si="1126"/>
        <v>#REF!</v>
      </c>
      <c r="CM992" s="2306" t="e">
        <f t="shared" si="1126"/>
        <v>#REF!</v>
      </c>
      <c r="CN992" s="2564" t="e">
        <f t="shared" si="1126"/>
        <v>#REF!</v>
      </c>
      <c r="CO992" s="2306" t="e">
        <f t="shared" si="1126"/>
        <v>#REF!</v>
      </c>
      <c r="CP992" s="2917" t="e">
        <f t="shared" si="1126"/>
        <v>#REF!</v>
      </c>
      <c r="CQ992" s="2635" t="e">
        <f t="shared" si="1126"/>
        <v>#REF!</v>
      </c>
      <c r="CR992" s="2635" t="str">
        <f t="shared" si="1126"/>
        <v>Same as 1/30</v>
      </c>
      <c r="CS992" s="2306" t="e">
        <f t="shared" si="1126"/>
        <v>#REF!</v>
      </c>
      <c r="CT992" s="3420"/>
      <c r="CU992" s="3420"/>
      <c r="CV992" s="3420"/>
      <c r="CW992" s="4162"/>
      <c r="CX992" s="4162"/>
      <c r="CY992" s="4163">
        <f>CY56</f>
        <v>43614</v>
      </c>
      <c r="CZ992" s="4164">
        <f>CZ56</f>
        <v>43642</v>
      </c>
      <c r="DA992" s="4163">
        <f>DA56</f>
        <v>43677</v>
      </c>
    </row>
    <row r="993" spans="1:105" ht="30" hidden="1" customHeight="1" x14ac:dyDescent="0.25">
      <c r="A993" s="4729"/>
      <c r="B993" s="4724"/>
      <c r="C993" s="2875" t="s">
        <v>484</v>
      </c>
      <c r="D993" s="2875" t="s">
        <v>486</v>
      </c>
      <c r="E993" s="1376"/>
      <c r="F993" s="1376"/>
      <c r="G993" s="1278"/>
      <c r="H993" s="1279"/>
      <c r="I993" s="1280"/>
      <c r="J993" s="1278"/>
      <c r="K993" s="1279"/>
      <c r="L993" s="1280"/>
      <c r="M993" s="1278"/>
      <c r="N993" s="1279"/>
      <c r="O993" s="1280"/>
      <c r="P993" s="1377"/>
      <c r="Q993" s="1377"/>
      <c r="R993" s="1377"/>
      <c r="S993" s="1377"/>
      <c r="T993" s="1377"/>
      <c r="U993" s="1377"/>
      <c r="V993" s="1377"/>
      <c r="W993" s="1377"/>
      <c r="X993" s="1377"/>
      <c r="Y993" s="1377"/>
      <c r="Z993" s="1377"/>
      <c r="AA993" s="1378"/>
      <c r="AB993" s="1376"/>
      <c r="AC993" s="1379"/>
      <c r="AD993" s="1379"/>
      <c r="AE993" s="1379"/>
      <c r="AF993" s="1379"/>
      <c r="AG993" s="1376"/>
      <c r="AH993" s="1376"/>
      <c r="AI993" s="1376"/>
      <c r="AJ993" s="1380"/>
      <c r="AK993" s="1380"/>
      <c r="AL993" s="1376"/>
      <c r="AM993" s="1376"/>
      <c r="AN993" s="1376"/>
      <c r="AO993" s="1376"/>
      <c r="AP993" s="1376"/>
      <c r="AQ993" s="1376"/>
      <c r="AR993" s="1376"/>
      <c r="AS993" s="1376"/>
      <c r="AT993" s="1376"/>
      <c r="AU993" s="1380"/>
      <c r="AV993" s="1376"/>
      <c r="AW993" s="1380"/>
      <c r="AX993" s="1376"/>
      <c r="AY993" s="1376"/>
      <c r="AZ993" s="1376"/>
      <c r="BA993" s="1376"/>
      <c r="BB993" s="1376"/>
      <c r="BC993" s="1376"/>
      <c r="BD993" s="1376"/>
      <c r="BE993" s="1376"/>
      <c r="BF993" s="1376"/>
      <c r="BG993" s="1376"/>
      <c r="BH993" s="1376"/>
      <c r="BI993" s="1254"/>
      <c r="BJ993" s="1255"/>
      <c r="BK993" s="1256"/>
      <c r="BL993" s="915" t="e">
        <f>BL991-6</f>
        <v>#VALUE!</v>
      </c>
      <c r="BM993" s="911">
        <f>BM991-7</f>
        <v>-125</v>
      </c>
      <c r="BN993" s="912">
        <f>BN991-6</f>
        <v>-117</v>
      </c>
      <c r="BO993" s="1314">
        <f>BO991-6</f>
        <v>42501</v>
      </c>
      <c r="BP993" s="1342">
        <f>BP991-6</f>
        <v>42531</v>
      </c>
      <c r="BQ993" s="1352">
        <f>BQ991-6</f>
        <v>42562</v>
      </c>
      <c r="BR993" s="2292">
        <f t="shared" ref="BR993:CC993" si="1127">BR991-6</f>
        <v>42592</v>
      </c>
      <c r="BS993" s="2293">
        <f t="shared" si="1127"/>
        <v>42621</v>
      </c>
      <c r="BT993" s="2294" t="s">
        <v>25</v>
      </c>
      <c r="BU993" s="2618">
        <f t="shared" si="1127"/>
        <v>42663</v>
      </c>
      <c r="BV993" s="2295">
        <f t="shared" si="1127"/>
        <v>42691</v>
      </c>
      <c r="BW993" s="2292">
        <f t="shared" si="1127"/>
        <v>42733</v>
      </c>
      <c r="BX993" s="2295">
        <f t="shared" si="1127"/>
        <v>42761</v>
      </c>
      <c r="BY993" s="2292">
        <f t="shared" si="1127"/>
        <v>42796</v>
      </c>
      <c r="BZ993" s="2295">
        <f t="shared" si="1127"/>
        <v>42824</v>
      </c>
      <c r="CA993" s="2292">
        <f t="shared" si="1127"/>
        <v>42859</v>
      </c>
      <c r="CB993" s="2295">
        <f t="shared" si="1127"/>
        <v>42887</v>
      </c>
      <c r="CC993" s="2292">
        <f t="shared" si="1127"/>
        <v>42915</v>
      </c>
      <c r="CD993" s="2909">
        <f>CD991-6</f>
        <v>42945</v>
      </c>
      <c r="CE993" s="2630">
        <f>CE991-6</f>
        <v>42976</v>
      </c>
      <c r="CF993" s="2630" t="s">
        <v>454</v>
      </c>
      <c r="CG993" s="2292">
        <f t="shared" ref="CG993:CQ993" si="1128">CG991-6</f>
        <v>43039</v>
      </c>
      <c r="CH993" s="2295">
        <f t="shared" si="1128"/>
        <v>43048</v>
      </c>
      <c r="CI993" s="2292">
        <f t="shared" si="1128"/>
        <v>43080</v>
      </c>
      <c r="CJ993" s="2295">
        <f t="shared" si="1128"/>
        <v>43130</v>
      </c>
      <c r="CK993" s="2292">
        <f t="shared" si="1128"/>
        <v>43161</v>
      </c>
      <c r="CL993" s="2295">
        <f t="shared" si="1128"/>
        <v>43189</v>
      </c>
      <c r="CM993" s="2292">
        <f t="shared" si="1128"/>
        <v>43224</v>
      </c>
      <c r="CN993" s="2295">
        <f t="shared" si="1128"/>
        <v>43252</v>
      </c>
      <c r="CO993" s="2292">
        <f t="shared" si="1128"/>
        <v>43280</v>
      </c>
      <c r="CP993" s="2909">
        <f t="shared" si="1128"/>
        <v>43310</v>
      </c>
      <c r="CQ993" s="2630">
        <f t="shared" si="1128"/>
        <v>43341</v>
      </c>
      <c r="CR993" s="2630" t="s">
        <v>454</v>
      </c>
      <c r="CS993" s="2292">
        <f>CS991-6</f>
        <v>43039</v>
      </c>
      <c r="CT993" s="3414"/>
      <c r="CU993" s="3414"/>
      <c r="CV993" s="3414"/>
      <c r="CW993" s="2878"/>
      <c r="CX993" s="2878"/>
      <c r="CY993" s="3827">
        <f>CY991-6</f>
        <v>43413</v>
      </c>
      <c r="CZ993" s="3828">
        <f>CZ991-6</f>
        <v>43445</v>
      </c>
      <c r="DA993" s="3827">
        <f>DA991-6</f>
        <v>43495</v>
      </c>
    </row>
    <row r="994" spans="1:105" ht="30" hidden="1" customHeight="1" x14ac:dyDescent="0.25">
      <c r="A994" s="4729"/>
      <c r="B994" s="4724"/>
      <c r="C994" s="2875" t="s">
        <v>488</v>
      </c>
      <c r="D994" s="2875" t="s">
        <v>485</v>
      </c>
      <c r="E994" s="1376"/>
      <c r="F994" s="1376"/>
      <c r="G994" s="1278"/>
      <c r="H994" s="1279"/>
      <c r="I994" s="1280"/>
      <c r="J994" s="1278"/>
      <c r="K994" s="1279"/>
      <c r="L994" s="1280"/>
      <c r="M994" s="1278"/>
      <c r="N994" s="1279"/>
      <c r="O994" s="1280"/>
      <c r="P994" s="1377"/>
      <c r="Q994" s="1377"/>
      <c r="R994" s="1377"/>
      <c r="S994" s="1377"/>
      <c r="T994" s="1377"/>
      <c r="U994" s="1377"/>
      <c r="V994" s="1377"/>
      <c r="W994" s="1377"/>
      <c r="X994" s="1377"/>
      <c r="Y994" s="1377"/>
      <c r="Z994" s="1377"/>
      <c r="AA994" s="1378"/>
      <c r="AB994" s="1376"/>
      <c r="AC994" s="1379"/>
      <c r="AD994" s="1379"/>
      <c r="AE994" s="1379"/>
      <c r="AF994" s="1379"/>
      <c r="AG994" s="1376"/>
      <c r="AH994" s="1376"/>
      <c r="AI994" s="1376"/>
      <c r="AJ994" s="1380"/>
      <c r="AK994" s="1380"/>
      <c r="AL994" s="1376"/>
      <c r="AM994" s="1376"/>
      <c r="AN994" s="1376"/>
      <c r="AO994" s="1376"/>
      <c r="AP994" s="1376"/>
      <c r="AQ994" s="1376"/>
      <c r="AR994" s="1376"/>
      <c r="AS994" s="1376"/>
      <c r="AT994" s="1376"/>
      <c r="AU994" s="1380"/>
      <c r="AV994" s="1376"/>
      <c r="AW994" s="1380"/>
      <c r="AX994" s="1376"/>
      <c r="AY994" s="1376"/>
      <c r="AZ994" s="1376"/>
      <c r="BA994" s="1376"/>
      <c r="BB994" s="1376"/>
      <c r="BC994" s="1376"/>
      <c r="BD994" s="1376"/>
      <c r="BE994" s="1376"/>
      <c r="BF994" s="1376"/>
      <c r="BG994" s="1376"/>
      <c r="BH994" s="1376"/>
      <c r="BI994" s="1254"/>
      <c r="BJ994" s="1255"/>
      <c r="BK994" s="1256"/>
      <c r="BL994" s="915" t="e">
        <f>BL993-20</f>
        <v>#VALUE!</v>
      </c>
      <c r="BM994" s="911">
        <f>BM993-27</f>
        <v>-152</v>
      </c>
      <c r="BN994" s="912">
        <f>BN993-27</f>
        <v>-144</v>
      </c>
      <c r="BO994" s="1485">
        <f>BO993-27</f>
        <v>42474</v>
      </c>
      <c r="BP994" s="1342">
        <f>BP993-20</f>
        <v>42511</v>
      </c>
      <c r="BQ994" s="1352">
        <f>BQ993-20</f>
        <v>42542</v>
      </c>
      <c r="BR994" s="2309">
        <f>BR993-27</f>
        <v>42565</v>
      </c>
      <c r="BS994" s="2293">
        <f>BS993-20</f>
        <v>42601</v>
      </c>
      <c r="BT994" s="2294" t="s">
        <v>25</v>
      </c>
      <c r="BU994" s="2622">
        <f>BU993-27</f>
        <v>42636</v>
      </c>
      <c r="BV994" s="2647">
        <f>BV993-20</f>
        <v>42671</v>
      </c>
      <c r="BW994" s="2292">
        <f>BW993-20</f>
        <v>42713</v>
      </c>
      <c r="BX994" s="2647">
        <f>BX993-27</f>
        <v>42734</v>
      </c>
      <c r="BY994" s="2292">
        <f>BY993-20</f>
        <v>42776</v>
      </c>
      <c r="BZ994" s="2295">
        <f>BZ993-20</f>
        <v>42804</v>
      </c>
      <c r="CA994" s="2309">
        <f>CA993-27</f>
        <v>42832</v>
      </c>
      <c r="CB994" s="2295">
        <f>CB993-20</f>
        <v>42867</v>
      </c>
      <c r="CC994" s="2292">
        <f>CC993-20</f>
        <v>42895</v>
      </c>
      <c r="CD994" s="2909">
        <f>CD993-20</f>
        <v>42925</v>
      </c>
      <c r="CE994" s="2630">
        <f>CE993-20</f>
        <v>42956</v>
      </c>
      <c r="CF994" s="2630" t="s">
        <v>454</v>
      </c>
      <c r="CG994" s="2292">
        <f>CG993-20</f>
        <v>43019</v>
      </c>
      <c r="CH994" s="2295">
        <f>CH993-20</f>
        <v>43028</v>
      </c>
      <c r="CI994" s="2309">
        <f>CI993-27</f>
        <v>43053</v>
      </c>
      <c r="CJ994" s="2295">
        <f>CJ993-20</f>
        <v>43110</v>
      </c>
      <c r="CK994" s="2292">
        <f>CK993-20</f>
        <v>43141</v>
      </c>
      <c r="CL994" s="2295">
        <f>CL993-20</f>
        <v>43169</v>
      </c>
      <c r="CM994" s="2309">
        <f>CM993-27</f>
        <v>43197</v>
      </c>
      <c r="CN994" s="2295">
        <f>CN993-20</f>
        <v>43232</v>
      </c>
      <c r="CO994" s="2292">
        <f>CO993-20</f>
        <v>43260</v>
      </c>
      <c r="CP994" s="2909">
        <f>CP993-20</f>
        <v>43290</v>
      </c>
      <c r="CQ994" s="2630">
        <f>CQ993-20</f>
        <v>43321</v>
      </c>
      <c r="CR994" s="2630" t="s">
        <v>454</v>
      </c>
      <c r="CS994" s="2292">
        <f>CS993-20</f>
        <v>43019</v>
      </c>
      <c r="CT994" s="3414"/>
      <c r="CU994" s="3414"/>
      <c r="CV994" s="3414"/>
      <c r="CW994" s="2878"/>
      <c r="CX994" s="2878"/>
      <c r="CY994" s="3827">
        <f>CY993-20</f>
        <v>43393</v>
      </c>
      <c r="CZ994" s="4165">
        <f>CZ993-27</f>
        <v>43418</v>
      </c>
      <c r="DA994" s="3827">
        <f>DA993-20</f>
        <v>43475</v>
      </c>
    </row>
    <row r="995" spans="1:105" ht="30" hidden="1" customHeight="1" x14ac:dyDescent="0.25">
      <c r="A995" s="4729"/>
      <c r="B995" s="4724"/>
      <c r="C995" s="2875" t="s">
        <v>489</v>
      </c>
      <c r="D995" s="2875" t="s">
        <v>419</v>
      </c>
      <c r="E995" s="1376"/>
      <c r="F995" s="1376"/>
      <c r="G995" s="1278"/>
      <c r="H995" s="1279"/>
      <c r="I995" s="1280"/>
      <c r="J995" s="1278"/>
      <c r="K995" s="1279"/>
      <c r="L995" s="1280"/>
      <c r="M995" s="1278"/>
      <c r="N995" s="1279"/>
      <c r="O995" s="1280"/>
      <c r="P995" s="1377"/>
      <c r="Q995" s="1377"/>
      <c r="R995" s="1377"/>
      <c r="S995" s="1377"/>
      <c r="T995" s="1377"/>
      <c r="U995" s="1377"/>
      <c r="V995" s="1377"/>
      <c r="W995" s="1377"/>
      <c r="X995" s="1377"/>
      <c r="Y995" s="1377"/>
      <c r="Z995" s="1377"/>
      <c r="AA995" s="1378"/>
      <c r="AB995" s="1376"/>
      <c r="AC995" s="1379"/>
      <c r="AD995" s="1379"/>
      <c r="AE995" s="1379"/>
      <c r="AF995" s="1379"/>
      <c r="AG995" s="1376"/>
      <c r="AH995" s="1376"/>
      <c r="AI995" s="1376"/>
      <c r="AJ995" s="1380"/>
      <c r="AK995" s="1380"/>
      <c r="AL995" s="1376"/>
      <c r="AM995" s="1376"/>
      <c r="AN995" s="1376"/>
      <c r="AO995" s="1376"/>
      <c r="AP995" s="1376"/>
      <c r="AQ995" s="1376"/>
      <c r="AR995" s="1376"/>
      <c r="AS995" s="1376"/>
      <c r="AT995" s="1376"/>
      <c r="AU995" s="1380"/>
      <c r="AV995" s="1376"/>
      <c r="AW995" s="1380"/>
      <c r="AX995" s="1376"/>
      <c r="AY995" s="1376"/>
      <c r="AZ995" s="1376"/>
      <c r="BA995" s="1376"/>
      <c r="BB995" s="1376"/>
      <c r="BC995" s="1376"/>
      <c r="BD995" s="1376"/>
      <c r="BE995" s="1376"/>
      <c r="BF995" s="1376"/>
      <c r="BG995" s="1376"/>
      <c r="BH995" s="1376"/>
      <c r="BI995" s="1254"/>
      <c r="BJ995" s="1255"/>
      <c r="BK995" s="1256"/>
      <c r="BL995" s="915" t="e">
        <f t="shared" ref="BL995:BR995" si="1129">BL994-4</f>
        <v>#VALUE!</v>
      </c>
      <c r="BM995" s="911">
        <f t="shared" si="1129"/>
        <v>-156</v>
      </c>
      <c r="BN995" s="912">
        <f t="shared" si="1129"/>
        <v>-148</v>
      </c>
      <c r="BO995" s="1314">
        <f t="shared" si="1129"/>
        <v>42470</v>
      </c>
      <c r="BP995" s="1342">
        <f t="shared" si="1129"/>
        <v>42507</v>
      </c>
      <c r="BQ995" s="1352">
        <f t="shared" si="1129"/>
        <v>42538</v>
      </c>
      <c r="BR995" s="2292">
        <f t="shared" si="1129"/>
        <v>42561</v>
      </c>
      <c r="BS995" s="2310">
        <f>BS994-11</f>
        <v>42590</v>
      </c>
      <c r="BT995" s="2294" t="s">
        <v>25</v>
      </c>
      <c r="BU995" s="2618">
        <f t="shared" ref="BU995:CC995" si="1130">BU994-4</f>
        <v>42632</v>
      </c>
      <c r="BV995" s="2647">
        <f>BV994-4</f>
        <v>42667</v>
      </c>
      <c r="BW995" s="2292">
        <f t="shared" si="1130"/>
        <v>42709</v>
      </c>
      <c r="BX995" s="2295">
        <f t="shared" si="1130"/>
        <v>42730</v>
      </c>
      <c r="BY995" s="2292">
        <f t="shared" si="1130"/>
        <v>42772</v>
      </c>
      <c r="BZ995" s="2295">
        <f t="shared" si="1130"/>
        <v>42800</v>
      </c>
      <c r="CA995" s="2292">
        <f t="shared" si="1130"/>
        <v>42828</v>
      </c>
      <c r="CB995" s="2295">
        <f t="shared" si="1130"/>
        <v>42863</v>
      </c>
      <c r="CC995" s="2292">
        <f t="shared" si="1130"/>
        <v>42891</v>
      </c>
      <c r="CD995" s="2909">
        <f>CD994-4</f>
        <v>42921</v>
      </c>
      <c r="CE995" s="2630">
        <f>CE994-4</f>
        <v>42952</v>
      </c>
      <c r="CF995" s="2630" t="s">
        <v>454</v>
      </c>
      <c r="CG995" s="2292">
        <f t="shared" ref="CG995:CQ995" si="1131">CG994-4</f>
        <v>43015</v>
      </c>
      <c r="CH995" s="2295">
        <f t="shared" si="1131"/>
        <v>43024</v>
      </c>
      <c r="CI995" s="2292">
        <f t="shared" si="1131"/>
        <v>43049</v>
      </c>
      <c r="CJ995" s="2295">
        <f t="shared" si="1131"/>
        <v>43106</v>
      </c>
      <c r="CK995" s="2292">
        <f t="shared" si="1131"/>
        <v>43137</v>
      </c>
      <c r="CL995" s="2295">
        <f t="shared" si="1131"/>
        <v>43165</v>
      </c>
      <c r="CM995" s="2292">
        <f t="shared" si="1131"/>
        <v>43193</v>
      </c>
      <c r="CN995" s="2295">
        <f t="shared" si="1131"/>
        <v>43228</v>
      </c>
      <c r="CO995" s="2292">
        <f t="shared" si="1131"/>
        <v>43256</v>
      </c>
      <c r="CP995" s="2909">
        <f t="shared" si="1131"/>
        <v>43286</v>
      </c>
      <c r="CQ995" s="2630">
        <f t="shared" si="1131"/>
        <v>43317</v>
      </c>
      <c r="CR995" s="2630" t="s">
        <v>454</v>
      </c>
      <c r="CS995" s="2292">
        <f>CS994-4</f>
        <v>43015</v>
      </c>
      <c r="CT995" s="3414"/>
      <c r="CU995" s="3414"/>
      <c r="CV995" s="3414"/>
      <c r="CW995" s="2878"/>
      <c r="CX995" s="2878"/>
      <c r="CY995" s="3827">
        <f>CY994-4</f>
        <v>43389</v>
      </c>
      <c r="CZ995" s="3828">
        <f>CZ994-4</f>
        <v>43414</v>
      </c>
      <c r="DA995" s="3827">
        <f>DA994-4</f>
        <v>43471</v>
      </c>
    </row>
    <row r="996" spans="1:105" ht="30" hidden="1" customHeight="1" x14ac:dyDescent="0.25">
      <c r="A996" s="4729"/>
      <c r="B996" s="4724"/>
      <c r="C996" s="2875" t="s">
        <v>490</v>
      </c>
      <c r="D996" s="2875" t="s">
        <v>419</v>
      </c>
      <c r="E996" s="1376"/>
      <c r="F996" s="1376"/>
      <c r="G996" s="1278"/>
      <c r="H996" s="1279"/>
      <c r="I996" s="1280"/>
      <c r="J996" s="1278"/>
      <c r="K996" s="1279"/>
      <c r="L996" s="1280"/>
      <c r="M996" s="1278"/>
      <c r="N996" s="1279"/>
      <c r="O996" s="1280"/>
      <c r="P996" s="1377"/>
      <c r="Q996" s="1377"/>
      <c r="R996" s="1377"/>
      <c r="S996" s="1377"/>
      <c r="T996" s="1377"/>
      <c r="U996" s="1377"/>
      <c r="V996" s="1377"/>
      <c r="W996" s="1377"/>
      <c r="X996" s="1377"/>
      <c r="Y996" s="1377"/>
      <c r="Z996" s="1377"/>
      <c r="AA996" s="1378"/>
      <c r="AB996" s="1376"/>
      <c r="AC996" s="1379"/>
      <c r="AD996" s="1379"/>
      <c r="AE996" s="1379"/>
      <c r="AF996" s="1379"/>
      <c r="AG996" s="1376"/>
      <c r="AH996" s="1376"/>
      <c r="AI996" s="1376"/>
      <c r="AJ996" s="1380"/>
      <c r="AK996" s="1380"/>
      <c r="AL996" s="1376"/>
      <c r="AM996" s="1376"/>
      <c r="AN996" s="1376"/>
      <c r="AO996" s="1376"/>
      <c r="AP996" s="1376"/>
      <c r="AQ996" s="1376"/>
      <c r="AR996" s="1376"/>
      <c r="AS996" s="1376"/>
      <c r="AT996" s="1376"/>
      <c r="AU996" s="1380"/>
      <c r="AV996" s="1376"/>
      <c r="AW996" s="1380"/>
      <c r="AX996" s="1376"/>
      <c r="AY996" s="1376"/>
      <c r="AZ996" s="1376"/>
      <c r="BA996" s="1376"/>
      <c r="BB996" s="1376"/>
      <c r="BC996" s="1376"/>
      <c r="BD996" s="1376"/>
      <c r="BE996" s="1376"/>
      <c r="BF996" s="1376"/>
      <c r="BG996" s="1376"/>
      <c r="BH996" s="1376"/>
      <c r="BI996" s="1254"/>
      <c r="BJ996" s="1255"/>
      <c r="BK996" s="1256"/>
      <c r="BL996" s="915" t="e">
        <f t="shared" ref="BL996:CC996" si="1132">BL995-7</f>
        <v>#VALUE!</v>
      </c>
      <c r="BM996" s="911">
        <f t="shared" si="1132"/>
        <v>-163</v>
      </c>
      <c r="BN996" s="912">
        <f t="shared" si="1132"/>
        <v>-155</v>
      </c>
      <c r="BO996" s="1314">
        <f t="shared" si="1132"/>
        <v>42463</v>
      </c>
      <c r="BP996" s="1342">
        <f t="shared" si="1132"/>
        <v>42500</v>
      </c>
      <c r="BQ996" s="1352">
        <f t="shared" si="1132"/>
        <v>42531</v>
      </c>
      <c r="BR996" s="2292">
        <f t="shared" si="1132"/>
        <v>42554</v>
      </c>
      <c r="BS996" s="2293">
        <f t="shared" si="1132"/>
        <v>42583</v>
      </c>
      <c r="BT996" s="2294" t="s">
        <v>25</v>
      </c>
      <c r="BU996" s="2618">
        <f t="shared" si="1132"/>
        <v>42625</v>
      </c>
      <c r="BV996" s="2295">
        <f t="shared" si="1132"/>
        <v>42660</v>
      </c>
      <c r="BW996" s="2292">
        <f t="shared" si="1132"/>
        <v>42702</v>
      </c>
      <c r="BX996" s="2295">
        <f t="shared" si="1132"/>
        <v>42723</v>
      </c>
      <c r="BY996" s="2292">
        <f>BY995-7</f>
        <v>42765</v>
      </c>
      <c r="BZ996" s="2295">
        <f t="shared" si="1132"/>
        <v>42793</v>
      </c>
      <c r="CA996" s="2292">
        <f t="shared" si="1132"/>
        <v>42821</v>
      </c>
      <c r="CB996" s="2295">
        <f t="shared" si="1132"/>
        <v>42856</v>
      </c>
      <c r="CC996" s="2292">
        <f t="shared" si="1132"/>
        <v>42884</v>
      </c>
      <c r="CD996" s="2909">
        <f>CD995-7</f>
        <v>42914</v>
      </c>
      <c r="CE996" s="2630">
        <f>CE995-7</f>
        <v>42945</v>
      </c>
      <c r="CF996" s="2630" t="s">
        <v>454</v>
      </c>
      <c r="CG996" s="2292">
        <f t="shared" ref="CG996:CQ996" si="1133">CG995-7</f>
        <v>43008</v>
      </c>
      <c r="CH996" s="2295">
        <f t="shared" si="1133"/>
        <v>43017</v>
      </c>
      <c r="CI996" s="2292">
        <f t="shared" si="1133"/>
        <v>43042</v>
      </c>
      <c r="CJ996" s="2295">
        <f t="shared" si="1133"/>
        <v>43099</v>
      </c>
      <c r="CK996" s="2292">
        <f t="shared" si="1133"/>
        <v>43130</v>
      </c>
      <c r="CL996" s="2295">
        <f t="shared" si="1133"/>
        <v>43158</v>
      </c>
      <c r="CM996" s="2292">
        <f t="shared" si="1133"/>
        <v>43186</v>
      </c>
      <c r="CN996" s="2295">
        <f t="shared" si="1133"/>
        <v>43221</v>
      </c>
      <c r="CO996" s="2292">
        <f t="shared" si="1133"/>
        <v>43249</v>
      </c>
      <c r="CP996" s="2909">
        <f t="shared" si="1133"/>
        <v>43279</v>
      </c>
      <c r="CQ996" s="2630">
        <f t="shared" si="1133"/>
        <v>43310</v>
      </c>
      <c r="CR996" s="2630" t="s">
        <v>454</v>
      </c>
      <c r="CS996" s="2292">
        <f>CS995-7</f>
        <v>43008</v>
      </c>
      <c r="CT996" s="3414"/>
      <c r="CU996" s="3414"/>
      <c r="CV996" s="3414"/>
      <c r="CW996" s="2878"/>
      <c r="CX996" s="2878"/>
      <c r="CY996" s="3827">
        <f>CY995-7</f>
        <v>43382</v>
      </c>
      <c r="CZ996" s="3828">
        <f>CZ995-7</f>
        <v>43407</v>
      </c>
      <c r="DA996" s="3827">
        <f>DA995-7</f>
        <v>43464</v>
      </c>
    </row>
    <row r="997" spans="1:105" ht="30" hidden="1" customHeight="1" x14ac:dyDescent="0.25">
      <c r="A997" s="4729"/>
      <c r="B997" s="4724"/>
      <c r="C997" s="1286" t="s">
        <v>650</v>
      </c>
      <c r="D997" s="1286" t="s">
        <v>420</v>
      </c>
      <c r="E997" s="1391"/>
      <c r="F997" s="1391"/>
      <c r="G997" s="1290"/>
      <c r="H997" s="1291"/>
      <c r="I997" s="1292"/>
      <c r="J997" s="1290"/>
      <c r="K997" s="1291"/>
      <c r="L997" s="1292"/>
      <c r="M997" s="1290"/>
      <c r="N997" s="1291"/>
      <c r="O997" s="1292"/>
      <c r="P997" s="1392"/>
      <c r="Q997" s="1392"/>
      <c r="R997" s="1392"/>
      <c r="S997" s="1392"/>
      <c r="T997" s="1392"/>
      <c r="U997" s="1392"/>
      <c r="V997" s="1392"/>
      <c r="W997" s="1392"/>
      <c r="X997" s="1392"/>
      <c r="Y997" s="1392"/>
      <c r="Z997" s="1392"/>
      <c r="AA997" s="1393"/>
      <c r="AB997" s="1391"/>
      <c r="AC997" s="1391"/>
      <c r="AD997" s="1391"/>
      <c r="AE997" s="1391"/>
      <c r="AF997" s="1391"/>
      <c r="AG997" s="1391"/>
      <c r="AH997" s="1391"/>
      <c r="AI997" s="1391"/>
      <c r="AJ997" s="1394"/>
      <c r="AK997" s="1394"/>
      <c r="AL997" s="1391"/>
      <c r="AM997" s="1391"/>
      <c r="AN997" s="1391"/>
      <c r="AO997" s="1391"/>
      <c r="AP997" s="1391"/>
      <c r="AQ997" s="1391"/>
      <c r="AR997" s="1391"/>
      <c r="AS997" s="1391"/>
      <c r="AT997" s="1391"/>
      <c r="AU997" s="1394"/>
      <c r="AV997" s="1391"/>
      <c r="AW997" s="1394"/>
      <c r="AX997" s="1391"/>
      <c r="AY997" s="1391"/>
      <c r="AZ997" s="1391"/>
      <c r="BA997" s="1391"/>
      <c r="BB997" s="1391"/>
      <c r="BC997" s="1391"/>
      <c r="BD997" s="1391"/>
      <c r="BE997" s="1391"/>
      <c r="BF997" s="1391"/>
      <c r="BG997" s="1391"/>
      <c r="BH997" s="1391"/>
      <c r="BI997" s="1274"/>
      <c r="BJ997" s="1275"/>
      <c r="BK997" s="1276"/>
      <c r="BL997" s="921" t="e">
        <f t="shared" ref="BL997:BS997" si="1134">BL996-5</f>
        <v>#VALUE!</v>
      </c>
      <c r="BM997" s="1465">
        <f t="shared" si="1134"/>
        <v>-168</v>
      </c>
      <c r="BN997" s="1476">
        <f t="shared" si="1134"/>
        <v>-160</v>
      </c>
      <c r="BO997" s="1346">
        <f t="shared" si="1134"/>
        <v>42458</v>
      </c>
      <c r="BP997" s="1341">
        <f t="shared" si="1134"/>
        <v>42495</v>
      </c>
      <c r="BQ997" s="1351">
        <f t="shared" si="1134"/>
        <v>42526</v>
      </c>
      <c r="BR997" s="2302">
        <f t="shared" si="1134"/>
        <v>42549</v>
      </c>
      <c r="BS997" s="2134">
        <f t="shared" si="1134"/>
        <v>42578</v>
      </c>
      <c r="BT997" s="2145" t="s">
        <v>25</v>
      </c>
      <c r="BU997" s="2148">
        <f t="shared" ref="BU997:CC997" si="1135">BU996-5</f>
        <v>42620</v>
      </c>
      <c r="BV997" s="2562">
        <f t="shared" si="1135"/>
        <v>42655</v>
      </c>
      <c r="BW997" s="2302">
        <f t="shared" si="1135"/>
        <v>42697</v>
      </c>
      <c r="BX997" s="2562">
        <f t="shared" si="1135"/>
        <v>42718</v>
      </c>
      <c r="BY997" s="2302">
        <f>BY996-5</f>
        <v>42760</v>
      </c>
      <c r="BZ997" s="2562">
        <f t="shared" si="1135"/>
        <v>42788</v>
      </c>
      <c r="CA997" s="2302">
        <f t="shared" si="1135"/>
        <v>42816</v>
      </c>
      <c r="CB997" s="2562">
        <f t="shared" si="1135"/>
        <v>42851</v>
      </c>
      <c r="CC997" s="2302">
        <f t="shared" si="1135"/>
        <v>42879</v>
      </c>
      <c r="CD997" s="2147">
        <f>CD996-5</f>
        <v>42909</v>
      </c>
      <c r="CE997" s="2633">
        <f>CE996-5</f>
        <v>42940</v>
      </c>
      <c r="CF997" s="2633" t="s">
        <v>454</v>
      </c>
      <c r="CG997" s="2302">
        <f t="shared" ref="CG997:CQ997" si="1136">CG996-5</f>
        <v>43003</v>
      </c>
      <c r="CH997" s="2562">
        <f t="shared" si="1136"/>
        <v>43012</v>
      </c>
      <c r="CI997" s="2302">
        <f t="shared" si="1136"/>
        <v>43037</v>
      </c>
      <c r="CJ997" s="2562">
        <f t="shared" si="1136"/>
        <v>43094</v>
      </c>
      <c r="CK997" s="2302">
        <f t="shared" si="1136"/>
        <v>43125</v>
      </c>
      <c r="CL997" s="2562">
        <f t="shared" si="1136"/>
        <v>43153</v>
      </c>
      <c r="CM997" s="2302">
        <f t="shared" si="1136"/>
        <v>43181</v>
      </c>
      <c r="CN997" s="2562">
        <f t="shared" si="1136"/>
        <v>43216</v>
      </c>
      <c r="CO997" s="2302">
        <f t="shared" si="1136"/>
        <v>43244</v>
      </c>
      <c r="CP997" s="2147">
        <f t="shared" si="1136"/>
        <v>43274</v>
      </c>
      <c r="CQ997" s="2633">
        <f t="shared" si="1136"/>
        <v>43305</v>
      </c>
      <c r="CR997" s="2633" t="s">
        <v>454</v>
      </c>
      <c r="CS997" s="2302">
        <f>CS996-5</f>
        <v>43003</v>
      </c>
      <c r="CT997" s="1630"/>
      <c r="CU997" s="1630"/>
      <c r="CV997" s="1630"/>
      <c r="CW997" s="3990"/>
      <c r="CX997" s="3990"/>
      <c r="CY997" s="4158">
        <f>CY996-5</f>
        <v>43377</v>
      </c>
      <c r="CZ997" s="4159">
        <f>CZ996-5</f>
        <v>43402</v>
      </c>
      <c r="DA997" s="4158">
        <f>DA996-5</f>
        <v>43459</v>
      </c>
    </row>
    <row r="998" spans="1:105" ht="30" hidden="1" customHeight="1" x14ac:dyDescent="0.25">
      <c r="A998" s="4729"/>
      <c r="B998" s="4724"/>
      <c r="C998" s="1543" t="s">
        <v>466</v>
      </c>
      <c r="D998" s="1543"/>
      <c r="E998" s="1395"/>
      <c r="F998" s="1395"/>
      <c r="G998" s="1300"/>
      <c r="H998" s="1301"/>
      <c r="I998" s="1302"/>
      <c r="J998" s="1300"/>
      <c r="K998" s="1301"/>
      <c r="L998" s="1302"/>
      <c r="M998" s="1300"/>
      <c r="N998" s="1301"/>
      <c r="O998" s="1302"/>
      <c r="P998" s="1396"/>
      <c r="Q998" s="1396"/>
      <c r="R998" s="1396"/>
      <c r="S998" s="1396"/>
      <c r="T998" s="1396"/>
      <c r="U998" s="1396"/>
      <c r="V998" s="1396"/>
      <c r="W998" s="1396"/>
      <c r="X998" s="1396"/>
      <c r="Y998" s="1396"/>
      <c r="Z998" s="1396"/>
      <c r="AA998" s="1397"/>
      <c r="AB998" s="1395"/>
      <c r="AC998" s="1395"/>
      <c r="AD998" s="1395"/>
      <c r="AE998" s="1395"/>
      <c r="AF998" s="1395"/>
      <c r="AG998" s="1395"/>
      <c r="AH998" s="1395"/>
      <c r="AI998" s="1395"/>
      <c r="AJ998" s="1398"/>
      <c r="AK998" s="1398"/>
      <c r="AL998" s="1395"/>
      <c r="AM998" s="1395"/>
      <c r="AN998" s="1395"/>
      <c r="AO998" s="1395"/>
      <c r="AP998" s="1395"/>
      <c r="AQ998" s="1395"/>
      <c r="AR998" s="1395"/>
      <c r="AS998" s="1395"/>
      <c r="AT998" s="1395"/>
      <c r="AU998" s="1398"/>
      <c r="AV998" s="1395"/>
      <c r="AW998" s="1398"/>
      <c r="AX998" s="1395"/>
      <c r="AY998" s="1395"/>
      <c r="AZ998" s="1395"/>
      <c r="BA998" s="1395"/>
      <c r="BB998" s="1395"/>
      <c r="BC998" s="1395"/>
      <c r="BD998" s="1395"/>
      <c r="BE998" s="1395"/>
      <c r="BF998" s="1395"/>
      <c r="BG998" s="1395"/>
      <c r="BH998" s="1395"/>
      <c r="BI998" s="1274"/>
      <c r="BJ998" s="1275"/>
      <c r="BK998" s="1276"/>
      <c r="BL998" s="921"/>
      <c r="BM998" s="1465"/>
      <c r="BN998" s="1476"/>
      <c r="BO998" s="854">
        <f>BO997-14</f>
        <v>42444</v>
      </c>
      <c r="BP998" s="1579">
        <f>BP997-14</f>
        <v>42481</v>
      </c>
      <c r="BQ998" s="1580">
        <f>BQ997-14</f>
        <v>42512</v>
      </c>
      <c r="BR998" s="877">
        <f>BR997-14</f>
        <v>42535</v>
      </c>
      <c r="BS998" s="2121">
        <f>BS997-14</f>
        <v>42564</v>
      </c>
      <c r="BT998" s="842" t="s">
        <v>25</v>
      </c>
      <c r="BU998" s="2724">
        <f>BU997-12</f>
        <v>42608</v>
      </c>
      <c r="BV998" s="855">
        <f t="shared" ref="BV998:CC998" si="1137">BV997-14</f>
        <v>42641</v>
      </c>
      <c r="BW998" s="877">
        <f t="shared" si="1137"/>
        <v>42683</v>
      </c>
      <c r="BX998" s="855">
        <f t="shared" si="1137"/>
        <v>42704</v>
      </c>
      <c r="BY998" s="877">
        <f t="shared" si="1137"/>
        <v>42746</v>
      </c>
      <c r="BZ998" s="855">
        <f t="shared" si="1137"/>
        <v>42774</v>
      </c>
      <c r="CA998" s="877">
        <f t="shared" si="1137"/>
        <v>42802</v>
      </c>
      <c r="CB998" s="855">
        <f t="shared" si="1137"/>
        <v>42837</v>
      </c>
      <c r="CC998" s="877">
        <f t="shared" si="1137"/>
        <v>42865</v>
      </c>
      <c r="CD998" s="2131">
        <f>CD997-14</f>
        <v>42895</v>
      </c>
      <c r="CE998" s="2636">
        <f>CE997-14</f>
        <v>42926</v>
      </c>
      <c r="CF998" s="2636" t="s">
        <v>454</v>
      </c>
      <c r="CG998" s="877">
        <f t="shared" ref="CG998:CQ998" si="1138">CG997-14</f>
        <v>42989</v>
      </c>
      <c r="CH998" s="855">
        <f t="shared" si="1138"/>
        <v>42998</v>
      </c>
      <c r="CI998" s="877">
        <f t="shared" si="1138"/>
        <v>43023</v>
      </c>
      <c r="CJ998" s="855">
        <f t="shared" si="1138"/>
        <v>43080</v>
      </c>
      <c r="CK998" s="877">
        <f t="shared" si="1138"/>
        <v>43111</v>
      </c>
      <c r="CL998" s="855">
        <f t="shared" si="1138"/>
        <v>43139</v>
      </c>
      <c r="CM998" s="877">
        <f t="shared" si="1138"/>
        <v>43167</v>
      </c>
      <c r="CN998" s="855">
        <f t="shared" si="1138"/>
        <v>43202</v>
      </c>
      <c r="CO998" s="877">
        <f t="shared" si="1138"/>
        <v>43230</v>
      </c>
      <c r="CP998" s="2131">
        <f t="shared" si="1138"/>
        <v>43260</v>
      </c>
      <c r="CQ998" s="2636">
        <f t="shared" si="1138"/>
        <v>43291</v>
      </c>
      <c r="CR998" s="2636" t="s">
        <v>454</v>
      </c>
      <c r="CS998" s="877">
        <f>CS997-14</f>
        <v>42989</v>
      </c>
      <c r="CT998" s="2132"/>
      <c r="CU998" s="2132"/>
      <c r="CV998" s="2132"/>
      <c r="CW998" s="4166"/>
      <c r="CX998" s="4166"/>
      <c r="CY998" s="4167">
        <f>CY997-14</f>
        <v>43363</v>
      </c>
      <c r="CZ998" s="4168">
        <f>CZ997-14</f>
        <v>43388</v>
      </c>
      <c r="DA998" s="4167">
        <f>DA997-14</f>
        <v>43445</v>
      </c>
    </row>
    <row r="999" spans="1:105" ht="1.5" hidden="1" customHeight="1" thickBot="1" x14ac:dyDescent="0.3">
      <c r="A999" s="4729"/>
      <c r="B999" s="4724"/>
      <c r="C999" s="2725"/>
      <c r="D999" s="2726"/>
      <c r="E999" s="2727"/>
      <c r="F999" s="2727"/>
      <c r="G999" s="2727"/>
      <c r="H999" s="2727"/>
      <c r="I999" s="2727"/>
      <c r="J999" s="2727"/>
      <c r="K999" s="2728"/>
      <c r="L999" s="2728"/>
      <c r="M999" s="2729"/>
      <c r="N999" s="2730"/>
      <c r="O999" s="2730"/>
      <c r="P999" s="2730"/>
      <c r="Q999" s="2730"/>
      <c r="R999" s="2730"/>
      <c r="S999" s="2730"/>
      <c r="T999" s="2730"/>
      <c r="U999" s="2730"/>
      <c r="V999" s="2730"/>
      <c r="W999" s="2730"/>
      <c r="X999" s="2730"/>
      <c r="Y999" s="2730"/>
      <c r="Z999" s="2730"/>
      <c r="AA999" s="2731"/>
      <c r="AB999" s="487"/>
      <c r="AC999" s="2732"/>
      <c r="AD999" s="2732"/>
      <c r="AE999" s="2732"/>
      <c r="AF999" s="2732"/>
      <c r="AG999" s="487"/>
      <c r="AH999" s="487"/>
      <c r="AI999" s="487"/>
      <c r="AJ999" s="2733"/>
      <c r="AK999" s="2733"/>
      <c r="AL999" s="487"/>
      <c r="AM999" s="487"/>
      <c r="AN999" s="487"/>
      <c r="AO999" s="487"/>
      <c r="AP999" s="487"/>
      <c r="AQ999" s="487"/>
      <c r="AR999" s="487"/>
      <c r="AS999" s="487"/>
      <c r="AT999" s="487"/>
      <c r="AU999" s="2733"/>
      <c r="AV999" s="487"/>
      <c r="AW999" s="2733"/>
      <c r="AX999" s="487"/>
      <c r="AY999" s="487"/>
      <c r="AZ999" s="487"/>
      <c r="BA999" s="487"/>
      <c r="BB999" s="487"/>
      <c r="BC999" s="487"/>
      <c r="BD999" s="487"/>
      <c r="BE999" s="487"/>
      <c r="BF999" s="487"/>
      <c r="BG999" s="487"/>
      <c r="BH999" s="487"/>
      <c r="BI999" s="508"/>
      <c r="BJ999" s="508"/>
      <c r="BK999" s="1418"/>
      <c r="BL999" s="1498"/>
      <c r="BM999" s="1499"/>
      <c r="BN999" s="1535"/>
      <c r="BO999" s="2734"/>
      <c r="BP999" s="1479"/>
      <c r="BQ999" s="1479"/>
      <c r="BR999" s="2735"/>
      <c r="BS999" s="2736"/>
      <c r="BT999" s="2737"/>
      <c r="BU999" s="2738"/>
      <c r="BV999" s="2737"/>
      <c r="BW999" s="2739"/>
      <c r="BX999" s="2740"/>
      <c r="BY999" s="2735"/>
      <c r="BZ999" s="2737"/>
      <c r="CA999" s="2739"/>
      <c r="CB999" s="2740"/>
      <c r="CC999" s="2914"/>
      <c r="CD999" s="2915"/>
      <c r="CE999" s="2741"/>
      <c r="CF999" s="2741"/>
      <c r="CG999" s="2735"/>
      <c r="CH999" s="2926"/>
      <c r="CI999" s="2927"/>
      <c r="CJ999" s="2928"/>
      <c r="CK999" s="2735"/>
      <c r="CL999" s="2737"/>
      <c r="CM999" s="2739"/>
      <c r="CN999" s="2740"/>
      <c r="CO999" s="2914"/>
      <c r="CP999" s="2915"/>
      <c r="CQ999" s="2741"/>
      <c r="CR999" s="2741"/>
      <c r="CS999" s="2735"/>
      <c r="CT999" s="3418"/>
      <c r="CU999" s="3418"/>
      <c r="CV999" s="3418"/>
      <c r="CW999" s="4152"/>
      <c r="CX999" s="4152"/>
      <c r="CY999" s="4153"/>
      <c r="CZ999" s="4154"/>
      <c r="DA999" s="4155"/>
    </row>
    <row r="1000" spans="1:105" ht="30" hidden="1" customHeight="1" x14ac:dyDescent="0.25">
      <c r="A1000" s="4729"/>
      <c r="B1000" s="4724"/>
      <c r="C1000" s="1299" t="s">
        <v>512</v>
      </c>
      <c r="D1000" s="1299"/>
      <c r="E1000" s="90"/>
      <c r="F1000" s="90"/>
      <c r="G1000" s="90"/>
      <c r="H1000" s="90"/>
      <c r="I1000" s="90"/>
      <c r="J1000" s="90"/>
      <c r="K1000" s="13"/>
      <c r="L1000" s="13"/>
      <c r="M1000" s="189"/>
      <c r="AB1000" s="15"/>
      <c r="BI1000" s="508"/>
      <c r="BJ1000" s="508"/>
      <c r="BK1000" s="1418"/>
      <c r="BL1000" s="1495"/>
      <c r="BM1000" s="1496"/>
      <c r="BN1000" s="1534"/>
      <c r="BO1000" s="1268">
        <f t="shared" ref="BO1000:BT1000" si="1139">BO982-125</f>
        <v>42489</v>
      </c>
      <c r="BP1000" s="1414">
        <f t="shared" si="1139"/>
        <v>42519</v>
      </c>
      <c r="BQ1000" s="1672">
        <f t="shared" si="1139"/>
        <v>42550</v>
      </c>
      <c r="BR1000" s="2311">
        <f>BR982-125</f>
        <v>42580</v>
      </c>
      <c r="BS1000" s="2312">
        <f t="shared" si="1139"/>
        <v>42609</v>
      </c>
      <c r="BT1000" s="2313">
        <f t="shared" si="1139"/>
        <v>42625</v>
      </c>
      <c r="BU1000" s="2744">
        <f>BU982-139</f>
        <v>42656</v>
      </c>
      <c r="BV1000" s="2745">
        <f>BV982-139</f>
        <v>42687</v>
      </c>
      <c r="BW1000" s="2751">
        <f>BW982-139</f>
        <v>42717</v>
      </c>
      <c r="BX1000" s="2745">
        <f t="shared" ref="BX1000:CC1000" si="1140">BX982-125</f>
        <v>42762</v>
      </c>
      <c r="BY1000" s="2637">
        <f t="shared" si="1140"/>
        <v>42792</v>
      </c>
      <c r="BZ1000" s="2313">
        <f t="shared" si="1140"/>
        <v>42823</v>
      </c>
      <c r="CA1000" s="2751">
        <f t="shared" si="1140"/>
        <v>42854</v>
      </c>
      <c r="CB1000" s="2745">
        <f t="shared" si="1140"/>
        <v>42884</v>
      </c>
      <c r="CC1000" s="2311">
        <f t="shared" si="1140"/>
        <v>42915</v>
      </c>
      <c r="CD1000" s="2918">
        <f>CD982-125</f>
        <v>42945</v>
      </c>
      <c r="CE1000" s="2637">
        <f>CE982-125</f>
        <v>42976</v>
      </c>
      <c r="CF1000" s="2637">
        <f>CF982-139</f>
        <v>42993</v>
      </c>
      <c r="CG1000" s="2637">
        <f t="shared" ref="CG1000:CQ1000" si="1141">CG982-125</f>
        <v>43035</v>
      </c>
      <c r="CH1000" s="2313">
        <f t="shared" si="1141"/>
        <v>43066</v>
      </c>
      <c r="CI1000" s="2751">
        <f t="shared" si="1141"/>
        <v>43096</v>
      </c>
      <c r="CJ1000" s="2745">
        <f t="shared" si="1141"/>
        <v>43127</v>
      </c>
      <c r="CK1000" s="2637">
        <f t="shared" si="1141"/>
        <v>43157</v>
      </c>
      <c r="CL1000" s="2313">
        <f t="shared" si="1141"/>
        <v>43188</v>
      </c>
      <c r="CM1000" s="2751">
        <f t="shared" si="1141"/>
        <v>43219</v>
      </c>
      <c r="CN1000" s="2745">
        <f t="shared" si="1141"/>
        <v>43249</v>
      </c>
      <c r="CO1000" s="2311">
        <f t="shared" si="1141"/>
        <v>43280</v>
      </c>
      <c r="CP1000" s="2918">
        <f t="shared" si="1141"/>
        <v>43310</v>
      </c>
      <c r="CQ1000" s="2637">
        <f t="shared" si="1141"/>
        <v>43341</v>
      </c>
      <c r="CR1000" s="2637">
        <f>CR982-139</f>
        <v>43358</v>
      </c>
      <c r="CS1000" s="2637">
        <f>CS982-125</f>
        <v>43035</v>
      </c>
      <c r="CT1000" s="3421"/>
      <c r="CU1000" s="3421"/>
      <c r="CV1000" s="3421"/>
      <c r="CW1000" s="2106"/>
      <c r="CX1000" s="2106"/>
      <c r="CY1000" s="3829">
        <f>CY982-125</f>
        <v>43431</v>
      </c>
      <c r="CZ1000" s="3830">
        <f>CZ982-125</f>
        <v>43461</v>
      </c>
      <c r="DA1000" s="3831">
        <f>DA982-125</f>
        <v>43492</v>
      </c>
    </row>
    <row r="1001" spans="1:105" ht="30" hidden="1" customHeight="1" x14ac:dyDescent="0.25">
      <c r="A1001" s="4729"/>
      <c r="B1001" s="4724"/>
      <c r="C1001" s="538" t="s">
        <v>517</v>
      </c>
      <c r="D1001" s="532" t="s">
        <v>418</v>
      </c>
      <c r="E1001" s="90"/>
      <c r="F1001" s="90"/>
      <c r="G1001" s="90"/>
      <c r="H1001" s="90"/>
      <c r="I1001" s="90"/>
      <c r="J1001" s="90"/>
      <c r="K1001" s="13"/>
      <c r="L1001" s="13"/>
      <c r="M1001" s="189"/>
      <c r="AB1001" s="15"/>
      <c r="BI1001" s="508"/>
      <c r="BJ1001" s="508"/>
      <c r="BK1001" s="1418"/>
      <c r="BL1001" s="1495"/>
      <c r="BM1001" s="1496"/>
      <c r="BN1001" s="1534"/>
      <c r="BO1001" s="1673" t="s">
        <v>532</v>
      </c>
      <c r="BP1001" s="1674" t="s">
        <v>532</v>
      </c>
      <c r="BQ1001" s="1253">
        <f>BQ985-34</f>
        <v>42545</v>
      </c>
      <c r="BR1001" s="2315" t="s">
        <v>532</v>
      </c>
      <c r="BS1001" s="2316" t="s">
        <v>532</v>
      </c>
      <c r="BT1001" s="2742" t="s">
        <v>532</v>
      </c>
      <c r="BU1001" s="2623" t="s">
        <v>532</v>
      </c>
      <c r="BV1001" s="2319" t="s">
        <v>532</v>
      </c>
      <c r="BW1001" s="960">
        <f>BW985-34</f>
        <v>42706</v>
      </c>
      <c r="BX1001" s="2319" t="s">
        <v>532</v>
      </c>
      <c r="BY1001" s="2639" t="s">
        <v>532</v>
      </c>
      <c r="BZ1001" s="777">
        <f>BZ985-34</f>
        <v>42811</v>
      </c>
      <c r="CA1001" s="2315" t="s">
        <v>532</v>
      </c>
      <c r="CB1001" s="2319" t="s">
        <v>532</v>
      </c>
      <c r="CC1001" s="960">
        <f>CC985-34</f>
        <v>42916</v>
      </c>
      <c r="CD1001" s="472">
        <f>CD985-34</f>
        <v>42958</v>
      </c>
      <c r="CE1001" s="2638" t="s">
        <v>106</v>
      </c>
      <c r="CF1001" s="2638">
        <f>CF985-34</f>
        <v>42621</v>
      </c>
      <c r="CG1001" s="2639" t="s">
        <v>532</v>
      </c>
      <c r="CH1001" s="777">
        <f>CH985-34</f>
        <v>43042</v>
      </c>
      <c r="CI1001" s="2315" t="s">
        <v>532</v>
      </c>
      <c r="CJ1001" s="2319" t="s">
        <v>532</v>
      </c>
      <c r="CK1001" s="2639" t="s">
        <v>532</v>
      </c>
      <c r="CL1001" s="777">
        <f>CL985-34</f>
        <v>43168</v>
      </c>
      <c r="CM1001" s="2315" t="s">
        <v>532</v>
      </c>
      <c r="CN1001" s="2319" t="s">
        <v>532</v>
      </c>
      <c r="CO1001" s="960">
        <f>CO985-34</f>
        <v>43280</v>
      </c>
      <c r="CP1001" s="472">
        <f>CP985-34</f>
        <v>43315</v>
      </c>
      <c r="CQ1001" s="2638" t="s">
        <v>106</v>
      </c>
      <c r="CR1001" s="2638">
        <f>CR985-34</f>
        <v>43343</v>
      </c>
      <c r="CS1001" s="2639" t="s">
        <v>532</v>
      </c>
      <c r="CT1001" s="3422"/>
      <c r="CU1001" s="3422"/>
      <c r="CV1001" s="3422"/>
      <c r="CW1001" s="3832"/>
      <c r="CX1001" s="3832"/>
      <c r="CY1001" s="2754">
        <f>CY985-34</f>
        <v>43567</v>
      </c>
      <c r="CZ1001" s="3833" t="s">
        <v>532</v>
      </c>
      <c r="DA1001" s="3834" t="s">
        <v>532</v>
      </c>
    </row>
    <row r="1002" spans="1:105" ht="30" hidden="1" customHeight="1" x14ac:dyDescent="0.25">
      <c r="A1002" s="4729"/>
      <c r="B1002" s="4724"/>
      <c r="C1002" s="538" t="s">
        <v>448</v>
      </c>
      <c r="D1002" s="532"/>
      <c r="E1002" s="90"/>
      <c r="F1002" s="90"/>
      <c r="G1002" s="90"/>
      <c r="H1002" s="90"/>
      <c r="I1002" s="90"/>
      <c r="J1002" s="90"/>
      <c r="K1002" s="13"/>
      <c r="L1002" s="13"/>
      <c r="M1002" s="189"/>
      <c r="AB1002" s="15"/>
      <c r="BI1002" s="508"/>
      <c r="BJ1002" s="508"/>
      <c r="BK1002" s="1418"/>
      <c r="BL1002" s="1495"/>
      <c r="BM1002" s="1496"/>
      <c r="BN1002" s="1534"/>
      <c r="BO1002" s="1673" t="s">
        <v>532</v>
      </c>
      <c r="BP1002" s="1674" t="s">
        <v>532</v>
      </c>
      <c r="BQ1002" s="1253">
        <f>BQ1001-4</f>
        <v>42541</v>
      </c>
      <c r="BR1002" s="2315" t="s">
        <v>532</v>
      </c>
      <c r="BS1002" s="2316" t="s">
        <v>532</v>
      </c>
      <c r="BT1002" s="2742" t="s">
        <v>532</v>
      </c>
      <c r="BU1002" s="2623" t="s">
        <v>532</v>
      </c>
      <c r="BV1002" s="2319" t="s">
        <v>532</v>
      </c>
      <c r="BW1002" s="960">
        <f>BW1001-4</f>
        <v>42702</v>
      </c>
      <c r="BX1002" s="2319" t="s">
        <v>532</v>
      </c>
      <c r="BY1002" s="2639" t="s">
        <v>532</v>
      </c>
      <c r="BZ1002" s="777">
        <f>BZ1001-4</f>
        <v>42807</v>
      </c>
      <c r="CA1002" s="2315" t="s">
        <v>532</v>
      </c>
      <c r="CB1002" s="2319" t="s">
        <v>532</v>
      </c>
      <c r="CC1002" s="960">
        <f>CC1001-4</f>
        <v>42912</v>
      </c>
      <c r="CD1002" s="472">
        <f>CD1001-11</f>
        <v>42947</v>
      </c>
      <c r="CE1002" s="2638" t="s">
        <v>106</v>
      </c>
      <c r="CF1002" s="2638">
        <f>CF1001-4</f>
        <v>42617</v>
      </c>
      <c r="CG1002" s="2639" t="s">
        <v>532</v>
      </c>
      <c r="CH1002" s="777">
        <f>CH1001-4</f>
        <v>43038</v>
      </c>
      <c r="CI1002" s="2315" t="s">
        <v>532</v>
      </c>
      <c r="CJ1002" s="2319" t="s">
        <v>532</v>
      </c>
      <c r="CK1002" s="2639" t="s">
        <v>532</v>
      </c>
      <c r="CL1002" s="777">
        <f>CL1001-4</f>
        <v>43164</v>
      </c>
      <c r="CM1002" s="2315" t="s">
        <v>532</v>
      </c>
      <c r="CN1002" s="2319" t="s">
        <v>532</v>
      </c>
      <c r="CO1002" s="960">
        <f>CO1001-4</f>
        <v>43276</v>
      </c>
      <c r="CP1002" s="472">
        <f>CP1001-11</f>
        <v>43304</v>
      </c>
      <c r="CQ1002" s="2638" t="s">
        <v>106</v>
      </c>
      <c r="CR1002" s="2638">
        <f>CR1001-4</f>
        <v>43339</v>
      </c>
      <c r="CS1002" s="2639" t="s">
        <v>532</v>
      </c>
      <c r="CT1002" s="3422"/>
      <c r="CU1002" s="3422"/>
      <c r="CV1002" s="3422"/>
      <c r="CW1002" s="3832"/>
      <c r="CX1002" s="3832"/>
      <c r="CY1002" s="2754">
        <f>CY1001-4</f>
        <v>43563</v>
      </c>
      <c r="CZ1002" s="3833" t="s">
        <v>532</v>
      </c>
      <c r="DA1002" s="3834" t="s">
        <v>532</v>
      </c>
    </row>
    <row r="1003" spans="1:105" ht="30" hidden="1" customHeight="1" x14ac:dyDescent="0.25">
      <c r="A1003" s="4729"/>
      <c r="B1003" s="4724"/>
      <c r="C1003" s="538" t="s">
        <v>530</v>
      </c>
      <c r="D1003" s="538" t="s">
        <v>418</v>
      </c>
      <c r="E1003" s="90"/>
      <c r="F1003" s="90"/>
      <c r="G1003" s="90"/>
      <c r="H1003" s="90"/>
      <c r="I1003" s="90"/>
      <c r="J1003" s="90"/>
      <c r="K1003" s="13"/>
      <c r="L1003" s="13"/>
      <c r="M1003" s="189"/>
      <c r="AB1003" s="15"/>
      <c r="BI1003" s="508"/>
      <c r="BJ1003" s="508"/>
      <c r="BK1003" s="1418"/>
      <c r="BL1003" s="1495" t="e">
        <f>BL1005+7</f>
        <v>#VALUE!</v>
      </c>
      <c r="BM1003" s="1496">
        <f>BM1005+7</f>
        <v>-34</v>
      </c>
      <c r="BN1003" s="1534" t="s">
        <v>450</v>
      </c>
      <c r="BO1003" s="1673" t="s">
        <v>532</v>
      </c>
      <c r="BP1003" s="1239">
        <f>BP985-34</f>
        <v>42510</v>
      </c>
      <c r="BQ1003" s="1956" t="s">
        <v>532</v>
      </c>
      <c r="BR1003" s="2315" t="s">
        <v>532</v>
      </c>
      <c r="BS1003" s="2318">
        <f>BR1005+7</f>
        <v>42580</v>
      </c>
      <c r="BT1003" s="2742" t="s">
        <v>532</v>
      </c>
      <c r="BU1003" s="2623" t="s">
        <v>532</v>
      </c>
      <c r="BV1003" s="2644">
        <f>BV985-34</f>
        <v>42678</v>
      </c>
      <c r="BW1003" s="2315" t="s">
        <v>532</v>
      </c>
      <c r="BX1003" s="2319" t="s">
        <v>532</v>
      </c>
      <c r="BY1003" s="2749">
        <f>BY985-34</f>
        <v>42783</v>
      </c>
      <c r="BZ1003" s="2742" t="s">
        <v>532</v>
      </c>
      <c r="CA1003" s="2315" t="s">
        <v>532</v>
      </c>
      <c r="CB1003" s="2644">
        <f>CB985-34</f>
        <v>42881</v>
      </c>
      <c r="CC1003" s="2315" t="s">
        <v>532</v>
      </c>
      <c r="CD1003" s="2919" t="s">
        <v>532</v>
      </c>
      <c r="CE1003" s="2639" t="s">
        <v>532</v>
      </c>
      <c r="CF1003" s="2639" t="s">
        <v>532</v>
      </c>
      <c r="CG1003" s="2749">
        <f>CG985-34</f>
        <v>43021</v>
      </c>
      <c r="CH1003" s="2742" t="s">
        <v>532</v>
      </c>
      <c r="CI1003" s="2315" t="s">
        <v>532</v>
      </c>
      <c r="CJ1003" s="2644">
        <f>CJ985-34</f>
        <v>43098</v>
      </c>
      <c r="CK1003" s="2749">
        <f>CK985-34</f>
        <v>43147</v>
      </c>
      <c r="CL1003" s="2742" t="s">
        <v>532</v>
      </c>
      <c r="CM1003" s="2315" t="s">
        <v>532</v>
      </c>
      <c r="CN1003" s="2644">
        <f>CN985-34</f>
        <v>43245</v>
      </c>
      <c r="CO1003" s="2315" t="s">
        <v>532</v>
      </c>
      <c r="CP1003" s="2919" t="s">
        <v>532</v>
      </c>
      <c r="CQ1003" s="2639" t="s">
        <v>532</v>
      </c>
      <c r="CR1003" s="2639" t="s">
        <v>532</v>
      </c>
      <c r="CS1003" s="2749">
        <f>CS985-34</f>
        <v>43371</v>
      </c>
      <c r="CT1003" s="3399"/>
      <c r="CU1003" s="3399"/>
      <c r="CV1003" s="3399"/>
      <c r="CW1003" s="4169"/>
      <c r="CX1003" s="4169"/>
      <c r="CY1003" s="3835" t="s">
        <v>532</v>
      </c>
      <c r="CZ1003" s="3833" t="s">
        <v>532</v>
      </c>
      <c r="DA1003" s="4170">
        <f>DA985-34</f>
        <v>43630</v>
      </c>
    </row>
    <row r="1004" spans="1:105" ht="30" hidden="1" customHeight="1" x14ac:dyDescent="0.25">
      <c r="A1004" s="4729"/>
      <c r="B1004" s="4724"/>
      <c r="C1004" s="538" t="s">
        <v>531</v>
      </c>
      <c r="D1004" s="538"/>
      <c r="E1004" s="90"/>
      <c r="F1004" s="90"/>
      <c r="G1004" s="90"/>
      <c r="H1004" s="90"/>
      <c r="I1004" s="90"/>
      <c r="J1004" s="90"/>
      <c r="K1004" s="13"/>
      <c r="L1004" s="13"/>
      <c r="M1004" s="189"/>
      <c r="AB1004" s="15"/>
      <c r="BI1004" s="508"/>
      <c r="BJ1004" s="508"/>
      <c r="BK1004" s="1418"/>
      <c r="BL1004" s="1495" t="e">
        <f>BL1003-4</f>
        <v>#VALUE!</v>
      </c>
      <c r="BM1004" s="1496">
        <f>BM1003-4</f>
        <v>-38</v>
      </c>
      <c r="BN1004" s="1534" t="s">
        <v>450</v>
      </c>
      <c r="BO1004" s="1673" t="s">
        <v>532</v>
      </c>
      <c r="BP1004" s="1239">
        <f>BP1003-4</f>
        <v>42506</v>
      </c>
      <c r="BQ1004" s="1956" t="s">
        <v>532</v>
      </c>
      <c r="BR1004" s="2315" t="s">
        <v>532</v>
      </c>
      <c r="BS1004" s="2318">
        <f>BS1003-4</f>
        <v>42576</v>
      </c>
      <c r="BT1004" s="2742" t="s">
        <v>532</v>
      </c>
      <c r="BU1004" s="2623" t="s">
        <v>532</v>
      </c>
      <c r="BV1004" s="2644">
        <f>BV1003-4</f>
        <v>42674</v>
      </c>
      <c r="BW1004" s="2315" t="s">
        <v>532</v>
      </c>
      <c r="BX1004" s="2319" t="s">
        <v>532</v>
      </c>
      <c r="BY1004" s="2749">
        <f>BY1003-4</f>
        <v>42779</v>
      </c>
      <c r="BZ1004" s="2742" t="s">
        <v>532</v>
      </c>
      <c r="CA1004" s="2315" t="s">
        <v>532</v>
      </c>
      <c r="CB1004" s="2644">
        <f>CB1003-4</f>
        <v>42877</v>
      </c>
      <c r="CC1004" s="2315" t="s">
        <v>532</v>
      </c>
      <c r="CD1004" s="2919" t="s">
        <v>532</v>
      </c>
      <c r="CE1004" s="2639" t="s">
        <v>532</v>
      </c>
      <c r="CF1004" s="2639" t="s">
        <v>532</v>
      </c>
      <c r="CG1004" s="2749">
        <f>CG1003-4</f>
        <v>43017</v>
      </c>
      <c r="CH1004" s="2742" t="s">
        <v>532</v>
      </c>
      <c r="CI1004" s="2315" t="s">
        <v>532</v>
      </c>
      <c r="CJ1004" s="2644">
        <f>CJ1003-4</f>
        <v>43094</v>
      </c>
      <c r="CK1004" s="2749">
        <f>CK1003-4</f>
        <v>43143</v>
      </c>
      <c r="CL1004" s="2742" t="s">
        <v>532</v>
      </c>
      <c r="CM1004" s="2315" t="s">
        <v>532</v>
      </c>
      <c r="CN1004" s="2644">
        <f>CN1003-4</f>
        <v>43241</v>
      </c>
      <c r="CO1004" s="2315" t="s">
        <v>532</v>
      </c>
      <c r="CP1004" s="2919" t="s">
        <v>532</v>
      </c>
      <c r="CQ1004" s="2639" t="s">
        <v>532</v>
      </c>
      <c r="CR1004" s="2639" t="s">
        <v>532</v>
      </c>
      <c r="CS1004" s="2749">
        <f>CS1003-4</f>
        <v>43367</v>
      </c>
      <c r="CT1004" s="3399"/>
      <c r="CU1004" s="3399"/>
      <c r="CV1004" s="3399"/>
      <c r="CW1004" s="4169"/>
      <c r="CX1004" s="4169"/>
      <c r="CY1004" s="3835" t="s">
        <v>532</v>
      </c>
      <c r="CZ1004" s="3833" t="s">
        <v>532</v>
      </c>
      <c r="DA1004" s="4170">
        <f>DA1003-4</f>
        <v>43626</v>
      </c>
    </row>
    <row r="1005" spans="1:105" ht="30" hidden="1" customHeight="1" x14ac:dyDescent="0.25">
      <c r="A1005" s="4729"/>
      <c r="B1005" s="4724"/>
      <c r="C1005" s="538" t="s">
        <v>518</v>
      </c>
      <c r="D1005" s="538" t="s">
        <v>418</v>
      </c>
      <c r="E1005" s="90"/>
      <c r="F1005" s="90"/>
      <c r="G1005" s="90"/>
      <c r="H1005" s="90"/>
      <c r="I1005" s="90"/>
      <c r="J1005" s="90"/>
      <c r="K1005" s="13"/>
      <c r="L1005" s="13"/>
      <c r="M1005" s="189"/>
      <c r="AB1005" s="15"/>
      <c r="BI1005" s="508"/>
      <c r="BJ1005" s="508"/>
      <c r="BK1005" s="1418"/>
      <c r="BL1005" s="1495" t="e">
        <f>BL985-34</f>
        <v>#VALUE!</v>
      </c>
      <c r="BM1005" s="1497">
        <f>BM985-41</f>
        <v>-41</v>
      </c>
      <c r="BN1005" s="1534" t="s">
        <v>450</v>
      </c>
      <c r="BO1005" s="1502">
        <f>BO985-41</f>
        <v>42468</v>
      </c>
      <c r="BP1005" s="1674" t="s">
        <v>532</v>
      </c>
      <c r="BQ1005" s="1956" t="s">
        <v>532</v>
      </c>
      <c r="BR1005" s="2321">
        <f>BR985-48</f>
        <v>42573</v>
      </c>
      <c r="BS1005" s="2316" t="s">
        <v>532</v>
      </c>
      <c r="BT1005" s="2742" t="s">
        <v>532</v>
      </c>
      <c r="BU1005" s="2624">
        <f>BU985-48</f>
        <v>42629</v>
      </c>
      <c r="BV1005" s="2319" t="s">
        <v>532</v>
      </c>
      <c r="BW1005" s="2315" t="s">
        <v>532</v>
      </c>
      <c r="BX1005" s="2644">
        <f>BX985-41</f>
        <v>42727</v>
      </c>
      <c r="BY1005" s="2639" t="s">
        <v>532</v>
      </c>
      <c r="BZ1005" s="2742" t="s">
        <v>532</v>
      </c>
      <c r="CA1005" s="2321">
        <f>CA985-41</f>
        <v>42839</v>
      </c>
      <c r="CB1005" s="2319" t="s">
        <v>532</v>
      </c>
      <c r="CC1005" s="2315" t="s">
        <v>532</v>
      </c>
      <c r="CD1005" s="2919" t="s">
        <v>532</v>
      </c>
      <c r="CE1005" s="2639" t="s">
        <v>532</v>
      </c>
      <c r="CF1005" s="2639" t="s">
        <v>532</v>
      </c>
      <c r="CG1005" s="2639" t="s">
        <v>532</v>
      </c>
      <c r="CH1005" s="2742" t="s">
        <v>532</v>
      </c>
      <c r="CI1005" s="2321">
        <f>CI985-41</f>
        <v>43063</v>
      </c>
      <c r="CJ1005" s="2319" t="s">
        <v>532</v>
      </c>
      <c r="CK1005" s="2639" t="s">
        <v>532</v>
      </c>
      <c r="CL1005" s="2742" t="s">
        <v>532</v>
      </c>
      <c r="CM1005" s="2321">
        <f>CM985-41</f>
        <v>43196</v>
      </c>
      <c r="CN1005" s="2319" t="s">
        <v>532</v>
      </c>
      <c r="CO1005" s="2315" t="s">
        <v>532</v>
      </c>
      <c r="CP1005" s="2919" t="s">
        <v>532</v>
      </c>
      <c r="CQ1005" s="2639" t="s">
        <v>532</v>
      </c>
      <c r="CR1005" s="2639" t="s">
        <v>532</v>
      </c>
      <c r="CS1005" s="2639" t="s">
        <v>532</v>
      </c>
      <c r="CT1005" s="3422"/>
      <c r="CU1005" s="3422"/>
      <c r="CV1005" s="3422"/>
      <c r="CW1005" s="3832"/>
      <c r="CX1005" s="3832"/>
      <c r="CY1005" s="3835" t="s">
        <v>532</v>
      </c>
      <c r="CZ1005" s="4171">
        <f>CZ985-41</f>
        <v>43602</v>
      </c>
      <c r="DA1005" s="3834" t="s">
        <v>532</v>
      </c>
    </row>
    <row r="1006" spans="1:105" ht="30" hidden="1" customHeight="1" x14ac:dyDescent="0.25">
      <c r="A1006" s="4729"/>
      <c r="B1006" s="4724"/>
      <c r="C1006" s="538" t="s">
        <v>447</v>
      </c>
      <c r="D1006" s="538"/>
      <c r="E1006" s="90"/>
      <c r="F1006" s="90"/>
      <c r="G1006" s="90"/>
      <c r="H1006" s="90"/>
      <c r="I1006" s="90"/>
      <c r="J1006" s="90"/>
      <c r="K1006" s="13"/>
      <c r="L1006" s="13"/>
      <c r="M1006" s="189"/>
      <c r="AB1006" s="15"/>
      <c r="BI1006" s="508"/>
      <c r="BJ1006" s="508"/>
      <c r="BK1006" s="1418"/>
      <c r="BL1006" s="1495" t="e">
        <f>BL1005-4</f>
        <v>#VALUE!</v>
      </c>
      <c r="BM1006" s="1496">
        <f>BM1005-4</f>
        <v>-45</v>
      </c>
      <c r="BN1006" s="1534" t="s">
        <v>450</v>
      </c>
      <c r="BO1006" s="1502">
        <f>BO1005-4</f>
        <v>42464</v>
      </c>
      <c r="BP1006" s="1674" t="s">
        <v>532</v>
      </c>
      <c r="BQ1006" s="1956" t="s">
        <v>532</v>
      </c>
      <c r="BR1006" s="2321">
        <f>BR1005-4</f>
        <v>42569</v>
      </c>
      <c r="BS1006" s="2316" t="s">
        <v>532</v>
      </c>
      <c r="BT1006" s="2742" t="s">
        <v>532</v>
      </c>
      <c r="BU1006" s="2624">
        <f>BU1005-4</f>
        <v>42625</v>
      </c>
      <c r="BV1006" s="2319" t="s">
        <v>532</v>
      </c>
      <c r="BW1006" s="2315" t="s">
        <v>532</v>
      </c>
      <c r="BX1006" s="2644">
        <f>BX1005-4</f>
        <v>42723</v>
      </c>
      <c r="BY1006" s="2639" t="s">
        <v>532</v>
      </c>
      <c r="BZ1006" s="2742" t="s">
        <v>532</v>
      </c>
      <c r="CA1006" s="2321">
        <f>CA1005-4</f>
        <v>42835</v>
      </c>
      <c r="CB1006" s="2319" t="s">
        <v>532</v>
      </c>
      <c r="CC1006" s="2315" t="s">
        <v>532</v>
      </c>
      <c r="CD1006" s="2919" t="s">
        <v>532</v>
      </c>
      <c r="CE1006" s="2639" t="s">
        <v>532</v>
      </c>
      <c r="CF1006" s="2639" t="s">
        <v>532</v>
      </c>
      <c r="CG1006" s="2639" t="s">
        <v>532</v>
      </c>
      <c r="CH1006" s="2742" t="s">
        <v>532</v>
      </c>
      <c r="CI1006" s="2321">
        <f>CI1005-4</f>
        <v>43059</v>
      </c>
      <c r="CJ1006" s="2319" t="s">
        <v>532</v>
      </c>
      <c r="CK1006" s="2639" t="s">
        <v>532</v>
      </c>
      <c r="CL1006" s="2742" t="s">
        <v>532</v>
      </c>
      <c r="CM1006" s="2321">
        <f>CM1005-4</f>
        <v>43192</v>
      </c>
      <c r="CN1006" s="2319" t="s">
        <v>532</v>
      </c>
      <c r="CO1006" s="2315" t="s">
        <v>532</v>
      </c>
      <c r="CP1006" s="2919" t="s">
        <v>532</v>
      </c>
      <c r="CQ1006" s="2639" t="s">
        <v>532</v>
      </c>
      <c r="CR1006" s="2639" t="s">
        <v>532</v>
      </c>
      <c r="CS1006" s="2639" t="s">
        <v>532</v>
      </c>
      <c r="CT1006" s="3422"/>
      <c r="CU1006" s="3422"/>
      <c r="CV1006" s="3422"/>
      <c r="CW1006" s="3832"/>
      <c r="CX1006" s="3832"/>
      <c r="CY1006" s="3835" t="s">
        <v>532</v>
      </c>
      <c r="CZ1006" s="4171">
        <f>CZ1005-4</f>
        <v>43598</v>
      </c>
      <c r="DA1006" s="3834" t="s">
        <v>532</v>
      </c>
    </row>
    <row r="1007" spans="1:105" ht="30" hidden="1" customHeight="1" x14ac:dyDescent="0.25">
      <c r="A1007" s="4729"/>
      <c r="B1007" s="4724"/>
      <c r="C1007" s="1316" t="s">
        <v>519</v>
      </c>
      <c r="D1007" s="1316" t="s">
        <v>422</v>
      </c>
      <c r="E1007" s="90"/>
      <c r="F1007" s="90"/>
      <c r="G1007" s="90"/>
      <c r="H1007" s="90"/>
      <c r="I1007" s="90"/>
      <c r="J1007" s="90"/>
      <c r="K1007" s="13"/>
      <c r="L1007" s="13"/>
      <c r="M1007" s="189"/>
      <c r="AB1007" s="15"/>
      <c r="BI1007" s="508"/>
      <c r="BJ1007" s="508"/>
      <c r="BK1007" s="1418"/>
      <c r="BL1007" s="1498">
        <f>BL1012+2</f>
        <v>42424</v>
      </c>
      <c r="BM1007" s="1499">
        <f>BM1012+2</f>
        <v>23</v>
      </c>
      <c r="BN1007" s="1535" t="s">
        <v>450</v>
      </c>
      <c r="BO1007" s="1503">
        <f>BO1012+2</f>
        <v>42439</v>
      </c>
      <c r="BP1007" s="1941">
        <f>BO1007</f>
        <v>42439</v>
      </c>
      <c r="BQ1007" s="1679">
        <v>42580</v>
      </c>
      <c r="BR1007" s="2322">
        <f>BR1012+2</f>
        <v>42530</v>
      </c>
      <c r="BS1007" s="2323">
        <f>BR1007</f>
        <v>42530</v>
      </c>
      <c r="BT1007" s="2743">
        <v>42580</v>
      </c>
      <c r="BU1007" s="2625">
        <f>BU1012+2</f>
        <v>42608</v>
      </c>
      <c r="BV1007" s="2645">
        <f>BU1007</f>
        <v>42608</v>
      </c>
      <c r="BW1007" s="2322">
        <v>42580</v>
      </c>
      <c r="BX1007" s="2324" t="e">
        <f>BX1012+2</f>
        <v>#VALUE!</v>
      </c>
      <c r="BY1007" s="2750" t="e">
        <f>BX1007</f>
        <v>#VALUE!</v>
      </c>
      <c r="BZ1007" s="2743">
        <v>42580</v>
      </c>
      <c r="CA1007" s="2322">
        <f>CA1012+2</f>
        <v>42797</v>
      </c>
      <c r="CB1007" s="2645">
        <f>CA1007</f>
        <v>42797</v>
      </c>
      <c r="CC1007" s="2322">
        <v>42580</v>
      </c>
      <c r="CD1007" s="2920">
        <v>42580</v>
      </c>
      <c r="CE1007" s="2640">
        <v>42580</v>
      </c>
      <c r="CF1007" s="2640">
        <v>42580</v>
      </c>
      <c r="CG1007" s="2750">
        <f>CF1007</f>
        <v>42580</v>
      </c>
      <c r="CH1007" s="2930">
        <v>42580</v>
      </c>
      <c r="CI1007" s="2344">
        <f>CI1012+2</f>
        <v>43018</v>
      </c>
      <c r="CJ1007" s="2929">
        <f>CI1007</f>
        <v>43018</v>
      </c>
      <c r="CK1007" s="2750">
        <f>CJ1007</f>
        <v>43018</v>
      </c>
      <c r="CL1007" s="2743">
        <v>42580</v>
      </c>
      <c r="CM1007" s="2322">
        <f>CM1012+2</f>
        <v>43162</v>
      </c>
      <c r="CN1007" s="2645">
        <f>CM1007</f>
        <v>43162</v>
      </c>
      <c r="CO1007" s="2322">
        <v>42580</v>
      </c>
      <c r="CP1007" s="2920">
        <v>42580</v>
      </c>
      <c r="CQ1007" s="2640">
        <v>42580</v>
      </c>
      <c r="CR1007" s="2640">
        <v>42580</v>
      </c>
      <c r="CS1007" s="2750">
        <f>CR1007</f>
        <v>42580</v>
      </c>
      <c r="CT1007" s="3423"/>
      <c r="CU1007" s="3423"/>
      <c r="CV1007" s="3423"/>
      <c r="CW1007" s="4172"/>
      <c r="CX1007" s="4172"/>
      <c r="CY1007" s="4173">
        <v>42580</v>
      </c>
      <c r="CZ1007" s="4174">
        <f>CZ1012+2</f>
        <v>43383</v>
      </c>
      <c r="DA1007" s="4175">
        <f>CZ1007</f>
        <v>43383</v>
      </c>
    </row>
    <row r="1008" spans="1:105" ht="30" hidden="1" customHeight="1" x14ac:dyDescent="0.25">
      <c r="A1008" s="4729"/>
      <c r="B1008" s="4724"/>
      <c r="C1008" s="532" t="s">
        <v>648</v>
      </c>
      <c r="D1008" s="532"/>
      <c r="E1008" s="90"/>
      <c r="F1008" s="90"/>
      <c r="G1008" s="90"/>
      <c r="H1008" s="90"/>
      <c r="I1008" s="90"/>
      <c r="J1008" s="90"/>
      <c r="K1008" s="13"/>
      <c r="L1008" s="13"/>
      <c r="M1008" s="189"/>
      <c r="AB1008" s="15"/>
      <c r="BI1008" s="18"/>
      <c r="BJ1008" s="18"/>
      <c r="BK1008" s="891"/>
      <c r="BL1008" s="1961"/>
      <c r="BM1008" s="1962"/>
      <c r="BN1008" s="1963"/>
      <c r="BO1008" s="1961"/>
      <c r="BP1008" s="512"/>
      <c r="BQ1008" s="1963"/>
      <c r="BR1008" s="2895">
        <f>BR1009</f>
        <v>0</v>
      </c>
      <c r="BS1008" s="2896">
        <f>BS1009</f>
        <v>42562</v>
      </c>
      <c r="BT1008" s="2897" t="str">
        <f>BT1009</f>
        <v>---</v>
      </c>
      <c r="BU1008" s="2624">
        <f>BU1009</f>
        <v>42618</v>
      </c>
      <c r="BV1008" s="2746">
        <f t="shared" ref="BV1008:DA1008" si="1142">BV1009</f>
        <v>42667</v>
      </c>
      <c r="BW1008" s="2321">
        <f t="shared" si="1142"/>
        <v>42681</v>
      </c>
      <c r="BX1008" s="2644">
        <f t="shared" si="1142"/>
        <v>42716</v>
      </c>
      <c r="BY1008" s="2641">
        <f t="shared" si="1142"/>
        <v>42744</v>
      </c>
      <c r="BZ1008" s="2897">
        <f t="shared" si="1142"/>
        <v>42800</v>
      </c>
      <c r="CA1008" s="2321">
        <f t="shared" si="1142"/>
        <v>42800</v>
      </c>
      <c r="CB1008" s="2746">
        <f t="shared" si="1142"/>
        <v>42870</v>
      </c>
      <c r="CC1008" s="2321">
        <f t="shared" si="1142"/>
        <v>42905</v>
      </c>
      <c r="CD1008" s="2921">
        <f t="shared" si="1142"/>
        <v>42940</v>
      </c>
      <c r="CE1008" s="2749" t="s">
        <v>106</v>
      </c>
      <c r="CF1008" s="2749">
        <f t="shared" si="1142"/>
        <v>42610</v>
      </c>
      <c r="CG1008" s="2641">
        <f t="shared" si="1142"/>
        <v>42987</v>
      </c>
      <c r="CH1008" s="2897">
        <f t="shared" si="1142"/>
        <v>43031</v>
      </c>
      <c r="CI1008" s="2321">
        <f t="shared" si="1142"/>
        <v>43021</v>
      </c>
      <c r="CJ1008" s="2746">
        <f t="shared" si="1142"/>
        <v>43087</v>
      </c>
      <c r="CK1008" s="2641">
        <f t="shared" si="1142"/>
        <v>43109</v>
      </c>
      <c r="CL1008" s="2897">
        <f t="shared" si="1142"/>
        <v>43157</v>
      </c>
      <c r="CM1008" s="2321">
        <f t="shared" si="1142"/>
        <v>43165</v>
      </c>
      <c r="CN1008" s="2746">
        <f t="shared" si="1142"/>
        <v>43234</v>
      </c>
      <c r="CO1008" s="2321">
        <f t="shared" si="1142"/>
        <v>43269</v>
      </c>
      <c r="CP1008" s="2921">
        <f t="shared" si="1142"/>
        <v>43297</v>
      </c>
      <c r="CQ1008" s="2749" t="s">
        <v>106</v>
      </c>
      <c r="CR1008" s="2749">
        <f t="shared" si="1142"/>
        <v>43332</v>
      </c>
      <c r="CS1008" s="2641">
        <f t="shared" si="1142"/>
        <v>42987</v>
      </c>
      <c r="CT1008" s="449"/>
      <c r="CU1008" s="449"/>
      <c r="CV1008" s="449"/>
      <c r="CW1008" s="449"/>
      <c r="CX1008" s="449"/>
      <c r="CY1008" s="4176">
        <f t="shared" si="1142"/>
        <v>43556</v>
      </c>
      <c r="CZ1008" s="4171">
        <f t="shared" si="1142"/>
        <v>43386</v>
      </c>
      <c r="DA1008" s="2746">
        <f t="shared" si="1142"/>
        <v>43619</v>
      </c>
    </row>
    <row r="1009" spans="1:105" ht="30" hidden="1" customHeight="1" x14ac:dyDescent="0.25">
      <c r="A1009" s="4729"/>
      <c r="B1009" s="4724"/>
      <c r="C1009" s="538" t="s">
        <v>490</v>
      </c>
      <c r="D1009" s="538" t="s">
        <v>419</v>
      </c>
      <c r="E1009" s="90"/>
      <c r="F1009" s="90"/>
      <c r="G1009" s="90"/>
      <c r="H1009" s="90"/>
      <c r="I1009" s="90"/>
      <c r="J1009" s="90"/>
      <c r="K1009" s="13"/>
      <c r="L1009" s="13"/>
      <c r="M1009" s="189"/>
      <c r="AB1009" s="15"/>
      <c r="BI1009" s="508"/>
      <c r="BJ1009" s="508"/>
      <c r="BK1009" s="1418"/>
      <c r="BL1009" s="1495">
        <f>BL674</f>
        <v>42424</v>
      </c>
      <c r="BM1009" s="1496">
        <f>BM674</f>
        <v>0</v>
      </c>
      <c r="BN1009" s="1534" t="s">
        <v>450</v>
      </c>
      <c r="BO1009" s="1502">
        <f>BO1006-7</f>
        <v>42457</v>
      </c>
      <c r="BP1009" s="1585">
        <f>BP1004-7</f>
        <v>42499</v>
      </c>
      <c r="BQ1009" s="2717">
        <f>BQ1002-7</f>
        <v>42534</v>
      </c>
      <c r="BR1009" s="2320"/>
      <c r="BS1009" s="2318">
        <f>BS1004-14</f>
        <v>42562</v>
      </c>
      <c r="BT1009" s="2742" t="s">
        <v>532</v>
      </c>
      <c r="BU1009" s="2321">
        <f>BU1006-7</f>
        <v>42618</v>
      </c>
      <c r="BV1009" s="2746">
        <f>BV1004-7</f>
        <v>42667</v>
      </c>
      <c r="BW1009" s="958">
        <f>BW997-16</f>
        <v>42681</v>
      </c>
      <c r="BX1009" s="2644">
        <f>BX1006-7</f>
        <v>42716</v>
      </c>
      <c r="BY1009" s="2641">
        <f>BY997-16</f>
        <v>42744</v>
      </c>
      <c r="BZ1009" s="2754">
        <f>BZ1002-7</f>
        <v>42800</v>
      </c>
      <c r="CA1009" s="958">
        <f>CA997-16</f>
        <v>42800</v>
      </c>
      <c r="CB1009" s="2746">
        <f>CB1004-7</f>
        <v>42870</v>
      </c>
      <c r="CC1009" s="958">
        <f>CC1002-7</f>
        <v>42905</v>
      </c>
      <c r="CD1009" s="367">
        <f>CD1002-7</f>
        <v>42940</v>
      </c>
      <c r="CE1009" s="2641" t="s">
        <v>106</v>
      </c>
      <c r="CF1009" s="2641">
        <f>CF1002-7</f>
        <v>42610</v>
      </c>
      <c r="CG1009" s="2641">
        <f>CG997-16</f>
        <v>42987</v>
      </c>
      <c r="CH1009" s="2754">
        <f>CH1002-7</f>
        <v>43031</v>
      </c>
      <c r="CI1009" s="958">
        <f>CI997-16</f>
        <v>43021</v>
      </c>
      <c r="CJ1009" s="2746">
        <f>CJ1004-7</f>
        <v>43087</v>
      </c>
      <c r="CK1009" s="2641">
        <f>CK997-16</f>
        <v>43109</v>
      </c>
      <c r="CL1009" s="2754">
        <f>CL1002-7</f>
        <v>43157</v>
      </c>
      <c r="CM1009" s="958">
        <f>CM997-16</f>
        <v>43165</v>
      </c>
      <c r="CN1009" s="2746">
        <f>CN1004-7</f>
        <v>43234</v>
      </c>
      <c r="CO1009" s="958">
        <f>CO1002-7</f>
        <v>43269</v>
      </c>
      <c r="CP1009" s="367">
        <f>CP1002-7</f>
        <v>43297</v>
      </c>
      <c r="CQ1009" s="2641" t="s">
        <v>106</v>
      </c>
      <c r="CR1009" s="2641">
        <f>CR1002-7</f>
        <v>43332</v>
      </c>
      <c r="CS1009" s="2641">
        <f>CS997-16</f>
        <v>42987</v>
      </c>
      <c r="CT1009" s="449"/>
      <c r="CU1009" s="449"/>
      <c r="CV1009" s="449"/>
      <c r="CW1009" s="449"/>
      <c r="CX1009" s="449"/>
      <c r="CY1009" s="2754">
        <f>CY1002-7</f>
        <v>43556</v>
      </c>
      <c r="CZ1009" s="958">
        <f>CZ997-16</f>
        <v>43386</v>
      </c>
      <c r="DA1009" s="2746">
        <f>DA1004-7</f>
        <v>43619</v>
      </c>
    </row>
    <row r="1010" spans="1:105" ht="30" hidden="1" customHeight="1" thickBot="1" x14ac:dyDescent="0.3">
      <c r="A1010" s="4729"/>
      <c r="B1010" s="4724"/>
      <c r="C1010" s="538" t="s">
        <v>607</v>
      </c>
      <c r="D1010" s="538"/>
      <c r="E1010" s="90"/>
      <c r="F1010" s="90"/>
      <c r="G1010" s="90"/>
      <c r="H1010" s="90"/>
      <c r="I1010" s="90"/>
      <c r="J1010" s="90"/>
      <c r="K1010" s="13"/>
      <c r="L1010" s="13"/>
      <c r="M1010" s="189"/>
      <c r="AB1010" s="15"/>
      <c r="BI1010" s="508"/>
      <c r="BJ1010" s="508"/>
      <c r="BK1010" s="1418"/>
      <c r="BL1010" s="1495"/>
      <c r="BM1010" s="1496"/>
      <c r="BN1010" s="1534"/>
      <c r="BO1010" s="1502"/>
      <c r="BP1010" s="1585"/>
      <c r="BQ1010" s="2717"/>
      <c r="BR1010" s="2320">
        <f>BR1012+2</f>
        <v>42530</v>
      </c>
      <c r="BS1010" s="2318">
        <f>BS1012+2</f>
        <v>42559</v>
      </c>
      <c r="BT1010" s="2742" t="s">
        <v>454</v>
      </c>
      <c r="BU1010" s="2747">
        <f>BU1012+2</f>
        <v>42608</v>
      </c>
      <c r="BV1010" s="2748" t="s">
        <v>545</v>
      </c>
      <c r="BW1010" s="2752">
        <f>BW1012+2</f>
        <v>42678</v>
      </c>
      <c r="BX1010" s="2753" t="s">
        <v>450</v>
      </c>
      <c r="BY1010" s="2641">
        <f>BY1012+2</f>
        <v>42741</v>
      </c>
      <c r="BZ1010" s="2754" t="s">
        <v>546</v>
      </c>
      <c r="CA1010" s="2747">
        <f>CA1012+2</f>
        <v>42797</v>
      </c>
      <c r="CB1010" s="2755" t="s">
        <v>451</v>
      </c>
      <c r="CC1010" s="2752">
        <f>CC1012+2</f>
        <v>42902</v>
      </c>
      <c r="CD1010" s="2922">
        <f>CD1012+2</f>
        <v>42937</v>
      </c>
      <c r="CE1010" s="2641" t="s">
        <v>106</v>
      </c>
      <c r="CF1010" s="2641">
        <f>CF1012+2</f>
        <v>42607</v>
      </c>
      <c r="CG1010" s="2641">
        <f>CG1012+2</f>
        <v>42984</v>
      </c>
      <c r="CH1010" s="2754" t="s">
        <v>546</v>
      </c>
      <c r="CI1010" s="2747">
        <f>CI1012+2</f>
        <v>43018</v>
      </c>
      <c r="CJ1010" s="2755" t="s">
        <v>451</v>
      </c>
      <c r="CK1010" s="2641">
        <f>CK1012+2</f>
        <v>43106</v>
      </c>
      <c r="CL1010" s="2754" t="s">
        <v>546</v>
      </c>
      <c r="CM1010" s="2747">
        <f>CM1012+2</f>
        <v>43162</v>
      </c>
      <c r="CN1010" s="2755" t="s">
        <v>451</v>
      </c>
      <c r="CO1010" s="2752">
        <f>CO1012+2</f>
        <v>43266</v>
      </c>
      <c r="CP1010" s="2922">
        <f>CP1012+2</f>
        <v>43294</v>
      </c>
      <c r="CQ1010" s="2641" t="s">
        <v>106</v>
      </c>
      <c r="CR1010" s="2641">
        <f>CR1012+2</f>
        <v>43329</v>
      </c>
      <c r="CS1010" s="2641">
        <f>CS1012+2</f>
        <v>42984</v>
      </c>
      <c r="CT1010" s="449"/>
      <c r="CU1010" s="449"/>
      <c r="CV1010" s="449"/>
      <c r="CW1010" s="449"/>
      <c r="CX1010" s="449"/>
      <c r="CY1010" s="2754" t="s">
        <v>546</v>
      </c>
      <c r="CZ1010" s="4177">
        <f>CZ1012+2</f>
        <v>43383</v>
      </c>
      <c r="DA1010" s="2748" t="s">
        <v>451</v>
      </c>
    </row>
    <row r="1011" spans="1:105" ht="1.5" hidden="1" customHeight="1" thickBot="1" x14ac:dyDescent="0.3">
      <c r="A1011" s="4729"/>
      <c r="B1011" s="4724"/>
      <c r="C1011" s="2725"/>
      <c r="D1011" s="3300"/>
      <c r="E1011" s="2727"/>
      <c r="F1011" s="2727"/>
      <c r="G1011" s="2727"/>
      <c r="H1011" s="2727"/>
      <c r="I1011" s="2727"/>
      <c r="J1011" s="2727"/>
      <c r="K1011" s="2728"/>
      <c r="L1011" s="2728"/>
      <c r="M1011" s="2729"/>
      <c r="N1011" s="2730"/>
      <c r="O1011" s="2730"/>
      <c r="P1011" s="2730"/>
      <c r="Q1011" s="2730"/>
      <c r="R1011" s="2730"/>
      <c r="S1011" s="2730"/>
      <c r="T1011" s="2730"/>
      <c r="U1011" s="2730"/>
      <c r="V1011" s="2730"/>
      <c r="W1011" s="2730"/>
      <c r="X1011" s="2730"/>
      <c r="Y1011" s="2730"/>
      <c r="Z1011" s="2730"/>
      <c r="AA1011" s="2731"/>
      <c r="AB1011" s="487"/>
      <c r="AC1011" s="2732"/>
      <c r="AD1011" s="2732"/>
      <c r="AE1011" s="2732"/>
      <c r="AF1011" s="2732"/>
      <c r="AG1011" s="487"/>
      <c r="AH1011" s="487"/>
      <c r="AI1011" s="487"/>
      <c r="AJ1011" s="2733"/>
      <c r="AK1011" s="2733"/>
      <c r="AL1011" s="487"/>
      <c r="AM1011" s="487"/>
      <c r="AN1011" s="487"/>
      <c r="AO1011" s="487"/>
      <c r="AP1011" s="487"/>
      <c r="AQ1011" s="487"/>
      <c r="AR1011" s="487"/>
      <c r="AS1011" s="487"/>
      <c r="AT1011" s="487"/>
      <c r="AU1011" s="2733"/>
      <c r="AV1011" s="487"/>
      <c r="AW1011" s="2733"/>
      <c r="AX1011" s="487"/>
      <c r="AY1011" s="487"/>
      <c r="AZ1011" s="487"/>
      <c r="BA1011" s="487"/>
      <c r="BB1011" s="487"/>
      <c r="BC1011" s="487"/>
      <c r="BD1011" s="487"/>
      <c r="BE1011" s="487"/>
      <c r="BF1011" s="487"/>
      <c r="BG1011" s="487"/>
      <c r="BH1011" s="487"/>
      <c r="BI1011" s="3301"/>
      <c r="BJ1011" s="3301"/>
      <c r="BK1011" s="3302"/>
      <c r="BL1011" s="1540"/>
      <c r="BM1011" s="1541"/>
      <c r="BN1011" s="1542"/>
      <c r="BO1011" s="3303"/>
      <c r="BP1011" s="3304"/>
      <c r="BQ1011" s="3304"/>
      <c r="BR1011" s="2735"/>
      <c r="BS1011" s="2736"/>
      <c r="BT1011" s="2737"/>
      <c r="BU1011" s="2738"/>
      <c r="BV1011" s="2737"/>
      <c r="BW1011" s="2739"/>
      <c r="BX1011" s="2740"/>
      <c r="BY1011" s="2735"/>
      <c r="BZ1011" s="2737"/>
      <c r="CA1011" s="2739"/>
      <c r="CB1011" s="2740"/>
      <c r="CC1011" s="2739"/>
      <c r="CD1011" s="2739"/>
      <c r="CE1011" s="2739"/>
      <c r="CF1011" s="2739"/>
      <c r="CG1011" s="2735"/>
      <c r="CH1011" s="2926"/>
      <c r="CI1011" s="2927"/>
      <c r="CJ1011" s="2928"/>
      <c r="CK1011" s="2735"/>
      <c r="CL1011" s="2737"/>
      <c r="CM1011" s="2739"/>
      <c r="CN1011" s="2740"/>
      <c r="CO1011" s="2739"/>
      <c r="CP1011" s="2739"/>
      <c r="CQ1011" s="2739"/>
      <c r="CR1011" s="2739"/>
      <c r="CS1011" s="2735"/>
      <c r="CT1011" s="3418"/>
      <c r="CU1011" s="3418"/>
      <c r="CV1011" s="3418"/>
      <c r="CW1011" s="4152"/>
      <c r="CX1011" s="4152"/>
      <c r="CY1011" s="4153"/>
      <c r="CZ1011" s="4154"/>
      <c r="DA1011" s="4155"/>
    </row>
    <row r="1012" spans="1:105" ht="30" hidden="1" customHeight="1" x14ac:dyDescent="0.25">
      <c r="A1012" s="4729"/>
      <c r="B1012" s="4724"/>
      <c r="C1012" s="1299" t="s">
        <v>520</v>
      </c>
      <c r="D1012" s="3313" t="s">
        <v>422</v>
      </c>
      <c r="E1012" s="3314"/>
      <c r="F1012" s="3314"/>
      <c r="G1012" s="3314"/>
      <c r="H1012" s="3314"/>
      <c r="I1012" s="3314"/>
      <c r="J1012" s="3314"/>
      <c r="K1012" s="1106"/>
      <c r="L1012" s="1106"/>
      <c r="M1012" s="3315"/>
      <c r="N1012" s="3013"/>
      <c r="O1012" s="3013"/>
      <c r="P1012" s="3013"/>
      <c r="Q1012" s="3013"/>
      <c r="R1012" s="3013"/>
      <c r="S1012" s="3013"/>
      <c r="T1012" s="3013"/>
      <c r="U1012" s="3013"/>
      <c r="V1012" s="3013"/>
      <c r="W1012" s="3013"/>
      <c r="X1012" s="3013"/>
      <c r="Y1012" s="3013"/>
      <c r="Z1012" s="3013"/>
      <c r="AA1012" s="178"/>
      <c r="AB1012" s="3117"/>
      <c r="AC1012" s="3116"/>
      <c r="AD1012" s="3116"/>
      <c r="AE1012" s="3116"/>
      <c r="AF1012" s="3116"/>
      <c r="AG1012" s="3117"/>
      <c r="AH1012" s="3117"/>
      <c r="AI1012" s="3117"/>
      <c r="AJ1012" s="127"/>
      <c r="AK1012" s="127"/>
      <c r="AL1012" s="3117"/>
      <c r="AM1012" s="3117"/>
      <c r="AN1012" s="3117"/>
      <c r="AO1012" s="3117"/>
      <c r="AP1012" s="3117"/>
      <c r="AQ1012" s="3117"/>
      <c r="AR1012" s="3117"/>
      <c r="AS1012" s="3117"/>
      <c r="AT1012" s="3117"/>
      <c r="AU1012" s="127"/>
      <c r="AV1012" s="3117"/>
      <c r="AW1012" s="127"/>
      <c r="AX1012" s="3117"/>
      <c r="AY1012" s="3117"/>
      <c r="AZ1012" s="3117"/>
      <c r="BA1012" s="3117"/>
      <c r="BB1012" s="3117"/>
      <c r="BC1012" s="3117"/>
      <c r="BD1012" s="3117"/>
      <c r="BE1012" s="3117"/>
      <c r="BF1012" s="3117"/>
      <c r="BG1012" s="3117"/>
      <c r="BH1012" s="3117"/>
      <c r="BI1012" s="3316"/>
      <c r="BJ1012" s="3316"/>
      <c r="BK1012" s="3317"/>
      <c r="BL1012" s="3318">
        <f>BL1014+21</f>
        <v>42422</v>
      </c>
      <c r="BM1012" s="3319">
        <f>BM1014+21</f>
        <v>21</v>
      </c>
      <c r="BN1012" s="3320" t="s">
        <v>450</v>
      </c>
      <c r="BO1012" s="3321">
        <f>BO997-21</f>
        <v>42437</v>
      </c>
      <c r="BP1012" s="2497" t="s">
        <v>451</v>
      </c>
      <c r="BQ1012" s="3322" t="s">
        <v>451</v>
      </c>
      <c r="BR1012" s="2703">
        <f>BR997-21</f>
        <v>42528</v>
      </c>
      <c r="BS1012" s="2711">
        <v>42557</v>
      </c>
      <c r="BT1012" s="2707" t="s">
        <v>454</v>
      </c>
      <c r="BU1012" s="2706">
        <f>BU997-14</f>
        <v>42606</v>
      </c>
      <c r="BV1012" s="2705" t="s">
        <v>545</v>
      </c>
      <c r="BW1012" s="2703">
        <f>BW1009-5</f>
        <v>42676</v>
      </c>
      <c r="BX1012" s="2707" t="s">
        <v>450</v>
      </c>
      <c r="BY1012" s="2703">
        <f>BY1009-5</f>
        <v>42739</v>
      </c>
      <c r="BZ1012" s="2707" t="s">
        <v>546</v>
      </c>
      <c r="CA1012" s="2703">
        <f>CA1009-5</f>
        <v>42795</v>
      </c>
      <c r="CB1012" s="2705" t="s">
        <v>451</v>
      </c>
      <c r="CC1012" s="2703">
        <f>CC1009-5</f>
        <v>42900</v>
      </c>
      <c r="CD1012" s="2703">
        <f>CD1009-5</f>
        <v>42935</v>
      </c>
      <c r="CE1012" s="2703" t="s">
        <v>106</v>
      </c>
      <c r="CF1012" s="2703">
        <f>CF1009-5</f>
        <v>42605</v>
      </c>
      <c r="CG1012" s="2703">
        <f>CG1009-5</f>
        <v>42982</v>
      </c>
      <c r="CH1012" s="2705" t="s">
        <v>545</v>
      </c>
      <c r="CI1012" s="2703">
        <f>CI1009-5</f>
        <v>43016</v>
      </c>
      <c r="CJ1012" s="2705" t="s">
        <v>545</v>
      </c>
      <c r="CK1012" s="2703">
        <f>CK1009-5</f>
        <v>43104</v>
      </c>
      <c r="CL1012" s="2707" t="s">
        <v>546</v>
      </c>
      <c r="CM1012" s="2703">
        <f>CM1009-5</f>
        <v>43160</v>
      </c>
      <c r="CN1012" s="2705" t="s">
        <v>451</v>
      </c>
      <c r="CO1012" s="2703">
        <f>CO1009-5</f>
        <v>43264</v>
      </c>
      <c r="CP1012" s="2703">
        <f>CP1009-5</f>
        <v>43292</v>
      </c>
      <c r="CQ1012" s="2703" t="s">
        <v>106</v>
      </c>
      <c r="CR1012" s="3323">
        <f>CR1009-5</f>
        <v>43327</v>
      </c>
      <c r="CS1012" s="2703">
        <f>CS1009-5</f>
        <v>42982</v>
      </c>
      <c r="CT1012" s="3424"/>
      <c r="CU1012" s="3424"/>
      <c r="CV1012" s="3424"/>
      <c r="CW1012" s="4178"/>
      <c r="CX1012" s="4178"/>
      <c r="CY1012" s="4179" t="s">
        <v>545</v>
      </c>
      <c r="CZ1012" s="4180">
        <f>CZ1009-5</f>
        <v>43381</v>
      </c>
      <c r="DA1012" s="4179" t="s">
        <v>545</v>
      </c>
    </row>
    <row r="1013" spans="1:105" ht="30" hidden="1" customHeight="1" x14ac:dyDescent="0.25">
      <c r="A1013" s="4729"/>
      <c r="B1013" s="4724"/>
      <c r="C1013" s="1455" t="s">
        <v>459</v>
      </c>
      <c r="D1013" s="1455"/>
      <c r="E1013" s="1520"/>
      <c r="F1013" s="1520"/>
      <c r="G1013" s="1520"/>
      <c r="H1013" s="1520"/>
      <c r="I1013" s="1520"/>
      <c r="J1013" s="1520"/>
      <c r="K1013" s="1521"/>
      <c r="L1013" s="1521"/>
      <c r="M1013" s="3324"/>
      <c r="N1013" s="3325"/>
      <c r="O1013" s="3325"/>
      <c r="P1013" s="3325"/>
      <c r="Q1013" s="3325"/>
      <c r="R1013" s="3325"/>
      <c r="S1013" s="3325"/>
      <c r="T1013" s="3325"/>
      <c r="U1013" s="3325"/>
      <c r="V1013" s="3325"/>
      <c r="W1013" s="3325"/>
      <c r="X1013" s="3325"/>
      <c r="Y1013" s="3325"/>
      <c r="Z1013" s="3325"/>
      <c r="AA1013" s="3326"/>
      <c r="AB1013" s="3327"/>
      <c r="AC1013" s="3327"/>
      <c r="AD1013" s="3327"/>
      <c r="AE1013" s="3327"/>
      <c r="AF1013" s="3327"/>
      <c r="AG1013" s="3327"/>
      <c r="AH1013" s="3327"/>
      <c r="AI1013" s="3327"/>
      <c r="AJ1013" s="3328"/>
      <c r="AK1013" s="3328"/>
      <c r="AL1013" s="3327"/>
      <c r="AM1013" s="3327"/>
      <c r="AN1013" s="3327"/>
      <c r="AO1013" s="3327"/>
      <c r="AP1013" s="3327"/>
      <c r="AQ1013" s="3327"/>
      <c r="AR1013" s="3327"/>
      <c r="AS1013" s="3327"/>
      <c r="AT1013" s="3327"/>
      <c r="AU1013" s="3328"/>
      <c r="AV1013" s="3327"/>
      <c r="AW1013" s="3328"/>
      <c r="AX1013" s="3327"/>
      <c r="AY1013" s="3327"/>
      <c r="AZ1013" s="3327"/>
      <c r="BA1013" s="3327"/>
      <c r="BB1013" s="3327"/>
      <c r="BC1013" s="3327"/>
      <c r="BD1013" s="3327"/>
      <c r="BE1013" s="3327"/>
      <c r="BF1013" s="3327"/>
      <c r="BG1013" s="3327"/>
      <c r="BH1013" s="3327"/>
      <c r="BI1013" s="1527"/>
      <c r="BJ1013" s="1527"/>
      <c r="BK1013" s="1528"/>
      <c r="BL1013" s="1529"/>
      <c r="BM1013" s="1530"/>
      <c r="BN1013" s="1536"/>
      <c r="BO1013" s="1531">
        <f t="shared" ref="BO1013:BW1013" si="1143">BO56</f>
        <v>42529</v>
      </c>
      <c r="BP1013" s="1532">
        <f t="shared" si="1143"/>
        <v>42564</v>
      </c>
      <c r="BQ1013" s="1676">
        <f t="shared" si="1143"/>
        <v>42592</v>
      </c>
      <c r="BR1013" s="2329">
        <f t="shared" si="1143"/>
        <v>42620</v>
      </c>
      <c r="BS1013" s="2330">
        <f t="shared" si="1143"/>
        <v>42641</v>
      </c>
      <c r="BT1013" s="2331" t="str">
        <f t="shared" si="1143"/>
        <v>Same as 1/30</v>
      </c>
      <c r="BU1013" s="2626">
        <f t="shared" si="1143"/>
        <v>42676</v>
      </c>
      <c r="BV1013" s="2331">
        <f t="shared" si="1143"/>
        <v>42704</v>
      </c>
      <c r="BW1013" s="2329">
        <f t="shared" si="1143"/>
        <v>42739</v>
      </c>
      <c r="BX1013" s="2331" t="s">
        <v>450</v>
      </c>
      <c r="BY1013" s="2329">
        <f t="shared" ref="BY1013:CD1013" si="1144">BY56</f>
        <v>42809</v>
      </c>
      <c r="BZ1013" s="2331">
        <f t="shared" si="1144"/>
        <v>42844</v>
      </c>
      <c r="CA1013" s="2329">
        <f t="shared" si="1144"/>
        <v>42879</v>
      </c>
      <c r="CB1013" s="2331">
        <f t="shared" si="1144"/>
        <v>42907</v>
      </c>
      <c r="CC1013" s="2642">
        <f t="shared" si="1144"/>
        <v>42935</v>
      </c>
      <c r="CD1013" s="2642">
        <f t="shared" si="1144"/>
        <v>42963</v>
      </c>
      <c r="CE1013" s="2642" t="s">
        <v>106</v>
      </c>
      <c r="CF1013" s="2642" t="str">
        <f t="shared" ref="CF1013:CP1013" si="1145">CF56</f>
        <v>Same as 1/30</v>
      </c>
      <c r="CG1013" s="2329" t="e">
        <f t="shared" si="1145"/>
        <v>#REF!</v>
      </c>
      <c r="CH1013" s="2331" t="e">
        <f t="shared" si="1145"/>
        <v>#REF!</v>
      </c>
      <c r="CI1013" s="2329" t="e">
        <f t="shared" si="1145"/>
        <v>#REF!</v>
      </c>
      <c r="CJ1013" s="2331" t="e">
        <f t="shared" si="1145"/>
        <v>#REF!</v>
      </c>
      <c r="CK1013" s="2329" t="e">
        <f t="shared" si="1145"/>
        <v>#REF!</v>
      </c>
      <c r="CL1013" s="2331" t="e">
        <f t="shared" si="1145"/>
        <v>#REF!</v>
      </c>
      <c r="CM1013" s="2329" t="e">
        <f t="shared" si="1145"/>
        <v>#REF!</v>
      </c>
      <c r="CN1013" s="2331" t="e">
        <f t="shared" si="1145"/>
        <v>#REF!</v>
      </c>
      <c r="CO1013" s="2642" t="e">
        <f t="shared" si="1145"/>
        <v>#REF!</v>
      </c>
      <c r="CP1013" s="2642" t="e">
        <f t="shared" si="1145"/>
        <v>#REF!</v>
      </c>
      <c r="CQ1013" s="2642" t="s">
        <v>106</v>
      </c>
      <c r="CR1013" s="3329" t="str">
        <f>CR56</f>
        <v>Same as 1/30</v>
      </c>
      <c r="CS1013" s="2329" t="e">
        <f>CS56</f>
        <v>#REF!</v>
      </c>
      <c r="CT1013" s="3425"/>
      <c r="CU1013" s="3425"/>
      <c r="CV1013" s="3425"/>
      <c r="CW1013" s="4181"/>
      <c r="CX1013" s="4181"/>
      <c r="CY1013" s="4182">
        <f>CY56</f>
        <v>43614</v>
      </c>
      <c r="CZ1013" s="4183">
        <f>CZ56</f>
        <v>43642</v>
      </c>
      <c r="DA1013" s="4182">
        <f>DA56</f>
        <v>43677</v>
      </c>
    </row>
    <row r="1014" spans="1:105" ht="30" hidden="1" customHeight="1" x14ac:dyDescent="0.25">
      <c r="A1014" s="4729"/>
      <c r="B1014" s="4724"/>
      <c r="C1014" s="1455" t="s">
        <v>445</v>
      </c>
      <c r="D1014" s="1455"/>
      <c r="E1014" s="1508"/>
      <c r="F1014" s="1508"/>
      <c r="G1014" s="1508"/>
      <c r="H1014" s="1508"/>
      <c r="I1014" s="1508"/>
      <c r="J1014" s="1508"/>
      <c r="K1014" s="1509"/>
      <c r="L1014" s="1509"/>
      <c r="M1014" s="3330"/>
      <c r="N1014" s="3331"/>
      <c r="O1014" s="3331"/>
      <c r="P1014" s="3331"/>
      <c r="Q1014" s="3331"/>
      <c r="R1014" s="3331"/>
      <c r="S1014" s="3331"/>
      <c r="T1014" s="3331"/>
      <c r="U1014" s="3331"/>
      <c r="V1014" s="3331"/>
      <c r="W1014" s="3331"/>
      <c r="X1014" s="3331"/>
      <c r="Y1014" s="3331"/>
      <c r="Z1014" s="3331"/>
      <c r="AA1014" s="3332"/>
      <c r="AB1014" s="3333"/>
      <c r="AC1014" s="3334"/>
      <c r="AD1014" s="3334"/>
      <c r="AE1014" s="3334"/>
      <c r="AF1014" s="3334"/>
      <c r="AG1014" s="3333"/>
      <c r="AH1014" s="3333"/>
      <c r="AI1014" s="3333"/>
      <c r="AJ1014" s="3335"/>
      <c r="AK1014" s="3335"/>
      <c r="AL1014" s="3333"/>
      <c r="AM1014" s="3333"/>
      <c r="AN1014" s="3333"/>
      <c r="AO1014" s="3333"/>
      <c r="AP1014" s="3333"/>
      <c r="AQ1014" s="3333"/>
      <c r="AR1014" s="3333"/>
      <c r="AS1014" s="3333"/>
      <c r="AT1014" s="3333"/>
      <c r="AU1014" s="3335"/>
      <c r="AV1014" s="3333"/>
      <c r="AW1014" s="3335"/>
      <c r="AX1014" s="3333"/>
      <c r="AY1014" s="3333"/>
      <c r="AZ1014" s="3333"/>
      <c r="BA1014" s="3333"/>
      <c r="BB1014" s="3333"/>
      <c r="BC1014" s="3333"/>
      <c r="BD1014" s="3333"/>
      <c r="BE1014" s="3333"/>
      <c r="BF1014" s="3333"/>
      <c r="BG1014" s="3333"/>
      <c r="BH1014" s="3333"/>
      <c r="BI1014" s="1516"/>
      <c r="BJ1014" s="1516"/>
      <c r="BK1014" s="1517"/>
      <c r="BL1014" s="1518">
        <f>BL676</f>
        <v>42401</v>
      </c>
      <c r="BM1014" s="1519">
        <f>BM676</f>
        <v>0</v>
      </c>
      <c r="BN1014" s="1537" t="s">
        <v>450</v>
      </c>
      <c r="BO1014" s="1531">
        <f t="shared" ref="BO1014:BW1014" si="1146">BO206</f>
        <v>42452</v>
      </c>
      <c r="BP1014" s="1532">
        <f t="shared" si="1146"/>
        <v>42487</v>
      </c>
      <c r="BQ1014" s="1676">
        <f t="shared" si="1146"/>
        <v>42522</v>
      </c>
      <c r="BR1014" s="2329">
        <f t="shared" si="1146"/>
        <v>42557</v>
      </c>
      <c r="BS1014" s="2330" t="str">
        <f t="shared" si="1146"/>
        <v>same as 12/30</v>
      </c>
      <c r="BT1014" s="2331">
        <f t="shared" si="1146"/>
        <v>42585</v>
      </c>
      <c r="BU1014" s="2626">
        <f t="shared" si="1146"/>
        <v>42613</v>
      </c>
      <c r="BV1014" s="2331">
        <f t="shared" si="1146"/>
        <v>42655</v>
      </c>
      <c r="BW1014" s="2329">
        <f t="shared" si="1146"/>
        <v>42683</v>
      </c>
      <c r="BX1014" s="2331" t="s">
        <v>450</v>
      </c>
      <c r="BY1014" s="2329">
        <f t="shared" ref="BY1014:CD1014" si="1147">BY206</f>
        <v>42760</v>
      </c>
      <c r="BZ1014" s="2331">
        <f t="shared" si="1147"/>
        <v>42788</v>
      </c>
      <c r="CA1014" s="2329">
        <f t="shared" si="1147"/>
        <v>42823</v>
      </c>
      <c r="CB1014" s="2331">
        <f t="shared" si="1147"/>
        <v>42858</v>
      </c>
      <c r="CC1014" s="2642">
        <f t="shared" si="1147"/>
        <v>42893</v>
      </c>
      <c r="CD1014" s="2642">
        <f t="shared" si="1147"/>
        <v>42928</v>
      </c>
      <c r="CE1014" s="2642" t="s">
        <v>106</v>
      </c>
      <c r="CF1014" s="2642">
        <f t="shared" ref="CF1014:CP1014" si="1148">CF206</f>
        <v>42591</v>
      </c>
      <c r="CG1014" s="2329">
        <f t="shared" si="1148"/>
        <v>42998</v>
      </c>
      <c r="CH1014" s="2331">
        <f t="shared" si="1148"/>
        <v>43026</v>
      </c>
      <c r="CI1014" s="2329">
        <f t="shared" si="1148"/>
        <v>43054</v>
      </c>
      <c r="CJ1014" s="2331">
        <f t="shared" si="1148"/>
        <v>43082</v>
      </c>
      <c r="CK1014" s="2329">
        <f t="shared" si="1148"/>
        <v>43124</v>
      </c>
      <c r="CL1014" s="2331">
        <f t="shared" si="1148"/>
        <v>43145</v>
      </c>
      <c r="CM1014" s="2329">
        <f t="shared" si="1148"/>
        <v>43180</v>
      </c>
      <c r="CN1014" s="2331">
        <f t="shared" si="1148"/>
        <v>43222</v>
      </c>
      <c r="CO1014" s="2642">
        <f t="shared" si="1148"/>
        <v>43257</v>
      </c>
      <c r="CP1014" s="2642">
        <f t="shared" si="1148"/>
        <v>43292</v>
      </c>
      <c r="CQ1014" s="2642" t="s">
        <v>106</v>
      </c>
      <c r="CR1014" s="3329">
        <f>CR206</f>
        <v>43327</v>
      </c>
      <c r="CS1014" s="2329">
        <f>CS206</f>
        <v>43348</v>
      </c>
      <c r="CT1014" s="3425"/>
      <c r="CU1014" s="3425"/>
      <c r="CV1014" s="3425"/>
      <c r="CW1014" s="4181"/>
      <c r="CX1014" s="4181"/>
      <c r="CY1014" s="4182">
        <f>CY206</f>
        <v>43544</v>
      </c>
      <c r="CZ1014" s="4183">
        <f>CZ206</f>
        <v>43586</v>
      </c>
      <c r="DA1014" s="4182">
        <f>DA206</f>
        <v>43607</v>
      </c>
    </row>
    <row r="1015" spans="1:105" ht="30" hidden="1" customHeight="1" x14ac:dyDescent="0.25">
      <c r="A1015" s="4729"/>
      <c r="B1015" s="4724"/>
      <c r="C1015" s="1267" t="s">
        <v>496</v>
      </c>
      <c r="D1015" s="1267" t="s">
        <v>486</v>
      </c>
      <c r="E1015" s="90"/>
      <c r="F1015" s="90"/>
      <c r="G1015" s="90"/>
      <c r="H1015" s="90"/>
      <c r="I1015" s="90"/>
      <c r="J1015" s="90"/>
      <c r="K1015" s="13"/>
      <c r="L1015" s="13"/>
      <c r="M1015" s="185"/>
      <c r="N1015" s="181"/>
      <c r="O1015" s="181"/>
      <c r="P1015" s="181"/>
      <c r="Q1015" s="181"/>
      <c r="R1015" s="181"/>
      <c r="S1015" s="181"/>
      <c r="T1015" s="181"/>
      <c r="U1015" s="181"/>
      <c r="V1015" s="181"/>
      <c r="W1015" s="181"/>
      <c r="X1015" s="181"/>
      <c r="Y1015" s="181"/>
      <c r="Z1015" s="181"/>
      <c r="AA1015" s="4265"/>
      <c r="AB1015" s="1"/>
      <c r="AC1015" s="827"/>
      <c r="AD1015" s="827"/>
      <c r="AE1015" s="827"/>
      <c r="AF1015" s="827"/>
      <c r="AG1015" s="1"/>
      <c r="AH1015" s="1"/>
      <c r="AI1015" s="1"/>
      <c r="AJ1015" s="2803"/>
      <c r="AK1015" s="2803"/>
      <c r="AL1015" s="1"/>
      <c r="AM1015" s="1"/>
      <c r="AN1015" s="1"/>
      <c r="AO1015" s="1"/>
      <c r="AP1015" s="1"/>
      <c r="AQ1015" s="1"/>
      <c r="AR1015" s="1"/>
      <c r="AS1015" s="1"/>
      <c r="AT1015" s="1"/>
      <c r="AU1015" s="2803"/>
      <c r="AV1015" s="1"/>
      <c r="AW1015" s="2803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508"/>
      <c r="BJ1015" s="508"/>
      <c r="BK1015" s="1418"/>
      <c r="BL1015" s="1495">
        <f>BL1012-6</f>
        <v>42416</v>
      </c>
      <c r="BM1015" s="1496">
        <f>BM1012-6</f>
        <v>15</v>
      </c>
      <c r="BN1015" s="1534" t="s">
        <v>450</v>
      </c>
      <c r="BO1015" s="1505">
        <f>BO1012-6</f>
        <v>42431</v>
      </c>
      <c r="BP1015" s="1414" t="s">
        <v>451</v>
      </c>
      <c r="BQ1015" s="1672" t="s">
        <v>451</v>
      </c>
      <c r="BR1015" s="2311" t="s">
        <v>454</v>
      </c>
      <c r="BS1015" s="2332">
        <f>BS1012-6</f>
        <v>42551</v>
      </c>
      <c r="BT1015" s="2314" t="s">
        <v>454</v>
      </c>
      <c r="BU1015" s="2627">
        <f>BU1012-6</f>
        <v>42600</v>
      </c>
      <c r="BV1015" s="2314" t="s">
        <v>545</v>
      </c>
      <c r="BW1015" s="2333">
        <f>BW1012-6</f>
        <v>42670</v>
      </c>
      <c r="BX1015" s="2648" t="s">
        <v>450</v>
      </c>
      <c r="BY1015" s="2333">
        <f>BY1012-6</f>
        <v>42733</v>
      </c>
      <c r="BZ1015" s="2314" t="s">
        <v>546</v>
      </c>
      <c r="CA1015" s="2333">
        <f>CA1012-6</f>
        <v>42789</v>
      </c>
      <c r="CB1015" s="2314" t="s">
        <v>451</v>
      </c>
      <c r="CC1015" s="2333">
        <f>CC1012-6</f>
        <v>42894</v>
      </c>
      <c r="CD1015" s="2333">
        <f>CD1012-6</f>
        <v>42929</v>
      </c>
      <c r="CE1015" s="2333" t="s">
        <v>106</v>
      </c>
      <c r="CF1015" s="2333">
        <f>CF1012-6</f>
        <v>42599</v>
      </c>
      <c r="CG1015" s="2333">
        <f>CG1012-6</f>
        <v>42976</v>
      </c>
      <c r="CH1015" s="2314" t="s">
        <v>545</v>
      </c>
      <c r="CI1015" s="2333">
        <f>CI1012-6</f>
        <v>43010</v>
      </c>
      <c r="CJ1015" s="2314" t="s">
        <v>545</v>
      </c>
      <c r="CK1015" s="2333">
        <f>CK1012-6</f>
        <v>43098</v>
      </c>
      <c r="CL1015" s="2314" t="s">
        <v>546</v>
      </c>
      <c r="CM1015" s="2333">
        <f>CM1012-6</f>
        <v>43154</v>
      </c>
      <c r="CN1015" s="2314" t="s">
        <v>451</v>
      </c>
      <c r="CO1015" s="2333">
        <f>CO1012-6</f>
        <v>43258</v>
      </c>
      <c r="CP1015" s="2333">
        <f>CP1012-6</f>
        <v>43286</v>
      </c>
      <c r="CQ1015" s="2333" t="s">
        <v>106</v>
      </c>
      <c r="CR1015" s="3336">
        <f>CR1012-6</f>
        <v>43321</v>
      </c>
      <c r="CS1015" s="2333">
        <f>CS1012-6</f>
        <v>42976</v>
      </c>
      <c r="CT1015" s="3426"/>
      <c r="CU1015" s="3426"/>
      <c r="CV1015" s="3426"/>
      <c r="CW1015" s="4184"/>
      <c r="CX1015" s="4184"/>
      <c r="CY1015" s="3836" t="s">
        <v>545</v>
      </c>
      <c r="CZ1015" s="4185">
        <f>CZ1012-6</f>
        <v>43375</v>
      </c>
      <c r="DA1015" s="3836" t="s">
        <v>545</v>
      </c>
    </row>
    <row r="1016" spans="1:105" ht="30" hidden="1" customHeight="1" x14ac:dyDescent="0.25">
      <c r="A1016" s="4729"/>
      <c r="B1016" s="4724"/>
      <c r="C1016" s="1264" t="s">
        <v>521</v>
      </c>
      <c r="D1016" s="1264" t="s">
        <v>485</v>
      </c>
      <c r="E1016" s="90"/>
      <c r="F1016" s="90"/>
      <c r="G1016" s="90"/>
      <c r="H1016" s="90"/>
      <c r="I1016" s="90"/>
      <c r="J1016" s="90"/>
      <c r="K1016" s="13"/>
      <c r="L1016" s="13"/>
      <c r="M1016" s="185"/>
      <c r="N1016" s="181"/>
      <c r="O1016" s="181"/>
      <c r="P1016" s="181"/>
      <c r="Q1016" s="181"/>
      <c r="R1016" s="181"/>
      <c r="S1016" s="181"/>
      <c r="T1016" s="181"/>
      <c r="U1016" s="181"/>
      <c r="V1016" s="181"/>
      <c r="W1016" s="181"/>
      <c r="X1016" s="181"/>
      <c r="Y1016" s="181"/>
      <c r="Z1016" s="181"/>
      <c r="AA1016" s="4265"/>
      <c r="AB1016" s="1"/>
      <c r="AC1016" s="827"/>
      <c r="AD1016" s="827"/>
      <c r="AE1016" s="827"/>
      <c r="AF1016" s="827"/>
      <c r="AG1016" s="1"/>
      <c r="AH1016" s="1"/>
      <c r="AI1016" s="1"/>
      <c r="AJ1016" s="2803"/>
      <c r="AK1016" s="2803"/>
      <c r="AL1016" s="1"/>
      <c r="AM1016" s="1"/>
      <c r="AN1016" s="1"/>
      <c r="AO1016" s="1"/>
      <c r="AP1016" s="1"/>
      <c r="AQ1016" s="1"/>
      <c r="AR1016" s="1"/>
      <c r="AS1016" s="1"/>
      <c r="AT1016" s="1"/>
      <c r="AU1016" s="2803"/>
      <c r="AV1016" s="1"/>
      <c r="AW1016" s="2803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508"/>
      <c r="BJ1016" s="508"/>
      <c r="BK1016" s="1418"/>
      <c r="BL1016" s="1495">
        <f>BL1015-27</f>
        <v>42389</v>
      </c>
      <c r="BM1016" s="1496">
        <f>BM1015-27</f>
        <v>-12</v>
      </c>
      <c r="BN1016" s="1534" t="s">
        <v>450</v>
      </c>
      <c r="BO1016" s="1502">
        <f>BO1015-27</f>
        <v>42404</v>
      </c>
      <c r="BP1016" s="210" t="s">
        <v>451</v>
      </c>
      <c r="BQ1016" s="218" t="s">
        <v>451</v>
      </c>
      <c r="BR1016" s="960" t="s">
        <v>454</v>
      </c>
      <c r="BS1016" s="2320">
        <f>BS1015-27</f>
        <v>42524</v>
      </c>
      <c r="BT1016" s="2317" t="s">
        <v>454</v>
      </c>
      <c r="BU1016" s="2624">
        <f>BU1015-27</f>
        <v>42573</v>
      </c>
      <c r="BV1016" s="2317" t="s">
        <v>545</v>
      </c>
      <c r="BW1016" s="2321">
        <f>BW1015-27</f>
        <v>42643</v>
      </c>
      <c r="BX1016" s="2644" t="s">
        <v>450</v>
      </c>
      <c r="BY1016" s="2321">
        <f>BY1015-27</f>
        <v>42706</v>
      </c>
      <c r="BZ1016" s="2317" t="s">
        <v>546</v>
      </c>
      <c r="CA1016" s="2321">
        <f>CA1015-27</f>
        <v>42762</v>
      </c>
      <c r="CB1016" s="2317" t="s">
        <v>451</v>
      </c>
      <c r="CC1016" s="2321">
        <f>CC1015-27</f>
        <v>42867</v>
      </c>
      <c r="CD1016" s="2321">
        <f>CD1015-27</f>
        <v>42902</v>
      </c>
      <c r="CE1016" s="2321" t="s">
        <v>106</v>
      </c>
      <c r="CF1016" s="2321">
        <f>CF1015-27</f>
        <v>42572</v>
      </c>
      <c r="CG1016" s="2321">
        <f>CG1015-27</f>
        <v>42949</v>
      </c>
      <c r="CH1016" s="2317" t="s">
        <v>545</v>
      </c>
      <c r="CI1016" s="2321">
        <f>CI1015-27</f>
        <v>42983</v>
      </c>
      <c r="CJ1016" s="2317" t="s">
        <v>545</v>
      </c>
      <c r="CK1016" s="2321">
        <f>CK1015-27</f>
        <v>43071</v>
      </c>
      <c r="CL1016" s="2317" t="s">
        <v>546</v>
      </c>
      <c r="CM1016" s="3346">
        <f>CM1015-41</f>
        <v>43113</v>
      </c>
      <c r="CN1016" s="2317" t="s">
        <v>451</v>
      </c>
      <c r="CO1016" s="2321">
        <f>CO1015-27</f>
        <v>43231</v>
      </c>
      <c r="CP1016" s="2321">
        <f>CP1015-27</f>
        <v>43259</v>
      </c>
      <c r="CQ1016" s="2321" t="s">
        <v>106</v>
      </c>
      <c r="CR1016" s="971">
        <f>CR1015-27</f>
        <v>43294</v>
      </c>
      <c r="CS1016" s="2321">
        <f>CS1015-27</f>
        <v>42949</v>
      </c>
      <c r="CT1016" s="3399"/>
      <c r="CU1016" s="3399"/>
      <c r="CV1016" s="3399"/>
      <c r="CW1016" s="4169"/>
      <c r="CX1016" s="4169"/>
      <c r="CY1016" s="2746" t="s">
        <v>545</v>
      </c>
      <c r="CZ1016" s="4171">
        <f>CZ1015-27</f>
        <v>43348</v>
      </c>
      <c r="DA1016" s="2746" t="s">
        <v>545</v>
      </c>
    </row>
    <row r="1017" spans="1:105" ht="30" hidden="1" customHeight="1" x14ac:dyDescent="0.25">
      <c r="A1017" s="4729"/>
      <c r="B1017" s="4724"/>
      <c r="C1017" s="1267" t="s">
        <v>522</v>
      </c>
      <c r="D1017" s="1267" t="s">
        <v>419</v>
      </c>
      <c r="E1017" s="90"/>
      <c r="F1017" s="90"/>
      <c r="G1017" s="90"/>
      <c r="H1017" s="90"/>
      <c r="I1017" s="90"/>
      <c r="J1017" s="90"/>
      <c r="K1017" s="13"/>
      <c r="L1017" s="13"/>
      <c r="M1017" s="185"/>
      <c r="N1017" s="181"/>
      <c r="O1017" s="181"/>
      <c r="P1017" s="181"/>
      <c r="Q1017" s="181"/>
      <c r="R1017" s="181"/>
      <c r="S1017" s="181"/>
      <c r="T1017" s="181"/>
      <c r="U1017" s="181"/>
      <c r="V1017" s="181"/>
      <c r="W1017" s="181"/>
      <c r="X1017" s="181"/>
      <c r="Y1017" s="181"/>
      <c r="Z1017" s="181"/>
      <c r="AA1017" s="4265"/>
      <c r="AB1017" s="1"/>
      <c r="AC1017" s="827"/>
      <c r="AD1017" s="827"/>
      <c r="AE1017" s="827"/>
      <c r="AF1017" s="827"/>
      <c r="AG1017" s="1"/>
      <c r="AH1017" s="1"/>
      <c r="AI1017" s="1"/>
      <c r="AJ1017" s="2803"/>
      <c r="AK1017" s="2803"/>
      <c r="AL1017" s="1"/>
      <c r="AM1017" s="1"/>
      <c r="AN1017" s="1"/>
      <c r="AO1017" s="1"/>
      <c r="AP1017" s="1"/>
      <c r="AQ1017" s="1"/>
      <c r="AR1017" s="1"/>
      <c r="AS1017" s="1"/>
      <c r="AT1017" s="1"/>
      <c r="AU1017" s="2803"/>
      <c r="AV1017" s="1"/>
      <c r="AW1017" s="2803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508"/>
      <c r="BJ1017" s="508"/>
      <c r="BK1017" s="1418"/>
      <c r="BL1017" s="1495">
        <f>BL1014-6</f>
        <v>42395</v>
      </c>
      <c r="BM1017" s="1496">
        <f>BM1014-6</f>
        <v>-6</v>
      </c>
      <c r="BN1017" s="1534" t="s">
        <v>450</v>
      </c>
      <c r="BO1017" s="1505">
        <f>BO1012-16</f>
        <v>42421</v>
      </c>
      <c r="BP1017" s="1414" t="s">
        <v>451</v>
      </c>
      <c r="BQ1017" s="1672" t="s">
        <v>451</v>
      </c>
      <c r="BR1017" s="2311" t="s">
        <v>454</v>
      </c>
      <c r="BS1017" s="2332">
        <f>BS1012-16</f>
        <v>42541</v>
      </c>
      <c r="BT1017" s="2314" t="s">
        <v>454</v>
      </c>
      <c r="BU1017" s="2627">
        <f>BU1012-16</f>
        <v>42590</v>
      </c>
      <c r="BV1017" s="2314" t="s">
        <v>545</v>
      </c>
      <c r="BW1017" s="2333">
        <f>BW1012-16</f>
        <v>42660</v>
      </c>
      <c r="BX1017" s="2648" t="s">
        <v>450</v>
      </c>
      <c r="BY1017" s="2333">
        <f>BY1012-16</f>
        <v>42723</v>
      </c>
      <c r="BZ1017" s="2314" t="s">
        <v>546</v>
      </c>
      <c r="CA1017" s="2333">
        <f>CA1012-16</f>
        <v>42779</v>
      </c>
      <c r="CB1017" s="2314" t="s">
        <v>451</v>
      </c>
      <c r="CC1017" s="2333">
        <f>CC1012-16</f>
        <v>42884</v>
      </c>
      <c r="CD1017" s="2333">
        <f>CD1012-16</f>
        <v>42919</v>
      </c>
      <c r="CE1017" s="2333" t="s">
        <v>106</v>
      </c>
      <c r="CF1017" s="2333">
        <f>CF1012-16</f>
        <v>42589</v>
      </c>
      <c r="CG1017" s="2333">
        <f>CG1012-16</f>
        <v>42966</v>
      </c>
      <c r="CH1017" s="2314" t="s">
        <v>545</v>
      </c>
      <c r="CI1017" s="2333">
        <f>CI1012-16</f>
        <v>43000</v>
      </c>
      <c r="CJ1017" s="2314" t="s">
        <v>545</v>
      </c>
      <c r="CK1017" s="2333">
        <f>CK1012-16</f>
        <v>43088</v>
      </c>
      <c r="CL1017" s="2314" t="s">
        <v>546</v>
      </c>
      <c r="CM1017" s="2333">
        <f>CM1012-16</f>
        <v>43144</v>
      </c>
      <c r="CN1017" s="2314" t="s">
        <v>451</v>
      </c>
      <c r="CO1017" s="2333">
        <f>CO1012-16</f>
        <v>43248</v>
      </c>
      <c r="CP1017" s="2333">
        <f>CP1012-16</f>
        <v>43276</v>
      </c>
      <c r="CQ1017" s="2333" t="s">
        <v>106</v>
      </c>
      <c r="CR1017" s="3336">
        <f>CR1012-16</f>
        <v>43311</v>
      </c>
      <c r="CS1017" s="2333">
        <f>CS1012-16</f>
        <v>42966</v>
      </c>
      <c r="CT1017" s="3426"/>
      <c r="CU1017" s="3426"/>
      <c r="CV1017" s="3426"/>
      <c r="CW1017" s="4184"/>
      <c r="CX1017" s="4184"/>
      <c r="CY1017" s="3836" t="s">
        <v>545</v>
      </c>
      <c r="CZ1017" s="4185">
        <f>CZ1012-16</f>
        <v>43365</v>
      </c>
      <c r="DA1017" s="3836" t="s">
        <v>545</v>
      </c>
    </row>
    <row r="1018" spans="1:105" ht="30" hidden="1" customHeight="1" x14ac:dyDescent="0.25">
      <c r="A1018" s="4729"/>
      <c r="B1018" s="4724"/>
      <c r="C1018" s="1264" t="s">
        <v>523</v>
      </c>
      <c r="D1018" s="1264" t="s">
        <v>419</v>
      </c>
      <c r="E1018" s="90"/>
      <c r="F1018" s="90"/>
      <c r="G1018" s="90"/>
      <c r="H1018" s="90"/>
      <c r="I1018" s="90"/>
      <c r="J1018" s="90"/>
      <c r="K1018" s="13"/>
      <c r="L1018" s="13"/>
      <c r="M1018" s="185"/>
      <c r="N1018" s="181"/>
      <c r="O1018" s="181"/>
      <c r="P1018" s="181"/>
      <c r="Q1018" s="181"/>
      <c r="R1018" s="181"/>
      <c r="S1018" s="181"/>
      <c r="T1018" s="181"/>
      <c r="U1018" s="181"/>
      <c r="V1018" s="181"/>
      <c r="W1018" s="181"/>
      <c r="X1018" s="181"/>
      <c r="Y1018" s="181"/>
      <c r="Z1018" s="181"/>
      <c r="AA1018" s="4265"/>
      <c r="AB1018" s="1"/>
      <c r="AC1018" s="827"/>
      <c r="AD1018" s="827"/>
      <c r="AE1018" s="827"/>
      <c r="AF1018" s="827"/>
      <c r="AG1018" s="1"/>
      <c r="AH1018" s="1"/>
      <c r="AI1018" s="1"/>
      <c r="AJ1018" s="2803"/>
      <c r="AK1018" s="2803"/>
      <c r="AL1018" s="1"/>
      <c r="AM1018" s="1"/>
      <c r="AN1018" s="1"/>
      <c r="AO1018" s="1"/>
      <c r="AP1018" s="1"/>
      <c r="AQ1018" s="1"/>
      <c r="AR1018" s="1"/>
      <c r="AS1018" s="1"/>
      <c r="AT1018" s="1"/>
      <c r="AU1018" s="2803"/>
      <c r="AV1018" s="1"/>
      <c r="AW1018" s="2803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508"/>
      <c r="BJ1018" s="508"/>
      <c r="BK1018" s="1418"/>
      <c r="BL1018" s="1495">
        <f>BL1016-11</f>
        <v>42378</v>
      </c>
      <c r="BM1018" s="1496">
        <f>BM1016-11</f>
        <v>-23</v>
      </c>
      <c r="BN1018" s="1534" t="s">
        <v>450</v>
      </c>
      <c r="BO1018" s="1502">
        <f>BO1016-11</f>
        <v>42393</v>
      </c>
      <c r="BP1018" s="210" t="s">
        <v>451</v>
      </c>
      <c r="BQ1018" s="218" t="s">
        <v>451</v>
      </c>
      <c r="BR1018" s="960" t="s">
        <v>454</v>
      </c>
      <c r="BS1018" s="2320">
        <f>BS1016-11</f>
        <v>42513</v>
      </c>
      <c r="BT1018" s="2317" t="s">
        <v>454</v>
      </c>
      <c r="BU1018" s="2624">
        <f>BU1016-11</f>
        <v>42562</v>
      </c>
      <c r="BV1018" s="2317" t="s">
        <v>545</v>
      </c>
      <c r="BW1018" s="2321">
        <f>BW1016-11</f>
        <v>42632</v>
      </c>
      <c r="BX1018" s="2644" t="s">
        <v>450</v>
      </c>
      <c r="BY1018" s="2321">
        <f>BY1016-11</f>
        <v>42695</v>
      </c>
      <c r="BZ1018" s="2317" t="s">
        <v>546</v>
      </c>
      <c r="CA1018" s="2321">
        <f>CA1016-11</f>
        <v>42751</v>
      </c>
      <c r="CB1018" s="2317" t="s">
        <v>451</v>
      </c>
      <c r="CC1018" s="2321">
        <f>CC1016-11</f>
        <v>42856</v>
      </c>
      <c r="CD1018" s="2321">
        <f>CD1016-11</f>
        <v>42891</v>
      </c>
      <c r="CE1018" s="2321" t="s">
        <v>106</v>
      </c>
      <c r="CF1018" s="2321">
        <f>CF1016-11</f>
        <v>42561</v>
      </c>
      <c r="CG1018" s="2321">
        <f>CG1016-11</f>
        <v>42938</v>
      </c>
      <c r="CH1018" s="2317" t="s">
        <v>545</v>
      </c>
      <c r="CI1018" s="2321">
        <f>CI1016-11</f>
        <v>42972</v>
      </c>
      <c r="CJ1018" s="2317" t="s">
        <v>545</v>
      </c>
      <c r="CK1018" s="2321">
        <f>CK1016-11</f>
        <v>43060</v>
      </c>
      <c r="CL1018" s="2317" t="s">
        <v>546</v>
      </c>
      <c r="CM1018" s="2321">
        <f>CM1016-11</f>
        <v>43102</v>
      </c>
      <c r="CN1018" s="2317" t="s">
        <v>451</v>
      </c>
      <c r="CO1018" s="2321">
        <f>CO1016-11</f>
        <v>43220</v>
      </c>
      <c r="CP1018" s="2321">
        <f>CP1016-11</f>
        <v>43248</v>
      </c>
      <c r="CQ1018" s="2321" t="s">
        <v>106</v>
      </c>
      <c r="CR1018" s="971">
        <f>CR1016-11</f>
        <v>43283</v>
      </c>
      <c r="CS1018" s="2321">
        <f>CS1016-11</f>
        <v>42938</v>
      </c>
      <c r="CT1018" s="3399"/>
      <c r="CU1018" s="3399"/>
      <c r="CV1018" s="3399"/>
      <c r="CW1018" s="4169"/>
      <c r="CX1018" s="4169"/>
      <c r="CY1018" s="2746" t="s">
        <v>545</v>
      </c>
      <c r="CZ1018" s="4171">
        <f>CZ1016-11</f>
        <v>43337</v>
      </c>
      <c r="DA1018" s="2746" t="s">
        <v>545</v>
      </c>
    </row>
    <row r="1019" spans="1:105" ht="30" hidden="1" customHeight="1" x14ac:dyDescent="0.25">
      <c r="A1019" s="4729"/>
      <c r="B1019" s="4724"/>
      <c r="C1019" s="1285" t="s">
        <v>524</v>
      </c>
      <c r="D1019" s="1285" t="s">
        <v>422</v>
      </c>
      <c r="E1019" s="90"/>
      <c r="F1019" s="90"/>
      <c r="G1019" s="90"/>
      <c r="H1019" s="90"/>
      <c r="I1019" s="90"/>
      <c r="J1019" s="90"/>
      <c r="K1019" s="13"/>
      <c r="L1019" s="13"/>
      <c r="M1019" s="185"/>
      <c r="N1019" s="181"/>
      <c r="O1019" s="181"/>
      <c r="P1019" s="181"/>
      <c r="Q1019" s="181"/>
      <c r="R1019" s="181"/>
      <c r="S1019" s="181"/>
      <c r="T1019" s="181"/>
      <c r="U1019" s="181"/>
      <c r="V1019" s="181"/>
      <c r="W1019" s="181"/>
      <c r="X1019" s="181"/>
      <c r="Y1019" s="181"/>
      <c r="Z1019" s="181"/>
      <c r="AA1019" s="4265"/>
      <c r="AB1019" s="1"/>
      <c r="AC1019" s="827"/>
      <c r="AD1019" s="827"/>
      <c r="AE1019" s="827"/>
      <c r="AF1019" s="827"/>
      <c r="AG1019" s="1"/>
      <c r="AH1019" s="1"/>
      <c r="AI1019" s="1"/>
      <c r="AJ1019" s="2803"/>
      <c r="AK1019" s="2803"/>
      <c r="AL1019" s="1"/>
      <c r="AM1019" s="1"/>
      <c r="AN1019" s="1"/>
      <c r="AO1019" s="1"/>
      <c r="AP1019" s="1"/>
      <c r="AQ1019" s="1"/>
      <c r="AR1019" s="1"/>
      <c r="AS1019" s="1"/>
      <c r="AT1019" s="1"/>
      <c r="AU1019" s="2803"/>
      <c r="AV1019" s="1"/>
      <c r="AW1019" s="2803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508"/>
      <c r="BJ1019" s="508"/>
      <c r="BK1019" s="1418"/>
      <c r="BL1019" s="1495">
        <f>BL1021+2</f>
        <v>42373</v>
      </c>
      <c r="BM1019" s="1496">
        <f>BM1021+2</f>
        <v>-28</v>
      </c>
      <c r="BN1019" s="1534" t="s">
        <v>450</v>
      </c>
      <c r="BO1019" s="1670">
        <f>BO1021+2</f>
        <v>42388</v>
      </c>
      <c r="BP1019" s="2695" t="s">
        <v>451</v>
      </c>
      <c r="BQ1019" s="2696" t="s">
        <v>451</v>
      </c>
      <c r="BR1019" s="2697" t="s">
        <v>454</v>
      </c>
      <c r="BS1019" s="2335">
        <f>BS1021+2</f>
        <v>42508</v>
      </c>
      <c r="BT1019" s="2701" t="s">
        <v>454</v>
      </c>
      <c r="BU1019" s="2628">
        <f>BU1021+2</f>
        <v>42557</v>
      </c>
      <c r="BV1019" s="2701" t="s">
        <v>545</v>
      </c>
      <c r="BW1019" s="2336">
        <f>BW1021+2</f>
        <v>42627</v>
      </c>
      <c r="BX1019" s="2649" t="s">
        <v>450</v>
      </c>
      <c r="BY1019" s="2336">
        <f>BY1021+2</f>
        <v>42690</v>
      </c>
      <c r="BZ1019" s="2701" t="s">
        <v>546</v>
      </c>
      <c r="CA1019" s="2336">
        <f>CA1021+2</f>
        <v>42746</v>
      </c>
      <c r="CB1019" s="2701" t="s">
        <v>451</v>
      </c>
      <c r="CC1019" s="2336">
        <f>CC1021+2</f>
        <v>42851</v>
      </c>
      <c r="CD1019" s="2336">
        <f>CD1021+2</f>
        <v>42886</v>
      </c>
      <c r="CE1019" s="2336" t="s">
        <v>106</v>
      </c>
      <c r="CF1019" s="2336">
        <f>CF1021+2</f>
        <v>42556</v>
      </c>
      <c r="CG1019" s="2336">
        <f>CG1021+2</f>
        <v>42933</v>
      </c>
      <c r="CH1019" s="2701" t="s">
        <v>545</v>
      </c>
      <c r="CI1019" s="2336">
        <f>CI1021+2</f>
        <v>42967</v>
      </c>
      <c r="CJ1019" s="2701" t="s">
        <v>545</v>
      </c>
      <c r="CK1019" s="2336">
        <f>CK1021+2</f>
        <v>43055</v>
      </c>
      <c r="CL1019" s="2701" t="s">
        <v>546</v>
      </c>
      <c r="CM1019" s="2336">
        <f>CM1021+2</f>
        <v>43097</v>
      </c>
      <c r="CN1019" s="2701" t="s">
        <v>451</v>
      </c>
      <c r="CO1019" s="2336">
        <f>CO1021+2</f>
        <v>43215</v>
      </c>
      <c r="CP1019" s="2336">
        <f>CP1021+2</f>
        <v>43243</v>
      </c>
      <c r="CQ1019" s="2336" t="s">
        <v>106</v>
      </c>
      <c r="CR1019" s="3337">
        <f>CR1021+2</f>
        <v>43278</v>
      </c>
      <c r="CS1019" s="2336">
        <f>CS1021+2</f>
        <v>42933</v>
      </c>
      <c r="CT1019" s="3427"/>
      <c r="CU1019" s="3427"/>
      <c r="CV1019" s="3427"/>
      <c r="CW1019" s="4186"/>
      <c r="CX1019" s="4186"/>
      <c r="CY1019" s="2300" t="s">
        <v>545</v>
      </c>
      <c r="CZ1019" s="4187">
        <f>CZ1021+2</f>
        <v>43332</v>
      </c>
      <c r="DA1019" s="2300" t="s">
        <v>545</v>
      </c>
    </row>
    <row r="1020" spans="1:105" ht="30" hidden="1" customHeight="1" x14ac:dyDescent="0.25">
      <c r="A1020" s="4729"/>
      <c r="B1020" s="4724"/>
      <c r="C1020" s="538" t="s">
        <v>610</v>
      </c>
      <c r="D1020" s="538"/>
      <c r="E1020" s="90"/>
      <c r="F1020" s="90"/>
      <c r="G1020" s="90"/>
      <c r="H1020" s="90"/>
      <c r="I1020" s="90"/>
      <c r="J1020" s="90"/>
      <c r="K1020" s="13"/>
      <c r="L1020" s="13"/>
      <c r="M1020" s="185"/>
      <c r="N1020" s="181"/>
      <c r="O1020" s="181"/>
      <c r="P1020" s="181"/>
      <c r="Q1020" s="181"/>
      <c r="R1020" s="181"/>
      <c r="S1020" s="181"/>
      <c r="T1020" s="181"/>
      <c r="U1020" s="181"/>
      <c r="V1020" s="181"/>
      <c r="W1020" s="181"/>
      <c r="X1020" s="181"/>
      <c r="Y1020" s="181"/>
      <c r="Z1020" s="181"/>
      <c r="AA1020" s="4265"/>
      <c r="AB1020" s="1"/>
      <c r="AC1020" s="827"/>
      <c r="AD1020" s="827"/>
      <c r="AE1020" s="827"/>
      <c r="AF1020" s="827"/>
      <c r="AG1020" s="1"/>
      <c r="AH1020" s="1"/>
      <c r="AI1020" s="1"/>
      <c r="AJ1020" s="2803"/>
      <c r="AK1020" s="2803"/>
      <c r="AL1020" s="1"/>
      <c r="AM1020" s="1"/>
      <c r="AN1020" s="1"/>
      <c r="AO1020" s="1"/>
      <c r="AP1020" s="1"/>
      <c r="AQ1020" s="1"/>
      <c r="AR1020" s="1"/>
      <c r="AS1020" s="1"/>
      <c r="AT1020" s="1"/>
      <c r="AU1020" s="2803"/>
      <c r="AV1020" s="1"/>
      <c r="AW1020" s="2803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8"/>
      <c r="BJ1020" s="18"/>
      <c r="BK1020" s="891"/>
      <c r="BL1020" s="1502"/>
      <c r="BM1020" s="1239"/>
      <c r="BN1020" s="1953"/>
      <c r="BO1020" s="1502"/>
      <c r="BP1020" s="210"/>
      <c r="BQ1020" s="218"/>
      <c r="BR1020" s="960"/>
      <c r="BS1020" s="2320"/>
      <c r="BT1020" s="2317"/>
      <c r="BU1020" s="2624">
        <f>BU1021+1</f>
        <v>42556</v>
      </c>
      <c r="BV1020" s="2317" t="s">
        <v>545</v>
      </c>
      <c r="BW1020" s="2321">
        <f>BW1021+1</f>
        <v>42626</v>
      </c>
      <c r="BX1020" s="2644" t="s">
        <v>450</v>
      </c>
      <c r="BY1020" s="2321">
        <f>BY1021+1</f>
        <v>42689</v>
      </c>
      <c r="BZ1020" s="2317" t="s">
        <v>546</v>
      </c>
      <c r="CA1020" s="2321">
        <f>CA1021+1</f>
        <v>42745</v>
      </c>
      <c r="CB1020" s="2317" t="s">
        <v>451</v>
      </c>
      <c r="CC1020" s="2321">
        <f>CC1021+1</f>
        <v>42850</v>
      </c>
      <c r="CD1020" s="2321">
        <f>CD1021+1</f>
        <v>42885</v>
      </c>
      <c r="CE1020" s="2321" t="s">
        <v>106</v>
      </c>
      <c r="CF1020" s="2321">
        <f>CF1021+1</f>
        <v>42555</v>
      </c>
      <c r="CG1020" s="2321">
        <f>CG1021+1</f>
        <v>42932</v>
      </c>
      <c r="CH1020" s="2317" t="s">
        <v>545</v>
      </c>
      <c r="CI1020" s="2321">
        <f>CI1021+1</f>
        <v>42966</v>
      </c>
      <c r="CJ1020" s="2317" t="s">
        <v>545</v>
      </c>
      <c r="CK1020" s="2321">
        <f>CK1021+1</f>
        <v>43054</v>
      </c>
      <c r="CL1020" s="2317" t="s">
        <v>546</v>
      </c>
      <c r="CM1020" s="2321">
        <f>CM1021+1</f>
        <v>43096</v>
      </c>
      <c r="CN1020" s="2317" t="s">
        <v>451</v>
      </c>
      <c r="CO1020" s="2321">
        <f>CO1021+1</f>
        <v>43214</v>
      </c>
      <c r="CP1020" s="2321">
        <f>CP1021+1</f>
        <v>43242</v>
      </c>
      <c r="CQ1020" s="2321" t="s">
        <v>106</v>
      </c>
      <c r="CR1020" s="971">
        <f>CR1021+1</f>
        <v>43277</v>
      </c>
      <c r="CS1020" s="2321">
        <f>CS1021+1</f>
        <v>42932</v>
      </c>
      <c r="CT1020" s="3399"/>
      <c r="CU1020" s="3399"/>
      <c r="CV1020" s="3399"/>
      <c r="CW1020" s="4169"/>
      <c r="CX1020" s="4169"/>
      <c r="CY1020" s="2746" t="s">
        <v>545</v>
      </c>
      <c r="CZ1020" s="4171">
        <f>CZ1021+1</f>
        <v>43331</v>
      </c>
      <c r="DA1020" s="2746" t="s">
        <v>545</v>
      </c>
    </row>
    <row r="1021" spans="1:105" ht="30" hidden="1" customHeight="1" x14ac:dyDescent="0.25">
      <c r="A1021" s="4729"/>
      <c r="B1021" s="4724"/>
      <c r="C1021" s="1264" t="s">
        <v>498</v>
      </c>
      <c r="D1021" s="1264" t="s">
        <v>419</v>
      </c>
      <c r="E1021" s="90"/>
      <c r="F1021" s="90"/>
      <c r="G1021" s="90"/>
      <c r="H1021" s="90"/>
      <c r="I1021" s="90"/>
      <c r="J1021" s="90"/>
      <c r="K1021" s="13"/>
      <c r="L1021" s="13"/>
      <c r="M1021" s="185"/>
      <c r="N1021" s="181"/>
      <c r="O1021" s="181"/>
      <c r="P1021" s="181"/>
      <c r="Q1021" s="181"/>
      <c r="R1021" s="181"/>
      <c r="S1021" s="181"/>
      <c r="T1021" s="181"/>
      <c r="U1021" s="181"/>
      <c r="V1021" s="181"/>
      <c r="W1021" s="181"/>
      <c r="X1021" s="181"/>
      <c r="Y1021" s="181"/>
      <c r="Z1021" s="181"/>
      <c r="AA1021" s="4265"/>
      <c r="AB1021" s="1"/>
      <c r="AC1021" s="827"/>
      <c r="AD1021" s="827"/>
      <c r="AE1021" s="827"/>
      <c r="AF1021" s="827"/>
      <c r="AG1021" s="1"/>
      <c r="AH1021" s="1"/>
      <c r="AI1021" s="1"/>
      <c r="AJ1021" s="2803"/>
      <c r="AK1021" s="2803"/>
      <c r="AL1021" s="1"/>
      <c r="AM1021" s="1"/>
      <c r="AN1021" s="1"/>
      <c r="AO1021" s="1"/>
      <c r="AP1021" s="1"/>
      <c r="AQ1021" s="1"/>
      <c r="AR1021" s="1"/>
      <c r="AS1021" s="1"/>
      <c r="AT1021" s="1"/>
      <c r="AU1021" s="2803"/>
      <c r="AV1021" s="1"/>
      <c r="AW1021" s="2803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508"/>
      <c r="BJ1021" s="508"/>
      <c r="BK1021" s="1418"/>
      <c r="BL1021" s="1495">
        <f>BL1018-7</f>
        <v>42371</v>
      </c>
      <c r="BM1021" s="1496">
        <f>BM1018-7</f>
        <v>-30</v>
      </c>
      <c r="BN1021" s="1534" t="s">
        <v>450</v>
      </c>
      <c r="BO1021" s="1502">
        <f>BO1018-7</f>
        <v>42386</v>
      </c>
      <c r="BP1021" s="210" t="s">
        <v>451</v>
      </c>
      <c r="BQ1021" s="218" t="s">
        <v>451</v>
      </c>
      <c r="BR1021" s="784" t="s">
        <v>454</v>
      </c>
      <c r="BS1021" s="2320">
        <f>BS1018-7</f>
        <v>42506</v>
      </c>
      <c r="BT1021" s="2317" t="s">
        <v>454</v>
      </c>
      <c r="BU1021" s="2624">
        <f>BU1018-7</f>
        <v>42555</v>
      </c>
      <c r="BV1021" s="2317" t="s">
        <v>545</v>
      </c>
      <c r="BW1021" s="2321">
        <f>BW1018-7</f>
        <v>42625</v>
      </c>
      <c r="BX1021" s="2644" t="s">
        <v>450</v>
      </c>
      <c r="BY1021" s="2321">
        <f>BY1018-7</f>
        <v>42688</v>
      </c>
      <c r="BZ1021" s="2317" t="s">
        <v>546</v>
      </c>
      <c r="CA1021" s="2321">
        <f>CA1018-7</f>
        <v>42744</v>
      </c>
      <c r="CB1021" s="2317" t="s">
        <v>451</v>
      </c>
      <c r="CC1021" s="2321">
        <f>CC1018-7</f>
        <v>42849</v>
      </c>
      <c r="CD1021" s="2321">
        <f>CD1018-7</f>
        <v>42884</v>
      </c>
      <c r="CE1021" s="2321" t="s">
        <v>106</v>
      </c>
      <c r="CF1021" s="2321">
        <f>CF1018-7</f>
        <v>42554</v>
      </c>
      <c r="CG1021" s="2321">
        <f>CG1018-7</f>
        <v>42931</v>
      </c>
      <c r="CH1021" s="2317" t="s">
        <v>545</v>
      </c>
      <c r="CI1021" s="2321">
        <f>CI1018-7</f>
        <v>42965</v>
      </c>
      <c r="CJ1021" s="2317" t="s">
        <v>545</v>
      </c>
      <c r="CK1021" s="2321">
        <f>CK1018-7</f>
        <v>43053</v>
      </c>
      <c r="CL1021" s="2317" t="s">
        <v>546</v>
      </c>
      <c r="CM1021" s="2321">
        <f>CM1018-7</f>
        <v>43095</v>
      </c>
      <c r="CN1021" s="2317" t="s">
        <v>451</v>
      </c>
      <c r="CO1021" s="2321">
        <f>CO1018-7</f>
        <v>43213</v>
      </c>
      <c r="CP1021" s="2321">
        <f>CP1018-7</f>
        <v>43241</v>
      </c>
      <c r="CQ1021" s="2321" t="s">
        <v>106</v>
      </c>
      <c r="CR1021" s="971">
        <f>CR1018-7</f>
        <v>43276</v>
      </c>
      <c r="CS1021" s="2321">
        <f>CS1018-7</f>
        <v>42931</v>
      </c>
      <c r="CT1021" s="3399"/>
      <c r="CU1021" s="3399"/>
      <c r="CV1021" s="3399"/>
      <c r="CW1021" s="4169"/>
      <c r="CX1021" s="4169"/>
      <c r="CY1021" s="2746" t="s">
        <v>545</v>
      </c>
      <c r="CZ1021" s="4171">
        <f>CZ1018-7</f>
        <v>43330</v>
      </c>
      <c r="DA1021" s="2746" t="s">
        <v>545</v>
      </c>
    </row>
    <row r="1022" spans="1:105" ht="30" hidden="1" customHeight="1" x14ac:dyDescent="0.25">
      <c r="A1022" s="4729"/>
      <c r="B1022" s="4724"/>
      <c r="C1022" s="1900" t="s">
        <v>609</v>
      </c>
      <c r="D1022" s="2875"/>
      <c r="E1022" s="2718"/>
      <c r="F1022" s="2718"/>
      <c r="G1022" s="2718"/>
      <c r="H1022" s="2718"/>
      <c r="I1022" s="2718"/>
      <c r="J1022" s="2718"/>
      <c r="K1022" s="2719"/>
      <c r="L1022" s="2719"/>
      <c r="M1022" s="3338"/>
      <c r="N1022" s="1377"/>
      <c r="O1022" s="1377"/>
      <c r="P1022" s="1377"/>
      <c r="Q1022" s="1377"/>
      <c r="R1022" s="1377"/>
      <c r="S1022" s="1377"/>
      <c r="T1022" s="1377"/>
      <c r="U1022" s="1377"/>
      <c r="V1022" s="1377"/>
      <c r="W1022" s="1377"/>
      <c r="X1022" s="1377"/>
      <c r="Y1022" s="1377"/>
      <c r="Z1022" s="1377"/>
      <c r="AA1022" s="1378"/>
      <c r="AB1022" s="1376"/>
      <c r="AC1022" s="1379"/>
      <c r="AD1022" s="1379"/>
      <c r="AE1022" s="1379"/>
      <c r="AF1022" s="1379"/>
      <c r="AG1022" s="1376"/>
      <c r="AH1022" s="1376"/>
      <c r="AI1022" s="1376"/>
      <c r="AJ1022" s="1380"/>
      <c r="AK1022" s="1380"/>
      <c r="AL1022" s="1376"/>
      <c r="AM1022" s="1376"/>
      <c r="AN1022" s="1376"/>
      <c r="AO1022" s="1376"/>
      <c r="AP1022" s="1376"/>
      <c r="AQ1022" s="1376"/>
      <c r="AR1022" s="1376"/>
      <c r="AS1022" s="1376"/>
      <c r="AT1022" s="1376"/>
      <c r="AU1022" s="1380"/>
      <c r="AV1022" s="1376"/>
      <c r="AW1022" s="1380"/>
      <c r="AX1022" s="1376"/>
      <c r="AY1022" s="1376"/>
      <c r="AZ1022" s="1376"/>
      <c r="BA1022" s="1376"/>
      <c r="BB1022" s="1376"/>
      <c r="BC1022" s="1376"/>
      <c r="BD1022" s="1376"/>
      <c r="BE1022" s="1376"/>
      <c r="BF1022" s="1376"/>
      <c r="BG1022" s="1376"/>
      <c r="BH1022" s="1376"/>
      <c r="BI1022" s="2720"/>
      <c r="BJ1022" s="2720"/>
      <c r="BK1022" s="2721"/>
      <c r="BL1022" s="1485"/>
      <c r="BM1022" s="1737"/>
      <c r="BN1022" s="2722"/>
      <c r="BO1022" s="1485"/>
      <c r="BP1022" s="1342"/>
      <c r="BQ1022" s="1352"/>
      <c r="BR1022" s="2292" t="str">
        <f>BR1023</f>
        <v>Same as 1/30</v>
      </c>
      <c r="BS1022" s="2723">
        <f t="shared" ref="BS1022:DA1022" si="1149">BS1023</f>
        <v>42507</v>
      </c>
      <c r="BT1022" s="2295" t="str">
        <f t="shared" si="1149"/>
        <v>Same as 1/30</v>
      </c>
      <c r="BU1022" s="2622">
        <f t="shared" si="1149"/>
        <v>42550</v>
      </c>
      <c r="BV1022" s="2295" t="str">
        <f t="shared" si="1149"/>
        <v>Same as 3/30</v>
      </c>
      <c r="BW1022" s="2309">
        <f t="shared" si="1149"/>
        <v>42620</v>
      </c>
      <c r="BX1022" s="2647" t="str">
        <f t="shared" si="1149"/>
        <v>Same as 6/30</v>
      </c>
      <c r="BY1022" s="2309">
        <f t="shared" si="1149"/>
        <v>42683</v>
      </c>
      <c r="BZ1022" s="2295" t="str">
        <f t="shared" si="1149"/>
        <v>Same as 7/30</v>
      </c>
      <c r="CA1022" s="2309">
        <f t="shared" si="1149"/>
        <v>42739</v>
      </c>
      <c r="CB1022" s="2295" t="str">
        <f t="shared" si="1149"/>
        <v>Same as 9/30</v>
      </c>
      <c r="CC1022" s="2309">
        <f t="shared" si="1149"/>
        <v>42844</v>
      </c>
      <c r="CD1022" s="2309">
        <f t="shared" si="1149"/>
        <v>42879</v>
      </c>
      <c r="CE1022" s="2309" t="s">
        <v>106</v>
      </c>
      <c r="CF1022" s="2309">
        <f t="shared" si="1149"/>
        <v>42549</v>
      </c>
      <c r="CG1022" s="2309">
        <f t="shared" si="1149"/>
        <v>42926</v>
      </c>
      <c r="CH1022" s="2295" t="str">
        <f t="shared" si="1149"/>
        <v>Same as 3/30</v>
      </c>
      <c r="CI1022" s="2309">
        <f t="shared" si="1149"/>
        <v>42960</v>
      </c>
      <c r="CJ1022" s="2295" t="str">
        <f t="shared" si="1149"/>
        <v>Same as 3/30</v>
      </c>
      <c r="CK1022" s="2309">
        <f t="shared" si="1149"/>
        <v>43048</v>
      </c>
      <c r="CL1022" s="2295" t="str">
        <f t="shared" si="1149"/>
        <v>Same as 7/30</v>
      </c>
      <c r="CM1022" s="2309">
        <f t="shared" si="1149"/>
        <v>43090</v>
      </c>
      <c r="CN1022" s="2295" t="str">
        <f t="shared" si="1149"/>
        <v>Same as 9/30</v>
      </c>
      <c r="CO1022" s="2309">
        <f t="shared" si="1149"/>
        <v>43208</v>
      </c>
      <c r="CP1022" s="2309">
        <f t="shared" si="1149"/>
        <v>43236</v>
      </c>
      <c r="CQ1022" s="2309" t="s">
        <v>106</v>
      </c>
      <c r="CR1022" s="3339">
        <f t="shared" si="1149"/>
        <v>43271</v>
      </c>
      <c r="CS1022" s="2309">
        <f t="shared" si="1149"/>
        <v>42926</v>
      </c>
      <c r="CT1022" s="3428"/>
      <c r="CU1022" s="3428"/>
      <c r="CV1022" s="3428"/>
      <c r="CW1022" s="4188"/>
      <c r="CX1022" s="4188"/>
      <c r="CY1022" s="3827" t="str">
        <f t="shared" si="1149"/>
        <v>Same as 3/30</v>
      </c>
      <c r="CZ1022" s="4165">
        <f t="shared" si="1149"/>
        <v>43325</v>
      </c>
      <c r="DA1022" s="3827" t="str">
        <f t="shared" si="1149"/>
        <v>Same as 3/30</v>
      </c>
    </row>
    <row r="1023" spans="1:105" ht="30" hidden="1" customHeight="1" x14ac:dyDescent="0.25">
      <c r="A1023" s="4729"/>
      <c r="B1023" s="4724"/>
      <c r="C1023" s="1299" t="s">
        <v>649</v>
      </c>
      <c r="D1023" s="1299" t="s">
        <v>422</v>
      </c>
      <c r="E1023" s="90"/>
      <c r="F1023" s="90"/>
      <c r="G1023" s="90"/>
      <c r="H1023" s="90"/>
      <c r="I1023" s="90"/>
      <c r="J1023" s="90"/>
      <c r="K1023" s="13"/>
      <c r="L1023" s="13"/>
      <c r="M1023" s="185"/>
      <c r="N1023" s="181"/>
      <c r="O1023" s="181"/>
      <c r="P1023" s="181"/>
      <c r="Q1023" s="181"/>
      <c r="R1023" s="181"/>
      <c r="S1023" s="181"/>
      <c r="T1023" s="181"/>
      <c r="U1023" s="181"/>
      <c r="V1023" s="181"/>
      <c r="W1023" s="181"/>
      <c r="X1023" s="181"/>
      <c r="Y1023" s="181"/>
      <c r="Z1023" s="181"/>
      <c r="AA1023" s="4265"/>
      <c r="AB1023" s="1"/>
      <c r="AC1023" s="827"/>
      <c r="AD1023" s="827"/>
      <c r="AE1023" s="827"/>
      <c r="AF1023" s="827"/>
      <c r="AG1023" s="1"/>
      <c r="AH1023" s="1"/>
      <c r="AI1023" s="1"/>
      <c r="AJ1023" s="2803"/>
      <c r="AK1023" s="2803"/>
      <c r="AL1023" s="1"/>
      <c r="AM1023" s="1"/>
      <c r="AN1023" s="1"/>
      <c r="AO1023" s="1"/>
      <c r="AP1023" s="1"/>
      <c r="AQ1023" s="1"/>
      <c r="AR1023" s="1"/>
      <c r="AS1023" s="1"/>
      <c r="AT1023" s="1"/>
      <c r="AU1023" s="2803"/>
      <c r="AV1023" s="1"/>
      <c r="AW1023" s="2803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508"/>
      <c r="BJ1023" s="508"/>
      <c r="BK1023" s="1418"/>
      <c r="BL1023" s="1498">
        <f>BL1021-5</f>
        <v>42366</v>
      </c>
      <c r="BM1023" s="1499">
        <f>BM1021-5</f>
        <v>-35</v>
      </c>
      <c r="BN1023" s="1535" t="s">
        <v>450</v>
      </c>
      <c r="BO1023" s="1504">
        <f>BO1021-5</f>
        <v>42381</v>
      </c>
      <c r="BP1023" s="1272" t="s">
        <v>451</v>
      </c>
      <c r="BQ1023" s="1353" t="s">
        <v>451</v>
      </c>
      <c r="BR1023" s="2337" t="s">
        <v>454</v>
      </c>
      <c r="BS1023" s="2326">
        <v>42507</v>
      </c>
      <c r="BT1023" s="2338" t="s">
        <v>454</v>
      </c>
      <c r="BU1023" s="2629">
        <f>BU1021-5</f>
        <v>42550</v>
      </c>
      <c r="BV1023" s="2338" t="s">
        <v>545</v>
      </c>
      <c r="BW1023" s="2325">
        <f>BW1021-5</f>
        <v>42620</v>
      </c>
      <c r="BX1023" s="2338" t="s">
        <v>450</v>
      </c>
      <c r="BY1023" s="2325">
        <f>BY1021-5</f>
        <v>42683</v>
      </c>
      <c r="BZ1023" s="2338" t="s">
        <v>546</v>
      </c>
      <c r="CA1023" s="2325">
        <f>CA1021-5</f>
        <v>42739</v>
      </c>
      <c r="CB1023" s="2338" t="s">
        <v>451</v>
      </c>
      <c r="CC1023" s="2325">
        <f>CC1021-5</f>
        <v>42844</v>
      </c>
      <c r="CD1023" s="2325">
        <f>CD1021-5</f>
        <v>42879</v>
      </c>
      <c r="CE1023" s="2325" t="s">
        <v>106</v>
      </c>
      <c r="CF1023" s="2325">
        <f>CF1021-5</f>
        <v>42549</v>
      </c>
      <c r="CG1023" s="2325">
        <f>CG1021-5</f>
        <v>42926</v>
      </c>
      <c r="CH1023" s="2338" t="s">
        <v>545</v>
      </c>
      <c r="CI1023" s="2325">
        <f>CI1021-5</f>
        <v>42960</v>
      </c>
      <c r="CJ1023" s="2338" t="s">
        <v>545</v>
      </c>
      <c r="CK1023" s="2325">
        <f>CK1021-5</f>
        <v>43048</v>
      </c>
      <c r="CL1023" s="2338" t="s">
        <v>546</v>
      </c>
      <c r="CM1023" s="2325">
        <f>CM1021-5</f>
        <v>43090</v>
      </c>
      <c r="CN1023" s="2338" t="s">
        <v>451</v>
      </c>
      <c r="CO1023" s="2325">
        <f>CO1021-5</f>
        <v>43208</v>
      </c>
      <c r="CP1023" s="2325">
        <f>CP1021-5</f>
        <v>43236</v>
      </c>
      <c r="CQ1023" s="2325" t="s">
        <v>106</v>
      </c>
      <c r="CR1023" s="2109">
        <f>CR1021-5</f>
        <v>43271</v>
      </c>
      <c r="CS1023" s="2325">
        <f>CS1021-5</f>
        <v>42926</v>
      </c>
      <c r="CT1023" s="3429"/>
      <c r="CU1023" s="3429"/>
      <c r="CV1023" s="3429"/>
      <c r="CW1023" s="4189"/>
      <c r="CX1023" s="4189"/>
      <c r="CY1023" s="4190" t="s">
        <v>545</v>
      </c>
      <c r="CZ1023" s="4191">
        <f>CZ1021-5</f>
        <v>43325</v>
      </c>
      <c r="DA1023" s="4190" t="s">
        <v>545</v>
      </c>
    </row>
    <row r="1024" spans="1:105" ht="30" hidden="1" customHeight="1" thickBot="1" x14ac:dyDescent="0.3">
      <c r="A1024" s="4729"/>
      <c r="B1024" s="4724"/>
      <c r="C1024" s="1455" t="s">
        <v>534</v>
      </c>
      <c r="D1024" s="1572"/>
      <c r="E1024" s="3120"/>
      <c r="F1024" s="3120"/>
      <c r="G1024" s="3120"/>
      <c r="H1024" s="3120"/>
      <c r="I1024" s="3120"/>
      <c r="J1024" s="3120"/>
      <c r="K1024" s="3340"/>
      <c r="L1024" s="3340"/>
      <c r="M1024" s="3341"/>
      <c r="N1024" s="267"/>
      <c r="O1024" s="267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4266"/>
      <c r="AB1024" s="130"/>
      <c r="AC1024" s="3122"/>
      <c r="AD1024" s="3122"/>
      <c r="AE1024" s="3122"/>
      <c r="AF1024" s="3122"/>
      <c r="AG1024" s="130"/>
      <c r="AH1024" s="130"/>
      <c r="AI1024" s="130"/>
      <c r="AJ1024" s="2236"/>
      <c r="AK1024" s="2236"/>
      <c r="AL1024" s="130"/>
      <c r="AM1024" s="130"/>
      <c r="AN1024" s="130"/>
      <c r="AO1024" s="130"/>
      <c r="AP1024" s="130"/>
      <c r="AQ1024" s="130"/>
      <c r="AR1024" s="130"/>
      <c r="AS1024" s="130"/>
      <c r="AT1024" s="130"/>
      <c r="AU1024" s="2236"/>
      <c r="AV1024" s="130"/>
      <c r="AW1024" s="2236"/>
      <c r="AX1024" s="130"/>
      <c r="AY1024" s="130"/>
      <c r="AZ1024" s="130"/>
      <c r="BA1024" s="130"/>
      <c r="BB1024" s="130"/>
      <c r="BC1024" s="130"/>
      <c r="BD1024" s="130"/>
      <c r="BE1024" s="130"/>
      <c r="BF1024" s="130"/>
      <c r="BG1024" s="130"/>
      <c r="BH1024" s="130"/>
      <c r="BI1024" s="3342"/>
      <c r="BJ1024" s="3342"/>
      <c r="BK1024" s="1261"/>
      <c r="BL1024" s="1500"/>
      <c r="BM1024" s="1501"/>
      <c r="BN1024" s="1538"/>
      <c r="BO1024" s="3343">
        <f t="shared" ref="BO1024:CD1024" si="1150">BO249</f>
        <v>42411</v>
      </c>
      <c r="BP1024" s="3343">
        <f t="shared" si="1150"/>
        <v>42444</v>
      </c>
      <c r="BQ1024" s="3343">
        <f t="shared" si="1150"/>
        <v>42479</v>
      </c>
      <c r="BR1024" s="2710">
        <f t="shared" si="1150"/>
        <v>42507</v>
      </c>
      <c r="BS1024" s="2715" t="str">
        <f t="shared" si="1150"/>
        <v>Same as 12/30</v>
      </c>
      <c r="BT1024" s="2709">
        <f t="shared" si="1150"/>
        <v>42542</v>
      </c>
      <c r="BU1024" s="2708">
        <f t="shared" si="1150"/>
        <v>42570</v>
      </c>
      <c r="BV1024" s="2709">
        <f t="shared" si="1150"/>
        <v>42612</v>
      </c>
      <c r="BW1024" s="2710">
        <f t="shared" si="1150"/>
        <v>42640</v>
      </c>
      <c r="BX1024" s="2709">
        <f t="shared" si="1150"/>
        <v>42668</v>
      </c>
      <c r="BY1024" s="2710">
        <f t="shared" si="1150"/>
        <v>42710</v>
      </c>
      <c r="BZ1024" s="2709">
        <f t="shared" si="1150"/>
        <v>42724</v>
      </c>
      <c r="CA1024" s="2710">
        <f t="shared" si="1150"/>
        <v>42780</v>
      </c>
      <c r="CB1024" s="2709">
        <f t="shared" si="1150"/>
        <v>42815</v>
      </c>
      <c r="CC1024" s="3344">
        <f t="shared" si="1150"/>
        <v>42850</v>
      </c>
      <c r="CD1024" s="3344">
        <f t="shared" si="1150"/>
        <v>42878</v>
      </c>
      <c r="CE1024" s="3344" t="s">
        <v>106</v>
      </c>
      <c r="CF1024" s="3344">
        <f t="shared" ref="CF1024:CP1024" si="1151">CF249</f>
        <v>42549</v>
      </c>
      <c r="CG1024" s="2710">
        <f t="shared" si="1151"/>
        <v>42955</v>
      </c>
      <c r="CH1024" s="2709">
        <f t="shared" si="1151"/>
        <v>42976</v>
      </c>
      <c r="CI1024" s="2710">
        <f t="shared" si="1151"/>
        <v>43004</v>
      </c>
      <c r="CJ1024" s="2709">
        <f t="shared" si="1151"/>
        <v>43039</v>
      </c>
      <c r="CK1024" s="2710">
        <f t="shared" si="1151"/>
        <v>43081</v>
      </c>
      <c r="CL1024" s="2709">
        <f t="shared" si="1151"/>
        <v>43102</v>
      </c>
      <c r="CM1024" s="2710">
        <f t="shared" si="1151"/>
        <v>43137</v>
      </c>
      <c r="CN1024" s="2709">
        <f t="shared" si="1151"/>
        <v>43179</v>
      </c>
      <c r="CO1024" s="3344">
        <f t="shared" si="1151"/>
        <v>43214</v>
      </c>
      <c r="CP1024" s="3344">
        <f t="shared" si="1151"/>
        <v>43242</v>
      </c>
      <c r="CQ1024" s="3344" t="s">
        <v>106</v>
      </c>
      <c r="CR1024" s="3345">
        <f>CR249</f>
        <v>43284</v>
      </c>
      <c r="CS1024" s="2710">
        <f>CS249</f>
        <v>43305</v>
      </c>
      <c r="CT1024" s="3430"/>
      <c r="CU1024" s="3430"/>
      <c r="CV1024" s="3430"/>
      <c r="CW1024" s="4192"/>
      <c r="CX1024" s="4192"/>
      <c r="CY1024" s="4193">
        <f>CY249</f>
        <v>43494</v>
      </c>
      <c r="CZ1024" s="4194">
        <f>CZ249</f>
        <v>43536</v>
      </c>
      <c r="DA1024" s="4193">
        <f>DA249</f>
        <v>43564</v>
      </c>
    </row>
    <row r="1025" spans="1:105" ht="1.5" hidden="1" customHeight="1" thickBot="1" x14ac:dyDescent="0.3">
      <c r="A1025" s="4729"/>
      <c r="B1025" s="4724"/>
      <c r="C1025" s="2725"/>
      <c r="D1025" s="3305"/>
      <c r="E1025" s="2727"/>
      <c r="F1025" s="2727"/>
      <c r="G1025" s="2727"/>
      <c r="H1025" s="2727"/>
      <c r="I1025" s="2727"/>
      <c r="J1025" s="2727"/>
      <c r="K1025" s="2728"/>
      <c r="L1025" s="2728"/>
      <c r="M1025" s="2729"/>
      <c r="N1025" s="2730"/>
      <c r="O1025" s="2730"/>
      <c r="P1025" s="2730"/>
      <c r="Q1025" s="2730"/>
      <c r="R1025" s="2730"/>
      <c r="S1025" s="2730"/>
      <c r="T1025" s="2730"/>
      <c r="U1025" s="2730"/>
      <c r="V1025" s="2730"/>
      <c r="W1025" s="2730"/>
      <c r="X1025" s="2730"/>
      <c r="Y1025" s="2730"/>
      <c r="Z1025" s="2730"/>
      <c r="AA1025" s="2731"/>
      <c r="AB1025" s="487"/>
      <c r="AC1025" s="2732"/>
      <c r="AD1025" s="2732"/>
      <c r="AE1025" s="2732"/>
      <c r="AF1025" s="2732"/>
      <c r="AG1025" s="487"/>
      <c r="AH1025" s="487"/>
      <c r="AI1025" s="487"/>
      <c r="AJ1025" s="2733"/>
      <c r="AK1025" s="2733"/>
      <c r="AL1025" s="487"/>
      <c r="AM1025" s="487"/>
      <c r="AN1025" s="487"/>
      <c r="AO1025" s="487"/>
      <c r="AP1025" s="487"/>
      <c r="AQ1025" s="487"/>
      <c r="AR1025" s="487"/>
      <c r="AS1025" s="487"/>
      <c r="AT1025" s="487"/>
      <c r="AU1025" s="2733"/>
      <c r="AV1025" s="487"/>
      <c r="AW1025" s="2733"/>
      <c r="AX1025" s="487"/>
      <c r="AY1025" s="487"/>
      <c r="AZ1025" s="487"/>
      <c r="BA1025" s="487"/>
      <c r="BB1025" s="487"/>
      <c r="BC1025" s="487"/>
      <c r="BD1025" s="487"/>
      <c r="BE1025" s="487"/>
      <c r="BF1025" s="487"/>
      <c r="BG1025" s="487"/>
      <c r="BH1025" s="487"/>
      <c r="BI1025" s="3306"/>
      <c r="BJ1025" s="3306"/>
      <c r="BK1025" s="3307"/>
      <c r="BL1025" s="3308"/>
      <c r="BM1025" s="3309"/>
      <c r="BN1025" s="3310"/>
      <c r="BO1025" s="3311"/>
      <c r="BP1025" s="3312"/>
      <c r="BQ1025" s="3312"/>
      <c r="BR1025" s="2735"/>
      <c r="BS1025" s="2736"/>
      <c r="BT1025" s="2737"/>
      <c r="BU1025" s="2738"/>
      <c r="BV1025" s="2737"/>
      <c r="BW1025" s="2739"/>
      <c r="BX1025" s="2740"/>
      <c r="BY1025" s="2735"/>
      <c r="BZ1025" s="2737"/>
      <c r="CA1025" s="2739"/>
      <c r="CB1025" s="2740"/>
      <c r="CC1025" s="2741"/>
      <c r="CD1025" s="2741"/>
      <c r="CE1025" s="2741"/>
      <c r="CF1025" s="2741"/>
      <c r="CG1025" s="2735"/>
      <c r="CH1025" s="2926"/>
      <c r="CI1025" s="2927"/>
      <c r="CJ1025" s="2928"/>
      <c r="CK1025" s="2735"/>
      <c r="CL1025" s="2737"/>
      <c r="CM1025" s="2739"/>
      <c r="CN1025" s="2740"/>
      <c r="CO1025" s="2741"/>
      <c r="CP1025" s="2741"/>
      <c r="CQ1025" s="2741"/>
      <c r="CR1025" s="2741"/>
      <c r="CS1025" s="2735"/>
      <c r="CT1025" s="3418"/>
      <c r="CU1025" s="3418"/>
      <c r="CV1025" s="3418"/>
      <c r="CW1025" s="4152"/>
      <c r="CX1025" s="4152"/>
      <c r="CY1025" s="4153"/>
      <c r="CZ1025" s="4154"/>
      <c r="DA1025" s="4155"/>
    </row>
    <row r="1026" spans="1:105" ht="30" hidden="1" customHeight="1" x14ac:dyDescent="0.25">
      <c r="A1026" s="4729"/>
      <c r="B1026" s="4724"/>
      <c r="C1026" s="1299" t="s">
        <v>470</v>
      </c>
      <c r="D1026" s="1299"/>
      <c r="E1026" s="90"/>
      <c r="F1026" s="90"/>
      <c r="G1026" s="90"/>
      <c r="H1026" s="90"/>
      <c r="I1026" s="90"/>
      <c r="J1026" s="90"/>
      <c r="K1026" s="13"/>
      <c r="L1026" s="13"/>
      <c r="M1026" s="189"/>
      <c r="AB1026" s="15"/>
      <c r="BI1026" s="508"/>
      <c r="BJ1026" s="508"/>
      <c r="BK1026" s="1418"/>
      <c r="BL1026" s="1498"/>
      <c r="BM1026" s="1499"/>
      <c r="BN1026" s="1535"/>
      <c r="BO1026" s="1504">
        <f>BO1023-7</f>
        <v>42374</v>
      </c>
      <c r="BP1026" s="1272" t="s">
        <v>451</v>
      </c>
      <c r="BQ1026" s="1353" t="s">
        <v>451</v>
      </c>
      <c r="BR1026" s="2712" t="s">
        <v>454</v>
      </c>
      <c r="BS1026" s="2713">
        <f>BS1023-1</f>
        <v>42506</v>
      </c>
      <c r="BT1026" s="2714" t="s">
        <v>454</v>
      </c>
      <c r="BU1026" s="2703">
        <f>BU1023-7</f>
        <v>42543</v>
      </c>
      <c r="BV1026" s="2704" t="s">
        <v>545</v>
      </c>
      <c r="BW1026" s="2704" t="s">
        <v>545</v>
      </c>
      <c r="BX1026" s="2705" t="s">
        <v>545</v>
      </c>
      <c r="BY1026" s="2703">
        <f>BY1023-7</f>
        <v>42676</v>
      </c>
      <c r="BZ1026" s="2704" t="s">
        <v>546</v>
      </c>
      <c r="CA1026" s="2704" t="s">
        <v>546</v>
      </c>
      <c r="CB1026" s="2705" t="s">
        <v>546</v>
      </c>
      <c r="CC1026" s="2703">
        <f>CC1023-7</f>
        <v>42837</v>
      </c>
      <c r="CD1026" s="2704" t="s">
        <v>659</v>
      </c>
      <c r="CE1026" s="2704" t="s">
        <v>659</v>
      </c>
      <c r="CF1026" s="2704" t="s">
        <v>659</v>
      </c>
      <c r="CG1026" s="2703">
        <f>CG1023-7</f>
        <v>42919</v>
      </c>
      <c r="CH1026" s="2704" t="s">
        <v>545</v>
      </c>
      <c r="CI1026" s="2704" t="s">
        <v>545</v>
      </c>
      <c r="CJ1026" s="2705" t="s">
        <v>545</v>
      </c>
      <c r="CK1026" s="2703">
        <f>CK1023-7</f>
        <v>43041</v>
      </c>
      <c r="CL1026" s="2704" t="s">
        <v>546</v>
      </c>
      <c r="CM1026" s="2704" t="s">
        <v>546</v>
      </c>
      <c r="CN1026" s="2705" t="s">
        <v>546</v>
      </c>
      <c r="CO1026" s="2703">
        <f>CO1023-7</f>
        <v>43201</v>
      </c>
      <c r="CP1026" s="2704" t="s">
        <v>659</v>
      </c>
      <c r="CQ1026" s="2704" t="s">
        <v>659</v>
      </c>
      <c r="CR1026" s="2704" t="s">
        <v>659</v>
      </c>
      <c r="CS1026" s="2703">
        <f>CS1023-7</f>
        <v>42919</v>
      </c>
      <c r="CT1026" s="3431"/>
      <c r="CU1026" s="3431"/>
      <c r="CV1026" s="3431"/>
      <c r="CW1026" s="4195"/>
      <c r="CX1026" s="4195"/>
      <c r="CY1026" s="4196" t="s">
        <v>545</v>
      </c>
      <c r="CZ1026" s="4196" t="s">
        <v>545</v>
      </c>
      <c r="DA1026" s="4179" t="s">
        <v>545</v>
      </c>
    </row>
    <row r="1027" spans="1:105" ht="30" hidden="1" customHeight="1" x14ac:dyDescent="0.25">
      <c r="A1027" s="4729"/>
      <c r="B1027" s="4724"/>
      <c r="C1027" s="1264" t="s">
        <v>503</v>
      </c>
      <c r="D1027" s="1264" t="s">
        <v>421</v>
      </c>
      <c r="E1027" s="90"/>
      <c r="F1027" s="90"/>
      <c r="G1027" s="90"/>
      <c r="H1027" s="90"/>
      <c r="I1027" s="90"/>
      <c r="J1027" s="90"/>
      <c r="K1027" s="13"/>
      <c r="L1027" s="13"/>
      <c r="M1027" s="189"/>
      <c r="AB1027" s="15"/>
      <c r="BI1027" s="508"/>
      <c r="BJ1027" s="508"/>
      <c r="BK1027" s="1418"/>
      <c r="BL1027" s="1495">
        <f>BL1023-6</f>
        <v>42360</v>
      </c>
      <c r="BM1027" s="1496">
        <f>BM1023-6</f>
        <v>-41</v>
      </c>
      <c r="BN1027" s="1534" t="s">
        <v>450</v>
      </c>
      <c r="BO1027" s="1502">
        <f>BO1023-6</f>
        <v>42375</v>
      </c>
      <c r="BP1027" s="210" t="s">
        <v>451</v>
      </c>
      <c r="BQ1027" s="218" t="s">
        <v>451</v>
      </c>
      <c r="BR1027" s="960" t="s">
        <v>454</v>
      </c>
      <c r="BS1027" s="2559">
        <f>BS1023-6</f>
        <v>42501</v>
      </c>
      <c r="BT1027" s="777" t="s">
        <v>454</v>
      </c>
      <c r="BU1027" s="2321">
        <f>BU1023-6</f>
        <v>42544</v>
      </c>
      <c r="BV1027" s="2334" t="s">
        <v>545</v>
      </c>
      <c r="BW1027" s="2334" t="s">
        <v>545</v>
      </c>
      <c r="BX1027" s="2317" t="s">
        <v>545</v>
      </c>
      <c r="BY1027" s="2321">
        <f>BY1026-6</f>
        <v>42670</v>
      </c>
      <c r="BZ1027" s="2334" t="s">
        <v>546</v>
      </c>
      <c r="CA1027" s="2334" t="s">
        <v>546</v>
      </c>
      <c r="CB1027" s="2317" t="s">
        <v>546</v>
      </c>
      <c r="CC1027" s="2321">
        <f>CC1026-6</f>
        <v>42831</v>
      </c>
      <c r="CD1027" s="2321" t="s">
        <v>659</v>
      </c>
      <c r="CE1027" s="2321" t="s">
        <v>659</v>
      </c>
      <c r="CF1027" s="2321" t="s">
        <v>659</v>
      </c>
      <c r="CG1027" s="2321">
        <f>CG1026-6</f>
        <v>42913</v>
      </c>
      <c r="CH1027" s="2334" t="s">
        <v>545</v>
      </c>
      <c r="CI1027" s="2334" t="s">
        <v>545</v>
      </c>
      <c r="CJ1027" s="2317" t="s">
        <v>545</v>
      </c>
      <c r="CK1027" s="2321">
        <f>CK1026-6</f>
        <v>43035</v>
      </c>
      <c r="CL1027" s="2334" t="s">
        <v>546</v>
      </c>
      <c r="CM1027" s="2334" t="s">
        <v>546</v>
      </c>
      <c r="CN1027" s="2317" t="s">
        <v>546</v>
      </c>
      <c r="CO1027" s="2321">
        <f>CO1026-6</f>
        <v>43195</v>
      </c>
      <c r="CP1027" s="2321" t="s">
        <v>659</v>
      </c>
      <c r="CQ1027" s="2321" t="s">
        <v>659</v>
      </c>
      <c r="CR1027" s="2321" t="s">
        <v>659</v>
      </c>
      <c r="CS1027" s="2321">
        <f>CS1026-6</f>
        <v>42913</v>
      </c>
      <c r="CT1027" s="2749"/>
      <c r="CU1027" s="2749"/>
      <c r="CV1027" s="2749"/>
      <c r="CW1027" s="4197"/>
      <c r="CX1027" s="4197"/>
      <c r="CY1027" s="2896" t="s">
        <v>545</v>
      </c>
      <c r="CZ1027" s="2896" t="s">
        <v>545</v>
      </c>
      <c r="DA1027" s="2746" t="s">
        <v>545</v>
      </c>
    </row>
    <row r="1028" spans="1:105" ht="30" hidden="1" customHeight="1" x14ac:dyDescent="0.25">
      <c r="A1028" s="4729"/>
      <c r="B1028" s="4724"/>
      <c r="C1028" s="1543" t="s">
        <v>533</v>
      </c>
      <c r="D1028" s="1543"/>
      <c r="E1028" s="90"/>
      <c r="F1028" s="90"/>
      <c r="G1028" s="90"/>
      <c r="H1028" s="90"/>
      <c r="I1028" s="90"/>
      <c r="J1028" s="90"/>
      <c r="K1028" s="13"/>
      <c r="L1028" s="13"/>
      <c r="M1028" s="189"/>
      <c r="AB1028" s="15"/>
      <c r="BI1028" s="508"/>
      <c r="BJ1028" s="508"/>
      <c r="BK1028" s="1418"/>
      <c r="BL1028" s="1495"/>
      <c r="BM1028" s="1496"/>
      <c r="BN1028" s="1534"/>
      <c r="BO1028" s="1547">
        <f>BO1029+2</f>
        <v>42369</v>
      </c>
      <c r="BP1028" s="1548" t="s">
        <v>451</v>
      </c>
      <c r="BQ1028" s="1677" t="s">
        <v>451</v>
      </c>
      <c r="BR1028" s="2339" t="s">
        <v>454</v>
      </c>
      <c r="BS1028" s="2559">
        <f>BS1029+2</f>
        <v>42495</v>
      </c>
      <c r="BT1028" s="2340" t="s">
        <v>454</v>
      </c>
      <c r="BU1028" s="2341">
        <f>BU1029+2</f>
        <v>42538</v>
      </c>
      <c r="BV1028" s="2342" t="s">
        <v>545</v>
      </c>
      <c r="BW1028" s="2342" t="s">
        <v>545</v>
      </c>
      <c r="BX1028" s="2343" t="s">
        <v>545</v>
      </c>
      <c r="BY1028" s="2341">
        <f>BY1029+2</f>
        <v>42671</v>
      </c>
      <c r="BZ1028" s="2342" t="s">
        <v>546</v>
      </c>
      <c r="CA1028" s="2342" t="s">
        <v>546</v>
      </c>
      <c r="CB1028" s="2343" t="s">
        <v>546</v>
      </c>
      <c r="CC1028" s="2341">
        <f>CC1029+2</f>
        <v>42832</v>
      </c>
      <c r="CD1028" s="2341" t="s">
        <v>659</v>
      </c>
      <c r="CE1028" s="2341" t="s">
        <v>659</v>
      </c>
      <c r="CF1028" s="2341" t="s">
        <v>659</v>
      </c>
      <c r="CG1028" s="2341">
        <f>CG1029+2</f>
        <v>42914</v>
      </c>
      <c r="CH1028" s="2342" t="s">
        <v>545</v>
      </c>
      <c r="CI1028" s="2342" t="s">
        <v>545</v>
      </c>
      <c r="CJ1028" s="2343" t="s">
        <v>545</v>
      </c>
      <c r="CK1028" s="2341">
        <f>CK1029+2</f>
        <v>43036</v>
      </c>
      <c r="CL1028" s="2342" t="s">
        <v>546</v>
      </c>
      <c r="CM1028" s="2342" t="s">
        <v>546</v>
      </c>
      <c r="CN1028" s="2343" t="s">
        <v>546</v>
      </c>
      <c r="CO1028" s="2341">
        <f>CO1029+2</f>
        <v>43196</v>
      </c>
      <c r="CP1028" s="2341" t="s">
        <v>659</v>
      </c>
      <c r="CQ1028" s="2341" t="s">
        <v>659</v>
      </c>
      <c r="CR1028" s="2341" t="s">
        <v>659</v>
      </c>
      <c r="CS1028" s="2341">
        <f>CS1029+2</f>
        <v>42914</v>
      </c>
      <c r="CT1028" s="3432"/>
      <c r="CU1028" s="3432"/>
      <c r="CV1028" s="3432"/>
      <c r="CW1028" s="4198"/>
      <c r="CX1028" s="4198"/>
      <c r="CY1028" s="3837" t="s">
        <v>545</v>
      </c>
      <c r="CZ1028" s="3837" t="s">
        <v>545</v>
      </c>
      <c r="DA1028" s="3838" t="s">
        <v>545</v>
      </c>
    </row>
    <row r="1029" spans="1:105" ht="30" hidden="1" customHeight="1" x14ac:dyDescent="0.25">
      <c r="A1029" s="4729"/>
      <c r="B1029" s="4724"/>
      <c r="C1029" s="1299" t="s">
        <v>526</v>
      </c>
      <c r="D1029" s="1299" t="s">
        <v>422</v>
      </c>
      <c r="E1029" s="90"/>
      <c r="F1029" s="90"/>
      <c r="G1029" s="90"/>
      <c r="H1029" s="90"/>
      <c r="I1029" s="90"/>
      <c r="J1029" s="90"/>
      <c r="K1029" s="13"/>
      <c r="L1029" s="13"/>
      <c r="M1029" s="189"/>
      <c r="AB1029" s="15"/>
      <c r="BI1029" s="508"/>
      <c r="BJ1029" s="508"/>
      <c r="BK1029" s="1418"/>
      <c r="BL1029" s="1498">
        <f>BL1023-14</f>
        <v>42352</v>
      </c>
      <c r="BM1029" s="1499">
        <f>BM1023-14</f>
        <v>-49</v>
      </c>
      <c r="BN1029" s="1535" t="s">
        <v>450</v>
      </c>
      <c r="BO1029" s="1504">
        <f>BO1023-14</f>
        <v>42367</v>
      </c>
      <c r="BP1029" s="1272" t="s">
        <v>451</v>
      </c>
      <c r="BQ1029" s="1353" t="s">
        <v>451</v>
      </c>
      <c r="BR1029" s="2337" t="s">
        <v>454</v>
      </c>
      <c r="BS1029" s="2558">
        <f>BS1023-14</f>
        <v>42493</v>
      </c>
      <c r="BT1029" s="2328" t="s">
        <v>454</v>
      </c>
      <c r="BU1029" s="2325">
        <f>BU1023-14</f>
        <v>42536</v>
      </c>
      <c r="BV1029" s="2327" t="s">
        <v>545</v>
      </c>
      <c r="BW1029" s="2327" t="s">
        <v>545</v>
      </c>
      <c r="BX1029" s="2338" t="s">
        <v>545</v>
      </c>
      <c r="BY1029" s="2325">
        <f>BY1023-14</f>
        <v>42669</v>
      </c>
      <c r="BZ1029" s="2327" t="s">
        <v>546</v>
      </c>
      <c r="CA1029" s="2327" t="s">
        <v>546</v>
      </c>
      <c r="CB1029" s="2338" t="s">
        <v>546</v>
      </c>
      <c r="CC1029" s="2325">
        <f>CC1023-14</f>
        <v>42830</v>
      </c>
      <c r="CD1029" s="2325" t="s">
        <v>659</v>
      </c>
      <c r="CE1029" s="2325" t="s">
        <v>659</v>
      </c>
      <c r="CF1029" s="2325" t="s">
        <v>659</v>
      </c>
      <c r="CG1029" s="2325">
        <f>CG1023-14</f>
        <v>42912</v>
      </c>
      <c r="CH1029" s="2327" t="s">
        <v>545</v>
      </c>
      <c r="CI1029" s="2327" t="s">
        <v>545</v>
      </c>
      <c r="CJ1029" s="2338" t="s">
        <v>545</v>
      </c>
      <c r="CK1029" s="2325">
        <f>CK1023-14</f>
        <v>43034</v>
      </c>
      <c r="CL1029" s="2327" t="s">
        <v>546</v>
      </c>
      <c r="CM1029" s="2327" t="s">
        <v>546</v>
      </c>
      <c r="CN1029" s="2338" t="s">
        <v>546</v>
      </c>
      <c r="CO1029" s="2325">
        <f>CO1023-14</f>
        <v>43194</v>
      </c>
      <c r="CP1029" s="2325" t="s">
        <v>659</v>
      </c>
      <c r="CQ1029" s="2325" t="s">
        <v>659</v>
      </c>
      <c r="CR1029" s="2325" t="s">
        <v>659</v>
      </c>
      <c r="CS1029" s="2325">
        <f>CS1023-14</f>
        <v>42912</v>
      </c>
      <c r="CT1029" s="3433"/>
      <c r="CU1029" s="3433"/>
      <c r="CV1029" s="3433"/>
      <c r="CW1029" s="4199"/>
      <c r="CX1029" s="4199"/>
      <c r="CY1029" s="4200" t="s">
        <v>545</v>
      </c>
      <c r="CZ1029" s="4200" t="s">
        <v>545</v>
      </c>
      <c r="DA1029" s="4190" t="s">
        <v>545</v>
      </c>
    </row>
    <row r="1030" spans="1:105" ht="30" hidden="1" customHeight="1" x14ac:dyDescent="0.25">
      <c r="A1030" s="4729"/>
      <c r="B1030" s="4724"/>
      <c r="C1030" s="532" t="s">
        <v>552</v>
      </c>
      <c r="D1030" s="532"/>
      <c r="E1030" s="90"/>
      <c r="F1030" s="90"/>
      <c r="G1030" s="90"/>
      <c r="H1030" s="90"/>
      <c r="I1030" s="90"/>
      <c r="J1030" s="90"/>
      <c r="K1030" s="13"/>
      <c r="L1030" s="13"/>
      <c r="M1030" s="189"/>
      <c r="AB1030" s="15"/>
      <c r="BI1030" s="18"/>
      <c r="BJ1030" s="18"/>
      <c r="BK1030" s="891"/>
      <c r="BL1030" s="1961"/>
      <c r="BM1030" s="1962"/>
      <c r="BN1030" s="1963"/>
      <c r="BO1030" s="1961">
        <f>BO1027-27</f>
        <v>42348</v>
      </c>
      <c r="BP1030" s="511" t="str">
        <f t="shared" ref="BP1030:BX1030" si="1152">BP1031</f>
        <v>Same as 9/30</v>
      </c>
      <c r="BQ1030" s="609" t="str">
        <f t="shared" si="1152"/>
        <v>Same as 9/30</v>
      </c>
      <c r="BR1030" s="873" t="str">
        <f t="shared" si="1152"/>
        <v>Same as 1/30</v>
      </c>
      <c r="BS1030" s="2560">
        <f>BS1027-27</f>
        <v>42474</v>
      </c>
      <c r="BT1030" s="835" t="str">
        <f t="shared" si="1152"/>
        <v>Same as 1/30</v>
      </c>
      <c r="BU1030" s="2344">
        <f>BU1027-27</f>
        <v>42517</v>
      </c>
      <c r="BV1030" s="209" t="str">
        <f t="shared" si="1152"/>
        <v>Same as 3/30</v>
      </c>
      <c r="BW1030" s="209" t="str">
        <f t="shared" si="1152"/>
        <v>Same as 3/30</v>
      </c>
      <c r="BX1030" s="847" t="str">
        <f t="shared" si="1152"/>
        <v>Same as 3/30</v>
      </c>
      <c r="BY1030" s="2344">
        <f>BY1027-27</f>
        <v>42643</v>
      </c>
      <c r="BZ1030" s="209" t="s">
        <v>546</v>
      </c>
      <c r="CA1030" s="209" t="s">
        <v>546</v>
      </c>
      <c r="CB1030" s="847" t="s">
        <v>546</v>
      </c>
      <c r="CC1030" s="2344">
        <f>CC1027-27</f>
        <v>42804</v>
      </c>
      <c r="CD1030" s="2344" t="s">
        <v>659</v>
      </c>
      <c r="CE1030" s="2344" t="s">
        <v>659</v>
      </c>
      <c r="CF1030" s="2344" t="s">
        <v>659</v>
      </c>
      <c r="CG1030" s="2344">
        <f>CG1027-27</f>
        <v>42886</v>
      </c>
      <c r="CH1030" s="209" t="str">
        <f>CH1031</f>
        <v>Same as 3/30</v>
      </c>
      <c r="CI1030" s="209" t="str">
        <f>CI1031</f>
        <v>Same as 3/30</v>
      </c>
      <c r="CJ1030" s="847" t="str">
        <f>CJ1031</f>
        <v>Same as 3/30</v>
      </c>
      <c r="CK1030" s="2344">
        <f>CK1027-27</f>
        <v>43008</v>
      </c>
      <c r="CL1030" s="209" t="s">
        <v>546</v>
      </c>
      <c r="CM1030" s="209" t="s">
        <v>546</v>
      </c>
      <c r="CN1030" s="847" t="s">
        <v>546</v>
      </c>
      <c r="CO1030" s="2344">
        <f>CO1027-27</f>
        <v>43168</v>
      </c>
      <c r="CP1030" s="2344" t="s">
        <v>659</v>
      </c>
      <c r="CQ1030" s="2344" t="s">
        <v>659</v>
      </c>
      <c r="CR1030" s="2344" t="s">
        <v>659</v>
      </c>
      <c r="CS1030" s="2344">
        <f>CS1027-27</f>
        <v>42886</v>
      </c>
      <c r="CT1030" s="2895"/>
      <c r="CU1030" s="2895"/>
      <c r="CV1030" s="2895"/>
      <c r="CW1030" s="4201"/>
      <c r="CX1030" s="4201"/>
      <c r="CY1030" s="4202" t="str">
        <f>CY1031</f>
        <v>Same as 3/30</v>
      </c>
      <c r="CZ1030" s="4202" t="str">
        <f>CZ1031</f>
        <v>Same as 3/30</v>
      </c>
      <c r="DA1030" s="4203" t="str">
        <f>DA1031</f>
        <v>Same as 3/30</v>
      </c>
    </row>
    <row r="1031" spans="1:105" ht="30" hidden="1" customHeight="1" x14ac:dyDescent="0.25">
      <c r="A1031" s="4729"/>
      <c r="B1031" s="4724"/>
      <c r="C1031" s="1264" t="s">
        <v>527</v>
      </c>
      <c r="D1031" s="1264" t="s">
        <v>418</v>
      </c>
      <c r="E1031" s="90"/>
      <c r="F1031" s="90"/>
      <c r="G1031" s="90"/>
      <c r="H1031" s="90"/>
      <c r="I1031" s="90"/>
      <c r="J1031" s="90"/>
      <c r="K1031" s="13"/>
      <c r="L1031" s="13"/>
      <c r="M1031" s="189"/>
      <c r="AB1031" s="15"/>
      <c r="BI1031" s="508"/>
      <c r="BJ1031" s="508"/>
      <c r="BK1031" s="1418"/>
      <c r="BL1031" s="1495">
        <f>BL1027-20</f>
        <v>42340</v>
      </c>
      <c r="BM1031" s="1496">
        <f>BM1027-20</f>
        <v>-61</v>
      </c>
      <c r="BN1031" s="1534" t="s">
        <v>450</v>
      </c>
      <c r="BO1031" s="1502">
        <f>BO1027-20</f>
        <v>42355</v>
      </c>
      <c r="BP1031" s="210" t="s">
        <v>451</v>
      </c>
      <c r="BQ1031" s="218" t="s">
        <v>451</v>
      </c>
      <c r="BR1031" s="960" t="s">
        <v>454</v>
      </c>
      <c r="BS1031" s="2559">
        <f>BS1027-20</f>
        <v>42481</v>
      </c>
      <c r="BT1031" s="777" t="s">
        <v>454</v>
      </c>
      <c r="BU1031" s="2321">
        <f>BU1027-20</f>
        <v>42524</v>
      </c>
      <c r="BV1031" s="2334" t="s">
        <v>545</v>
      </c>
      <c r="BW1031" s="2334" t="s">
        <v>545</v>
      </c>
      <c r="BX1031" s="2317" t="s">
        <v>545</v>
      </c>
      <c r="BY1031" s="2321">
        <f>BY1027-20</f>
        <v>42650</v>
      </c>
      <c r="BZ1031" s="2334" t="s">
        <v>546</v>
      </c>
      <c r="CA1031" s="2334" t="s">
        <v>546</v>
      </c>
      <c r="CB1031" s="2317" t="s">
        <v>546</v>
      </c>
      <c r="CC1031" s="2321">
        <f>CC1027-20</f>
        <v>42811</v>
      </c>
      <c r="CD1031" s="2321" t="s">
        <v>659</v>
      </c>
      <c r="CE1031" s="2321" t="s">
        <v>659</v>
      </c>
      <c r="CF1031" s="2321" t="s">
        <v>659</v>
      </c>
      <c r="CG1031" s="2321">
        <f>CG1027-20</f>
        <v>42893</v>
      </c>
      <c r="CH1031" s="2334" t="s">
        <v>545</v>
      </c>
      <c r="CI1031" s="2334" t="s">
        <v>545</v>
      </c>
      <c r="CJ1031" s="2317" t="s">
        <v>545</v>
      </c>
      <c r="CK1031" s="2321">
        <f>CK1027-20</f>
        <v>43015</v>
      </c>
      <c r="CL1031" s="2334" t="s">
        <v>546</v>
      </c>
      <c r="CM1031" s="2334" t="s">
        <v>546</v>
      </c>
      <c r="CN1031" s="2317" t="s">
        <v>546</v>
      </c>
      <c r="CO1031" s="2321">
        <f>CO1027-20</f>
        <v>43175</v>
      </c>
      <c r="CP1031" s="2321" t="s">
        <v>659</v>
      </c>
      <c r="CQ1031" s="2321" t="s">
        <v>659</v>
      </c>
      <c r="CR1031" s="2321" t="s">
        <v>659</v>
      </c>
      <c r="CS1031" s="2321">
        <f>CS1027-20</f>
        <v>42893</v>
      </c>
      <c r="CT1031" s="2749"/>
      <c r="CU1031" s="2749"/>
      <c r="CV1031" s="2749"/>
      <c r="CW1031" s="4197"/>
      <c r="CX1031" s="4197"/>
      <c r="CY1031" s="2896" t="s">
        <v>545</v>
      </c>
      <c r="CZ1031" s="2896" t="s">
        <v>545</v>
      </c>
      <c r="DA1031" s="2746" t="s">
        <v>545</v>
      </c>
    </row>
    <row r="1032" spans="1:105" ht="30" hidden="1" customHeight="1" x14ac:dyDescent="0.25">
      <c r="A1032" s="4729"/>
      <c r="B1032" s="4724"/>
      <c r="C1032" s="1299" t="s">
        <v>528</v>
      </c>
      <c r="D1032" s="1299" t="s">
        <v>420</v>
      </c>
      <c r="E1032" s="90"/>
      <c r="F1032" s="90"/>
      <c r="G1032" s="90"/>
      <c r="H1032" s="90"/>
      <c r="I1032" s="90"/>
      <c r="J1032" s="90"/>
      <c r="K1032" s="13"/>
      <c r="L1032" s="13"/>
      <c r="M1032" s="189"/>
      <c r="AB1032" s="15"/>
      <c r="BI1032" s="508"/>
      <c r="BJ1032" s="508"/>
      <c r="BK1032" s="1418"/>
      <c r="BL1032" s="1498">
        <f>BL1031-3</f>
        <v>42337</v>
      </c>
      <c r="BM1032" s="1499">
        <f>BM1031-3</f>
        <v>-64</v>
      </c>
      <c r="BN1032" s="1535" t="s">
        <v>450</v>
      </c>
      <c r="BO1032" s="1504">
        <f>BO1031-3</f>
        <v>42352</v>
      </c>
      <c r="BP1032" s="1272" t="s">
        <v>451</v>
      </c>
      <c r="BQ1032" s="1353" t="s">
        <v>451</v>
      </c>
      <c r="BR1032" s="2337" t="s">
        <v>454</v>
      </c>
      <c r="BS1032" s="2558">
        <f>BS1031-3</f>
        <v>42478</v>
      </c>
      <c r="BT1032" s="2328" t="s">
        <v>454</v>
      </c>
      <c r="BU1032" s="2325">
        <f>BU1031-3</f>
        <v>42521</v>
      </c>
      <c r="BV1032" s="2327" t="s">
        <v>545</v>
      </c>
      <c r="BW1032" s="2327" t="s">
        <v>545</v>
      </c>
      <c r="BX1032" s="2338" t="s">
        <v>545</v>
      </c>
      <c r="BY1032" s="2325">
        <f>BY1031-3</f>
        <v>42647</v>
      </c>
      <c r="BZ1032" s="2327" t="s">
        <v>546</v>
      </c>
      <c r="CA1032" s="2327" t="s">
        <v>546</v>
      </c>
      <c r="CB1032" s="2338" t="s">
        <v>546</v>
      </c>
      <c r="CC1032" s="2325">
        <f>CC1031-3</f>
        <v>42808</v>
      </c>
      <c r="CD1032" s="2325" t="s">
        <v>659</v>
      </c>
      <c r="CE1032" s="2325" t="s">
        <v>659</v>
      </c>
      <c r="CF1032" s="2325" t="s">
        <v>659</v>
      </c>
      <c r="CG1032" s="2325">
        <f>CG1031-3</f>
        <v>42890</v>
      </c>
      <c r="CH1032" s="2327" t="s">
        <v>545</v>
      </c>
      <c r="CI1032" s="2327" t="s">
        <v>545</v>
      </c>
      <c r="CJ1032" s="2338" t="s">
        <v>545</v>
      </c>
      <c r="CK1032" s="2325">
        <f>CK1031-3</f>
        <v>43012</v>
      </c>
      <c r="CL1032" s="2327" t="s">
        <v>546</v>
      </c>
      <c r="CM1032" s="2327" t="s">
        <v>546</v>
      </c>
      <c r="CN1032" s="2338" t="s">
        <v>546</v>
      </c>
      <c r="CO1032" s="2325">
        <f>CO1031-3</f>
        <v>43172</v>
      </c>
      <c r="CP1032" s="2325" t="s">
        <v>659</v>
      </c>
      <c r="CQ1032" s="2325" t="s">
        <v>659</v>
      </c>
      <c r="CR1032" s="2325" t="s">
        <v>659</v>
      </c>
      <c r="CS1032" s="2325">
        <f>CS1031-3</f>
        <v>42890</v>
      </c>
      <c r="CT1032" s="3433"/>
      <c r="CU1032" s="3433"/>
      <c r="CV1032" s="3433"/>
      <c r="CW1032" s="4199"/>
      <c r="CX1032" s="4199"/>
      <c r="CY1032" s="4200" t="s">
        <v>545</v>
      </c>
      <c r="CZ1032" s="4200" t="s">
        <v>545</v>
      </c>
      <c r="DA1032" s="4190" t="s">
        <v>545</v>
      </c>
    </row>
    <row r="1033" spans="1:105" ht="30" hidden="1" customHeight="1" x14ac:dyDescent="0.25">
      <c r="A1033" s="4729"/>
      <c r="B1033" s="4724"/>
      <c r="C1033" s="1264" t="s">
        <v>529</v>
      </c>
      <c r="D1033" s="1264" t="s">
        <v>511</v>
      </c>
      <c r="E1033" s="90"/>
      <c r="F1033" s="90"/>
      <c r="G1033" s="90"/>
      <c r="H1033" s="90"/>
      <c r="I1033" s="90"/>
      <c r="J1033" s="90"/>
      <c r="K1033" s="13"/>
      <c r="L1033" s="13"/>
      <c r="M1033" s="189"/>
      <c r="AB1033" s="15"/>
      <c r="BI1033" s="508"/>
      <c r="BJ1033" s="508"/>
      <c r="BK1033" s="1418"/>
      <c r="BL1033" s="1495">
        <f>BL1034+2</f>
        <v>42312</v>
      </c>
      <c r="BM1033" s="1496">
        <f>BM1034+2</f>
        <v>-89</v>
      </c>
      <c r="BN1033" s="1534" t="s">
        <v>450</v>
      </c>
      <c r="BO1033" s="1502">
        <f>BO1034+2</f>
        <v>42357</v>
      </c>
      <c r="BP1033" s="210" t="s">
        <v>451</v>
      </c>
      <c r="BQ1033" s="218" t="s">
        <v>451</v>
      </c>
      <c r="BR1033" s="960" t="s">
        <v>454</v>
      </c>
      <c r="BS1033" s="2559">
        <f>BS1034+2</f>
        <v>42460</v>
      </c>
      <c r="BT1033" s="777" t="s">
        <v>454</v>
      </c>
      <c r="BU1033" s="2321">
        <f>BU1034+2</f>
        <v>42489</v>
      </c>
      <c r="BV1033" s="2334" t="s">
        <v>545</v>
      </c>
      <c r="BW1033" s="2334" t="s">
        <v>545</v>
      </c>
      <c r="BX1033" s="2317" t="s">
        <v>545</v>
      </c>
      <c r="BY1033" s="2321">
        <f>BY1034+2</f>
        <v>42622</v>
      </c>
      <c r="BZ1033" s="2334" t="s">
        <v>546</v>
      </c>
      <c r="CA1033" s="2334" t="s">
        <v>546</v>
      </c>
      <c r="CB1033" s="2317" t="s">
        <v>546</v>
      </c>
      <c r="CC1033" s="2321">
        <f>CC1034+2</f>
        <v>42790</v>
      </c>
      <c r="CD1033" s="2321" t="s">
        <v>659</v>
      </c>
      <c r="CE1033" s="2321" t="s">
        <v>659</v>
      </c>
      <c r="CF1033" s="2321" t="s">
        <v>659</v>
      </c>
      <c r="CG1033" s="2321">
        <f>CG1034+2</f>
        <v>42865</v>
      </c>
      <c r="CH1033" s="2334" t="s">
        <v>545</v>
      </c>
      <c r="CI1033" s="2334" t="s">
        <v>545</v>
      </c>
      <c r="CJ1033" s="2317" t="s">
        <v>545</v>
      </c>
      <c r="CK1033" s="2321">
        <f>CK1034+2</f>
        <v>42987</v>
      </c>
      <c r="CL1033" s="2334" t="s">
        <v>546</v>
      </c>
      <c r="CM1033" s="2334" t="s">
        <v>546</v>
      </c>
      <c r="CN1033" s="2317" t="s">
        <v>546</v>
      </c>
      <c r="CO1033" s="2321">
        <f>CO1034+2</f>
        <v>43154</v>
      </c>
      <c r="CP1033" s="2321" t="s">
        <v>659</v>
      </c>
      <c r="CQ1033" s="2321" t="s">
        <v>659</v>
      </c>
      <c r="CR1033" s="2321" t="s">
        <v>659</v>
      </c>
      <c r="CS1033" s="2321">
        <f>CS1034+2</f>
        <v>42865</v>
      </c>
      <c r="CT1033" s="2749"/>
      <c r="CU1033" s="2749"/>
      <c r="CV1033" s="2749"/>
      <c r="CW1033" s="4197"/>
      <c r="CX1033" s="4197"/>
      <c r="CY1033" s="2896" t="s">
        <v>545</v>
      </c>
      <c r="CZ1033" s="2896" t="s">
        <v>545</v>
      </c>
      <c r="DA1033" s="2746" t="s">
        <v>545</v>
      </c>
    </row>
    <row r="1034" spans="1:105" ht="30" hidden="1" customHeight="1" x14ac:dyDescent="0.25">
      <c r="A1034" s="4729"/>
      <c r="B1034" s="4724"/>
      <c r="C1034" s="1299" t="s">
        <v>508</v>
      </c>
      <c r="D1034" s="1299" t="s">
        <v>422</v>
      </c>
      <c r="E1034" s="90"/>
      <c r="F1034" s="90"/>
      <c r="G1034" s="90"/>
      <c r="H1034" s="90"/>
      <c r="I1034" s="90"/>
      <c r="J1034" s="90"/>
      <c r="K1034" s="13"/>
      <c r="L1034" s="13"/>
      <c r="M1034" s="189"/>
      <c r="AB1034" s="15"/>
      <c r="BI1034" s="508"/>
      <c r="BJ1034" s="508"/>
      <c r="BK1034" s="1418"/>
      <c r="BL1034" s="1498">
        <f>BL1036+7</f>
        <v>42310</v>
      </c>
      <c r="BM1034" s="1499">
        <f>BM1036+7</f>
        <v>-91</v>
      </c>
      <c r="BN1034" s="1535" t="s">
        <v>450</v>
      </c>
      <c r="BO1034" s="1504">
        <f>BO1035+7</f>
        <v>42355</v>
      </c>
      <c r="BP1034" s="1272" t="s">
        <v>451</v>
      </c>
      <c r="BQ1034" s="1353" t="s">
        <v>451</v>
      </c>
      <c r="BR1034" s="2337" t="s">
        <v>454</v>
      </c>
      <c r="BS1034" s="2558">
        <f>BS1035+7</f>
        <v>42458</v>
      </c>
      <c r="BT1034" s="2328" t="s">
        <v>454</v>
      </c>
      <c r="BU1034" s="2325">
        <f>BU1035+7</f>
        <v>42487</v>
      </c>
      <c r="BV1034" s="2327" t="s">
        <v>545</v>
      </c>
      <c r="BW1034" s="2327" t="s">
        <v>545</v>
      </c>
      <c r="BX1034" s="2338" t="s">
        <v>545</v>
      </c>
      <c r="BY1034" s="2325">
        <f>BY1035+7</f>
        <v>42620</v>
      </c>
      <c r="BZ1034" s="2327" t="s">
        <v>546</v>
      </c>
      <c r="CA1034" s="2327" t="s">
        <v>546</v>
      </c>
      <c r="CB1034" s="2338" t="s">
        <v>546</v>
      </c>
      <c r="CC1034" s="2325">
        <f>CC1035+7</f>
        <v>42788</v>
      </c>
      <c r="CD1034" s="2325" t="s">
        <v>659</v>
      </c>
      <c r="CE1034" s="2325" t="s">
        <v>659</v>
      </c>
      <c r="CF1034" s="2325" t="s">
        <v>659</v>
      </c>
      <c r="CG1034" s="2325">
        <f>CG1035+7</f>
        <v>42863</v>
      </c>
      <c r="CH1034" s="2327" t="s">
        <v>545</v>
      </c>
      <c r="CI1034" s="2327" t="s">
        <v>545</v>
      </c>
      <c r="CJ1034" s="2338" t="s">
        <v>545</v>
      </c>
      <c r="CK1034" s="2325">
        <f>CK1035+7</f>
        <v>42985</v>
      </c>
      <c r="CL1034" s="2327" t="s">
        <v>546</v>
      </c>
      <c r="CM1034" s="2327" t="s">
        <v>546</v>
      </c>
      <c r="CN1034" s="2338" t="s">
        <v>546</v>
      </c>
      <c r="CO1034" s="2325">
        <f>CO1035+7</f>
        <v>43152</v>
      </c>
      <c r="CP1034" s="2325" t="s">
        <v>659</v>
      </c>
      <c r="CQ1034" s="2325" t="s">
        <v>659</v>
      </c>
      <c r="CR1034" s="2325" t="s">
        <v>659</v>
      </c>
      <c r="CS1034" s="2325">
        <f>CS1035+7</f>
        <v>42863</v>
      </c>
      <c r="CT1034" s="3433"/>
      <c r="CU1034" s="3433"/>
      <c r="CV1034" s="3433"/>
      <c r="CW1034" s="4199"/>
      <c r="CX1034" s="4199"/>
      <c r="CY1034" s="4200" t="s">
        <v>545</v>
      </c>
      <c r="CZ1034" s="4200" t="s">
        <v>545</v>
      </c>
      <c r="DA1034" s="4190" t="s">
        <v>545</v>
      </c>
    </row>
    <row r="1035" spans="1:105" ht="30" hidden="1" customHeight="1" x14ac:dyDescent="0.25">
      <c r="A1035" s="4729"/>
      <c r="B1035" s="4724"/>
      <c r="C1035" s="1299" t="s">
        <v>509</v>
      </c>
      <c r="D1035" s="1299" t="s">
        <v>422</v>
      </c>
      <c r="E1035" s="90"/>
      <c r="F1035" s="90"/>
      <c r="G1035" s="90"/>
      <c r="H1035" s="90"/>
      <c r="I1035" s="90"/>
      <c r="J1035" s="90"/>
      <c r="K1035" s="13"/>
      <c r="L1035" s="13"/>
      <c r="M1035" s="189"/>
      <c r="AB1035" s="15"/>
      <c r="BI1035" s="508"/>
      <c r="BJ1035" s="508"/>
      <c r="BK1035" s="1418"/>
      <c r="BL1035" s="1540"/>
      <c r="BM1035" s="1541"/>
      <c r="BN1035" s="1542"/>
      <c r="BO1035" s="1504">
        <f>BO1024-63</f>
        <v>42348</v>
      </c>
      <c r="BP1035" s="1272" t="s">
        <v>451</v>
      </c>
      <c r="BQ1035" s="1353" t="s">
        <v>451</v>
      </c>
      <c r="BR1035" s="2337" t="s">
        <v>454</v>
      </c>
      <c r="BS1035" s="2558">
        <f>BS1023-56</f>
        <v>42451</v>
      </c>
      <c r="BT1035" s="2328" t="s">
        <v>454</v>
      </c>
      <c r="BU1035" s="2325">
        <f>BU1026-63</f>
        <v>42480</v>
      </c>
      <c r="BV1035" s="2327" t="s">
        <v>545</v>
      </c>
      <c r="BW1035" s="2327" t="s">
        <v>545</v>
      </c>
      <c r="BX1035" s="2338" t="s">
        <v>545</v>
      </c>
      <c r="BY1035" s="2325">
        <f>BY1026-63</f>
        <v>42613</v>
      </c>
      <c r="BZ1035" s="2327" t="s">
        <v>546</v>
      </c>
      <c r="CA1035" s="2327" t="s">
        <v>546</v>
      </c>
      <c r="CB1035" s="2338" t="s">
        <v>546</v>
      </c>
      <c r="CC1035" s="2923">
        <f>CC1026-56</f>
        <v>42781</v>
      </c>
      <c r="CD1035" s="2325" t="s">
        <v>659</v>
      </c>
      <c r="CE1035" s="2325" t="s">
        <v>659</v>
      </c>
      <c r="CF1035" s="2325" t="s">
        <v>659</v>
      </c>
      <c r="CG1035" s="2325">
        <f>CG1026-63</f>
        <v>42856</v>
      </c>
      <c r="CH1035" s="2327" t="s">
        <v>545</v>
      </c>
      <c r="CI1035" s="2327" t="s">
        <v>545</v>
      </c>
      <c r="CJ1035" s="2338" t="s">
        <v>545</v>
      </c>
      <c r="CK1035" s="2325">
        <f>CK1026-63</f>
        <v>42978</v>
      </c>
      <c r="CL1035" s="2327" t="s">
        <v>546</v>
      </c>
      <c r="CM1035" s="2327" t="s">
        <v>546</v>
      </c>
      <c r="CN1035" s="2338" t="s">
        <v>546</v>
      </c>
      <c r="CO1035" s="2923">
        <f>CO1026-56</f>
        <v>43145</v>
      </c>
      <c r="CP1035" s="2325" t="s">
        <v>659</v>
      </c>
      <c r="CQ1035" s="2325" t="s">
        <v>659</v>
      </c>
      <c r="CR1035" s="2325" t="s">
        <v>659</v>
      </c>
      <c r="CS1035" s="2325">
        <f>CS1026-63</f>
        <v>42856</v>
      </c>
      <c r="CT1035" s="3433"/>
      <c r="CU1035" s="3433"/>
      <c r="CV1035" s="3433"/>
      <c r="CW1035" s="4199"/>
      <c r="CX1035" s="4199"/>
      <c r="CY1035" s="4200" t="s">
        <v>545</v>
      </c>
      <c r="CZ1035" s="4200" t="s">
        <v>545</v>
      </c>
      <c r="DA1035" s="4190" t="s">
        <v>545</v>
      </c>
    </row>
    <row r="1036" spans="1:105" ht="30" hidden="1" customHeight="1" thickBot="1" x14ac:dyDescent="0.3">
      <c r="A1036" s="4729"/>
      <c r="B1036" s="4724"/>
      <c r="C1036" s="1543" t="s">
        <v>461</v>
      </c>
      <c r="D1036" s="1543"/>
      <c r="E1036" s="90"/>
      <c r="F1036" s="90"/>
      <c r="G1036" s="90"/>
      <c r="H1036" s="90"/>
      <c r="I1036" s="90"/>
      <c r="J1036" s="90"/>
      <c r="K1036" s="13"/>
      <c r="L1036" s="13"/>
      <c r="M1036" s="189"/>
      <c r="AB1036" s="15"/>
      <c r="BI1036" s="1419"/>
      <c r="BJ1036" s="1419"/>
      <c r="BK1036" s="1420"/>
      <c r="BL1036" s="1500">
        <f>BL1023-63</f>
        <v>42303</v>
      </c>
      <c r="BM1036" s="1501">
        <f>BM1023-63</f>
        <v>-98</v>
      </c>
      <c r="BN1036" s="1538" t="s">
        <v>450</v>
      </c>
      <c r="BO1036" s="1544">
        <f>BO1035-7</f>
        <v>42341</v>
      </c>
      <c r="BP1036" s="1545" t="s">
        <v>451</v>
      </c>
      <c r="BQ1036" s="1678" t="s">
        <v>451</v>
      </c>
      <c r="BR1036" s="878" t="s">
        <v>454</v>
      </c>
      <c r="BS1036" s="2561">
        <f>BS1035-7</f>
        <v>42444</v>
      </c>
      <c r="BT1036" s="843" t="s">
        <v>454</v>
      </c>
      <c r="BU1036" s="2345">
        <f>BU1035-7</f>
        <v>42473</v>
      </c>
      <c r="BV1036" s="2178" t="s">
        <v>545</v>
      </c>
      <c r="BW1036" s="2178" t="s">
        <v>545</v>
      </c>
      <c r="BX1036" s="857" t="s">
        <v>545</v>
      </c>
      <c r="BY1036" s="2345">
        <f>BY1035-7</f>
        <v>42606</v>
      </c>
      <c r="BZ1036" s="2178" t="s">
        <v>546</v>
      </c>
      <c r="CA1036" s="2178" t="s">
        <v>546</v>
      </c>
      <c r="CB1036" s="857" t="s">
        <v>546</v>
      </c>
      <c r="CC1036" s="2345">
        <f>CC1035-7</f>
        <v>42774</v>
      </c>
      <c r="CD1036" s="2345" t="s">
        <v>659</v>
      </c>
      <c r="CE1036" s="2345" t="s">
        <v>659</v>
      </c>
      <c r="CF1036" s="2345" t="s">
        <v>659</v>
      </c>
      <c r="CG1036" s="2345">
        <f>CG1035-7</f>
        <v>42849</v>
      </c>
      <c r="CH1036" s="2178" t="s">
        <v>545</v>
      </c>
      <c r="CI1036" s="2178" t="s">
        <v>545</v>
      </c>
      <c r="CJ1036" s="857" t="s">
        <v>545</v>
      </c>
      <c r="CK1036" s="2345">
        <f>CK1035-7</f>
        <v>42971</v>
      </c>
      <c r="CL1036" s="2178" t="s">
        <v>546</v>
      </c>
      <c r="CM1036" s="2178" t="s">
        <v>546</v>
      </c>
      <c r="CN1036" s="857" t="s">
        <v>546</v>
      </c>
      <c r="CO1036" s="2345">
        <f>CO1035-7</f>
        <v>43138</v>
      </c>
      <c r="CP1036" s="2345" t="s">
        <v>659</v>
      </c>
      <c r="CQ1036" s="2345" t="s">
        <v>659</v>
      </c>
      <c r="CR1036" s="2345" t="s">
        <v>659</v>
      </c>
      <c r="CS1036" s="2345">
        <f>CS1035-7</f>
        <v>42849</v>
      </c>
      <c r="CT1036" s="3434"/>
      <c r="CU1036" s="3434"/>
      <c r="CV1036" s="3434"/>
      <c r="CW1036" s="4204"/>
      <c r="CX1036" s="4204"/>
      <c r="CY1036" s="4205" t="s">
        <v>545</v>
      </c>
      <c r="CZ1036" s="4205" t="s">
        <v>545</v>
      </c>
      <c r="DA1036" s="4206" t="s">
        <v>545</v>
      </c>
    </row>
    <row r="1037" spans="1:105" hidden="1" x14ac:dyDescent="0.25"/>
    <row r="1038" spans="1:105" hidden="1" x14ac:dyDescent="0.25">
      <c r="C1038" s="4682" t="s">
        <v>651</v>
      </c>
    </row>
    <row r="1039" spans="1:105" hidden="1" x14ac:dyDescent="0.25">
      <c r="C1039" s="4682"/>
    </row>
    <row r="1042" spans="1:122" ht="15.75" thickBot="1" x14ac:dyDescent="0.3">
      <c r="CL1042" s="15" t="s">
        <v>760</v>
      </c>
      <c r="CQ1042" s="2095">
        <v>2019</v>
      </c>
      <c r="CT1042" s="19" t="s">
        <v>857</v>
      </c>
      <c r="DC1042" s="3749">
        <v>2020</v>
      </c>
    </row>
    <row r="1043" spans="1:122" s="19" customFormat="1" ht="30" customHeight="1" thickBot="1" x14ac:dyDescent="0.3">
      <c r="A1043" s="4674" t="s">
        <v>345</v>
      </c>
      <c r="B1043" s="4747" t="s">
        <v>350</v>
      </c>
      <c r="C1043" s="1964" t="s">
        <v>353</v>
      </c>
      <c r="D1043" s="1964" t="s">
        <v>353</v>
      </c>
      <c r="E1043" s="1965">
        <v>40754</v>
      </c>
      <c r="F1043" s="1966">
        <v>40420</v>
      </c>
      <c r="G1043" s="1966">
        <v>40451</v>
      </c>
      <c r="H1043" s="1966">
        <v>40481</v>
      </c>
      <c r="I1043" s="1966">
        <v>40512</v>
      </c>
      <c r="J1043" s="1966">
        <v>40542</v>
      </c>
      <c r="K1043" s="1966">
        <v>40938</v>
      </c>
      <c r="L1043" s="1966">
        <v>40602</v>
      </c>
      <c r="M1043" s="1967">
        <v>40632</v>
      </c>
      <c r="N1043" s="1968">
        <v>41029</v>
      </c>
      <c r="O1043" s="1693">
        <v>41059</v>
      </c>
      <c r="P1043" s="1693">
        <v>41090</v>
      </c>
      <c r="Q1043" s="1694">
        <v>41120</v>
      </c>
      <c r="R1043" s="4267">
        <v>41151</v>
      </c>
      <c r="S1043" s="1693">
        <v>41182</v>
      </c>
      <c r="T1043" s="1696">
        <v>406454</v>
      </c>
      <c r="U1043" s="1693">
        <v>41243</v>
      </c>
      <c r="V1043" s="1696">
        <v>41273</v>
      </c>
      <c r="W1043" s="4267">
        <v>41304</v>
      </c>
      <c r="X1043" s="1693">
        <v>41333</v>
      </c>
      <c r="Y1043" s="1694">
        <v>40998</v>
      </c>
      <c r="Z1043" s="1969">
        <v>41394</v>
      </c>
      <c r="AA1043" s="1970">
        <v>41424</v>
      </c>
      <c r="AB1043" s="1969">
        <v>41090</v>
      </c>
      <c r="AC1043" s="1692">
        <v>41485</v>
      </c>
      <c r="AD1043" s="1969">
        <v>41516</v>
      </c>
      <c r="AE1043" s="1971">
        <v>41547</v>
      </c>
      <c r="AF1043" s="1693">
        <v>41577</v>
      </c>
      <c r="AG1043" s="1693">
        <v>41608</v>
      </c>
      <c r="AH1043" s="1693">
        <v>41638</v>
      </c>
      <c r="AI1043" s="1693">
        <v>41304</v>
      </c>
      <c r="AJ1043" s="1697">
        <v>41333</v>
      </c>
      <c r="AK1043" s="1693">
        <v>41363</v>
      </c>
      <c r="AL1043" s="1693">
        <v>41394</v>
      </c>
      <c r="AM1043" s="4267">
        <v>41789</v>
      </c>
      <c r="AN1043" s="1693">
        <v>41820</v>
      </c>
      <c r="AO1043" s="1694">
        <v>41850</v>
      </c>
      <c r="AP1043" s="1694">
        <v>41881</v>
      </c>
      <c r="AQ1043" s="1694">
        <v>41912</v>
      </c>
      <c r="AR1043" s="1693">
        <v>41942</v>
      </c>
      <c r="AS1043" s="1694">
        <v>41973</v>
      </c>
      <c r="AT1043" s="1693">
        <v>42003</v>
      </c>
      <c r="AU1043" s="1697">
        <v>42034</v>
      </c>
      <c r="AV1043" s="1694">
        <v>42063</v>
      </c>
      <c r="AW1043" s="1697">
        <v>42093</v>
      </c>
      <c r="AX1043" s="1694">
        <v>42124</v>
      </c>
      <c r="AY1043" s="1693">
        <v>42154</v>
      </c>
      <c r="AZ1043" s="1694">
        <v>42185</v>
      </c>
      <c r="BA1043" s="1693">
        <v>42215</v>
      </c>
      <c r="BB1043" s="1694">
        <v>41881</v>
      </c>
      <c r="BC1043" s="1693">
        <v>41912</v>
      </c>
      <c r="BD1043" s="1694">
        <v>41942</v>
      </c>
      <c r="BE1043" s="1693">
        <v>41973</v>
      </c>
      <c r="BF1043" s="1694">
        <v>42003</v>
      </c>
      <c r="BG1043" s="1693">
        <v>42034</v>
      </c>
      <c r="BH1043" s="1972">
        <v>42063</v>
      </c>
      <c r="BI1043" s="1966">
        <v>42093</v>
      </c>
      <c r="BJ1043" s="1691">
        <v>42124</v>
      </c>
      <c r="BK1043" s="1691">
        <v>42154</v>
      </c>
      <c r="BL1043" s="1971">
        <v>42185</v>
      </c>
      <c r="BM1043" s="4267">
        <v>42581</v>
      </c>
      <c r="BN1043" s="1693">
        <v>42612</v>
      </c>
      <c r="BO1043" s="1769">
        <v>42643</v>
      </c>
      <c r="BP1043" s="1693">
        <v>42673</v>
      </c>
      <c r="BQ1043" s="1693">
        <v>42704</v>
      </c>
      <c r="BR1043" s="1696">
        <v>42734</v>
      </c>
      <c r="BS1043" s="1760">
        <v>42765</v>
      </c>
      <c r="BT1043" s="1760">
        <v>42794</v>
      </c>
      <c r="BU1043" s="1768">
        <v>42824</v>
      </c>
      <c r="BV1043" s="1760">
        <v>42855</v>
      </c>
      <c r="BW1043" s="1973">
        <v>42885</v>
      </c>
      <c r="BX1043" s="1693">
        <v>42916</v>
      </c>
      <c r="BY1043" s="1693">
        <v>42946</v>
      </c>
      <c r="BZ1043" s="1693">
        <v>42977</v>
      </c>
      <c r="CA1043" s="1693">
        <v>43008</v>
      </c>
      <c r="CB1043" s="4267">
        <v>43038</v>
      </c>
      <c r="CC1043" s="1693">
        <v>43069</v>
      </c>
      <c r="CD1043" s="1694">
        <v>43099</v>
      </c>
      <c r="CE1043" s="1693">
        <v>43130</v>
      </c>
      <c r="CF1043" s="1696">
        <v>42794</v>
      </c>
      <c r="CG1043" s="1696">
        <v>43189</v>
      </c>
      <c r="CH1043" s="1760">
        <v>42855</v>
      </c>
      <c r="CI1043" s="1973">
        <v>42885</v>
      </c>
      <c r="CJ1043" s="1693">
        <v>42916</v>
      </c>
      <c r="CK1043" s="1693">
        <v>42946</v>
      </c>
      <c r="CL1043" s="1693">
        <v>42977</v>
      </c>
      <c r="CM1043" s="1693">
        <v>43008</v>
      </c>
      <c r="CN1043" s="4267">
        <v>43038</v>
      </c>
      <c r="CO1043" s="1693">
        <v>43069</v>
      </c>
      <c r="CP1043" s="1694">
        <v>43099</v>
      </c>
      <c r="CQ1043" s="1697">
        <v>43130</v>
      </c>
      <c r="CR1043" s="1695">
        <v>42794</v>
      </c>
      <c r="CS1043" s="1693">
        <v>43189</v>
      </c>
      <c r="CT1043" s="1760">
        <v>42855</v>
      </c>
      <c r="CU1043" s="1973">
        <v>42885</v>
      </c>
      <c r="CV1043" s="1693">
        <v>42916</v>
      </c>
      <c r="CW1043" s="3856">
        <v>42946</v>
      </c>
      <c r="CX1043" s="3856">
        <v>42977</v>
      </c>
      <c r="CY1043" s="3856">
        <v>43008</v>
      </c>
      <c r="CZ1043" s="4270">
        <v>43038</v>
      </c>
      <c r="DA1043" s="3856">
        <v>43069</v>
      </c>
      <c r="DB1043" s="3857">
        <v>43099</v>
      </c>
      <c r="DC1043" s="3858">
        <v>43860</v>
      </c>
      <c r="DD1043" s="3859">
        <v>43889</v>
      </c>
      <c r="DE1043" s="3856">
        <v>43920</v>
      </c>
      <c r="DF1043" s="3856">
        <v>43951</v>
      </c>
      <c r="DG1043" s="3856">
        <v>43981</v>
      </c>
      <c r="DH1043" s="3856">
        <v>44012</v>
      </c>
      <c r="DI1043" s="3856">
        <v>44042</v>
      </c>
      <c r="DJ1043" s="3856">
        <v>44073</v>
      </c>
      <c r="DK1043" s="3856">
        <v>44104</v>
      </c>
      <c r="DL1043" s="1693">
        <v>43038</v>
      </c>
      <c r="DM1043" s="2095"/>
      <c r="DN1043" s="15"/>
      <c r="DO1043" s="15"/>
      <c r="DP1043" s="15"/>
      <c r="DQ1043" s="15"/>
      <c r="DR1043" s="15"/>
    </row>
    <row r="1044" spans="1:122" s="19" customFormat="1" ht="30" customHeight="1" thickBot="1" x14ac:dyDescent="0.3">
      <c r="A1044" s="4744"/>
      <c r="B1044" s="4677"/>
      <c r="C1044" s="1974" t="s">
        <v>395</v>
      </c>
      <c r="D1044" s="1974" t="s">
        <v>395</v>
      </c>
      <c r="E1044" s="1975"/>
      <c r="F1044" s="1976"/>
      <c r="G1044" s="1976"/>
      <c r="H1044" s="1976"/>
      <c r="I1044" s="1976"/>
      <c r="J1044" s="1976"/>
      <c r="K1044" s="1976"/>
      <c r="L1044" s="1976"/>
      <c r="M1044" s="1977"/>
      <c r="N1044" s="1978"/>
      <c r="O1044" s="1824"/>
      <c r="P1044" s="1824"/>
      <c r="Q1044" s="1979"/>
      <c r="R1044" s="1825"/>
      <c r="S1044" s="1820"/>
      <c r="T1044" s="1821"/>
      <c r="U1044" s="1820"/>
      <c r="V1044" s="1821"/>
      <c r="W1044" s="1980"/>
      <c r="X1044" s="1820"/>
      <c r="Y1044" s="1979"/>
      <c r="Z1044" s="1981"/>
      <c r="AA1044" s="1982"/>
      <c r="AB1044" s="1981"/>
      <c r="AC1044" s="1983"/>
      <c r="AD1044" s="1981"/>
      <c r="AE1044" s="1984"/>
      <c r="AF1044" s="1980"/>
      <c r="AG1044" s="1821"/>
      <c r="AH1044" s="1980"/>
      <c r="AI1044" s="1980"/>
      <c r="AJ1044" s="1985"/>
      <c r="AK1044" s="1980"/>
      <c r="AL1044" s="1980"/>
      <c r="AM1044" s="1980"/>
      <c r="AN1044" s="1980"/>
      <c r="AO1044" s="1979"/>
      <c r="AP1044" s="1979"/>
      <c r="AQ1044" s="1979"/>
      <c r="AR1044" s="1979"/>
      <c r="AS1044" s="1979"/>
      <c r="AT1044" s="1979"/>
      <c r="AU1044" s="1986"/>
      <c r="AV1044" s="1979"/>
      <c r="AW1044" s="1987"/>
      <c r="AX1044" s="1979"/>
      <c r="AY1044" s="1693"/>
      <c r="AZ1044" s="1694"/>
      <c r="BA1044" s="1693">
        <v>41820</v>
      </c>
      <c r="BB1044" s="1694"/>
      <c r="BC1044" s="1693"/>
      <c r="BD1044" s="1694"/>
      <c r="BE1044" s="1693"/>
      <c r="BF1044" s="1694"/>
      <c r="BG1044" s="1693">
        <v>42368</v>
      </c>
      <c r="BH1044" s="1988">
        <v>42034</v>
      </c>
      <c r="BI1044" s="1989"/>
      <c r="BJ1044" s="1692"/>
      <c r="BK1044" s="1988">
        <v>42124</v>
      </c>
      <c r="BL1044" s="4269"/>
      <c r="BM1044" s="1988">
        <v>42551</v>
      </c>
      <c r="BN1044" s="4268"/>
      <c r="BO1044" s="1988">
        <v>42612</v>
      </c>
      <c r="BP1044" s="1990"/>
      <c r="BQ1044" s="1991"/>
      <c r="BR1044" s="1992"/>
      <c r="BS1044" s="2078">
        <v>42734</v>
      </c>
      <c r="BT1044" s="2078"/>
      <c r="BU1044" s="1988"/>
      <c r="BV1044" s="1990"/>
      <c r="BW1044" s="1990"/>
      <c r="BX1044" s="1990"/>
      <c r="BY1044" s="2093">
        <v>42916</v>
      </c>
      <c r="BZ1044" s="4808">
        <v>42946</v>
      </c>
      <c r="CA1044" s="4765"/>
      <c r="CB1044" s="4766"/>
      <c r="CC1044" s="1693"/>
      <c r="CD1044" s="1693"/>
      <c r="CE1044" s="4808">
        <v>43099</v>
      </c>
      <c r="CF1044" s="4765"/>
      <c r="CG1044" s="4766"/>
      <c r="CH1044" s="1990"/>
      <c r="CI1044" s="1990"/>
      <c r="CJ1044" s="1990"/>
      <c r="CK1044" s="2093"/>
      <c r="CL1044" s="4808">
        <v>42946</v>
      </c>
      <c r="CM1044" s="4813"/>
      <c r="CN1044" s="4814"/>
      <c r="CO1044" s="3348"/>
      <c r="CP1044" s="3349"/>
      <c r="CQ1044" s="4808">
        <v>43099</v>
      </c>
      <c r="CR1044" s="4765"/>
      <c r="CS1044" s="4766"/>
      <c r="CT1044" s="1990"/>
      <c r="CU1044" s="1990"/>
      <c r="CV1044" s="1990"/>
      <c r="CW1044" s="3839"/>
      <c r="CX1044" s="4815">
        <v>42946</v>
      </c>
      <c r="CY1044" s="4816"/>
      <c r="CZ1044" s="4817"/>
      <c r="DA1044" s="3840"/>
      <c r="DB1044" s="3841"/>
      <c r="DC1044" s="4815">
        <v>43099</v>
      </c>
      <c r="DD1044" s="4818"/>
      <c r="DE1044" s="4819"/>
      <c r="DF1044" s="3842"/>
      <c r="DG1044" s="3842"/>
      <c r="DH1044" s="3842"/>
      <c r="DI1044" s="3842"/>
      <c r="DJ1044" s="4808">
        <v>42946</v>
      </c>
      <c r="DK1044" s="4813"/>
      <c r="DL1044" s="4814"/>
      <c r="DM1044" s="2095"/>
      <c r="DN1044" s="15"/>
      <c r="DO1044" s="15"/>
      <c r="DP1044" s="15"/>
      <c r="DQ1044" s="15"/>
      <c r="DR1044" s="15"/>
    </row>
    <row r="1045" spans="1:122" s="19" customFormat="1" ht="30" customHeight="1" thickBot="1" x14ac:dyDescent="0.3">
      <c r="A1045" s="4744"/>
      <c r="B1045" s="4677"/>
      <c r="C1045" s="538" t="s">
        <v>348</v>
      </c>
      <c r="D1045" s="538" t="s">
        <v>348</v>
      </c>
      <c r="E1045" s="403"/>
      <c r="F1045" s="382"/>
      <c r="G1045" s="382"/>
      <c r="H1045" s="382"/>
      <c r="I1045" s="382"/>
      <c r="J1045" s="382"/>
      <c r="K1045" s="382"/>
      <c r="L1045" s="382"/>
      <c r="M1045" s="383"/>
      <c r="N1045" s="384"/>
      <c r="O1045" s="244"/>
      <c r="P1045" s="244"/>
      <c r="Q1045" s="400"/>
      <c r="R1045" s="385"/>
      <c r="S1045" s="401"/>
      <c r="T1045" s="402"/>
      <c r="U1045" s="401"/>
      <c r="V1045" s="402"/>
      <c r="W1045" s="408"/>
      <c r="X1045" s="401"/>
      <c r="Y1045" s="400"/>
      <c r="Z1045" s="795"/>
      <c r="AA1045" s="1104"/>
      <c r="AB1045" s="795"/>
      <c r="AC1045" s="798"/>
      <c r="AD1045" s="795"/>
      <c r="AE1045" s="796"/>
      <c r="AF1045" s="408"/>
      <c r="AG1045" s="402"/>
      <c r="AH1045" s="408"/>
      <c r="AI1045" s="408"/>
      <c r="AJ1045" s="1105"/>
      <c r="AK1045" s="408"/>
      <c r="AL1045" s="408"/>
      <c r="AM1045" s="408"/>
      <c r="AN1045" s="408"/>
      <c r="AO1045" s="400"/>
      <c r="AP1045" s="400"/>
      <c r="AQ1045" s="400"/>
      <c r="AR1045" s="400"/>
      <c r="AS1045" s="400"/>
      <c r="AT1045" s="400"/>
      <c r="AU1045" s="1106"/>
      <c r="AV1045" s="807">
        <v>41695</v>
      </c>
      <c r="AW1045" s="14"/>
      <c r="AX1045" s="175"/>
      <c r="AY1045" s="236"/>
      <c r="AZ1045" s="237"/>
      <c r="BA1045" s="236">
        <v>42210</v>
      </c>
      <c r="BB1045" s="237"/>
      <c r="BC1045" s="236"/>
      <c r="BD1045" s="237"/>
      <c r="BE1045" s="236"/>
      <c r="BF1045" s="237"/>
      <c r="BG1045" s="236"/>
      <c r="BH1045" s="899">
        <v>42050</v>
      </c>
      <c r="BI1045" s="1193"/>
      <c r="BJ1045" s="370"/>
      <c r="BK1045" s="899">
        <v>42505</v>
      </c>
      <c r="BL1045" s="1250"/>
      <c r="BM1045" s="899">
        <v>42566</v>
      </c>
      <c r="BN1045" s="1251"/>
      <c r="BO1045" s="899">
        <v>42628</v>
      </c>
      <c r="BP1045" s="1213"/>
      <c r="BQ1045" s="1163"/>
      <c r="BR1045" s="1635"/>
      <c r="BS1045" s="904">
        <v>42719</v>
      </c>
      <c r="BT1045" s="904"/>
      <c r="BU1045" s="899"/>
      <c r="BV1045" s="1213"/>
      <c r="BW1045" s="1213"/>
      <c r="BX1045" s="1213"/>
      <c r="BY1045" s="899">
        <v>42901</v>
      </c>
      <c r="BZ1045" s="899">
        <v>42977</v>
      </c>
      <c r="CA1045" s="899">
        <v>42993</v>
      </c>
      <c r="CB1045" s="899">
        <v>43023</v>
      </c>
      <c r="CC1045" s="899"/>
      <c r="CD1045" s="904"/>
      <c r="CE1045" s="1433">
        <v>43130</v>
      </c>
      <c r="CF1045" s="1433">
        <v>43146</v>
      </c>
      <c r="CG1045" s="1433">
        <v>43174</v>
      </c>
      <c r="CH1045" s="1213"/>
      <c r="CI1045" s="1213"/>
      <c r="CJ1045" s="1213"/>
      <c r="CK1045" s="899"/>
      <c r="CL1045" s="899">
        <v>43327</v>
      </c>
      <c r="CM1045" s="899">
        <v>43358</v>
      </c>
      <c r="CN1045" s="904">
        <v>43388</v>
      </c>
      <c r="CO1045" s="1070"/>
      <c r="CP1045" s="3350"/>
      <c r="CQ1045" s="3347">
        <v>43495</v>
      </c>
      <c r="CR1045" s="1433">
        <v>43511</v>
      </c>
      <c r="CS1045" s="1433">
        <v>43539</v>
      </c>
      <c r="CT1045" s="1213"/>
      <c r="CU1045" s="1213"/>
      <c r="CV1045" s="1213"/>
      <c r="CW1045" s="365"/>
      <c r="CX1045" s="365">
        <v>43692</v>
      </c>
      <c r="CY1045" s="365">
        <v>43723</v>
      </c>
      <c r="CZ1045" s="404">
        <v>43753</v>
      </c>
      <c r="DA1045" s="3843"/>
      <c r="DB1045" s="3844"/>
      <c r="DC1045" s="3845">
        <v>43860</v>
      </c>
      <c r="DD1045" s="387">
        <v>43876</v>
      </c>
      <c r="DE1045" s="387">
        <v>43905</v>
      </c>
      <c r="DF1045" s="3843"/>
      <c r="DG1045" s="3844"/>
      <c r="DH1045" s="3843"/>
      <c r="DI1045" s="3844"/>
      <c r="DJ1045" s="365">
        <v>44058</v>
      </c>
      <c r="DK1045" s="365">
        <v>44089</v>
      </c>
      <c r="DL1045" s="904">
        <v>44119</v>
      </c>
      <c r="DM1045" s="2095"/>
      <c r="DN1045" s="15"/>
      <c r="DO1045" s="15"/>
      <c r="DP1045" s="15"/>
      <c r="DQ1045" s="15"/>
      <c r="DR1045" s="15"/>
    </row>
    <row r="1046" spans="1:122" s="19" customFormat="1" ht="30" customHeight="1" x14ac:dyDescent="0.25">
      <c r="A1046" s="4744"/>
      <c r="B1046" s="4677"/>
      <c r="C1046" s="538" t="s">
        <v>349</v>
      </c>
      <c r="D1046" s="538" t="s">
        <v>349</v>
      </c>
      <c r="E1046" s="403"/>
      <c r="F1046" s="382"/>
      <c r="G1046" s="382"/>
      <c r="H1046" s="382"/>
      <c r="I1046" s="382"/>
      <c r="J1046" s="382"/>
      <c r="K1046" s="382"/>
      <c r="L1046" s="382"/>
      <c r="M1046" s="383"/>
      <c r="N1046" s="384"/>
      <c r="O1046" s="244"/>
      <c r="P1046" s="244"/>
      <c r="Q1046" s="400"/>
      <c r="R1046" s="385"/>
      <c r="S1046" s="401"/>
      <c r="T1046" s="402"/>
      <c r="U1046" s="401"/>
      <c r="V1046" s="402"/>
      <c r="W1046" s="408"/>
      <c r="X1046" s="401"/>
      <c r="Y1046" s="400"/>
      <c r="Z1046" s="795"/>
      <c r="AA1046" s="1104"/>
      <c r="AB1046" s="795"/>
      <c r="AC1046" s="798"/>
      <c r="AD1046" s="795"/>
      <c r="AE1046" s="796"/>
      <c r="AF1046" s="408"/>
      <c r="AG1046" s="402"/>
      <c r="AH1046" s="408"/>
      <c r="AI1046" s="408"/>
      <c r="AJ1046" s="1105"/>
      <c r="AK1046" s="408"/>
      <c r="AL1046" s="408"/>
      <c r="AM1046" s="408"/>
      <c r="AN1046" s="408"/>
      <c r="AO1046" s="400"/>
      <c r="AP1046" s="400"/>
      <c r="AQ1046" s="400"/>
      <c r="AR1046" s="400"/>
      <c r="AS1046" s="400"/>
      <c r="AT1046" s="400"/>
      <c r="AU1046" s="1106"/>
      <c r="AV1046" s="807">
        <v>41682</v>
      </c>
      <c r="AW1046" s="14"/>
      <c r="AX1046" s="175"/>
      <c r="AY1046" s="45"/>
      <c r="AZ1046" s="175"/>
      <c r="BA1046" s="45">
        <v>41830</v>
      </c>
      <c r="BB1046" s="175"/>
      <c r="BC1046" s="45"/>
      <c r="BD1046" s="175"/>
      <c r="BE1046" s="45"/>
      <c r="BF1046" s="175"/>
      <c r="BG1046" s="45"/>
      <c r="BH1046" s="221">
        <v>42045</v>
      </c>
      <c r="BI1046" s="1194"/>
      <c r="BJ1046" s="807"/>
      <c r="BK1046" s="221">
        <v>42500</v>
      </c>
      <c r="BL1046" s="1252"/>
      <c r="BM1046" s="221">
        <v>42561</v>
      </c>
      <c r="BN1046" s="264"/>
      <c r="BO1046" s="221">
        <v>42623</v>
      </c>
      <c r="BP1046" s="1211"/>
      <c r="BQ1046" s="1164"/>
      <c r="BR1046" s="891"/>
      <c r="BS1046" s="805">
        <v>42709</v>
      </c>
      <c r="BT1046" s="805"/>
      <c r="BU1046" s="221"/>
      <c r="BV1046" s="1211"/>
      <c r="BW1046" s="1211"/>
      <c r="BX1046" s="1211"/>
      <c r="BY1046" s="221">
        <v>42891</v>
      </c>
      <c r="BZ1046" s="221">
        <v>42967</v>
      </c>
      <c r="CA1046" s="221">
        <v>42983</v>
      </c>
      <c r="CB1046" s="221">
        <v>43013</v>
      </c>
      <c r="CC1046" s="221"/>
      <c r="CD1046" s="805"/>
      <c r="CE1046" s="221">
        <v>43115</v>
      </c>
      <c r="CF1046" s="221">
        <v>43136</v>
      </c>
      <c r="CG1046" s="221">
        <v>43164</v>
      </c>
      <c r="CH1046" s="1211"/>
      <c r="CI1046" s="1211"/>
      <c r="CJ1046" s="1211"/>
      <c r="CK1046" s="221"/>
      <c r="CL1046" s="221">
        <v>43317</v>
      </c>
      <c r="CM1046" s="221">
        <v>43348</v>
      </c>
      <c r="CN1046" s="805">
        <v>43378</v>
      </c>
      <c r="CO1046" s="538"/>
      <c r="CP1046" s="1211"/>
      <c r="CQ1046" s="239">
        <v>43480</v>
      </c>
      <c r="CR1046" s="221">
        <v>43501</v>
      </c>
      <c r="CS1046" s="221">
        <v>43529</v>
      </c>
      <c r="CT1046" s="1211"/>
      <c r="CU1046" s="1211"/>
      <c r="CV1046" s="1211"/>
      <c r="CW1046" s="414"/>
      <c r="CX1046" s="414">
        <v>43682</v>
      </c>
      <c r="CY1046" s="414">
        <v>43713</v>
      </c>
      <c r="CZ1046" s="671">
        <v>43743</v>
      </c>
      <c r="DA1046" s="537"/>
      <c r="DB1046" s="3580"/>
      <c r="DC1046" s="3762">
        <v>43845</v>
      </c>
      <c r="DD1046" s="414">
        <v>43866</v>
      </c>
      <c r="DE1046" s="414">
        <v>43895</v>
      </c>
      <c r="DF1046" s="537"/>
      <c r="DG1046" s="3580"/>
      <c r="DH1046" s="537"/>
      <c r="DI1046" s="3580"/>
      <c r="DJ1046" s="414">
        <v>44048</v>
      </c>
      <c r="DK1046" s="414">
        <v>44079</v>
      </c>
      <c r="DL1046" s="805">
        <v>44109</v>
      </c>
      <c r="DM1046" s="2095"/>
      <c r="DN1046" s="15"/>
      <c r="DO1046" s="15"/>
      <c r="DP1046" s="15"/>
      <c r="DQ1046" s="15"/>
      <c r="DR1046" s="15"/>
    </row>
    <row r="1047" spans="1:122" ht="30" customHeight="1" x14ac:dyDescent="0.25">
      <c r="A1047" s="4745"/>
      <c r="B1047" s="4811"/>
      <c r="C1047" s="1993" t="s">
        <v>347</v>
      </c>
      <c r="D1047" s="1993" t="s">
        <v>347</v>
      </c>
      <c r="E1047" s="1994"/>
      <c r="F1047" s="1995"/>
      <c r="G1047" s="1995"/>
      <c r="H1047" s="1995"/>
      <c r="I1047" s="1995"/>
      <c r="J1047" s="1995"/>
      <c r="K1047" s="1995"/>
      <c r="L1047" s="1995"/>
      <c r="M1047" s="1996"/>
      <c r="N1047" s="1997"/>
      <c r="O1047" s="1998"/>
      <c r="P1047" s="1998"/>
      <c r="Q1047" s="1999"/>
      <c r="R1047" s="2000"/>
      <c r="S1047" s="2001"/>
      <c r="T1047" s="2002"/>
      <c r="U1047" s="2003"/>
      <c r="V1047" s="2004"/>
      <c r="W1047" s="2005"/>
      <c r="X1047" s="2004"/>
      <c r="Y1047" s="2006"/>
      <c r="Z1047" s="2007"/>
      <c r="AA1047" s="2008"/>
      <c r="AB1047" s="2007"/>
      <c r="AC1047" s="2009"/>
      <c r="AD1047" s="2010"/>
      <c r="AE1047" s="2011"/>
      <c r="AF1047" s="2007"/>
      <c r="AG1047" s="2012"/>
      <c r="AH1047" s="2010"/>
      <c r="AI1047" s="2007"/>
      <c r="AJ1047" s="2012"/>
      <c r="AK1047" s="2010"/>
      <c r="AL1047" s="2012"/>
      <c r="AM1047" s="2007"/>
      <c r="AN1047" s="2012"/>
      <c r="AO1047" s="2010"/>
      <c r="AP1047" s="2012"/>
      <c r="AQ1047" s="2013"/>
      <c r="AR1047" s="2014"/>
      <c r="AS1047" s="2013"/>
      <c r="AT1047" s="2014"/>
      <c r="AU1047" s="1872"/>
      <c r="AV1047" s="2015"/>
      <c r="AW1047" s="1721"/>
      <c r="AX1047" s="1872"/>
      <c r="AY1047" s="2013"/>
      <c r="AZ1047" s="1872"/>
      <c r="BA1047" s="2016">
        <f>BA1046-120</f>
        <v>41710</v>
      </c>
      <c r="BB1047" s="2017"/>
      <c r="BC1047" s="2016"/>
      <c r="BD1047" s="2017"/>
      <c r="BE1047" s="2016"/>
      <c r="BF1047" s="2017"/>
      <c r="BG1047" s="2016"/>
      <c r="BH1047" s="2016">
        <f>BH1046-113</f>
        <v>41932</v>
      </c>
      <c r="BI1047" s="2018"/>
      <c r="BJ1047" s="2019"/>
      <c r="BK1047" s="2020">
        <f>BK1046-123</f>
        <v>42377</v>
      </c>
      <c r="BL1047" s="2021"/>
      <c r="BM1047" s="2016">
        <f>BM1046-113</f>
        <v>42448</v>
      </c>
      <c r="BN1047" s="2022"/>
      <c r="BO1047" s="2016">
        <f>BO1046-113</f>
        <v>42510</v>
      </c>
      <c r="BP1047" s="2023"/>
      <c r="BQ1047" s="2024"/>
      <c r="BR1047" s="2025"/>
      <c r="BS1047" s="2019">
        <f>BS1046-113</f>
        <v>42596</v>
      </c>
      <c r="BT1047" s="2019"/>
      <c r="BU1047" s="2016"/>
      <c r="BV1047" s="2023"/>
      <c r="BW1047" s="2023"/>
      <c r="BX1047" s="2023"/>
      <c r="BY1047" s="2016">
        <f>BY1046-113</f>
        <v>42778</v>
      </c>
      <c r="BZ1047" s="2016">
        <f>BZ1046-128</f>
        <v>42839</v>
      </c>
      <c r="CA1047" s="2016">
        <f>CA1048</f>
        <v>42846</v>
      </c>
      <c r="CB1047" s="2016">
        <f>CB1048</f>
        <v>42853</v>
      </c>
      <c r="CC1047" s="2016"/>
      <c r="CD1047" s="2019"/>
      <c r="CE1047" s="2016">
        <f>CE1046-128</f>
        <v>42987</v>
      </c>
      <c r="CF1047" s="2016">
        <f>CF1048</f>
        <v>42994</v>
      </c>
      <c r="CG1047" s="2016">
        <f>CG1048</f>
        <v>43001</v>
      </c>
      <c r="CH1047" s="2023"/>
      <c r="CI1047" s="2023"/>
      <c r="CJ1047" s="2023"/>
      <c r="CK1047" s="2016"/>
      <c r="CL1047" s="2016">
        <f>CL1046-128</f>
        <v>43189</v>
      </c>
      <c r="CM1047" s="2016">
        <f>CM1048</f>
        <v>43196</v>
      </c>
      <c r="CN1047" s="2019">
        <f>CN1048</f>
        <v>43203</v>
      </c>
      <c r="CO1047" s="1993"/>
      <c r="CP1047" s="2023"/>
      <c r="CQ1047" s="2155">
        <f>CQ1046-130</f>
        <v>43350</v>
      </c>
      <c r="CR1047" s="2016">
        <f>CR1048</f>
        <v>43357</v>
      </c>
      <c r="CS1047" s="2016">
        <f>CS1048</f>
        <v>43364</v>
      </c>
      <c r="CT1047" s="2023"/>
      <c r="CU1047" s="2023"/>
      <c r="CV1047" s="2023"/>
      <c r="CW1047" s="2013"/>
      <c r="CX1047" s="2013">
        <f>CX1046-129</f>
        <v>43553</v>
      </c>
      <c r="CY1047" s="2013">
        <f>CY1048</f>
        <v>43560</v>
      </c>
      <c r="CZ1047" s="3846">
        <f>CZ1048</f>
        <v>43567</v>
      </c>
      <c r="DA1047" s="3847"/>
      <c r="DB1047" s="3848"/>
      <c r="DC1047" s="3849">
        <f>DC1046-130</f>
        <v>43715</v>
      </c>
      <c r="DD1047" s="2013">
        <f>DD1048</f>
        <v>43722</v>
      </c>
      <c r="DE1047" s="2013">
        <f>DE1048</f>
        <v>43729</v>
      </c>
      <c r="DF1047" s="3847"/>
      <c r="DG1047" s="3848"/>
      <c r="DH1047" s="3847"/>
      <c r="DI1047" s="3848"/>
      <c r="DJ1047" s="2013">
        <f>DJ1046-131</f>
        <v>43917</v>
      </c>
      <c r="DK1047" s="2013">
        <f>DK1048</f>
        <v>43917</v>
      </c>
      <c r="DL1047" s="2019">
        <f>DL1048</f>
        <v>43924</v>
      </c>
    </row>
    <row r="1048" spans="1:122" ht="30" customHeight="1" x14ac:dyDescent="0.25">
      <c r="A1048" s="4745"/>
      <c r="B1048" s="4811"/>
      <c r="C1048" s="1993" t="s">
        <v>346</v>
      </c>
      <c r="D1048" s="1993" t="s">
        <v>346</v>
      </c>
      <c r="E1048" s="1994"/>
      <c r="F1048" s="1995"/>
      <c r="G1048" s="1995"/>
      <c r="H1048" s="1995"/>
      <c r="I1048" s="1995"/>
      <c r="J1048" s="1995"/>
      <c r="K1048" s="1995"/>
      <c r="L1048" s="1995"/>
      <c r="M1048" s="1996"/>
      <c r="N1048" s="1997"/>
      <c r="O1048" s="1998"/>
      <c r="P1048" s="1998"/>
      <c r="Q1048" s="1999"/>
      <c r="R1048" s="2000"/>
      <c r="S1048" s="2001"/>
      <c r="T1048" s="2002"/>
      <c r="U1048" s="2003"/>
      <c r="V1048" s="2004"/>
      <c r="W1048" s="2005"/>
      <c r="X1048" s="2004"/>
      <c r="Y1048" s="2006"/>
      <c r="Z1048" s="2007"/>
      <c r="AA1048" s="2008"/>
      <c r="AB1048" s="2007"/>
      <c r="AC1048" s="2009"/>
      <c r="AD1048" s="2010"/>
      <c r="AE1048" s="2011"/>
      <c r="AF1048" s="2007"/>
      <c r="AG1048" s="2012"/>
      <c r="AH1048" s="2010"/>
      <c r="AI1048" s="2007"/>
      <c r="AJ1048" s="2012"/>
      <c r="AK1048" s="2010"/>
      <c r="AL1048" s="2012"/>
      <c r="AM1048" s="2007"/>
      <c r="AN1048" s="2012"/>
      <c r="AO1048" s="2010"/>
      <c r="AP1048" s="2012"/>
      <c r="AQ1048" s="2013"/>
      <c r="AR1048" s="2014"/>
      <c r="AS1048" s="2013"/>
      <c r="AT1048" s="2014"/>
      <c r="AU1048" s="1872"/>
      <c r="AV1048" s="2015">
        <v>41927</v>
      </c>
      <c r="AW1048" s="1721"/>
      <c r="AX1048" s="1872"/>
      <c r="AY1048" s="2013"/>
      <c r="AZ1048" s="1872"/>
      <c r="BA1048" s="2016">
        <f>BA1047</f>
        <v>41710</v>
      </c>
      <c r="BB1048" s="2017"/>
      <c r="BC1048" s="2016"/>
      <c r="BD1048" s="2017"/>
      <c r="BE1048" s="2016"/>
      <c r="BF1048" s="2017"/>
      <c r="BG1048" s="2016"/>
      <c r="BH1048" s="2016">
        <f>BH1047</f>
        <v>41932</v>
      </c>
      <c r="BI1048" s="2018"/>
      <c r="BJ1048" s="2019"/>
      <c r="BK1048" s="2020">
        <f>BK1047</f>
        <v>42377</v>
      </c>
      <c r="BL1048" s="2021"/>
      <c r="BM1048" s="2016">
        <f>BM1047</f>
        <v>42448</v>
      </c>
      <c r="BN1048" s="2022"/>
      <c r="BO1048" s="2016">
        <f>BO1047</f>
        <v>42510</v>
      </c>
      <c r="BP1048" s="2023"/>
      <c r="BQ1048" s="2024"/>
      <c r="BR1048" s="2025"/>
      <c r="BS1048" s="2019">
        <f>BS1047</f>
        <v>42596</v>
      </c>
      <c r="BT1048" s="2019"/>
      <c r="BU1048" s="2016"/>
      <c r="BV1048" s="2023"/>
      <c r="BW1048" s="2023"/>
      <c r="BX1048" s="2023"/>
      <c r="BY1048" s="2016">
        <f>BY1047</f>
        <v>42778</v>
      </c>
      <c r="BZ1048" s="2016">
        <f>BZ1047</f>
        <v>42839</v>
      </c>
      <c r="CA1048" s="2016">
        <f>CA1049+7</f>
        <v>42846</v>
      </c>
      <c r="CB1048" s="2016">
        <f>CB1049+7</f>
        <v>42853</v>
      </c>
      <c r="CC1048" s="2016"/>
      <c r="CD1048" s="2019"/>
      <c r="CE1048" s="2016">
        <f>CE1047</f>
        <v>42987</v>
      </c>
      <c r="CF1048" s="2016">
        <f>CF1049+7</f>
        <v>42994</v>
      </c>
      <c r="CG1048" s="2016">
        <f>CG1049+7</f>
        <v>43001</v>
      </c>
      <c r="CH1048" s="2023"/>
      <c r="CI1048" s="2023"/>
      <c r="CJ1048" s="2023"/>
      <c r="CK1048" s="2016"/>
      <c r="CL1048" s="2016">
        <f>CL1047</f>
        <v>43189</v>
      </c>
      <c r="CM1048" s="2016">
        <f>CM1049+7</f>
        <v>43196</v>
      </c>
      <c r="CN1048" s="2019">
        <f>CN1049+7</f>
        <v>43203</v>
      </c>
      <c r="CO1048" s="1993"/>
      <c r="CP1048" s="2023"/>
      <c r="CQ1048" s="2155">
        <f>CQ1047</f>
        <v>43350</v>
      </c>
      <c r="CR1048" s="2016">
        <f>CR1049+7</f>
        <v>43357</v>
      </c>
      <c r="CS1048" s="2016">
        <f>CS1049+7</f>
        <v>43364</v>
      </c>
      <c r="CT1048" s="2023"/>
      <c r="CU1048" s="2023"/>
      <c r="CV1048" s="2023"/>
      <c r="CW1048" s="2013"/>
      <c r="CX1048" s="2013">
        <f>CX1047</f>
        <v>43553</v>
      </c>
      <c r="CY1048" s="2013">
        <f>CY1049+7</f>
        <v>43560</v>
      </c>
      <c r="CZ1048" s="3846">
        <f>CZ1049+7</f>
        <v>43567</v>
      </c>
      <c r="DA1048" s="3847"/>
      <c r="DB1048" s="3848"/>
      <c r="DC1048" s="3849">
        <f>DC1047</f>
        <v>43715</v>
      </c>
      <c r="DD1048" s="2013">
        <f>DD1049+7</f>
        <v>43722</v>
      </c>
      <c r="DE1048" s="2013">
        <f>DE1049+7</f>
        <v>43729</v>
      </c>
      <c r="DF1048" s="3847"/>
      <c r="DG1048" s="3848"/>
      <c r="DH1048" s="3847"/>
      <c r="DI1048" s="3848"/>
      <c r="DJ1048" s="2013">
        <f>DJ1047-7</f>
        <v>43910</v>
      </c>
      <c r="DK1048" s="2013">
        <f>DK1049+7</f>
        <v>43917</v>
      </c>
      <c r="DL1048" s="2019">
        <f>DL1049+7</f>
        <v>43924</v>
      </c>
    </row>
    <row r="1049" spans="1:122" ht="30" customHeight="1" thickBot="1" x14ac:dyDescent="0.3">
      <c r="A1049" s="4745"/>
      <c r="B1049" s="4811"/>
      <c r="C1049" s="538" t="s">
        <v>351</v>
      </c>
      <c r="D1049" s="538" t="s">
        <v>351</v>
      </c>
      <c r="E1049" s="1129"/>
      <c r="F1049" s="238"/>
      <c r="G1049" s="238"/>
      <c r="H1049" s="238"/>
      <c r="I1049" s="238"/>
      <c r="J1049" s="238"/>
      <c r="K1049" s="233"/>
      <c r="L1049" s="233"/>
      <c r="M1049" s="234"/>
      <c r="N1049" s="235"/>
      <c r="O1049" s="236"/>
      <c r="P1049" s="236"/>
      <c r="Q1049" s="292"/>
      <c r="R1049" s="293"/>
      <c r="S1049" s="365"/>
      <c r="T1049" s="407"/>
      <c r="U1049" s="404"/>
      <c r="V1049" s="368"/>
      <c r="W1049" s="412"/>
      <c r="X1049" s="368"/>
      <c r="Y1049" s="783"/>
      <c r="Z1049" s="775"/>
      <c r="AA1049" s="776"/>
      <c r="AB1049" s="775"/>
      <c r="AC1049" s="833"/>
      <c r="AD1049" s="844"/>
      <c r="AE1049" s="845"/>
      <c r="AF1049" s="775"/>
      <c r="AG1049" s="938"/>
      <c r="AH1049" s="844"/>
      <c r="AI1049" s="775"/>
      <c r="AJ1049" s="879"/>
      <c r="AK1049" s="844"/>
      <c r="AL1049" s="879"/>
      <c r="AM1049" s="775"/>
      <c r="AN1049" s="879"/>
      <c r="AO1049" s="844"/>
      <c r="AP1049" s="879"/>
      <c r="AQ1049" s="980"/>
      <c r="AR1049" s="981"/>
      <c r="AS1049" s="980"/>
      <c r="AT1049" s="981"/>
      <c r="AU1049" s="938"/>
      <c r="AV1049" s="38"/>
      <c r="AW1049" s="14"/>
      <c r="AX1049" s="255"/>
      <c r="AY1049" s="414"/>
      <c r="AZ1049" s="255"/>
      <c r="BA1049" s="221">
        <f>BA1048-7</f>
        <v>41703</v>
      </c>
      <c r="BB1049" s="266"/>
      <c r="BC1049" s="221"/>
      <c r="BD1049" s="266"/>
      <c r="BE1049" s="221"/>
      <c r="BF1049" s="266"/>
      <c r="BG1049" s="221"/>
      <c r="BH1049" s="221">
        <f>BH1048-5</f>
        <v>41927</v>
      </c>
      <c r="BI1049" s="1194"/>
      <c r="BJ1049" s="805"/>
      <c r="BK1049" s="221">
        <f>BK1048-5</f>
        <v>42372</v>
      </c>
      <c r="BL1049" s="1252"/>
      <c r="BM1049" s="221">
        <f>BM1048-5</f>
        <v>42443</v>
      </c>
      <c r="BN1049" s="264"/>
      <c r="BO1049" s="221">
        <f>BO1048-5</f>
        <v>42505</v>
      </c>
      <c r="BP1049" s="1211"/>
      <c r="BQ1049" s="1164"/>
      <c r="BR1049" s="891"/>
      <c r="BS1049" s="805">
        <f>BS1048-5</f>
        <v>42591</v>
      </c>
      <c r="BT1049" s="805"/>
      <c r="BU1049" s="221"/>
      <c r="BV1049" s="1211"/>
      <c r="BW1049" s="1211"/>
      <c r="BX1049" s="1211"/>
      <c r="BY1049" s="221">
        <f>BY1048-5</f>
        <v>42773</v>
      </c>
      <c r="BZ1049" s="221">
        <f>BZ1048-7</f>
        <v>42832</v>
      </c>
      <c r="CA1049" s="221">
        <f>CA1050+14</f>
        <v>42839</v>
      </c>
      <c r="CB1049" s="221">
        <f>CB1050+14</f>
        <v>42846</v>
      </c>
      <c r="CC1049" s="221"/>
      <c r="CD1049" s="805"/>
      <c r="CE1049" s="221">
        <f>CE1048-7</f>
        <v>42980</v>
      </c>
      <c r="CF1049" s="221">
        <f>CF1050+14</f>
        <v>42987</v>
      </c>
      <c r="CG1049" s="221">
        <f>CG1050+14</f>
        <v>42994</v>
      </c>
      <c r="CH1049" s="1211"/>
      <c r="CI1049" s="1211"/>
      <c r="CJ1049" s="1211"/>
      <c r="CK1049" s="221"/>
      <c r="CL1049" s="221">
        <f>CL1048-7</f>
        <v>43182</v>
      </c>
      <c r="CM1049" s="221">
        <f>CM1050+14</f>
        <v>43189</v>
      </c>
      <c r="CN1049" s="805">
        <f>CN1050+14</f>
        <v>43196</v>
      </c>
      <c r="CO1049" s="538"/>
      <c r="CP1049" s="1211"/>
      <c r="CQ1049" s="239">
        <f>CQ1048-7</f>
        <v>43343</v>
      </c>
      <c r="CR1049" s="221">
        <f>CR1050+14</f>
        <v>43350</v>
      </c>
      <c r="CS1049" s="221">
        <f>CS1050+14</f>
        <v>43357</v>
      </c>
      <c r="CT1049" s="1211"/>
      <c r="CU1049" s="1211"/>
      <c r="CV1049" s="1211"/>
      <c r="CW1049" s="414"/>
      <c r="CX1049" s="414">
        <f>CX1048-7</f>
        <v>43546</v>
      </c>
      <c r="CY1049" s="414">
        <f>CY1050+14</f>
        <v>43553</v>
      </c>
      <c r="CZ1049" s="671">
        <f>CZ1050+14</f>
        <v>43560</v>
      </c>
      <c r="DA1049" s="537"/>
      <c r="DB1049" s="3580"/>
      <c r="DC1049" s="3762">
        <f>DC1048-7</f>
        <v>43708</v>
      </c>
      <c r="DD1049" s="414">
        <f>DD1050+14</f>
        <v>43715</v>
      </c>
      <c r="DE1049" s="414">
        <f>DE1050+14</f>
        <v>43722</v>
      </c>
      <c r="DF1049" s="537"/>
      <c r="DG1049" s="3580"/>
      <c r="DH1049" s="537"/>
      <c r="DI1049" s="3580"/>
      <c r="DJ1049" s="414">
        <f>DJ1048-7</f>
        <v>43903</v>
      </c>
      <c r="DK1049" s="414">
        <f>DK1050+14</f>
        <v>43910</v>
      </c>
      <c r="DL1049" s="805">
        <f>DL1050+14</f>
        <v>43917</v>
      </c>
    </row>
    <row r="1050" spans="1:122" ht="30" customHeight="1" x14ac:dyDescent="0.25">
      <c r="A1050" s="4745"/>
      <c r="B1050" s="4811"/>
      <c r="C1050" s="538" t="s">
        <v>4</v>
      </c>
      <c r="D1050" s="538" t="s">
        <v>4</v>
      </c>
      <c r="E1050" s="1130"/>
      <c r="F1050" s="381"/>
      <c r="G1050" s="381"/>
      <c r="H1050" s="381"/>
      <c r="I1050" s="381"/>
      <c r="J1050" s="381"/>
      <c r="K1050" s="382"/>
      <c r="L1050" s="382"/>
      <c r="M1050" s="383"/>
      <c r="N1050" s="384"/>
      <c r="O1050" s="244"/>
      <c r="P1050" s="244"/>
      <c r="Q1050" s="244" t="e">
        <f>#REF!+7</f>
        <v>#REF!</v>
      </c>
      <c r="R1050" s="385" t="e">
        <f>#REF!+7</f>
        <v>#REF!</v>
      </c>
      <c r="S1050" s="387" t="e">
        <f>#REF!+7</f>
        <v>#REF!</v>
      </c>
      <c r="T1050" s="1082" t="s">
        <v>175</v>
      </c>
      <c r="U1050" s="387" t="e">
        <f>#REF!+7</f>
        <v>#REF!</v>
      </c>
      <c r="V1050" s="372" t="s">
        <v>177</v>
      </c>
      <c r="W1050" s="409" t="e">
        <f>#REF!+7</f>
        <v>#REF!</v>
      </c>
      <c r="X1050" s="372" t="s">
        <v>178</v>
      </c>
      <c r="Y1050" s="1083" t="s">
        <v>178</v>
      </c>
      <c r="Z1050" s="767">
        <f>Z641</f>
        <v>0</v>
      </c>
      <c r="AA1050" s="1084" t="s">
        <v>166</v>
      </c>
      <c r="AB1050" s="767">
        <f>AB641</f>
        <v>0</v>
      </c>
      <c r="AC1050" s="1085" t="s">
        <v>167</v>
      </c>
      <c r="AD1050" s="1086">
        <f>AD641</f>
        <v>0</v>
      </c>
      <c r="AE1050" s="1087" t="s">
        <v>212</v>
      </c>
      <c r="AF1050" s="767">
        <f>AF641</f>
        <v>0</v>
      </c>
      <c r="AG1050" s="1087" t="s">
        <v>256</v>
      </c>
      <c r="AH1050" s="1086">
        <f>AH641</f>
        <v>0</v>
      </c>
      <c r="AI1050" s="767">
        <f>AI641</f>
        <v>0</v>
      </c>
      <c r="AJ1050" s="1088" t="s">
        <v>178</v>
      </c>
      <c r="AK1050" s="1086">
        <f>AK641</f>
        <v>0</v>
      </c>
      <c r="AL1050" s="1088" t="s">
        <v>257</v>
      </c>
      <c r="AM1050" s="767">
        <f>AM641</f>
        <v>0</v>
      </c>
      <c r="AN1050" s="1088" t="s">
        <v>213</v>
      </c>
      <c r="AO1050" s="1086">
        <f>AO641</f>
        <v>0</v>
      </c>
      <c r="AP1050" s="1088" t="s">
        <v>216</v>
      </c>
      <c r="AQ1050" s="1089"/>
      <c r="AR1050" s="1090"/>
      <c r="AS1050" s="1089"/>
      <c r="AT1050" s="1090"/>
      <c r="AU1050" s="302">
        <f>AU618</f>
        <v>41896</v>
      </c>
      <c r="AV1050" s="38"/>
      <c r="AW1050" s="14"/>
      <c r="AX1050" s="255"/>
      <c r="AY1050" s="414"/>
      <c r="AZ1050" s="255"/>
      <c r="BA1050" s="221">
        <f>BA1049-13</f>
        <v>41690</v>
      </c>
      <c r="BB1050" s="266"/>
      <c r="BC1050" s="221"/>
      <c r="BD1050" s="266"/>
      <c r="BE1050" s="221"/>
      <c r="BF1050" s="266"/>
      <c r="BG1050" s="221"/>
      <c r="BH1050" s="221">
        <f>BH1049-13</f>
        <v>41914</v>
      </c>
      <c r="BI1050" s="1194"/>
      <c r="BJ1050" s="805"/>
      <c r="BK1050" s="221">
        <f>BK1049-14</f>
        <v>42358</v>
      </c>
      <c r="BL1050" s="1252"/>
      <c r="BM1050" s="221">
        <f>BM1049-14</f>
        <v>42429</v>
      </c>
      <c r="BN1050" s="264"/>
      <c r="BO1050" s="221">
        <f>BO1049-14</f>
        <v>42491</v>
      </c>
      <c r="BP1050" s="1211"/>
      <c r="BQ1050" s="1164"/>
      <c r="BR1050" s="891"/>
      <c r="BS1050" s="805">
        <f>BS1049-14</f>
        <v>42577</v>
      </c>
      <c r="BT1050" s="805"/>
      <c r="BU1050" s="221"/>
      <c r="BV1050" s="1211"/>
      <c r="BW1050" s="1211"/>
      <c r="BX1050" s="1211"/>
      <c r="BY1050" s="221">
        <f>BY1049-14</f>
        <v>42759</v>
      </c>
      <c r="BZ1050" s="221">
        <f>BZ1049-14</f>
        <v>42818</v>
      </c>
      <c r="CA1050" s="221">
        <f>CA1051+4</f>
        <v>42825</v>
      </c>
      <c r="CB1050" s="221">
        <f>CB1051+4</f>
        <v>42832</v>
      </c>
      <c r="CC1050" s="221"/>
      <c r="CD1050" s="805"/>
      <c r="CE1050" s="221">
        <f>CE1049-14</f>
        <v>42966</v>
      </c>
      <c r="CF1050" s="221">
        <f>CF1051+4</f>
        <v>42973</v>
      </c>
      <c r="CG1050" s="221">
        <f>CG1051+4</f>
        <v>42980</v>
      </c>
      <c r="CH1050" s="1211"/>
      <c r="CI1050" s="1211"/>
      <c r="CJ1050" s="1211"/>
      <c r="CK1050" s="221"/>
      <c r="CL1050" s="221">
        <f>CL1049-14</f>
        <v>43168</v>
      </c>
      <c r="CM1050" s="221">
        <f>CM1051+4</f>
        <v>43175</v>
      </c>
      <c r="CN1050" s="805">
        <f>CN1051+4</f>
        <v>43182</v>
      </c>
      <c r="CO1050" s="538"/>
      <c r="CP1050" s="1211"/>
      <c r="CQ1050" s="239">
        <f>CQ1049-14</f>
        <v>43329</v>
      </c>
      <c r="CR1050" s="221">
        <f>CR1051+4</f>
        <v>43336</v>
      </c>
      <c r="CS1050" s="221">
        <f>CS1051+4</f>
        <v>43343</v>
      </c>
      <c r="CT1050" s="1211"/>
      <c r="CU1050" s="1211"/>
      <c r="CV1050" s="1211"/>
      <c r="CW1050" s="414"/>
      <c r="CX1050" s="414">
        <f>CX1049-14</f>
        <v>43532</v>
      </c>
      <c r="CY1050" s="414">
        <f>CY1051+4</f>
        <v>43539</v>
      </c>
      <c r="CZ1050" s="671">
        <f>CZ1051+4</f>
        <v>43546</v>
      </c>
      <c r="DA1050" s="537"/>
      <c r="DB1050" s="3580"/>
      <c r="DC1050" s="3762">
        <f>DC1049-14</f>
        <v>43694</v>
      </c>
      <c r="DD1050" s="414">
        <f>DD1051+4</f>
        <v>43701</v>
      </c>
      <c r="DE1050" s="414">
        <f>DE1051+4</f>
        <v>43708</v>
      </c>
      <c r="DF1050" s="537"/>
      <c r="DG1050" s="3580"/>
      <c r="DH1050" s="537"/>
      <c r="DI1050" s="3580"/>
      <c r="DJ1050" s="414">
        <f>DJ1049-14</f>
        <v>43889</v>
      </c>
      <c r="DK1050" s="414">
        <f>DK1051+4</f>
        <v>43896</v>
      </c>
      <c r="DL1050" s="805">
        <f>DL1051+4</f>
        <v>43903</v>
      </c>
    </row>
    <row r="1051" spans="1:122" ht="30" customHeight="1" x14ac:dyDescent="0.25">
      <c r="A1051" s="4745"/>
      <c r="B1051" s="4811"/>
      <c r="C1051" s="538" t="s">
        <v>354</v>
      </c>
      <c r="D1051" s="538" t="s">
        <v>354</v>
      </c>
      <c r="E1051" s="1129"/>
      <c r="F1051" s="238"/>
      <c r="G1051" s="238"/>
      <c r="H1051" s="238"/>
      <c r="I1051" s="238"/>
      <c r="J1051" s="238"/>
      <c r="K1051" s="233"/>
      <c r="L1051" s="233"/>
      <c r="M1051" s="234"/>
      <c r="N1051" s="235"/>
      <c r="O1051" s="236"/>
      <c r="P1051" s="236"/>
      <c r="Q1051" s="292">
        <v>40928</v>
      </c>
      <c r="R1051" s="293">
        <v>40963</v>
      </c>
      <c r="S1051" s="365" t="e">
        <f>S1050-4</f>
        <v>#REF!</v>
      </c>
      <c r="T1051" s="407" t="s">
        <v>175</v>
      </c>
      <c r="U1051" s="365" t="e">
        <f>U1050-4</f>
        <v>#REF!</v>
      </c>
      <c r="V1051" s="225" t="s">
        <v>177</v>
      </c>
      <c r="W1051" s="404" t="e">
        <f>W1050-4</f>
        <v>#REF!</v>
      </c>
      <c r="X1051" s="225" t="s">
        <v>178</v>
      </c>
      <c r="Y1051" s="784" t="s">
        <v>178</v>
      </c>
      <c r="Z1051" s="768">
        <f>Z639</f>
        <v>0</v>
      </c>
      <c r="AA1051" s="777" t="s">
        <v>166</v>
      </c>
      <c r="AB1051" s="768">
        <f>AB639</f>
        <v>0</v>
      </c>
      <c r="AC1051" s="835" t="s">
        <v>167</v>
      </c>
      <c r="AD1051" s="846">
        <f>AD639</f>
        <v>0</v>
      </c>
      <c r="AE1051" s="847" t="s">
        <v>212</v>
      </c>
      <c r="AF1051" s="768">
        <f>AF639</f>
        <v>0</v>
      </c>
      <c r="AG1051" s="873" t="s">
        <v>256</v>
      </c>
      <c r="AH1051" s="846">
        <f>AH639</f>
        <v>0</v>
      </c>
      <c r="AI1051" s="768" t="str">
        <f>AI639</f>
        <v xml:space="preserve"> </v>
      </c>
      <c r="AJ1051" s="873" t="s">
        <v>178</v>
      </c>
      <c r="AK1051" s="846">
        <f>AK639</f>
        <v>0</v>
      </c>
      <c r="AL1051" s="873" t="s">
        <v>257</v>
      </c>
      <c r="AM1051" s="768">
        <f>AM639</f>
        <v>0</v>
      </c>
      <c r="AN1051" s="873" t="s">
        <v>213</v>
      </c>
      <c r="AO1051" s="846">
        <f>AO639</f>
        <v>0</v>
      </c>
      <c r="AP1051" s="873" t="s">
        <v>216</v>
      </c>
      <c r="AQ1051" s="982"/>
      <c r="AR1051" s="983"/>
      <c r="AS1051" s="982"/>
      <c r="AT1051" s="983"/>
      <c r="AU1051" s="255">
        <f>AU616</f>
        <v>41907</v>
      </c>
      <c r="AV1051" s="38"/>
      <c r="AW1051" s="14"/>
      <c r="AX1051" s="255"/>
      <c r="AY1051" s="414"/>
      <c r="AZ1051" s="255"/>
      <c r="BA1051" s="221">
        <f>BA1050-4</f>
        <v>41686</v>
      </c>
      <c r="BB1051" s="266"/>
      <c r="BC1051" s="221"/>
      <c r="BD1051" s="266"/>
      <c r="BE1051" s="221"/>
      <c r="BF1051" s="266"/>
      <c r="BG1051" s="221"/>
      <c r="BH1051" s="221">
        <f>BH1050-4</f>
        <v>41910</v>
      </c>
      <c r="BI1051" s="1194"/>
      <c r="BJ1051" s="805"/>
      <c r="BK1051" s="221">
        <f>BK1050-4</f>
        <v>42354</v>
      </c>
      <c r="BL1051" s="1252"/>
      <c r="BM1051" s="221">
        <f>BM1050-4</f>
        <v>42425</v>
      </c>
      <c r="BN1051" s="264"/>
      <c r="BO1051" s="221">
        <f>BO1050-4</f>
        <v>42487</v>
      </c>
      <c r="BP1051" s="1211"/>
      <c r="BQ1051" s="1164"/>
      <c r="BR1051" s="891"/>
      <c r="BS1051" s="805">
        <f>BS1050-4</f>
        <v>42573</v>
      </c>
      <c r="BT1051" s="805"/>
      <c r="BU1051" s="221"/>
      <c r="BV1051" s="1211"/>
      <c r="BW1051" s="1211"/>
      <c r="BX1051" s="1211"/>
      <c r="BY1051" s="221">
        <f>BY1050-4</f>
        <v>42755</v>
      </c>
      <c r="BZ1051" s="221">
        <f>BZ1050-4</f>
        <v>42814</v>
      </c>
      <c r="CA1051" s="221">
        <f>BZ1051+7</f>
        <v>42821</v>
      </c>
      <c r="CB1051" s="221">
        <f>CA1051+7</f>
        <v>42828</v>
      </c>
      <c r="CC1051" s="221"/>
      <c r="CD1051" s="805"/>
      <c r="CE1051" s="221">
        <f>CE1050-4</f>
        <v>42962</v>
      </c>
      <c r="CF1051" s="221">
        <f>CE1051+7</f>
        <v>42969</v>
      </c>
      <c r="CG1051" s="221">
        <f>CF1051+7</f>
        <v>42976</v>
      </c>
      <c r="CH1051" s="1211"/>
      <c r="CI1051" s="1211"/>
      <c r="CJ1051" s="1211"/>
      <c r="CK1051" s="221"/>
      <c r="CL1051" s="221">
        <f>CL1050-4</f>
        <v>43164</v>
      </c>
      <c r="CM1051" s="221">
        <f>CL1051+7</f>
        <v>43171</v>
      </c>
      <c r="CN1051" s="805">
        <f>CM1051+7</f>
        <v>43178</v>
      </c>
      <c r="CO1051" s="538"/>
      <c r="CP1051" s="1211"/>
      <c r="CQ1051" s="239">
        <f>CQ1050-4</f>
        <v>43325</v>
      </c>
      <c r="CR1051" s="221">
        <f>CQ1051+7</f>
        <v>43332</v>
      </c>
      <c r="CS1051" s="221">
        <f>CR1051+7</f>
        <v>43339</v>
      </c>
      <c r="CT1051" s="1211"/>
      <c r="CU1051" s="1211"/>
      <c r="CV1051" s="1211"/>
      <c r="CW1051" s="414"/>
      <c r="CX1051" s="414">
        <f>CX1050-4</f>
        <v>43528</v>
      </c>
      <c r="CY1051" s="414">
        <f>CX1051+7</f>
        <v>43535</v>
      </c>
      <c r="CZ1051" s="671">
        <f>CY1051+7</f>
        <v>43542</v>
      </c>
      <c r="DA1051" s="537"/>
      <c r="DB1051" s="3580"/>
      <c r="DC1051" s="3762">
        <f>DC1050-4</f>
        <v>43690</v>
      </c>
      <c r="DD1051" s="414">
        <f>DC1051+7</f>
        <v>43697</v>
      </c>
      <c r="DE1051" s="414">
        <f>DD1051+7</f>
        <v>43704</v>
      </c>
      <c r="DF1051" s="537"/>
      <c r="DG1051" s="3580"/>
      <c r="DH1051" s="537"/>
      <c r="DI1051" s="3580"/>
      <c r="DJ1051" s="414">
        <f>DJ1050-4</f>
        <v>43885</v>
      </c>
      <c r="DK1051" s="414">
        <f>DJ1051+7</f>
        <v>43892</v>
      </c>
      <c r="DL1051" s="805">
        <f>DK1051+7</f>
        <v>43899</v>
      </c>
    </row>
    <row r="1052" spans="1:122" ht="30" customHeight="1" x14ac:dyDescent="0.25">
      <c r="A1052" s="4745"/>
      <c r="B1052" s="4811"/>
      <c r="C1052" s="2051" t="s">
        <v>121</v>
      </c>
      <c r="D1052" s="2051" t="s">
        <v>121</v>
      </c>
      <c r="E1052" s="2052"/>
      <c r="F1052" s="2053"/>
      <c r="G1052" s="2053"/>
      <c r="H1052" s="2053"/>
      <c r="I1052" s="2053"/>
      <c r="J1052" s="2053"/>
      <c r="K1052" s="2053"/>
      <c r="L1052" s="2053"/>
      <c r="M1052" s="2054"/>
      <c r="N1052" s="2055"/>
      <c r="O1052" s="2056"/>
      <c r="P1052" s="2056"/>
      <c r="Q1052" s="2056">
        <f>Q889</f>
        <v>41021</v>
      </c>
      <c r="R1052" s="2057">
        <f>R889</f>
        <v>41061</v>
      </c>
      <c r="S1052" s="2058">
        <f>S1053+2</f>
        <v>41068</v>
      </c>
      <c r="T1052" s="2059" t="s">
        <v>175</v>
      </c>
      <c r="U1052" s="2060">
        <f>U1053+2</f>
        <v>41131</v>
      </c>
      <c r="V1052" s="2061" t="s">
        <v>177</v>
      </c>
      <c r="W1052" s="2062">
        <f>W1053+2</f>
        <v>41208</v>
      </c>
      <c r="X1052" s="2061" t="s">
        <v>178</v>
      </c>
      <c r="Y1052" s="2063" t="s">
        <v>178</v>
      </c>
      <c r="Z1052" s="2064" t="e">
        <f>Z1053+2</f>
        <v>#VALUE!</v>
      </c>
      <c r="AA1052" s="2065" t="s">
        <v>166</v>
      </c>
      <c r="AB1052" s="2064" t="e">
        <f>AB1053+2</f>
        <v>#VALUE!</v>
      </c>
      <c r="AC1052" s="2039" t="s">
        <v>167</v>
      </c>
      <c r="AD1052" s="2040" t="e">
        <f>AD1053+2</f>
        <v>#VALUE!</v>
      </c>
      <c r="AE1052" s="2041" t="s">
        <v>212</v>
      </c>
      <c r="AF1052" s="2064" t="e">
        <f>AF1053+2</f>
        <v>#VALUE!</v>
      </c>
      <c r="AG1052" s="2042" t="s">
        <v>256</v>
      </c>
      <c r="AH1052" s="2040" t="e">
        <f>AH1053+2</f>
        <v>#VALUE!</v>
      </c>
      <c r="AI1052" s="2064" t="e">
        <f>AI1053+2</f>
        <v>#VALUE!</v>
      </c>
      <c r="AJ1052" s="2042" t="s">
        <v>178</v>
      </c>
      <c r="AK1052" s="2040" t="e">
        <f>AK1053+2</f>
        <v>#VALUE!</v>
      </c>
      <c r="AL1052" s="2042" t="s">
        <v>257</v>
      </c>
      <c r="AM1052" s="2064">
        <v>41277</v>
      </c>
      <c r="AN1052" s="2042" t="s">
        <v>213</v>
      </c>
      <c r="AO1052" s="2040" t="e">
        <f>AO1053+2</f>
        <v>#VALUE!</v>
      </c>
      <c r="AP1052" s="2042" t="s">
        <v>216</v>
      </c>
      <c r="AQ1052" s="2066"/>
      <c r="AR1052" s="2026"/>
      <c r="AS1052" s="2066"/>
      <c r="AT1052" s="2026"/>
      <c r="AU1052" s="552">
        <f>AU420</f>
        <v>0</v>
      </c>
      <c r="AV1052" s="2043"/>
      <c r="AW1052" s="1756"/>
      <c r="AX1052" s="552"/>
      <c r="AY1052" s="2066"/>
      <c r="AZ1052" s="552"/>
      <c r="BA1052" s="2067">
        <f>BA1051-3</f>
        <v>41683</v>
      </c>
      <c r="BB1052" s="2068"/>
      <c r="BC1052" s="2067"/>
      <c r="BD1052" s="2068"/>
      <c r="BE1052" s="2067"/>
      <c r="BF1052" s="2068"/>
      <c r="BG1052" s="2067"/>
      <c r="BH1052" s="2067">
        <f>BH1053+1</f>
        <v>42257</v>
      </c>
      <c r="BI1052" s="2069"/>
      <c r="BJ1052" s="2070"/>
      <c r="BK1052" s="2067">
        <f>BK1053+1</f>
        <v>42355</v>
      </c>
      <c r="BL1052" s="2071"/>
      <c r="BM1052" s="2067">
        <f>BM1053+1</f>
        <v>42425</v>
      </c>
      <c r="BN1052" s="2072"/>
      <c r="BO1052" s="2067">
        <f>BO1053+1</f>
        <v>42495</v>
      </c>
      <c r="BP1052" s="2073"/>
      <c r="BQ1052" s="2074"/>
      <c r="BR1052" s="2075"/>
      <c r="BS1052" s="2070">
        <f>BS1053+1</f>
        <v>42621</v>
      </c>
      <c r="BT1052" s="2070"/>
      <c r="BU1052" s="2067"/>
      <c r="BV1052" s="2073"/>
      <c r="BW1052" s="2073"/>
      <c r="BX1052" s="2073"/>
      <c r="BY1052" s="2067">
        <f>BY1053+1</f>
        <v>42775</v>
      </c>
      <c r="BZ1052" s="2067">
        <f>BZ1051-4</f>
        <v>42810</v>
      </c>
      <c r="CA1052" s="2067"/>
      <c r="CB1052" s="2067"/>
      <c r="CC1052" s="2067"/>
      <c r="CD1052" s="2070"/>
      <c r="CE1052" s="2067">
        <f>CE1051-4</f>
        <v>42958</v>
      </c>
      <c r="CF1052" s="2843"/>
      <c r="CG1052" s="2067"/>
      <c r="CH1052" s="2073"/>
      <c r="CI1052" s="2073"/>
      <c r="CJ1052" s="2073"/>
      <c r="CK1052" s="2067"/>
      <c r="CL1052" s="2067">
        <f>CL1051-4</f>
        <v>43160</v>
      </c>
      <c r="CM1052" s="2067"/>
      <c r="CN1052" s="2070"/>
      <c r="CO1052" s="2051"/>
      <c r="CP1052" s="2073"/>
      <c r="CQ1052" s="2843">
        <f>CQ1051-4</f>
        <v>43321</v>
      </c>
      <c r="CR1052" s="2843"/>
      <c r="CS1052" s="2067"/>
      <c r="CT1052" s="2073"/>
      <c r="CU1052" s="2073"/>
      <c r="CV1052" s="2073"/>
      <c r="CW1052" s="2066"/>
      <c r="CX1052" s="2066">
        <f>CX1051-4</f>
        <v>43524</v>
      </c>
      <c r="CY1052" s="2066"/>
      <c r="CZ1052" s="2034"/>
      <c r="DA1052" s="1877"/>
      <c r="DB1052" s="3768"/>
      <c r="DC1052" s="3764">
        <f>DC1051-4</f>
        <v>43686</v>
      </c>
      <c r="DD1052" s="3764"/>
      <c r="DE1052" s="2066"/>
      <c r="DF1052" s="1877"/>
      <c r="DG1052" s="3768"/>
      <c r="DH1052" s="1877"/>
      <c r="DI1052" s="3768"/>
      <c r="DJ1052" s="2066">
        <f>DJ1051-4</f>
        <v>43881</v>
      </c>
      <c r="DK1052" s="2066"/>
      <c r="DL1052" s="2070"/>
    </row>
    <row r="1053" spans="1:122" s="206" customFormat="1" ht="30" customHeight="1" x14ac:dyDescent="0.25">
      <c r="A1053" s="4745"/>
      <c r="B1053" s="4811"/>
      <c r="C1053" s="2051" t="s">
        <v>352</v>
      </c>
      <c r="D1053" s="2051" t="s">
        <v>352</v>
      </c>
      <c r="E1053" s="2026">
        <v>40183</v>
      </c>
      <c r="F1053" s="2027">
        <v>40590</v>
      </c>
      <c r="G1053" s="2027">
        <v>40604</v>
      </c>
      <c r="H1053" s="2027">
        <v>40275</v>
      </c>
      <c r="I1053" s="2027">
        <v>40674</v>
      </c>
      <c r="J1053" s="2027">
        <v>40337</v>
      </c>
      <c r="K1053" s="2027">
        <v>40737</v>
      </c>
      <c r="L1053" s="2027" t="s">
        <v>25</v>
      </c>
      <c r="M1053" s="2028">
        <v>40772</v>
      </c>
      <c r="N1053" s="2029">
        <v>40807</v>
      </c>
      <c r="O1053" s="2030">
        <v>40842</v>
      </c>
      <c r="P1053" s="2030" t="s">
        <v>107</v>
      </c>
      <c r="Q1053" s="2030">
        <v>40926</v>
      </c>
      <c r="R1053" s="2031">
        <v>40961</v>
      </c>
      <c r="S1053" s="2066">
        <v>41066</v>
      </c>
      <c r="T1053" s="2392" t="s">
        <v>175</v>
      </c>
      <c r="U1053" s="2034">
        <v>41129</v>
      </c>
      <c r="V1053" s="2061" t="s">
        <v>177</v>
      </c>
      <c r="W1053" s="1904">
        <v>41206</v>
      </c>
      <c r="X1053" s="2061" t="s">
        <v>178</v>
      </c>
      <c r="Y1053" s="2063" t="s">
        <v>178</v>
      </c>
      <c r="Z1053" s="2064" t="str">
        <f>Z628</f>
        <v>bodies 5/30 - 6/30</v>
      </c>
      <c r="AA1053" s="2065" t="s">
        <v>166</v>
      </c>
      <c r="AB1053" s="2064" t="str">
        <f>AB628</f>
        <v>NO TRVL</v>
      </c>
      <c r="AC1053" s="2039" t="s">
        <v>211</v>
      </c>
      <c r="AD1053" s="2040" t="str">
        <f>AD628</f>
        <v>bodies 9/30 - 10/30</v>
      </c>
      <c r="AE1053" s="2041" t="s">
        <v>212</v>
      </c>
      <c r="AF1053" s="2064" t="str">
        <f>AF628</f>
        <v>NO TRVL</v>
      </c>
      <c r="AG1053" s="2042" t="s">
        <v>256</v>
      </c>
      <c r="AH1053" s="2040" t="str">
        <f>AH628</f>
        <v>bodies 1/30 - 2/28-3/30</v>
      </c>
      <c r="AI1053" s="2064" t="str">
        <f>AI628</f>
        <v>fabrics 4/30 -5/30-6/30-7/28 -8/30</v>
      </c>
      <c r="AJ1053" s="2042" t="s">
        <v>178</v>
      </c>
      <c r="AK1053" s="2040" t="str">
        <f>AK628</f>
        <v>NO TRVL</v>
      </c>
      <c r="AL1053" s="2042" t="s">
        <v>257</v>
      </c>
      <c r="AM1053" s="2064" t="str">
        <f>AM628</f>
        <v>bodies 6/30 - 7/30</v>
      </c>
      <c r="AN1053" s="2042" t="s">
        <v>213</v>
      </c>
      <c r="AO1053" s="2040" t="str">
        <f>AO628</f>
        <v>NO TRVL</v>
      </c>
      <c r="AP1053" s="2042" t="s">
        <v>216</v>
      </c>
      <c r="AQ1053" s="2066"/>
      <c r="AR1053" s="2026"/>
      <c r="AS1053" s="2066"/>
      <c r="AT1053" s="2026"/>
      <c r="AU1053" s="552" t="e">
        <f>AU338</f>
        <v>#VALUE!</v>
      </c>
      <c r="AV1053" s="2043"/>
      <c r="AW1053" s="1756"/>
      <c r="AX1053" s="552"/>
      <c r="AY1053" s="2066"/>
      <c r="AZ1053" s="552"/>
      <c r="BA1053" s="2067">
        <f>BA1052-2</f>
        <v>41681</v>
      </c>
      <c r="BB1053" s="2068"/>
      <c r="BC1053" s="2067"/>
      <c r="BD1053" s="2068"/>
      <c r="BE1053" s="2067"/>
      <c r="BF1053" s="2068"/>
      <c r="BG1053" s="2067"/>
      <c r="BH1053" s="2067">
        <f>BF56</f>
        <v>42256</v>
      </c>
      <c r="BI1053" s="2069"/>
      <c r="BJ1053" s="2070"/>
      <c r="BK1053" s="2067">
        <f>BJ56</f>
        <v>42354</v>
      </c>
      <c r="BL1053" s="2071"/>
      <c r="BM1053" s="2067">
        <f>BL56</f>
        <v>42424</v>
      </c>
      <c r="BN1053" s="2072"/>
      <c r="BO1053" s="2067">
        <f>BN56</f>
        <v>42494</v>
      </c>
      <c r="BP1053" s="2073"/>
      <c r="BQ1053" s="2074"/>
      <c r="BR1053" s="2075"/>
      <c r="BS1053" s="2070">
        <f>BR56</f>
        <v>42620</v>
      </c>
      <c r="BT1053" s="2070"/>
      <c r="BU1053" s="2067"/>
      <c r="BV1053" s="2073"/>
      <c r="BW1053" s="2073"/>
      <c r="BX1053" s="2073"/>
      <c r="BY1053" s="2067">
        <f>BX56</f>
        <v>42774</v>
      </c>
      <c r="BZ1053" s="2067">
        <f>BZ1052-1</f>
        <v>42809</v>
      </c>
      <c r="CA1053" s="2067"/>
      <c r="CB1053" s="2067"/>
      <c r="CC1053" s="2067"/>
      <c r="CD1053" s="2070"/>
      <c r="CE1053" s="2067">
        <f>CE1052-1</f>
        <v>42957</v>
      </c>
      <c r="CF1053" s="2843"/>
      <c r="CG1053" s="2067"/>
      <c r="CH1053" s="2073"/>
      <c r="CI1053" s="2073"/>
      <c r="CJ1053" s="2073"/>
      <c r="CK1053" s="2067"/>
      <c r="CL1053" s="2067">
        <f>CL1052-1</f>
        <v>43159</v>
      </c>
      <c r="CM1053" s="2067"/>
      <c r="CN1053" s="2070"/>
      <c r="CO1053" s="2051"/>
      <c r="CP1053" s="2073"/>
      <c r="CQ1053" s="2843">
        <f>CQ1052-1</f>
        <v>43320</v>
      </c>
      <c r="CR1053" s="2843"/>
      <c r="CS1053" s="2067"/>
      <c r="CT1053" s="2073"/>
      <c r="CU1053" s="2073"/>
      <c r="CV1053" s="2073"/>
      <c r="CW1053" s="2066"/>
      <c r="CX1053" s="2066">
        <f>CX1052-1</f>
        <v>43523</v>
      </c>
      <c r="CY1053" s="2066"/>
      <c r="CZ1053" s="2034"/>
      <c r="DA1053" s="1877"/>
      <c r="DB1053" s="3768"/>
      <c r="DC1053" s="3764">
        <f>DC1052-1</f>
        <v>43685</v>
      </c>
      <c r="DD1053" s="3764"/>
      <c r="DE1053" s="2066"/>
      <c r="DF1053" s="1877"/>
      <c r="DG1053" s="3768"/>
      <c r="DH1053" s="1877"/>
      <c r="DI1053" s="3768"/>
      <c r="DJ1053" s="2066">
        <f>DJ1052-1</f>
        <v>43880</v>
      </c>
      <c r="DK1053" s="2066"/>
      <c r="DL1053" s="2070"/>
      <c r="DM1053" s="2095"/>
      <c r="DN1053" s="15"/>
      <c r="DO1053" s="15"/>
      <c r="DP1053" s="15"/>
      <c r="DQ1053" s="15"/>
      <c r="DR1053" s="15"/>
    </row>
    <row r="1054" spans="1:122" s="206" customFormat="1" ht="30" customHeight="1" x14ac:dyDescent="0.25">
      <c r="A1054" s="4745"/>
      <c r="B1054" s="4811"/>
      <c r="C1054" s="2844" t="s">
        <v>629</v>
      </c>
      <c r="D1054" s="2844"/>
      <c r="E1054" s="2845"/>
      <c r="F1054" s="2846"/>
      <c r="G1054" s="2846"/>
      <c r="H1054" s="2846"/>
      <c r="I1054" s="2846"/>
      <c r="J1054" s="2846"/>
      <c r="K1054" s="2846"/>
      <c r="L1054" s="2846"/>
      <c r="M1054" s="2847"/>
      <c r="N1054" s="2848"/>
      <c r="O1054" s="2849"/>
      <c r="P1054" s="2849"/>
      <c r="Q1054" s="2849"/>
      <c r="R1054" s="2850"/>
      <c r="S1054" s="2851"/>
      <c r="T1054" s="2852"/>
      <c r="U1054" s="2853"/>
      <c r="V1054" s="2854"/>
      <c r="W1054" s="2855"/>
      <c r="X1054" s="2854"/>
      <c r="Y1054" s="2856"/>
      <c r="Z1054" s="2857"/>
      <c r="AA1054" s="2858"/>
      <c r="AB1054" s="2857"/>
      <c r="AC1054" s="2859"/>
      <c r="AD1054" s="2860"/>
      <c r="AE1054" s="2861"/>
      <c r="AF1054" s="2857"/>
      <c r="AG1054" s="2862"/>
      <c r="AH1054" s="2860"/>
      <c r="AI1054" s="2857"/>
      <c r="AJ1054" s="2862"/>
      <c r="AK1054" s="2860"/>
      <c r="AL1054" s="2862"/>
      <c r="AM1054" s="2857"/>
      <c r="AN1054" s="2862"/>
      <c r="AO1054" s="2860"/>
      <c r="AP1054" s="2862"/>
      <c r="AQ1054" s="2863"/>
      <c r="AR1054" s="2845"/>
      <c r="AS1054" s="2863"/>
      <c r="AT1054" s="2845"/>
      <c r="AU1054" s="2864"/>
      <c r="AV1054" s="2865"/>
      <c r="AW1054" s="2866"/>
      <c r="AX1054" s="2864"/>
      <c r="AY1054" s="2863"/>
      <c r="AZ1054" s="2864"/>
      <c r="BA1054" s="2863"/>
      <c r="BB1054" s="2867"/>
      <c r="BC1054" s="2863"/>
      <c r="BD1054" s="2867"/>
      <c r="BE1054" s="2863"/>
      <c r="BF1054" s="2867"/>
      <c r="BG1054" s="2863"/>
      <c r="BH1054" s="2863"/>
      <c r="BI1054" s="2868"/>
      <c r="BJ1054" s="2869"/>
      <c r="BK1054" s="2863"/>
      <c r="BL1054" s="2870"/>
      <c r="BM1054" s="2863"/>
      <c r="BN1054" s="2871"/>
      <c r="BO1054" s="2863"/>
      <c r="BP1054" s="2872"/>
      <c r="BQ1054" s="2873"/>
      <c r="BR1054" s="2874"/>
      <c r="BS1054" s="2869">
        <f>BR56</f>
        <v>42620</v>
      </c>
      <c r="BT1054" s="2869"/>
      <c r="BU1054" s="2863"/>
      <c r="BV1054" s="2872"/>
      <c r="BW1054" s="2872"/>
      <c r="BX1054" s="2872"/>
      <c r="BY1054" s="2869">
        <f>BX56</f>
        <v>42774</v>
      </c>
      <c r="BZ1054" s="2869">
        <f>BY56</f>
        <v>42809</v>
      </c>
      <c r="CA1054" s="2863"/>
      <c r="CB1054" s="2863"/>
      <c r="CC1054" s="2863"/>
      <c r="CD1054" s="2869"/>
      <c r="CE1054" s="2869">
        <f>CD56</f>
        <v>42963</v>
      </c>
      <c r="CF1054" s="2851"/>
      <c r="CG1054" s="2863"/>
      <c r="CH1054" s="2872"/>
      <c r="CI1054" s="2872"/>
      <c r="CJ1054" s="2872"/>
      <c r="CK1054" s="2869"/>
      <c r="CL1054" s="2869" t="e">
        <f>CK56</f>
        <v>#REF!</v>
      </c>
      <c r="CM1054" s="2863"/>
      <c r="CN1054" s="2869"/>
      <c r="CO1054" s="538"/>
      <c r="CP1054" s="1211"/>
      <c r="CQ1054" s="2853" t="e">
        <f>CP56</f>
        <v>#REF!</v>
      </c>
      <c r="CR1054" s="2851"/>
      <c r="CS1054" s="2863"/>
      <c r="CT1054" s="2872"/>
      <c r="CU1054" s="2872"/>
      <c r="CV1054" s="2872"/>
      <c r="CW1054" s="4207"/>
      <c r="CX1054" s="4207">
        <f>CW56</f>
        <v>43551</v>
      </c>
      <c r="CY1054" s="4208"/>
      <c r="CZ1054" s="4207"/>
      <c r="DA1054" s="537"/>
      <c r="DB1054" s="3580"/>
      <c r="DC1054" s="4209">
        <f>DB56</f>
        <v>43340</v>
      </c>
      <c r="DD1054" s="4210"/>
      <c r="DE1054" s="4208"/>
      <c r="DF1054" s="537"/>
      <c r="DG1054" s="3580"/>
      <c r="DH1054" s="537"/>
      <c r="DI1054" s="3580"/>
      <c r="DJ1054" s="4207">
        <f>DI56</f>
        <v>43915</v>
      </c>
      <c r="DK1054" s="4208"/>
      <c r="DL1054" s="2869"/>
      <c r="DM1054" s="2095"/>
      <c r="DN1054" s="15"/>
      <c r="DO1054" s="15"/>
      <c r="DP1054" s="15"/>
      <c r="DQ1054" s="15"/>
      <c r="DR1054" s="15"/>
    </row>
    <row r="1055" spans="1:122" s="206" customFormat="1" ht="30" customHeight="1" x14ac:dyDescent="0.25">
      <c r="A1055" s="4745"/>
      <c r="B1055" s="4811"/>
      <c r="C1055" s="541" t="s">
        <v>355</v>
      </c>
      <c r="D1055" s="541" t="s">
        <v>355</v>
      </c>
      <c r="E1055" s="1125"/>
      <c r="F1055" s="1108"/>
      <c r="G1055" s="1108"/>
      <c r="H1055" s="1108"/>
      <c r="I1055" s="1108"/>
      <c r="J1055" s="1108"/>
      <c r="K1055" s="1108"/>
      <c r="L1055" s="1108"/>
      <c r="M1055" s="1109"/>
      <c r="N1055" s="1110"/>
      <c r="O1055" s="1111"/>
      <c r="P1055" s="1111"/>
      <c r="Q1055" s="1111"/>
      <c r="R1055" s="1112"/>
      <c r="S1055" s="1113"/>
      <c r="T1055" s="1114"/>
      <c r="U1055" s="1115"/>
      <c r="V1055" s="1116"/>
      <c r="W1055" s="764"/>
      <c r="X1055" s="1116"/>
      <c r="Y1055" s="1117"/>
      <c r="Z1055" s="1118"/>
      <c r="AA1055" s="1119"/>
      <c r="AB1055" s="1118"/>
      <c r="AC1055" s="1120"/>
      <c r="AD1055" s="1121"/>
      <c r="AE1055" s="1122"/>
      <c r="AF1055" s="1118"/>
      <c r="AG1055" s="1123"/>
      <c r="AH1055" s="1121"/>
      <c r="AI1055" s="1118"/>
      <c r="AJ1055" s="1123"/>
      <c r="AK1055" s="1121"/>
      <c r="AL1055" s="1123"/>
      <c r="AM1055" s="1118"/>
      <c r="AN1055" s="1123"/>
      <c r="AO1055" s="1121"/>
      <c r="AP1055" s="1123"/>
      <c r="AQ1055" s="1124"/>
      <c r="AR1055" s="1125"/>
      <c r="AS1055" s="1124"/>
      <c r="AT1055" s="1125"/>
      <c r="AU1055" s="1126"/>
      <c r="AV1055" s="1131"/>
      <c r="AW1055" s="1127"/>
      <c r="AX1055" s="1126"/>
      <c r="AY1055" s="1124"/>
      <c r="AZ1055" s="1126"/>
      <c r="BA1055" s="1128">
        <f>BA1053-7</f>
        <v>41674</v>
      </c>
      <c r="BB1055" s="134"/>
      <c r="BC1055" s="1128"/>
      <c r="BD1055" s="134"/>
      <c r="BE1055" s="1128"/>
      <c r="BF1055" s="266"/>
      <c r="BG1055" s="221"/>
      <c r="BH1055" s="221">
        <f>BH1053-9</f>
        <v>42247</v>
      </c>
      <c r="BI1055" s="1194"/>
      <c r="BJ1055" s="805"/>
      <c r="BK1055" s="221">
        <f>BK1053-9</f>
        <v>42345</v>
      </c>
      <c r="BL1055" s="1252"/>
      <c r="BM1055" s="221">
        <f>BM1053-9</f>
        <v>42415</v>
      </c>
      <c r="BN1055" s="264"/>
      <c r="BO1055" s="221">
        <f>BO1053-9</f>
        <v>42485</v>
      </c>
      <c r="BP1055" s="1211"/>
      <c r="BQ1055" s="1164"/>
      <c r="BR1055" s="891"/>
      <c r="BS1055" s="805">
        <f>BS1053-9</f>
        <v>42611</v>
      </c>
      <c r="BT1055" s="805"/>
      <c r="BU1055" s="221"/>
      <c r="BV1055" s="1211"/>
      <c r="BW1055" s="1211"/>
      <c r="BX1055" s="1211"/>
      <c r="BY1055" s="221">
        <f>BY1053-9</f>
        <v>42765</v>
      </c>
      <c r="BZ1055" s="221">
        <f>BZ1053-9</f>
        <v>42800</v>
      </c>
      <c r="CA1055" s="221"/>
      <c r="CB1055" s="221"/>
      <c r="CC1055" s="221"/>
      <c r="CD1055" s="805"/>
      <c r="CE1055" s="221">
        <f>CE1053-9</f>
        <v>42948</v>
      </c>
      <c r="CF1055" s="239"/>
      <c r="CG1055" s="221"/>
      <c r="CH1055" s="1211"/>
      <c r="CI1055" s="1211"/>
      <c r="CJ1055" s="1211"/>
      <c r="CK1055" s="221"/>
      <c r="CL1055" s="221">
        <f>CL1053-9</f>
        <v>43150</v>
      </c>
      <c r="CM1055" s="221"/>
      <c r="CN1055" s="805"/>
      <c r="CO1055" s="538"/>
      <c r="CP1055" s="1211"/>
      <c r="CQ1055" s="239">
        <f>CQ1053-9</f>
        <v>43311</v>
      </c>
      <c r="CR1055" s="239"/>
      <c r="CS1055" s="221"/>
      <c r="CT1055" s="1211"/>
      <c r="CU1055" s="1211"/>
      <c r="CV1055" s="1211"/>
      <c r="CW1055" s="414"/>
      <c r="CX1055" s="414">
        <f>CX1053-9</f>
        <v>43514</v>
      </c>
      <c r="CY1055" s="414"/>
      <c r="CZ1055" s="671"/>
      <c r="DA1055" s="537"/>
      <c r="DB1055" s="3580"/>
      <c r="DC1055" s="3762">
        <f>DC1053-9</f>
        <v>43676</v>
      </c>
      <c r="DD1055" s="3762"/>
      <c r="DE1055" s="414"/>
      <c r="DF1055" s="537"/>
      <c r="DG1055" s="3580"/>
      <c r="DH1055" s="537"/>
      <c r="DI1055" s="3580"/>
      <c r="DJ1055" s="414">
        <f>DJ1053-9</f>
        <v>43871</v>
      </c>
      <c r="DK1055" s="414"/>
      <c r="DL1055" s="805"/>
      <c r="DM1055" s="2095"/>
      <c r="DN1055" s="15"/>
      <c r="DO1055" s="15"/>
      <c r="DP1055" s="15"/>
      <c r="DQ1055" s="15"/>
      <c r="DR1055" s="15"/>
    </row>
    <row r="1056" spans="1:122" ht="30" customHeight="1" x14ac:dyDescent="0.25">
      <c r="A1056" s="4745"/>
      <c r="B1056" s="4811"/>
      <c r="C1056" s="541" t="s">
        <v>553</v>
      </c>
      <c r="D1056" s="541" t="s">
        <v>356</v>
      </c>
      <c r="E1056" s="1107">
        <v>40543</v>
      </c>
      <c r="F1056" s="211">
        <v>40199</v>
      </c>
      <c r="G1056" s="211">
        <v>40600</v>
      </c>
      <c r="H1056" s="211">
        <v>40270</v>
      </c>
      <c r="I1056" s="211">
        <v>40669</v>
      </c>
      <c r="J1056" s="211">
        <v>40332</v>
      </c>
      <c r="K1056" s="209">
        <v>40732</v>
      </c>
      <c r="L1056" s="209" t="s">
        <v>25</v>
      </c>
      <c r="M1056" s="210">
        <v>40767</v>
      </c>
      <c r="N1056" s="218">
        <v>40802</v>
      </c>
      <c r="O1056" s="221">
        <v>40837</v>
      </c>
      <c r="P1056" s="221" t="s">
        <v>107</v>
      </c>
      <c r="Q1056" s="221">
        <v>40921</v>
      </c>
      <c r="R1056" s="224">
        <v>40956</v>
      </c>
      <c r="S1056" s="239" t="e">
        <f>#REF!</f>
        <v>#REF!</v>
      </c>
      <c r="T1056" s="407" t="s">
        <v>175</v>
      </c>
      <c r="U1056" s="239" t="e">
        <f>#REF!</f>
        <v>#REF!</v>
      </c>
      <c r="V1056" s="225" t="s">
        <v>177</v>
      </c>
      <c r="W1056" s="224" t="e">
        <f>#REF!</f>
        <v>#REF!</v>
      </c>
      <c r="X1056" s="225" t="s">
        <v>178</v>
      </c>
      <c r="Y1056" s="784" t="s">
        <v>178</v>
      </c>
      <c r="Z1056" s="770" t="e">
        <f>#REF!</f>
        <v>#REF!</v>
      </c>
      <c r="AA1056" s="777" t="s">
        <v>166</v>
      </c>
      <c r="AB1056" s="770" t="e">
        <f>#REF!</f>
        <v>#REF!</v>
      </c>
      <c r="AC1056" s="835" t="s">
        <v>167</v>
      </c>
      <c r="AD1056" s="846" t="e">
        <f>#REF!</f>
        <v>#REF!</v>
      </c>
      <c r="AE1056" s="847" t="s">
        <v>212</v>
      </c>
      <c r="AF1056" s="770" t="e">
        <f>#REF!</f>
        <v>#REF!</v>
      </c>
      <c r="AG1056" s="873" t="s">
        <v>256</v>
      </c>
      <c r="AH1056" s="846" t="e">
        <f>#REF!</f>
        <v>#REF!</v>
      </c>
      <c r="AI1056" s="770" t="e">
        <f>#REF!</f>
        <v>#REF!</v>
      </c>
      <c r="AJ1056" s="873" t="s">
        <v>178</v>
      </c>
      <c r="AK1056" s="846" t="e">
        <f>#REF!</f>
        <v>#REF!</v>
      </c>
      <c r="AL1056" s="873" t="s">
        <v>257</v>
      </c>
      <c r="AM1056" s="770" t="e">
        <f>#REF!</f>
        <v>#REF!</v>
      </c>
      <c r="AN1056" s="873" t="s">
        <v>213</v>
      </c>
      <c r="AO1056" s="846" t="e">
        <f>#REF!</f>
        <v>#REF!</v>
      </c>
      <c r="AP1056" s="873" t="s">
        <v>216</v>
      </c>
      <c r="AQ1056" s="984"/>
      <c r="AR1056" s="983"/>
      <c r="AS1056" s="984"/>
      <c r="AT1056" s="983"/>
      <c r="AU1056" s="255" t="e">
        <f>AU1053-6</f>
        <v>#VALUE!</v>
      </c>
      <c r="AV1056" s="38">
        <v>41892</v>
      </c>
      <c r="AW1056" s="14"/>
      <c r="AX1056" s="255"/>
      <c r="AY1056" s="221"/>
      <c r="AZ1056" s="255"/>
      <c r="BA1056" s="221">
        <f>BA1055-5</f>
        <v>41669</v>
      </c>
      <c r="BB1056" s="266"/>
      <c r="BC1056" s="221"/>
      <c r="BD1056" s="266"/>
      <c r="BE1056" s="221"/>
      <c r="BF1056" s="266"/>
      <c r="BG1056" s="221"/>
      <c r="BH1056" s="221">
        <f>BH1055-5</f>
        <v>42242</v>
      </c>
      <c r="BI1056" s="1194"/>
      <c r="BJ1056" s="805"/>
      <c r="BK1056" s="221">
        <f>BK1055-5</f>
        <v>42340</v>
      </c>
      <c r="BL1056" s="1252"/>
      <c r="BM1056" s="221">
        <f>BM1055-5</f>
        <v>42410</v>
      </c>
      <c r="BN1056" s="264"/>
      <c r="BO1056" s="221">
        <f>BO1055-5</f>
        <v>42480</v>
      </c>
      <c r="BP1056" s="1211"/>
      <c r="BQ1056" s="1164"/>
      <c r="BR1056" s="891"/>
      <c r="BS1056" s="805">
        <f>BS1055-5</f>
        <v>42606</v>
      </c>
      <c r="BT1056" s="805"/>
      <c r="BU1056" s="221"/>
      <c r="BV1056" s="1211"/>
      <c r="BW1056" s="1211"/>
      <c r="BX1056" s="1211"/>
      <c r="BY1056" s="221">
        <f>BY1055-5</f>
        <v>42760</v>
      </c>
      <c r="BZ1056" s="221">
        <f>BZ1055-5</f>
        <v>42795</v>
      </c>
      <c r="CA1056" s="221"/>
      <c r="CB1056" s="221"/>
      <c r="CC1056" s="221"/>
      <c r="CD1056" s="805"/>
      <c r="CE1056" s="221">
        <f>CE1055-5</f>
        <v>42943</v>
      </c>
      <c r="CF1056" s="239"/>
      <c r="CG1056" s="221"/>
      <c r="CH1056" s="1211"/>
      <c r="CI1056" s="1211"/>
      <c r="CJ1056" s="1211"/>
      <c r="CK1056" s="221"/>
      <c r="CL1056" s="221">
        <f>CL1055-5</f>
        <v>43145</v>
      </c>
      <c r="CM1056" s="221" t="s">
        <v>1</v>
      </c>
      <c r="CN1056" s="805"/>
      <c r="CO1056" s="538"/>
      <c r="CP1056" s="1211"/>
      <c r="CQ1056" s="239">
        <f>CQ1055-5</f>
        <v>43306</v>
      </c>
      <c r="CR1056" s="239"/>
      <c r="CS1056" s="221"/>
      <c r="CT1056" s="1211"/>
      <c r="CU1056" s="1211"/>
      <c r="CV1056" s="1211"/>
      <c r="CW1056" s="414"/>
      <c r="CX1056" s="414">
        <f>CX1055-5</f>
        <v>43509</v>
      </c>
      <c r="CY1056" s="414" t="s">
        <v>1</v>
      </c>
      <c r="CZ1056" s="671"/>
      <c r="DA1056" s="537"/>
      <c r="DB1056" s="3580"/>
      <c r="DC1056" s="3762">
        <f>DC1055-5</f>
        <v>43671</v>
      </c>
      <c r="DD1056" s="3762"/>
      <c r="DE1056" s="414"/>
      <c r="DF1056" s="537"/>
      <c r="DG1056" s="3580"/>
      <c r="DH1056" s="537"/>
      <c r="DI1056" s="3580"/>
      <c r="DJ1056" s="414">
        <f>DJ1055-5</f>
        <v>43866</v>
      </c>
      <c r="DK1056" s="414" t="s">
        <v>1</v>
      </c>
      <c r="DL1056" s="805"/>
    </row>
    <row r="1057" spans="1:116" ht="30" customHeight="1" thickBot="1" x14ac:dyDescent="0.3">
      <c r="A1057" s="4746"/>
      <c r="B1057" s="4812"/>
      <c r="C1057" s="3270" t="s">
        <v>554</v>
      </c>
      <c r="D1057" s="3270" t="s">
        <v>322</v>
      </c>
      <c r="E1057" s="3271"/>
      <c r="F1057" s="3272"/>
      <c r="G1057" s="3272"/>
      <c r="H1057" s="3272"/>
      <c r="I1057" s="3272"/>
      <c r="J1057" s="3272"/>
      <c r="K1057" s="3272"/>
      <c r="L1057" s="3272"/>
      <c r="M1057" s="3273"/>
      <c r="N1057" s="3274"/>
      <c r="O1057" s="3269" t="e">
        <f>#REF!-7</f>
        <v>#REF!</v>
      </c>
      <c r="P1057" s="3269" t="s">
        <v>107</v>
      </c>
      <c r="Q1057" s="3269" t="e">
        <f>#REF!-7</f>
        <v>#REF!</v>
      </c>
      <c r="R1057" s="3275" t="e">
        <f>#REF!-7</f>
        <v>#REF!</v>
      </c>
      <c r="S1057" s="3276" t="e">
        <f>#REF!-7</f>
        <v>#REF!</v>
      </c>
      <c r="T1057" s="3277" t="s">
        <v>176</v>
      </c>
      <c r="U1057" s="3276" t="e">
        <f>#REF!-7</f>
        <v>#REF!</v>
      </c>
      <c r="V1057" s="3278" t="s">
        <v>177</v>
      </c>
      <c r="W1057" s="3275" t="e">
        <f>#REF!-7</f>
        <v>#REF!</v>
      </c>
      <c r="X1057" s="3278" t="s">
        <v>178</v>
      </c>
      <c r="Y1057" s="3279" t="s">
        <v>178</v>
      </c>
      <c r="Z1057" s="3280" t="e">
        <f>#REF!-7</f>
        <v>#REF!</v>
      </c>
      <c r="AA1057" s="3281" t="s">
        <v>166</v>
      </c>
      <c r="AB1057" s="3280" t="e">
        <f>#REF!-7</f>
        <v>#REF!</v>
      </c>
      <c r="AC1057" s="3282" t="s">
        <v>167</v>
      </c>
      <c r="AD1057" s="3283" t="e">
        <f>#REF!-7</f>
        <v>#REF!</v>
      </c>
      <c r="AE1057" s="3284" t="s">
        <v>212</v>
      </c>
      <c r="AF1057" s="3280" t="e">
        <f>#REF!-7</f>
        <v>#REF!</v>
      </c>
      <c r="AG1057" s="3285" t="s">
        <v>256</v>
      </c>
      <c r="AH1057" s="3283" t="e">
        <f>#REF!-7</f>
        <v>#REF!</v>
      </c>
      <c r="AI1057" s="3280" t="e">
        <f>#REF!-7</f>
        <v>#REF!</v>
      </c>
      <c r="AJ1057" s="3285" t="s">
        <v>178</v>
      </c>
      <c r="AK1057" s="3283" t="e">
        <f>#REF!-7</f>
        <v>#REF!</v>
      </c>
      <c r="AL1057" s="3285" t="s">
        <v>257</v>
      </c>
      <c r="AM1057" s="3280" t="e">
        <f>#REF!-7</f>
        <v>#REF!</v>
      </c>
      <c r="AN1057" s="3285" t="s">
        <v>213</v>
      </c>
      <c r="AO1057" s="3286" t="e">
        <f>#REF!-7</f>
        <v>#REF!</v>
      </c>
      <c r="AP1057" s="3285" t="s">
        <v>216</v>
      </c>
      <c r="AQ1057" s="3269"/>
      <c r="AR1057" s="3271"/>
      <c r="AS1057" s="3269"/>
      <c r="AT1057" s="3271"/>
      <c r="AU1057" s="3287" t="e">
        <f>AU1056-24</f>
        <v>#VALUE!</v>
      </c>
      <c r="AV1057" s="3288">
        <v>41865</v>
      </c>
      <c r="AW1057" s="3289"/>
      <c r="AX1057" s="3287"/>
      <c r="AY1057" s="3269"/>
      <c r="AZ1057" s="3287"/>
      <c r="BA1057" s="3269">
        <f>BA1056-25</f>
        <v>41644</v>
      </c>
      <c r="BB1057" s="3290"/>
      <c r="BC1057" s="3269"/>
      <c r="BD1057" s="3290"/>
      <c r="BE1057" s="3269"/>
      <c r="BF1057" s="3290"/>
      <c r="BG1057" s="3269"/>
      <c r="BH1057" s="3269">
        <f>BH1056-37</f>
        <v>42205</v>
      </c>
      <c r="BI1057" s="3291"/>
      <c r="BJ1057" s="3292"/>
      <c r="BK1057" s="3269">
        <f>BK1056-37</f>
        <v>42303</v>
      </c>
      <c r="BL1057" s="3293"/>
      <c r="BM1057" s="3269">
        <f>BM1056-37</f>
        <v>42373</v>
      </c>
      <c r="BN1057" s="3294"/>
      <c r="BO1057" s="3269">
        <f>BO1056-37</f>
        <v>42443</v>
      </c>
      <c r="BP1057" s="2934"/>
      <c r="BQ1057" s="3295"/>
      <c r="BR1057" s="3296"/>
      <c r="BS1057" s="3292">
        <f>BS1056-37</f>
        <v>42569</v>
      </c>
      <c r="BT1057" s="3292"/>
      <c r="BU1057" s="3269"/>
      <c r="BV1057" s="2934"/>
      <c r="BW1057" s="2934"/>
      <c r="BX1057" s="2934"/>
      <c r="BY1057" s="3269">
        <f>BY1056-37</f>
        <v>42723</v>
      </c>
      <c r="BZ1057" s="3269">
        <f>BZ1056-37</f>
        <v>42758</v>
      </c>
      <c r="CA1057" s="3269"/>
      <c r="CB1057" s="3269"/>
      <c r="CC1057" s="3269"/>
      <c r="CD1057" s="3292"/>
      <c r="CE1057" s="3269">
        <f>CE1056-37</f>
        <v>42906</v>
      </c>
      <c r="CF1057" s="3276"/>
      <c r="CG1057" s="3269"/>
      <c r="CH1057" s="2934"/>
      <c r="CI1057" s="2934"/>
      <c r="CJ1057" s="2934"/>
      <c r="CK1057" s="3269"/>
      <c r="CL1057" s="3269">
        <f>CL1056-37</f>
        <v>43108</v>
      </c>
      <c r="CM1057" s="3269"/>
      <c r="CN1057" s="3292"/>
      <c r="CO1057" s="2076"/>
      <c r="CP1057" s="2077"/>
      <c r="CQ1057" s="3276">
        <f>CQ1056-37</f>
        <v>43269</v>
      </c>
      <c r="CR1057" s="3276"/>
      <c r="CS1057" s="3269"/>
      <c r="CT1057" s="2934"/>
      <c r="CU1057" s="2934"/>
      <c r="CV1057" s="2934"/>
      <c r="CW1057" s="3850"/>
      <c r="CX1057" s="3850">
        <f>CX1056-37</f>
        <v>43472</v>
      </c>
      <c r="CY1057" s="3850"/>
      <c r="CZ1057" s="3851"/>
      <c r="DA1057" s="3852"/>
      <c r="DB1057" s="3853"/>
      <c r="DC1057" s="3854">
        <f>DC1056-37</f>
        <v>43634</v>
      </c>
      <c r="DD1057" s="3854"/>
      <c r="DE1057" s="3850"/>
      <c r="DF1057" s="3852"/>
      <c r="DG1057" s="3853"/>
      <c r="DH1057" s="3852"/>
      <c r="DI1057" s="3853"/>
      <c r="DJ1057" s="3850">
        <f>DJ1056-37</f>
        <v>43829</v>
      </c>
      <c r="DK1057" s="3850"/>
      <c r="DL1057" s="3292"/>
    </row>
    <row r="1058" spans="1:116" x14ac:dyDescent="0.25">
      <c r="A1058" s="36"/>
      <c r="B1058" s="36"/>
    </row>
    <row r="1059" spans="1:116" x14ac:dyDescent="0.25">
      <c r="A1059" s="36"/>
      <c r="B1059" s="36"/>
      <c r="C1059" s="927"/>
      <c r="D1059" s="927"/>
      <c r="BU1059" s="15" t="s">
        <v>557</v>
      </c>
      <c r="CC1059" s="15" t="s">
        <v>1</v>
      </c>
    </row>
    <row r="1060" spans="1:116" x14ac:dyDescent="0.25">
      <c r="A1060" s="36"/>
      <c r="B1060" s="36"/>
      <c r="C1060" s="927"/>
      <c r="D1060" s="927"/>
      <c r="CA1060" s="15">
        <f>CA1046-CA1047</f>
        <v>137</v>
      </c>
      <c r="CB1060" s="15">
        <f>CB1046-CB1047</f>
        <v>160</v>
      </c>
    </row>
    <row r="1061" spans="1:116" x14ac:dyDescent="0.25">
      <c r="A1061" s="36"/>
      <c r="B1061" s="36"/>
      <c r="C1061" s="927"/>
      <c r="D1061" s="927"/>
      <c r="BE1061" s="15" t="s">
        <v>1</v>
      </c>
    </row>
  </sheetData>
  <mergeCells count="142">
    <mergeCell ref="A19:A107"/>
    <mergeCell ref="B19:B106"/>
    <mergeCell ref="A110:A117"/>
    <mergeCell ref="B110:B117"/>
    <mergeCell ref="A121:A130"/>
    <mergeCell ref="B121:B130"/>
    <mergeCell ref="DG294:DG315"/>
    <mergeCell ref="B349:B355"/>
    <mergeCell ref="D349:H349"/>
    <mergeCell ref="BS349:BW349"/>
    <mergeCell ref="A136:A151"/>
    <mergeCell ref="B136:B151"/>
    <mergeCell ref="A155:A210"/>
    <mergeCell ref="B155:B210"/>
    <mergeCell ref="DG211:DH211"/>
    <mergeCell ref="A217:A289"/>
    <mergeCell ref="B217:B289"/>
    <mergeCell ref="DG221:DG268"/>
    <mergeCell ref="CG422:CI422"/>
    <mergeCell ref="G422:I422"/>
    <mergeCell ref="J422:L422"/>
    <mergeCell ref="M422:O422"/>
    <mergeCell ref="BI422:BK422"/>
    <mergeCell ref="BL422:BN422"/>
    <mergeCell ref="BO422:BQ422"/>
    <mergeCell ref="A292:A315"/>
    <mergeCell ref="B292:B315"/>
    <mergeCell ref="A426:A481"/>
    <mergeCell ref="B426:B479"/>
    <mergeCell ref="BR448:BT448"/>
    <mergeCell ref="BU448:BW448"/>
    <mergeCell ref="BX448:BZ448"/>
    <mergeCell ref="CA448:CB448"/>
    <mergeCell ref="BR422:BT422"/>
    <mergeCell ref="BU422:BW422"/>
    <mergeCell ref="BX422:BZ422"/>
    <mergeCell ref="CA422:CC422"/>
    <mergeCell ref="CC448:CF448"/>
    <mergeCell ref="CD422:CF422"/>
    <mergeCell ref="CG448:CI448"/>
    <mergeCell ref="CJ448:CL448"/>
    <mergeCell ref="CM448:CN448"/>
    <mergeCell ref="CO448:CR448"/>
    <mergeCell ref="G484:I484"/>
    <mergeCell ref="J484:L484"/>
    <mergeCell ref="M484:O484"/>
    <mergeCell ref="BI484:BK484"/>
    <mergeCell ref="BL484:BN484"/>
    <mergeCell ref="CG484:CI484"/>
    <mergeCell ref="BO484:BQ484"/>
    <mergeCell ref="BR484:BT484"/>
    <mergeCell ref="BU484:BW484"/>
    <mergeCell ref="BX484:BZ484"/>
    <mergeCell ref="CA484:CC484"/>
    <mergeCell ref="CD484:CF484"/>
    <mergeCell ref="A486:A538"/>
    <mergeCell ref="B486:B536"/>
    <mergeCell ref="BL548:BN548"/>
    <mergeCell ref="BO548:BQ548"/>
    <mergeCell ref="BR548:BT548"/>
    <mergeCell ref="BU548:BW548"/>
    <mergeCell ref="BX548:BZ548"/>
    <mergeCell ref="CA548:CC548"/>
    <mergeCell ref="CD548:CF548"/>
    <mergeCell ref="A643:A663"/>
    <mergeCell ref="B643:B663"/>
    <mergeCell ref="Z662:AA662"/>
    <mergeCell ref="AB662:AC662"/>
    <mergeCell ref="AD662:AE662"/>
    <mergeCell ref="AF662:AG662"/>
    <mergeCell ref="CG548:CI548"/>
    <mergeCell ref="A550:A585"/>
    <mergeCell ref="B550:B585"/>
    <mergeCell ref="BM588:BT591"/>
    <mergeCell ref="AU607:AV607"/>
    <mergeCell ref="A608:A629"/>
    <mergeCell ref="B608:B629"/>
    <mergeCell ref="AB628:AC628"/>
    <mergeCell ref="AI628:AJ628"/>
    <mergeCell ref="AU707:AV707"/>
    <mergeCell ref="A708:A722"/>
    <mergeCell ref="B708:B722"/>
    <mergeCell ref="A726:A757"/>
    <mergeCell ref="B726:B757"/>
    <mergeCell ref="BL760:BN760"/>
    <mergeCell ref="BO662:BP662"/>
    <mergeCell ref="A669:A682"/>
    <mergeCell ref="B669:B682"/>
    <mergeCell ref="AU684:AV684"/>
    <mergeCell ref="A685:A705"/>
    <mergeCell ref="B685:B705"/>
    <mergeCell ref="AU662:AV662"/>
    <mergeCell ref="AW662:AX662"/>
    <mergeCell ref="AY662:AZ662"/>
    <mergeCell ref="BC662:BD662"/>
    <mergeCell ref="BG662:BH662"/>
    <mergeCell ref="BK662:BL662"/>
    <mergeCell ref="AI662:AJ662"/>
    <mergeCell ref="AK662:AL662"/>
    <mergeCell ref="AM662:AN662"/>
    <mergeCell ref="AO662:AP662"/>
    <mergeCell ref="AQ662:AR662"/>
    <mergeCell ref="AS662:AT662"/>
    <mergeCell ref="CP760:CR760"/>
    <mergeCell ref="CS760:CZ760"/>
    <mergeCell ref="A762:A798"/>
    <mergeCell ref="B762:B798"/>
    <mergeCell ref="BO760:BQ760"/>
    <mergeCell ref="BR760:BT760"/>
    <mergeCell ref="BU760:BW760"/>
    <mergeCell ref="BX760:BZ760"/>
    <mergeCell ref="CA760:CC760"/>
    <mergeCell ref="CD760:CF760"/>
    <mergeCell ref="A802:A871"/>
    <mergeCell ref="B802:B871"/>
    <mergeCell ref="A882:A971"/>
    <mergeCell ref="B882:B971"/>
    <mergeCell ref="BL977:BN977"/>
    <mergeCell ref="BO977:BQ977"/>
    <mergeCell ref="CG760:CI760"/>
    <mergeCell ref="CJ760:CL760"/>
    <mergeCell ref="CM760:CO760"/>
    <mergeCell ref="CQ1044:CS1044"/>
    <mergeCell ref="CX1044:CZ1044"/>
    <mergeCell ref="DC1044:DE1044"/>
    <mergeCell ref="DJ1044:DL1044"/>
    <mergeCell ref="CO977:CR977"/>
    <mergeCell ref="CS977:DA977"/>
    <mergeCell ref="A979:A1036"/>
    <mergeCell ref="B979:B1036"/>
    <mergeCell ref="C1038:C1039"/>
    <mergeCell ref="A1043:A1057"/>
    <mergeCell ref="B1043:B1057"/>
    <mergeCell ref="BZ1044:CB1044"/>
    <mergeCell ref="CE1044:CG1044"/>
    <mergeCell ref="CL1044:CN1044"/>
    <mergeCell ref="BR977:BT977"/>
    <mergeCell ref="BU977:BX977"/>
    <mergeCell ref="BY977:CB977"/>
    <mergeCell ref="CC977:CF977"/>
    <mergeCell ref="CG977:CJ977"/>
    <mergeCell ref="CK977:CN977"/>
  </mergeCells>
  <pageMargins left="0" right="0" top="0.5" bottom="0" header="0.3" footer="0.3"/>
  <pageSetup scale="26" orientation="portrait" r:id="rId1"/>
  <headerFooter>
    <oddHeader>&amp;LFree People  Monthly Calendar - Master&amp;R&amp;D</oddHeader>
    <oddFooter xml:space="preserve">&amp;LKerneckel3&gt; Calendars
</oddFooter>
  </headerFooter>
  <rowBreaks count="9" manualBreakCount="9">
    <brk id="107" max="16383" man="1"/>
    <brk id="152" max="114" man="1"/>
    <brk id="211" max="16383" man="1"/>
    <brk id="357" max="114" man="1"/>
    <brk id="723" max="114" man="1"/>
    <brk id="759" max="16383" man="1"/>
    <brk id="800" max="16383" man="1"/>
    <brk id="971" max="16383" man="1"/>
    <brk id="1036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B0600-5C03-4C2F-A295-8651BBFC7995}">
  <dimension ref="A1:CB1123"/>
  <sheetViews>
    <sheetView tabSelected="1" topLeftCell="A21" zoomScale="75" zoomScaleNormal="75" zoomScaleSheetLayoutView="70" workbookViewId="0">
      <pane xSplit="3" ySplit="3" topLeftCell="D183" activePane="bottomRight" state="frozen"/>
      <selection activeCell="A21" sqref="A21"/>
      <selection pane="topRight" activeCell="D21" sqref="D21"/>
      <selection pane="bottomLeft" activeCell="A24" sqref="A24"/>
      <selection pane="bottomRight" activeCell="D267" sqref="D184:D267"/>
    </sheetView>
  </sheetViews>
  <sheetFormatPr defaultColWidth="15.7109375" defaultRowHeight="15" x14ac:dyDescent="0.25"/>
  <cols>
    <col min="1" max="2" width="7.7109375" style="4662" customWidth="1"/>
    <col min="3" max="3" width="60.7109375" style="4662" customWidth="1"/>
    <col min="4" max="4" width="15.7109375" style="15" customWidth="1"/>
    <col min="5" max="5" width="15.7109375" style="15" hidden="1" customWidth="1"/>
    <col min="6" max="17" width="15.7109375" style="15" customWidth="1"/>
    <col min="18" max="18" width="15.7109375" style="15"/>
    <col min="19" max="19" width="15.7109375" style="4385"/>
    <col min="20" max="16384" width="15.7109375" style="15"/>
  </cols>
  <sheetData>
    <row r="1" spans="3:21" ht="15.75" hidden="1" thickBot="1" x14ac:dyDescent="0.3"/>
    <row r="2" spans="3:21" ht="15.75" hidden="1" thickBot="1" x14ac:dyDescent="0.3">
      <c r="C2" s="4662" t="s">
        <v>842</v>
      </c>
    </row>
    <row r="3" spans="3:21" ht="15.75" hidden="1" thickBot="1" x14ac:dyDescent="0.3">
      <c r="J3" s="15">
        <f>J241-J248</f>
        <v>14</v>
      </c>
      <c r="S3" s="15"/>
    </row>
    <row r="4" spans="3:21" ht="15.75" hidden="1" thickBot="1" x14ac:dyDescent="0.3">
      <c r="T4" s="4361" t="s">
        <v>845</v>
      </c>
      <c r="U4" s="15" t="s">
        <v>1067</v>
      </c>
    </row>
    <row r="5" spans="3:21" ht="15.75" hidden="1" thickBot="1" x14ac:dyDescent="0.3">
      <c r="T5" s="4361"/>
    </row>
    <row r="6" spans="3:21" ht="15.75" hidden="1" thickBot="1" x14ac:dyDescent="0.3">
      <c r="C6" s="4662" t="s">
        <v>100</v>
      </c>
      <c r="D6" s="3749"/>
      <c r="E6" s="3749">
        <f>E135-E39</f>
        <v>164</v>
      </c>
      <c r="F6" s="3749"/>
      <c r="G6" s="3749"/>
      <c r="H6" s="3749">
        <f t="shared" ref="H6:R6" si="0">H135-H39</f>
        <v>181</v>
      </c>
      <c r="I6" s="3749">
        <f t="shared" si="0"/>
        <v>184</v>
      </c>
      <c r="J6" s="3749">
        <f t="shared" si="0"/>
        <v>158</v>
      </c>
      <c r="K6" s="3749">
        <f t="shared" si="0"/>
        <v>130</v>
      </c>
      <c r="L6" s="3749">
        <f t="shared" si="0"/>
        <v>156</v>
      </c>
      <c r="M6" s="3749">
        <f t="shared" si="0"/>
        <v>159</v>
      </c>
      <c r="N6" s="3749">
        <f t="shared" si="0"/>
        <v>162</v>
      </c>
      <c r="O6" s="3749">
        <f t="shared" si="0"/>
        <v>150</v>
      </c>
      <c r="P6" s="3749">
        <f t="shared" si="0"/>
        <v>153</v>
      </c>
      <c r="Q6" s="3749">
        <f t="shared" si="0"/>
        <v>148</v>
      </c>
      <c r="R6" s="3749">
        <f t="shared" si="0"/>
        <v>165</v>
      </c>
      <c r="S6" s="3749"/>
      <c r="T6" s="4635">
        <f>AVERAGE(H6:R6)</f>
        <v>158.72727272727272</v>
      </c>
      <c r="U6" s="29">
        <v>163.83333333333334</v>
      </c>
    </row>
    <row r="7" spans="3:21" ht="15.75" hidden="1" thickBot="1" x14ac:dyDescent="0.3">
      <c r="C7" s="4662" t="s">
        <v>739</v>
      </c>
      <c r="D7" s="3750"/>
      <c r="E7" s="3750">
        <f t="shared" ref="E7:R7" si="1">E6/7</f>
        <v>23.428571428571427</v>
      </c>
      <c r="F7" s="3750"/>
      <c r="G7" s="3750"/>
      <c r="H7" s="3750">
        <f t="shared" ref="H7" si="2">H6/7</f>
        <v>25.857142857142858</v>
      </c>
      <c r="I7" s="3750">
        <f t="shared" si="1"/>
        <v>26.285714285714285</v>
      </c>
      <c r="J7" s="3750">
        <f t="shared" si="1"/>
        <v>22.571428571428573</v>
      </c>
      <c r="K7" s="3750">
        <f t="shared" si="1"/>
        <v>18.571428571428573</v>
      </c>
      <c r="L7" s="3750">
        <f t="shared" si="1"/>
        <v>22.285714285714285</v>
      </c>
      <c r="M7" s="3750">
        <f t="shared" si="1"/>
        <v>22.714285714285715</v>
      </c>
      <c r="N7" s="3750">
        <f t="shared" si="1"/>
        <v>23.142857142857142</v>
      </c>
      <c r="O7" s="3750">
        <f t="shared" si="1"/>
        <v>21.428571428571427</v>
      </c>
      <c r="P7" s="3750">
        <f t="shared" si="1"/>
        <v>21.857142857142858</v>
      </c>
      <c r="Q7" s="3750">
        <f t="shared" si="1"/>
        <v>21.142857142857142</v>
      </c>
      <c r="R7" s="3750">
        <f t="shared" si="1"/>
        <v>23.571428571428573</v>
      </c>
      <c r="S7" s="3750"/>
      <c r="T7" s="4636">
        <f t="shared" ref="T7:T19" si="3">AVERAGE(I7:R7)</f>
        <v>22.357142857142858</v>
      </c>
      <c r="U7" s="29">
        <v>23.404761904761905</v>
      </c>
    </row>
    <row r="8" spans="3:21" ht="15.75" hidden="1" thickBot="1" x14ac:dyDescent="0.3">
      <c r="C8" s="4662" t="s">
        <v>744</v>
      </c>
      <c r="D8" s="3749"/>
      <c r="E8" s="3749">
        <f>E135-E54</f>
        <v>147</v>
      </c>
      <c r="F8" s="3749"/>
      <c r="G8" s="3749"/>
      <c r="H8" s="3749">
        <f t="shared" ref="H8:R8" si="4">H135-H54</f>
        <v>164</v>
      </c>
      <c r="I8" s="3749">
        <f t="shared" si="4"/>
        <v>167</v>
      </c>
      <c r="J8" s="3749">
        <f t="shared" si="4"/>
        <v>148</v>
      </c>
      <c r="K8" s="3749">
        <f t="shared" si="4"/>
        <v>113</v>
      </c>
      <c r="L8" s="3749">
        <f t="shared" si="4"/>
        <v>139</v>
      </c>
      <c r="M8" s="3749">
        <f t="shared" si="4"/>
        <v>142</v>
      </c>
      <c r="N8" s="3749">
        <f t="shared" si="4"/>
        <v>145</v>
      </c>
      <c r="O8" s="3749">
        <f t="shared" si="4"/>
        <v>133</v>
      </c>
      <c r="P8" s="3749">
        <f t="shared" si="4"/>
        <v>133</v>
      </c>
      <c r="Q8" s="3749">
        <f t="shared" si="4"/>
        <v>131</v>
      </c>
      <c r="R8" s="3749">
        <f t="shared" si="4"/>
        <v>148</v>
      </c>
      <c r="S8" s="3749"/>
      <c r="T8" s="4635">
        <f>AVERAGE(H8:R8)</f>
        <v>142.09090909090909</v>
      </c>
      <c r="U8" s="29">
        <v>147.91666666666666</v>
      </c>
    </row>
    <row r="9" spans="3:21" ht="15.75" hidden="1" thickBot="1" x14ac:dyDescent="0.3">
      <c r="C9" s="4662" t="s">
        <v>745</v>
      </c>
      <c r="D9" s="3750"/>
      <c r="E9" s="3750">
        <f t="shared" ref="E9:R9" si="5">E8/7</f>
        <v>21</v>
      </c>
      <c r="F9" s="3750"/>
      <c r="G9" s="3750"/>
      <c r="H9" s="3750">
        <f t="shared" ref="H9" si="6">H8/7</f>
        <v>23.428571428571427</v>
      </c>
      <c r="I9" s="3750">
        <f t="shared" si="5"/>
        <v>23.857142857142858</v>
      </c>
      <c r="J9" s="3750">
        <f t="shared" si="5"/>
        <v>21.142857142857142</v>
      </c>
      <c r="K9" s="3750">
        <f t="shared" si="5"/>
        <v>16.142857142857142</v>
      </c>
      <c r="L9" s="3750">
        <f t="shared" si="5"/>
        <v>19.857142857142858</v>
      </c>
      <c r="M9" s="3750">
        <f t="shared" si="5"/>
        <v>20.285714285714285</v>
      </c>
      <c r="N9" s="3750">
        <f t="shared" si="5"/>
        <v>20.714285714285715</v>
      </c>
      <c r="O9" s="3750">
        <f t="shared" si="5"/>
        <v>19</v>
      </c>
      <c r="P9" s="3750">
        <f t="shared" si="5"/>
        <v>19</v>
      </c>
      <c r="Q9" s="3750">
        <f t="shared" si="5"/>
        <v>18.714285714285715</v>
      </c>
      <c r="R9" s="3750">
        <f t="shared" si="5"/>
        <v>21.142857142857142</v>
      </c>
      <c r="S9" s="3750"/>
      <c r="T9" s="4635">
        <f t="shared" si="3"/>
        <v>19.985714285714288</v>
      </c>
      <c r="U9" s="29">
        <v>21.13095238095238</v>
      </c>
    </row>
    <row r="10" spans="3:21" ht="15.75" hidden="1" thickBot="1" x14ac:dyDescent="0.3">
      <c r="C10" s="4662" t="s">
        <v>746</v>
      </c>
      <c r="D10" s="3749"/>
      <c r="E10" s="3749">
        <f>E135-E118</f>
        <v>98</v>
      </c>
      <c r="F10" s="3749"/>
      <c r="G10" s="3749"/>
      <c r="H10" s="3749">
        <f t="shared" ref="H10:R10" si="7">H135-H118</f>
        <v>122</v>
      </c>
      <c r="I10" s="3749">
        <f t="shared" si="7"/>
        <v>118</v>
      </c>
      <c r="J10" s="3749">
        <f t="shared" si="7"/>
        <v>92</v>
      </c>
      <c r="K10" s="3749">
        <f t="shared" si="7"/>
        <v>64</v>
      </c>
      <c r="L10" s="3749">
        <f t="shared" si="7"/>
        <v>97</v>
      </c>
      <c r="M10" s="3749">
        <f t="shared" si="7"/>
        <v>93</v>
      </c>
      <c r="N10" s="3749">
        <f t="shared" si="7"/>
        <v>89</v>
      </c>
      <c r="O10" s="3749">
        <f t="shared" si="7"/>
        <v>91</v>
      </c>
      <c r="P10" s="3749">
        <f t="shared" si="7"/>
        <v>94</v>
      </c>
      <c r="Q10" s="3749">
        <f t="shared" si="7"/>
        <v>89</v>
      </c>
      <c r="R10" s="3749">
        <f t="shared" si="7"/>
        <v>92</v>
      </c>
      <c r="S10" s="3749"/>
      <c r="T10" s="4635">
        <f>AVERAGE(H10:R10)</f>
        <v>94.63636363636364</v>
      </c>
      <c r="U10" s="29">
        <v>100.66666666666667</v>
      </c>
    </row>
    <row r="11" spans="3:21" ht="15.75" hidden="1" thickBot="1" x14ac:dyDescent="0.3">
      <c r="C11" s="4662" t="s">
        <v>747</v>
      </c>
      <c r="D11" s="3750"/>
      <c r="E11" s="3750">
        <f t="shared" ref="E11:R11" si="8">E10/7</f>
        <v>14</v>
      </c>
      <c r="F11" s="3750"/>
      <c r="G11" s="3750"/>
      <c r="H11" s="3750">
        <f t="shared" ref="H11" si="9">H10/7</f>
        <v>17.428571428571427</v>
      </c>
      <c r="I11" s="3750">
        <f t="shared" si="8"/>
        <v>16.857142857142858</v>
      </c>
      <c r="J11" s="3750">
        <f t="shared" si="8"/>
        <v>13.142857142857142</v>
      </c>
      <c r="K11" s="3750">
        <f t="shared" si="8"/>
        <v>9.1428571428571423</v>
      </c>
      <c r="L11" s="3750">
        <f t="shared" si="8"/>
        <v>13.857142857142858</v>
      </c>
      <c r="M11" s="3750">
        <f t="shared" si="8"/>
        <v>13.285714285714286</v>
      </c>
      <c r="N11" s="3750">
        <f t="shared" si="8"/>
        <v>12.714285714285714</v>
      </c>
      <c r="O11" s="3750">
        <f t="shared" si="8"/>
        <v>13</v>
      </c>
      <c r="P11" s="3750">
        <f t="shared" si="8"/>
        <v>13.428571428571429</v>
      </c>
      <c r="Q11" s="3750">
        <f t="shared" si="8"/>
        <v>12.714285714285714</v>
      </c>
      <c r="R11" s="3750">
        <f t="shared" si="8"/>
        <v>13.142857142857142</v>
      </c>
      <c r="S11" s="3750"/>
      <c r="T11" s="4635">
        <f t="shared" si="3"/>
        <v>13.128571428571428</v>
      </c>
      <c r="U11" s="29">
        <v>14.380952380952381</v>
      </c>
    </row>
    <row r="12" spans="3:21" ht="15.75" hidden="1" thickBot="1" x14ac:dyDescent="0.3">
      <c r="C12" s="4662" t="s">
        <v>740</v>
      </c>
      <c r="D12" s="3749"/>
      <c r="E12" s="3749">
        <f>E135-E69</f>
        <v>114</v>
      </c>
      <c r="F12" s="3749"/>
      <c r="G12" s="3749"/>
      <c r="H12" s="3749">
        <f t="shared" ref="H12:R12" si="10">H135-H69</f>
        <v>138</v>
      </c>
      <c r="I12" s="3749">
        <f t="shared" si="10"/>
        <v>134</v>
      </c>
      <c r="J12" s="3749">
        <f t="shared" si="10"/>
        <v>108</v>
      </c>
      <c r="K12" s="3749">
        <f t="shared" si="10"/>
        <v>80</v>
      </c>
      <c r="L12" s="3749">
        <f t="shared" si="10"/>
        <v>113</v>
      </c>
      <c r="M12" s="3749">
        <f t="shared" si="10"/>
        <v>109</v>
      </c>
      <c r="N12" s="3749">
        <f t="shared" si="10"/>
        <v>105</v>
      </c>
      <c r="O12" s="3749">
        <f t="shared" si="10"/>
        <v>107</v>
      </c>
      <c r="P12" s="3749">
        <f t="shared" si="10"/>
        <v>110</v>
      </c>
      <c r="Q12" s="3749">
        <f t="shared" si="10"/>
        <v>105</v>
      </c>
      <c r="R12" s="3749">
        <f t="shared" si="10"/>
        <v>108</v>
      </c>
      <c r="S12" s="3749"/>
      <c r="T12" s="4635">
        <f>AVERAGE(H12:R12)</f>
        <v>110.63636363636364</v>
      </c>
      <c r="U12" s="29">
        <v>116.91666666666667</v>
      </c>
    </row>
    <row r="13" spans="3:21" ht="15.75" hidden="1" thickBot="1" x14ac:dyDescent="0.3">
      <c r="C13" s="4662" t="s">
        <v>741</v>
      </c>
      <c r="D13" s="3750"/>
      <c r="E13" s="3750">
        <f t="shared" ref="E13:R13" si="11">E12/7</f>
        <v>16.285714285714285</v>
      </c>
      <c r="F13" s="3750"/>
      <c r="G13" s="3750"/>
      <c r="H13" s="3750">
        <f t="shared" ref="H13" si="12">H12/7</f>
        <v>19.714285714285715</v>
      </c>
      <c r="I13" s="3750">
        <f t="shared" si="11"/>
        <v>19.142857142857142</v>
      </c>
      <c r="J13" s="3750">
        <f t="shared" si="11"/>
        <v>15.428571428571429</v>
      </c>
      <c r="K13" s="3750">
        <f t="shared" si="11"/>
        <v>11.428571428571429</v>
      </c>
      <c r="L13" s="3750">
        <f t="shared" si="11"/>
        <v>16.142857142857142</v>
      </c>
      <c r="M13" s="3750">
        <f t="shared" si="11"/>
        <v>15.571428571428571</v>
      </c>
      <c r="N13" s="3750">
        <f t="shared" si="11"/>
        <v>15</v>
      </c>
      <c r="O13" s="3750">
        <f t="shared" si="11"/>
        <v>15.285714285714286</v>
      </c>
      <c r="P13" s="3750">
        <f t="shared" si="11"/>
        <v>15.714285714285714</v>
      </c>
      <c r="Q13" s="3750">
        <f t="shared" si="11"/>
        <v>15</v>
      </c>
      <c r="R13" s="3750">
        <f t="shared" si="11"/>
        <v>15.428571428571429</v>
      </c>
      <c r="S13" s="3750"/>
      <c r="T13" s="4635">
        <f t="shared" si="3"/>
        <v>15.414285714285715</v>
      </c>
      <c r="U13" s="29">
        <v>16.702380952380953</v>
      </c>
    </row>
    <row r="14" spans="3:21" ht="15.75" hidden="1" thickBot="1" x14ac:dyDescent="0.3">
      <c r="C14" s="4662" t="s">
        <v>743</v>
      </c>
      <c r="D14" s="3749"/>
      <c r="E14" s="3749">
        <f>E135-E79</f>
        <v>112</v>
      </c>
      <c r="F14" s="3749"/>
      <c r="G14" s="3749"/>
      <c r="H14" s="3749">
        <f t="shared" ref="H14:R14" si="13">H135-H79</f>
        <v>136</v>
      </c>
      <c r="I14" s="3749">
        <f t="shared" si="13"/>
        <v>132</v>
      </c>
      <c r="J14" s="3749">
        <f t="shared" si="13"/>
        <v>106</v>
      </c>
      <c r="K14" s="3749">
        <f t="shared" si="13"/>
        <v>78</v>
      </c>
      <c r="L14" s="3749">
        <f t="shared" si="13"/>
        <v>111</v>
      </c>
      <c r="M14" s="3749">
        <f t="shared" si="13"/>
        <v>107</v>
      </c>
      <c r="N14" s="3749">
        <f t="shared" si="13"/>
        <v>103</v>
      </c>
      <c r="O14" s="3749">
        <f t="shared" si="13"/>
        <v>105</v>
      </c>
      <c r="P14" s="3749">
        <f t="shared" si="13"/>
        <v>108</v>
      </c>
      <c r="Q14" s="3749">
        <f t="shared" si="13"/>
        <v>103</v>
      </c>
      <c r="R14" s="3749">
        <f t="shared" si="13"/>
        <v>106</v>
      </c>
      <c r="S14" s="3749"/>
      <c r="T14" s="4635">
        <f>AVERAGE(H14:R14)</f>
        <v>108.63636363636364</v>
      </c>
      <c r="U14" s="29">
        <v>114.91666666666667</v>
      </c>
    </row>
    <row r="15" spans="3:21" ht="15.75" hidden="1" thickBot="1" x14ac:dyDescent="0.3">
      <c r="C15" s="4662" t="s">
        <v>742</v>
      </c>
      <c r="D15" s="3750"/>
      <c r="E15" s="3750">
        <f t="shared" ref="E15:R15" si="14">E14/7</f>
        <v>16</v>
      </c>
      <c r="F15" s="3750"/>
      <c r="G15" s="3750"/>
      <c r="H15" s="3750">
        <f t="shared" ref="H15" si="15">H14/7</f>
        <v>19.428571428571427</v>
      </c>
      <c r="I15" s="3750">
        <f t="shared" si="14"/>
        <v>18.857142857142858</v>
      </c>
      <c r="J15" s="3750">
        <f t="shared" si="14"/>
        <v>15.142857142857142</v>
      </c>
      <c r="K15" s="3750">
        <f t="shared" si="14"/>
        <v>11.142857142857142</v>
      </c>
      <c r="L15" s="3750">
        <f t="shared" si="14"/>
        <v>15.857142857142858</v>
      </c>
      <c r="M15" s="3750">
        <f t="shared" si="14"/>
        <v>15.285714285714286</v>
      </c>
      <c r="N15" s="3750">
        <f t="shared" si="14"/>
        <v>14.714285714285714</v>
      </c>
      <c r="O15" s="3750">
        <f t="shared" si="14"/>
        <v>15</v>
      </c>
      <c r="P15" s="3750">
        <f t="shared" si="14"/>
        <v>15.428571428571429</v>
      </c>
      <c r="Q15" s="3750">
        <f t="shared" si="14"/>
        <v>14.714285714285714</v>
      </c>
      <c r="R15" s="3750">
        <f t="shared" si="14"/>
        <v>15.142857142857142</v>
      </c>
      <c r="S15" s="3750"/>
      <c r="T15" s="4635">
        <f t="shared" si="3"/>
        <v>15.128571428571428</v>
      </c>
      <c r="U15" s="29">
        <v>16.416666666666668</v>
      </c>
    </row>
    <row r="16" spans="3:21" ht="15.75" hidden="1" thickBot="1" x14ac:dyDescent="0.3">
      <c r="C16" s="4662" t="s">
        <v>771</v>
      </c>
      <c r="D16" s="3749"/>
      <c r="E16" s="3749">
        <f>E135-E127</f>
        <v>91</v>
      </c>
      <c r="F16" s="3749"/>
      <c r="G16" s="3749"/>
      <c r="H16" s="3749">
        <f t="shared" ref="H16:R16" si="16">H135-H127</f>
        <v>115</v>
      </c>
      <c r="I16" s="3749">
        <f t="shared" si="16"/>
        <v>111</v>
      </c>
      <c r="J16" s="3749">
        <f t="shared" si="16"/>
        <v>85</v>
      </c>
      <c r="K16" s="3749">
        <f t="shared" si="16"/>
        <v>54</v>
      </c>
      <c r="L16" s="3749">
        <f t="shared" si="16"/>
        <v>85</v>
      </c>
      <c r="M16" s="3749">
        <f t="shared" si="16"/>
        <v>85</v>
      </c>
      <c r="N16" s="3749">
        <f t="shared" si="16"/>
        <v>85</v>
      </c>
      <c r="O16" s="3749">
        <f t="shared" si="16"/>
        <v>85</v>
      </c>
      <c r="P16" s="3749">
        <f t="shared" si="16"/>
        <v>85</v>
      </c>
      <c r="Q16" s="3749">
        <f t="shared" si="16"/>
        <v>85</v>
      </c>
      <c r="R16" s="3749">
        <f t="shared" si="16"/>
        <v>85</v>
      </c>
      <c r="S16" s="3749"/>
      <c r="T16" s="4635">
        <f>AVERAGE(H16:R16)</f>
        <v>87.272727272727266</v>
      </c>
      <c r="U16" s="29">
        <v>93.916666666666671</v>
      </c>
    </row>
    <row r="17" spans="1:27" ht="15.75" hidden="1" customHeight="1" x14ac:dyDescent="0.25">
      <c r="C17" s="4662" t="s">
        <v>770</v>
      </c>
      <c r="D17" s="3750"/>
      <c r="E17" s="3750">
        <f t="shared" ref="E17:R17" si="17">E16/7</f>
        <v>13</v>
      </c>
      <c r="F17" s="3750"/>
      <c r="G17" s="3750"/>
      <c r="H17" s="3750">
        <f t="shared" ref="H17" si="18">H16/7</f>
        <v>16.428571428571427</v>
      </c>
      <c r="I17" s="3750">
        <f t="shared" si="17"/>
        <v>15.857142857142858</v>
      </c>
      <c r="J17" s="3750">
        <f t="shared" si="17"/>
        <v>12.142857142857142</v>
      </c>
      <c r="K17" s="3750">
        <f t="shared" si="17"/>
        <v>7.7142857142857144</v>
      </c>
      <c r="L17" s="3750">
        <f t="shared" si="17"/>
        <v>12.142857142857142</v>
      </c>
      <c r="M17" s="3750">
        <f t="shared" si="17"/>
        <v>12.142857142857142</v>
      </c>
      <c r="N17" s="3750">
        <f t="shared" si="17"/>
        <v>12.142857142857142</v>
      </c>
      <c r="O17" s="3750">
        <f t="shared" si="17"/>
        <v>12.142857142857142</v>
      </c>
      <c r="P17" s="3750">
        <f t="shared" si="17"/>
        <v>12.142857142857142</v>
      </c>
      <c r="Q17" s="3750">
        <f t="shared" si="17"/>
        <v>12.142857142857142</v>
      </c>
      <c r="R17" s="3750">
        <f t="shared" si="17"/>
        <v>12.142857142857142</v>
      </c>
      <c r="S17" s="3750"/>
      <c r="T17" s="4635">
        <f t="shared" si="3"/>
        <v>12.071428571428569</v>
      </c>
      <c r="U17" s="29">
        <v>13.416666666666668</v>
      </c>
    </row>
    <row r="18" spans="1:27" ht="15.75" hidden="1" customHeight="1" x14ac:dyDescent="0.25">
      <c r="C18" s="4662" t="s">
        <v>1068</v>
      </c>
      <c r="D18" s="3750"/>
      <c r="E18" s="3750"/>
      <c r="F18" s="3750"/>
      <c r="G18" s="3750"/>
      <c r="H18" s="3750"/>
      <c r="I18" s="3750"/>
      <c r="J18" s="3750"/>
      <c r="K18" s="3750">
        <f>K135-K32</f>
        <v>144</v>
      </c>
      <c r="L18" s="3750"/>
      <c r="M18" s="3750"/>
      <c r="N18" s="3750"/>
      <c r="O18" s="3750"/>
      <c r="P18" s="3750"/>
      <c r="Q18" s="3750">
        <f>Q135-Q32</f>
        <v>162</v>
      </c>
      <c r="R18" s="3750"/>
      <c r="S18" s="3750"/>
      <c r="T18" s="4635">
        <f t="shared" si="3"/>
        <v>153</v>
      </c>
      <c r="U18" s="29"/>
    </row>
    <row r="19" spans="1:27" ht="15.75" hidden="1" customHeight="1" x14ac:dyDescent="0.25">
      <c r="D19" s="3750"/>
      <c r="E19" s="3750"/>
      <c r="F19" s="3750"/>
      <c r="G19" s="3750"/>
      <c r="H19" s="3750"/>
      <c r="I19" s="3750"/>
      <c r="J19" s="3750"/>
      <c r="K19" s="29">
        <f>K18/7</f>
        <v>20.571428571428573</v>
      </c>
      <c r="L19" s="3750"/>
      <c r="M19" s="29"/>
      <c r="N19" s="29"/>
      <c r="Q19" s="29">
        <f>Q18/7</f>
        <v>23.142857142857142</v>
      </c>
      <c r="T19" s="4635">
        <f t="shared" si="3"/>
        <v>21.857142857142858</v>
      </c>
      <c r="U19" s="29"/>
    </row>
    <row r="20" spans="1:27" ht="15.75" hidden="1" customHeight="1" thickBot="1" x14ac:dyDescent="0.3">
      <c r="B20" s="927"/>
      <c r="C20" s="927"/>
      <c r="F20" s="15" t="s">
        <v>983</v>
      </c>
      <c r="K20" s="4514"/>
    </row>
    <row r="21" spans="1:27" ht="15" customHeight="1" thickBot="1" x14ac:dyDescent="0.3">
      <c r="A21" s="4674" t="s">
        <v>558</v>
      </c>
      <c r="B21" s="4677"/>
      <c r="C21" s="4"/>
      <c r="D21" s="177">
        <v>2021</v>
      </c>
      <c r="E21" s="177"/>
      <c r="F21" s="1" t="s">
        <v>976</v>
      </c>
      <c r="K21" s="4647" t="s">
        <v>1066</v>
      </c>
      <c r="R21" s="15">
        <v>2022</v>
      </c>
      <c r="S21" s="4385" t="s">
        <v>1039</v>
      </c>
      <c r="T21" s="4361" t="s">
        <v>1077</v>
      </c>
    </row>
    <row r="22" spans="1:27" ht="30" customHeight="1" thickBot="1" x14ac:dyDescent="0.3">
      <c r="A22" s="4675"/>
      <c r="B22" s="4678"/>
      <c r="C22" s="1964" t="s">
        <v>3</v>
      </c>
      <c r="D22" s="3858">
        <v>43860</v>
      </c>
      <c r="E22" s="3856" t="s">
        <v>1030</v>
      </c>
      <c r="F22" s="3859">
        <v>43889</v>
      </c>
      <c r="G22" s="3856">
        <v>43920</v>
      </c>
      <c r="H22" s="3856" t="s">
        <v>1031</v>
      </c>
      <c r="I22" s="3856">
        <v>43951</v>
      </c>
      <c r="J22" s="4663">
        <v>43981</v>
      </c>
      <c r="K22" s="3856">
        <v>44012</v>
      </c>
      <c r="L22" s="3857">
        <v>44407</v>
      </c>
      <c r="M22" s="3856">
        <v>44438</v>
      </c>
      <c r="N22" s="3857">
        <v>44469</v>
      </c>
      <c r="O22" s="4463">
        <v>44499</v>
      </c>
      <c r="P22" s="4660">
        <v>44530</v>
      </c>
      <c r="Q22" s="4463">
        <v>44560</v>
      </c>
      <c r="R22" s="4660">
        <v>44591</v>
      </c>
      <c r="S22" s="4463">
        <v>44620</v>
      </c>
      <c r="T22" s="3856">
        <v>43920</v>
      </c>
      <c r="U22" s="3856">
        <v>43951</v>
      </c>
      <c r="V22" s="4663">
        <v>43981</v>
      </c>
      <c r="W22" s="3856">
        <v>44012</v>
      </c>
      <c r="X22" s="3857">
        <v>44407</v>
      </c>
      <c r="Y22" s="3856">
        <v>44438</v>
      </c>
      <c r="Z22" s="3857">
        <v>44469</v>
      </c>
      <c r="AA22" s="4463">
        <v>44499</v>
      </c>
    </row>
    <row r="23" spans="1:27" s="39" customFormat="1" ht="30" hidden="1" customHeight="1" thickBot="1" x14ac:dyDescent="0.3">
      <c r="A23" s="4675"/>
      <c r="B23" s="4678"/>
      <c r="C23" s="4584" t="s">
        <v>92</v>
      </c>
      <c r="K23" s="1144"/>
      <c r="M23" s="1144"/>
      <c r="O23" s="1144"/>
      <c r="Q23" s="1144"/>
      <c r="S23" s="4475"/>
    </row>
    <row r="24" spans="1:27" s="2095" customFormat="1" ht="30" customHeight="1" x14ac:dyDescent="0.25">
      <c r="A24" s="4675"/>
      <c r="B24" s="4677"/>
      <c r="C24" s="4573" t="s">
        <v>480</v>
      </c>
      <c r="D24" s="3860">
        <f t="shared" ref="D24:E24" si="19">D31-7</f>
        <v>43992</v>
      </c>
      <c r="E24" s="3860">
        <f t="shared" si="19"/>
        <v>44006</v>
      </c>
      <c r="F24" s="3860" t="s">
        <v>454</v>
      </c>
      <c r="G24" s="3860">
        <f t="shared" ref="G24:AA24" si="20">G31-7</f>
        <v>44034</v>
      </c>
      <c r="H24" s="3860">
        <f t="shared" si="20"/>
        <v>44041</v>
      </c>
      <c r="I24" s="3860">
        <f t="shared" si="20"/>
        <v>44062</v>
      </c>
      <c r="J24" s="3861">
        <f t="shared" si="20"/>
        <v>44118</v>
      </c>
      <c r="K24" s="3860">
        <f t="shared" si="20"/>
        <v>44146</v>
      </c>
      <c r="L24" s="4481">
        <f t="shared" si="20"/>
        <v>44181</v>
      </c>
      <c r="M24" s="3860">
        <f t="shared" si="20"/>
        <v>44209</v>
      </c>
      <c r="N24" s="4481">
        <f t="shared" si="20"/>
        <v>44237</v>
      </c>
      <c r="O24" s="3860">
        <f t="shared" si="20"/>
        <v>44279</v>
      </c>
      <c r="P24" s="4481">
        <f t="shared" si="20"/>
        <v>44307</v>
      </c>
      <c r="Q24" s="3860">
        <f t="shared" si="20"/>
        <v>44342</v>
      </c>
      <c r="R24" s="4481">
        <f>R31-7</f>
        <v>44356</v>
      </c>
      <c r="S24" s="3860" t="s">
        <v>454</v>
      </c>
      <c r="T24" s="4481">
        <f t="shared" si="20"/>
        <v>44419</v>
      </c>
      <c r="U24" s="4481">
        <f t="shared" si="20"/>
        <v>44447</v>
      </c>
      <c r="V24" s="3860">
        <f t="shared" si="20"/>
        <v>44475</v>
      </c>
      <c r="W24" s="3860">
        <f t="shared" si="20"/>
        <v>44524</v>
      </c>
      <c r="X24" s="3860">
        <f t="shared" si="20"/>
        <v>44552</v>
      </c>
      <c r="Y24" s="3860">
        <f t="shared" si="20"/>
        <v>44587</v>
      </c>
      <c r="Z24" s="3860">
        <f t="shared" si="20"/>
        <v>44615</v>
      </c>
      <c r="AA24" s="3860">
        <f t="shared" si="20"/>
        <v>44643</v>
      </c>
    </row>
    <row r="25" spans="1:27" s="442" customFormat="1" ht="30" hidden="1" customHeight="1" x14ac:dyDescent="0.25">
      <c r="A25" s="4675"/>
      <c r="B25" s="4677"/>
      <c r="C25" s="534" t="s">
        <v>111</v>
      </c>
      <c r="D25" s="534"/>
      <c r="E25" s="534"/>
      <c r="F25" s="534"/>
      <c r="G25" s="534"/>
      <c r="H25" s="534"/>
      <c r="I25" s="534"/>
      <c r="J25" s="1623"/>
      <c r="K25" s="534"/>
      <c r="L25" s="4482"/>
      <c r="M25" s="534"/>
      <c r="N25" s="4482"/>
      <c r="O25" s="534"/>
      <c r="P25" s="4482"/>
      <c r="Q25" s="534"/>
      <c r="R25" s="4482"/>
      <c r="S25" s="4520"/>
      <c r="T25" s="534"/>
      <c r="U25" s="534"/>
      <c r="V25" s="534"/>
      <c r="W25" s="534"/>
      <c r="X25" s="534"/>
      <c r="Y25" s="534"/>
      <c r="Z25" s="534"/>
      <c r="AA25" s="534"/>
    </row>
    <row r="26" spans="1:27" s="442" customFormat="1" ht="30" hidden="1" customHeight="1" x14ac:dyDescent="0.25">
      <c r="A26" s="4675"/>
      <c r="B26" s="4677"/>
      <c r="C26" s="535" t="s">
        <v>144</v>
      </c>
      <c r="D26" s="534"/>
      <c r="E26" s="534"/>
      <c r="F26" s="534"/>
      <c r="G26" s="534"/>
      <c r="H26" s="534"/>
      <c r="I26" s="534"/>
      <c r="J26" s="1623"/>
      <c r="K26" s="534"/>
      <c r="L26" s="4482"/>
      <c r="M26" s="534"/>
      <c r="N26" s="4482"/>
      <c r="O26" s="534"/>
      <c r="P26" s="4482"/>
      <c r="Q26" s="534"/>
      <c r="R26" s="4482"/>
      <c r="S26" s="4520"/>
      <c r="T26" s="534"/>
      <c r="U26" s="534"/>
      <c r="V26" s="534"/>
      <c r="W26" s="534"/>
      <c r="X26" s="534"/>
      <c r="Y26" s="534"/>
      <c r="Z26" s="534"/>
      <c r="AA26" s="534"/>
    </row>
    <row r="27" spans="1:27" s="1048" customFormat="1" ht="30" hidden="1" customHeight="1" x14ac:dyDescent="0.25">
      <c r="A27" s="4675"/>
      <c r="B27" s="4677"/>
      <c r="C27" s="1050" t="s">
        <v>334</v>
      </c>
      <c r="D27" s="534"/>
      <c r="E27" s="534"/>
      <c r="F27" s="534"/>
      <c r="G27" s="534"/>
      <c r="H27" s="534"/>
      <c r="I27" s="534"/>
      <c r="J27" s="1623"/>
      <c r="K27" s="534"/>
      <c r="L27" s="4482"/>
      <c r="M27" s="534"/>
      <c r="N27" s="4482"/>
      <c r="O27" s="534"/>
      <c r="P27" s="4482"/>
      <c r="Q27" s="534"/>
      <c r="R27" s="4482"/>
      <c r="S27" s="4520"/>
      <c r="T27" s="534"/>
      <c r="U27" s="534"/>
      <c r="V27" s="534"/>
      <c r="W27" s="534"/>
      <c r="X27" s="534"/>
      <c r="Y27" s="534"/>
      <c r="Z27" s="534"/>
      <c r="AA27" s="534"/>
    </row>
    <row r="28" spans="1:27" s="4365" customFormat="1" ht="30" customHeight="1" x14ac:dyDescent="0.25">
      <c r="A28" s="4675"/>
      <c r="B28" s="4677"/>
      <c r="C28" s="4574" t="s">
        <v>991</v>
      </c>
      <c r="D28" s="4366"/>
      <c r="E28" s="4366"/>
      <c r="F28" s="4366"/>
      <c r="G28" s="4366"/>
      <c r="H28" s="4366"/>
      <c r="I28" s="4366"/>
      <c r="J28" s="4367"/>
      <c r="K28" s="4362">
        <f>K32-63</f>
        <v>44124</v>
      </c>
      <c r="L28" s="4483"/>
      <c r="M28" s="4366"/>
      <c r="N28" s="4568"/>
      <c r="O28" s="4362">
        <f>O32-63</f>
        <v>44257</v>
      </c>
      <c r="P28" s="4362">
        <f>P32-63</f>
        <v>44285</v>
      </c>
      <c r="Q28" s="4362">
        <f>Q32-63</f>
        <v>44320</v>
      </c>
      <c r="R28" s="4568"/>
      <c r="S28" s="4521"/>
      <c r="T28" s="4362"/>
      <c r="U28" s="4362"/>
      <c r="V28" s="4362">
        <f t="shared" ref="V28:X28" si="21">V32-63</f>
        <v>44453</v>
      </c>
      <c r="W28" s="4362">
        <f t="shared" si="21"/>
        <v>44502</v>
      </c>
      <c r="X28" s="4362">
        <f t="shared" si="21"/>
        <v>44530</v>
      </c>
      <c r="Y28" s="4362"/>
      <c r="Z28" s="4362"/>
      <c r="AA28" s="4362"/>
    </row>
    <row r="29" spans="1:27" s="4365" customFormat="1" ht="30" customHeight="1" x14ac:dyDescent="0.25">
      <c r="A29" s="4675"/>
      <c r="B29" s="4677"/>
      <c r="C29" s="4574" t="s">
        <v>990</v>
      </c>
      <c r="D29" s="4366"/>
      <c r="E29" s="4366"/>
      <c r="F29" s="4366"/>
      <c r="G29" s="4366"/>
      <c r="H29" s="4366"/>
      <c r="I29" s="4366"/>
      <c r="J29" s="4367"/>
      <c r="K29" s="4362">
        <f>K30-35</f>
        <v>44148</v>
      </c>
      <c r="L29" s="4483"/>
      <c r="M29" s="4366"/>
      <c r="N29" s="4568"/>
      <c r="O29" s="4362">
        <f>O30-35</f>
        <v>44281</v>
      </c>
      <c r="P29" s="4362">
        <f>P30-35</f>
        <v>44309</v>
      </c>
      <c r="Q29" s="4362">
        <f>Q30-35</f>
        <v>44344</v>
      </c>
      <c r="R29" s="4568"/>
      <c r="S29" s="4521"/>
      <c r="T29" s="4362"/>
      <c r="U29" s="4362"/>
      <c r="V29" s="4362">
        <f t="shared" ref="V29:X29" si="22">V30-35</f>
        <v>44477</v>
      </c>
      <c r="W29" s="4362">
        <f t="shared" si="22"/>
        <v>44526</v>
      </c>
      <c r="X29" s="4362">
        <f t="shared" si="22"/>
        <v>44554</v>
      </c>
      <c r="Y29" s="4362"/>
      <c r="Z29" s="4362"/>
      <c r="AA29" s="4362"/>
    </row>
    <row r="30" spans="1:27" s="4365" customFormat="1" ht="30" customHeight="1" x14ac:dyDescent="0.25">
      <c r="A30" s="4675"/>
      <c r="B30" s="4677"/>
      <c r="C30" s="4574" t="s">
        <v>989</v>
      </c>
      <c r="D30" s="4366"/>
      <c r="E30" s="4366"/>
      <c r="F30" s="4366"/>
      <c r="G30" s="4366"/>
      <c r="H30" s="4366"/>
      <c r="I30" s="4366"/>
      <c r="J30" s="4367"/>
      <c r="K30" s="4362">
        <f>K32-4</f>
        <v>44183</v>
      </c>
      <c r="L30" s="4483"/>
      <c r="M30" s="4366"/>
      <c r="N30" s="4568"/>
      <c r="O30" s="4362">
        <f>O32-4</f>
        <v>44316</v>
      </c>
      <c r="P30" s="4362">
        <f>P32-4</f>
        <v>44344</v>
      </c>
      <c r="Q30" s="4362">
        <f>Q32-4</f>
        <v>44379</v>
      </c>
      <c r="R30" s="4568"/>
      <c r="S30" s="4521"/>
      <c r="T30" s="4362"/>
      <c r="U30" s="4362"/>
      <c r="V30" s="4362">
        <f t="shared" ref="V30:X30" si="23">V32-4</f>
        <v>44512</v>
      </c>
      <c r="W30" s="4362">
        <f t="shared" si="23"/>
        <v>44561</v>
      </c>
      <c r="X30" s="4362">
        <f t="shared" si="23"/>
        <v>44589</v>
      </c>
      <c r="Y30" s="4362"/>
      <c r="Z30" s="4362"/>
      <c r="AA30" s="4362"/>
    </row>
    <row r="31" spans="1:27" s="1048" customFormat="1" ht="30" customHeight="1" x14ac:dyDescent="0.25">
      <c r="A31" s="4675"/>
      <c r="B31" s="4677"/>
      <c r="C31" s="2585" t="s">
        <v>590</v>
      </c>
      <c r="D31" s="3862">
        <f>D39-48</f>
        <v>43999</v>
      </c>
      <c r="E31" s="3862">
        <f t="shared" ref="E31" si="24">D31+14</f>
        <v>44013</v>
      </c>
      <c r="F31" s="4355" t="s">
        <v>454</v>
      </c>
      <c r="G31" s="3862">
        <f t="shared" ref="G31:AA31" si="25">G39-48</f>
        <v>44041</v>
      </c>
      <c r="H31" s="3862">
        <f t="shared" ref="H31:H67" si="26">G31+7</f>
        <v>44048</v>
      </c>
      <c r="I31" s="3862">
        <f t="shared" si="25"/>
        <v>44069</v>
      </c>
      <c r="J31" s="3863">
        <f t="shared" si="25"/>
        <v>44125</v>
      </c>
      <c r="K31" s="3862">
        <f t="shared" si="25"/>
        <v>44153</v>
      </c>
      <c r="L31" s="4484">
        <f t="shared" si="25"/>
        <v>44188</v>
      </c>
      <c r="M31" s="3862">
        <f t="shared" si="25"/>
        <v>44216</v>
      </c>
      <c r="N31" s="4484">
        <f t="shared" si="25"/>
        <v>44244</v>
      </c>
      <c r="O31" s="3862">
        <f t="shared" si="25"/>
        <v>44286</v>
      </c>
      <c r="P31" s="3862">
        <f t="shared" si="25"/>
        <v>44314</v>
      </c>
      <c r="Q31" s="3862">
        <f t="shared" si="25"/>
        <v>44349</v>
      </c>
      <c r="R31" s="4484">
        <f t="shared" si="25"/>
        <v>44363</v>
      </c>
      <c r="S31" s="4355" t="s">
        <v>454</v>
      </c>
      <c r="T31" s="4484">
        <f t="shared" si="25"/>
        <v>44426</v>
      </c>
      <c r="U31" s="4484">
        <f t="shared" si="25"/>
        <v>44454</v>
      </c>
      <c r="V31" s="3862">
        <f t="shared" si="25"/>
        <v>44482</v>
      </c>
      <c r="W31" s="3862">
        <f t="shared" si="25"/>
        <v>44531</v>
      </c>
      <c r="X31" s="3862">
        <f t="shared" si="25"/>
        <v>44559</v>
      </c>
      <c r="Y31" s="3862">
        <f t="shared" si="25"/>
        <v>44594</v>
      </c>
      <c r="Z31" s="3862">
        <f t="shared" si="25"/>
        <v>44622</v>
      </c>
      <c r="AA31" s="3862">
        <f t="shared" si="25"/>
        <v>44650</v>
      </c>
    </row>
    <row r="32" spans="1:27" s="1048" customFormat="1" ht="30" customHeight="1" x14ac:dyDescent="0.25">
      <c r="A32" s="4675"/>
      <c r="B32" s="4677"/>
      <c r="C32" s="4575" t="s">
        <v>985</v>
      </c>
      <c r="D32" s="4362"/>
      <c r="E32" s="4362"/>
      <c r="F32" s="4364"/>
      <c r="G32" s="4362"/>
      <c r="H32" s="4362">
        <f t="shared" si="26"/>
        <v>7</v>
      </c>
      <c r="I32" s="4362"/>
      <c r="J32" s="4363"/>
      <c r="K32" s="4362">
        <f>K39-14</f>
        <v>44187</v>
      </c>
      <c r="L32" s="4483"/>
      <c r="M32" s="4362"/>
      <c r="N32" s="4483"/>
      <c r="O32" s="4362">
        <f>O39-14</f>
        <v>44320</v>
      </c>
      <c r="P32" s="4362">
        <f>P39-14</f>
        <v>44348</v>
      </c>
      <c r="Q32" s="4362">
        <f>Q39-14</f>
        <v>44383</v>
      </c>
      <c r="R32" s="4483"/>
      <c r="S32" s="4364"/>
      <c r="T32" s="4362"/>
      <c r="U32" s="4362"/>
      <c r="V32" s="4362">
        <f t="shared" ref="V32:X32" si="27">V39-14</f>
        <v>44516</v>
      </c>
      <c r="W32" s="4362">
        <f t="shared" si="27"/>
        <v>44565</v>
      </c>
      <c r="X32" s="4362">
        <f t="shared" si="27"/>
        <v>44593</v>
      </c>
      <c r="Y32" s="4362"/>
      <c r="Z32" s="4362"/>
      <c r="AA32" s="4362"/>
    </row>
    <row r="33" spans="1:27" s="1048" customFormat="1" ht="30" customHeight="1" x14ac:dyDescent="0.25">
      <c r="A33" s="4675"/>
      <c r="B33" s="4677"/>
      <c r="C33" s="4575" t="s">
        <v>986</v>
      </c>
      <c r="D33" s="4362"/>
      <c r="E33" s="4362"/>
      <c r="F33" s="4364"/>
      <c r="G33" s="4362"/>
      <c r="H33" s="4362">
        <f t="shared" si="26"/>
        <v>7</v>
      </c>
      <c r="I33" s="4362"/>
      <c r="J33" s="4363"/>
      <c r="K33" s="4362">
        <f>K32+6</f>
        <v>44193</v>
      </c>
      <c r="L33" s="4483"/>
      <c r="M33" s="4362"/>
      <c r="N33" s="4483"/>
      <c r="O33" s="4362">
        <f>O32+6</f>
        <v>44326</v>
      </c>
      <c r="P33" s="4362">
        <f>P32+6</f>
        <v>44354</v>
      </c>
      <c r="Q33" s="4362">
        <f>Q32+6</f>
        <v>44389</v>
      </c>
      <c r="R33" s="4483"/>
      <c r="S33" s="4364"/>
      <c r="T33" s="4362"/>
      <c r="U33" s="4362"/>
      <c r="V33" s="4362">
        <f t="shared" ref="V33:X33" si="28">V32+6</f>
        <v>44522</v>
      </c>
      <c r="W33" s="4362">
        <f t="shared" si="28"/>
        <v>44571</v>
      </c>
      <c r="X33" s="4362">
        <f t="shared" si="28"/>
        <v>44599</v>
      </c>
      <c r="Y33" s="4362"/>
      <c r="Z33" s="4362"/>
      <c r="AA33" s="4362"/>
    </row>
    <row r="34" spans="1:27" s="1048" customFormat="1" ht="30" customHeight="1" x14ac:dyDescent="0.25">
      <c r="A34" s="4675"/>
      <c r="B34" s="4677"/>
      <c r="C34" s="4575" t="s">
        <v>987</v>
      </c>
      <c r="D34" s="4362"/>
      <c r="E34" s="4362"/>
      <c r="F34" s="4364"/>
      <c r="G34" s="4362"/>
      <c r="H34" s="4362">
        <f t="shared" si="26"/>
        <v>7</v>
      </c>
      <c r="I34" s="4362"/>
      <c r="J34" s="4363"/>
      <c r="K34" s="4362">
        <f>K33+7</f>
        <v>44200</v>
      </c>
      <c r="L34" s="4483"/>
      <c r="M34" s="4362"/>
      <c r="N34" s="4483"/>
      <c r="O34" s="4362">
        <f>O33+7</f>
        <v>44333</v>
      </c>
      <c r="P34" s="4362">
        <f>P33+7</f>
        <v>44361</v>
      </c>
      <c r="Q34" s="4362">
        <f>Q33+7</f>
        <v>44396</v>
      </c>
      <c r="R34" s="4483"/>
      <c r="S34" s="4364"/>
      <c r="T34" s="4362"/>
      <c r="U34" s="4362"/>
      <c r="V34" s="4362">
        <f t="shared" ref="V34:X34" si="29">V33+7</f>
        <v>44529</v>
      </c>
      <c r="W34" s="4362">
        <f t="shared" si="29"/>
        <v>44578</v>
      </c>
      <c r="X34" s="4362">
        <f t="shared" si="29"/>
        <v>44606</v>
      </c>
      <c r="Y34" s="4362"/>
      <c r="Z34" s="4362"/>
      <c r="AA34" s="4362"/>
    </row>
    <row r="35" spans="1:27" s="1048" customFormat="1" ht="30" customHeight="1" x14ac:dyDescent="0.25">
      <c r="A35" s="4675"/>
      <c r="B35" s="4677"/>
      <c r="C35" s="4575" t="s">
        <v>988</v>
      </c>
      <c r="D35" s="4362"/>
      <c r="E35" s="4362"/>
      <c r="F35" s="4364"/>
      <c r="G35" s="4362"/>
      <c r="H35" s="4362">
        <f t="shared" si="26"/>
        <v>7</v>
      </c>
      <c r="I35" s="4362"/>
      <c r="J35" s="4363"/>
      <c r="K35" s="4362">
        <f>K34+4</f>
        <v>44204</v>
      </c>
      <c r="L35" s="4483"/>
      <c r="M35" s="4362"/>
      <c r="N35" s="4483"/>
      <c r="O35" s="4362">
        <f>O34+4</f>
        <v>44337</v>
      </c>
      <c r="P35" s="4362">
        <f>P34+4</f>
        <v>44365</v>
      </c>
      <c r="Q35" s="4362">
        <f>Q34+4</f>
        <v>44400</v>
      </c>
      <c r="R35" s="4483"/>
      <c r="S35" s="4364"/>
      <c r="T35" s="4362"/>
      <c r="U35" s="4362"/>
      <c r="V35" s="4362">
        <f t="shared" ref="V35:X35" si="30">V34+4</f>
        <v>44533</v>
      </c>
      <c r="W35" s="4362">
        <f t="shared" si="30"/>
        <v>44582</v>
      </c>
      <c r="X35" s="4362">
        <f t="shared" si="30"/>
        <v>44610</v>
      </c>
      <c r="Y35" s="4362"/>
      <c r="Z35" s="4362"/>
      <c r="AA35" s="4362"/>
    </row>
    <row r="36" spans="1:27" s="1048" customFormat="1" ht="30" customHeight="1" x14ac:dyDescent="0.25">
      <c r="A36" s="4675"/>
      <c r="B36" s="4677"/>
      <c r="C36" s="4575" t="s">
        <v>992</v>
      </c>
      <c r="D36" s="4362"/>
      <c r="E36" s="4362"/>
      <c r="F36" s="4364"/>
      <c r="G36" s="4362"/>
      <c r="H36" s="4362">
        <f t="shared" si="26"/>
        <v>7</v>
      </c>
      <c r="I36" s="4362"/>
      <c r="J36" s="4363"/>
      <c r="K36" s="4362">
        <f>K34+28</f>
        <v>44228</v>
      </c>
      <c r="L36" s="4483"/>
      <c r="M36" s="4362"/>
      <c r="N36" s="4483"/>
      <c r="O36" s="4362">
        <f>O34+28</f>
        <v>44361</v>
      </c>
      <c r="P36" s="4362">
        <f>P34+28</f>
        <v>44389</v>
      </c>
      <c r="Q36" s="4362">
        <f>Q34+28</f>
        <v>44424</v>
      </c>
      <c r="R36" s="4483"/>
      <c r="S36" s="4364"/>
      <c r="T36" s="4362"/>
      <c r="U36" s="4362"/>
      <c r="V36" s="4362">
        <f t="shared" ref="V36:X36" si="31">V34+28</f>
        <v>44557</v>
      </c>
      <c r="W36" s="4362">
        <f t="shared" si="31"/>
        <v>44606</v>
      </c>
      <c r="X36" s="4362">
        <f t="shared" si="31"/>
        <v>44634</v>
      </c>
      <c r="Y36" s="4362"/>
      <c r="Z36" s="4362"/>
      <c r="AA36" s="4362"/>
    </row>
    <row r="37" spans="1:27" s="1048" customFormat="1" ht="30" customHeight="1" x14ac:dyDescent="0.25">
      <c r="A37" s="4675"/>
      <c r="B37" s="4677"/>
      <c r="C37" s="4576" t="s">
        <v>599</v>
      </c>
      <c r="D37" s="3862">
        <f>D31+14</f>
        <v>44013</v>
      </c>
      <c r="E37" s="3862">
        <f t="shared" ref="E37:E55" si="32">D37+14</f>
        <v>44027</v>
      </c>
      <c r="F37" s="4355" t="s">
        <v>454</v>
      </c>
      <c r="G37" s="3862">
        <f t="shared" ref="G37:R37" si="33">G31+14</f>
        <v>44055</v>
      </c>
      <c r="H37" s="3862">
        <f t="shared" si="26"/>
        <v>44062</v>
      </c>
      <c r="I37" s="3862">
        <f t="shared" si="33"/>
        <v>44083</v>
      </c>
      <c r="J37" s="3863">
        <f t="shared" si="33"/>
        <v>44139</v>
      </c>
      <c r="K37" s="3862">
        <f t="shared" si="33"/>
        <v>44167</v>
      </c>
      <c r="L37" s="4484">
        <f t="shared" si="33"/>
        <v>44202</v>
      </c>
      <c r="M37" s="3862">
        <f t="shared" si="33"/>
        <v>44230</v>
      </c>
      <c r="N37" s="4484">
        <f t="shared" si="33"/>
        <v>44258</v>
      </c>
      <c r="O37" s="3862">
        <f t="shared" si="33"/>
        <v>44300</v>
      </c>
      <c r="P37" s="4484">
        <f t="shared" si="33"/>
        <v>44328</v>
      </c>
      <c r="Q37" s="3862">
        <f t="shared" si="33"/>
        <v>44363</v>
      </c>
      <c r="R37" s="4484">
        <f t="shared" si="33"/>
        <v>44377</v>
      </c>
      <c r="S37" s="4355" t="s">
        <v>454</v>
      </c>
      <c r="T37" s="3862">
        <f t="shared" ref="T37:AA37" si="34">T31+14</f>
        <v>44440</v>
      </c>
      <c r="U37" s="3862">
        <f t="shared" si="34"/>
        <v>44468</v>
      </c>
      <c r="V37" s="3862">
        <f t="shared" si="34"/>
        <v>44496</v>
      </c>
      <c r="W37" s="3862">
        <f t="shared" si="34"/>
        <v>44545</v>
      </c>
      <c r="X37" s="3862">
        <f t="shared" si="34"/>
        <v>44573</v>
      </c>
      <c r="Y37" s="3862">
        <f t="shared" si="34"/>
        <v>44608</v>
      </c>
      <c r="Z37" s="3862">
        <f t="shared" si="34"/>
        <v>44636</v>
      </c>
      <c r="AA37" s="3862">
        <f t="shared" si="34"/>
        <v>44664</v>
      </c>
    </row>
    <row r="38" spans="1:27" s="1048" customFormat="1" ht="30" customHeight="1" x14ac:dyDescent="0.25">
      <c r="A38" s="4675"/>
      <c r="B38" s="4677"/>
      <c r="C38" s="2716" t="s">
        <v>598</v>
      </c>
      <c r="D38" s="3864">
        <f>D39-21</f>
        <v>44026</v>
      </c>
      <c r="E38" s="3864">
        <f t="shared" si="32"/>
        <v>44040</v>
      </c>
      <c r="F38" s="3864" t="s">
        <v>454</v>
      </c>
      <c r="G38" s="3864">
        <f t="shared" ref="G38:AA38" si="35">G39-21</f>
        <v>44068</v>
      </c>
      <c r="H38" s="3864">
        <f t="shared" si="26"/>
        <v>44075</v>
      </c>
      <c r="I38" s="3864">
        <f t="shared" si="35"/>
        <v>44096</v>
      </c>
      <c r="J38" s="3865">
        <f t="shared" si="35"/>
        <v>44152</v>
      </c>
      <c r="K38" s="3864">
        <f t="shared" si="35"/>
        <v>44180</v>
      </c>
      <c r="L38" s="3990">
        <f t="shared" si="35"/>
        <v>44215</v>
      </c>
      <c r="M38" s="3864">
        <f t="shared" si="35"/>
        <v>44243</v>
      </c>
      <c r="N38" s="3990">
        <f t="shared" si="35"/>
        <v>44271</v>
      </c>
      <c r="O38" s="3864">
        <f t="shared" si="35"/>
        <v>44313</v>
      </c>
      <c r="P38" s="3990">
        <f t="shared" si="35"/>
        <v>44341</v>
      </c>
      <c r="Q38" s="3864">
        <f t="shared" si="35"/>
        <v>44376</v>
      </c>
      <c r="R38" s="3990">
        <f t="shared" si="35"/>
        <v>44390</v>
      </c>
      <c r="S38" s="3864" t="s">
        <v>454</v>
      </c>
      <c r="T38" s="3864">
        <f t="shared" si="35"/>
        <v>44453</v>
      </c>
      <c r="U38" s="3864">
        <f t="shared" si="35"/>
        <v>44481</v>
      </c>
      <c r="V38" s="3864">
        <f t="shared" si="35"/>
        <v>44509</v>
      </c>
      <c r="W38" s="3864">
        <f t="shared" si="35"/>
        <v>44558</v>
      </c>
      <c r="X38" s="3864">
        <f t="shared" si="35"/>
        <v>44586</v>
      </c>
      <c r="Y38" s="3864">
        <f t="shared" si="35"/>
        <v>44621</v>
      </c>
      <c r="Z38" s="3864">
        <f t="shared" si="35"/>
        <v>44649</v>
      </c>
      <c r="AA38" s="3864">
        <f t="shared" si="35"/>
        <v>44677</v>
      </c>
    </row>
    <row r="39" spans="1:27" s="716" customFormat="1" ht="30" customHeight="1" x14ac:dyDescent="0.25">
      <c r="A39" s="4675"/>
      <c r="B39" s="4677"/>
      <c r="C39" s="1873" t="s">
        <v>606</v>
      </c>
      <c r="D39" s="3867">
        <f>D40-6</f>
        <v>44047</v>
      </c>
      <c r="E39" s="3867">
        <f t="shared" si="32"/>
        <v>44061</v>
      </c>
      <c r="F39" s="4368">
        <v>44068</v>
      </c>
      <c r="G39" s="3867">
        <f t="shared" ref="G39:I39" si="36">G40-6</f>
        <v>44089</v>
      </c>
      <c r="H39" s="3867">
        <f t="shared" si="26"/>
        <v>44096</v>
      </c>
      <c r="I39" s="3867">
        <f t="shared" si="36"/>
        <v>44117</v>
      </c>
      <c r="J39" s="4133">
        <f>J40-6</f>
        <v>44173</v>
      </c>
      <c r="K39" s="3867">
        <f>K40-6</f>
        <v>44201</v>
      </c>
      <c r="L39" s="4011">
        <f t="shared" ref="L39:AA39" si="37">L40-6</f>
        <v>44236</v>
      </c>
      <c r="M39" s="3867">
        <f t="shared" si="37"/>
        <v>44264</v>
      </c>
      <c r="N39" s="4011">
        <f t="shared" si="37"/>
        <v>44292</v>
      </c>
      <c r="O39" s="3867">
        <f t="shared" si="37"/>
        <v>44334</v>
      </c>
      <c r="P39" s="4011">
        <f t="shared" si="37"/>
        <v>44362</v>
      </c>
      <c r="Q39" s="3867">
        <f t="shared" si="37"/>
        <v>44397</v>
      </c>
      <c r="R39" s="4011">
        <f t="shared" si="37"/>
        <v>44411</v>
      </c>
      <c r="S39" s="4368">
        <f>R39+7</f>
        <v>44418</v>
      </c>
      <c r="T39" s="3867">
        <f t="shared" si="37"/>
        <v>44474</v>
      </c>
      <c r="U39" s="3867">
        <f t="shared" si="37"/>
        <v>44502</v>
      </c>
      <c r="V39" s="3867">
        <f t="shared" si="37"/>
        <v>44530</v>
      </c>
      <c r="W39" s="3867">
        <f t="shared" si="37"/>
        <v>44579</v>
      </c>
      <c r="X39" s="3867">
        <f t="shared" si="37"/>
        <v>44607</v>
      </c>
      <c r="Y39" s="3867">
        <f t="shared" si="37"/>
        <v>44642</v>
      </c>
      <c r="Z39" s="3867">
        <f t="shared" si="37"/>
        <v>44670</v>
      </c>
      <c r="AA39" s="3867">
        <f t="shared" si="37"/>
        <v>44698</v>
      </c>
    </row>
    <row r="40" spans="1:27" s="117" customFormat="1" ht="30" customHeight="1" x14ac:dyDescent="0.25">
      <c r="A40" s="4675"/>
      <c r="B40" s="4677"/>
      <c r="C40" s="1827" t="s">
        <v>84</v>
      </c>
      <c r="D40" s="3870">
        <f>D50-7</f>
        <v>44053</v>
      </c>
      <c r="E40" s="3870">
        <f>D40+14</f>
        <v>44067</v>
      </c>
      <c r="F40" s="3870" t="s">
        <v>454</v>
      </c>
      <c r="G40" s="3870">
        <f t="shared" ref="G40:I40" si="38">G50-7</f>
        <v>44095</v>
      </c>
      <c r="H40" s="3870">
        <f t="shared" si="26"/>
        <v>44102</v>
      </c>
      <c r="I40" s="3870">
        <f t="shared" si="38"/>
        <v>44123</v>
      </c>
      <c r="J40" s="4637">
        <f>J50</f>
        <v>44179</v>
      </c>
      <c r="K40" s="4597">
        <f>K50-7</f>
        <v>44207</v>
      </c>
      <c r="L40" s="3993">
        <f t="shared" ref="L40:R40" si="39">L50-7</f>
        <v>44242</v>
      </c>
      <c r="M40" s="3870">
        <f t="shared" si="39"/>
        <v>44270</v>
      </c>
      <c r="N40" s="3993">
        <f t="shared" si="39"/>
        <v>44298</v>
      </c>
      <c r="O40" s="3870">
        <f t="shared" si="39"/>
        <v>44340</v>
      </c>
      <c r="P40" s="3993">
        <f t="shared" si="39"/>
        <v>44368</v>
      </c>
      <c r="Q40" s="3870">
        <f t="shared" si="39"/>
        <v>44403</v>
      </c>
      <c r="R40" s="3993">
        <f t="shared" si="39"/>
        <v>44417</v>
      </c>
      <c r="S40" s="3870" t="s">
        <v>454</v>
      </c>
      <c r="T40" s="3870">
        <f t="shared" ref="T40:AA40" si="40">T50-7</f>
        <v>44480</v>
      </c>
      <c r="U40" s="3870">
        <f t="shared" si="40"/>
        <v>44508</v>
      </c>
      <c r="V40" s="3870">
        <f t="shared" si="40"/>
        <v>44536</v>
      </c>
      <c r="W40" s="3870">
        <f t="shared" si="40"/>
        <v>44585</v>
      </c>
      <c r="X40" s="3870">
        <f t="shared" si="40"/>
        <v>44613</v>
      </c>
      <c r="Y40" s="3870">
        <f t="shared" si="40"/>
        <v>44648</v>
      </c>
      <c r="Z40" s="3870">
        <f t="shared" si="40"/>
        <v>44676</v>
      </c>
      <c r="AA40" s="3870">
        <f t="shared" si="40"/>
        <v>44704</v>
      </c>
    </row>
    <row r="41" spans="1:27" s="117" customFormat="1" ht="30" hidden="1" customHeight="1" x14ac:dyDescent="0.25">
      <c r="A41" s="4675"/>
      <c r="B41" s="4677"/>
      <c r="C41" s="3532" t="s">
        <v>884</v>
      </c>
      <c r="D41" s="3873">
        <f t="shared" ref="D41" si="41">D39+8</f>
        <v>44055</v>
      </c>
      <c r="E41" s="3873">
        <f t="shared" si="32"/>
        <v>44069</v>
      </c>
      <c r="F41" s="3873" t="s">
        <v>454</v>
      </c>
      <c r="G41" s="3873">
        <f t="shared" ref="G41:R41" si="42">G39+8</f>
        <v>44097</v>
      </c>
      <c r="H41" s="3873">
        <f t="shared" si="26"/>
        <v>44104</v>
      </c>
      <c r="I41" s="3873">
        <f t="shared" si="42"/>
        <v>44125</v>
      </c>
      <c r="J41" s="3875">
        <f t="shared" si="42"/>
        <v>44181</v>
      </c>
      <c r="K41" s="3873">
        <f t="shared" si="42"/>
        <v>44209</v>
      </c>
      <c r="L41" s="4485">
        <f t="shared" si="42"/>
        <v>44244</v>
      </c>
      <c r="M41" s="3873">
        <f t="shared" si="42"/>
        <v>44272</v>
      </c>
      <c r="N41" s="4485">
        <f t="shared" si="42"/>
        <v>44300</v>
      </c>
      <c r="O41" s="3873">
        <f t="shared" si="42"/>
        <v>44342</v>
      </c>
      <c r="P41" s="4485">
        <f t="shared" si="42"/>
        <v>44370</v>
      </c>
      <c r="Q41" s="3873">
        <f t="shared" si="42"/>
        <v>44405</v>
      </c>
      <c r="R41" s="4485">
        <f t="shared" si="42"/>
        <v>44419</v>
      </c>
      <c r="S41" s="3873" t="s">
        <v>454</v>
      </c>
      <c r="T41" s="3873">
        <f t="shared" ref="T41:AA41" si="43">T39+8</f>
        <v>44482</v>
      </c>
      <c r="U41" s="3873">
        <f t="shared" si="43"/>
        <v>44510</v>
      </c>
      <c r="V41" s="3873">
        <f t="shared" si="43"/>
        <v>44538</v>
      </c>
      <c r="W41" s="3873">
        <f t="shared" si="43"/>
        <v>44587</v>
      </c>
      <c r="X41" s="3873">
        <f t="shared" si="43"/>
        <v>44615</v>
      </c>
      <c r="Y41" s="3873">
        <f t="shared" si="43"/>
        <v>44650</v>
      </c>
      <c r="Z41" s="3873">
        <f t="shared" si="43"/>
        <v>44678</v>
      </c>
      <c r="AA41" s="3873">
        <f t="shared" si="43"/>
        <v>44706</v>
      </c>
    </row>
    <row r="42" spans="1:27" s="117" customFormat="1" ht="30" customHeight="1" x14ac:dyDescent="0.25">
      <c r="A42" s="4675"/>
      <c r="B42" s="4677"/>
      <c r="C42" s="1827" t="s">
        <v>611</v>
      </c>
      <c r="D42" s="3870">
        <f t="shared" ref="D42" si="44">D40+1</f>
        <v>44054</v>
      </c>
      <c r="E42" s="3870">
        <f t="shared" si="32"/>
        <v>44068</v>
      </c>
      <c r="F42" s="3870" t="s">
        <v>454</v>
      </c>
      <c r="G42" s="3870">
        <f t="shared" ref="G42:R42" si="45">G40+1</f>
        <v>44096</v>
      </c>
      <c r="H42" s="3870">
        <f t="shared" si="26"/>
        <v>44103</v>
      </c>
      <c r="I42" s="3870">
        <f t="shared" si="45"/>
        <v>44124</v>
      </c>
      <c r="J42" s="3872">
        <f t="shared" si="45"/>
        <v>44180</v>
      </c>
      <c r="K42" s="3870">
        <f t="shared" si="45"/>
        <v>44208</v>
      </c>
      <c r="L42" s="3993">
        <f t="shared" si="45"/>
        <v>44243</v>
      </c>
      <c r="M42" s="3870">
        <f t="shared" si="45"/>
        <v>44271</v>
      </c>
      <c r="N42" s="3993">
        <f t="shared" si="45"/>
        <v>44299</v>
      </c>
      <c r="O42" s="3870">
        <f t="shared" si="45"/>
        <v>44341</v>
      </c>
      <c r="P42" s="3993">
        <f t="shared" si="45"/>
        <v>44369</v>
      </c>
      <c r="Q42" s="3870">
        <f t="shared" si="45"/>
        <v>44404</v>
      </c>
      <c r="R42" s="3993">
        <f t="shared" si="45"/>
        <v>44418</v>
      </c>
      <c r="S42" s="3870" t="s">
        <v>454</v>
      </c>
      <c r="T42" s="3870">
        <f t="shared" ref="T42:AA42" si="46">T40+1</f>
        <v>44481</v>
      </c>
      <c r="U42" s="3870">
        <f t="shared" si="46"/>
        <v>44509</v>
      </c>
      <c r="V42" s="3870">
        <f t="shared" si="46"/>
        <v>44537</v>
      </c>
      <c r="W42" s="3870">
        <f t="shared" si="46"/>
        <v>44586</v>
      </c>
      <c r="X42" s="3870">
        <f t="shared" si="46"/>
        <v>44614</v>
      </c>
      <c r="Y42" s="3870">
        <f t="shared" si="46"/>
        <v>44649</v>
      </c>
      <c r="Z42" s="3870">
        <f t="shared" si="46"/>
        <v>44677</v>
      </c>
      <c r="AA42" s="3870">
        <f t="shared" si="46"/>
        <v>44705</v>
      </c>
    </row>
    <row r="43" spans="1:27" s="117" customFormat="1" ht="30" customHeight="1" x14ac:dyDescent="0.25">
      <c r="A43" s="4675"/>
      <c r="B43" s="4677"/>
      <c r="C43" s="537" t="s">
        <v>189</v>
      </c>
      <c r="D43" s="3876">
        <f t="shared" ref="D43" si="47">D40+2</f>
        <v>44055</v>
      </c>
      <c r="E43" s="3876">
        <f t="shared" si="32"/>
        <v>44069</v>
      </c>
      <c r="F43" s="3876" t="s">
        <v>454</v>
      </c>
      <c r="G43" s="3876">
        <f t="shared" ref="G43:R43" si="48">G40+2</f>
        <v>44097</v>
      </c>
      <c r="H43" s="3876">
        <f t="shared" si="26"/>
        <v>44104</v>
      </c>
      <c r="I43" s="3876">
        <f t="shared" si="48"/>
        <v>44125</v>
      </c>
      <c r="J43" s="3877">
        <f t="shared" si="48"/>
        <v>44181</v>
      </c>
      <c r="K43" s="3876">
        <f t="shared" si="48"/>
        <v>44209</v>
      </c>
      <c r="L43" s="3988">
        <f t="shared" si="48"/>
        <v>44244</v>
      </c>
      <c r="M43" s="3876">
        <f t="shared" si="48"/>
        <v>44272</v>
      </c>
      <c r="N43" s="3988">
        <f t="shared" si="48"/>
        <v>44300</v>
      </c>
      <c r="O43" s="3876">
        <f t="shared" si="48"/>
        <v>44342</v>
      </c>
      <c r="P43" s="3988">
        <f t="shared" si="48"/>
        <v>44370</v>
      </c>
      <c r="Q43" s="3876">
        <f t="shared" si="48"/>
        <v>44405</v>
      </c>
      <c r="R43" s="3988">
        <f t="shared" si="48"/>
        <v>44419</v>
      </c>
      <c r="S43" s="3876" t="s">
        <v>454</v>
      </c>
      <c r="T43" s="3876">
        <f t="shared" ref="T43:AA43" si="49">T40+2</f>
        <v>44482</v>
      </c>
      <c r="U43" s="3876">
        <f t="shared" si="49"/>
        <v>44510</v>
      </c>
      <c r="V43" s="3876">
        <f t="shared" si="49"/>
        <v>44538</v>
      </c>
      <c r="W43" s="3876">
        <f t="shared" si="49"/>
        <v>44587</v>
      </c>
      <c r="X43" s="3876">
        <f t="shared" si="49"/>
        <v>44615</v>
      </c>
      <c r="Y43" s="3876">
        <f t="shared" si="49"/>
        <v>44650</v>
      </c>
      <c r="Z43" s="3876">
        <f t="shared" si="49"/>
        <v>44678</v>
      </c>
      <c r="AA43" s="3876">
        <f t="shared" si="49"/>
        <v>44706</v>
      </c>
    </row>
    <row r="44" spans="1:27" ht="30" customHeight="1" x14ac:dyDescent="0.25">
      <c r="A44" s="4675"/>
      <c r="B44" s="4677"/>
      <c r="C44" s="538" t="s">
        <v>153</v>
      </c>
      <c r="D44" s="3878">
        <f t="shared" ref="D44" si="50">D40+4</f>
        <v>44057</v>
      </c>
      <c r="E44" s="3878">
        <f t="shared" si="32"/>
        <v>44071</v>
      </c>
      <c r="F44" s="3891" t="s">
        <v>454</v>
      </c>
      <c r="G44" s="3878">
        <f t="shared" ref="G44:R44" si="51">G40+4</f>
        <v>44099</v>
      </c>
      <c r="H44" s="3878">
        <f t="shared" si="26"/>
        <v>44106</v>
      </c>
      <c r="I44" s="3878">
        <f t="shared" si="51"/>
        <v>44127</v>
      </c>
      <c r="J44" s="3879">
        <f t="shared" si="51"/>
        <v>44183</v>
      </c>
      <c r="K44" s="3878">
        <f t="shared" si="51"/>
        <v>44211</v>
      </c>
      <c r="L44" s="4082">
        <f t="shared" si="51"/>
        <v>44246</v>
      </c>
      <c r="M44" s="3878">
        <f t="shared" si="51"/>
        <v>44274</v>
      </c>
      <c r="N44" s="4082">
        <f t="shared" si="51"/>
        <v>44302</v>
      </c>
      <c r="O44" s="3878">
        <f t="shared" si="51"/>
        <v>44344</v>
      </c>
      <c r="P44" s="4082">
        <f t="shared" si="51"/>
        <v>44372</v>
      </c>
      <c r="Q44" s="3878">
        <f t="shared" si="51"/>
        <v>44407</v>
      </c>
      <c r="R44" s="4082">
        <f t="shared" si="51"/>
        <v>44421</v>
      </c>
      <c r="S44" s="3891" t="s">
        <v>454</v>
      </c>
      <c r="T44" s="3878">
        <f t="shared" ref="T44:AA44" si="52">T40+4</f>
        <v>44484</v>
      </c>
      <c r="U44" s="3878">
        <f t="shared" si="52"/>
        <v>44512</v>
      </c>
      <c r="V44" s="3878">
        <f t="shared" si="52"/>
        <v>44540</v>
      </c>
      <c r="W44" s="3878">
        <f t="shared" si="52"/>
        <v>44589</v>
      </c>
      <c r="X44" s="3878">
        <f t="shared" si="52"/>
        <v>44617</v>
      </c>
      <c r="Y44" s="3878">
        <f t="shared" si="52"/>
        <v>44652</v>
      </c>
      <c r="Z44" s="3878">
        <f t="shared" si="52"/>
        <v>44680</v>
      </c>
      <c r="AA44" s="3878">
        <f t="shared" si="52"/>
        <v>44708</v>
      </c>
    </row>
    <row r="45" spans="1:27" ht="30" customHeight="1" x14ac:dyDescent="0.25">
      <c r="A45" s="4675"/>
      <c r="B45" s="4677"/>
      <c r="C45" s="538" t="s">
        <v>154</v>
      </c>
      <c r="D45" s="3878">
        <f t="shared" ref="D45" si="53">D44+4</f>
        <v>44061</v>
      </c>
      <c r="E45" s="3878">
        <f t="shared" si="32"/>
        <v>44075</v>
      </c>
      <c r="F45" s="3891" t="s">
        <v>454</v>
      </c>
      <c r="G45" s="3878">
        <f t="shared" ref="G45:R45" si="54">G44+4</f>
        <v>44103</v>
      </c>
      <c r="H45" s="3878">
        <f t="shared" si="26"/>
        <v>44110</v>
      </c>
      <c r="I45" s="3878">
        <f t="shared" si="54"/>
        <v>44131</v>
      </c>
      <c r="J45" s="3879">
        <f t="shared" si="54"/>
        <v>44187</v>
      </c>
      <c r="K45" s="3878">
        <f t="shared" si="54"/>
        <v>44215</v>
      </c>
      <c r="L45" s="4082">
        <f t="shared" si="54"/>
        <v>44250</v>
      </c>
      <c r="M45" s="3878">
        <f t="shared" si="54"/>
        <v>44278</v>
      </c>
      <c r="N45" s="4082">
        <f t="shared" si="54"/>
        <v>44306</v>
      </c>
      <c r="O45" s="3878">
        <f t="shared" si="54"/>
        <v>44348</v>
      </c>
      <c r="P45" s="4082">
        <f t="shared" si="54"/>
        <v>44376</v>
      </c>
      <c r="Q45" s="3878">
        <f t="shared" si="54"/>
        <v>44411</v>
      </c>
      <c r="R45" s="4082">
        <f t="shared" si="54"/>
        <v>44425</v>
      </c>
      <c r="S45" s="3891" t="s">
        <v>454</v>
      </c>
      <c r="T45" s="3878">
        <f t="shared" ref="T45:AA45" si="55">T44+4</f>
        <v>44488</v>
      </c>
      <c r="U45" s="3878">
        <f t="shared" si="55"/>
        <v>44516</v>
      </c>
      <c r="V45" s="3878">
        <f t="shared" si="55"/>
        <v>44544</v>
      </c>
      <c r="W45" s="3878">
        <f t="shared" si="55"/>
        <v>44593</v>
      </c>
      <c r="X45" s="3878">
        <f t="shared" si="55"/>
        <v>44621</v>
      </c>
      <c r="Y45" s="3878">
        <f t="shared" si="55"/>
        <v>44656</v>
      </c>
      <c r="Z45" s="3878">
        <f t="shared" si="55"/>
        <v>44684</v>
      </c>
      <c r="AA45" s="3878">
        <f t="shared" si="55"/>
        <v>44712</v>
      </c>
    </row>
    <row r="46" spans="1:27" ht="30" customHeight="1" x14ac:dyDescent="0.25">
      <c r="A46" s="4675"/>
      <c r="B46" s="4677"/>
      <c r="C46" s="538" t="s">
        <v>151</v>
      </c>
      <c r="D46" s="3880">
        <f t="shared" ref="D46:D47" si="56">D44</f>
        <v>44057</v>
      </c>
      <c r="E46" s="3880">
        <f t="shared" si="32"/>
        <v>44071</v>
      </c>
      <c r="F46" s="3876" t="s">
        <v>454</v>
      </c>
      <c r="G46" s="3880">
        <f t="shared" ref="G46:R47" si="57">G44</f>
        <v>44099</v>
      </c>
      <c r="H46" s="3880">
        <f t="shared" si="26"/>
        <v>44106</v>
      </c>
      <c r="I46" s="3880">
        <f t="shared" si="57"/>
        <v>44127</v>
      </c>
      <c r="J46" s="3881">
        <f t="shared" si="57"/>
        <v>44183</v>
      </c>
      <c r="K46" s="3880">
        <f t="shared" si="57"/>
        <v>44211</v>
      </c>
      <c r="L46" s="4486">
        <f t="shared" si="57"/>
        <v>44246</v>
      </c>
      <c r="M46" s="3880">
        <f t="shared" si="57"/>
        <v>44274</v>
      </c>
      <c r="N46" s="4486">
        <f t="shared" si="57"/>
        <v>44302</v>
      </c>
      <c r="O46" s="3880">
        <f t="shared" si="57"/>
        <v>44344</v>
      </c>
      <c r="P46" s="4486">
        <f t="shared" si="57"/>
        <v>44372</v>
      </c>
      <c r="Q46" s="3880">
        <f t="shared" si="57"/>
        <v>44407</v>
      </c>
      <c r="R46" s="4486">
        <f t="shared" si="57"/>
        <v>44421</v>
      </c>
      <c r="S46" s="3876" t="s">
        <v>454</v>
      </c>
      <c r="T46" s="3880">
        <f t="shared" ref="T46:AA47" si="58">T44</f>
        <v>44484</v>
      </c>
      <c r="U46" s="3880">
        <f t="shared" si="58"/>
        <v>44512</v>
      </c>
      <c r="V46" s="3880">
        <f t="shared" si="58"/>
        <v>44540</v>
      </c>
      <c r="W46" s="3880">
        <f t="shared" si="58"/>
        <v>44589</v>
      </c>
      <c r="X46" s="3880">
        <f t="shared" si="58"/>
        <v>44617</v>
      </c>
      <c r="Y46" s="3880">
        <f t="shared" si="58"/>
        <v>44652</v>
      </c>
      <c r="Z46" s="3880">
        <f t="shared" si="58"/>
        <v>44680</v>
      </c>
      <c r="AA46" s="3880">
        <f t="shared" si="58"/>
        <v>44708</v>
      </c>
    </row>
    <row r="47" spans="1:27" ht="30" customHeight="1" x14ac:dyDescent="0.25">
      <c r="A47" s="4675"/>
      <c r="B47" s="4677"/>
      <c r="C47" s="538" t="s">
        <v>150</v>
      </c>
      <c r="D47" s="3880">
        <f t="shared" si="56"/>
        <v>44061</v>
      </c>
      <c r="E47" s="3880">
        <f t="shared" si="32"/>
        <v>44075</v>
      </c>
      <c r="F47" s="3876" t="s">
        <v>454</v>
      </c>
      <c r="G47" s="3880">
        <f t="shared" si="57"/>
        <v>44103</v>
      </c>
      <c r="H47" s="3880">
        <f t="shared" si="26"/>
        <v>44110</v>
      </c>
      <c r="I47" s="3880">
        <f t="shared" si="57"/>
        <v>44131</v>
      </c>
      <c r="J47" s="3881">
        <f t="shared" si="57"/>
        <v>44187</v>
      </c>
      <c r="K47" s="3880">
        <f t="shared" si="57"/>
        <v>44215</v>
      </c>
      <c r="L47" s="4486">
        <f t="shared" si="57"/>
        <v>44250</v>
      </c>
      <c r="M47" s="3880">
        <f t="shared" si="57"/>
        <v>44278</v>
      </c>
      <c r="N47" s="4486">
        <f t="shared" si="57"/>
        <v>44306</v>
      </c>
      <c r="O47" s="3880">
        <f t="shared" si="57"/>
        <v>44348</v>
      </c>
      <c r="P47" s="4486">
        <f t="shared" si="57"/>
        <v>44376</v>
      </c>
      <c r="Q47" s="3880">
        <f t="shared" si="57"/>
        <v>44411</v>
      </c>
      <c r="R47" s="4486">
        <f t="shared" si="57"/>
        <v>44425</v>
      </c>
      <c r="S47" s="3876" t="s">
        <v>454</v>
      </c>
      <c r="T47" s="3880">
        <f t="shared" si="58"/>
        <v>44488</v>
      </c>
      <c r="U47" s="3880">
        <f t="shared" si="58"/>
        <v>44516</v>
      </c>
      <c r="V47" s="3880">
        <f t="shared" si="58"/>
        <v>44544</v>
      </c>
      <c r="W47" s="3880">
        <f t="shared" si="58"/>
        <v>44593</v>
      </c>
      <c r="X47" s="3880">
        <f t="shared" si="58"/>
        <v>44621</v>
      </c>
      <c r="Y47" s="3880">
        <f t="shared" si="58"/>
        <v>44656</v>
      </c>
      <c r="Z47" s="3880">
        <f t="shared" si="58"/>
        <v>44684</v>
      </c>
      <c r="AA47" s="3880">
        <f t="shared" si="58"/>
        <v>44712</v>
      </c>
    </row>
    <row r="48" spans="1:27" s="717" customFormat="1" ht="30" customHeight="1" x14ac:dyDescent="0.25">
      <c r="A48" s="4675"/>
      <c r="B48" s="4677"/>
      <c r="C48" s="1865" t="s">
        <v>145</v>
      </c>
      <c r="D48" s="3882">
        <f t="shared" ref="D48" si="59">D40+2</f>
        <v>44055</v>
      </c>
      <c r="E48" s="3882">
        <f t="shared" si="32"/>
        <v>44069</v>
      </c>
      <c r="F48" s="3882" t="s">
        <v>454</v>
      </c>
      <c r="G48" s="3882">
        <f t="shared" ref="G48:R48" si="60">G40+2</f>
        <v>44097</v>
      </c>
      <c r="H48" s="3882">
        <f t="shared" si="26"/>
        <v>44104</v>
      </c>
      <c r="I48" s="3882">
        <f t="shared" si="60"/>
        <v>44125</v>
      </c>
      <c r="J48" s="3883">
        <f t="shared" si="60"/>
        <v>44181</v>
      </c>
      <c r="K48" s="3882">
        <f t="shared" si="60"/>
        <v>44209</v>
      </c>
      <c r="L48" s="3998">
        <f t="shared" si="60"/>
        <v>44244</v>
      </c>
      <c r="M48" s="3882">
        <f t="shared" si="60"/>
        <v>44272</v>
      </c>
      <c r="N48" s="3998">
        <f t="shared" si="60"/>
        <v>44300</v>
      </c>
      <c r="O48" s="3882">
        <f t="shared" si="60"/>
        <v>44342</v>
      </c>
      <c r="P48" s="3998">
        <f t="shared" si="60"/>
        <v>44370</v>
      </c>
      <c r="Q48" s="3882">
        <f t="shared" si="60"/>
        <v>44405</v>
      </c>
      <c r="R48" s="3998">
        <f t="shared" si="60"/>
        <v>44419</v>
      </c>
      <c r="S48" s="3882">
        <f>R48+7</f>
        <v>44426</v>
      </c>
      <c r="T48" s="3882">
        <f t="shared" ref="T48:AA48" si="61">T40+2</f>
        <v>44482</v>
      </c>
      <c r="U48" s="3882">
        <f t="shared" si="61"/>
        <v>44510</v>
      </c>
      <c r="V48" s="3882">
        <f t="shared" si="61"/>
        <v>44538</v>
      </c>
      <c r="W48" s="3882">
        <f t="shared" si="61"/>
        <v>44587</v>
      </c>
      <c r="X48" s="3882">
        <f t="shared" si="61"/>
        <v>44615</v>
      </c>
      <c r="Y48" s="3882">
        <f t="shared" si="61"/>
        <v>44650</v>
      </c>
      <c r="Z48" s="3882">
        <f t="shared" si="61"/>
        <v>44678</v>
      </c>
      <c r="AA48" s="3882">
        <f t="shared" si="61"/>
        <v>44706</v>
      </c>
    </row>
    <row r="49" spans="1:27" s="717" customFormat="1" ht="45" hidden="1" customHeight="1" x14ac:dyDescent="0.25">
      <c r="A49" s="4675"/>
      <c r="B49" s="4677"/>
      <c r="C49" s="532"/>
      <c r="D49" s="3876"/>
      <c r="E49" s="3876">
        <f t="shared" si="32"/>
        <v>14</v>
      </c>
      <c r="F49" s="3876" t="s">
        <v>454</v>
      </c>
      <c r="G49" s="3876"/>
      <c r="H49" s="3876">
        <f t="shared" si="26"/>
        <v>7</v>
      </c>
      <c r="I49" s="3876"/>
      <c r="J49" s="3877"/>
      <c r="K49" s="3876"/>
      <c r="L49" s="3988"/>
      <c r="M49" s="3876"/>
      <c r="N49" s="3988"/>
      <c r="O49" s="3876"/>
      <c r="P49" s="3988"/>
      <c r="Q49" s="3876"/>
      <c r="R49" s="3988"/>
      <c r="S49" s="3876" t="s">
        <v>454</v>
      </c>
      <c r="T49" s="3876"/>
      <c r="U49" s="3876"/>
      <c r="V49" s="3876"/>
      <c r="W49" s="3876"/>
      <c r="X49" s="3876"/>
      <c r="Y49" s="3876"/>
      <c r="Z49" s="3876"/>
      <c r="AA49" s="3876"/>
    </row>
    <row r="50" spans="1:27" s="117" customFormat="1" ht="30" customHeight="1" x14ac:dyDescent="0.25">
      <c r="A50" s="4675"/>
      <c r="B50" s="4677"/>
      <c r="C50" s="1827" t="s">
        <v>202</v>
      </c>
      <c r="D50" s="4352">
        <f>D54-4</f>
        <v>44060</v>
      </c>
      <c r="E50" s="3884">
        <f t="shared" si="32"/>
        <v>44074</v>
      </c>
      <c r="F50" s="4352">
        <v>43701</v>
      </c>
      <c r="G50" s="4359">
        <f>G54-4</f>
        <v>44102</v>
      </c>
      <c r="H50" s="3884">
        <f t="shared" si="26"/>
        <v>44109</v>
      </c>
      <c r="I50" s="4359">
        <f>I54-4</f>
        <v>44130</v>
      </c>
      <c r="J50" s="4476">
        <f>J54-4</f>
        <v>44179</v>
      </c>
      <c r="K50" s="4359">
        <f t="shared" ref="K50:R50" si="62">K54-4</f>
        <v>44214</v>
      </c>
      <c r="L50" s="4487">
        <f t="shared" si="62"/>
        <v>44249</v>
      </c>
      <c r="M50" s="4359">
        <f t="shared" si="62"/>
        <v>44277</v>
      </c>
      <c r="N50" s="4487">
        <f t="shared" si="62"/>
        <v>44305</v>
      </c>
      <c r="O50" s="4359">
        <f t="shared" si="62"/>
        <v>44347</v>
      </c>
      <c r="P50" s="4487">
        <f>P54-7</f>
        <v>44375</v>
      </c>
      <c r="Q50" s="4359">
        <f t="shared" si="62"/>
        <v>44410</v>
      </c>
      <c r="R50" s="4487">
        <f t="shared" si="62"/>
        <v>44424</v>
      </c>
      <c r="S50" s="4352">
        <f>R50+7</f>
        <v>44431</v>
      </c>
      <c r="T50" s="4359">
        <f t="shared" ref="T50:AA50" si="63">T54-4</f>
        <v>44487</v>
      </c>
      <c r="U50" s="4359">
        <f t="shared" si="63"/>
        <v>44515</v>
      </c>
      <c r="V50" s="4359">
        <f t="shared" si="63"/>
        <v>44543</v>
      </c>
      <c r="W50" s="4359">
        <f t="shared" si="63"/>
        <v>44592</v>
      </c>
      <c r="X50" s="4359">
        <f t="shared" si="63"/>
        <v>44620</v>
      </c>
      <c r="Y50" s="4359">
        <f t="shared" si="63"/>
        <v>44655</v>
      </c>
      <c r="Z50" s="4359">
        <f t="shared" si="63"/>
        <v>44683</v>
      </c>
      <c r="AA50" s="4359">
        <f t="shared" si="63"/>
        <v>44711</v>
      </c>
    </row>
    <row r="51" spans="1:27" s="117" customFormat="1" ht="30" hidden="1" customHeight="1" x14ac:dyDescent="0.25">
      <c r="A51" s="4675"/>
      <c r="B51" s="4677"/>
      <c r="C51" s="536" t="s">
        <v>600</v>
      </c>
      <c r="D51" s="4353">
        <f t="shared" ref="D51" si="64">D54</f>
        <v>44064</v>
      </c>
      <c r="E51" s="3887">
        <f t="shared" si="32"/>
        <v>44078</v>
      </c>
      <c r="F51" s="4353" t="s">
        <v>454</v>
      </c>
      <c r="G51" s="4350">
        <f t="shared" ref="G51:R51" si="65">G54</f>
        <v>44106</v>
      </c>
      <c r="H51" s="3887">
        <f t="shared" si="26"/>
        <v>44113</v>
      </c>
      <c r="I51" s="4350">
        <f t="shared" si="65"/>
        <v>44134</v>
      </c>
      <c r="J51" s="4386">
        <f t="shared" si="65"/>
        <v>44183</v>
      </c>
      <c r="K51" s="4350">
        <f t="shared" si="65"/>
        <v>44218</v>
      </c>
      <c r="L51" s="4488">
        <f t="shared" si="65"/>
        <v>44253</v>
      </c>
      <c r="M51" s="4350">
        <f t="shared" si="65"/>
        <v>44281</v>
      </c>
      <c r="N51" s="4488">
        <f t="shared" si="65"/>
        <v>44309</v>
      </c>
      <c r="O51" s="4350">
        <f t="shared" si="65"/>
        <v>44351</v>
      </c>
      <c r="P51" s="4488">
        <f t="shared" si="65"/>
        <v>44382</v>
      </c>
      <c r="Q51" s="4350">
        <f t="shared" si="65"/>
        <v>44414</v>
      </c>
      <c r="R51" s="4488">
        <f t="shared" si="65"/>
        <v>44428</v>
      </c>
      <c r="S51" s="4353" t="s">
        <v>454</v>
      </c>
      <c r="T51" s="4350">
        <f t="shared" ref="T51:AA51" si="66">T54</f>
        <v>44491</v>
      </c>
      <c r="U51" s="4350">
        <f t="shared" si="66"/>
        <v>44519</v>
      </c>
      <c r="V51" s="4350">
        <f t="shared" si="66"/>
        <v>44547</v>
      </c>
      <c r="W51" s="4350">
        <f t="shared" si="66"/>
        <v>44596</v>
      </c>
      <c r="X51" s="4350">
        <f t="shared" si="66"/>
        <v>44624</v>
      </c>
      <c r="Y51" s="4350">
        <f t="shared" si="66"/>
        <v>44659</v>
      </c>
      <c r="Z51" s="4350">
        <f t="shared" si="66"/>
        <v>44687</v>
      </c>
      <c r="AA51" s="4350">
        <f t="shared" si="66"/>
        <v>44715</v>
      </c>
    </row>
    <row r="52" spans="1:27" s="3503" customFormat="1" ht="30" hidden="1" customHeight="1" x14ac:dyDescent="0.25">
      <c r="A52" s="4675"/>
      <c r="B52" s="4677"/>
      <c r="C52" s="3483" t="s">
        <v>850</v>
      </c>
      <c r="D52" s="4354"/>
      <c r="E52" s="3889">
        <f t="shared" si="32"/>
        <v>14</v>
      </c>
      <c r="F52" s="4354" t="s">
        <v>454</v>
      </c>
      <c r="G52" s="4360"/>
      <c r="H52" s="3889">
        <f t="shared" si="26"/>
        <v>7</v>
      </c>
      <c r="I52" s="4360"/>
      <c r="J52" s="4477"/>
      <c r="K52" s="4360"/>
      <c r="L52" s="4489"/>
      <c r="M52" s="4360"/>
      <c r="N52" s="4489"/>
      <c r="O52" s="4360"/>
      <c r="P52" s="4489"/>
      <c r="Q52" s="4360"/>
      <c r="R52" s="4489"/>
      <c r="S52" s="4354" t="s">
        <v>454</v>
      </c>
      <c r="T52" s="4360"/>
      <c r="U52" s="4360"/>
      <c r="V52" s="4360"/>
      <c r="W52" s="4360"/>
      <c r="X52" s="4360"/>
      <c r="Y52" s="4360"/>
      <c r="Z52" s="4360"/>
      <c r="AA52" s="4360"/>
    </row>
    <row r="53" spans="1:27" s="3503" customFormat="1" ht="30" hidden="1" customHeight="1" x14ac:dyDescent="0.25">
      <c r="A53" s="4675"/>
      <c r="B53" s="4677"/>
      <c r="C53" s="3483" t="s">
        <v>152</v>
      </c>
      <c r="D53" s="4354"/>
      <c r="E53" s="3889">
        <f t="shared" si="32"/>
        <v>14</v>
      </c>
      <c r="F53" s="4354" t="s">
        <v>454</v>
      </c>
      <c r="G53" s="4360"/>
      <c r="H53" s="3889">
        <f t="shared" si="26"/>
        <v>7</v>
      </c>
      <c r="I53" s="4360"/>
      <c r="J53" s="4477"/>
      <c r="K53" s="4360"/>
      <c r="L53" s="4489"/>
      <c r="M53" s="4360"/>
      <c r="N53" s="4489"/>
      <c r="O53" s="4360"/>
      <c r="P53" s="4489"/>
      <c r="Q53" s="4360"/>
      <c r="R53" s="4489"/>
      <c r="S53" s="4354" t="s">
        <v>454</v>
      </c>
      <c r="T53" s="4360"/>
      <c r="U53" s="4360"/>
      <c r="V53" s="4360"/>
      <c r="W53" s="4360"/>
      <c r="X53" s="4360"/>
      <c r="Y53" s="4360"/>
      <c r="Z53" s="4360"/>
      <c r="AA53" s="4360"/>
    </row>
    <row r="54" spans="1:27" s="4605" customFormat="1" ht="30" customHeight="1" x14ac:dyDescent="0.25">
      <c r="A54" s="4675"/>
      <c r="B54" s="4677"/>
      <c r="C54" s="4599" t="s">
        <v>201</v>
      </c>
      <c r="D54" s="4601">
        <f>D57-27</f>
        <v>44064</v>
      </c>
      <c r="E54" s="4600">
        <f t="shared" si="32"/>
        <v>44078</v>
      </c>
      <c r="F54" s="4601">
        <v>43705</v>
      </c>
      <c r="G54" s="4524">
        <f t="shared" ref="G54" si="67">G57-20</f>
        <v>44106</v>
      </c>
      <c r="H54" s="4600">
        <f t="shared" si="26"/>
        <v>44113</v>
      </c>
      <c r="I54" s="4601">
        <f>I59-27</f>
        <v>44134</v>
      </c>
      <c r="J54" s="4602">
        <f>J59-34</f>
        <v>44183</v>
      </c>
      <c r="K54" s="4600">
        <f>K66-26</f>
        <v>44218</v>
      </c>
      <c r="L54" s="4603">
        <f>L66-19</f>
        <v>44253</v>
      </c>
      <c r="M54" s="4601">
        <f>M66-26</f>
        <v>44281</v>
      </c>
      <c r="N54" s="4604">
        <f>N66-33</f>
        <v>44309</v>
      </c>
      <c r="O54" s="4600">
        <f>O66-19</f>
        <v>44351</v>
      </c>
      <c r="P54" s="4604">
        <f>P66-16</f>
        <v>44382</v>
      </c>
      <c r="Q54" s="4600">
        <f>Q66-19</f>
        <v>44414</v>
      </c>
      <c r="R54" s="4604">
        <f>R66-33</f>
        <v>44428</v>
      </c>
      <c r="S54" s="4601">
        <f>R54+7</f>
        <v>44435</v>
      </c>
      <c r="T54" s="4600">
        <f t="shared" ref="T54:AA54" si="68">T66-19</f>
        <v>44491</v>
      </c>
      <c r="U54" s="4600">
        <f t="shared" si="68"/>
        <v>44519</v>
      </c>
      <c r="V54" s="4601">
        <f>V66-33</f>
        <v>44547</v>
      </c>
      <c r="W54" s="4600">
        <f t="shared" si="68"/>
        <v>44596</v>
      </c>
      <c r="X54" s="4600">
        <f t="shared" si="68"/>
        <v>44624</v>
      </c>
      <c r="Y54" s="4600">
        <f t="shared" si="68"/>
        <v>44659</v>
      </c>
      <c r="Z54" s="4600">
        <f t="shared" si="68"/>
        <v>44687</v>
      </c>
      <c r="AA54" s="4600">
        <f t="shared" si="68"/>
        <v>44715</v>
      </c>
    </row>
    <row r="55" spans="1:27" s="117" customFormat="1" ht="30" customHeight="1" x14ac:dyDescent="0.25">
      <c r="A55" s="4675"/>
      <c r="B55" s="4677"/>
      <c r="C55" s="536" t="s">
        <v>80</v>
      </c>
      <c r="D55" s="3891">
        <f>D54+14</f>
        <v>44078</v>
      </c>
      <c r="E55" s="3891">
        <f t="shared" si="32"/>
        <v>44092</v>
      </c>
      <c r="F55" s="3891" t="s">
        <v>454</v>
      </c>
      <c r="G55" s="3891">
        <f t="shared" ref="G55" si="69">G54+14</f>
        <v>44120</v>
      </c>
      <c r="H55" s="3891">
        <f t="shared" si="26"/>
        <v>44127</v>
      </c>
      <c r="I55" s="3891">
        <f>I54+14</f>
        <v>44148</v>
      </c>
      <c r="J55" s="3892">
        <f t="shared" ref="J55:R55" si="70">J54+14</f>
        <v>44197</v>
      </c>
      <c r="K55" s="3891">
        <f t="shared" si="70"/>
        <v>44232</v>
      </c>
      <c r="L55" s="3989">
        <f t="shared" si="70"/>
        <v>44267</v>
      </c>
      <c r="M55" s="3891">
        <f t="shared" si="70"/>
        <v>44295</v>
      </c>
      <c r="N55" s="3989">
        <f t="shared" si="70"/>
        <v>44323</v>
      </c>
      <c r="O55" s="3891">
        <f t="shared" si="70"/>
        <v>44365</v>
      </c>
      <c r="P55" s="3989">
        <f t="shared" si="70"/>
        <v>44396</v>
      </c>
      <c r="Q55" s="3891">
        <f t="shared" si="70"/>
        <v>44428</v>
      </c>
      <c r="R55" s="3989">
        <f t="shared" si="70"/>
        <v>44442</v>
      </c>
      <c r="S55" s="3891" t="s">
        <v>454</v>
      </c>
      <c r="T55" s="3891">
        <f t="shared" ref="T55:AA55" si="71">T54+14</f>
        <v>44505</v>
      </c>
      <c r="U55" s="3891">
        <f t="shared" si="71"/>
        <v>44533</v>
      </c>
      <c r="V55" s="3891">
        <f t="shared" si="71"/>
        <v>44561</v>
      </c>
      <c r="W55" s="3891">
        <f t="shared" si="71"/>
        <v>44610</v>
      </c>
      <c r="X55" s="3891">
        <f t="shared" si="71"/>
        <v>44638</v>
      </c>
      <c r="Y55" s="3891">
        <f t="shared" si="71"/>
        <v>44673</v>
      </c>
      <c r="Z55" s="3891">
        <f t="shared" si="71"/>
        <v>44701</v>
      </c>
      <c r="AA55" s="3891">
        <f t="shared" si="71"/>
        <v>44729</v>
      </c>
    </row>
    <row r="56" spans="1:27" s="117" customFormat="1" ht="30" customHeight="1" x14ac:dyDescent="0.25">
      <c r="A56" s="4675"/>
      <c r="B56" s="4677"/>
      <c r="C56" s="536" t="s">
        <v>86</v>
      </c>
      <c r="D56" s="3876">
        <f>D55+5</f>
        <v>44083</v>
      </c>
      <c r="E56" s="3876">
        <f>D56+14</f>
        <v>44097</v>
      </c>
      <c r="F56" s="3876" t="s">
        <v>454</v>
      </c>
      <c r="G56" s="3876">
        <f t="shared" ref="G56" si="72">G55+5</f>
        <v>44125</v>
      </c>
      <c r="H56" s="3876">
        <f t="shared" si="26"/>
        <v>44132</v>
      </c>
      <c r="I56" s="3876">
        <f>I55+5</f>
        <v>44153</v>
      </c>
      <c r="J56" s="3877">
        <f t="shared" ref="J56:R56" si="73">J55+5</f>
        <v>44202</v>
      </c>
      <c r="K56" s="3876">
        <f t="shared" si="73"/>
        <v>44237</v>
      </c>
      <c r="L56" s="3988">
        <f t="shared" si="73"/>
        <v>44272</v>
      </c>
      <c r="M56" s="3876">
        <f t="shared" si="73"/>
        <v>44300</v>
      </c>
      <c r="N56" s="3988">
        <f t="shared" si="73"/>
        <v>44328</v>
      </c>
      <c r="O56" s="3876">
        <f t="shared" si="73"/>
        <v>44370</v>
      </c>
      <c r="P56" s="3988">
        <f t="shared" si="73"/>
        <v>44401</v>
      </c>
      <c r="Q56" s="3876">
        <f t="shared" si="73"/>
        <v>44433</v>
      </c>
      <c r="R56" s="3988">
        <f t="shared" si="73"/>
        <v>44447</v>
      </c>
      <c r="S56" s="3876" t="s">
        <v>454</v>
      </c>
      <c r="T56" s="3876">
        <f t="shared" ref="T56:AA56" si="74">T55+5</f>
        <v>44510</v>
      </c>
      <c r="U56" s="3876">
        <f t="shared" si="74"/>
        <v>44538</v>
      </c>
      <c r="V56" s="3876">
        <f t="shared" si="74"/>
        <v>44566</v>
      </c>
      <c r="W56" s="3876">
        <f t="shared" si="74"/>
        <v>44615</v>
      </c>
      <c r="X56" s="3876">
        <f t="shared" si="74"/>
        <v>44643</v>
      </c>
      <c r="Y56" s="3876">
        <f t="shared" si="74"/>
        <v>44678</v>
      </c>
      <c r="Z56" s="3876">
        <f t="shared" si="74"/>
        <v>44706</v>
      </c>
      <c r="AA56" s="3876">
        <f t="shared" si="74"/>
        <v>44734</v>
      </c>
    </row>
    <row r="57" spans="1:27" s="117" customFormat="1" ht="30" customHeight="1" x14ac:dyDescent="0.25">
      <c r="A57" s="4675"/>
      <c r="B57" s="4677"/>
      <c r="C57" s="536" t="s">
        <v>85</v>
      </c>
      <c r="D57" s="3876">
        <f>D59</f>
        <v>44091</v>
      </c>
      <c r="E57" s="3876">
        <f>D57+14</f>
        <v>44105</v>
      </c>
      <c r="F57" s="3876" t="s">
        <v>454</v>
      </c>
      <c r="G57" s="3876">
        <f t="shared" ref="G57" si="75">G59</f>
        <v>44126</v>
      </c>
      <c r="H57" s="3876">
        <f t="shared" si="26"/>
        <v>44133</v>
      </c>
      <c r="I57" s="3876">
        <f>I59</f>
        <v>44161</v>
      </c>
      <c r="J57" s="3877">
        <f t="shared" ref="J57:R57" si="76">J59</f>
        <v>44217</v>
      </c>
      <c r="K57" s="3876">
        <f t="shared" si="76"/>
        <v>44245</v>
      </c>
      <c r="L57" s="3988">
        <f t="shared" si="76"/>
        <v>44273</v>
      </c>
      <c r="M57" s="3876">
        <f t="shared" si="76"/>
        <v>44308</v>
      </c>
      <c r="N57" s="3988">
        <f t="shared" si="76"/>
        <v>44343</v>
      </c>
      <c r="O57" s="3876">
        <f t="shared" si="76"/>
        <v>44371</v>
      </c>
      <c r="P57" s="3988">
        <f t="shared" si="76"/>
        <v>44399</v>
      </c>
      <c r="Q57" s="3876">
        <f t="shared" si="76"/>
        <v>44434</v>
      </c>
      <c r="R57" s="3988">
        <f t="shared" si="76"/>
        <v>44462</v>
      </c>
      <c r="S57" s="3876" t="s">
        <v>454</v>
      </c>
      <c r="T57" s="3876">
        <f t="shared" ref="T57:AA57" si="77">T59</f>
        <v>44511</v>
      </c>
      <c r="U57" s="3876">
        <f t="shared" si="77"/>
        <v>44539</v>
      </c>
      <c r="V57" s="3876">
        <f t="shared" si="77"/>
        <v>44581</v>
      </c>
      <c r="W57" s="3876">
        <f t="shared" si="77"/>
        <v>44616</v>
      </c>
      <c r="X57" s="3876">
        <f t="shared" si="77"/>
        <v>44644</v>
      </c>
      <c r="Y57" s="3876">
        <f t="shared" si="77"/>
        <v>44679</v>
      </c>
      <c r="Z57" s="3876">
        <f t="shared" si="77"/>
        <v>44707</v>
      </c>
      <c r="AA57" s="3876">
        <f t="shared" si="77"/>
        <v>44735</v>
      </c>
    </row>
    <row r="58" spans="1:27" s="117" customFormat="1" ht="30" customHeight="1" x14ac:dyDescent="0.25">
      <c r="A58" s="4675"/>
      <c r="B58" s="4677"/>
      <c r="C58" s="1631" t="s">
        <v>572</v>
      </c>
      <c r="D58" s="3873">
        <f>D69-17</f>
        <v>44080</v>
      </c>
      <c r="E58" s="3873">
        <f>D58+14</f>
        <v>44094</v>
      </c>
      <c r="F58" s="3873" t="s">
        <v>454</v>
      </c>
      <c r="G58" s="3873">
        <f t="shared" ref="G58:R58" si="78">G69-17</f>
        <v>44115</v>
      </c>
      <c r="H58" s="3873">
        <f t="shared" si="26"/>
        <v>44122</v>
      </c>
      <c r="I58" s="3873">
        <f t="shared" si="78"/>
        <v>44150</v>
      </c>
      <c r="J58" s="3875">
        <f t="shared" si="78"/>
        <v>44206</v>
      </c>
      <c r="K58" s="3873">
        <f t="shared" si="78"/>
        <v>44234</v>
      </c>
      <c r="L58" s="4485">
        <f t="shared" si="78"/>
        <v>44262</v>
      </c>
      <c r="M58" s="3873">
        <f t="shared" si="78"/>
        <v>44297</v>
      </c>
      <c r="N58" s="4485">
        <f t="shared" si="78"/>
        <v>44332</v>
      </c>
      <c r="O58" s="3873">
        <f t="shared" si="78"/>
        <v>44360</v>
      </c>
      <c r="P58" s="4485">
        <f t="shared" si="78"/>
        <v>44388</v>
      </c>
      <c r="Q58" s="3873">
        <f t="shared" si="78"/>
        <v>44423</v>
      </c>
      <c r="R58" s="4485">
        <f t="shared" si="78"/>
        <v>44451</v>
      </c>
      <c r="S58" s="3873" t="s">
        <v>454</v>
      </c>
      <c r="T58" s="3873">
        <f t="shared" ref="T58:AA58" si="79">T69-17</f>
        <v>44500</v>
      </c>
      <c r="U58" s="3873">
        <f t="shared" si="79"/>
        <v>44528</v>
      </c>
      <c r="V58" s="3873">
        <f t="shared" si="79"/>
        <v>44570</v>
      </c>
      <c r="W58" s="3873">
        <f t="shared" si="79"/>
        <v>44605</v>
      </c>
      <c r="X58" s="3873">
        <f t="shared" si="79"/>
        <v>44633</v>
      </c>
      <c r="Y58" s="3873">
        <f t="shared" si="79"/>
        <v>44668</v>
      </c>
      <c r="Z58" s="3873">
        <f t="shared" si="79"/>
        <v>44696</v>
      </c>
      <c r="AA58" s="3873">
        <f t="shared" si="79"/>
        <v>44724</v>
      </c>
    </row>
    <row r="59" spans="1:27" s="117" customFormat="1" ht="33" hidden="1" customHeight="1" x14ac:dyDescent="0.25">
      <c r="A59" s="4675"/>
      <c r="B59" s="4677"/>
      <c r="C59" s="536" t="s">
        <v>203</v>
      </c>
      <c r="D59" s="3876">
        <f t="shared" ref="D59" si="80">D69-6</f>
        <v>44091</v>
      </c>
      <c r="E59" s="3876">
        <f t="shared" ref="E59:E62" si="81">D59+14</f>
        <v>44105</v>
      </c>
      <c r="F59" s="3876" t="s">
        <v>454</v>
      </c>
      <c r="G59" s="3876">
        <f t="shared" ref="G59:R59" si="82">G69-6</f>
        <v>44126</v>
      </c>
      <c r="H59" s="3876">
        <f t="shared" si="26"/>
        <v>44133</v>
      </c>
      <c r="I59" s="3876">
        <f t="shared" si="82"/>
        <v>44161</v>
      </c>
      <c r="J59" s="3877">
        <f t="shared" si="82"/>
        <v>44217</v>
      </c>
      <c r="K59" s="3876">
        <f t="shared" si="82"/>
        <v>44245</v>
      </c>
      <c r="L59" s="3988">
        <f t="shared" si="82"/>
        <v>44273</v>
      </c>
      <c r="M59" s="3876">
        <f t="shared" si="82"/>
        <v>44308</v>
      </c>
      <c r="N59" s="3988">
        <f t="shared" si="82"/>
        <v>44343</v>
      </c>
      <c r="O59" s="3876">
        <f t="shared" si="82"/>
        <v>44371</v>
      </c>
      <c r="P59" s="3988">
        <f t="shared" si="82"/>
        <v>44399</v>
      </c>
      <c r="Q59" s="3876">
        <f t="shared" si="82"/>
        <v>44434</v>
      </c>
      <c r="R59" s="3988">
        <f t="shared" si="82"/>
        <v>44462</v>
      </c>
      <c r="S59" s="3876" t="s">
        <v>454</v>
      </c>
      <c r="T59" s="3876">
        <f t="shared" ref="T59:AA59" si="83">T69-6</f>
        <v>44511</v>
      </c>
      <c r="U59" s="3876">
        <f t="shared" si="83"/>
        <v>44539</v>
      </c>
      <c r="V59" s="3876">
        <f t="shared" si="83"/>
        <v>44581</v>
      </c>
      <c r="W59" s="3876">
        <f t="shared" si="83"/>
        <v>44616</v>
      </c>
      <c r="X59" s="3876">
        <f t="shared" si="83"/>
        <v>44644</v>
      </c>
      <c r="Y59" s="3876">
        <f t="shared" si="83"/>
        <v>44679</v>
      </c>
      <c r="Z59" s="3876">
        <f t="shared" si="83"/>
        <v>44707</v>
      </c>
      <c r="AA59" s="3876">
        <f t="shared" si="83"/>
        <v>44735</v>
      </c>
    </row>
    <row r="60" spans="1:27" s="487" customFormat="1" ht="30" hidden="1" customHeight="1" x14ac:dyDescent="0.25">
      <c r="A60" s="4675"/>
      <c r="B60" s="4679"/>
      <c r="C60" s="539" t="s">
        <v>28</v>
      </c>
      <c r="D60" s="3893"/>
      <c r="E60" s="3893">
        <f t="shared" si="81"/>
        <v>14</v>
      </c>
      <c r="F60" s="3893" t="s">
        <v>454</v>
      </c>
      <c r="G60" s="3893"/>
      <c r="H60" s="3893">
        <f t="shared" si="26"/>
        <v>7</v>
      </c>
      <c r="I60" s="3893"/>
      <c r="J60" s="3894"/>
      <c r="K60" s="3893"/>
      <c r="L60" s="4490"/>
      <c r="M60" s="3893"/>
      <c r="N60" s="4490"/>
      <c r="O60" s="3893"/>
      <c r="P60" s="4490"/>
      <c r="Q60" s="3893"/>
      <c r="R60" s="4490"/>
      <c r="S60" s="3893" t="s">
        <v>454</v>
      </c>
      <c r="T60" s="3893"/>
      <c r="U60" s="3893"/>
      <c r="V60" s="3893"/>
      <c r="W60" s="3893"/>
      <c r="X60" s="3893"/>
      <c r="Y60" s="3893"/>
      <c r="Z60" s="3893"/>
      <c r="AA60" s="3893"/>
    </row>
    <row r="61" spans="1:27" s="487" customFormat="1" ht="30" hidden="1" customHeight="1" x14ac:dyDescent="0.25">
      <c r="A61" s="4675"/>
      <c r="B61" s="4679"/>
      <c r="C61" s="3451" t="s">
        <v>10</v>
      </c>
      <c r="D61" s="3893"/>
      <c r="E61" s="3893">
        <f t="shared" si="81"/>
        <v>14</v>
      </c>
      <c r="F61" s="3893" t="s">
        <v>454</v>
      </c>
      <c r="G61" s="3893"/>
      <c r="H61" s="3893">
        <f t="shared" si="26"/>
        <v>7</v>
      </c>
      <c r="I61" s="3893"/>
      <c r="J61" s="3894"/>
      <c r="K61" s="3893"/>
      <c r="L61" s="4490"/>
      <c r="M61" s="3893"/>
      <c r="N61" s="4490"/>
      <c r="O61" s="3893"/>
      <c r="P61" s="4490"/>
      <c r="Q61" s="3893"/>
      <c r="R61" s="4490"/>
      <c r="S61" s="3893" t="s">
        <v>454</v>
      </c>
      <c r="T61" s="3893"/>
      <c r="U61" s="3893"/>
      <c r="V61" s="3893"/>
      <c r="W61" s="3893"/>
      <c r="X61" s="3893"/>
      <c r="Y61" s="3893"/>
      <c r="Z61" s="3893"/>
      <c r="AA61" s="3893"/>
    </row>
    <row r="62" spans="1:27" s="4442" customFormat="1" ht="30" hidden="1" customHeight="1" x14ac:dyDescent="0.25">
      <c r="A62" s="4675"/>
      <c r="B62" s="4679"/>
      <c r="C62" s="4508" t="s">
        <v>849</v>
      </c>
      <c r="D62" s="4437"/>
      <c r="E62" s="4437">
        <f t="shared" si="81"/>
        <v>14</v>
      </c>
      <c r="F62" s="4437" t="s">
        <v>454</v>
      </c>
      <c r="G62" s="4437"/>
      <c r="H62" s="4437">
        <f t="shared" si="26"/>
        <v>7</v>
      </c>
      <c r="I62" s="4437"/>
      <c r="J62" s="4509"/>
      <c r="K62" s="4437"/>
      <c r="L62" s="4510"/>
      <c r="M62" s="4437"/>
      <c r="N62" s="4510"/>
      <c r="O62" s="4437"/>
      <c r="P62" s="4510"/>
      <c r="Q62" s="4437"/>
      <c r="R62" s="4510"/>
      <c r="S62" s="4437" t="s">
        <v>454</v>
      </c>
      <c r="T62" s="4437"/>
      <c r="U62" s="4437"/>
      <c r="V62" s="4437"/>
      <c r="W62" s="4437"/>
      <c r="X62" s="4437"/>
      <c r="Y62" s="4437"/>
      <c r="Z62" s="4437"/>
      <c r="AA62" s="4437"/>
    </row>
    <row r="63" spans="1:27" s="4514" customFormat="1" ht="30" customHeight="1" x14ac:dyDescent="0.25">
      <c r="A63" s="4675"/>
      <c r="B63" s="4679"/>
      <c r="C63" s="4577" t="s">
        <v>1050</v>
      </c>
      <c r="D63" s="4511"/>
      <c r="E63" s="4511"/>
      <c r="F63" s="4511"/>
      <c r="G63" s="4511"/>
      <c r="H63" s="4511"/>
      <c r="I63" s="4511">
        <f>I64-7</f>
        <v>44144</v>
      </c>
      <c r="J63" s="4512">
        <f t="shared" ref="J63:Y64" si="84">J64-7</f>
        <v>44200</v>
      </c>
      <c r="K63" s="4511">
        <f t="shared" si="84"/>
        <v>44228</v>
      </c>
      <c r="L63" s="4513">
        <f t="shared" si="84"/>
        <v>44256</v>
      </c>
      <c r="M63" s="4511">
        <f t="shared" si="84"/>
        <v>44291</v>
      </c>
      <c r="N63" s="4513">
        <f t="shared" si="84"/>
        <v>44326</v>
      </c>
      <c r="O63" s="4511">
        <f t="shared" si="84"/>
        <v>44354</v>
      </c>
      <c r="P63" s="4513">
        <f t="shared" si="84"/>
        <v>44382</v>
      </c>
      <c r="Q63" s="4511">
        <f t="shared" si="84"/>
        <v>44417</v>
      </c>
      <c r="R63" s="4513">
        <f t="shared" si="84"/>
        <v>44438</v>
      </c>
      <c r="S63" s="4515">
        <f>R63+7</f>
        <v>44445</v>
      </c>
      <c r="T63" s="4511">
        <f t="shared" si="84"/>
        <v>44494</v>
      </c>
      <c r="U63" s="4511">
        <f t="shared" si="84"/>
        <v>44522</v>
      </c>
      <c r="V63" s="4511">
        <f t="shared" si="84"/>
        <v>44564</v>
      </c>
      <c r="W63" s="4511">
        <f t="shared" si="84"/>
        <v>44599</v>
      </c>
      <c r="X63" s="4511">
        <f t="shared" si="84"/>
        <v>44627</v>
      </c>
      <c r="Y63" s="4511">
        <f t="shared" si="84"/>
        <v>44662</v>
      </c>
      <c r="Z63" s="4511">
        <f t="shared" ref="T63:AA64" si="85">Z64-7</f>
        <v>44690</v>
      </c>
      <c r="AA63" s="4511">
        <f t="shared" si="85"/>
        <v>44718</v>
      </c>
    </row>
    <row r="64" spans="1:27" s="4514" customFormat="1" ht="30" customHeight="1" x14ac:dyDescent="0.25">
      <c r="A64" s="4675"/>
      <c r="B64" s="4679"/>
      <c r="C64" s="4577" t="s">
        <v>1051</v>
      </c>
      <c r="D64" s="4511"/>
      <c r="E64" s="4511"/>
      <c r="F64" s="4511"/>
      <c r="G64" s="4511"/>
      <c r="H64" s="4511"/>
      <c r="I64" s="4511">
        <f>I65-7</f>
        <v>44151</v>
      </c>
      <c r="J64" s="4512">
        <f t="shared" si="84"/>
        <v>44207</v>
      </c>
      <c r="K64" s="4511">
        <f t="shared" si="84"/>
        <v>44235</v>
      </c>
      <c r="L64" s="4513">
        <f t="shared" si="84"/>
        <v>44263</v>
      </c>
      <c r="M64" s="4511">
        <f t="shared" si="84"/>
        <v>44298</v>
      </c>
      <c r="N64" s="4513">
        <f t="shared" si="84"/>
        <v>44333</v>
      </c>
      <c r="O64" s="4511">
        <f t="shared" si="84"/>
        <v>44361</v>
      </c>
      <c r="P64" s="4513">
        <f t="shared" si="84"/>
        <v>44389</v>
      </c>
      <c r="Q64" s="4511">
        <f t="shared" si="84"/>
        <v>44424</v>
      </c>
      <c r="R64" s="4513">
        <f t="shared" si="84"/>
        <v>44445</v>
      </c>
      <c r="S64" s="4515">
        <f t="shared" ref="S64:S65" si="86">R64+7</f>
        <v>44452</v>
      </c>
      <c r="T64" s="4511">
        <f t="shared" si="85"/>
        <v>44501</v>
      </c>
      <c r="U64" s="4511">
        <f t="shared" si="85"/>
        <v>44529</v>
      </c>
      <c r="V64" s="4511">
        <f t="shared" si="85"/>
        <v>44571</v>
      </c>
      <c r="W64" s="4511">
        <f t="shared" si="85"/>
        <v>44606</v>
      </c>
      <c r="X64" s="4511">
        <f t="shared" si="85"/>
        <v>44634</v>
      </c>
      <c r="Y64" s="4511">
        <f t="shared" si="85"/>
        <v>44669</v>
      </c>
      <c r="Z64" s="4511">
        <f t="shared" si="85"/>
        <v>44697</v>
      </c>
      <c r="AA64" s="4511">
        <f t="shared" si="85"/>
        <v>44725</v>
      </c>
    </row>
    <row r="65" spans="1:48" s="4514" customFormat="1" ht="30" customHeight="1" x14ac:dyDescent="0.25">
      <c r="A65" s="4675"/>
      <c r="B65" s="4679"/>
      <c r="C65" s="4577" t="s">
        <v>1052</v>
      </c>
      <c r="D65" s="4511"/>
      <c r="E65" s="4511"/>
      <c r="F65" s="4511"/>
      <c r="G65" s="4511"/>
      <c r="H65" s="4511"/>
      <c r="I65" s="4511">
        <f>I66-2</f>
        <v>44158</v>
      </c>
      <c r="J65" s="4512">
        <f t="shared" ref="J65:P65" si="87">J66-2</f>
        <v>44214</v>
      </c>
      <c r="K65" s="4511">
        <f t="shared" si="87"/>
        <v>44242</v>
      </c>
      <c r="L65" s="4513">
        <f t="shared" si="87"/>
        <v>44270</v>
      </c>
      <c r="M65" s="4511">
        <f t="shared" si="87"/>
        <v>44305</v>
      </c>
      <c r="N65" s="4513">
        <f t="shared" si="87"/>
        <v>44340</v>
      </c>
      <c r="O65" s="4511">
        <f t="shared" si="87"/>
        <v>44368</v>
      </c>
      <c r="P65" s="4513">
        <f t="shared" si="87"/>
        <v>44396</v>
      </c>
      <c r="Q65" s="4511">
        <f>Q66-2</f>
        <v>44431</v>
      </c>
      <c r="R65" s="4570">
        <f>R66-9</f>
        <v>44452</v>
      </c>
      <c r="S65" s="4515">
        <f t="shared" si="86"/>
        <v>44459</v>
      </c>
      <c r="T65" s="4511">
        <f t="shared" ref="T65:AA65" si="88">T66-2</f>
        <v>44508</v>
      </c>
      <c r="U65" s="4511">
        <f t="shared" si="88"/>
        <v>44536</v>
      </c>
      <c r="V65" s="4511">
        <f t="shared" si="88"/>
        <v>44578</v>
      </c>
      <c r="W65" s="4511">
        <f t="shared" si="88"/>
        <v>44613</v>
      </c>
      <c r="X65" s="4511">
        <f t="shared" si="88"/>
        <v>44641</v>
      </c>
      <c r="Y65" s="4511">
        <f t="shared" si="88"/>
        <v>44676</v>
      </c>
      <c r="Z65" s="4511">
        <f t="shared" si="88"/>
        <v>44704</v>
      </c>
      <c r="AA65" s="4511">
        <f t="shared" si="88"/>
        <v>44732</v>
      </c>
    </row>
    <row r="66" spans="1:48" ht="30" customHeight="1" x14ac:dyDescent="0.25">
      <c r="A66" s="4675"/>
      <c r="B66" s="4679"/>
      <c r="C66" s="538" t="s">
        <v>1053</v>
      </c>
      <c r="D66" s="3876">
        <f>D69-7</f>
        <v>44090</v>
      </c>
      <c r="E66" s="3876">
        <f t="shared" ref="E66:E71" si="89">D66+14</f>
        <v>44104</v>
      </c>
      <c r="F66" s="3876" t="s">
        <v>454</v>
      </c>
      <c r="G66" s="3876">
        <f t="shared" ref="G66:J66" si="90">G69-7</f>
        <v>44125</v>
      </c>
      <c r="H66" s="3876">
        <f t="shared" si="26"/>
        <v>44132</v>
      </c>
      <c r="I66" s="3876">
        <f t="shared" si="90"/>
        <v>44160</v>
      </c>
      <c r="J66" s="3877">
        <f t="shared" si="90"/>
        <v>44216</v>
      </c>
      <c r="K66" s="3876">
        <f>K69-7</f>
        <v>44244</v>
      </c>
      <c r="L66" s="3988">
        <f t="shared" ref="L66:R66" si="91">L69-7</f>
        <v>44272</v>
      </c>
      <c r="M66" s="3876">
        <f t="shared" si="91"/>
        <v>44307</v>
      </c>
      <c r="N66" s="3988">
        <f t="shared" si="91"/>
        <v>44342</v>
      </c>
      <c r="O66" s="3876">
        <f t="shared" si="91"/>
        <v>44370</v>
      </c>
      <c r="P66" s="3988">
        <f t="shared" si="91"/>
        <v>44398</v>
      </c>
      <c r="Q66" s="3876">
        <f>Q69-7</f>
        <v>44433</v>
      </c>
      <c r="R66" s="3988">
        <f t="shared" si="91"/>
        <v>44461</v>
      </c>
      <c r="S66" s="3876" t="s">
        <v>454</v>
      </c>
      <c r="T66" s="3876">
        <f t="shared" ref="T66:AA66" si="92">T69-7</f>
        <v>44510</v>
      </c>
      <c r="U66" s="3876">
        <f t="shared" si="92"/>
        <v>44538</v>
      </c>
      <c r="V66" s="3876">
        <f t="shared" si="92"/>
        <v>44580</v>
      </c>
      <c r="W66" s="3876">
        <f t="shared" si="92"/>
        <v>44615</v>
      </c>
      <c r="X66" s="3876">
        <f t="shared" si="92"/>
        <v>44643</v>
      </c>
      <c r="Y66" s="3876">
        <f t="shared" si="92"/>
        <v>44678</v>
      </c>
      <c r="Z66" s="3876">
        <f t="shared" si="92"/>
        <v>44706</v>
      </c>
      <c r="AA66" s="3876">
        <f t="shared" si="92"/>
        <v>44734</v>
      </c>
    </row>
    <row r="67" spans="1:48" ht="30" customHeight="1" x14ac:dyDescent="0.25">
      <c r="A67" s="4675"/>
      <c r="B67" s="4679"/>
      <c r="C67" s="2051" t="s">
        <v>613</v>
      </c>
      <c r="D67" s="3897">
        <f t="shared" ref="D67" si="93">D69-2</f>
        <v>44095</v>
      </c>
      <c r="E67" s="3897">
        <f t="shared" si="89"/>
        <v>44109</v>
      </c>
      <c r="F67" s="3897" t="s">
        <v>454</v>
      </c>
      <c r="G67" s="3897">
        <f t="shared" ref="G67:R67" si="94">G69-2</f>
        <v>44130</v>
      </c>
      <c r="H67" s="3897">
        <f t="shared" si="26"/>
        <v>44137</v>
      </c>
      <c r="I67" s="3897">
        <f t="shared" si="94"/>
        <v>44165</v>
      </c>
      <c r="J67" s="3898">
        <f t="shared" si="94"/>
        <v>44221</v>
      </c>
      <c r="K67" s="3897">
        <f t="shared" si="94"/>
        <v>44249</v>
      </c>
      <c r="L67" s="3997">
        <f t="shared" si="94"/>
        <v>44277</v>
      </c>
      <c r="M67" s="3897">
        <f t="shared" si="94"/>
        <v>44312</v>
      </c>
      <c r="N67" s="3997">
        <f t="shared" si="94"/>
        <v>44347</v>
      </c>
      <c r="O67" s="3897">
        <f t="shared" si="94"/>
        <v>44375</v>
      </c>
      <c r="P67" s="3997">
        <f t="shared" si="94"/>
        <v>44403</v>
      </c>
      <c r="Q67" s="3897">
        <f t="shared" si="94"/>
        <v>44438</v>
      </c>
      <c r="R67" s="3997">
        <f t="shared" si="94"/>
        <v>44466</v>
      </c>
      <c r="S67" s="3897" t="s">
        <v>454</v>
      </c>
      <c r="T67" s="3897">
        <f t="shared" ref="T67:AA67" si="95">T69-2</f>
        <v>44515</v>
      </c>
      <c r="U67" s="3897">
        <f t="shared" si="95"/>
        <v>44543</v>
      </c>
      <c r="V67" s="3897">
        <f t="shared" si="95"/>
        <v>44585</v>
      </c>
      <c r="W67" s="3897">
        <f t="shared" si="95"/>
        <v>44620</v>
      </c>
      <c r="X67" s="3897">
        <f t="shared" si="95"/>
        <v>44648</v>
      </c>
      <c r="Y67" s="3897">
        <f t="shared" si="95"/>
        <v>44683</v>
      </c>
      <c r="Z67" s="3897">
        <f t="shared" si="95"/>
        <v>44711</v>
      </c>
      <c r="AA67" s="3897">
        <f t="shared" si="95"/>
        <v>44739</v>
      </c>
    </row>
    <row r="68" spans="1:48" ht="30" hidden="1" customHeight="1" thickBot="1" x14ac:dyDescent="0.3">
      <c r="A68" s="4675"/>
      <c r="B68" s="4679"/>
      <c r="C68" s="2844" t="s">
        <v>538</v>
      </c>
      <c r="D68" s="3899" t="e">
        <f>#REF!</f>
        <v>#REF!</v>
      </c>
      <c r="E68" s="3899" t="e">
        <f t="shared" si="89"/>
        <v>#REF!</v>
      </c>
      <c r="F68" s="3899" t="s">
        <v>454</v>
      </c>
      <c r="G68" s="3899" t="e">
        <f>#REF!</f>
        <v>#REF!</v>
      </c>
      <c r="H68" s="3899" t="e">
        <f t="shared" ref="H68" si="96">G68+14</f>
        <v>#REF!</v>
      </c>
      <c r="I68" s="3899" t="e">
        <f>#REF!</f>
        <v>#REF!</v>
      </c>
      <c r="J68" s="3900" t="e">
        <f>#REF!</f>
        <v>#REF!</v>
      </c>
      <c r="K68" s="3899" t="e">
        <f>#REF!</f>
        <v>#REF!</v>
      </c>
      <c r="L68" s="4491" t="e">
        <f>#REF!</f>
        <v>#REF!</v>
      </c>
      <c r="M68" s="3899" t="e">
        <f>#REF!</f>
        <v>#REF!</v>
      </c>
      <c r="N68" s="4491" t="e">
        <f>#REF!</f>
        <v>#REF!</v>
      </c>
      <c r="O68" s="3899" t="e">
        <f>#REF!</f>
        <v>#REF!</v>
      </c>
      <c r="P68" s="4491" t="e">
        <f>#REF!</f>
        <v>#REF!</v>
      </c>
      <c r="Q68" s="3899" t="e">
        <f>#REF!</f>
        <v>#REF!</v>
      </c>
      <c r="R68" s="4491" t="e">
        <f>#REF!</f>
        <v>#REF!</v>
      </c>
      <c r="S68" s="3899" t="s">
        <v>454</v>
      </c>
      <c r="T68" s="3899" t="e">
        <f>#REF!</f>
        <v>#REF!</v>
      </c>
      <c r="U68" s="3899" t="e">
        <f>#REF!</f>
        <v>#REF!</v>
      </c>
      <c r="V68" s="3899" t="e">
        <f>#REF!</f>
        <v>#REF!</v>
      </c>
      <c r="W68" s="3899" t="e">
        <f>#REF!</f>
        <v>#REF!</v>
      </c>
      <c r="X68" s="3899" t="e">
        <f>#REF!</f>
        <v>#REF!</v>
      </c>
      <c r="Y68" s="3899" t="e">
        <f>#REF!</f>
        <v>#REF!</v>
      </c>
      <c r="Z68" s="3899" t="e">
        <f>#REF!</f>
        <v>#REF!</v>
      </c>
      <c r="AA68" s="3899" t="e">
        <f>#REF!</f>
        <v>#REF!</v>
      </c>
    </row>
    <row r="69" spans="1:48" s="718" customFormat="1" ht="30" customHeight="1" x14ac:dyDescent="0.25">
      <c r="A69" s="4675"/>
      <c r="B69" s="4679"/>
      <c r="C69" s="4578" t="s">
        <v>905</v>
      </c>
      <c r="D69" s="3901">
        <f t="shared" ref="D69" si="97">D79-2</f>
        <v>44097</v>
      </c>
      <c r="E69" s="3901">
        <f t="shared" si="89"/>
        <v>44111</v>
      </c>
      <c r="F69" s="3901" t="s">
        <v>454</v>
      </c>
      <c r="G69" s="3901">
        <f t="shared" ref="G69:J69" si="98">G79-2</f>
        <v>44132</v>
      </c>
      <c r="H69" s="3901">
        <f>G69+7</f>
        <v>44139</v>
      </c>
      <c r="I69" s="3901">
        <f t="shared" si="98"/>
        <v>44167</v>
      </c>
      <c r="J69" s="3903">
        <f t="shared" si="98"/>
        <v>44223</v>
      </c>
      <c r="K69" s="3901">
        <f>K70-1</f>
        <v>44251</v>
      </c>
      <c r="L69" s="4492">
        <f t="shared" ref="L69:R69" si="99">L70-1</f>
        <v>44279</v>
      </c>
      <c r="M69" s="3901">
        <f t="shared" si="99"/>
        <v>44314</v>
      </c>
      <c r="N69" s="4492">
        <f t="shared" si="99"/>
        <v>44349</v>
      </c>
      <c r="O69" s="3901">
        <f t="shared" si="99"/>
        <v>44377</v>
      </c>
      <c r="P69" s="4492">
        <f t="shared" si="99"/>
        <v>44405</v>
      </c>
      <c r="Q69" s="3901">
        <f>Q70-1</f>
        <v>44440</v>
      </c>
      <c r="R69" s="4492">
        <f t="shared" si="99"/>
        <v>44468</v>
      </c>
      <c r="S69" s="3901" t="s">
        <v>454</v>
      </c>
      <c r="T69" s="3901">
        <f t="shared" ref="T69:AA69" si="100">T70-1</f>
        <v>44517</v>
      </c>
      <c r="U69" s="3901">
        <f t="shared" si="100"/>
        <v>44545</v>
      </c>
      <c r="V69" s="3901">
        <f t="shared" si="100"/>
        <v>44587</v>
      </c>
      <c r="W69" s="3901">
        <f t="shared" si="100"/>
        <v>44622</v>
      </c>
      <c r="X69" s="3901">
        <f t="shared" si="100"/>
        <v>44650</v>
      </c>
      <c r="Y69" s="3901">
        <f t="shared" si="100"/>
        <v>44685</v>
      </c>
      <c r="Z69" s="3901">
        <f t="shared" si="100"/>
        <v>44713</v>
      </c>
      <c r="AA69" s="3901">
        <f t="shared" si="100"/>
        <v>44741</v>
      </c>
    </row>
    <row r="70" spans="1:48" s="3150" customFormat="1" ht="30" customHeight="1" x14ac:dyDescent="0.25">
      <c r="A70" s="4675"/>
      <c r="B70" s="4679"/>
      <c r="C70" s="4579" t="s">
        <v>906</v>
      </c>
      <c r="D70" s="3904">
        <f>D69+1</f>
        <v>44098</v>
      </c>
      <c r="E70" s="3904">
        <f t="shared" si="89"/>
        <v>44112</v>
      </c>
      <c r="F70" s="3920" t="s">
        <v>454</v>
      </c>
      <c r="G70" s="3904">
        <f>G69+1</f>
        <v>44133</v>
      </c>
      <c r="H70" s="3904">
        <f t="shared" ref="H70:H139" si="101">G70+7</f>
        <v>44140</v>
      </c>
      <c r="I70" s="3904">
        <f>I69+1</f>
        <v>44168</v>
      </c>
      <c r="J70" s="3905">
        <f>J69+1</f>
        <v>44224</v>
      </c>
      <c r="K70" s="3904">
        <f>K79-1</f>
        <v>44252</v>
      </c>
      <c r="L70" s="4493">
        <f t="shared" ref="L70:R70" si="102">L79-1</f>
        <v>44280</v>
      </c>
      <c r="M70" s="3904">
        <f t="shared" si="102"/>
        <v>44315</v>
      </c>
      <c r="N70" s="4493">
        <f t="shared" si="102"/>
        <v>44350</v>
      </c>
      <c r="O70" s="3904">
        <f t="shared" si="102"/>
        <v>44378</v>
      </c>
      <c r="P70" s="4493">
        <f t="shared" si="102"/>
        <v>44406</v>
      </c>
      <c r="Q70" s="3904">
        <f t="shared" si="102"/>
        <v>44441</v>
      </c>
      <c r="R70" s="4493">
        <f t="shared" si="102"/>
        <v>44469</v>
      </c>
      <c r="S70" s="3920" t="s">
        <v>454</v>
      </c>
      <c r="T70" s="3904">
        <f t="shared" ref="T70:AA70" si="103">T79-1</f>
        <v>44518</v>
      </c>
      <c r="U70" s="3904">
        <f t="shared" si="103"/>
        <v>44546</v>
      </c>
      <c r="V70" s="3904">
        <f t="shared" si="103"/>
        <v>44588</v>
      </c>
      <c r="W70" s="3904">
        <f t="shared" si="103"/>
        <v>44623</v>
      </c>
      <c r="X70" s="3904">
        <f t="shared" si="103"/>
        <v>44651</v>
      </c>
      <c r="Y70" s="3904">
        <f t="shared" si="103"/>
        <v>44686</v>
      </c>
      <c r="Z70" s="3904">
        <f t="shared" si="103"/>
        <v>44714</v>
      </c>
      <c r="AA70" s="3904">
        <f t="shared" si="103"/>
        <v>44742</v>
      </c>
    </row>
    <row r="71" spans="1:48" ht="30" hidden="1" customHeight="1" x14ac:dyDescent="0.25">
      <c r="A71" s="4675"/>
      <c r="B71" s="4679"/>
      <c r="C71" s="565" t="s">
        <v>197</v>
      </c>
      <c r="D71" s="3906"/>
      <c r="E71" s="3906">
        <f t="shared" si="89"/>
        <v>14</v>
      </c>
      <c r="F71" s="3906" t="s">
        <v>454</v>
      </c>
      <c r="G71" s="3906"/>
      <c r="H71" s="3906">
        <f t="shared" si="101"/>
        <v>7</v>
      </c>
      <c r="I71" s="3906"/>
      <c r="J71" s="3907"/>
      <c r="K71" s="3906"/>
      <c r="L71" s="4494"/>
      <c r="M71" s="3906"/>
      <c r="N71" s="4494"/>
      <c r="O71" s="3906"/>
      <c r="P71" s="4494"/>
      <c r="Q71" s="3906"/>
      <c r="R71" s="4494"/>
      <c r="S71" s="3906" t="s">
        <v>454</v>
      </c>
      <c r="T71" s="3906"/>
      <c r="U71" s="3906"/>
      <c r="V71" s="3906"/>
      <c r="W71" s="3906"/>
      <c r="X71" s="3906"/>
      <c r="Y71" s="3906"/>
      <c r="Z71" s="3906"/>
      <c r="AA71" s="3906"/>
    </row>
    <row r="72" spans="1:48" ht="30" customHeight="1" x14ac:dyDescent="0.25">
      <c r="A72" s="4675"/>
      <c r="B72" s="4679"/>
      <c r="C72" s="1286" t="s">
        <v>656</v>
      </c>
      <c r="D72" s="3908" t="s">
        <v>107</v>
      </c>
      <c r="E72" s="3908" t="s">
        <v>107</v>
      </c>
      <c r="F72" s="3908" t="s">
        <v>454</v>
      </c>
      <c r="G72" s="3908" t="s">
        <v>107</v>
      </c>
      <c r="H72" s="3908" t="s">
        <v>107</v>
      </c>
      <c r="I72" s="3908">
        <v>44169</v>
      </c>
      <c r="J72" s="3909" t="s">
        <v>107</v>
      </c>
      <c r="K72" s="3908">
        <f>K96-14</f>
        <v>44259</v>
      </c>
      <c r="L72" s="4013">
        <f t="shared" ref="L72:R72" si="104">L96-14</f>
        <v>44287</v>
      </c>
      <c r="M72" s="3908">
        <f t="shared" si="104"/>
        <v>44322</v>
      </c>
      <c r="N72" s="4013">
        <f t="shared" si="104"/>
        <v>44357</v>
      </c>
      <c r="O72" s="3908">
        <f t="shared" si="104"/>
        <v>44385</v>
      </c>
      <c r="P72" s="4013">
        <f t="shared" si="104"/>
        <v>44413</v>
      </c>
      <c r="Q72" s="3908">
        <f t="shared" si="104"/>
        <v>44448</v>
      </c>
      <c r="R72" s="4013">
        <f t="shared" si="104"/>
        <v>44476</v>
      </c>
      <c r="S72" s="3908" t="s">
        <v>454</v>
      </c>
      <c r="T72" s="3908">
        <f t="shared" ref="T72:AA72" si="105">T96-14</f>
        <v>44525</v>
      </c>
      <c r="U72" s="3908">
        <f t="shared" si="105"/>
        <v>44553</v>
      </c>
      <c r="V72" s="3908">
        <f t="shared" si="105"/>
        <v>44595</v>
      </c>
      <c r="W72" s="3908">
        <f t="shared" si="105"/>
        <v>44630</v>
      </c>
      <c r="X72" s="3908">
        <f t="shared" si="105"/>
        <v>44658</v>
      </c>
      <c r="Y72" s="3908">
        <f t="shared" si="105"/>
        <v>44693</v>
      </c>
      <c r="Z72" s="3908">
        <f t="shared" si="105"/>
        <v>44721</v>
      </c>
      <c r="AA72" s="3908">
        <f t="shared" si="105"/>
        <v>44749</v>
      </c>
    </row>
    <row r="73" spans="1:48" ht="30" customHeight="1" x14ac:dyDescent="0.25">
      <c r="A73" s="4675"/>
      <c r="B73" s="4679"/>
      <c r="C73" s="537" t="s">
        <v>189</v>
      </c>
      <c r="D73" s="3910">
        <f>D69+7</f>
        <v>44104</v>
      </c>
      <c r="E73" s="3910">
        <f t="shared" ref="E73:E96" si="106">D73+14</f>
        <v>44118</v>
      </c>
      <c r="F73" s="3887" t="s">
        <v>454</v>
      </c>
      <c r="G73" s="3910">
        <f>G69+7</f>
        <v>44139</v>
      </c>
      <c r="H73" s="3910">
        <f t="shared" si="101"/>
        <v>44146</v>
      </c>
      <c r="I73" s="3910">
        <f>I69+7</f>
        <v>44174</v>
      </c>
      <c r="J73" s="3911">
        <f>J69+7</f>
        <v>44230</v>
      </c>
      <c r="K73" s="3910">
        <f>K69+7</f>
        <v>44258</v>
      </c>
      <c r="L73" s="4495">
        <f t="shared" ref="L73:R73" si="107">L69+7</f>
        <v>44286</v>
      </c>
      <c r="M73" s="3910">
        <f t="shared" si="107"/>
        <v>44321</v>
      </c>
      <c r="N73" s="4495">
        <f t="shared" si="107"/>
        <v>44356</v>
      </c>
      <c r="O73" s="3910">
        <f t="shared" si="107"/>
        <v>44384</v>
      </c>
      <c r="P73" s="4495">
        <f t="shared" si="107"/>
        <v>44412</v>
      </c>
      <c r="Q73" s="3910">
        <f t="shared" si="107"/>
        <v>44447</v>
      </c>
      <c r="R73" s="4495">
        <f t="shared" si="107"/>
        <v>44475</v>
      </c>
      <c r="S73" s="3887" t="s">
        <v>454</v>
      </c>
      <c r="T73" s="3910">
        <f t="shared" ref="T73:AA73" si="108">T69+7</f>
        <v>44524</v>
      </c>
      <c r="U73" s="3910">
        <f t="shared" si="108"/>
        <v>44552</v>
      </c>
      <c r="V73" s="3910">
        <f t="shared" si="108"/>
        <v>44594</v>
      </c>
      <c r="W73" s="3910">
        <f t="shared" si="108"/>
        <v>44629</v>
      </c>
      <c r="X73" s="3910">
        <f t="shared" si="108"/>
        <v>44657</v>
      </c>
      <c r="Y73" s="3910">
        <f t="shared" si="108"/>
        <v>44692</v>
      </c>
      <c r="Z73" s="3910">
        <f t="shared" si="108"/>
        <v>44720</v>
      </c>
      <c r="AA73" s="3910">
        <f t="shared" si="108"/>
        <v>44748</v>
      </c>
    </row>
    <row r="74" spans="1:48" ht="30" customHeight="1" x14ac:dyDescent="0.25">
      <c r="A74" s="4675"/>
      <c r="B74" s="4679"/>
      <c r="C74" s="538" t="s">
        <v>219</v>
      </c>
      <c r="D74" s="3878">
        <f t="shared" ref="D74" si="109">D73+2</f>
        <v>44106</v>
      </c>
      <c r="E74" s="3878">
        <f t="shared" si="106"/>
        <v>44120</v>
      </c>
      <c r="F74" s="3891" t="s">
        <v>454</v>
      </c>
      <c r="G74" s="3878">
        <f t="shared" ref="G74:R74" si="110">G73+2</f>
        <v>44141</v>
      </c>
      <c r="H74" s="3878">
        <f t="shared" si="101"/>
        <v>44148</v>
      </c>
      <c r="I74" s="3878">
        <f t="shared" si="110"/>
        <v>44176</v>
      </c>
      <c r="J74" s="3879">
        <f t="shared" si="110"/>
        <v>44232</v>
      </c>
      <c r="K74" s="3878">
        <f t="shared" si="110"/>
        <v>44260</v>
      </c>
      <c r="L74" s="4082">
        <f t="shared" si="110"/>
        <v>44288</v>
      </c>
      <c r="M74" s="3878">
        <f t="shared" si="110"/>
        <v>44323</v>
      </c>
      <c r="N74" s="4082">
        <f t="shared" si="110"/>
        <v>44358</v>
      </c>
      <c r="O74" s="3878">
        <f t="shared" si="110"/>
        <v>44386</v>
      </c>
      <c r="P74" s="4082">
        <f t="shared" si="110"/>
        <v>44414</v>
      </c>
      <c r="Q74" s="3878">
        <f t="shared" si="110"/>
        <v>44449</v>
      </c>
      <c r="R74" s="4082">
        <f t="shared" si="110"/>
        <v>44477</v>
      </c>
      <c r="S74" s="3891" t="s">
        <v>454</v>
      </c>
      <c r="T74" s="3878">
        <f t="shared" ref="T74:AA74" si="111">T73+2</f>
        <v>44526</v>
      </c>
      <c r="U74" s="3878">
        <f t="shared" si="111"/>
        <v>44554</v>
      </c>
      <c r="V74" s="3878">
        <f t="shared" si="111"/>
        <v>44596</v>
      </c>
      <c r="W74" s="3878">
        <f t="shared" si="111"/>
        <v>44631</v>
      </c>
      <c r="X74" s="3878">
        <f t="shared" si="111"/>
        <v>44659</v>
      </c>
      <c r="Y74" s="3878">
        <f t="shared" si="111"/>
        <v>44694</v>
      </c>
      <c r="Z74" s="3878">
        <f t="shared" si="111"/>
        <v>44722</v>
      </c>
      <c r="AA74" s="3878">
        <f t="shared" si="111"/>
        <v>44750</v>
      </c>
    </row>
    <row r="75" spans="1:48" ht="30" customHeight="1" x14ac:dyDescent="0.25">
      <c r="A75" s="4675"/>
      <c r="B75" s="4679"/>
      <c r="C75" s="538" t="s">
        <v>220</v>
      </c>
      <c r="D75" s="3880">
        <f t="shared" ref="D75" si="112">D74</f>
        <v>44106</v>
      </c>
      <c r="E75" s="3880">
        <f t="shared" si="106"/>
        <v>44120</v>
      </c>
      <c r="F75" s="3876" t="s">
        <v>454</v>
      </c>
      <c r="G75" s="3880">
        <f t="shared" ref="G75:R75" si="113">G74</f>
        <v>44141</v>
      </c>
      <c r="H75" s="3880">
        <f t="shared" si="101"/>
        <v>44148</v>
      </c>
      <c r="I75" s="3880">
        <f t="shared" si="113"/>
        <v>44176</v>
      </c>
      <c r="J75" s="3881">
        <f t="shared" si="113"/>
        <v>44232</v>
      </c>
      <c r="K75" s="3880">
        <f t="shared" si="113"/>
        <v>44260</v>
      </c>
      <c r="L75" s="4486">
        <f t="shared" si="113"/>
        <v>44288</v>
      </c>
      <c r="M75" s="3880">
        <f t="shared" si="113"/>
        <v>44323</v>
      </c>
      <c r="N75" s="4486">
        <f t="shared" si="113"/>
        <v>44358</v>
      </c>
      <c r="O75" s="3880">
        <f t="shared" si="113"/>
        <v>44386</v>
      </c>
      <c r="P75" s="4486">
        <f t="shared" si="113"/>
        <v>44414</v>
      </c>
      <c r="Q75" s="3880">
        <f t="shared" si="113"/>
        <v>44449</v>
      </c>
      <c r="R75" s="4486">
        <f t="shared" si="113"/>
        <v>44477</v>
      </c>
      <c r="S75" s="3876" t="s">
        <v>454</v>
      </c>
      <c r="T75" s="3880">
        <f t="shared" ref="T75:AA75" si="114">T74</f>
        <v>44526</v>
      </c>
      <c r="U75" s="3880">
        <f t="shared" si="114"/>
        <v>44554</v>
      </c>
      <c r="V75" s="3880">
        <f t="shared" si="114"/>
        <v>44596</v>
      </c>
      <c r="W75" s="3880">
        <f t="shared" si="114"/>
        <v>44631</v>
      </c>
      <c r="X75" s="3880">
        <f t="shared" si="114"/>
        <v>44659</v>
      </c>
      <c r="Y75" s="3880">
        <f t="shared" si="114"/>
        <v>44694</v>
      </c>
      <c r="Z75" s="3880">
        <f t="shared" si="114"/>
        <v>44722</v>
      </c>
      <c r="AA75" s="3880">
        <f t="shared" si="114"/>
        <v>44750</v>
      </c>
    </row>
    <row r="76" spans="1:48" ht="30" hidden="1" customHeight="1" x14ac:dyDescent="0.25">
      <c r="A76" s="4675"/>
      <c r="B76" s="4679"/>
      <c r="C76" s="1806" t="s">
        <v>536</v>
      </c>
      <c r="D76" s="3870">
        <f t="shared" ref="D76" si="115">D70+10</f>
        <v>44108</v>
      </c>
      <c r="E76" s="3870">
        <f t="shared" si="106"/>
        <v>44122</v>
      </c>
      <c r="F76" s="3870" t="s">
        <v>454</v>
      </c>
      <c r="G76" s="3870">
        <f t="shared" ref="G76:R76" si="116">G70+10</f>
        <v>44143</v>
      </c>
      <c r="H76" s="3870">
        <f t="shared" si="101"/>
        <v>44150</v>
      </c>
      <c r="I76" s="3870">
        <f t="shared" si="116"/>
        <v>44178</v>
      </c>
      <c r="J76" s="3872">
        <f t="shared" si="116"/>
        <v>44234</v>
      </c>
      <c r="K76" s="3870">
        <f t="shared" si="116"/>
        <v>44262</v>
      </c>
      <c r="L76" s="3993">
        <f t="shared" si="116"/>
        <v>44290</v>
      </c>
      <c r="M76" s="3870">
        <f t="shared" si="116"/>
        <v>44325</v>
      </c>
      <c r="N76" s="3993">
        <f t="shared" si="116"/>
        <v>44360</v>
      </c>
      <c r="O76" s="3870">
        <f t="shared" si="116"/>
        <v>44388</v>
      </c>
      <c r="P76" s="3993">
        <f t="shared" si="116"/>
        <v>44416</v>
      </c>
      <c r="Q76" s="3870">
        <f t="shared" si="116"/>
        <v>44451</v>
      </c>
      <c r="R76" s="3993">
        <f t="shared" si="116"/>
        <v>44479</v>
      </c>
      <c r="S76" s="3870" t="s">
        <v>454</v>
      </c>
      <c r="T76" s="3870">
        <f t="shared" ref="T76:AA76" si="117">T70+10</f>
        <v>44528</v>
      </c>
      <c r="U76" s="3870">
        <f t="shared" si="117"/>
        <v>44556</v>
      </c>
      <c r="V76" s="3870">
        <f t="shared" si="117"/>
        <v>44598</v>
      </c>
      <c r="W76" s="3870">
        <f t="shared" si="117"/>
        <v>44633</v>
      </c>
      <c r="X76" s="3870">
        <f t="shared" si="117"/>
        <v>44661</v>
      </c>
      <c r="Y76" s="3870">
        <f t="shared" si="117"/>
        <v>44696</v>
      </c>
      <c r="Z76" s="3870">
        <f t="shared" si="117"/>
        <v>44724</v>
      </c>
      <c r="AA76" s="3870">
        <f t="shared" si="117"/>
        <v>44752</v>
      </c>
    </row>
    <row r="77" spans="1:48" ht="30" customHeight="1" x14ac:dyDescent="0.25">
      <c r="A77" s="4675"/>
      <c r="B77" s="4679"/>
      <c r="C77" s="543" t="s">
        <v>146</v>
      </c>
      <c r="D77" s="3912">
        <f t="shared" ref="D77" si="118">D97</f>
        <v>44103</v>
      </c>
      <c r="E77" s="3912">
        <f t="shared" si="106"/>
        <v>44117</v>
      </c>
      <c r="F77" s="4356" t="s">
        <v>454</v>
      </c>
      <c r="G77" s="3912">
        <f t="shared" ref="G77:R77" si="119">G97</f>
        <v>44138</v>
      </c>
      <c r="H77" s="3912">
        <f t="shared" si="101"/>
        <v>44145</v>
      </c>
      <c r="I77" s="3912">
        <f t="shared" si="119"/>
        <v>44173</v>
      </c>
      <c r="J77" s="3913">
        <f t="shared" si="119"/>
        <v>44229</v>
      </c>
      <c r="K77" s="3912">
        <f t="shared" si="119"/>
        <v>44260</v>
      </c>
      <c r="L77" s="4496">
        <f t="shared" si="119"/>
        <v>44290</v>
      </c>
      <c r="M77" s="3912">
        <f t="shared" si="119"/>
        <v>44321</v>
      </c>
      <c r="N77" s="4496">
        <f t="shared" si="119"/>
        <v>44352</v>
      </c>
      <c r="O77" s="3912">
        <f t="shared" si="119"/>
        <v>44382</v>
      </c>
      <c r="P77" s="4496">
        <f t="shared" si="119"/>
        <v>44413</v>
      </c>
      <c r="Q77" s="3912">
        <f t="shared" si="119"/>
        <v>44443</v>
      </c>
      <c r="R77" s="4496">
        <f t="shared" si="119"/>
        <v>44474</v>
      </c>
      <c r="S77" s="4356" t="s">
        <v>454</v>
      </c>
      <c r="T77" s="3912">
        <f t="shared" ref="T77:AA77" si="120">T97</f>
        <v>44533</v>
      </c>
      <c r="U77" s="3912">
        <f t="shared" si="120"/>
        <v>44564</v>
      </c>
      <c r="V77" s="3912">
        <f t="shared" si="120"/>
        <v>44594</v>
      </c>
      <c r="W77" s="3912">
        <f t="shared" si="120"/>
        <v>44625</v>
      </c>
      <c r="X77" s="3912">
        <f t="shared" si="120"/>
        <v>44655</v>
      </c>
      <c r="Y77" s="3912">
        <f t="shared" si="120"/>
        <v>44686</v>
      </c>
      <c r="Z77" s="3912">
        <f t="shared" si="120"/>
        <v>44717</v>
      </c>
      <c r="AA77" s="3912">
        <f t="shared" si="120"/>
        <v>44747</v>
      </c>
    </row>
    <row r="78" spans="1:48" ht="30" hidden="1" customHeight="1" x14ac:dyDescent="0.25">
      <c r="A78" s="4675"/>
      <c r="B78" s="4679"/>
      <c r="C78" s="1806" t="s">
        <v>196</v>
      </c>
      <c r="D78" s="3914">
        <f t="shared" ref="D78" si="121">D76+4</f>
        <v>44112</v>
      </c>
      <c r="E78" s="3914">
        <f t="shared" si="106"/>
        <v>44126</v>
      </c>
      <c r="F78" s="3870" t="s">
        <v>454</v>
      </c>
      <c r="G78" s="3914">
        <f t="shared" ref="G78:R78" si="122">G76+4</f>
        <v>44147</v>
      </c>
      <c r="H78" s="3914">
        <f t="shared" si="101"/>
        <v>44154</v>
      </c>
      <c r="I78" s="3914">
        <f t="shared" si="122"/>
        <v>44182</v>
      </c>
      <c r="J78" s="3915">
        <f t="shared" si="122"/>
        <v>44238</v>
      </c>
      <c r="K78" s="3914">
        <f t="shared" si="122"/>
        <v>44266</v>
      </c>
      <c r="L78" s="4497">
        <f t="shared" si="122"/>
        <v>44294</v>
      </c>
      <c r="M78" s="3914">
        <f t="shared" si="122"/>
        <v>44329</v>
      </c>
      <c r="N78" s="4497">
        <f t="shared" si="122"/>
        <v>44364</v>
      </c>
      <c r="O78" s="3914">
        <f t="shared" si="122"/>
        <v>44392</v>
      </c>
      <c r="P78" s="4497">
        <f t="shared" si="122"/>
        <v>44420</v>
      </c>
      <c r="Q78" s="3914">
        <f t="shared" si="122"/>
        <v>44455</v>
      </c>
      <c r="R78" s="4497">
        <f t="shared" si="122"/>
        <v>44483</v>
      </c>
      <c r="S78" s="3870" t="s">
        <v>454</v>
      </c>
      <c r="T78" s="3914">
        <f t="shared" ref="T78:AA78" si="123">T76+4</f>
        <v>44532</v>
      </c>
      <c r="U78" s="3914">
        <f t="shared" si="123"/>
        <v>44560</v>
      </c>
      <c r="V78" s="3914">
        <f t="shared" si="123"/>
        <v>44602</v>
      </c>
      <c r="W78" s="3914">
        <f t="shared" si="123"/>
        <v>44637</v>
      </c>
      <c r="X78" s="3914">
        <f t="shared" si="123"/>
        <v>44665</v>
      </c>
      <c r="Y78" s="3914">
        <f t="shared" si="123"/>
        <v>44700</v>
      </c>
      <c r="Z78" s="3914">
        <f t="shared" si="123"/>
        <v>44728</v>
      </c>
      <c r="AA78" s="3914">
        <f t="shared" si="123"/>
        <v>44756</v>
      </c>
    </row>
    <row r="79" spans="1:48" s="4662" customFormat="1" ht="30" customHeight="1" x14ac:dyDescent="0.25">
      <c r="A79" s="4675"/>
      <c r="B79" s="4679"/>
      <c r="C79" s="4579" t="s">
        <v>907</v>
      </c>
      <c r="D79" s="1896">
        <f t="shared" ref="D79" si="124">D98-4</f>
        <v>44099</v>
      </c>
      <c r="E79" s="1896">
        <f t="shared" si="106"/>
        <v>44113</v>
      </c>
      <c r="F79" s="1852" t="s">
        <v>454</v>
      </c>
      <c r="G79" s="1896">
        <f t="shared" ref="G79:J79" si="125">G98-4</f>
        <v>44134</v>
      </c>
      <c r="H79" s="1896">
        <f t="shared" si="101"/>
        <v>44141</v>
      </c>
      <c r="I79" s="1896">
        <f t="shared" si="125"/>
        <v>44169</v>
      </c>
      <c r="J79" s="4400">
        <f t="shared" si="125"/>
        <v>44225</v>
      </c>
      <c r="K79" s="1896">
        <f>K80-5</f>
        <v>44253</v>
      </c>
      <c r="L79" s="1897">
        <f t="shared" ref="L79:AA79" si="126">L80-5</f>
        <v>44281</v>
      </c>
      <c r="M79" s="1896">
        <f t="shared" si="126"/>
        <v>44316</v>
      </c>
      <c r="N79" s="1897">
        <f t="shared" si="126"/>
        <v>44351</v>
      </c>
      <c r="O79" s="1896">
        <f t="shared" si="126"/>
        <v>44379</v>
      </c>
      <c r="P79" s="1897">
        <f t="shared" si="126"/>
        <v>44407</v>
      </c>
      <c r="Q79" s="1896">
        <f t="shared" si="126"/>
        <v>44442</v>
      </c>
      <c r="R79" s="1897">
        <f t="shared" si="126"/>
        <v>44470</v>
      </c>
      <c r="S79" s="4349" t="s">
        <v>454</v>
      </c>
      <c r="T79" s="1896">
        <f t="shared" si="126"/>
        <v>44519</v>
      </c>
      <c r="U79" s="1896">
        <f t="shared" si="126"/>
        <v>44547</v>
      </c>
      <c r="V79" s="1896">
        <f t="shared" si="126"/>
        <v>44589</v>
      </c>
      <c r="W79" s="1896">
        <f t="shared" si="126"/>
        <v>44624</v>
      </c>
      <c r="X79" s="1896">
        <f t="shared" si="126"/>
        <v>44652</v>
      </c>
      <c r="Y79" s="1896">
        <f t="shared" si="126"/>
        <v>44687</v>
      </c>
      <c r="Z79" s="1896">
        <f t="shared" si="126"/>
        <v>44715</v>
      </c>
      <c r="AA79" s="1896">
        <f t="shared" si="126"/>
        <v>44743</v>
      </c>
      <c r="AB79" s="4662" t="s">
        <v>723</v>
      </c>
      <c r="AV79" s="4662" t="s">
        <v>723</v>
      </c>
    </row>
    <row r="80" spans="1:48" ht="30" customHeight="1" x14ac:dyDescent="0.25">
      <c r="A80" s="4675"/>
      <c r="B80" s="4679"/>
      <c r="C80" s="4402" t="s">
        <v>999</v>
      </c>
      <c r="D80" s="4372">
        <f t="shared" ref="D80" si="127">D79+5</f>
        <v>44104</v>
      </c>
      <c r="E80" s="4372">
        <f t="shared" si="106"/>
        <v>44118</v>
      </c>
      <c r="F80" s="4373" t="s">
        <v>454</v>
      </c>
      <c r="G80" s="4372">
        <f t="shared" ref="G80" si="128">G79+5</f>
        <v>44139</v>
      </c>
      <c r="H80" s="4372">
        <f t="shared" si="101"/>
        <v>44146</v>
      </c>
      <c r="I80" s="4372">
        <f t="shared" ref="I80:J80" si="129">I79+5</f>
        <v>44174</v>
      </c>
      <c r="J80" s="4394">
        <f t="shared" si="129"/>
        <v>44230</v>
      </c>
      <c r="K80" s="4372">
        <f>K81-1</f>
        <v>44258</v>
      </c>
      <c r="L80" s="4371">
        <f t="shared" ref="L80:AA80" si="130">L81-1</f>
        <v>44286</v>
      </c>
      <c r="M80" s="4372">
        <f t="shared" si="130"/>
        <v>44321</v>
      </c>
      <c r="N80" s="4371">
        <f t="shared" si="130"/>
        <v>44356</v>
      </c>
      <c r="O80" s="4372">
        <f t="shared" si="130"/>
        <v>44384</v>
      </c>
      <c r="P80" s="4371">
        <f t="shared" si="130"/>
        <v>44412</v>
      </c>
      <c r="Q80" s="4372">
        <f t="shared" si="130"/>
        <v>44447</v>
      </c>
      <c r="R80" s="4371">
        <f t="shared" si="130"/>
        <v>44475</v>
      </c>
      <c r="S80" s="4381" t="s">
        <v>454</v>
      </c>
      <c r="T80" s="4372">
        <f t="shared" si="130"/>
        <v>44524</v>
      </c>
      <c r="U80" s="4372">
        <f t="shared" si="130"/>
        <v>44552</v>
      </c>
      <c r="V80" s="4372">
        <f t="shared" si="130"/>
        <v>44594</v>
      </c>
      <c r="W80" s="4372">
        <f t="shared" si="130"/>
        <v>44629</v>
      </c>
      <c r="X80" s="4372">
        <f t="shared" si="130"/>
        <v>44657</v>
      </c>
      <c r="Y80" s="4372">
        <f t="shared" si="130"/>
        <v>44692</v>
      </c>
      <c r="Z80" s="4372">
        <f t="shared" si="130"/>
        <v>44720</v>
      </c>
      <c r="AA80" s="4372">
        <f t="shared" si="130"/>
        <v>44748</v>
      </c>
      <c r="AB80" s="15" t="s">
        <v>997</v>
      </c>
    </row>
    <row r="81" spans="1:28" ht="30" customHeight="1" x14ac:dyDescent="0.25">
      <c r="A81" s="4675"/>
      <c r="B81" s="4679"/>
      <c r="C81" s="4402" t="s">
        <v>1014</v>
      </c>
      <c r="D81" s="4372">
        <f t="shared" ref="D81" si="131">D80+1</f>
        <v>44105</v>
      </c>
      <c r="E81" s="4372">
        <f t="shared" si="106"/>
        <v>44119</v>
      </c>
      <c r="F81" s="4373" t="s">
        <v>454</v>
      </c>
      <c r="G81" s="4372">
        <f t="shared" ref="G81" si="132">G80+1</f>
        <v>44140</v>
      </c>
      <c r="H81" s="4372">
        <f t="shared" si="101"/>
        <v>44147</v>
      </c>
      <c r="I81" s="4372">
        <f t="shared" ref="I81:J81" si="133">I80+1</f>
        <v>44175</v>
      </c>
      <c r="J81" s="4394">
        <f t="shared" si="133"/>
        <v>44231</v>
      </c>
      <c r="K81" s="4372">
        <f>K82-5</f>
        <v>44259</v>
      </c>
      <c r="L81" s="4371">
        <f t="shared" ref="L81:AA81" si="134">L82-5</f>
        <v>44287</v>
      </c>
      <c r="M81" s="4372">
        <f t="shared" si="134"/>
        <v>44322</v>
      </c>
      <c r="N81" s="4371">
        <f t="shared" si="134"/>
        <v>44357</v>
      </c>
      <c r="O81" s="4372">
        <f t="shared" si="134"/>
        <v>44385</v>
      </c>
      <c r="P81" s="4371">
        <f t="shared" si="134"/>
        <v>44413</v>
      </c>
      <c r="Q81" s="4372">
        <f t="shared" si="134"/>
        <v>44448</v>
      </c>
      <c r="R81" s="4371">
        <f t="shared" si="134"/>
        <v>44476</v>
      </c>
      <c r="S81" s="4381" t="s">
        <v>454</v>
      </c>
      <c r="T81" s="4372">
        <f t="shared" si="134"/>
        <v>44525</v>
      </c>
      <c r="U81" s="4372">
        <f t="shared" si="134"/>
        <v>44553</v>
      </c>
      <c r="V81" s="4372">
        <f t="shared" si="134"/>
        <v>44595</v>
      </c>
      <c r="W81" s="4372">
        <f t="shared" si="134"/>
        <v>44630</v>
      </c>
      <c r="X81" s="4372">
        <f t="shared" si="134"/>
        <v>44658</v>
      </c>
      <c r="Y81" s="4372">
        <f t="shared" si="134"/>
        <v>44693</v>
      </c>
      <c r="Z81" s="4372">
        <f t="shared" si="134"/>
        <v>44721</v>
      </c>
      <c r="AA81" s="4372">
        <f t="shared" si="134"/>
        <v>44749</v>
      </c>
      <c r="AB81" s="15" t="s">
        <v>421</v>
      </c>
    </row>
    <row r="82" spans="1:28" ht="30" customHeight="1" x14ac:dyDescent="0.25">
      <c r="A82" s="4675"/>
      <c r="B82" s="4679"/>
      <c r="C82" s="4403" t="s">
        <v>996</v>
      </c>
      <c r="D82" s="4380">
        <f t="shared" ref="D82" si="135">D81+5</f>
        <v>44110</v>
      </c>
      <c r="E82" s="4380">
        <f t="shared" si="106"/>
        <v>44124</v>
      </c>
      <c r="F82" s="4381" t="s">
        <v>454</v>
      </c>
      <c r="G82" s="4380">
        <f t="shared" ref="G82" si="136">G81+5</f>
        <v>44145</v>
      </c>
      <c r="H82" s="4380">
        <f t="shared" si="101"/>
        <v>44152</v>
      </c>
      <c r="I82" s="4380">
        <f t="shared" ref="I82:J82" si="137">I81+5</f>
        <v>44180</v>
      </c>
      <c r="J82" s="4395">
        <f t="shared" si="137"/>
        <v>44236</v>
      </c>
      <c r="K82" s="4380">
        <f>K85-1</f>
        <v>44264</v>
      </c>
      <c r="L82" s="4379">
        <f t="shared" ref="L82:R82" si="138">L85-1</f>
        <v>44292</v>
      </c>
      <c r="M82" s="4380">
        <f t="shared" si="138"/>
        <v>44327</v>
      </c>
      <c r="N82" s="4379">
        <f t="shared" si="138"/>
        <v>44362</v>
      </c>
      <c r="O82" s="4380">
        <f t="shared" si="138"/>
        <v>44390</v>
      </c>
      <c r="P82" s="4379">
        <f t="shared" si="138"/>
        <v>44418</v>
      </c>
      <c r="Q82" s="4380">
        <f t="shared" si="138"/>
        <v>44453</v>
      </c>
      <c r="R82" s="4379">
        <f t="shared" si="138"/>
        <v>44481</v>
      </c>
      <c r="S82" s="4381" t="s">
        <v>454</v>
      </c>
      <c r="T82" s="4380">
        <f t="shared" ref="T82:AA82" si="139">T85-1</f>
        <v>44530</v>
      </c>
      <c r="U82" s="4380">
        <f t="shared" si="139"/>
        <v>44558</v>
      </c>
      <c r="V82" s="4380">
        <f t="shared" si="139"/>
        <v>44600</v>
      </c>
      <c r="W82" s="4380">
        <f t="shared" si="139"/>
        <v>44635</v>
      </c>
      <c r="X82" s="4380">
        <f t="shared" si="139"/>
        <v>44663</v>
      </c>
      <c r="Y82" s="4380">
        <f t="shared" si="139"/>
        <v>44698</v>
      </c>
      <c r="Z82" s="4380">
        <f t="shared" si="139"/>
        <v>44726</v>
      </c>
      <c r="AA82" s="4380">
        <f t="shared" si="139"/>
        <v>44754</v>
      </c>
      <c r="AB82" s="15" t="s">
        <v>998</v>
      </c>
    </row>
    <row r="83" spans="1:28" ht="30" customHeight="1" x14ac:dyDescent="0.25">
      <c r="A83" s="4675"/>
      <c r="B83" s="4679"/>
      <c r="C83" s="4404" t="s">
        <v>1006</v>
      </c>
      <c r="D83" s="4377">
        <f t="shared" ref="D83" si="140">D79+6</f>
        <v>44105</v>
      </c>
      <c r="E83" s="4377">
        <f t="shared" si="106"/>
        <v>44119</v>
      </c>
      <c r="F83" s="4378" t="s">
        <v>454</v>
      </c>
      <c r="G83" s="4377">
        <f t="shared" ref="G83:J83" si="141">G79+6</f>
        <v>44140</v>
      </c>
      <c r="H83" s="4377">
        <f t="shared" si="101"/>
        <v>44147</v>
      </c>
      <c r="I83" s="4377">
        <f t="shared" si="141"/>
        <v>44175</v>
      </c>
      <c r="J83" s="4396">
        <f t="shared" si="141"/>
        <v>44231</v>
      </c>
      <c r="K83" s="4377">
        <f>K84-1</f>
        <v>44259</v>
      </c>
      <c r="L83" s="4376">
        <f t="shared" ref="L83:AA83" si="142">L84-1</f>
        <v>44287</v>
      </c>
      <c r="M83" s="4377">
        <f t="shared" si="142"/>
        <v>44322</v>
      </c>
      <c r="N83" s="4376">
        <f t="shared" si="142"/>
        <v>44357</v>
      </c>
      <c r="O83" s="4377">
        <f t="shared" si="142"/>
        <v>44385</v>
      </c>
      <c r="P83" s="4376">
        <f t="shared" si="142"/>
        <v>44413</v>
      </c>
      <c r="Q83" s="4377">
        <f t="shared" si="142"/>
        <v>44448</v>
      </c>
      <c r="R83" s="4376">
        <f t="shared" si="142"/>
        <v>44476</v>
      </c>
      <c r="S83" s="4384" t="s">
        <v>454</v>
      </c>
      <c r="T83" s="4377">
        <f t="shared" si="142"/>
        <v>44525</v>
      </c>
      <c r="U83" s="4377">
        <f t="shared" si="142"/>
        <v>44553</v>
      </c>
      <c r="V83" s="4377">
        <f t="shared" si="142"/>
        <v>44595</v>
      </c>
      <c r="W83" s="4377">
        <f t="shared" si="142"/>
        <v>44630</v>
      </c>
      <c r="X83" s="4377">
        <f t="shared" si="142"/>
        <v>44658</v>
      </c>
      <c r="Y83" s="4377">
        <f t="shared" si="142"/>
        <v>44693</v>
      </c>
      <c r="Z83" s="4377">
        <f t="shared" si="142"/>
        <v>44721</v>
      </c>
      <c r="AA83" s="4377">
        <f t="shared" si="142"/>
        <v>44749</v>
      </c>
      <c r="AB83" s="15" t="s">
        <v>1000</v>
      </c>
    </row>
    <row r="84" spans="1:28" ht="30" customHeight="1" x14ac:dyDescent="0.25">
      <c r="A84" s="4675"/>
      <c r="B84" s="4679"/>
      <c r="C84" s="4404" t="s">
        <v>1007</v>
      </c>
      <c r="D84" s="4377">
        <f t="shared" ref="D84" si="143">D83+1</f>
        <v>44106</v>
      </c>
      <c r="E84" s="4377">
        <f t="shared" si="106"/>
        <v>44120</v>
      </c>
      <c r="F84" s="4378" t="s">
        <v>454</v>
      </c>
      <c r="G84" s="4377">
        <f t="shared" ref="G84" si="144">G83+1</f>
        <v>44141</v>
      </c>
      <c r="H84" s="4377">
        <f t="shared" si="101"/>
        <v>44148</v>
      </c>
      <c r="I84" s="4377">
        <f t="shared" ref="I84:J84" si="145">I83+1</f>
        <v>44176</v>
      </c>
      <c r="J84" s="4396">
        <f t="shared" si="145"/>
        <v>44232</v>
      </c>
      <c r="K84" s="4377">
        <f>K85-5</f>
        <v>44260</v>
      </c>
      <c r="L84" s="4376">
        <f t="shared" ref="L84:AA84" si="146">L85-5</f>
        <v>44288</v>
      </c>
      <c r="M84" s="4377">
        <f t="shared" si="146"/>
        <v>44323</v>
      </c>
      <c r="N84" s="4376">
        <f t="shared" si="146"/>
        <v>44358</v>
      </c>
      <c r="O84" s="4377">
        <f t="shared" si="146"/>
        <v>44386</v>
      </c>
      <c r="P84" s="4376">
        <f t="shared" si="146"/>
        <v>44414</v>
      </c>
      <c r="Q84" s="4377">
        <f t="shared" si="146"/>
        <v>44449</v>
      </c>
      <c r="R84" s="4376">
        <f t="shared" si="146"/>
        <v>44477</v>
      </c>
      <c r="S84" s="4384" t="s">
        <v>454</v>
      </c>
      <c r="T84" s="4377">
        <f t="shared" si="146"/>
        <v>44526</v>
      </c>
      <c r="U84" s="4377">
        <f t="shared" si="146"/>
        <v>44554</v>
      </c>
      <c r="V84" s="4377">
        <f t="shared" si="146"/>
        <v>44596</v>
      </c>
      <c r="W84" s="4377">
        <f t="shared" si="146"/>
        <v>44631</v>
      </c>
      <c r="X84" s="4377">
        <f t="shared" si="146"/>
        <v>44659</v>
      </c>
      <c r="Y84" s="4377">
        <f t="shared" si="146"/>
        <v>44694</v>
      </c>
      <c r="Z84" s="4377">
        <f t="shared" si="146"/>
        <v>44722</v>
      </c>
      <c r="AA84" s="4377">
        <f t="shared" si="146"/>
        <v>44750</v>
      </c>
      <c r="AB84" s="15" t="s">
        <v>418</v>
      </c>
    </row>
    <row r="85" spans="1:28" ht="30" customHeight="1" x14ac:dyDescent="0.25">
      <c r="A85" s="4675"/>
      <c r="B85" s="4679"/>
      <c r="C85" s="4405" t="s">
        <v>1010</v>
      </c>
      <c r="D85" s="4383">
        <f t="shared" ref="D85" si="147">D84+5</f>
        <v>44111</v>
      </c>
      <c r="E85" s="4383">
        <f t="shared" si="106"/>
        <v>44125</v>
      </c>
      <c r="F85" s="4384" t="s">
        <v>454</v>
      </c>
      <c r="G85" s="4383">
        <f t="shared" ref="G85" si="148">G84+5</f>
        <v>44146</v>
      </c>
      <c r="H85" s="4383">
        <f t="shared" si="101"/>
        <v>44153</v>
      </c>
      <c r="I85" s="4383">
        <f t="shared" ref="I85:J85" si="149">I84+5</f>
        <v>44181</v>
      </c>
      <c r="J85" s="4397">
        <f t="shared" si="149"/>
        <v>44237</v>
      </c>
      <c r="K85" s="4383">
        <f>K88-1</f>
        <v>44265</v>
      </c>
      <c r="L85" s="4382">
        <f t="shared" ref="L85:R85" si="150">L88-1</f>
        <v>44293</v>
      </c>
      <c r="M85" s="4383">
        <f t="shared" si="150"/>
        <v>44328</v>
      </c>
      <c r="N85" s="4382">
        <f t="shared" si="150"/>
        <v>44363</v>
      </c>
      <c r="O85" s="4383">
        <f t="shared" si="150"/>
        <v>44391</v>
      </c>
      <c r="P85" s="4382">
        <f t="shared" si="150"/>
        <v>44419</v>
      </c>
      <c r="Q85" s="4383">
        <f t="shared" si="150"/>
        <v>44454</v>
      </c>
      <c r="R85" s="4382">
        <f t="shared" si="150"/>
        <v>44482</v>
      </c>
      <c r="S85" s="4384" t="s">
        <v>454</v>
      </c>
      <c r="T85" s="4383">
        <f t="shared" ref="T85:AA85" si="151">T88-1</f>
        <v>44531</v>
      </c>
      <c r="U85" s="4383">
        <f t="shared" si="151"/>
        <v>44559</v>
      </c>
      <c r="V85" s="4383">
        <f t="shared" si="151"/>
        <v>44601</v>
      </c>
      <c r="W85" s="4383">
        <f t="shared" si="151"/>
        <v>44636</v>
      </c>
      <c r="X85" s="4383">
        <f t="shared" si="151"/>
        <v>44664</v>
      </c>
      <c r="Y85" s="4383">
        <f t="shared" si="151"/>
        <v>44699</v>
      </c>
      <c r="Z85" s="4383">
        <f t="shared" si="151"/>
        <v>44727</v>
      </c>
      <c r="AA85" s="4383">
        <f t="shared" si="151"/>
        <v>44755</v>
      </c>
      <c r="AB85" s="15" t="s">
        <v>997</v>
      </c>
    </row>
    <row r="86" spans="1:28" ht="30" customHeight="1" x14ac:dyDescent="0.25">
      <c r="A86" s="4675"/>
      <c r="B86" s="4679"/>
      <c r="C86" s="4402" t="s">
        <v>1015</v>
      </c>
      <c r="D86" s="4372">
        <f t="shared" ref="D86" si="152">D79+7</f>
        <v>44106</v>
      </c>
      <c r="E86" s="4372">
        <f t="shared" si="106"/>
        <v>44120</v>
      </c>
      <c r="F86" s="4373" t="s">
        <v>454</v>
      </c>
      <c r="G86" s="4372">
        <f t="shared" ref="G86:J86" si="153">G79+7</f>
        <v>44141</v>
      </c>
      <c r="H86" s="4372">
        <f t="shared" si="101"/>
        <v>44148</v>
      </c>
      <c r="I86" s="4372">
        <f t="shared" si="153"/>
        <v>44176</v>
      </c>
      <c r="J86" s="4394">
        <f t="shared" si="153"/>
        <v>44232</v>
      </c>
      <c r="K86" s="4372">
        <f>K87-3</f>
        <v>44260</v>
      </c>
      <c r="L86" s="4371">
        <f t="shared" ref="L86:AA87" si="154">L87-3</f>
        <v>44288</v>
      </c>
      <c r="M86" s="4372">
        <f t="shared" si="154"/>
        <v>44323</v>
      </c>
      <c r="N86" s="4371">
        <f t="shared" si="154"/>
        <v>44358</v>
      </c>
      <c r="O86" s="4372">
        <f t="shared" si="154"/>
        <v>44386</v>
      </c>
      <c r="P86" s="4371">
        <f t="shared" si="154"/>
        <v>44414</v>
      </c>
      <c r="Q86" s="4372">
        <f t="shared" si="154"/>
        <v>44449</v>
      </c>
      <c r="R86" s="4371">
        <f t="shared" si="154"/>
        <v>44477</v>
      </c>
      <c r="S86" s="4381" t="s">
        <v>454</v>
      </c>
      <c r="T86" s="4372">
        <f t="shared" si="154"/>
        <v>44526</v>
      </c>
      <c r="U86" s="4372">
        <f t="shared" si="154"/>
        <v>44554</v>
      </c>
      <c r="V86" s="4372">
        <f t="shared" si="154"/>
        <v>44596</v>
      </c>
      <c r="W86" s="4372">
        <f t="shared" si="154"/>
        <v>44631</v>
      </c>
      <c r="X86" s="4372">
        <f t="shared" si="154"/>
        <v>44659</v>
      </c>
      <c r="Y86" s="4372">
        <f t="shared" si="154"/>
        <v>44694</v>
      </c>
      <c r="Z86" s="4372">
        <f t="shared" si="154"/>
        <v>44722</v>
      </c>
      <c r="AA86" s="4372">
        <f t="shared" si="154"/>
        <v>44750</v>
      </c>
      <c r="AB86" s="15" t="s">
        <v>1001</v>
      </c>
    </row>
    <row r="87" spans="1:28" ht="30" customHeight="1" x14ac:dyDescent="0.25">
      <c r="A87" s="4675"/>
      <c r="B87" s="4679"/>
      <c r="C87" s="4402" t="s">
        <v>1016</v>
      </c>
      <c r="D87" s="4372">
        <f t="shared" ref="D87:D88" si="155">D86+3</f>
        <v>44109</v>
      </c>
      <c r="E87" s="4372">
        <f t="shared" si="106"/>
        <v>44123</v>
      </c>
      <c r="F87" s="4373" t="s">
        <v>454</v>
      </c>
      <c r="G87" s="4372">
        <f t="shared" ref="G87:G88" si="156">G86+3</f>
        <v>44144</v>
      </c>
      <c r="H87" s="4372">
        <f t="shared" si="101"/>
        <v>44151</v>
      </c>
      <c r="I87" s="4372">
        <f t="shared" ref="I87:J88" si="157">I86+3</f>
        <v>44179</v>
      </c>
      <c r="J87" s="4394">
        <f t="shared" si="157"/>
        <v>44235</v>
      </c>
      <c r="K87" s="4372">
        <f>K88-3</f>
        <v>44263</v>
      </c>
      <c r="L87" s="4371">
        <f t="shared" si="154"/>
        <v>44291</v>
      </c>
      <c r="M87" s="4372">
        <f t="shared" si="154"/>
        <v>44326</v>
      </c>
      <c r="N87" s="4371">
        <f t="shared" si="154"/>
        <v>44361</v>
      </c>
      <c r="O87" s="4372">
        <f t="shared" si="154"/>
        <v>44389</v>
      </c>
      <c r="P87" s="4371">
        <f t="shared" si="154"/>
        <v>44417</v>
      </c>
      <c r="Q87" s="4372">
        <f t="shared" si="154"/>
        <v>44452</v>
      </c>
      <c r="R87" s="4371">
        <f t="shared" si="154"/>
        <v>44480</v>
      </c>
      <c r="S87" s="4381" t="s">
        <v>454</v>
      </c>
      <c r="T87" s="4372">
        <f t="shared" si="154"/>
        <v>44529</v>
      </c>
      <c r="U87" s="4372">
        <f t="shared" si="154"/>
        <v>44557</v>
      </c>
      <c r="V87" s="4372">
        <f t="shared" si="154"/>
        <v>44599</v>
      </c>
      <c r="W87" s="4372">
        <f t="shared" si="154"/>
        <v>44634</v>
      </c>
      <c r="X87" s="4372">
        <f t="shared" si="154"/>
        <v>44662</v>
      </c>
      <c r="Y87" s="4372">
        <f t="shared" si="154"/>
        <v>44697</v>
      </c>
      <c r="Z87" s="4372">
        <f t="shared" si="154"/>
        <v>44725</v>
      </c>
      <c r="AA87" s="4372">
        <f t="shared" si="154"/>
        <v>44753</v>
      </c>
      <c r="AB87" s="15" t="s">
        <v>419</v>
      </c>
    </row>
    <row r="88" spans="1:28" ht="30" customHeight="1" x14ac:dyDescent="0.25">
      <c r="A88" s="4675"/>
      <c r="B88" s="4679"/>
      <c r="C88" s="4403" t="s">
        <v>1017</v>
      </c>
      <c r="D88" s="4380">
        <f t="shared" si="155"/>
        <v>44112</v>
      </c>
      <c r="E88" s="4380">
        <f t="shared" si="106"/>
        <v>44126</v>
      </c>
      <c r="F88" s="4381" t="s">
        <v>454</v>
      </c>
      <c r="G88" s="4380">
        <f t="shared" si="156"/>
        <v>44147</v>
      </c>
      <c r="H88" s="4380">
        <f t="shared" si="101"/>
        <v>44154</v>
      </c>
      <c r="I88" s="4380">
        <f t="shared" si="157"/>
        <v>44182</v>
      </c>
      <c r="J88" s="4395">
        <f t="shared" si="157"/>
        <v>44238</v>
      </c>
      <c r="K88" s="4380">
        <f>K91-4</f>
        <v>44266</v>
      </c>
      <c r="L88" s="4379">
        <f t="shared" ref="L88:R88" si="158">L91-4</f>
        <v>44294</v>
      </c>
      <c r="M88" s="4380">
        <f t="shared" si="158"/>
        <v>44329</v>
      </c>
      <c r="N88" s="4379">
        <f t="shared" si="158"/>
        <v>44364</v>
      </c>
      <c r="O88" s="4380">
        <f t="shared" si="158"/>
        <v>44392</v>
      </c>
      <c r="P88" s="4379">
        <f t="shared" si="158"/>
        <v>44420</v>
      </c>
      <c r="Q88" s="4380">
        <f t="shared" si="158"/>
        <v>44455</v>
      </c>
      <c r="R88" s="4379">
        <f t="shared" si="158"/>
        <v>44483</v>
      </c>
      <c r="S88" s="4381" t="s">
        <v>454</v>
      </c>
      <c r="T88" s="4380">
        <f t="shared" ref="T88:AA88" si="159">T91-4</f>
        <v>44532</v>
      </c>
      <c r="U88" s="4380">
        <f t="shared" si="159"/>
        <v>44560</v>
      </c>
      <c r="V88" s="4380">
        <f t="shared" si="159"/>
        <v>44602</v>
      </c>
      <c r="W88" s="4380">
        <f t="shared" si="159"/>
        <v>44637</v>
      </c>
      <c r="X88" s="4380">
        <f t="shared" si="159"/>
        <v>44665</v>
      </c>
      <c r="Y88" s="4380">
        <f t="shared" si="159"/>
        <v>44700</v>
      </c>
      <c r="Z88" s="4380">
        <f t="shared" si="159"/>
        <v>44728</v>
      </c>
      <c r="AA88" s="4380">
        <f t="shared" si="159"/>
        <v>44756</v>
      </c>
      <c r="AB88" s="15" t="s">
        <v>1000</v>
      </c>
    </row>
    <row r="89" spans="1:28" ht="30" customHeight="1" x14ac:dyDescent="0.25">
      <c r="A89" s="4675"/>
      <c r="B89" s="4679"/>
      <c r="C89" s="4404" t="s">
        <v>1002</v>
      </c>
      <c r="D89" s="4377">
        <f t="shared" ref="D89" si="160">D79+11</f>
        <v>44110</v>
      </c>
      <c r="E89" s="4377">
        <f t="shared" si="106"/>
        <v>44124</v>
      </c>
      <c r="F89" s="4378" t="s">
        <v>454</v>
      </c>
      <c r="G89" s="4377">
        <f t="shared" ref="G89:J89" si="161">G79+11</f>
        <v>44145</v>
      </c>
      <c r="H89" s="4377">
        <f t="shared" si="101"/>
        <v>44152</v>
      </c>
      <c r="I89" s="4377">
        <f t="shared" si="161"/>
        <v>44180</v>
      </c>
      <c r="J89" s="4396">
        <f t="shared" si="161"/>
        <v>44236</v>
      </c>
      <c r="K89" s="4377">
        <f>K90-1</f>
        <v>44264</v>
      </c>
      <c r="L89" s="4376">
        <f t="shared" ref="L89:AA89" si="162">L90-1</f>
        <v>44292</v>
      </c>
      <c r="M89" s="4377">
        <f t="shared" si="162"/>
        <v>44327</v>
      </c>
      <c r="N89" s="4376">
        <f t="shared" si="162"/>
        <v>44362</v>
      </c>
      <c r="O89" s="4377">
        <f t="shared" si="162"/>
        <v>44390</v>
      </c>
      <c r="P89" s="4376">
        <f t="shared" si="162"/>
        <v>44418</v>
      </c>
      <c r="Q89" s="4377">
        <f t="shared" si="162"/>
        <v>44453</v>
      </c>
      <c r="R89" s="4376">
        <f t="shared" si="162"/>
        <v>44481</v>
      </c>
      <c r="S89" s="4384" t="s">
        <v>454</v>
      </c>
      <c r="T89" s="4377">
        <f t="shared" si="162"/>
        <v>44530</v>
      </c>
      <c r="U89" s="4377">
        <f t="shared" si="162"/>
        <v>44558</v>
      </c>
      <c r="V89" s="4377">
        <f t="shared" si="162"/>
        <v>44600</v>
      </c>
      <c r="W89" s="4377">
        <f t="shared" si="162"/>
        <v>44635</v>
      </c>
      <c r="X89" s="4377">
        <f t="shared" si="162"/>
        <v>44663</v>
      </c>
      <c r="Y89" s="4377">
        <f t="shared" si="162"/>
        <v>44698</v>
      </c>
      <c r="Z89" s="4377">
        <f t="shared" si="162"/>
        <v>44726</v>
      </c>
      <c r="AA89" s="4377">
        <f t="shared" si="162"/>
        <v>44754</v>
      </c>
      <c r="AB89" s="15" t="s">
        <v>998</v>
      </c>
    </row>
    <row r="90" spans="1:28" ht="30" customHeight="1" x14ac:dyDescent="0.25">
      <c r="A90" s="4675"/>
      <c r="B90" s="4679"/>
      <c r="C90" s="4404" t="s">
        <v>1009</v>
      </c>
      <c r="D90" s="4377">
        <f t="shared" ref="D90" si="163">D89+1</f>
        <v>44111</v>
      </c>
      <c r="E90" s="4377">
        <f t="shared" si="106"/>
        <v>44125</v>
      </c>
      <c r="F90" s="4378" t="s">
        <v>454</v>
      </c>
      <c r="G90" s="4377">
        <f t="shared" ref="G90" si="164">G89+1</f>
        <v>44146</v>
      </c>
      <c r="H90" s="4377">
        <f t="shared" si="101"/>
        <v>44153</v>
      </c>
      <c r="I90" s="4377">
        <f t="shared" ref="I90:J90" si="165">I89+1</f>
        <v>44181</v>
      </c>
      <c r="J90" s="4396">
        <f t="shared" si="165"/>
        <v>44237</v>
      </c>
      <c r="K90" s="4377">
        <f>K91-5</f>
        <v>44265</v>
      </c>
      <c r="L90" s="4376">
        <f t="shared" ref="L90:AA90" si="166">L91-5</f>
        <v>44293</v>
      </c>
      <c r="M90" s="4377">
        <f t="shared" si="166"/>
        <v>44328</v>
      </c>
      <c r="N90" s="4376">
        <f t="shared" si="166"/>
        <v>44363</v>
      </c>
      <c r="O90" s="4377">
        <f t="shared" si="166"/>
        <v>44391</v>
      </c>
      <c r="P90" s="4376">
        <f t="shared" si="166"/>
        <v>44419</v>
      </c>
      <c r="Q90" s="4377">
        <f t="shared" si="166"/>
        <v>44454</v>
      </c>
      <c r="R90" s="4376">
        <f t="shared" si="166"/>
        <v>44482</v>
      </c>
      <c r="S90" s="4384" t="s">
        <v>454</v>
      </c>
      <c r="T90" s="4377">
        <f t="shared" si="166"/>
        <v>44531</v>
      </c>
      <c r="U90" s="4377">
        <f t="shared" si="166"/>
        <v>44559</v>
      </c>
      <c r="V90" s="4377">
        <f t="shared" si="166"/>
        <v>44601</v>
      </c>
      <c r="W90" s="4377">
        <f t="shared" si="166"/>
        <v>44636</v>
      </c>
      <c r="X90" s="4377">
        <f t="shared" si="166"/>
        <v>44664</v>
      </c>
      <c r="Y90" s="4377">
        <f t="shared" si="166"/>
        <v>44699</v>
      </c>
      <c r="Z90" s="4377">
        <f t="shared" si="166"/>
        <v>44727</v>
      </c>
      <c r="AA90" s="4377">
        <f t="shared" si="166"/>
        <v>44755</v>
      </c>
      <c r="AB90" s="15" t="s">
        <v>997</v>
      </c>
    </row>
    <row r="91" spans="1:28" ht="30" customHeight="1" x14ac:dyDescent="0.25">
      <c r="A91" s="4675"/>
      <c r="B91" s="4679"/>
      <c r="C91" s="4405" t="s">
        <v>1008</v>
      </c>
      <c r="D91" s="4383">
        <f t="shared" ref="D91" si="167">D90+5</f>
        <v>44116</v>
      </c>
      <c r="E91" s="4383">
        <f t="shared" si="106"/>
        <v>44130</v>
      </c>
      <c r="F91" s="4384" t="s">
        <v>454</v>
      </c>
      <c r="G91" s="4383">
        <f t="shared" ref="G91" si="168">G90+5</f>
        <v>44151</v>
      </c>
      <c r="H91" s="4383">
        <f t="shared" si="101"/>
        <v>44158</v>
      </c>
      <c r="I91" s="4383">
        <f t="shared" ref="I91:J91" si="169">I90+5</f>
        <v>44186</v>
      </c>
      <c r="J91" s="4397">
        <f t="shared" si="169"/>
        <v>44242</v>
      </c>
      <c r="K91" s="4383">
        <f>K94-1</f>
        <v>44270</v>
      </c>
      <c r="L91" s="4382">
        <f t="shared" ref="L91:R91" si="170">L94-1</f>
        <v>44298</v>
      </c>
      <c r="M91" s="4383">
        <f t="shared" si="170"/>
        <v>44333</v>
      </c>
      <c r="N91" s="4382">
        <f t="shared" si="170"/>
        <v>44368</v>
      </c>
      <c r="O91" s="4383">
        <f t="shared" si="170"/>
        <v>44396</v>
      </c>
      <c r="P91" s="4382">
        <f t="shared" si="170"/>
        <v>44424</v>
      </c>
      <c r="Q91" s="4383">
        <f t="shared" si="170"/>
        <v>44459</v>
      </c>
      <c r="R91" s="4382">
        <f t="shared" si="170"/>
        <v>44487</v>
      </c>
      <c r="S91" s="4384" t="s">
        <v>454</v>
      </c>
      <c r="T91" s="4383">
        <f t="shared" ref="T91:AA91" si="171">T94-1</f>
        <v>44536</v>
      </c>
      <c r="U91" s="4383">
        <f t="shared" si="171"/>
        <v>44564</v>
      </c>
      <c r="V91" s="4383">
        <f t="shared" si="171"/>
        <v>44606</v>
      </c>
      <c r="W91" s="4383">
        <f t="shared" si="171"/>
        <v>44641</v>
      </c>
      <c r="X91" s="4383">
        <f t="shared" si="171"/>
        <v>44669</v>
      </c>
      <c r="Y91" s="4383">
        <f t="shared" si="171"/>
        <v>44704</v>
      </c>
      <c r="Z91" s="4383">
        <f t="shared" si="171"/>
        <v>44732</v>
      </c>
      <c r="AA91" s="4383">
        <f t="shared" si="171"/>
        <v>44760</v>
      </c>
      <c r="AB91" s="15" t="s">
        <v>1003</v>
      </c>
    </row>
    <row r="92" spans="1:28" ht="30" customHeight="1" x14ac:dyDescent="0.25">
      <c r="A92" s="4675"/>
      <c r="B92" s="4679"/>
      <c r="C92" s="4402" t="s">
        <v>1011</v>
      </c>
      <c r="D92" s="4372">
        <f t="shared" ref="D92" si="172">D79+12</f>
        <v>44111</v>
      </c>
      <c r="E92" s="4372">
        <f t="shared" si="106"/>
        <v>44125</v>
      </c>
      <c r="F92" s="4373" t="s">
        <v>454</v>
      </c>
      <c r="G92" s="4372">
        <f t="shared" ref="G92:J92" si="173">G79+12</f>
        <v>44146</v>
      </c>
      <c r="H92" s="4372">
        <f t="shared" si="101"/>
        <v>44153</v>
      </c>
      <c r="I92" s="4372">
        <f t="shared" si="173"/>
        <v>44181</v>
      </c>
      <c r="J92" s="4394">
        <f t="shared" si="173"/>
        <v>44237</v>
      </c>
      <c r="K92" s="4372">
        <f>K93-1</f>
        <v>44265</v>
      </c>
      <c r="L92" s="4371">
        <f t="shared" ref="L92:AA92" si="174">L93-1</f>
        <v>44293</v>
      </c>
      <c r="M92" s="4372">
        <f t="shared" si="174"/>
        <v>44328</v>
      </c>
      <c r="N92" s="4371">
        <f t="shared" si="174"/>
        <v>44363</v>
      </c>
      <c r="O92" s="4372">
        <f t="shared" si="174"/>
        <v>44391</v>
      </c>
      <c r="P92" s="4371">
        <f t="shared" si="174"/>
        <v>44419</v>
      </c>
      <c r="Q92" s="4372">
        <f t="shared" si="174"/>
        <v>44454</v>
      </c>
      <c r="R92" s="4371">
        <f t="shared" si="174"/>
        <v>44482</v>
      </c>
      <c r="S92" s="4381" t="s">
        <v>454</v>
      </c>
      <c r="T92" s="4372">
        <f t="shared" si="174"/>
        <v>44531</v>
      </c>
      <c r="U92" s="4372">
        <f t="shared" si="174"/>
        <v>44559</v>
      </c>
      <c r="V92" s="4372">
        <f t="shared" si="174"/>
        <v>44601</v>
      </c>
      <c r="W92" s="4372">
        <f t="shared" si="174"/>
        <v>44636</v>
      </c>
      <c r="X92" s="4372">
        <f t="shared" si="174"/>
        <v>44664</v>
      </c>
      <c r="Y92" s="4372">
        <f t="shared" si="174"/>
        <v>44699</v>
      </c>
      <c r="Z92" s="4372">
        <f t="shared" si="174"/>
        <v>44727</v>
      </c>
      <c r="AA92" s="4372">
        <f t="shared" si="174"/>
        <v>44755</v>
      </c>
      <c r="AB92" s="15" t="s">
        <v>997</v>
      </c>
    </row>
    <row r="93" spans="1:28" ht="30" customHeight="1" x14ac:dyDescent="0.25">
      <c r="A93" s="4675"/>
      <c r="B93" s="4679"/>
      <c r="C93" s="4402" t="s">
        <v>1012</v>
      </c>
      <c r="D93" s="4372">
        <f t="shared" ref="D93" si="175">D92+1</f>
        <v>44112</v>
      </c>
      <c r="E93" s="4372">
        <f t="shared" si="106"/>
        <v>44126</v>
      </c>
      <c r="F93" s="4373" t="s">
        <v>454</v>
      </c>
      <c r="G93" s="4372">
        <f t="shared" ref="G93" si="176">G92+1</f>
        <v>44147</v>
      </c>
      <c r="H93" s="4372">
        <f t="shared" si="101"/>
        <v>44154</v>
      </c>
      <c r="I93" s="4372">
        <f t="shared" ref="I93:J93" si="177">I92+1</f>
        <v>44182</v>
      </c>
      <c r="J93" s="4394">
        <f t="shared" si="177"/>
        <v>44238</v>
      </c>
      <c r="K93" s="4372">
        <f>K94-5</f>
        <v>44266</v>
      </c>
      <c r="L93" s="4371">
        <f t="shared" ref="L93:AA93" si="178">L94-5</f>
        <v>44294</v>
      </c>
      <c r="M93" s="4372">
        <f t="shared" si="178"/>
        <v>44329</v>
      </c>
      <c r="N93" s="4371">
        <f t="shared" si="178"/>
        <v>44364</v>
      </c>
      <c r="O93" s="4372">
        <f t="shared" si="178"/>
        <v>44392</v>
      </c>
      <c r="P93" s="4371">
        <f t="shared" si="178"/>
        <v>44420</v>
      </c>
      <c r="Q93" s="4372">
        <f t="shared" si="178"/>
        <v>44455</v>
      </c>
      <c r="R93" s="4371">
        <f t="shared" si="178"/>
        <v>44483</v>
      </c>
      <c r="S93" s="4381" t="s">
        <v>454</v>
      </c>
      <c r="T93" s="4372">
        <f t="shared" si="178"/>
        <v>44532</v>
      </c>
      <c r="U93" s="4372">
        <f t="shared" si="178"/>
        <v>44560</v>
      </c>
      <c r="V93" s="4372">
        <f t="shared" si="178"/>
        <v>44602</v>
      </c>
      <c r="W93" s="4372">
        <f t="shared" si="178"/>
        <v>44637</v>
      </c>
      <c r="X93" s="4372">
        <f t="shared" si="178"/>
        <v>44665</v>
      </c>
      <c r="Y93" s="4372">
        <f t="shared" si="178"/>
        <v>44700</v>
      </c>
      <c r="Z93" s="4372">
        <f t="shared" si="178"/>
        <v>44728</v>
      </c>
      <c r="AA93" s="4372">
        <f t="shared" si="178"/>
        <v>44756</v>
      </c>
      <c r="AB93" s="15" t="s">
        <v>421</v>
      </c>
    </row>
    <row r="94" spans="1:28" ht="30" customHeight="1" x14ac:dyDescent="0.25">
      <c r="A94" s="4675"/>
      <c r="B94" s="4679"/>
      <c r="C94" s="4403" t="s">
        <v>1013</v>
      </c>
      <c r="D94" s="4380">
        <f t="shared" ref="D94" si="179">D93+5</f>
        <v>44117</v>
      </c>
      <c r="E94" s="4380">
        <f t="shared" si="106"/>
        <v>44131</v>
      </c>
      <c r="F94" s="4381" t="s">
        <v>454</v>
      </c>
      <c r="G94" s="4380">
        <f t="shared" ref="G94" si="180">G93+5</f>
        <v>44152</v>
      </c>
      <c r="H94" s="4380">
        <f t="shared" si="101"/>
        <v>44159</v>
      </c>
      <c r="I94" s="4380">
        <f t="shared" ref="I94:J94" si="181">I93+5</f>
        <v>44187</v>
      </c>
      <c r="J94" s="4395">
        <f t="shared" si="181"/>
        <v>44243</v>
      </c>
      <c r="K94" s="4380">
        <f>K96-2</f>
        <v>44271</v>
      </c>
      <c r="L94" s="4379">
        <f t="shared" ref="L94:R94" si="182">L96-2</f>
        <v>44299</v>
      </c>
      <c r="M94" s="4380">
        <f t="shared" si="182"/>
        <v>44334</v>
      </c>
      <c r="N94" s="4379">
        <f t="shared" si="182"/>
        <v>44369</v>
      </c>
      <c r="O94" s="4380">
        <f t="shared" si="182"/>
        <v>44397</v>
      </c>
      <c r="P94" s="4379">
        <f t="shared" si="182"/>
        <v>44425</v>
      </c>
      <c r="Q94" s="4380">
        <f t="shared" si="182"/>
        <v>44460</v>
      </c>
      <c r="R94" s="4379">
        <f t="shared" si="182"/>
        <v>44488</v>
      </c>
      <c r="S94" s="4381" t="s">
        <v>454</v>
      </c>
      <c r="T94" s="4380">
        <f t="shared" ref="T94:AA94" si="183">T96-2</f>
        <v>44537</v>
      </c>
      <c r="U94" s="4380">
        <f t="shared" si="183"/>
        <v>44565</v>
      </c>
      <c r="V94" s="4380">
        <f t="shared" si="183"/>
        <v>44607</v>
      </c>
      <c r="W94" s="4380">
        <f t="shared" si="183"/>
        <v>44642</v>
      </c>
      <c r="X94" s="4380">
        <f t="shared" si="183"/>
        <v>44670</v>
      </c>
      <c r="Y94" s="4380">
        <f t="shared" si="183"/>
        <v>44705</v>
      </c>
      <c r="Z94" s="4380">
        <f t="shared" si="183"/>
        <v>44733</v>
      </c>
      <c r="AA94" s="4380">
        <f t="shared" si="183"/>
        <v>44761</v>
      </c>
      <c r="AB94" s="15" t="s">
        <v>420</v>
      </c>
    </row>
    <row r="95" spans="1:28" s="4393" customFormat="1" ht="30" hidden="1" customHeight="1" x14ac:dyDescent="0.25">
      <c r="A95" s="4675"/>
      <c r="B95" s="4679"/>
      <c r="C95" s="4406" t="s">
        <v>1005</v>
      </c>
      <c r="D95" s="4391">
        <f t="shared" ref="D95" si="184">D94+2</f>
        <v>44119</v>
      </c>
      <c r="E95" s="4391">
        <f t="shared" si="106"/>
        <v>44133</v>
      </c>
      <c r="F95" s="4392" t="s">
        <v>454</v>
      </c>
      <c r="G95" s="4391">
        <f t="shared" ref="G95" si="185">G94+2</f>
        <v>44154</v>
      </c>
      <c r="H95" s="4391">
        <f t="shared" si="101"/>
        <v>44161</v>
      </c>
      <c r="I95" s="4391">
        <f t="shared" ref="I95:J95" si="186">I94+2</f>
        <v>44189</v>
      </c>
      <c r="J95" s="4398">
        <f t="shared" si="186"/>
        <v>44245</v>
      </c>
      <c r="K95" s="4391">
        <f>K94+2</f>
        <v>44273</v>
      </c>
      <c r="L95" s="4390">
        <f t="shared" ref="L95:R95" si="187">L94+2</f>
        <v>44301</v>
      </c>
      <c r="M95" s="4391">
        <f t="shared" si="187"/>
        <v>44336</v>
      </c>
      <c r="N95" s="4390">
        <f t="shared" si="187"/>
        <v>44371</v>
      </c>
      <c r="O95" s="4391">
        <f t="shared" si="187"/>
        <v>44399</v>
      </c>
      <c r="P95" s="4390">
        <f t="shared" si="187"/>
        <v>44427</v>
      </c>
      <c r="Q95" s="4391">
        <f t="shared" si="187"/>
        <v>44462</v>
      </c>
      <c r="R95" s="4390">
        <f t="shared" si="187"/>
        <v>44490</v>
      </c>
      <c r="S95" s="4392" t="s">
        <v>454</v>
      </c>
      <c r="T95" s="4391">
        <f t="shared" ref="T95:AA95" si="188">T94+2</f>
        <v>44539</v>
      </c>
      <c r="U95" s="4391">
        <f t="shared" si="188"/>
        <v>44567</v>
      </c>
      <c r="V95" s="4391">
        <f t="shared" si="188"/>
        <v>44609</v>
      </c>
      <c r="W95" s="4391">
        <f t="shared" si="188"/>
        <v>44644</v>
      </c>
      <c r="X95" s="4391">
        <f t="shared" si="188"/>
        <v>44672</v>
      </c>
      <c r="Y95" s="4391">
        <f t="shared" si="188"/>
        <v>44707</v>
      </c>
      <c r="Z95" s="4391">
        <f t="shared" si="188"/>
        <v>44735</v>
      </c>
      <c r="AA95" s="4391">
        <f t="shared" si="188"/>
        <v>44763</v>
      </c>
      <c r="AB95" s="4393" t="s">
        <v>421</v>
      </c>
    </row>
    <row r="96" spans="1:28" ht="30" customHeight="1" x14ac:dyDescent="0.25">
      <c r="A96" s="4675"/>
      <c r="B96" s="4679"/>
      <c r="C96" s="4407" t="s">
        <v>1004</v>
      </c>
      <c r="D96" s="4388">
        <f>D134-81</f>
        <v>44120</v>
      </c>
      <c r="E96" s="4388">
        <f t="shared" si="106"/>
        <v>44134</v>
      </c>
      <c r="F96" s="4389"/>
      <c r="G96" s="4388">
        <f>G134-105</f>
        <v>44155</v>
      </c>
      <c r="H96" s="4388">
        <f t="shared" si="101"/>
        <v>44162</v>
      </c>
      <c r="I96" s="4388">
        <f>I134-101</f>
        <v>44190</v>
      </c>
      <c r="J96" s="4399">
        <f>J134-75</f>
        <v>44246</v>
      </c>
      <c r="K96" s="4388">
        <f>K134-79</f>
        <v>44273</v>
      </c>
      <c r="L96" s="4387">
        <f>L134-81</f>
        <v>44301</v>
      </c>
      <c r="M96" s="4388">
        <f>M134-77</f>
        <v>44336</v>
      </c>
      <c r="N96" s="4387">
        <f>N134-73</f>
        <v>44371</v>
      </c>
      <c r="O96" s="4388">
        <f>O134-75</f>
        <v>44399</v>
      </c>
      <c r="P96" s="4387">
        <f>P134-78</f>
        <v>44427</v>
      </c>
      <c r="Q96" s="4388">
        <f>Q134-73</f>
        <v>44462</v>
      </c>
      <c r="R96" s="4387">
        <f>R134-76</f>
        <v>44490</v>
      </c>
      <c r="S96" s="4389" t="s">
        <v>454</v>
      </c>
      <c r="T96" s="4648">
        <f>T134-86</f>
        <v>44539</v>
      </c>
      <c r="U96" s="4648">
        <f>U134-89</f>
        <v>44567</v>
      </c>
      <c r="V96" s="4388">
        <f>V134-77</f>
        <v>44609</v>
      </c>
      <c r="W96" s="4388">
        <f t="shared" ref="W96" si="189">W134-73</f>
        <v>44644</v>
      </c>
      <c r="X96" s="4388">
        <f>X134-75</f>
        <v>44672</v>
      </c>
      <c r="Y96" s="4388">
        <f>Y134-71</f>
        <v>44707</v>
      </c>
      <c r="Z96" s="4388">
        <f>Z134-74</f>
        <v>44735</v>
      </c>
      <c r="AA96" s="4388">
        <f>AA134-76</f>
        <v>44763</v>
      </c>
      <c r="AB96" s="15" t="s">
        <v>421</v>
      </c>
    </row>
    <row r="97" spans="1:48" s="4471" customFormat="1" ht="30" hidden="1" customHeight="1" x14ac:dyDescent="0.25">
      <c r="A97" s="4675"/>
      <c r="B97" s="4679"/>
      <c r="C97" s="4468" t="s">
        <v>626</v>
      </c>
      <c r="D97" s="4469">
        <f t="shared" ref="D97:AA98" si="190">D98</f>
        <v>44103</v>
      </c>
      <c r="E97" s="4469"/>
      <c r="F97" s="4469" t="s">
        <v>454</v>
      </c>
      <c r="G97" s="4469">
        <f t="shared" si="190"/>
        <v>44138</v>
      </c>
      <c r="H97" s="4469">
        <f t="shared" si="101"/>
        <v>44145</v>
      </c>
      <c r="I97" s="4469">
        <f t="shared" si="190"/>
        <v>44173</v>
      </c>
      <c r="J97" s="4470">
        <f t="shared" si="190"/>
        <v>44229</v>
      </c>
      <c r="K97" s="4469">
        <f t="shared" si="190"/>
        <v>44260</v>
      </c>
      <c r="L97" s="4498">
        <f t="shared" si="190"/>
        <v>44290</v>
      </c>
      <c r="M97" s="4469">
        <f t="shared" si="190"/>
        <v>44321</v>
      </c>
      <c r="N97" s="4498">
        <f t="shared" si="190"/>
        <v>44352</v>
      </c>
      <c r="O97" s="4469">
        <f t="shared" si="190"/>
        <v>44382</v>
      </c>
      <c r="P97" s="4498">
        <f t="shared" si="190"/>
        <v>44413</v>
      </c>
      <c r="Q97" s="4469">
        <f t="shared" si="190"/>
        <v>44443</v>
      </c>
      <c r="R97" s="4498">
        <f t="shared" si="190"/>
        <v>44474</v>
      </c>
      <c r="S97" s="4469" t="s">
        <v>454</v>
      </c>
      <c r="T97" s="4469">
        <f t="shared" si="190"/>
        <v>44533</v>
      </c>
      <c r="U97" s="4469">
        <f t="shared" si="190"/>
        <v>44564</v>
      </c>
      <c r="V97" s="4469">
        <f t="shared" si="190"/>
        <v>44594</v>
      </c>
      <c r="W97" s="4469">
        <f t="shared" si="190"/>
        <v>44625</v>
      </c>
      <c r="X97" s="4469">
        <f t="shared" si="190"/>
        <v>44655</v>
      </c>
      <c r="Y97" s="4469">
        <f t="shared" si="190"/>
        <v>44686</v>
      </c>
      <c r="Z97" s="4469">
        <f t="shared" si="190"/>
        <v>44717</v>
      </c>
      <c r="AA97" s="4469">
        <f t="shared" si="190"/>
        <v>44747</v>
      </c>
      <c r="AB97" s="4471" t="s">
        <v>721</v>
      </c>
    </row>
    <row r="98" spans="1:48" s="4471" customFormat="1" ht="30" hidden="1" customHeight="1" x14ac:dyDescent="0.25">
      <c r="A98" s="4675"/>
      <c r="B98" s="4679"/>
      <c r="C98" s="4468" t="s">
        <v>911</v>
      </c>
      <c r="D98" s="4472">
        <f t="shared" si="190"/>
        <v>44103</v>
      </c>
      <c r="E98" s="4472"/>
      <c r="F98" s="4469" t="s">
        <v>454</v>
      </c>
      <c r="G98" s="4472">
        <f t="shared" si="190"/>
        <v>44138</v>
      </c>
      <c r="H98" s="4472">
        <f t="shared" si="101"/>
        <v>44145</v>
      </c>
      <c r="I98" s="4472">
        <f t="shared" si="190"/>
        <v>44173</v>
      </c>
      <c r="J98" s="4473">
        <f t="shared" si="190"/>
        <v>44229</v>
      </c>
      <c r="K98" s="4472">
        <f t="shared" si="190"/>
        <v>44260</v>
      </c>
      <c r="L98" s="4499">
        <f t="shared" si="190"/>
        <v>44290</v>
      </c>
      <c r="M98" s="4472">
        <f t="shared" si="190"/>
        <v>44321</v>
      </c>
      <c r="N98" s="4499">
        <f t="shared" si="190"/>
        <v>44352</v>
      </c>
      <c r="O98" s="4472">
        <f t="shared" si="190"/>
        <v>44382</v>
      </c>
      <c r="P98" s="4499">
        <f t="shared" si="190"/>
        <v>44413</v>
      </c>
      <c r="Q98" s="4472">
        <f t="shared" si="190"/>
        <v>44443</v>
      </c>
      <c r="R98" s="4499">
        <f t="shared" si="190"/>
        <v>44474</v>
      </c>
      <c r="S98" s="4469" t="s">
        <v>454</v>
      </c>
      <c r="T98" s="4472">
        <f t="shared" si="190"/>
        <v>44533</v>
      </c>
      <c r="U98" s="4472">
        <f t="shared" si="190"/>
        <v>44564</v>
      </c>
      <c r="V98" s="4472">
        <f t="shared" si="190"/>
        <v>44594</v>
      </c>
      <c r="W98" s="4472">
        <f t="shared" si="190"/>
        <v>44625</v>
      </c>
      <c r="X98" s="4472">
        <f t="shared" si="190"/>
        <v>44655</v>
      </c>
      <c r="Y98" s="4472">
        <f t="shared" si="190"/>
        <v>44686</v>
      </c>
      <c r="Z98" s="4472">
        <f t="shared" si="190"/>
        <v>44717</v>
      </c>
      <c r="AA98" s="4472">
        <f t="shared" si="190"/>
        <v>44747</v>
      </c>
      <c r="AB98" s="4471" t="s">
        <v>721</v>
      </c>
      <c r="AV98" s="4471" t="s">
        <v>721</v>
      </c>
    </row>
    <row r="99" spans="1:48" s="4471" customFormat="1" ht="30" hidden="1" customHeight="1" x14ac:dyDescent="0.25">
      <c r="A99" s="4675"/>
      <c r="B99" s="4679"/>
      <c r="C99" s="4468" t="s">
        <v>908</v>
      </c>
      <c r="D99" s="4472">
        <f t="shared" ref="D99" si="191">D101-1</f>
        <v>44103</v>
      </c>
      <c r="E99" s="4472"/>
      <c r="F99" s="4469" t="s">
        <v>454</v>
      </c>
      <c r="G99" s="4472">
        <f t="shared" ref="G99:R99" si="192">G101-1</f>
        <v>44138</v>
      </c>
      <c r="H99" s="4472">
        <f t="shared" si="101"/>
        <v>44145</v>
      </c>
      <c r="I99" s="4472">
        <f t="shared" si="192"/>
        <v>44173</v>
      </c>
      <c r="J99" s="4473">
        <f t="shared" si="192"/>
        <v>44229</v>
      </c>
      <c r="K99" s="4472">
        <f t="shared" si="192"/>
        <v>44260</v>
      </c>
      <c r="L99" s="4499">
        <f t="shared" si="192"/>
        <v>44290</v>
      </c>
      <c r="M99" s="4472">
        <f t="shared" si="192"/>
        <v>44321</v>
      </c>
      <c r="N99" s="4499">
        <f t="shared" si="192"/>
        <v>44352</v>
      </c>
      <c r="O99" s="4472">
        <f t="shared" si="192"/>
        <v>44382</v>
      </c>
      <c r="P99" s="4499">
        <f t="shared" si="192"/>
        <v>44413</v>
      </c>
      <c r="Q99" s="4472">
        <f t="shared" si="192"/>
        <v>44443</v>
      </c>
      <c r="R99" s="4499">
        <f t="shared" si="192"/>
        <v>44474</v>
      </c>
      <c r="S99" s="4469" t="s">
        <v>454</v>
      </c>
      <c r="T99" s="4472">
        <f t="shared" ref="T99:AA99" si="193">T101-1</f>
        <v>44533</v>
      </c>
      <c r="U99" s="4472">
        <f t="shared" si="193"/>
        <v>44564</v>
      </c>
      <c r="V99" s="4472">
        <f t="shared" si="193"/>
        <v>44594</v>
      </c>
      <c r="W99" s="4472">
        <f t="shared" si="193"/>
        <v>44625</v>
      </c>
      <c r="X99" s="4472">
        <f t="shared" si="193"/>
        <v>44655</v>
      </c>
      <c r="Y99" s="4472">
        <f t="shared" si="193"/>
        <v>44686</v>
      </c>
      <c r="Z99" s="4472">
        <f t="shared" si="193"/>
        <v>44717</v>
      </c>
      <c r="AA99" s="4472">
        <f t="shared" si="193"/>
        <v>44747</v>
      </c>
      <c r="AB99" s="4471" t="s">
        <v>721</v>
      </c>
      <c r="AV99" s="4471" t="s">
        <v>721</v>
      </c>
    </row>
    <row r="100" spans="1:48" s="4471" customFormat="1" ht="30" hidden="1" customHeight="1" x14ac:dyDescent="0.25">
      <c r="A100" s="4675"/>
      <c r="B100" s="4679"/>
      <c r="C100" s="4468" t="s">
        <v>631</v>
      </c>
      <c r="D100" s="4472">
        <f t="shared" ref="D100:AA100" si="194">D101</f>
        <v>44104</v>
      </c>
      <c r="E100" s="4472"/>
      <c r="F100" s="4469" t="s">
        <v>454</v>
      </c>
      <c r="G100" s="4472">
        <f t="shared" si="194"/>
        <v>44139</v>
      </c>
      <c r="H100" s="4472">
        <f t="shared" si="101"/>
        <v>44146</v>
      </c>
      <c r="I100" s="4472">
        <f t="shared" si="194"/>
        <v>44174</v>
      </c>
      <c r="J100" s="4473">
        <f t="shared" si="194"/>
        <v>44230</v>
      </c>
      <c r="K100" s="4472">
        <f t="shared" si="194"/>
        <v>44261</v>
      </c>
      <c r="L100" s="4499">
        <f t="shared" si="194"/>
        <v>44291</v>
      </c>
      <c r="M100" s="4472">
        <f t="shared" si="194"/>
        <v>44322</v>
      </c>
      <c r="N100" s="4499">
        <f t="shared" si="194"/>
        <v>44353</v>
      </c>
      <c r="O100" s="4472">
        <f t="shared" si="194"/>
        <v>44383</v>
      </c>
      <c r="P100" s="4499">
        <f t="shared" si="194"/>
        <v>44414</v>
      </c>
      <c r="Q100" s="4472">
        <f t="shared" si="194"/>
        <v>44444</v>
      </c>
      <c r="R100" s="4499">
        <f t="shared" si="194"/>
        <v>44475</v>
      </c>
      <c r="S100" s="4469" t="s">
        <v>454</v>
      </c>
      <c r="T100" s="4472">
        <f t="shared" si="194"/>
        <v>44534</v>
      </c>
      <c r="U100" s="4472">
        <f t="shared" si="194"/>
        <v>44565</v>
      </c>
      <c r="V100" s="4472">
        <f t="shared" si="194"/>
        <v>44595</v>
      </c>
      <c r="W100" s="4472">
        <f t="shared" si="194"/>
        <v>44626</v>
      </c>
      <c r="X100" s="4472">
        <f t="shared" si="194"/>
        <v>44656</v>
      </c>
      <c r="Y100" s="4472">
        <f t="shared" si="194"/>
        <v>44687</v>
      </c>
      <c r="Z100" s="4472">
        <f t="shared" si="194"/>
        <v>44718</v>
      </c>
      <c r="AA100" s="4472">
        <f t="shared" si="194"/>
        <v>44748</v>
      </c>
    </row>
    <row r="101" spans="1:48" s="4474" customFormat="1" ht="30" hidden="1" customHeight="1" x14ac:dyDescent="0.25">
      <c r="A101" s="4675"/>
      <c r="B101" s="4679"/>
      <c r="C101" s="4468" t="s">
        <v>912</v>
      </c>
      <c r="D101" s="4469">
        <f t="shared" ref="D101" si="195">D113-1</f>
        <v>44104</v>
      </c>
      <c r="E101" s="4469"/>
      <c r="F101" s="4469" t="s">
        <v>454</v>
      </c>
      <c r="G101" s="4469">
        <f t="shared" ref="G101:R101" si="196">G113-1</f>
        <v>44139</v>
      </c>
      <c r="H101" s="4469">
        <f t="shared" si="101"/>
        <v>44146</v>
      </c>
      <c r="I101" s="4469">
        <f t="shared" si="196"/>
        <v>44174</v>
      </c>
      <c r="J101" s="4470">
        <f t="shared" si="196"/>
        <v>44230</v>
      </c>
      <c r="K101" s="4469">
        <f t="shared" si="196"/>
        <v>44261</v>
      </c>
      <c r="L101" s="4498">
        <f t="shared" si="196"/>
        <v>44291</v>
      </c>
      <c r="M101" s="4469">
        <f t="shared" si="196"/>
        <v>44322</v>
      </c>
      <c r="N101" s="4498">
        <f t="shared" si="196"/>
        <v>44353</v>
      </c>
      <c r="O101" s="4469">
        <f t="shared" si="196"/>
        <v>44383</v>
      </c>
      <c r="P101" s="4498">
        <f t="shared" si="196"/>
        <v>44414</v>
      </c>
      <c r="Q101" s="4469">
        <f t="shared" si="196"/>
        <v>44444</v>
      </c>
      <c r="R101" s="4498">
        <f t="shared" si="196"/>
        <v>44475</v>
      </c>
      <c r="S101" s="4469" t="s">
        <v>454</v>
      </c>
      <c r="T101" s="4469">
        <f t="shared" ref="T101:AA101" si="197">T113-1</f>
        <v>44534</v>
      </c>
      <c r="U101" s="4469">
        <f t="shared" si="197"/>
        <v>44565</v>
      </c>
      <c r="V101" s="4469">
        <f t="shared" si="197"/>
        <v>44595</v>
      </c>
      <c r="W101" s="4469">
        <f t="shared" si="197"/>
        <v>44626</v>
      </c>
      <c r="X101" s="4469">
        <f t="shared" si="197"/>
        <v>44656</v>
      </c>
      <c r="Y101" s="4469">
        <f t="shared" si="197"/>
        <v>44687</v>
      </c>
      <c r="Z101" s="4469">
        <f t="shared" si="197"/>
        <v>44718</v>
      </c>
      <c r="AA101" s="4469">
        <f t="shared" si="197"/>
        <v>44748</v>
      </c>
      <c r="AB101" s="4474" t="s">
        <v>725</v>
      </c>
      <c r="AV101" s="4474" t="s">
        <v>725</v>
      </c>
    </row>
    <row r="102" spans="1:48" s="487" customFormat="1" ht="30" hidden="1" customHeight="1" x14ac:dyDescent="0.25">
      <c r="A102" s="4675"/>
      <c r="B102" s="4679"/>
      <c r="C102" s="539" t="s">
        <v>62</v>
      </c>
      <c r="D102" s="3754"/>
      <c r="E102" s="3754"/>
      <c r="F102" s="438" t="s">
        <v>454</v>
      </c>
      <c r="G102" s="3754"/>
      <c r="H102" s="534">
        <f t="shared" si="101"/>
        <v>7</v>
      </c>
      <c r="I102" s="3754"/>
      <c r="J102" s="3756"/>
      <c r="K102" s="3754"/>
      <c r="L102" s="4500"/>
      <c r="M102" s="3754"/>
      <c r="N102" s="4500"/>
      <c r="O102" s="3754"/>
      <c r="P102" s="4500"/>
      <c r="Q102" s="3754"/>
      <c r="R102" s="4500"/>
      <c r="S102" s="4522" t="s">
        <v>454</v>
      </c>
      <c r="T102" s="3754"/>
      <c r="U102" s="3754"/>
      <c r="V102" s="3754"/>
      <c r="W102" s="3754"/>
      <c r="X102" s="3754"/>
      <c r="Y102" s="3754"/>
      <c r="Z102" s="3754"/>
      <c r="AA102" s="3754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</row>
    <row r="103" spans="1:48" s="487" customFormat="1" ht="30" hidden="1" customHeight="1" x14ac:dyDescent="0.25">
      <c r="A103" s="4675"/>
      <c r="B103" s="4679"/>
      <c r="C103" s="540" t="s">
        <v>79</v>
      </c>
      <c r="D103" s="3754"/>
      <c r="E103" s="3754"/>
      <c r="F103" s="438" t="s">
        <v>454</v>
      </c>
      <c r="G103" s="3754"/>
      <c r="H103" s="534">
        <f t="shared" si="101"/>
        <v>7</v>
      </c>
      <c r="I103" s="3754"/>
      <c r="J103" s="3756"/>
      <c r="K103" s="3754"/>
      <c r="L103" s="4500"/>
      <c r="M103" s="3754"/>
      <c r="N103" s="4500"/>
      <c r="O103" s="3754"/>
      <c r="P103" s="4500"/>
      <c r="Q103" s="3754"/>
      <c r="R103" s="4500"/>
      <c r="S103" s="4522" t="s">
        <v>454</v>
      </c>
      <c r="T103" s="3754"/>
      <c r="U103" s="3754"/>
      <c r="V103" s="3754"/>
      <c r="W103" s="3754"/>
      <c r="X103" s="3754"/>
      <c r="Y103" s="3754"/>
      <c r="Z103" s="3754"/>
      <c r="AA103" s="3754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</row>
    <row r="104" spans="1:48" s="487" customFormat="1" ht="30" hidden="1" customHeight="1" x14ac:dyDescent="0.25">
      <c r="A104" s="4675"/>
      <c r="B104" s="4679"/>
      <c r="C104" s="539" t="s">
        <v>56</v>
      </c>
      <c r="D104" s="3754"/>
      <c r="E104" s="3754"/>
      <c r="F104" s="438" t="s">
        <v>454</v>
      </c>
      <c r="G104" s="3754"/>
      <c r="H104" s="534">
        <f t="shared" si="101"/>
        <v>7</v>
      </c>
      <c r="I104" s="3754"/>
      <c r="J104" s="3756"/>
      <c r="K104" s="3754"/>
      <c r="L104" s="4500"/>
      <c r="M104" s="3754"/>
      <c r="N104" s="4500"/>
      <c r="O104" s="3754"/>
      <c r="P104" s="4500"/>
      <c r="Q104" s="3754"/>
      <c r="R104" s="4500"/>
      <c r="S104" s="4522" t="s">
        <v>454</v>
      </c>
      <c r="T104" s="3754"/>
      <c r="U104" s="3754"/>
      <c r="V104" s="3754"/>
      <c r="W104" s="3754"/>
      <c r="X104" s="3754"/>
      <c r="Y104" s="3754"/>
      <c r="Z104" s="3754"/>
      <c r="AA104" s="3754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</row>
    <row r="105" spans="1:48" s="487" customFormat="1" ht="30" hidden="1" customHeight="1" x14ac:dyDescent="0.25">
      <c r="A105" s="4675"/>
      <c r="B105" s="4679"/>
      <c r="C105" s="539" t="s">
        <v>57</v>
      </c>
      <c r="D105" s="3754"/>
      <c r="E105" s="3754"/>
      <c r="F105" s="438" t="s">
        <v>454</v>
      </c>
      <c r="G105" s="3754"/>
      <c r="H105" s="534">
        <f t="shared" si="101"/>
        <v>7</v>
      </c>
      <c r="I105" s="3754"/>
      <c r="J105" s="3756"/>
      <c r="K105" s="3754"/>
      <c r="L105" s="4500"/>
      <c r="M105" s="3754"/>
      <c r="N105" s="4500"/>
      <c r="O105" s="3754"/>
      <c r="P105" s="4500"/>
      <c r="Q105" s="3754"/>
      <c r="R105" s="4500"/>
      <c r="S105" s="4522" t="s">
        <v>454</v>
      </c>
      <c r="T105" s="3754"/>
      <c r="U105" s="3754"/>
      <c r="V105" s="3754"/>
      <c r="W105" s="3754"/>
      <c r="X105" s="3754"/>
      <c r="Y105" s="3754"/>
      <c r="Z105" s="3754"/>
      <c r="AA105" s="3754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</row>
    <row r="106" spans="1:48" ht="30" hidden="1" customHeight="1" x14ac:dyDescent="0.25">
      <c r="A106" s="4675"/>
      <c r="B106" s="4679"/>
      <c r="C106" s="538" t="s">
        <v>71</v>
      </c>
      <c r="D106" s="537"/>
      <c r="E106" s="537"/>
      <c r="F106" s="2611" t="s">
        <v>454</v>
      </c>
      <c r="G106" s="537"/>
      <c r="H106" s="1050">
        <f t="shared" si="101"/>
        <v>7</v>
      </c>
      <c r="I106" s="537"/>
      <c r="J106" s="3772"/>
      <c r="K106" s="537"/>
      <c r="L106" s="3778"/>
      <c r="M106" s="537"/>
      <c r="N106" s="3778"/>
      <c r="O106" s="537"/>
      <c r="P106" s="3778"/>
      <c r="Q106" s="537"/>
      <c r="R106" s="3778"/>
      <c r="S106" s="4523" t="s">
        <v>454</v>
      </c>
      <c r="T106" s="537"/>
      <c r="U106" s="537"/>
      <c r="V106" s="537"/>
      <c r="W106" s="537"/>
      <c r="X106" s="537"/>
      <c r="Y106" s="537"/>
      <c r="Z106" s="537"/>
      <c r="AA106" s="537"/>
    </row>
    <row r="107" spans="1:48" ht="30" hidden="1" customHeight="1" x14ac:dyDescent="0.25">
      <c r="A107" s="4675"/>
      <c r="B107" s="4679"/>
      <c r="C107" s="538" t="s">
        <v>72</v>
      </c>
      <c r="D107" s="537"/>
      <c r="E107" s="537"/>
      <c r="F107" s="2611" t="s">
        <v>454</v>
      </c>
      <c r="G107" s="537"/>
      <c r="H107" s="1050">
        <f t="shared" si="101"/>
        <v>7</v>
      </c>
      <c r="I107" s="537"/>
      <c r="J107" s="3772"/>
      <c r="K107" s="537"/>
      <c r="L107" s="3778"/>
      <c r="M107" s="537"/>
      <c r="N107" s="3778"/>
      <c r="O107" s="537"/>
      <c r="P107" s="3778"/>
      <c r="Q107" s="537"/>
      <c r="R107" s="3778"/>
      <c r="S107" s="4523" t="s">
        <v>454</v>
      </c>
      <c r="T107" s="537"/>
      <c r="U107" s="537"/>
      <c r="V107" s="537"/>
      <c r="W107" s="537"/>
      <c r="X107" s="537"/>
      <c r="Y107" s="537"/>
      <c r="Z107" s="537"/>
      <c r="AA107" s="537"/>
    </row>
    <row r="108" spans="1:48" ht="30" hidden="1" customHeight="1" x14ac:dyDescent="0.25">
      <c r="A108" s="4675"/>
      <c r="B108" s="4679"/>
      <c r="C108" s="532" t="s">
        <v>34</v>
      </c>
      <c r="D108" s="537"/>
      <c r="E108" s="537"/>
      <c r="F108" s="2611" t="s">
        <v>454</v>
      </c>
      <c r="G108" s="537"/>
      <c r="H108" s="1050">
        <f t="shared" si="101"/>
        <v>7</v>
      </c>
      <c r="I108" s="537"/>
      <c r="J108" s="3772"/>
      <c r="K108" s="537"/>
      <c r="L108" s="3778"/>
      <c r="M108" s="537"/>
      <c r="N108" s="3778"/>
      <c r="O108" s="537"/>
      <c r="P108" s="3778"/>
      <c r="Q108" s="537"/>
      <c r="R108" s="3778"/>
      <c r="S108" s="4523" t="s">
        <v>454</v>
      </c>
      <c r="T108" s="537"/>
      <c r="U108" s="537"/>
      <c r="V108" s="537"/>
      <c r="W108" s="537"/>
      <c r="X108" s="537"/>
      <c r="Y108" s="537"/>
      <c r="Z108" s="537"/>
      <c r="AA108" s="537"/>
    </row>
    <row r="109" spans="1:48" ht="30" hidden="1" customHeight="1" x14ac:dyDescent="0.25">
      <c r="A109" s="4675"/>
      <c r="B109" s="4679"/>
      <c r="C109" s="538" t="s">
        <v>16</v>
      </c>
      <c r="D109" s="537"/>
      <c r="E109" s="537"/>
      <c r="F109" s="2611" t="s">
        <v>454</v>
      </c>
      <c r="G109" s="537"/>
      <c r="H109" s="1050">
        <f t="shared" si="101"/>
        <v>7</v>
      </c>
      <c r="I109" s="537"/>
      <c r="J109" s="3772"/>
      <c r="K109" s="537"/>
      <c r="L109" s="3778"/>
      <c r="M109" s="537"/>
      <c r="N109" s="3778"/>
      <c r="O109" s="537"/>
      <c r="P109" s="3778"/>
      <c r="Q109" s="537"/>
      <c r="R109" s="3778"/>
      <c r="S109" s="4523" t="s">
        <v>454</v>
      </c>
      <c r="T109" s="537"/>
      <c r="U109" s="537"/>
      <c r="V109" s="537"/>
      <c r="W109" s="537"/>
      <c r="X109" s="537"/>
      <c r="Y109" s="537"/>
      <c r="Z109" s="537"/>
      <c r="AA109" s="537"/>
    </row>
    <row r="110" spans="1:48" ht="30" hidden="1" customHeight="1" x14ac:dyDescent="0.25">
      <c r="A110" s="4675"/>
      <c r="B110" s="4679"/>
      <c r="C110" s="538" t="s">
        <v>12</v>
      </c>
      <c r="D110" s="537"/>
      <c r="E110" s="537"/>
      <c r="F110" s="2611" t="s">
        <v>454</v>
      </c>
      <c r="G110" s="537"/>
      <c r="H110" s="1050">
        <f t="shared" si="101"/>
        <v>7</v>
      </c>
      <c r="I110" s="537"/>
      <c r="J110" s="3772"/>
      <c r="K110" s="537"/>
      <c r="L110" s="3778"/>
      <c r="M110" s="537"/>
      <c r="N110" s="3778"/>
      <c r="O110" s="537"/>
      <c r="P110" s="3778"/>
      <c r="Q110" s="537"/>
      <c r="R110" s="3778"/>
      <c r="S110" s="4523" t="s">
        <v>454</v>
      </c>
      <c r="T110" s="537"/>
      <c r="U110" s="537"/>
      <c r="V110" s="537"/>
      <c r="W110" s="537"/>
      <c r="X110" s="537"/>
      <c r="Y110" s="537"/>
      <c r="Z110" s="537"/>
      <c r="AA110" s="537"/>
    </row>
    <row r="111" spans="1:48" ht="30" hidden="1" customHeight="1" x14ac:dyDescent="0.25">
      <c r="A111" s="4675"/>
      <c r="B111" s="4679"/>
      <c r="C111" s="538"/>
      <c r="D111" s="537"/>
      <c r="E111" s="537"/>
      <c r="F111" s="2611" t="s">
        <v>454</v>
      </c>
      <c r="G111" s="537"/>
      <c r="H111" s="1050">
        <f t="shared" si="101"/>
        <v>7</v>
      </c>
      <c r="I111" s="537"/>
      <c r="J111" s="3772"/>
      <c r="K111" s="537"/>
      <c r="L111" s="3778"/>
      <c r="M111" s="537"/>
      <c r="N111" s="3778"/>
      <c r="O111" s="537"/>
      <c r="P111" s="3778"/>
      <c r="Q111" s="537"/>
      <c r="R111" s="3778"/>
      <c r="S111" s="4523" t="s">
        <v>454</v>
      </c>
      <c r="T111" s="537"/>
      <c r="U111" s="537"/>
      <c r="V111" s="537"/>
      <c r="W111" s="537"/>
      <c r="X111" s="537"/>
      <c r="Y111" s="537"/>
      <c r="Z111" s="537"/>
      <c r="AA111" s="537"/>
    </row>
    <row r="112" spans="1:48" ht="30" hidden="1" customHeight="1" x14ac:dyDescent="0.25">
      <c r="A112" s="4675"/>
      <c r="B112" s="4679"/>
      <c r="C112" s="538"/>
      <c r="D112" s="537"/>
      <c r="E112" s="537"/>
      <c r="F112" s="2611" t="s">
        <v>454</v>
      </c>
      <c r="G112" s="537"/>
      <c r="H112" s="1050">
        <f t="shared" si="101"/>
        <v>7</v>
      </c>
      <c r="I112" s="537"/>
      <c r="J112" s="3772"/>
      <c r="K112" s="537"/>
      <c r="L112" s="3778"/>
      <c r="M112" s="537"/>
      <c r="N112" s="3778"/>
      <c r="O112" s="537"/>
      <c r="P112" s="3778"/>
      <c r="Q112" s="537"/>
      <c r="R112" s="3778"/>
      <c r="S112" s="4523" t="s">
        <v>454</v>
      </c>
      <c r="T112" s="537"/>
      <c r="U112" s="537"/>
      <c r="V112" s="537"/>
      <c r="W112" s="537"/>
      <c r="X112" s="537"/>
      <c r="Y112" s="537"/>
      <c r="Z112" s="537"/>
      <c r="AA112" s="537"/>
    </row>
    <row r="113" spans="1:48" ht="30" hidden="1" customHeight="1" x14ac:dyDescent="0.25">
      <c r="A113" s="4675"/>
      <c r="B113" s="4679"/>
      <c r="C113" s="1900" t="s">
        <v>909</v>
      </c>
      <c r="D113" s="3916">
        <f t="shared" ref="D113:AA113" si="198">D114-1</f>
        <v>44105</v>
      </c>
      <c r="E113" s="3916"/>
      <c r="F113" s="3916" t="s">
        <v>454</v>
      </c>
      <c r="G113" s="3916">
        <f t="shared" si="198"/>
        <v>44140</v>
      </c>
      <c r="H113" s="3916">
        <f t="shared" si="101"/>
        <v>44147</v>
      </c>
      <c r="I113" s="3916">
        <f t="shared" si="198"/>
        <v>44175</v>
      </c>
      <c r="J113" s="3917">
        <f t="shared" si="198"/>
        <v>44231</v>
      </c>
      <c r="K113" s="3916">
        <f t="shared" si="198"/>
        <v>44262</v>
      </c>
      <c r="L113" s="4501">
        <f t="shared" si="198"/>
        <v>44292</v>
      </c>
      <c r="M113" s="3916">
        <f t="shared" si="198"/>
        <v>44323</v>
      </c>
      <c r="N113" s="4501">
        <f t="shared" si="198"/>
        <v>44354</v>
      </c>
      <c r="O113" s="3916">
        <f t="shared" si="198"/>
        <v>44384</v>
      </c>
      <c r="P113" s="4501">
        <f t="shared" si="198"/>
        <v>44415</v>
      </c>
      <c r="Q113" s="3916">
        <f t="shared" si="198"/>
        <v>44445</v>
      </c>
      <c r="R113" s="4501">
        <f t="shared" si="198"/>
        <v>44476</v>
      </c>
      <c r="S113" s="3916" t="s">
        <v>454</v>
      </c>
      <c r="T113" s="3916">
        <f t="shared" si="198"/>
        <v>44535</v>
      </c>
      <c r="U113" s="3916">
        <f t="shared" si="198"/>
        <v>44566</v>
      </c>
      <c r="V113" s="3916">
        <f t="shared" si="198"/>
        <v>44596</v>
      </c>
      <c r="W113" s="3916">
        <f t="shared" si="198"/>
        <v>44627</v>
      </c>
      <c r="X113" s="3916">
        <f t="shared" si="198"/>
        <v>44657</v>
      </c>
      <c r="Y113" s="3916">
        <f t="shared" si="198"/>
        <v>44688</v>
      </c>
      <c r="Z113" s="3916">
        <f t="shared" si="198"/>
        <v>44719</v>
      </c>
      <c r="AA113" s="3916">
        <f t="shared" si="198"/>
        <v>44749</v>
      </c>
      <c r="AB113" s="15" t="s">
        <v>722</v>
      </c>
      <c r="AV113" s="15" t="s">
        <v>722</v>
      </c>
    </row>
    <row r="114" spans="1:48" ht="30" hidden="1" customHeight="1" x14ac:dyDescent="0.25">
      <c r="A114" s="4675"/>
      <c r="B114" s="4679"/>
      <c r="C114" s="1900" t="s">
        <v>910</v>
      </c>
      <c r="D114" s="3916">
        <f t="shared" ref="D114" si="199">D120-4</f>
        <v>44106</v>
      </c>
      <c r="E114" s="3916"/>
      <c r="F114" s="3916" t="s">
        <v>454</v>
      </c>
      <c r="G114" s="3916">
        <f t="shared" ref="G114:R114" si="200">G120-4</f>
        <v>44141</v>
      </c>
      <c r="H114" s="3916">
        <f t="shared" si="101"/>
        <v>44148</v>
      </c>
      <c r="I114" s="3916">
        <f t="shared" si="200"/>
        <v>44176</v>
      </c>
      <c r="J114" s="3917">
        <f t="shared" si="200"/>
        <v>44232</v>
      </c>
      <c r="K114" s="3916">
        <f t="shared" si="200"/>
        <v>44263</v>
      </c>
      <c r="L114" s="4501">
        <f t="shared" si="200"/>
        <v>44293</v>
      </c>
      <c r="M114" s="3916">
        <f t="shared" si="200"/>
        <v>44324</v>
      </c>
      <c r="N114" s="4501">
        <f t="shared" si="200"/>
        <v>44355</v>
      </c>
      <c r="O114" s="3916">
        <f t="shared" si="200"/>
        <v>44385</v>
      </c>
      <c r="P114" s="4501">
        <f t="shared" si="200"/>
        <v>44416</v>
      </c>
      <c r="Q114" s="3916">
        <f t="shared" si="200"/>
        <v>44446</v>
      </c>
      <c r="R114" s="4501">
        <f t="shared" si="200"/>
        <v>44477</v>
      </c>
      <c r="S114" s="3916" t="s">
        <v>454</v>
      </c>
      <c r="T114" s="3916">
        <f t="shared" ref="T114:AA114" si="201">T120-4</f>
        <v>44536</v>
      </c>
      <c r="U114" s="3916">
        <f t="shared" si="201"/>
        <v>44567</v>
      </c>
      <c r="V114" s="3916">
        <f t="shared" si="201"/>
        <v>44597</v>
      </c>
      <c r="W114" s="3916">
        <f t="shared" si="201"/>
        <v>44628</v>
      </c>
      <c r="X114" s="3916">
        <f t="shared" si="201"/>
        <v>44658</v>
      </c>
      <c r="Y114" s="3916">
        <f t="shared" si="201"/>
        <v>44689</v>
      </c>
      <c r="Z114" s="3916">
        <f t="shared" si="201"/>
        <v>44720</v>
      </c>
      <c r="AA114" s="3916">
        <f t="shared" si="201"/>
        <v>44750</v>
      </c>
      <c r="AB114" s="15" t="s">
        <v>723</v>
      </c>
      <c r="AV114" s="15" t="s">
        <v>723</v>
      </c>
    </row>
    <row r="115" spans="1:48" s="4514" customFormat="1" ht="30" customHeight="1" x14ac:dyDescent="0.25">
      <c r="A115" s="4675"/>
      <c r="B115" s="4679"/>
      <c r="C115" s="4580" t="s">
        <v>1054</v>
      </c>
      <c r="D115" s="4511"/>
      <c r="E115" s="4511"/>
      <c r="F115" s="4511"/>
      <c r="G115" s="4511"/>
      <c r="H115" s="4511"/>
      <c r="I115" s="4511">
        <f>I69+5</f>
        <v>44172</v>
      </c>
      <c r="J115" s="4512">
        <f t="shared" ref="J115:R115" si="202">J69+5</f>
        <v>44228</v>
      </c>
      <c r="K115" s="4511">
        <f t="shared" si="202"/>
        <v>44256</v>
      </c>
      <c r="L115" s="4513">
        <f t="shared" si="202"/>
        <v>44284</v>
      </c>
      <c r="M115" s="4511">
        <f t="shared" si="202"/>
        <v>44319</v>
      </c>
      <c r="N115" s="4513">
        <f t="shared" si="202"/>
        <v>44354</v>
      </c>
      <c r="O115" s="4511">
        <f t="shared" si="202"/>
        <v>44382</v>
      </c>
      <c r="P115" s="4513">
        <f t="shared" si="202"/>
        <v>44410</v>
      </c>
      <c r="Q115" s="4511">
        <f t="shared" si="202"/>
        <v>44445</v>
      </c>
      <c r="R115" s="4513">
        <f t="shared" si="202"/>
        <v>44473</v>
      </c>
      <c r="S115" s="4511" t="s">
        <v>454</v>
      </c>
      <c r="T115" s="4511">
        <f t="shared" ref="T115:AA115" si="203">T69+5</f>
        <v>44522</v>
      </c>
      <c r="U115" s="4511">
        <f t="shared" si="203"/>
        <v>44550</v>
      </c>
      <c r="V115" s="4511">
        <f t="shared" si="203"/>
        <v>44592</v>
      </c>
      <c r="W115" s="4511">
        <f t="shared" si="203"/>
        <v>44627</v>
      </c>
      <c r="X115" s="4511">
        <f t="shared" si="203"/>
        <v>44655</v>
      </c>
      <c r="Y115" s="4511">
        <f t="shared" si="203"/>
        <v>44690</v>
      </c>
      <c r="Z115" s="4511">
        <f t="shared" si="203"/>
        <v>44718</v>
      </c>
      <c r="AA115" s="4511">
        <f t="shared" si="203"/>
        <v>44746</v>
      </c>
    </row>
    <row r="116" spans="1:48" s="4514" customFormat="1" ht="30" customHeight="1" x14ac:dyDescent="0.25">
      <c r="A116" s="4675"/>
      <c r="B116" s="4679"/>
      <c r="C116" s="4580" t="s">
        <v>1055</v>
      </c>
      <c r="D116" s="4511"/>
      <c r="E116" s="4511"/>
      <c r="F116" s="4511"/>
      <c r="G116" s="4511"/>
      <c r="H116" s="4511"/>
      <c r="I116" s="4511">
        <f>I117</f>
        <v>44179</v>
      </c>
      <c r="J116" s="4512">
        <f t="shared" ref="J116:AA116" si="204">J117</f>
        <v>44235</v>
      </c>
      <c r="K116" s="4511">
        <f t="shared" si="204"/>
        <v>44263</v>
      </c>
      <c r="L116" s="4513">
        <f t="shared" si="204"/>
        <v>44291</v>
      </c>
      <c r="M116" s="4511">
        <f t="shared" si="204"/>
        <v>44326</v>
      </c>
      <c r="N116" s="4513">
        <f t="shared" si="204"/>
        <v>44361</v>
      </c>
      <c r="O116" s="4511">
        <f t="shared" si="204"/>
        <v>44389</v>
      </c>
      <c r="P116" s="4513">
        <f t="shared" si="204"/>
        <v>44417</v>
      </c>
      <c r="Q116" s="4511">
        <f t="shared" si="204"/>
        <v>44452</v>
      </c>
      <c r="R116" s="4513">
        <f t="shared" si="204"/>
        <v>44480</v>
      </c>
      <c r="S116" s="4511" t="s">
        <v>454</v>
      </c>
      <c r="T116" s="4511">
        <f t="shared" si="204"/>
        <v>44529</v>
      </c>
      <c r="U116" s="4511">
        <f t="shared" si="204"/>
        <v>44557</v>
      </c>
      <c r="V116" s="4511">
        <f t="shared" si="204"/>
        <v>44599</v>
      </c>
      <c r="W116" s="4511">
        <f t="shared" si="204"/>
        <v>44634</v>
      </c>
      <c r="X116" s="4511">
        <f t="shared" si="204"/>
        <v>44662</v>
      </c>
      <c r="Y116" s="4511">
        <f t="shared" si="204"/>
        <v>44697</v>
      </c>
      <c r="Z116" s="4511">
        <f t="shared" si="204"/>
        <v>44725</v>
      </c>
      <c r="AA116" s="4511">
        <f t="shared" si="204"/>
        <v>44753</v>
      </c>
    </row>
    <row r="117" spans="1:48" ht="30" customHeight="1" x14ac:dyDescent="0.25">
      <c r="A117" s="4675"/>
      <c r="B117" s="4679"/>
      <c r="C117" s="1806" t="s">
        <v>1056</v>
      </c>
      <c r="D117" s="3920">
        <f>D79+10</f>
        <v>44109</v>
      </c>
      <c r="E117" s="3920">
        <f t="shared" ref="E117:E118" si="205">D117+14</f>
        <v>44123</v>
      </c>
      <c r="F117" s="3920" t="s">
        <v>454</v>
      </c>
      <c r="G117" s="3920">
        <f>G79+10</f>
        <v>44144</v>
      </c>
      <c r="H117" s="3920">
        <f t="shared" si="101"/>
        <v>44151</v>
      </c>
      <c r="I117" s="3920">
        <f>I79+10</f>
        <v>44179</v>
      </c>
      <c r="J117" s="3921">
        <f>J79+10</f>
        <v>44235</v>
      </c>
      <c r="K117" s="3920">
        <f t="shared" ref="K117:R117" si="206">K79+10</f>
        <v>44263</v>
      </c>
      <c r="L117" s="3992">
        <f t="shared" si="206"/>
        <v>44291</v>
      </c>
      <c r="M117" s="3920">
        <f t="shared" si="206"/>
        <v>44326</v>
      </c>
      <c r="N117" s="3992">
        <f t="shared" si="206"/>
        <v>44361</v>
      </c>
      <c r="O117" s="3920">
        <f t="shared" si="206"/>
        <v>44389</v>
      </c>
      <c r="P117" s="3992">
        <f t="shared" si="206"/>
        <v>44417</v>
      </c>
      <c r="Q117" s="3920">
        <f t="shared" si="206"/>
        <v>44452</v>
      </c>
      <c r="R117" s="3992">
        <f t="shared" si="206"/>
        <v>44480</v>
      </c>
      <c r="S117" s="3920" t="s">
        <v>454</v>
      </c>
      <c r="T117" s="3920">
        <f t="shared" ref="T117:AA117" si="207">T79+10</f>
        <v>44529</v>
      </c>
      <c r="U117" s="3920">
        <f t="shared" si="207"/>
        <v>44557</v>
      </c>
      <c r="V117" s="3920">
        <f t="shared" si="207"/>
        <v>44599</v>
      </c>
      <c r="W117" s="3920">
        <f t="shared" si="207"/>
        <v>44634</v>
      </c>
      <c r="X117" s="3920">
        <f t="shared" si="207"/>
        <v>44662</v>
      </c>
      <c r="Y117" s="3920">
        <f t="shared" si="207"/>
        <v>44697</v>
      </c>
      <c r="Z117" s="3920">
        <f t="shared" si="207"/>
        <v>44725</v>
      </c>
      <c r="AA117" s="3920">
        <f t="shared" si="207"/>
        <v>44753</v>
      </c>
    </row>
    <row r="118" spans="1:48" ht="30" customHeight="1" x14ac:dyDescent="0.25">
      <c r="A118" s="4675"/>
      <c r="B118" s="4679"/>
      <c r="C118" s="1806" t="s">
        <v>1057</v>
      </c>
      <c r="D118" s="3920">
        <f t="shared" ref="D118" si="208">D117+4</f>
        <v>44113</v>
      </c>
      <c r="E118" s="3920">
        <f t="shared" si="205"/>
        <v>44127</v>
      </c>
      <c r="F118" s="3920" t="s">
        <v>454</v>
      </c>
      <c r="G118" s="3920">
        <f t="shared" ref="G118:R118" si="209">G117+4</f>
        <v>44148</v>
      </c>
      <c r="H118" s="3920">
        <f t="shared" si="101"/>
        <v>44155</v>
      </c>
      <c r="I118" s="3920">
        <f t="shared" si="209"/>
        <v>44183</v>
      </c>
      <c r="J118" s="3921">
        <f t="shared" si="209"/>
        <v>44239</v>
      </c>
      <c r="K118" s="3920">
        <f t="shared" si="209"/>
        <v>44267</v>
      </c>
      <c r="L118" s="3992">
        <f t="shared" si="209"/>
        <v>44295</v>
      </c>
      <c r="M118" s="3920">
        <f t="shared" si="209"/>
        <v>44330</v>
      </c>
      <c r="N118" s="3992">
        <f t="shared" si="209"/>
        <v>44365</v>
      </c>
      <c r="O118" s="3920">
        <f t="shared" si="209"/>
        <v>44393</v>
      </c>
      <c r="P118" s="3992">
        <f t="shared" si="209"/>
        <v>44421</v>
      </c>
      <c r="Q118" s="3920">
        <f t="shared" si="209"/>
        <v>44456</v>
      </c>
      <c r="R118" s="3992">
        <f t="shared" si="209"/>
        <v>44484</v>
      </c>
      <c r="S118" s="3920" t="s">
        <v>454</v>
      </c>
      <c r="T118" s="3920">
        <f t="shared" ref="T118:AA118" si="210">T117+4</f>
        <v>44533</v>
      </c>
      <c r="U118" s="3920">
        <f t="shared" si="210"/>
        <v>44561</v>
      </c>
      <c r="V118" s="3920">
        <f t="shared" si="210"/>
        <v>44603</v>
      </c>
      <c r="W118" s="3920">
        <f t="shared" si="210"/>
        <v>44638</v>
      </c>
      <c r="X118" s="3920">
        <f t="shared" si="210"/>
        <v>44666</v>
      </c>
      <c r="Y118" s="3920">
        <f t="shared" si="210"/>
        <v>44701</v>
      </c>
      <c r="Z118" s="3920">
        <f t="shared" si="210"/>
        <v>44729</v>
      </c>
      <c r="AA118" s="3920">
        <f t="shared" si="210"/>
        <v>44757</v>
      </c>
    </row>
    <row r="119" spans="1:48" s="4375" customFormat="1" ht="30" hidden="1" customHeight="1" x14ac:dyDescent="0.25">
      <c r="A119" s="4675"/>
      <c r="B119" s="4679"/>
      <c r="C119" s="4581" t="s">
        <v>995</v>
      </c>
      <c r="D119" s="4374"/>
      <c r="E119" s="4374"/>
      <c r="F119" s="4374"/>
      <c r="G119" s="4374"/>
      <c r="H119" s="4374">
        <f t="shared" si="101"/>
        <v>7</v>
      </c>
      <c r="I119" s="4374"/>
      <c r="J119" s="4478"/>
      <c r="K119" s="4374"/>
      <c r="L119" s="4502"/>
      <c r="M119" s="4374"/>
      <c r="N119" s="4502"/>
      <c r="O119" s="4374"/>
      <c r="P119" s="4502"/>
      <c r="Q119" s="4374"/>
      <c r="R119" s="4502"/>
      <c r="S119" s="4374" t="s">
        <v>454</v>
      </c>
      <c r="T119" s="4374"/>
      <c r="U119" s="4374"/>
      <c r="V119" s="4374"/>
      <c r="W119" s="4374"/>
      <c r="X119" s="4374"/>
      <c r="Y119" s="4374"/>
      <c r="Z119" s="4374"/>
      <c r="AA119" s="4374"/>
    </row>
    <row r="120" spans="1:48" ht="30" hidden="1" customHeight="1" x14ac:dyDescent="0.25">
      <c r="A120" s="4675"/>
      <c r="B120" s="4679"/>
      <c r="C120" s="1905" t="s">
        <v>627</v>
      </c>
      <c r="D120" s="3922">
        <f t="shared" ref="D120:R122" si="211">D121-1</f>
        <v>44110</v>
      </c>
      <c r="E120" s="3922"/>
      <c r="F120" s="3922" t="s">
        <v>454</v>
      </c>
      <c r="G120" s="3922">
        <f t="shared" si="211"/>
        <v>44145</v>
      </c>
      <c r="H120" s="3922">
        <f t="shared" si="101"/>
        <v>44152</v>
      </c>
      <c r="I120" s="3922">
        <f t="shared" si="211"/>
        <v>44180</v>
      </c>
      <c r="J120" s="3923">
        <f t="shared" si="211"/>
        <v>44236</v>
      </c>
      <c r="K120" s="3922">
        <f t="shared" si="211"/>
        <v>44267</v>
      </c>
      <c r="L120" s="4032">
        <f t="shared" si="211"/>
        <v>44297</v>
      </c>
      <c r="M120" s="3922">
        <f t="shared" si="211"/>
        <v>44328</v>
      </c>
      <c r="N120" s="4032">
        <f t="shared" si="211"/>
        <v>44359</v>
      </c>
      <c r="O120" s="3922">
        <f t="shared" si="211"/>
        <v>44389</v>
      </c>
      <c r="P120" s="4032">
        <f t="shared" si="211"/>
        <v>44420</v>
      </c>
      <c r="Q120" s="3922">
        <f t="shared" si="211"/>
        <v>44450</v>
      </c>
      <c r="R120" s="4032">
        <f t="shared" si="211"/>
        <v>44481</v>
      </c>
      <c r="S120" s="3922" t="s">
        <v>454</v>
      </c>
      <c r="T120" s="3922">
        <f t="shared" ref="T120:AA122" si="212">T121-1</f>
        <v>44540</v>
      </c>
      <c r="U120" s="3922">
        <f t="shared" si="212"/>
        <v>44571</v>
      </c>
      <c r="V120" s="3922">
        <f t="shared" si="212"/>
        <v>44601</v>
      </c>
      <c r="W120" s="3922">
        <f t="shared" si="212"/>
        <v>44632</v>
      </c>
      <c r="X120" s="3922">
        <f t="shared" si="212"/>
        <v>44662</v>
      </c>
      <c r="Y120" s="3922">
        <f t="shared" si="212"/>
        <v>44693</v>
      </c>
      <c r="Z120" s="3922">
        <f t="shared" si="212"/>
        <v>44724</v>
      </c>
      <c r="AA120" s="3922">
        <f t="shared" si="212"/>
        <v>44754</v>
      </c>
      <c r="AB120" s="15" t="s">
        <v>721</v>
      </c>
      <c r="AV120" s="15" t="s">
        <v>721</v>
      </c>
    </row>
    <row r="121" spans="1:48" ht="30" hidden="1" customHeight="1" x14ac:dyDescent="0.25">
      <c r="A121" s="4675"/>
      <c r="B121" s="4679"/>
      <c r="C121" s="1905" t="s">
        <v>634</v>
      </c>
      <c r="D121" s="3922">
        <f t="shared" si="211"/>
        <v>44111</v>
      </c>
      <c r="E121" s="3922"/>
      <c r="F121" s="3922" t="s">
        <v>454</v>
      </c>
      <c r="G121" s="3922">
        <f t="shared" si="211"/>
        <v>44146</v>
      </c>
      <c r="H121" s="3922">
        <f t="shared" si="101"/>
        <v>44153</v>
      </c>
      <c r="I121" s="3922">
        <f t="shared" si="211"/>
        <v>44181</v>
      </c>
      <c r="J121" s="3923">
        <f t="shared" si="211"/>
        <v>44237</v>
      </c>
      <c r="K121" s="3922">
        <f t="shared" si="211"/>
        <v>44268</v>
      </c>
      <c r="L121" s="4032">
        <f t="shared" si="211"/>
        <v>44298</v>
      </c>
      <c r="M121" s="3922">
        <f t="shared" si="211"/>
        <v>44329</v>
      </c>
      <c r="N121" s="4032">
        <f t="shared" si="211"/>
        <v>44360</v>
      </c>
      <c r="O121" s="3922">
        <f t="shared" si="211"/>
        <v>44390</v>
      </c>
      <c r="P121" s="4032">
        <f t="shared" si="211"/>
        <v>44421</v>
      </c>
      <c r="Q121" s="3922">
        <f t="shared" si="211"/>
        <v>44451</v>
      </c>
      <c r="R121" s="4032">
        <f t="shared" si="211"/>
        <v>44482</v>
      </c>
      <c r="S121" s="3922" t="s">
        <v>454</v>
      </c>
      <c r="T121" s="3922">
        <f t="shared" si="212"/>
        <v>44541</v>
      </c>
      <c r="U121" s="3922">
        <f t="shared" si="212"/>
        <v>44572</v>
      </c>
      <c r="V121" s="3922">
        <f t="shared" si="212"/>
        <v>44602</v>
      </c>
      <c r="W121" s="3922">
        <f t="shared" si="212"/>
        <v>44633</v>
      </c>
      <c r="X121" s="3922">
        <f t="shared" si="212"/>
        <v>44663</v>
      </c>
      <c r="Y121" s="3922">
        <f t="shared" si="212"/>
        <v>44694</v>
      </c>
      <c r="Z121" s="3922">
        <f t="shared" si="212"/>
        <v>44725</v>
      </c>
      <c r="AA121" s="3922">
        <f t="shared" si="212"/>
        <v>44755</v>
      </c>
    </row>
    <row r="122" spans="1:48" ht="30" hidden="1" customHeight="1" x14ac:dyDescent="0.25">
      <c r="A122" s="4675"/>
      <c r="B122" s="4679"/>
      <c r="C122" s="1905" t="s">
        <v>914</v>
      </c>
      <c r="D122" s="3922">
        <f t="shared" si="211"/>
        <v>44112</v>
      </c>
      <c r="E122" s="3922"/>
      <c r="F122" s="3922" t="s">
        <v>454</v>
      </c>
      <c r="G122" s="3922">
        <f t="shared" si="211"/>
        <v>44147</v>
      </c>
      <c r="H122" s="3922">
        <f t="shared" si="101"/>
        <v>44154</v>
      </c>
      <c r="I122" s="3922">
        <f t="shared" si="211"/>
        <v>44182</v>
      </c>
      <c r="J122" s="3923">
        <f t="shared" si="211"/>
        <v>44238</v>
      </c>
      <c r="K122" s="3922">
        <f t="shared" si="211"/>
        <v>44269</v>
      </c>
      <c r="L122" s="4032">
        <f t="shared" si="211"/>
        <v>44299</v>
      </c>
      <c r="M122" s="3922">
        <f t="shared" si="211"/>
        <v>44330</v>
      </c>
      <c r="N122" s="4032">
        <f t="shared" si="211"/>
        <v>44361</v>
      </c>
      <c r="O122" s="3922">
        <f t="shared" si="211"/>
        <v>44391</v>
      </c>
      <c r="P122" s="4032">
        <f t="shared" si="211"/>
        <v>44422</v>
      </c>
      <c r="Q122" s="3922">
        <f t="shared" si="211"/>
        <v>44452</v>
      </c>
      <c r="R122" s="4032">
        <f t="shared" si="211"/>
        <v>44483</v>
      </c>
      <c r="S122" s="3922" t="s">
        <v>454</v>
      </c>
      <c r="T122" s="3922">
        <f t="shared" si="212"/>
        <v>44542</v>
      </c>
      <c r="U122" s="3922">
        <f t="shared" si="212"/>
        <v>44573</v>
      </c>
      <c r="V122" s="3922">
        <f t="shared" si="212"/>
        <v>44603</v>
      </c>
      <c r="W122" s="3922">
        <f t="shared" si="212"/>
        <v>44634</v>
      </c>
      <c r="X122" s="3922">
        <f t="shared" si="212"/>
        <v>44664</v>
      </c>
      <c r="Y122" s="3922">
        <f t="shared" si="212"/>
        <v>44695</v>
      </c>
      <c r="Z122" s="3922">
        <f t="shared" si="212"/>
        <v>44726</v>
      </c>
      <c r="AA122" s="3922">
        <f t="shared" si="212"/>
        <v>44756</v>
      </c>
      <c r="AB122" s="15" t="s">
        <v>722</v>
      </c>
      <c r="AV122" s="15" t="s">
        <v>722</v>
      </c>
    </row>
    <row r="123" spans="1:48" ht="30" hidden="1" customHeight="1" x14ac:dyDescent="0.25">
      <c r="A123" s="4675"/>
      <c r="B123" s="4679"/>
      <c r="C123" s="1905" t="s">
        <v>913</v>
      </c>
      <c r="D123" s="3922">
        <f t="shared" ref="D123:AA123" si="213">D124-4</f>
        <v>44113</v>
      </c>
      <c r="E123" s="3922"/>
      <c r="F123" s="3922" t="s">
        <v>454</v>
      </c>
      <c r="G123" s="3922">
        <f t="shared" si="213"/>
        <v>44148</v>
      </c>
      <c r="H123" s="3922">
        <f t="shared" si="101"/>
        <v>44155</v>
      </c>
      <c r="I123" s="3922">
        <f t="shared" si="213"/>
        <v>44183</v>
      </c>
      <c r="J123" s="3923">
        <f t="shared" si="213"/>
        <v>44239</v>
      </c>
      <c r="K123" s="3922">
        <f t="shared" si="213"/>
        <v>44270</v>
      </c>
      <c r="L123" s="4032">
        <f t="shared" si="213"/>
        <v>44300</v>
      </c>
      <c r="M123" s="3922">
        <f t="shared" si="213"/>
        <v>44331</v>
      </c>
      <c r="N123" s="4032">
        <f t="shared" si="213"/>
        <v>44362</v>
      </c>
      <c r="O123" s="3922">
        <f t="shared" si="213"/>
        <v>44392</v>
      </c>
      <c r="P123" s="4032">
        <f t="shared" si="213"/>
        <v>44423</v>
      </c>
      <c r="Q123" s="3922">
        <f t="shared" si="213"/>
        <v>44453</v>
      </c>
      <c r="R123" s="4032">
        <f t="shared" si="213"/>
        <v>44484</v>
      </c>
      <c r="S123" s="3922" t="s">
        <v>454</v>
      </c>
      <c r="T123" s="3922">
        <f t="shared" si="213"/>
        <v>44543</v>
      </c>
      <c r="U123" s="3922">
        <f t="shared" si="213"/>
        <v>44574</v>
      </c>
      <c r="V123" s="3922">
        <f t="shared" si="213"/>
        <v>44604</v>
      </c>
      <c r="W123" s="3922">
        <f t="shared" si="213"/>
        <v>44635</v>
      </c>
      <c r="X123" s="3922">
        <f t="shared" si="213"/>
        <v>44665</v>
      </c>
      <c r="Y123" s="3922">
        <f t="shared" si="213"/>
        <v>44696</v>
      </c>
      <c r="Z123" s="3922">
        <f t="shared" si="213"/>
        <v>44727</v>
      </c>
      <c r="AA123" s="3922">
        <f t="shared" si="213"/>
        <v>44757</v>
      </c>
      <c r="AB123" s="15" t="s">
        <v>723</v>
      </c>
      <c r="AV123" s="15" t="s">
        <v>723</v>
      </c>
    </row>
    <row r="124" spans="1:48" ht="30" hidden="1" customHeight="1" x14ac:dyDescent="0.25">
      <c r="A124" s="4675"/>
      <c r="B124" s="4679"/>
      <c r="C124" s="1905" t="s">
        <v>636</v>
      </c>
      <c r="D124" s="3922">
        <f t="shared" ref="D124:AA124" si="214">D125-1</f>
        <v>44117</v>
      </c>
      <c r="E124" s="3922"/>
      <c r="F124" s="3922" t="s">
        <v>454</v>
      </c>
      <c r="G124" s="3922">
        <f t="shared" si="214"/>
        <v>44152</v>
      </c>
      <c r="H124" s="3922">
        <f t="shared" si="101"/>
        <v>44159</v>
      </c>
      <c r="I124" s="3922">
        <f t="shared" si="214"/>
        <v>44187</v>
      </c>
      <c r="J124" s="3923">
        <f t="shared" si="214"/>
        <v>44243</v>
      </c>
      <c r="K124" s="3922">
        <f t="shared" si="214"/>
        <v>44274</v>
      </c>
      <c r="L124" s="4032">
        <f t="shared" si="214"/>
        <v>44304</v>
      </c>
      <c r="M124" s="3922">
        <f t="shared" si="214"/>
        <v>44335</v>
      </c>
      <c r="N124" s="4032">
        <f t="shared" si="214"/>
        <v>44366</v>
      </c>
      <c r="O124" s="3922">
        <f t="shared" si="214"/>
        <v>44396</v>
      </c>
      <c r="P124" s="4032">
        <f t="shared" si="214"/>
        <v>44427</v>
      </c>
      <c r="Q124" s="3922">
        <f t="shared" si="214"/>
        <v>44457</v>
      </c>
      <c r="R124" s="4032">
        <f t="shared" si="214"/>
        <v>44488</v>
      </c>
      <c r="S124" s="3922" t="s">
        <v>454</v>
      </c>
      <c r="T124" s="3922">
        <f t="shared" si="214"/>
        <v>44547</v>
      </c>
      <c r="U124" s="3922">
        <f t="shared" si="214"/>
        <v>44578</v>
      </c>
      <c r="V124" s="3922">
        <f t="shared" si="214"/>
        <v>44608</v>
      </c>
      <c r="W124" s="3922">
        <f t="shared" si="214"/>
        <v>44639</v>
      </c>
      <c r="X124" s="3922">
        <f t="shared" si="214"/>
        <v>44669</v>
      </c>
      <c r="Y124" s="3922">
        <f t="shared" si="214"/>
        <v>44700</v>
      </c>
      <c r="Z124" s="3922">
        <f t="shared" si="214"/>
        <v>44731</v>
      </c>
      <c r="AA124" s="3922">
        <f t="shared" si="214"/>
        <v>44761</v>
      </c>
      <c r="AB124" s="15" t="s">
        <v>721</v>
      </c>
      <c r="AV124" s="15" t="s">
        <v>721</v>
      </c>
    </row>
    <row r="125" spans="1:48" ht="30" hidden="1" customHeight="1" x14ac:dyDescent="0.25">
      <c r="A125" s="4675"/>
      <c r="B125" s="4679"/>
      <c r="C125" s="1905" t="s">
        <v>646</v>
      </c>
      <c r="D125" s="3922">
        <f t="shared" ref="D125" si="215">D127-2</f>
        <v>44118</v>
      </c>
      <c r="E125" s="3922"/>
      <c r="F125" s="3922" t="s">
        <v>454</v>
      </c>
      <c r="G125" s="3922">
        <f t="shared" ref="G125:R125" si="216">G127-2</f>
        <v>44153</v>
      </c>
      <c r="H125" s="3922">
        <f t="shared" si="101"/>
        <v>44160</v>
      </c>
      <c r="I125" s="3922">
        <f t="shared" si="216"/>
        <v>44188</v>
      </c>
      <c r="J125" s="3923">
        <f t="shared" si="216"/>
        <v>44244</v>
      </c>
      <c r="K125" s="3922">
        <f t="shared" si="216"/>
        <v>44275</v>
      </c>
      <c r="L125" s="4032">
        <f t="shared" si="216"/>
        <v>44305</v>
      </c>
      <c r="M125" s="3922">
        <f t="shared" si="216"/>
        <v>44336</v>
      </c>
      <c r="N125" s="4032">
        <f t="shared" si="216"/>
        <v>44367</v>
      </c>
      <c r="O125" s="3922">
        <f t="shared" si="216"/>
        <v>44397</v>
      </c>
      <c r="P125" s="4032">
        <f t="shared" si="216"/>
        <v>44428</v>
      </c>
      <c r="Q125" s="3922">
        <f t="shared" si="216"/>
        <v>44458</v>
      </c>
      <c r="R125" s="4032">
        <f t="shared" si="216"/>
        <v>44489</v>
      </c>
      <c r="S125" s="3922" t="s">
        <v>454</v>
      </c>
      <c r="T125" s="3922">
        <f t="shared" ref="T125:AA125" si="217">T127-2</f>
        <v>44548</v>
      </c>
      <c r="U125" s="3922">
        <f t="shared" si="217"/>
        <v>44579</v>
      </c>
      <c r="V125" s="3922">
        <f t="shared" si="217"/>
        <v>44609</v>
      </c>
      <c r="W125" s="3922">
        <f t="shared" si="217"/>
        <v>44640</v>
      </c>
      <c r="X125" s="3922">
        <f t="shared" si="217"/>
        <v>44670</v>
      </c>
      <c r="Y125" s="3922">
        <f t="shared" si="217"/>
        <v>44701</v>
      </c>
      <c r="Z125" s="3922">
        <f t="shared" si="217"/>
        <v>44732</v>
      </c>
      <c r="AA125" s="3922">
        <f t="shared" si="217"/>
        <v>44762</v>
      </c>
      <c r="AB125" s="15" t="s">
        <v>724</v>
      </c>
      <c r="AV125" s="15" t="s">
        <v>724</v>
      </c>
    </row>
    <row r="126" spans="1:48" ht="30" hidden="1" customHeight="1" x14ac:dyDescent="0.25">
      <c r="A126" s="4675"/>
      <c r="B126" s="4679"/>
      <c r="C126" s="561" t="s">
        <v>456</v>
      </c>
      <c r="D126" s="3924">
        <f t="shared" ref="D126" si="218">D123-15</f>
        <v>44098</v>
      </c>
      <c r="E126" s="3924">
        <f t="shared" ref="E126:E131" si="219">D126+14</f>
        <v>44112</v>
      </c>
      <c r="F126" s="4357" t="s">
        <v>454</v>
      </c>
      <c r="G126" s="3924">
        <f t="shared" ref="G126:R126" si="220">G123-15</f>
        <v>44133</v>
      </c>
      <c r="H126" s="3924">
        <f t="shared" si="101"/>
        <v>44140</v>
      </c>
      <c r="I126" s="3924">
        <f t="shared" si="220"/>
        <v>44168</v>
      </c>
      <c r="J126" s="3925">
        <f t="shared" si="220"/>
        <v>44224</v>
      </c>
      <c r="K126" s="3924">
        <f>K123-15</f>
        <v>44255</v>
      </c>
      <c r="L126" s="4503">
        <f t="shared" si="220"/>
        <v>44285</v>
      </c>
      <c r="M126" s="3924">
        <f t="shared" si="220"/>
        <v>44316</v>
      </c>
      <c r="N126" s="4503">
        <f t="shared" si="220"/>
        <v>44347</v>
      </c>
      <c r="O126" s="3924">
        <f t="shared" si="220"/>
        <v>44377</v>
      </c>
      <c r="P126" s="4503">
        <f t="shared" si="220"/>
        <v>44408</v>
      </c>
      <c r="Q126" s="3924">
        <f t="shared" si="220"/>
        <v>44438</v>
      </c>
      <c r="R126" s="4503">
        <f t="shared" si="220"/>
        <v>44469</v>
      </c>
      <c r="S126" s="4357" t="s">
        <v>454</v>
      </c>
      <c r="T126" s="3924">
        <f t="shared" ref="T126:AA126" si="221">T123-15</f>
        <v>44528</v>
      </c>
      <c r="U126" s="3924">
        <f t="shared" si="221"/>
        <v>44559</v>
      </c>
      <c r="V126" s="3924">
        <f t="shared" si="221"/>
        <v>44589</v>
      </c>
      <c r="W126" s="3924">
        <f t="shared" si="221"/>
        <v>44620</v>
      </c>
      <c r="X126" s="3924">
        <f t="shared" si="221"/>
        <v>44650</v>
      </c>
      <c r="Y126" s="3924">
        <f t="shared" si="221"/>
        <v>44681</v>
      </c>
      <c r="Z126" s="3924">
        <f t="shared" si="221"/>
        <v>44712</v>
      </c>
      <c r="AA126" s="3924">
        <f t="shared" si="221"/>
        <v>44742</v>
      </c>
    </row>
    <row r="127" spans="1:48" s="19" customFormat="1" ht="45" hidden="1" customHeight="1" x14ac:dyDescent="0.25">
      <c r="A127" s="4675"/>
      <c r="B127" s="4679"/>
      <c r="C127" s="561" t="s">
        <v>341</v>
      </c>
      <c r="D127" s="3926">
        <f>D134-81</f>
        <v>44120</v>
      </c>
      <c r="E127" s="3926">
        <f t="shared" si="219"/>
        <v>44134</v>
      </c>
      <c r="F127" s="4358" t="s">
        <v>454</v>
      </c>
      <c r="G127" s="3926">
        <f>G134-105</f>
        <v>44155</v>
      </c>
      <c r="H127" s="3926">
        <f t="shared" si="101"/>
        <v>44162</v>
      </c>
      <c r="I127" s="3926">
        <f>I134-101</f>
        <v>44190</v>
      </c>
      <c r="J127" s="3927">
        <f>J134-75</f>
        <v>44246</v>
      </c>
      <c r="K127" s="3926">
        <f t="shared" ref="K127:R127" si="222">K134-75</f>
        <v>44277</v>
      </c>
      <c r="L127" s="4504">
        <f t="shared" si="222"/>
        <v>44307</v>
      </c>
      <c r="M127" s="3926">
        <f t="shared" si="222"/>
        <v>44338</v>
      </c>
      <c r="N127" s="4504">
        <f t="shared" si="222"/>
        <v>44369</v>
      </c>
      <c r="O127" s="3926">
        <f t="shared" si="222"/>
        <v>44399</v>
      </c>
      <c r="P127" s="4504">
        <f t="shared" si="222"/>
        <v>44430</v>
      </c>
      <c r="Q127" s="3926">
        <f t="shared" si="222"/>
        <v>44460</v>
      </c>
      <c r="R127" s="4504">
        <f t="shared" si="222"/>
        <v>44491</v>
      </c>
      <c r="S127" s="4358" t="s">
        <v>454</v>
      </c>
      <c r="T127" s="3926">
        <f t="shared" ref="T127:AA127" si="223">T134-75</f>
        <v>44550</v>
      </c>
      <c r="U127" s="3926">
        <f t="shared" si="223"/>
        <v>44581</v>
      </c>
      <c r="V127" s="3926">
        <f t="shared" si="223"/>
        <v>44611</v>
      </c>
      <c r="W127" s="3926">
        <f t="shared" si="223"/>
        <v>44642</v>
      </c>
      <c r="X127" s="3926">
        <f t="shared" si="223"/>
        <v>44672</v>
      </c>
      <c r="Y127" s="3926">
        <f t="shared" si="223"/>
        <v>44703</v>
      </c>
      <c r="Z127" s="3926">
        <f t="shared" si="223"/>
        <v>44734</v>
      </c>
      <c r="AA127" s="3926">
        <f t="shared" si="223"/>
        <v>44764</v>
      </c>
      <c r="AB127" s="15" t="s">
        <v>723</v>
      </c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 t="s">
        <v>723</v>
      </c>
    </row>
    <row r="128" spans="1:48" s="487" customFormat="1" ht="30" hidden="1" customHeight="1" x14ac:dyDescent="0.25">
      <c r="A128" s="4675"/>
      <c r="B128" s="4679"/>
      <c r="C128" s="539" t="s">
        <v>46</v>
      </c>
      <c r="D128" s="3754"/>
      <c r="E128" s="534">
        <f t="shared" si="219"/>
        <v>14</v>
      </c>
      <c r="F128" s="438" t="s">
        <v>454</v>
      </c>
      <c r="G128" s="3754"/>
      <c r="H128" s="534">
        <f t="shared" si="101"/>
        <v>7</v>
      </c>
      <c r="I128" s="3754"/>
      <c r="J128" s="3756"/>
      <c r="K128" s="3754"/>
      <c r="L128" s="4500"/>
      <c r="M128" s="3754"/>
      <c r="N128" s="4500"/>
      <c r="O128" s="3754"/>
      <c r="P128" s="4500"/>
      <c r="Q128" s="3754"/>
      <c r="R128" s="4500"/>
      <c r="S128" s="4522" t="s">
        <v>454</v>
      </c>
      <c r="T128" s="3754"/>
      <c r="U128" s="3754"/>
      <c r="V128" s="3754"/>
      <c r="W128" s="3754"/>
      <c r="X128" s="3754"/>
      <c r="Y128" s="3754"/>
      <c r="Z128" s="3754"/>
      <c r="AA128" s="3754"/>
    </row>
    <row r="129" spans="1:27" s="4514" customFormat="1" ht="30" customHeight="1" x14ac:dyDescent="0.25">
      <c r="A129" s="4675"/>
      <c r="B129" s="4679"/>
      <c r="C129" s="4580" t="s">
        <v>1058</v>
      </c>
      <c r="D129" s="4516"/>
      <c r="E129" s="4517"/>
      <c r="F129" s="4518"/>
      <c r="G129" s="4516"/>
      <c r="H129" s="4517"/>
      <c r="I129" s="4519">
        <f>I117+7</f>
        <v>44186</v>
      </c>
      <c r="J129" s="4556">
        <f t="shared" ref="J129:R129" si="224">J117+7</f>
        <v>44242</v>
      </c>
      <c r="K129" s="4519">
        <f t="shared" si="224"/>
        <v>44270</v>
      </c>
      <c r="L129" s="4557">
        <f t="shared" si="224"/>
        <v>44298</v>
      </c>
      <c r="M129" s="4519">
        <f t="shared" si="224"/>
        <v>44333</v>
      </c>
      <c r="N129" s="4557">
        <f t="shared" si="224"/>
        <v>44368</v>
      </c>
      <c r="O129" s="4519">
        <f t="shared" si="224"/>
        <v>44396</v>
      </c>
      <c r="P129" s="4557">
        <f t="shared" si="224"/>
        <v>44424</v>
      </c>
      <c r="Q129" s="4519">
        <f t="shared" si="224"/>
        <v>44459</v>
      </c>
      <c r="R129" s="4557">
        <f t="shared" si="224"/>
        <v>44487</v>
      </c>
      <c r="S129" s="4524" t="s">
        <v>454</v>
      </c>
      <c r="T129" s="4519">
        <f t="shared" ref="T129:AA129" si="225">T117+7</f>
        <v>44536</v>
      </c>
      <c r="U129" s="4519">
        <f t="shared" si="225"/>
        <v>44564</v>
      </c>
      <c r="V129" s="4519">
        <f t="shared" si="225"/>
        <v>44606</v>
      </c>
      <c r="W129" s="4519">
        <f t="shared" si="225"/>
        <v>44641</v>
      </c>
      <c r="X129" s="4519">
        <f t="shared" si="225"/>
        <v>44669</v>
      </c>
      <c r="Y129" s="4519">
        <f t="shared" si="225"/>
        <v>44704</v>
      </c>
      <c r="Z129" s="4519">
        <f t="shared" si="225"/>
        <v>44732</v>
      </c>
      <c r="AA129" s="4519">
        <f t="shared" si="225"/>
        <v>44760</v>
      </c>
    </row>
    <row r="130" spans="1:27" s="4467" customFormat="1" ht="30" customHeight="1" x14ac:dyDescent="0.25">
      <c r="A130" s="4675"/>
      <c r="B130" s="4679"/>
      <c r="C130" s="4028" t="s">
        <v>1040</v>
      </c>
      <c r="D130" s="4028"/>
      <c r="E130" s="4138"/>
      <c r="F130" s="4466"/>
      <c r="G130" s="4028"/>
      <c r="H130" s="4138"/>
      <c r="I130" s="4090">
        <f>I118+13</f>
        <v>44196</v>
      </c>
      <c r="J130" s="4479">
        <f t="shared" ref="J130:AA130" si="226">J131-5</f>
        <v>44247</v>
      </c>
      <c r="K130" s="4090">
        <f t="shared" si="226"/>
        <v>44275</v>
      </c>
      <c r="L130" s="4089">
        <f t="shared" si="226"/>
        <v>44303</v>
      </c>
      <c r="M130" s="4090">
        <f t="shared" si="226"/>
        <v>44338</v>
      </c>
      <c r="N130" s="4089">
        <f t="shared" si="226"/>
        <v>44373</v>
      </c>
      <c r="O130" s="4090">
        <f t="shared" si="226"/>
        <v>44401</v>
      </c>
      <c r="P130" s="4089">
        <f t="shared" si="226"/>
        <v>44429</v>
      </c>
      <c r="Q130" s="4090">
        <f t="shared" si="226"/>
        <v>44464</v>
      </c>
      <c r="R130" s="4089">
        <f t="shared" si="226"/>
        <v>44492</v>
      </c>
      <c r="S130" s="4525" t="s">
        <v>454</v>
      </c>
      <c r="T130" s="4090">
        <f t="shared" si="226"/>
        <v>44541</v>
      </c>
      <c r="U130" s="4090">
        <f t="shared" si="226"/>
        <v>44569</v>
      </c>
      <c r="V130" s="4090">
        <f t="shared" si="226"/>
        <v>44611</v>
      </c>
      <c r="W130" s="4090">
        <f t="shared" si="226"/>
        <v>44646</v>
      </c>
      <c r="X130" s="4090">
        <f t="shared" si="226"/>
        <v>44674</v>
      </c>
      <c r="Y130" s="4090">
        <f t="shared" si="226"/>
        <v>44709</v>
      </c>
      <c r="Z130" s="4090">
        <f t="shared" si="226"/>
        <v>44737</v>
      </c>
      <c r="AA130" s="4090">
        <f t="shared" si="226"/>
        <v>44765</v>
      </c>
    </row>
    <row r="131" spans="1:27" s="4439" customFormat="1" ht="30" hidden="1" customHeight="1" x14ac:dyDescent="0.25">
      <c r="A131" s="4675"/>
      <c r="B131" s="4679"/>
      <c r="C131" s="4436" t="s">
        <v>1060</v>
      </c>
      <c r="D131" s="4558">
        <f t="shared" ref="D131" si="227">D118+13</f>
        <v>44126</v>
      </c>
      <c r="E131" s="4558">
        <f t="shared" si="219"/>
        <v>44140</v>
      </c>
      <c r="F131" s="4560" t="s">
        <v>454</v>
      </c>
      <c r="G131" s="4558">
        <f t="shared" ref="G131" si="228">G118+13</f>
        <v>44161</v>
      </c>
      <c r="H131" s="4558">
        <f t="shared" si="101"/>
        <v>44168</v>
      </c>
      <c r="I131" s="4558">
        <f>I118+13</f>
        <v>44196</v>
      </c>
      <c r="J131" s="4559">
        <f t="shared" ref="J131:R131" si="229">J118+13</f>
        <v>44252</v>
      </c>
      <c r="K131" s="4558">
        <f t="shared" si="229"/>
        <v>44280</v>
      </c>
      <c r="L131" s="4561">
        <f t="shared" si="229"/>
        <v>44308</v>
      </c>
      <c r="M131" s="4558">
        <f t="shared" si="229"/>
        <v>44343</v>
      </c>
      <c r="N131" s="4561">
        <f t="shared" si="229"/>
        <v>44378</v>
      </c>
      <c r="O131" s="4558">
        <f t="shared" si="229"/>
        <v>44406</v>
      </c>
      <c r="P131" s="4561">
        <f t="shared" si="229"/>
        <v>44434</v>
      </c>
      <c r="Q131" s="4558">
        <f t="shared" si="229"/>
        <v>44469</v>
      </c>
      <c r="R131" s="4561">
        <f t="shared" si="229"/>
        <v>44497</v>
      </c>
      <c r="S131" s="4560" t="s">
        <v>454</v>
      </c>
      <c r="T131" s="4558">
        <f t="shared" ref="T131:AA131" si="230">T118+13</f>
        <v>44546</v>
      </c>
      <c r="U131" s="4558">
        <f t="shared" si="230"/>
        <v>44574</v>
      </c>
      <c r="V131" s="4558">
        <f t="shared" si="230"/>
        <v>44616</v>
      </c>
      <c r="W131" s="4558">
        <f t="shared" si="230"/>
        <v>44651</v>
      </c>
      <c r="X131" s="4558">
        <f t="shared" si="230"/>
        <v>44679</v>
      </c>
      <c r="Y131" s="4558">
        <f t="shared" si="230"/>
        <v>44714</v>
      </c>
      <c r="Z131" s="4558">
        <f t="shared" si="230"/>
        <v>44742</v>
      </c>
      <c r="AA131" s="4558">
        <f t="shared" si="230"/>
        <v>44770</v>
      </c>
    </row>
    <row r="132" spans="1:27" s="4514" customFormat="1" ht="30" customHeight="1" x14ac:dyDescent="0.25">
      <c r="A132" s="4675"/>
      <c r="B132" s="4679"/>
      <c r="C132" s="4577" t="s">
        <v>1059</v>
      </c>
      <c r="D132" s="4562"/>
      <c r="E132" s="4562"/>
      <c r="F132" s="4511"/>
      <c r="G132" s="4562"/>
      <c r="H132" s="4562"/>
      <c r="I132" s="4562">
        <f>I130+4</f>
        <v>44200</v>
      </c>
      <c r="J132" s="4563">
        <f t="shared" ref="J132:R132" si="231">J130+4</f>
        <v>44251</v>
      </c>
      <c r="K132" s="4562">
        <f t="shared" si="231"/>
        <v>44279</v>
      </c>
      <c r="L132" s="4566">
        <f t="shared" si="231"/>
        <v>44307</v>
      </c>
      <c r="M132" s="4562">
        <f t="shared" si="231"/>
        <v>44342</v>
      </c>
      <c r="N132" s="4566">
        <f t="shared" si="231"/>
        <v>44377</v>
      </c>
      <c r="O132" s="4562">
        <f t="shared" si="231"/>
        <v>44405</v>
      </c>
      <c r="P132" s="4566">
        <f t="shared" si="231"/>
        <v>44433</v>
      </c>
      <c r="Q132" s="4562">
        <f t="shared" si="231"/>
        <v>44468</v>
      </c>
      <c r="R132" s="4566">
        <f t="shared" si="231"/>
        <v>44496</v>
      </c>
      <c r="S132" s="4511" t="s">
        <v>454</v>
      </c>
      <c r="T132" s="4562">
        <f t="shared" ref="T132:AA132" si="232">T130+4</f>
        <v>44545</v>
      </c>
      <c r="U132" s="4562">
        <f t="shared" si="232"/>
        <v>44573</v>
      </c>
      <c r="V132" s="4562">
        <f t="shared" si="232"/>
        <v>44615</v>
      </c>
      <c r="W132" s="4562">
        <f t="shared" si="232"/>
        <v>44650</v>
      </c>
      <c r="X132" s="4562">
        <f t="shared" si="232"/>
        <v>44678</v>
      </c>
      <c r="Y132" s="4562">
        <f t="shared" si="232"/>
        <v>44713</v>
      </c>
      <c r="Z132" s="4562">
        <f t="shared" si="232"/>
        <v>44741</v>
      </c>
      <c r="AA132" s="4562">
        <f t="shared" si="232"/>
        <v>44769</v>
      </c>
    </row>
    <row r="133" spans="1:27" s="4514" customFormat="1" ht="30" customHeight="1" x14ac:dyDescent="0.25">
      <c r="A133" s="4675"/>
      <c r="B133" s="4679"/>
      <c r="C133" s="4577" t="s">
        <v>1059</v>
      </c>
      <c r="D133" s="4562"/>
      <c r="E133" s="4562"/>
      <c r="F133" s="4511"/>
      <c r="G133" s="4562"/>
      <c r="H133" s="4562"/>
      <c r="I133" s="4562">
        <f>I132+7</f>
        <v>44207</v>
      </c>
      <c r="J133" s="4563">
        <f t="shared" ref="J133:R133" si="233">J132+7</f>
        <v>44258</v>
      </c>
      <c r="K133" s="4562">
        <f t="shared" si="233"/>
        <v>44286</v>
      </c>
      <c r="L133" s="4566">
        <f t="shared" si="233"/>
        <v>44314</v>
      </c>
      <c r="M133" s="4562">
        <f t="shared" si="233"/>
        <v>44349</v>
      </c>
      <c r="N133" s="4566">
        <f t="shared" si="233"/>
        <v>44384</v>
      </c>
      <c r="O133" s="4562">
        <f t="shared" si="233"/>
        <v>44412</v>
      </c>
      <c r="P133" s="4566">
        <f t="shared" si="233"/>
        <v>44440</v>
      </c>
      <c r="Q133" s="4562">
        <f t="shared" si="233"/>
        <v>44475</v>
      </c>
      <c r="R133" s="4566">
        <f t="shared" si="233"/>
        <v>44503</v>
      </c>
      <c r="S133" s="4511" t="s">
        <v>454</v>
      </c>
      <c r="T133" s="4562">
        <f t="shared" ref="T133:AA133" si="234">T132+7</f>
        <v>44552</v>
      </c>
      <c r="U133" s="4562">
        <f t="shared" si="234"/>
        <v>44580</v>
      </c>
      <c r="V133" s="4562">
        <f t="shared" si="234"/>
        <v>44622</v>
      </c>
      <c r="W133" s="4562">
        <f t="shared" si="234"/>
        <v>44657</v>
      </c>
      <c r="X133" s="4562">
        <f t="shared" si="234"/>
        <v>44685</v>
      </c>
      <c r="Y133" s="4562">
        <f t="shared" si="234"/>
        <v>44720</v>
      </c>
      <c r="Z133" s="4562">
        <f t="shared" si="234"/>
        <v>44748</v>
      </c>
      <c r="AA133" s="4562">
        <f t="shared" si="234"/>
        <v>44776</v>
      </c>
    </row>
    <row r="134" spans="1:27" ht="30" customHeight="1" x14ac:dyDescent="0.25">
      <c r="A134" s="4675"/>
      <c r="B134" s="4679"/>
      <c r="C134" s="538" t="s">
        <v>2</v>
      </c>
      <c r="D134" s="3878">
        <v>44201</v>
      </c>
      <c r="E134" s="3878">
        <f t="shared" ref="E134" si="235">D134+14</f>
        <v>44215</v>
      </c>
      <c r="F134" s="3891" t="s">
        <v>454</v>
      </c>
      <c r="G134" s="3878">
        <v>44260</v>
      </c>
      <c r="H134" s="3878">
        <f t="shared" si="101"/>
        <v>44267</v>
      </c>
      <c r="I134" s="3878">
        <v>44291</v>
      </c>
      <c r="J134" s="3879">
        <v>44321</v>
      </c>
      <c r="K134" s="4565">
        <v>44352</v>
      </c>
      <c r="L134" s="4567">
        <v>44382</v>
      </c>
      <c r="M134" s="4565">
        <v>44413</v>
      </c>
      <c r="N134" s="4567">
        <v>44444</v>
      </c>
      <c r="O134" s="4565">
        <v>44474</v>
      </c>
      <c r="P134" s="4567">
        <v>44505</v>
      </c>
      <c r="Q134" s="4565">
        <v>44535</v>
      </c>
      <c r="R134" s="4567">
        <v>44566</v>
      </c>
      <c r="S134" s="4565">
        <v>44576</v>
      </c>
      <c r="T134" s="4565">
        <v>44625</v>
      </c>
      <c r="U134" s="4565">
        <v>44656</v>
      </c>
      <c r="V134" s="4565">
        <v>44686</v>
      </c>
      <c r="W134" s="4565">
        <v>44717</v>
      </c>
      <c r="X134" s="4565">
        <v>44747</v>
      </c>
      <c r="Y134" s="4565">
        <v>44778</v>
      </c>
      <c r="Z134" s="4565">
        <v>44809</v>
      </c>
      <c r="AA134" s="4565">
        <v>44839</v>
      </c>
    </row>
    <row r="135" spans="1:27" ht="30" customHeight="1" x14ac:dyDescent="0.25">
      <c r="A135" s="4675"/>
      <c r="B135" s="4679"/>
      <c r="C135" s="541" t="s">
        <v>0</v>
      </c>
      <c r="D135" s="414">
        <v>44211</v>
      </c>
      <c r="E135" s="414">
        <f>D135+14</f>
        <v>44225</v>
      </c>
      <c r="F135" s="414">
        <v>44242</v>
      </c>
      <c r="G135" s="414">
        <v>44270</v>
      </c>
      <c r="H135" s="414">
        <f t="shared" si="101"/>
        <v>44277</v>
      </c>
      <c r="I135" s="414">
        <v>44301</v>
      </c>
      <c r="J135" s="671">
        <v>44331</v>
      </c>
      <c r="K135" s="4565">
        <v>44331</v>
      </c>
      <c r="L135" s="4567">
        <v>44392</v>
      </c>
      <c r="M135" s="4565">
        <v>44423</v>
      </c>
      <c r="N135" s="4567">
        <v>44454</v>
      </c>
      <c r="O135" s="4565">
        <v>44484</v>
      </c>
      <c r="P135" s="4567">
        <v>44515</v>
      </c>
      <c r="Q135" s="4565">
        <v>44545</v>
      </c>
      <c r="R135" s="4567">
        <v>44576</v>
      </c>
      <c r="S135" s="4565">
        <v>44607</v>
      </c>
      <c r="T135" s="4565">
        <v>44635</v>
      </c>
      <c r="U135" s="4565">
        <v>44666</v>
      </c>
      <c r="V135" s="4565">
        <v>44696</v>
      </c>
      <c r="W135" s="4565">
        <v>44727</v>
      </c>
      <c r="X135" s="4565">
        <v>44757</v>
      </c>
      <c r="Y135" s="4565">
        <v>44788</v>
      </c>
      <c r="Z135" s="4565">
        <v>44819</v>
      </c>
      <c r="AA135" s="4565">
        <v>44849</v>
      </c>
    </row>
    <row r="136" spans="1:27" ht="30" hidden="1" customHeight="1" x14ac:dyDescent="0.25">
      <c r="A136" s="4675"/>
      <c r="B136" s="4679"/>
      <c r="C136" s="541" t="s">
        <v>11</v>
      </c>
      <c r="D136" s="414"/>
      <c r="E136" s="414"/>
      <c r="F136" s="414"/>
      <c r="G136" s="414"/>
      <c r="H136" s="414">
        <f t="shared" si="101"/>
        <v>7</v>
      </c>
      <c r="I136" s="414"/>
      <c r="J136" s="671"/>
      <c r="K136" s="4565"/>
      <c r="L136" s="4567"/>
      <c r="M136" s="4565"/>
      <c r="N136" s="4567"/>
      <c r="O136" s="4565"/>
      <c r="P136" s="4567"/>
      <c r="Q136" s="4565"/>
      <c r="R136" s="4567"/>
      <c r="S136" s="4565"/>
      <c r="T136" s="4565"/>
      <c r="U136" s="4565"/>
      <c r="V136" s="4565"/>
      <c r="W136" s="4565"/>
      <c r="X136" s="4565"/>
      <c r="Y136" s="4565"/>
      <c r="Z136" s="4565"/>
      <c r="AA136" s="4565"/>
    </row>
    <row r="137" spans="1:27" ht="30" hidden="1" customHeight="1" x14ac:dyDescent="0.25">
      <c r="A137" s="4675"/>
      <c r="B137" s="4679"/>
      <c r="C137" s="541" t="s">
        <v>861</v>
      </c>
      <c r="D137" s="414">
        <v>43956</v>
      </c>
      <c r="E137" s="414"/>
      <c r="F137" s="414">
        <v>43956</v>
      </c>
      <c r="G137" s="414">
        <v>43956</v>
      </c>
      <c r="H137" s="414">
        <f t="shared" si="101"/>
        <v>43963</v>
      </c>
      <c r="I137" s="414">
        <v>43956</v>
      </c>
      <c r="J137" s="671">
        <v>43956</v>
      </c>
      <c r="K137" s="4565"/>
      <c r="L137" s="4567"/>
      <c r="M137" s="4565"/>
      <c r="N137" s="4567"/>
      <c r="O137" s="4565"/>
      <c r="P137" s="4567"/>
      <c r="Q137" s="4565"/>
      <c r="R137" s="4567"/>
      <c r="S137" s="4565"/>
      <c r="T137" s="4565"/>
      <c r="U137" s="4565"/>
      <c r="V137" s="4565"/>
      <c r="W137" s="4565"/>
      <c r="X137" s="4565"/>
      <c r="Y137" s="4565"/>
      <c r="Z137" s="4565"/>
      <c r="AA137" s="4565"/>
    </row>
    <row r="138" spans="1:27" ht="30" hidden="1" customHeight="1" x14ac:dyDescent="0.25">
      <c r="A138" s="4675"/>
      <c r="B138" s="4679"/>
      <c r="C138" s="541" t="s">
        <v>860</v>
      </c>
      <c r="D138" s="414">
        <v>43966</v>
      </c>
      <c r="E138" s="414"/>
      <c r="F138" s="414">
        <v>43966</v>
      </c>
      <c r="G138" s="414">
        <v>43966</v>
      </c>
      <c r="H138" s="414">
        <f t="shared" si="101"/>
        <v>43973</v>
      </c>
      <c r="I138" s="414">
        <v>43966</v>
      </c>
      <c r="J138" s="671">
        <v>43966</v>
      </c>
      <c r="K138" s="4565"/>
      <c r="L138" s="4567"/>
      <c r="M138" s="4565"/>
      <c r="N138" s="4567"/>
      <c r="O138" s="4565"/>
      <c r="P138" s="4567"/>
      <c r="Q138" s="4565"/>
      <c r="R138" s="4567"/>
      <c r="S138" s="4565"/>
      <c r="T138" s="4565"/>
      <c r="U138" s="4565"/>
      <c r="V138" s="4565"/>
      <c r="W138" s="4565"/>
      <c r="X138" s="4565"/>
      <c r="Y138" s="4565"/>
      <c r="Z138" s="4565"/>
      <c r="AA138" s="4565"/>
    </row>
    <row r="139" spans="1:27" ht="30" customHeight="1" x14ac:dyDescent="0.25">
      <c r="A139" s="4675"/>
      <c r="B139" s="4679"/>
      <c r="C139" s="541" t="s">
        <v>859</v>
      </c>
      <c r="D139" s="414">
        <v>44232</v>
      </c>
      <c r="E139" s="414">
        <f t="shared" ref="E139:E140" si="236">D139+14</f>
        <v>44246</v>
      </c>
      <c r="F139" s="414">
        <v>44260</v>
      </c>
      <c r="G139" s="414">
        <v>44291</v>
      </c>
      <c r="H139" s="414">
        <f t="shared" si="101"/>
        <v>44298</v>
      </c>
      <c r="I139" s="414">
        <v>44321</v>
      </c>
      <c r="J139" s="671">
        <v>44352</v>
      </c>
      <c r="K139" s="4565">
        <v>44382</v>
      </c>
      <c r="L139" s="4567">
        <v>44413</v>
      </c>
      <c r="M139" s="4565">
        <v>44444</v>
      </c>
      <c r="N139" s="4567">
        <v>44474</v>
      </c>
      <c r="O139" s="4565">
        <v>44505</v>
      </c>
      <c r="P139" s="4567">
        <v>44535</v>
      </c>
      <c r="Q139" s="4565">
        <v>44566</v>
      </c>
      <c r="R139" s="4567">
        <v>44597</v>
      </c>
      <c r="S139" s="4565">
        <v>44625</v>
      </c>
      <c r="T139" s="4565">
        <v>44656</v>
      </c>
      <c r="U139" s="4565">
        <v>44686</v>
      </c>
      <c r="V139" s="4565">
        <v>44717</v>
      </c>
      <c r="W139" s="4565">
        <v>44747</v>
      </c>
      <c r="X139" s="4565">
        <v>44778</v>
      </c>
      <c r="Y139" s="4565">
        <v>44809</v>
      </c>
      <c r="Z139" s="4565">
        <v>44839</v>
      </c>
      <c r="AA139" s="4565">
        <v>44870</v>
      </c>
    </row>
    <row r="140" spans="1:27" ht="30" customHeight="1" x14ac:dyDescent="0.25">
      <c r="A140" s="4675"/>
      <c r="B140" s="4679"/>
      <c r="C140" s="541" t="s">
        <v>858</v>
      </c>
      <c r="D140" s="414">
        <v>44242</v>
      </c>
      <c r="E140" s="414">
        <f t="shared" si="236"/>
        <v>44256</v>
      </c>
      <c r="F140" s="414">
        <v>44270</v>
      </c>
      <c r="G140" s="414">
        <v>44301</v>
      </c>
      <c r="H140" s="414">
        <f t="shared" ref="H140" si="237">G140+7</f>
        <v>44308</v>
      </c>
      <c r="I140" s="414">
        <v>44331</v>
      </c>
      <c r="J140" s="671">
        <v>44362</v>
      </c>
      <c r="K140" s="4565">
        <v>44392</v>
      </c>
      <c r="L140" s="4567">
        <v>44413</v>
      </c>
      <c r="M140" s="4565">
        <v>44454</v>
      </c>
      <c r="N140" s="4567">
        <v>44484</v>
      </c>
      <c r="O140" s="4565">
        <v>44515</v>
      </c>
      <c r="P140" s="4567">
        <v>44545</v>
      </c>
      <c r="Q140" s="4565">
        <v>44576</v>
      </c>
      <c r="R140" s="4567">
        <v>44607</v>
      </c>
      <c r="S140" s="4565">
        <v>44635</v>
      </c>
      <c r="T140" s="4565">
        <v>44666</v>
      </c>
      <c r="U140" s="4565">
        <v>44696</v>
      </c>
      <c r="V140" s="4565">
        <v>44727</v>
      </c>
      <c r="W140" s="4565">
        <v>44757</v>
      </c>
      <c r="X140" s="4565">
        <v>44788</v>
      </c>
      <c r="Y140" s="4565">
        <v>44819</v>
      </c>
      <c r="Z140" s="4565">
        <v>44849</v>
      </c>
      <c r="AA140" s="4565">
        <v>44880</v>
      </c>
    </row>
    <row r="141" spans="1:27" ht="30" customHeight="1" thickBot="1" x14ac:dyDescent="0.3">
      <c r="A141" s="4675"/>
      <c r="B141" s="4679"/>
      <c r="C141" s="541" t="s">
        <v>8</v>
      </c>
      <c r="D141" s="3933" t="s">
        <v>625</v>
      </c>
      <c r="E141" s="3933"/>
      <c r="F141" s="3933" t="s">
        <v>141</v>
      </c>
      <c r="G141" s="3935" t="s">
        <v>142</v>
      </c>
      <c r="H141" s="4401"/>
      <c r="I141" s="3937" t="s">
        <v>143</v>
      </c>
      <c r="J141" s="4144" t="s">
        <v>18</v>
      </c>
      <c r="K141" s="3880" t="s">
        <v>190</v>
      </c>
      <c r="L141" s="4486" t="s">
        <v>198</v>
      </c>
      <c r="M141" s="3880" t="s">
        <v>540</v>
      </c>
      <c r="N141" s="4486" t="s">
        <v>541</v>
      </c>
      <c r="O141" s="3880" t="s">
        <v>619</v>
      </c>
      <c r="P141" s="4486" t="s">
        <v>621</v>
      </c>
      <c r="Q141" s="3880" t="s">
        <v>624</v>
      </c>
      <c r="R141" s="4486" t="s">
        <v>1038</v>
      </c>
      <c r="S141" s="3880" t="s">
        <v>141</v>
      </c>
      <c r="T141" s="3937" t="s">
        <v>142</v>
      </c>
      <c r="U141" s="4649" t="s">
        <v>143</v>
      </c>
      <c r="V141" s="4649" t="s">
        <v>18</v>
      </c>
      <c r="W141" s="4649" t="s">
        <v>190</v>
      </c>
      <c r="X141" s="4649" t="s">
        <v>198</v>
      </c>
      <c r="Y141" s="3880" t="s">
        <v>540</v>
      </c>
      <c r="Z141" s="4486" t="s">
        <v>541</v>
      </c>
      <c r="AA141" s="3880" t="s">
        <v>619</v>
      </c>
    </row>
    <row r="142" spans="1:27" s="39" customFormat="1" ht="30" hidden="1" customHeight="1" thickBot="1" x14ac:dyDescent="0.3">
      <c r="A142" s="4675"/>
      <c r="B142" s="4679"/>
      <c r="C142" s="4582" t="s">
        <v>44</v>
      </c>
      <c r="K142" s="1144"/>
      <c r="L142" s="30"/>
      <c r="M142" s="1144"/>
      <c r="N142" s="30"/>
      <c r="O142" s="1144"/>
      <c r="P142" s="30"/>
      <c r="Q142" s="1144"/>
      <c r="S142" s="4475"/>
    </row>
    <row r="143" spans="1:27" ht="30" hidden="1" customHeight="1" thickBot="1" x14ac:dyDescent="0.3">
      <c r="A143" s="4675"/>
      <c r="B143" s="4680"/>
      <c r="C143" s="4583" t="s">
        <v>37</v>
      </c>
      <c r="K143" s="895"/>
      <c r="L143" s="1"/>
      <c r="M143" s="895"/>
      <c r="N143" s="1"/>
      <c r="O143" s="895"/>
      <c r="P143" s="1"/>
      <c r="Q143" s="895"/>
      <c r="S143" s="4571"/>
    </row>
    <row r="144" spans="1:27" ht="249.95" customHeight="1" thickBot="1" x14ac:dyDescent="0.3">
      <c r="A144" s="4676"/>
      <c r="B144" s="4572"/>
      <c r="C144" s="720" t="s">
        <v>30</v>
      </c>
      <c r="D144" s="3938" t="s">
        <v>982</v>
      </c>
      <c r="E144" s="3938"/>
      <c r="F144" s="3938" t="s">
        <v>1</v>
      </c>
      <c r="G144" s="4369" t="s">
        <v>993</v>
      </c>
      <c r="H144" s="4369"/>
      <c r="I144" s="3938" t="s">
        <v>994</v>
      </c>
      <c r="J144" s="4480" t="s">
        <v>1070</v>
      </c>
      <c r="K144" s="3938" t="s">
        <v>1073</v>
      </c>
      <c r="L144" s="750"/>
      <c r="M144" s="399"/>
      <c r="N144" s="750"/>
      <c r="O144" s="399"/>
      <c r="P144" s="750"/>
      <c r="Q144" s="399"/>
      <c r="R144" s="750"/>
      <c r="S144" s="4526"/>
      <c r="T144" s="3939" t="s">
        <v>1078</v>
      </c>
      <c r="U144" s="4526"/>
      <c r="V144" s="4650" t="s">
        <v>1079</v>
      </c>
      <c r="W144" s="4526"/>
      <c r="X144" s="4526"/>
      <c r="Y144" s="4526"/>
      <c r="Z144" s="4526"/>
      <c r="AA144" s="4526"/>
    </row>
    <row r="145" spans="1:27" s="1" customFormat="1" ht="30" hidden="1" customHeight="1" thickBot="1" x14ac:dyDescent="0.3">
      <c r="A145" s="122"/>
      <c r="B145" s="122"/>
      <c r="S145" s="4527"/>
    </row>
    <row r="146" spans="1:27" ht="30" hidden="1" customHeight="1" x14ac:dyDescent="0.25">
      <c r="A146" s="122"/>
      <c r="B146" s="122"/>
      <c r="C146" s="2381" t="s">
        <v>3</v>
      </c>
    </row>
    <row r="147" spans="1:27" s="1" customFormat="1" ht="30" hidden="1" customHeight="1" x14ac:dyDescent="0.25">
      <c r="A147" s="4692" t="s">
        <v>573</v>
      </c>
      <c r="B147" s="4686" t="s">
        <v>350</v>
      </c>
      <c r="C147" s="2359" t="s">
        <v>874</v>
      </c>
      <c r="S147" s="4527"/>
    </row>
    <row r="148" spans="1:27" s="1" customFormat="1" ht="30" hidden="1" customHeight="1" x14ac:dyDescent="0.25">
      <c r="A148" s="4693"/>
      <c r="B148" s="4687"/>
      <c r="C148" s="8" t="s">
        <v>575</v>
      </c>
      <c r="S148" s="4527"/>
    </row>
    <row r="149" spans="1:27" s="1" customFormat="1" ht="30" hidden="1" customHeight="1" x14ac:dyDescent="0.25">
      <c r="A149" s="4694"/>
      <c r="B149" s="4675"/>
      <c r="C149" s="2716" t="s">
        <v>598</v>
      </c>
      <c r="S149" s="4527"/>
    </row>
    <row r="150" spans="1:27" s="1" customFormat="1" ht="30" hidden="1" customHeight="1" x14ac:dyDescent="0.25">
      <c r="A150" s="4694"/>
      <c r="B150" s="4675"/>
      <c r="C150" s="2369" t="s">
        <v>479</v>
      </c>
      <c r="S150" s="4527"/>
    </row>
    <row r="151" spans="1:27" s="1" customFormat="1" ht="30" hidden="1" customHeight="1" x14ac:dyDescent="0.25">
      <c r="A151" s="4694"/>
      <c r="B151" s="4675"/>
      <c r="C151" s="2370" t="s">
        <v>478</v>
      </c>
      <c r="S151" s="4527"/>
    </row>
    <row r="152" spans="1:27" s="1" customFormat="1" ht="30" hidden="1" customHeight="1" x14ac:dyDescent="0.25">
      <c r="A152" s="4694"/>
      <c r="B152" s="4675"/>
      <c r="C152" s="2371" t="s">
        <v>21</v>
      </c>
      <c r="S152" s="4527"/>
    </row>
    <row r="153" spans="1:27" s="1" customFormat="1" ht="30" hidden="1" customHeight="1" x14ac:dyDescent="0.25">
      <c r="A153" s="4694"/>
      <c r="B153" s="4675"/>
      <c r="C153" s="2372" t="s">
        <v>472</v>
      </c>
      <c r="S153" s="4527"/>
    </row>
    <row r="154" spans="1:27" s="1" customFormat="1" ht="30" hidden="1" customHeight="1" x14ac:dyDescent="0.25">
      <c r="A154" s="4695"/>
      <c r="B154" s="4676"/>
      <c r="C154" s="3548" t="s">
        <v>480</v>
      </c>
      <c r="S154" s="4527"/>
    </row>
    <row r="155" spans="1:27" s="1" customFormat="1" ht="30" customHeight="1" x14ac:dyDescent="0.35">
      <c r="A155" s="3544"/>
      <c r="B155" s="122"/>
      <c r="C155" s="3545"/>
      <c r="S155" s="4527"/>
    </row>
    <row r="156" spans="1:27" s="1" customFormat="1" ht="30" customHeight="1" thickBot="1" x14ac:dyDescent="0.4">
      <c r="A156" s="3544"/>
      <c r="B156" s="122"/>
      <c r="C156" s="3545"/>
      <c r="S156" s="4527"/>
    </row>
    <row r="157" spans="1:27" s="1" customFormat="1" ht="30" customHeight="1" thickBot="1" x14ac:dyDescent="0.4">
      <c r="A157" s="3544"/>
      <c r="B157" s="122"/>
      <c r="C157" s="3545"/>
      <c r="D157" s="3858">
        <v>43860</v>
      </c>
      <c r="E157" s="3856" t="s">
        <v>1030</v>
      </c>
      <c r="F157" s="3859">
        <v>43889</v>
      </c>
      <c r="G157" s="3856">
        <v>43920</v>
      </c>
      <c r="H157" s="3856" t="s">
        <v>1031</v>
      </c>
      <c r="I157" s="3856">
        <v>43951</v>
      </c>
      <c r="J157" s="3856">
        <v>43981</v>
      </c>
      <c r="K157" s="3856">
        <v>44012</v>
      </c>
      <c r="L157" s="3856">
        <v>44407</v>
      </c>
      <c r="M157" s="3856">
        <v>44438</v>
      </c>
      <c r="N157" s="3856">
        <v>44469</v>
      </c>
      <c r="O157" s="4463">
        <v>44499</v>
      </c>
      <c r="P157" s="4463">
        <v>44530</v>
      </c>
      <c r="Q157" s="4463">
        <v>44560</v>
      </c>
      <c r="R157" s="4463">
        <v>44591</v>
      </c>
      <c r="S157" s="4463">
        <v>44620</v>
      </c>
      <c r="T157" s="3856">
        <v>43920</v>
      </c>
      <c r="U157" s="3856">
        <v>43951</v>
      </c>
      <c r="V157" s="4663">
        <v>43981</v>
      </c>
      <c r="W157" s="3856">
        <v>44012</v>
      </c>
      <c r="X157" s="3857">
        <v>44407</v>
      </c>
      <c r="Y157" s="3856">
        <v>44438</v>
      </c>
      <c r="Z157" s="3857">
        <v>44469</v>
      </c>
      <c r="AA157" s="4463">
        <v>44499</v>
      </c>
    </row>
    <row r="158" spans="1:27" s="1" customFormat="1" ht="30" customHeight="1" x14ac:dyDescent="0.25">
      <c r="A158" s="4692" t="s">
        <v>955</v>
      </c>
      <c r="B158" s="4700"/>
      <c r="C158" s="3621" t="s">
        <v>888</v>
      </c>
      <c r="D158" s="3947" t="e">
        <f>#REF!</f>
        <v>#REF!</v>
      </c>
      <c r="E158" s="3947" t="e">
        <f>#REF!</f>
        <v>#REF!</v>
      </c>
      <c r="F158" s="3947">
        <f t="shared" ref="F158" si="238">D31</f>
        <v>43999</v>
      </c>
      <c r="G158" s="3947" t="str">
        <f>F31</f>
        <v>Same as 1/30</v>
      </c>
      <c r="H158" s="3947">
        <f>G31</f>
        <v>44041</v>
      </c>
      <c r="I158" s="3947">
        <f>G31</f>
        <v>44041</v>
      </c>
      <c r="J158" s="3947">
        <f t="shared" ref="J158:AA158" si="239">I31</f>
        <v>44069</v>
      </c>
      <c r="K158" s="3947">
        <f t="shared" si="239"/>
        <v>44125</v>
      </c>
      <c r="L158" s="3947">
        <f t="shared" si="239"/>
        <v>44153</v>
      </c>
      <c r="M158" s="3947">
        <f t="shared" si="239"/>
        <v>44188</v>
      </c>
      <c r="N158" s="3947">
        <f t="shared" si="239"/>
        <v>44216</v>
      </c>
      <c r="O158" s="3947">
        <f t="shared" si="239"/>
        <v>44244</v>
      </c>
      <c r="P158" s="3947">
        <f t="shared" si="239"/>
        <v>44286</v>
      </c>
      <c r="Q158" s="3947">
        <f t="shared" si="239"/>
        <v>44314</v>
      </c>
      <c r="R158" s="3947">
        <f t="shared" si="239"/>
        <v>44349</v>
      </c>
      <c r="S158" s="4528">
        <f t="shared" si="239"/>
        <v>44363</v>
      </c>
      <c r="T158" s="3947" t="str">
        <f t="shared" si="239"/>
        <v>Same as 1/30</v>
      </c>
      <c r="U158" s="3947">
        <f t="shared" si="239"/>
        <v>44426</v>
      </c>
      <c r="V158" s="3947">
        <f t="shared" si="239"/>
        <v>44454</v>
      </c>
      <c r="W158" s="3947">
        <f t="shared" si="239"/>
        <v>44482</v>
      </c>
      <c r="X158" s="3947">
        <f t="shared" si="239"/>
        <v>44531</v>
      </c>
      <c r="Y158" s="3947">
        <f t="shared" si="239"/>
        <v>44559</v>
      </c>
      <c r="Z158" s="3947">
        <f t="shared" si="239"/>
        <v>44594</v>
      </c>
      <c r="AA158" s="3947">
        <f t="shared" si="239"/>
        <v>44622</v>
      </c>
    </row>
    <row r="159" spans="1:27" s="1" customFormat="1" ht="30" customHeight="1" x14ac:dyDescent="0.25">
      <c r="A159" s="4705"/>
      <c r="B159" s="4701"/>
      <c r="C159" s="3632" t="s">
        <v>889</v>
      </c>
      <c r="D159" s="3948" t="e">
        <f>#REF!</f>
        <v>#REF!</v>
      </c>
      <c r="E159" s="3948" t="e">
        <f>#REF!</f>
        <v>#REF!</v>
      </c>
      <c r="F159" s="3948">
        <f t="shared" ref="F159" si="240">D39</f>
        <v>44047</v>
      </c>
      <c r="G159" s="3948">
        <f>F39</f>
        <v>44068</v>
      </c>
      <c r="H159" s="3948">
        <f>G39</f>
        <v>44089</v>
      </c>
      <c r="I159" s="3948">
        <f>G39</f>
        <v>44089</v>
      </c>
      <c r="J159" s="3948">
        <f t="shared" ref="J159:AA159" si="241">I39</f>
        <v>44117</v>
      </c>
      <c r="K159" s="3948">
        <f t="shared" si="241"/>
        <v>44173</v>
      </c>
      <c r="L159" s="3948">
        <f t="shared" si="241"/>
        <v>44201</v>
      </c>
      <c r="M159" s="3948">
        <f t="shared" si="241"/>
        <v>44236</v>
      </c>
      <c r="N159" s="3948">
        <f t="shared" si="241"/>
        <v>44264</v>
      </c>
      <c r="O159" s="3948">
        <f t="shared" si="241"/>
        <v>44292</v>
      </c>
      <c r="P159" s="3948">
        <f t="shared" si="241"/>
        <v>44334</v>
      </c>
      <c r="Q159" s="3948">
        <f t="shared" si="241"/>
        <v>44362</v>
      </c>
      <c r="R159" s="3948">
        <f t="shared" si="241"/>
        <v>44397</v>
      </c>
      <c r="S159" s="4529">
        <f t="shared" si="241"/>
        <v>44411</v>
      </c>
      <c r="T159" s="3948">
        <f t="shared" si="241"/>
        <v>44418</v>
      </c>
      <c r="U159" s="3948">
        <f t="shared" si="241"/>
        <v>44474</v>
      </c>
      <c r="V159" s="3948">
        <f t="shared" si="241"/>
        <v>44502</v>
      </c>
      <c r="W159" s="3948">
        <f t="shared" si="241"/>
        <v>44530</v>
      </c>
      <c r="X159" s="3948">
        <f t="shared" si="241"/>
        <v>44579</v>
      </c>
      <c r="Y159" s="3948">
        <f t="shared" si="241"/>
        <v>44607</v>
      </c>
      <c r="Z159" s="3948">
        <f t="shared" si="241"/>
        <v>44642</v>
      </c>
      <c r="AA159" s="3948">
        <f t="shared" si="241"/>
        <v>44670</v>
      </c>
    </row>
    <row r="160" spans="1:27" s="1" customFormat="1" ht="30" customHeight="1" x14ac:dyDescent="0.25">
      <c r="A160" s="4705"/>
      <c r="B160" s="4701"/>
      <c r="C160" s="3633" t="s">
        <v>890</v>
      </c>
      <c r="D160" s="3949" t="e">
        <f>#REF!</f>
        <v>#REF!</v>
      </c>
      <c r="E160" s="3949" t="e">
        <f>#REF!</f>
        <v>#REF!</v>
      </c>
      <c r="F160" s="3949">
        <f t="shared" ref="F160" si="242">D50</f>
        <v>44060</v>
      </c>
      <c r="G160" s="3949">
        <f>F50</f>
        <v>43701</v>
      </c>
      <c r="H160" s="3949">
        <f>G50</f>
        <v>44102</v>
      </c>
      <c r="I160" s="3949">
        <f>G50</f>
        <v>44102</v>
      </c>
      <c r="J160" s="3949">
        <f t="shared" ref="J160:AA160" si="243">I50</f>
        <v>44130</v>
      </c>
      <c r="K160" s="3949">
        <f t="shared" si="243"/>
        <v>44179</v>
      </c>
      <c r="L160" s="3949">
        <f t="shared" si="243"/>
        <v>44214</v>
      </c>
      <c r="M160" s="3949">
        <f t="shared" si="243"/>
        <v>44249</v>
      </c>
      <c r="N160" s="3949">
        <f t="shared" si="243"/>
        <v>44277</v>
      </c>
      <c r="O160" s="3949">
        <f t="shared" si="243"/>
        <v>44305</v>
      </c>
      <c r="P160" s="3949">
        <f t="shared" si="243"/>
        <v>44347</v>
      </c>
      <c r="Q160" s="3949">
        <f t="shared" si="243"/>
        <v>44375</v>
      </c>
      <c r="R160" s="3949">
        <f t="shared" si="243"/>
        <v>44410</v>
      </c>
      <c r="S160" s="4525">
        <f t="shared" si="243"/>
        <v>44424</v>
      </c>
      <c r="T160" s="3949">
        <f t="shared" si="243"/>
        <v>44431</v>
      </c>
      <c r="U160" s="3949">
        <f t="shared" si="243"/>
        <v>44487</v>
      </c>
      <c r="V160" s="3949">
        <f t="shared" si="243"/>
        <v>44515</v>
      </c>
      <c r="W160" s="3949">
        <f t="shared" si="243"/>
        <v>44543</v>
      </c>
      <c r="X160" s="3949">
        <f t="shared" si="243"/>
        <v>44592</v>
      </c>
      <c r="Y160" s="3949">
        <f t="shared" si="243"/>
        <v>44620</v>
      </c>
      <c r="Z160" s="3949">
        <f t="shared" si="243"/>
        <v>44655</v>
      </c>
      <c r="AA160" s="3949">
        <f t="shared" si="243"/>
        <v>44683</v>
      </c>
    </row>
    <row r="161" spans="1:27" s="1" customFormat="1" ht="30" customHeight="1" x14ac:dyDescent="0.25">
      <c r="A161" s="4705"/>
      <c r="B161" s="4701"/>
      <c r="C161" s="3633" t="s">
        <v>891</v>
      </c>
      <c r="D161" s="3949" t="e">
        <f>#REF!</f>
        <v>#REF!</v>
      </c>
      <c r="E161" s="3949" t="e">
        <f>#REF!</f>
        <v>#REF!</v>
      </c>
      <c r="F161" s="3949">
        <f t="shared" ref="F161" si="244">D54</f>
        <v>44064</v>
      </c>
      <c r="G161" s="3949">
        <f>F54</f>
        <v>43705</v>
      </c>
      <c r="H161" s="3949">
        <f>G54</f>
        <v>44106</v>
      </c>
      <c r="I161" s="3949">
        <f>G54</f>
        <v>44106</v>
      </c>
      <c r="J161" s="3949">
        <f t="shared" ref="J161:AA161" si="245">I54</f>
        <v>44134</v>
      </c>
      <c r="K161" s="3949">
        <f t="shared" si="245"/>
        <v>44183</v>
      </c>
      <c r="L161" s="3949">
        <f t="shared" si="245"/>
        <v>44218</v>
      </c>
      <c r="M161" s="3949">
        <f t="shared" si="245"/>
        <v>44253</v>
      </c>
      <c r="N161" s="3949">
        <f t="shared" si="245"/>
        <v>44281</v>
      </c>
      <c r="O161" s="3949">
        <f t="shared" si="245"/>
        <v>44309</v>
      </c>
      <c r="P161" s="3949">
        <f t="shared" si="245"/>
        <v>44351</v>
      </c>
      <c r="Q161" s="3949">
        <f t="shared" si="245"/>
        <v>44382</v>
      </c>
      <c r="R161" s="3949">
        <f t="shared" si="245"/>
        <v>44414</v>
      </c>
      <c r="S161" s="4525">
        <f t="shared" si="245"/>
        <v>44428</v>
      </c>
      <c r="T161" s="3949">
        <f t="shared" si="245"/>
        <v>44435</v>
      </c>
      <c r="U161" s="3949">
        <f t="shared" si="245"/>
        <v>44491</v>
      </c>
      <c r="V161" s="3949">
        <f t="shared" si="245"/>
        <v>44519</v>
      </c>
      <c r="W161" s="3949">
        <f t="shared" si="245"/>
        <v>44547</v>
      </c>
      <c r="X161" s="3949">
        <f t="shared" si="245"/>
        <v>44596</v>
      </c>
      <c r="Y161" s="3949">
        <f t="shared" si="245"/>
        <v>44624</v>
      </c>
      <c r="Z161" s="3949">
        <f t="shared" si="245"/>
        <v>44659</v>
      </c>
      <c r="AA161" s="3949">
        <f t="shared" si="245"/>
        <v>44687</v>
      </c>
    </row>
    <row r="162" spans="1:27" s="1" customFormat="1" ht="30" customHeight="1" x14ac:dyDescent="0.25">
      <c r="A162" s="4705"/>
      <c r="B162" s="4701"/>
      <c r="C162" s="3633" t="s">
        <v>887</v>
      </c>
      <c r="D162" s="3949" t="e">
        <f>#REF!</f>
        <v>#REF!</v>
      </c>
      <c r="E162" s="3949" t="e">
        <f>#REF!</f>
        <v>#REF!</v>
      </c>
      <c r="F162" s="3949">
        <f t="shared" ref="F162" si="246">D66</f>
        <v>44090</v>
      </c>
      <c r="G162" s="3949" t="str">
        <f>F66</f>
        <v>Same as 1/30</v>
      </c>
      <c r="H162" s="3949">
        <f>G66</f>
        <v>44125</v>
      </c>
      <c r="I162" s="3949">
        <f>G66</f>
        <v>44125</v>
      </c>
      <c r="J162" s="3949">
        <f>I66</f>
        <v>44160</v>
      </c>
      <c r="K162" s="3949">
        <f t="shared" ref="K162:AA162" si="247">J66</f>
        <v>44216</v>
      </c>
      <c r="L162" s="3949">
        <f t="shared" si="247"/>
        <v>44244</v>
      </c>
      <c r="M162" s="3949">
        <f>L66</f>
        <v>44272</v>
      </c>
      <c r="N162" s="3949">
        <f t="shared" si="247"/>
        <v>44307</v>
      </c>
      <c r="O162" s="3949">
        <f t="shared" si="247"/>
        <v>44342</v>
      </c>
      <c r="P162" s="3949">
        <f t="shared" si="247"/>
        <v>44370</v>
      </c>
      <c r="Q162" s="3949">
        <f t="shared" si="247"/>
        <v>44398</v>
      </c>
      <c r="R162" s="3949">
        <f t="shared" si="247"/>
        <v>44433</v>
      </c>
      <c r="S162" s="4525">
        <f t="shared" si="247"/>
        <v>44461</v>
      </c>
      <c r="T162" s="3949" t="str">
        <f t="shared" si="247"/>
        <v>Same as 1/30</v>
      </c>
      <c r="U162" s="3949">
        <f t="shared" si="247"/>
        <v>44510</v>
      </c>
      <c r="V162" s="3949">
        <f t="shared" si="247"/>
        <v>44538</v>
      </c>
      <c r="W162" s="3949">
        <f t="shared" si="247"/>
        <v>44580</v>
      </c>
      <c r="X162" s="3949">
        <f t="shared" si="247"/>
        <v>44615</v>
      </c>
      <c r="Y162" s="3949">
        <f t="shared" si="247"/>
        <v>44643</v>
      </c>
      <c r="Z162" s="3949">
        <f t="shared" si="247"/>
        <v>44678</v>
      </c>
      <c r="AA162" s="3949">
        <f t="shared" si="247"/>
        <v>44706</v>
      </c>
    </row>
    <row r="163" spans="1:27" s="1" customFormat="1" ht="30" customHeight="1" x14ac:dyDescent="0.25">
      <c r="A163" s="4705"/>
      <c r="B163" s="4701"/>
      <c r="C163" s="3634" t="s">
        <v>892</v>
      </c>
      <c r="D163" s="3950" t="e">
        <f>#REF!</f>
        <v>#REF!</v>
      </c>
      <c r="E163" s="3950" t="e">
        <f>#REF!</f>
        <v>#REF!</v>
      </c>
      <c r="F163" s="3950">
        <f t="shared" ref="F163" si="248">D69</f>
        <v>44097</v>
      </c>
      <c r="G163" s="3950" t="str">
        <f>F69</f>
        <v>Same as 1/30</v>
      </c>
      <c r="H163" s="3950">
        <f>G69</f>
        <v>44132</v>
      </c>
      <c r="I163" s="3950">
        <f>G69</f>
        <v>44132</v>
      </c>
      <c r="J163" s="3950">
        <f>I69</f>
        <v>44167</v>
      </c>
      <c r="K163" s="3950">
        <f t="shared" ref="K163:AA163" si="249">J69</f>
        <v>44223</v>
      </c>
      <c r="L163" s="3950">
        <f t="shared" si="249"/>
        <v>44251</v>
      </c>
      <c r="M163" s="3950">
        <f>L69</f>
        <v>44279</v>
      </c>
      <c r="N163" s="3950">
        <f t="shared" si="249"/>
        <v>44314</v>
      </c>
      <c r="O163" s="3950">
        <f t="shared" si="249"/>
        <v>44349</v>
      </c>
      <c r="P163" s="3950">
        <f t="shared" si="249"/>
        <v>44377</v>
      </c>
      <c r="Q163" s="3950">
        <f t="shared" si="249"/>
        <v>44405</v>
      </c>
      <c r="R163" s="3950">
        <f t="shared" si="249"/>
        <v>44440</v>
      </c>
      <c r="S163" s="4131">
        <f t="shared" si="249"/>
        <v>44468</v>
      </c>
      <c r="T163" s="3950" t="str">
        <f t="shared" si="249"/>
        <v>Same as 1/30</v>
      </c>
      <c r="U163" s="3950">
        <f t="shared" si="249"/>
        <v>44517</v>
      </c>
      <c r="V163" s="3950">
        <f t="shared" si="249"/>
        <v>44545</v>
      </c>
      <c r="W163" s="3950">
        <f t="shared" si="249"/>
        <v>44587</v>
      </c>
      <c r="X163" s="3950">
        <f t="shared" si="249"/>
        <v>44622</v>
      </c>
      <c r="Y163" s="3950">
        <f t="shared" si="249"/>
        <v>44650</v>
      </c>
      <c r="Z163" s="3950">
        <f t="shared" si="249"/>
        <v>44685</v>
      </c>
      <c r="AA163" s="3950">
        <f t="shared" si="249"/>
        <v>44713</v>
      </c>
    </row>
    <row r="164" spans="1:27" s="1" customFormat="1" ht="30" customHeight="1" x14ac:dyDescent="0.25">
      <c r="A164" s="4705"/>
      <c r="B164" s="4701"/>
      <c r="C164" s="3633" t="s">
        <v>895</v>
      </c>
      <c r="D164" s="3949" t="e">
        <f t="shared" ref="D164:AA164" si="250">D163+2</f>
        <v>#REF!</v>
      </c>
      <c r="E164" s="3949" t="e">
        <f t="shared" si="250"/>
        <v>#REF!</v>
      </c>
      <c r="F164" s="3949">
        <f t="shared" si="250"/>
        <v>44099</v>
      </c>
      <c r="G164" s="3949" t="e">
        <f t="shared" si="250"/>
        <v>#VALUE!</v>
      </c>
      <c r="H164" s="3949">
        <f t="shared" si="250"/>
        <v>44134</v>
      </c>
      <c r="I164" s="3949">
        <f t="shared" si="250"/>
        <v>44134</v>
      </c>
      <c r="J164" s="3949">
        <f t="shared" si="250"/>
        <v>44169</v>
      </c>
      <c r="K164" s="3949">
        <f t="shared" si="250"/>
        <v>44225</v>
      </c>
      <c r="L164" s="3949">
        <f t="shared" si="250"/>
        <v>44253</v>
      </c>
      <c r="M164" s="3949">
        <f t="shared" si="250"/>
        <v>44281</v>
      </c>
      <c r="N164" s="3949">
        <f t="shared" si="250"/>
        <v>44316</v>
      </c>
      <c r="O164" s="3949">
        <f t="shared" si="250"/>
        <v>44351</v>
      </c>
      <c r="P164" s="3949">
        <f t="shared" si="250"/>
        <v>44379</v>
      </c>
      <c r="Q164" s="3949">
        <f t="shared" si="250"/>
        <v>44407</v>
      </c>
      <c r="R164" s="3949">
        <f t="shared" si="250"/>
        <v>44442</v>
      </c>
      <c r="S164" s="4525">
        <f t="shared" si="250"/>
        <v>44470</v>
      </c>
      <c r="T164" s="3949" t="e">
        <f t="shared" si="250"/>
        <v>#VALUE!</v>
      </c>
      <c r="U164" s="3949">
        <f t="shared" si="250"/>
        <v>44519</v>
      </c>
      <c r="V164" s="3949">
        <f t="shared" si="250"/>
        <v>44547</v>
      </c>
      <c r="W164" s="3949">
        <f t="shared" si="250"/>
        <v>44589</v>
      </c>
      <c r="X164" s="3949">
        <f t="shared" si="250"/>
        <v>44624</v>
      </c>
      <c r="Y164" s="3949">
        <f t="shared" si="250"/>
        <v>44652</v>
      </c>
      <c r="Z164" s="3949">
        <f t="shared" si="250"/>
        <v>44687</v>
      </c>
      <c r="AA164" s="3949">
        <f t="shared" si="250"/>
        <v>44715</v>
      </c>
    </row>
    <row r="165" spans="1:27" s="1" customFormat="1" ht="30" customHeight="1" x14ac:dyDescent="0.25">
      <c r="A165" s="4705"/>
      <c r="B165" s="4701"/>
      <c r="C165" s="3635" t="s">
        <v>894</v>
      </c>
      <c r="D165" s="3951">
        <f t="shared" ref="D165:AA165" si="251">D51</f>
        <v>44064</v>
      </c>
      <c r="E165" s="3951">
        <f t="shared" si="251"/>
        <v>44078</v>
      </c>
      <c r="F165" s="3951" t="str">
        <f t="shared" si="251"/>
        <v>Same as 1/30</v>
      </c>
      <c r="G165" s="3951">
        <f t="shared" si="251"/>
        <v>44106</v>
      </c>
      <c r="H165" s="3951">
        <f t="shared" si="251"/>
        <v>44113</v>
      </c>
      <c r="I165" s="3951">
        <f t="shared" si="251"/>
        <v>44134</v>
      </c>
      <c r="J165" s="3951">
        <f t="shared" si="251"/>
        <v>44183</v>
      </c>
      <c r="K165" s="3951">
        <f t="shared" si="251"/>
        <v>44218</v>
      </c>
      <c r="L165" s="3951">
        <f t="shared" si="251"/>
        <v>44253</v>
      </c>
      <c r="M165" s="3951">
        <f t="shared" si="251"/>
        <v>44281</v>
      </c>
      <c r="N165" s="3951">
        <f t="shared" si="251"/>
        <v>44309</v>
      </c>
      <c r="O165" s="3951">
        <f t="shared" si="251"/>
        <v>44351</v>
      </c>
      <c r="P165" s="3951">
        <f t="shared" si="251"/>
        <v>44382</v>
      </c>
      <c r="Q165" s="3951">
        <f t="shared" si="251"/>
        <v>44414</v>
      </c>
      <c r="R165" s="3951">
        <f t="shared" si="251"/>
        <v>44428</v>
      </c>
      <c r="S165" s="4530" t="str">
        <f t="shared" si="251"/>
        <v>Same as 1/30</v>
      </c>
      <c r="T165" s="3951">
        <f t="shared" si="251"/>
        <v>44491</v>
      </c>
      <c r="U165" s="3951">
        <f t="shared" si="251"/>
        <v>44519</v>
      </c>
      <c r="V165" s="3951">
        <f t="shared" si="251"/>
        <v>44547</v>
      </c>
      <c r="W165" s="3951">
        <f t="shared" si="251"/>
        <v>44596</v>
      </c>
      <c r="X165" s="3951">
        <f t="shared" si="251"/>
        <v>44624</v>
      </c>
      <c r="Y165" s="3951">
        <f t="shared" si="251"/>
        <v>44659</v>
      </c>
      <c r="Z165" s="3951">
        <f t="shared" si="251"/>
        <v>44687</v>
      </c>
      <c r="AA165" s="3951">
        <f t="shared" si="251"/>
        <v>44715</v>
      </c>
    </row>
    <row r="166" spans="1:27" s="1" customFormat="1" ht="30" customHeight="1" x14ac:dyDescent="0.25">
      <c r="A166" s="4705"/>
      <c r="B166" s="4701"/>
      <c r="C166" s="3633" t="s">
        <v>893</v>
      </c>
      <c r="D166" s="3949">
        <f t="shared" ref="D166:AA166" si="252">D66</f>
        <v>44090</v>
      </c>
      <c r="E166" s="3949">
        <f t="shared" si="252"/>
        <v>44104</v>
      </c>
      <c r="F166" s="3949" t="str">
        <f t="shared" si="252"/>
        <v>Same as 1/30</v>
      </c>
      <c r="G166" s="3949">
        <f t="shared" si="252"/>
        <v>44125</v>
      </c>
      <c r="H166" s="3949">
        <f t="shared" si="252"/>
        <v>44132</v>
      </c>
      <c r="I166" s="3949">
        <f t="shared" si="252"/>
        <v>44160</v>
      </c>
      <c r="J166" s="3949">
        <f t="shared" si="252"/>
        <v>44216</v>
      </c>
      <c r="K166" s="3949">
        <f t="shared" si="252"/>
        <v>44244</v>
      </c>
      <c r="L166" s="3949">
        <f t="shared" si="252"/>
        <v>44272</v>
      </c>
      <c r="M166" s="3949">
        <f t="shared" si="252"/>
        <v>44307</v>
      </c>
      <c r="N166" s="3949">
        <f t="shared" si="252"/>
        <v>44342</v>
      </c>
      <c r="O166" s="3949">
        <f t="shared" si="252"/>
        <v>44370</v>
      </c>
      <c r="P166" s="3949">
        <f t="shared" si="252"/>
        <v>44398</v>
      </c>
      <c r="Q166" s="3949">
        <f t="shared" si="252"/>
        <v>44433</v>
      </c>
      <c r="R166" s="3949">
        <f t="shared" si="252"/>
        <v>44461</v>
      </c>
      <c r="S166" s="4525" t="str">
        <f t="shared" si="252"/>
        <v>Same as 1/30</v>
      </c>
      <c r="T166" s="3949">
        <f t="shared" si="252"/>
        <v>44510</v>
      </c>
      <c r="U166" s="3949">
        <f t="shared" si="252"/>
        <v>44538</v>
      </c>
      <c r="V166" s="3949">
        <f t="shared" si="252"/>
        <v>44580</v>
      </c>
      <c r="W166" s="3949">
        <f t="shared" si="252"/>
        <v>44615</v>
      </c>
      <c r="X166" s="3949">
        <f t="shared" si="252"/>
        <v>44643</v>
      </c>
      <c r="Y166" s="3949">
        <f t="shared" si="252"/>
        <v>44678</v>
      </c>
      <c r="Z166" s="3949">
        <f t="shared" si="252"/>
        <v>44706</v>
      </c>
      <c r="AA166" s="3949">
        <f t="shared" si="252"/>
        <v>44734</v>
      </c>
    </row>
    <row r="167" spans="1:27" s="1" customFormat="1" ht="30" customHeight="1" thickBot="1" x14ac:dyDescent="0.3">
      <c r="A167" s="4706"/>
      <c r="B167" s="4702"/>
      <c r="C167" s="3636" t="s">
        <v>942</v>
      </c>
      <c r="D167" s="3952">
        <f t="shared" ref="D167:AA167" si="253">D69</f>
        <v>44097</v>
      </c>
      <c r="E167" s="3952">
        <f t="shared" si="253"/>
        <v>44111</v>
      </c>
      <c r="F167" s="3952" t="str">
        <f t="shared" si="253"/>
        <v>Same as 1/30</v>
      </c>
      <c r="G167" s="3952">
        <f t="shared" si="253"/>
        <v>44132</v>
      </c>
      <c r="H167" s="3952">
        <f t="shared" si="253"/>
        <v>44139</v>
      </c>
      <c r="I167" s="3952">
        <f t="shared" si="253"/>
        <v>44167</v>
      </c>
      <c r="J167" s="3952">
        <f t="shared" si="253"/>
        <v>44223</v>
      </c>
      <c r="K167" s="3952">
        <f t="shared" si="253"/>
        <v>44251</v>
      </c>
      <c r="L167" s="3952">
        <f t="shared" si="253"/>
        <v>44279</v>
      </c>
      <c r="M167" s="3952">
        <f t="shared" si="253"/>
        <v>44314</v>
      </c>
      <c r="N167" s="3952">
        <f t="shared" si="253"/>
        <v>44349</v>
      </c>
      <c r="O167" s="3952">
        <f t="shared" si="253"/>
        <v>44377</v>
      </c>
      <c r="P167" s="3952">
        <f t="shared" si="253"/>
        <v>44405</v>
      </c>
      <c r="Q167" s="3952">
        <f t="shared" si="253"/>
        <v>44440</v>
      </c>
      <c r="R167" s="3952">
        <f t="shared" si="253"/>
        <v>44468</v>
      </c>
      <c r="S167" s="4531" t="str">
        <f t="shared" si="253"/>
        <v>Same as 1/30</v>
      </c>
      <c r="T167" s="3952">
        <f t="shared" si="253"/>
        <v>44517</v>
      </c>
      <c r="U167" s="3952">
        <f t="shared" si="253"/>
        <v>44545</v>
      </c>
      <c r="V167" s="3952">
        <f t="shared" si="253"/>
        <v>44587</v>
      </c>
      <c r="W167" s="3952">
        <f t="shared" si="253"/>
        <v>44622</v>
      </c>
      <c r="X167" s="3952">
        <f t="shared" si="253"/>
        <v>44650</v>
      </c>
      <c r="Y167" s="3952">
        <f t="shared" si="253"/>
        <v>44685</v>
      </c>
      <c r="Z167" s="3952">
        <f t="shared" si="253"/>
        <v>44713</v>
      </c>
      <c r="AA167" s="3952">
        <f t="shared" si="253"/>
        <v>44741</v>
      </c>
    </row>
    <row r="168" spans="1:27" s="1" customFormat="1" ht="30" customHeight="1" x14ac:dyDescent="0.25">
      <c r="A168" s="3654"/>
      <c r="B168" s="3655"/>
      <c r="C168" s="2433" t="s">
        <v>896</v>
      </c>
      <c r="S168" s="4527"/>
    </row>
    <row r="169" spans="1:27" s="1" customFormat="1" ht="75" customHeight="1" x14ac:dyDescent="0.25">
      <c r="A169" s="3654"/>
      <c r="B169" s="3655"/>
      <c r="C169" s="1959" t="s">
        <v>956</v>
      </c>
      <c r="S169" s="4527"/>
    </row>
    <row r="170" spans="1:27" s="1" customFormat="1" ht="30" customHeight="1" x14ac:dyDescent="0.35">
      <c r="A170" s="3544"/>
      <c r="B170" s="122"/>
      <c r="C170" s="3545"/>
      <c r="S170" s="4527"/>
    </row>
    <row r="171" spans="1:27" s="1" customFormat="1" ht="30" customHeight="1" thickBot="1" x14ac:dyDescent="0.4">
      <c r="A171" s="3544"/>
      <c r="B171" s="122"/>
      <c r="C171" s="3545"/>
      <c r="S171" s="4527"/>
    </row>
    <row r="172" spans="1:27" s="1" customFormat="1" ht="30" customHeight="1" thickBot="1" x14ac:dyDescent="0.4">
      <c r="A172" s="3544"/>
      <c r="B172" s="122"/>
      <c r="C172" s="3545"/>
      <c r="D172" s="3858">
        <v>43860</v>
      </c>
      <c r="E172" s="3856" t="s">
        <v>1030</v>
      </c>
      <c r="F172" s="3859">
        <v>43889</v>
      </c>
      <c r="G172" s="3856">
        <v>43920</v>
      </c>
      <c r="H172" s="3856" t="s">
        <v>1031</v>
      </c>
      <c r="I172" s="3856">
        <v>43951</v>
      </c>
      <c r="J172" s="3856">
        <v>43981</v>
      </c>
      <c r="K172" s="3856">
        <v>44012</v>
      </c>
      <c r="L172" s="3856">
        <v>44407</v>
      </c>
      <c r="M172" s="3856">
        <v>44438</v>
      </c>
      <c r="N172" s="3856">
        <v>44469</v>
      </c>
      <c r="O172" s="4463">
        <v>44499</v>
      </c>
      <c r="P172" s="4463">
        <v>44530</v>
      </c>
      <c r="Q172" s="4463">
        <v>44560</v>
      </c>
      <c r="R172" s="4463">
        <v>44591</v>
      </c>
      <c r="S172" s="4463">
        <v>44620</v>
      </c>
      <c r="T172" s="3856">
        <v>43920</v>
      </c>
      <c r="U172" s="3856">
        <v>43951</v>
      </c>
      <c r="V172" s="4663">
        <v>43981</v>
      </c>
      <c r="W172" s="3856">
        <v>44012</v>
      </c>
      <c r="X172" s="3857">
        <v>44407</v>
      </c>
      <c r="Y172" s="3856">
        <v>44438</v>
      </c>
      <c r="Z172" s="3857">
        <v>44469</v>
      </c>
      <c r="AA172" s="4463">
        <v>44499</v>
      </c>
    </row>
    <row r="173" spans="1:27" s="1" customFormat="1" ht="30" customHeight="1" x14ac:dyDescent="0.25">
      <c r="A173" s="4711" t="s">
        <v>957</v>
      </c>
      <c r="B173" s="4715"/>
      <c r="C173" s="4415" t="s">
        <v>1019</v>
      </c>
      <c r="D173" s="4432"/>
      <c r="E173" s="4445"/>
      <c r="F173" s="4429"/>
      <c r="G173" s="4444"/>
      <c r="H173" s="4431"/>
      <c r="I173" s="4430"/>
      <c r="J173" s="4430"/>
      <c r="K173" s="4430">
        <f>K177-49</f>
        <v>44075</v>
      </c>
      <c r="L173" s="4430"/>
      <c r="M173" s="4430"/>
      <c r="N173" s="4430"/>
      <c r="O173" s="4430">
        <f>O177-49</f>
        <v>44222</v>
      </c>
      <c r="P173" s="4430">
        <f>P177-49</f>
        <v>44250</v>
      </c>
      <c r="Q173" s="4430">
        <f>Q177-49</f>
        <v>44285</v>
      </c>
      <c r="R173" s="4430"/>
      <c r="S173" s="4446"/>
      <c r="T173" s="4430">
        <f t="shared" ref="T173:AA173" si="254">T177-49</f>
        <v>44362</v>
      </c>
      <c r="U173" s="4430">
        <f t="shared" si="254"/>
        <v>44390</v>
      </c>
      <c r="V173" s="4430">
        <f t="shared" si="254"/>
        <v>44432</v>
      </c>
      <c r="W173" s="4430">
        <f t="shared" si="254"/>
        <v>44467</v>
      </c>
      <c r="X173" s="4430">
        <f t="shared" si="254"/>
        <v>44495</v>
      </c>
      <c r="Y173" s="4430">
        <f t="shared" si="254"/>
        <v>44530</v>
      </c>
      <c r="Z173" s="4430">
        <f t="shared" si="254"/>
        <v>44558</v>
      </c>
      <c r="AA173" s="4430">
        <f t="shared" si="254"/>
        <v>44586</v>
      </c>
    </row>
    <row r="174" spans="1:27" s="1" customFormat="1" ht="30" customHeight="1" x14ac:dyDescent="0.25">
      <c r="A174" s="4712"/>
      <c r="B174" s="4716"/>
      <c r="C174" s="4415" t="s">
        <v>1028</v>
      </c>
      <c r="D174" s="4432"/>
      <c r="E174" s="4429"/>
      <c r="F174" s="4429"/>
      <c r="G174" s="4430"/>
      <c r="H174" s="4431"/>
      <c r="I174" s="4430"/>
      <c r="J174" s="4430"/>
      <c r="K174" s="4430">
        <f>K175-14</f>
        <v>44095</v>
      </c>
      <c r="L174" s="4430"/>
      <c r="M174" s="4430"/>
      <c r="N174" s="4430"/>
      <c r="O174" s="4430">
        <f>O175-14</f>
        <v>44242</v>
      </c>
      <c r="P174" s="4430">
        <f>P175-14</f>
        <v>44270</v>
      </c>
      <c r="Q174" s="4430">
        <f>Q175-14</f>
        <v>44305</v>
      </c>
      <c r="R174" s="4430"/>
      <c r="S174" s="4446"/>
      <c r="T174" s="4430">
        <f t="shared" ref="T174:AA174" si="255">T175-14</f>
        <v>44382</v>
      </c>
      <c r="U174" s="4430">
        <f t="shared" si="255"/>
        <v>44410</v>
      </c>
      <c r="V174" s="4430">
        <f t="shared" si="255"/>
        <v>44452</v>
      </c>
      <c r="W174" s="4430">
        <f t="shared" si="255"/>
        <v>44487</v>
      </c>
      <c r="X174" s="4430">
        <f t="shared" si="255"/>
        <v>44515</v>
      </c>
      <c r="Y174" s="4430">
        <f t="shared" si="255"/>
        <v>44550</v>
      </c>
      <c r="Z174" s="4430">
        <f t="shared" si="255"/>
        <v>44578</v>
      </c>
      <c r="AA174" s="4430">
        <f t="shared" si="255"/>
        <v>44606</v>
      </c>
    </row>
    <row r="175" spans="1:27" s="1" customFormat="1" ht="30" customHeight="1" x14ac:dyDescent="0.25">
      <c r="A175" s="4712"/>
      <c r="B175" s="4716"/>
      <c r="C175" s="4415" t="s">
        <v>1026</v>
      </c>
      <c r="D175" s="4432"/>
      <c r="E175" s="4429"/>
      <c r="F175" s="4429"/>
      <c r="G175" s="4430"/>
      <c r="H175" s="4431"/>
      <c r="I175" s="4430"/>
      <c r="J175" s="4430"/>
      <c r="K175" s="4430">
        <f>K178-28</f>
        <v>44109</v>
      </c>
      <c r="L175" s="4430"/>
      <c r="M175" s="4430"/>
      <c r="N175" s="4430"/>
      <c r="O175" s="4430">
        <f>O178-28</f>
        <v>44256</v>
      </c>
      <c r="P175" s="4430">
        <f>P178-28</f>
        <v>44284</v>
      </c>
      <c r="Q175" s="4430">
        <f>Q178-28</f>
        <v>44319</v>
      </c>
      <c r="R175" s="4430"/>
      <c r="S175" s="4446"/>
      <c r="T175" s="4430">
        <f t="shared" ref="T175:AA175" si="256">T178-28</f>
        <v>44396</v>
      </c>
      <c r="U175" s="4430">
        <f t="shared" si="256"/>
        <v>44424</v>
      </c>
      <c r="V175" s="4430">
        <f t="shared" si="256"/>
        <v>44466</v>
      </c>
      <c r="W175" s="4430">
        <f t="shared" si="256"/>
        <v>44501</v>
      </c>
      <c r="X175" s="4430">
        <f t="shared" si="256"/>
        <v>44529</v>
      </c>
      <c r="Y175" s="4430">
        <f t="shared" si="256"/>
        <v>44564</v>
      </c>
      <c r="Z175" s="4430">
        <f t="shared" si="256"/>
        <v>44592</v>
      </c>
      <c r="AA175" s="4430">
        <f t="shared" si="256"/>
        <v>44620</v>
      </c>
    </row>
    <row r="176" spans="1:27" s="1" customFormat="1" ht="30" customHeight="1" x14ac:dyDescent="0.25">
      <c r="A176" s="4712"/>
      <c r="B176" s="4716"/>
      <c r="C176" s="4415" t="s">
        <v>1027</v>
      </c>
      <c r="D176" s="4432"/>
      <c r="E176" s="4429"/>
      <c r="F176" s="4429"/>
      <c r="G176" s="4430"/>
      <c r="H176" s="4431"/>
      <c r="I176" s="4430"/>
      <c r="J176" s="4430"/>
      <c r="K176" s="4430">
        <f>K177</f>
        <v>44124</v>
      </c>
      <c r="L176" s="4430"/>
      <c r="M176" s="4430"/>
      <c r="N176" s="4430"/>
      <c r="O176" s="4430">
        <f>O177</f>
        <v>44271</v>
      </c>
      <c r="P176" s="4430">
        <f>P177</f>
        <v>44299</v>
      </c>
      <c r="Q176" s="4430">
        <f>Q177</f>
        <v>44334</v>
      </c>
      <c r="R176" s="4430"/>
      <c r="S176" s="4446"/>
      <c r="T176" s="4430">
        <f t="shared" ref="T176:AA176" si="257">T177</f>
        <v>44411</v>
      </c>
      <c r="U176" s="4430">
        <f t="shared" si="257"/>
        <v>44439</v>
      </c>
      <c r="V176" s="4430">
        <f t="shared" si="257"/>
        <v>44481</v>
      </c>
      <c r="W176" s="4430">
        <f t="shared" si="257"/>
        <v>44516</v>
      </c>
      <c r="X176" s="4430">
        <f t="shared" si="257"/>
        <v>44544</v>
      </c>
      <c r="Y176" s="4430">
        <f t="shared" si="257"/>
        <v>44579</v>
      </c>
      <c r="Z176" s="4430">
        <f t="shared" si="257"/>
        <v>44607</v>
      </c>
      <c r="AA176" s="4430">
        <f t="shared" si="257"/>
        <v>44635</v>
      </c>
    </row>
    <row r="177" spans="1:27" s="1" customFormat="1" ht="30" customHeight="1" x14ac:dyDescent="0.25">
      <c r="A177" s="4713"/>
      <c r="B177" s="4716"/>
      <c r="C177" s="4415" t="s">
        <v>1024</v>
      </c>
      <c r="D177" s="4434"/>
      <c r="E177" s="4433"/>
      <c r="F177" s="4433"/>
      <c r="G177" s="4433"/>
      <c r="H177" s="4434"/>
      <c r="I177" s="4433"/>
      <c r="J177" s="4433"/>
      <c r="K177" s="4433">
        <f>K181-42</f>
        <v>44124</v>
      </c>
      <c r="L177" s="4433"/>
      <c r="M177" s="4433"/>
      <c r="N177" s="4433"/>
      <c r="O177" s="4433">
        <f>O181-42</f>
        <v>44271</v>
      </c>
      <c r="P177" s="4433">
        <f>P181-42</f>
        <v>44299</v>
      </c>
      <c r="Q177" s="4433">
        <f>Q181-42</f>
        <v>44334</v>
      </c>
      <c r="R177" s="4433"/>
      <c r="S177" s="3878"/>
      <c r="T177" s="4433">
        <f t="shared" ref="T177:AA177" si="258">T181-42</f>
        <v>44411</v>
      </c>
      <c r="U177" s="4433">
        <f t="shared" si="258"/>
        <v>44439</v>
      </c>
      <c r="V177" s="4433">
        <f t="shared" si="258"/>
        <v>44481</v>
      </c>
      <c r="W177" s="4433">
        <f t="shared" si="258"/>
        <v>44516</v>
      </c>
      <c r="X177" s="4433">
        <f t="shared" si="258"/>
        <v>44544</v>
      </c>
      <c r="Y177" s="4433">
        <f t="shared" si="258"/>
        <v>44579</v>
      </c>
      <c r="Z177" s="4433">
        <f t="shared" si="258"/>
        <v>44607</v>
      </c>
      <c r="AA177" s="4433">
        <f t="shared" si="258"/>
        <v>44635</v>
      </c>
    </row>
    <row r="178" spans="1:27" s="1" customFormat="1" ht="30" customHeight="1" x14ac:dyDescent="0.25">
      <c r="A178" s="4713"/>
      <c r="B178" s="4716"/>
      <c r="C178" s="4428" t="s">
        <v>1025</v>
      </c>
      <c r="D178" s="4425"/>
      <c r="E178" s="4424"/>
      <c r="F178" s="4424"/>
      <c r="G178" s="4424"/>
      <c r="H178" s="4425"/>
      <c r="I178" s="4424"/>
      <c r="J178" s="4424"/>
      <c r="K178" s="4424">
        <f>K180-22</f>
        <v>44137</v>
      </c>
      <c r="L178" s="4424"/>
      <c r="M178" s="4424"/>
      <c r="N178" s="4424"/>
      <c r="O178" s="4424">
        <f>O180-22</f>
        <v>44284</v>
      </c>
      <c r="P178" s="4424">
        <f>P180-22</f>
        <v>44312</v>
      </c>
      <c r="Q178" s="4424">
        <f>Q180-22</f>
        <v>44347</v>
      </c>
      <c r="R178" s="4424"/>
      <c r="S178" s="4532"/>
      <c r="T178" s="4424">
        <f t="shared" ref="T178:AA178" si="259">T180-22</f>
        <v>44424</v>
      </c>
      <c r="U178" s="4424">
        <f t="shared" si="259"/>
        <v>44452</v>
      </c>
      <c r="V178" s="4424">
        <f t="shared" si="259"/>
        <v>44494</v>
      </c>
      <c r="W178" s="4424">
        <f t="shared" si="259"/>
        <v>44529</v>
      </c>
      <c r="X178" s="4424">
        <f t="shared" si="259"/>
        <v>44557</v>
      </c>
      <c r="Y178" s="4424">
        <f t="shared" si="259"/>
        <v>44592</v>
      </c>
      <c r="Z178" s="4424">
        <f t="shared" si="259"/>
        <v>44620</v>
      </c>
      <c r="AA178" s="4424">
        <f t="shared" si="259"/>
        <v>44648</v>
      </c>
    </row>
    <row r="179" spans="1:27" s="1" customFormat="1" ht="30" customHeight="1" x14ac:dyDescent="0.25">
      <c r="A179" s="4713"/>
      <c r="B179" s="4716"/>
      <c r="C179" s="4413" t="s">
        <v>966</v>
      </c>
      <c r="D179" s="4418">
        <f>D185-28</f>
        <v>44012</v>
      </c>
      <c r="E179" s="4410">
        <f>E185-28</f>
        <v>44026</v>
      </c>
      <c r="F179" s="4410" t="s">
        <v>454</v>
      </c>
      <c r="G179" s="4410">
        <f>G185-28</f>
        <v>44054</v>
      </c>
      <c r="H179" s="4418">
        <f>H185-28</f>
        <v>44061</v>
      </c>
      <c r="I179" s="4410">
        <f>I185-28</f>
        <v>44089</v>
      </c>
      <c r="J179" s="4410">
        <f>J185-28</f>
        <v>44145</v>
      </c>
      <c r="K179" s="4410">
        <f t="shared" ref="K179:R179" si="260">K185-28</f>
        <v>44152</v>
      </c>
      <c r="L179" s="4410">
        <f t="shared" si="260"/>
        <v>44201</v>
      </c>
      <c r="M179" s="4410">
        <f t="shared" si="260"/>
        <v>44236</v>
      </c>
      <c r="N179" s="4410">
        <f t="shared" si="260"/>
        <v>44271</v>
      </c>
      <c r="O179" s="4410">
        <f t="shared" si="260"/>
        <v>44299</v>
      </c>
      <c r="P179" s="4410">
        <f t="shared" si="260"/>
        <v>44327</v>
      </c>
      <c r="Q179" s="4410">
        <f t="shared" si="260"/>
        <v>44362</v>
      </c>
      <c r="R179" s="4410">
        <f t="shared" si="260"/>
        <v>44390</v>
      </c>
      <c r="S179" s="4533" t="s">
        <v>454</v>
      </c>
      <c r="T179" s="4410">
        <f t="shared" ref="T179:AA179" si="261">T185-28</f>
        <v>44439</v>
      </c>
      <c r="U179" s="4410">
        <f t="shared" si="261"/>
        <v>44467</v>
      </c>
      <c r="V179" s="4410">
        <f t="shared" si="261"/>
        <v>44509</v>
      </c>
      <c r="W179" s="4410">
        <f t="shared" si="261"/>
        <v>44544</v>
      </c>
      <c r="X179" s="4410">
        <f t="shared" si="261"/>
        <v>44572</v>
      </c>
      <c r="Y179" s="4410">
        <f t="shared" si="261"/>
        <v>44607</v>
      </c>
      <c r="Z179" s="4410">
        <f t="shared" si="261"/>
        <v>44635</v>
      </c>
      <c r="AA179" s="4410">
        <f t="shared" si="261"/>
        <v>44663</v>
      </c>
    </row>
    <row r="180" spans="1:27" s="1" customFormat="1" ht="30" customHeight="1" x14ac:dyDescent="0.25">
      <c r="A180" s="4713"/>
      <c r="B180" s="4716"/>
      <c r="C180" s="4411" t="s">
        <v>1020</v>
      </c>
      <c r="D180" s="4427"/>
      <c r="E180" s="4426"/>
      <c r="F180" s="4426"/>
      <c r="G180" s="4426"/>
      <c r="H180" s="4427"/>
      <c r="I180" s="4426"/>
      <c r="J180" s="4426"/>
      <c r="K180" s="4426">
        <f>K181-7</f>
        <v>44159</v>
      </c>
      <c r="L180" s="4426"/>
      <c r="M180" s="4426"/>
      <c r="N180" s="4426"/>
      <c r="O180" s="4426">
        <f>O181-7</f>
        <v>44306</v>
      </c>
      <c r="P180" s="4426">
        <f>P181-7</f>
        <v>44334</v>
      </c>
      <c r="Q180" s="4426">
        <f>Q181-7</f>
        <v>44369</v>
      </c>
      <c r="R180" s="4426"/>
      <c r="S180" s="4534"/>
      <c r="T180" s="4426">
        <f t="shared" ref="T180:AA180" si="262">T181-7</f>
        <v>44446</v>
      </c>
      <c r="U180" s="4426">
        <f t="shared" si="262"/>
        <v>44474</v>
      </c>
      <c r="V180" s="4426">
        <f t="shared" si="262"/>
        <v>44516</v>
      </c>
      <c r="W180" s="4426">
        <f t="shared" si="262"/>
        <v>44551</v>
      </c>
      <c r="X180" s="4426">
        <f t="shared" si="262"/>
        <v>44579</v>
      </c>
      <c r="Y180" s="4426">
        <f t="shared" si="262"/>
        <v>44614</v>
      </c>
      <c r="Z180" s="4426">
        <f t="shared" si="262"/>
        <v>44642</v>
      </c>
      <c r="AA180" s="4426">
        <f t="shared" si="262"/>
        <v>44670</v>
      </c>
    </row>
    <row r="181" spans="1:27" s="1" customFormat="1" ht="30" customHeight="1" x14ac:dyDescent="0.25">
      <c r="A181" s="4713"/>
      <c r="B181" s="4716"/>
      <c r="C181" s="4412" t="s">
        <v>1018</v>
      </c>
      <c r="D181" s="4427"/>
      <c r="E181" s="4426"/>
      <c r="F181" s="4426"/>
      <c r="G181" s="4426"/>
      <c r="H181" s="4427"/>
      <c r="I181" s="4426"/>
      <c r="J181" s="4426"/>
      <c r="K181" s="4426">
        <f>K185-14</f>
        <v>44166</v>
      </c>
      <c r="L181" s="4426"/>
      <c r="M181" s="4426"/>
      <c r="N181" s="4426"/>
      <c r="O181" s="4426">
        <f>O185-14</f>
        <v>44313</v>
      </c>
      <c r="P181" s="4426">
        <f>P185-14</f>
        <v>44341</v>
      </c>
      <c r="Q181" s="4426">
        <f>Q185-14</f>
        <v>44376</v>
      </c>
      <c r="R181" s="4426"/>
      <c r="S181" s="4534"/>
      <c r="T181" s="4426">
        <f t="shared" ref="T181:AA181" si="263">T185-14</f>
        <v>44453</v>
      </c>
      <c r="U181" s="4426">
        <f t="shared" si="263"/>
        <v>44481</v>
      </c>
      <c r="V181" s="4426">
        <f t="shared" si="263"/>
        <v>44523</v>
      </c>
      <c r="W181" s="4426">
        <f t="shared" si="263"/>
        <v>44558</v>
      </c>
      <c r="X181" s="4426">
        <f t="shared" si="263"/>
        <v>44586</v>
      </c>
      <c r="Y181" s="4426">
        <f t="shared" si="263"/>
        <v>44621</v>
      </c>
      <c r="Z181" s="4426">
        <f t="shared" si="263"/>
        <v>44649</v>
      </c>
      <c r="AA181" s="4426">
        <f t="shared" si="263"/>
        <v>44677</v>
      </c>
    </row>
    <row r="182" spans="1:27" s="1" customFormat="1" ht="30" customHeight="1" x14ac:dyDescent="0.25">
      <c r="A182" s="4713"/>
      <c r="B182" s="4716"/>
      <c r="C182" s="4435" t="s">
        <v>1021</v>
      </c>
      <c r="D182" s="4434"/>
      <c r="E182" s="4433"/>
      <c r="F182" s="4433"/>
      <c r="G182" s="4433"/>
      <c r="H182" s="4434"/>
      <c r="I182" s="4433"/>
      <c r="J182" s="4433"/>
      <c r="K182" s="4433">
        <f>K181+6</f>
        <v>44172</v>
      </c>
      <c r="L182" s="4433"/>
      <c r="M182" s="4433"/>
      <c r="N182" s="4433"/>
      <c r="O182" s="4433">
        <f>O181+6</f>
        <v>44319</v>
      </c>
      <c r="P182" s="4433">
        <f>P181+6</f>
        <v>44347</v>
      </c>
      <c r="Q182" s="4433">
        <f>Q181+6</f>
        <v>44382</v>
      </c>
      <c r="R182" s="4433"/>
      <c r="S182" s="3878"/>
      <c r="T182" s="4433">
        <f t="shared" ref="T182:AA182" si="264">T181+6</f>
        <v>44459</v>
      </c>
      <c r="U182" s="4433">
        <f t="shared" si="264"/>
        <v>44487</v>
      </c>
      <c r="V182" s="4433">
        <f t="shared" si="264"/>
        <v>44529</v>
      </c>
      <c r="W182" s="4433">
        <f t="shared" si="264"/>
        <v>44564</v>
      </c>
      <c r="X182" s="4433">
        <f t="shared" si="264"/>
        <v>44592</v>
      </c>
      <c r="Y182" s="4433">
        <f t="shared" si="264"/>
        <v>44627</v>
      </c>
      <c r="Z182" s="4433">
        <f t="shared" si="264"/>
        <v>44655</v>
      </c>
      <c r="AA182" s="4433">
        <f t="shared" si="264"/>
        <v>44683</v>
      </c>
    </row>
    <row r="183" spans="1:27" s="1" customFormat="1" ht="30" customHeight="1" x14ac:dyDescent="0.25">
      <c r="A183" s="4713"/>
      <c r="B183" s="4716"/>
      <c r="C183" s="4435" t="s">
        <v>1022</v>
      </c>
      <c r="D183" s="4434"/>
      <c r="E183" s="4433"/>
      <c r="F183" s="4433"/>
      <c r="G183" s="4433"/>
      <c r="H183" s="4434"/>
      <c r="I183" s="4433"/>
      <c r="J183" s="4433"/>
      <c r="K183" s="4433">
        <f>K182+7</f>
        <v>44179</v>
      </c>
      <c r="L183" s="4433"/>
      <c r="M183" s="4433"/>
      <c r="N183" s="4433"/>
      <c r="O183" s="4433">
        <f>O182+7</f>
        <v>44326</v>
      </c>
      <c r="P183" s="4433">
        <f>P182+7</f>
        <v>44354</v>
      </c>
      <c r="Q183" s="4433">
        <f>Q182+7</f>
        <v>44389</v>
      </c>
      <c r="R183" s="4433"/>
      <c r="S183" s="3878"/>
      <c r="T183" s="4433">
        <f t="shared" ref="T183:AA183" si="265">T182+7</f>
        <v>44466</v>
      </c>
      <c r="U183" s="4433">
        <f t="shared" si="265"/>
        <v>44494</v>
      </c>
      <c r="V183" s="4433">
        <f t="shared" si="265"/>
        <v>44536</v>
      </c>
      <c r="W183" s="4433">
        <f t="shared" si="265"/>
        <v>44571</v>
      </c>
      <c r="X183" s="4433">
        <f t="shared" si="265"/>
        <v>44599</v>
      </c>
      <c r="Y183" s="4433">
        <f t="shared" si="265"/>
        <v>44634</v>
      </c>
      <c r="Z183" s="4433">
        <f t="shared" si="265"/>
        <v>44662</v>
      </c>
      <c r="AA183" s="4433">
        <f t="shared" si="265"/>
        <v>44690</v>
      </c>
    </row>
    <row r="184" spans="1:27" s="1" customFormat="1" ht="30" customHeight="1" x14ac:dyDescent="0.25">
      <c r="A184" s="4713"/>
      <c r="B184" s="4716"/>
      <c r="C184" s="4435" t="s">
        <v>1023</v>
      </c>
      <c r="D184" s="4434"/>
      <c r="E184" s="4433"/>
      <c r="F184" s="4433"/>
      <c r="G184" s="4433"/>
      <c r="H184" s="4434"/>
      <c r="I184" s="4433"/>
      <c r="J184" s="4433"/>
      <c r="K184" s="4433">
        <f>K183+4</f>
        <v>44183</v>
      </c>
      <c r="L184" s="4433"/>
      <c r="M184" s="4433"/>
      <c r="N184" s="4433"/>
      <c r="O184" s="4433">
        <f>O183+4</f>
        <v>44330</v>
      </c>
      <c r="P184" s="4433">
        <f>P183+4</f>
        <v>44358</v>
      </c>
      <c r="Q184" s="4433">
        <f>Q183+4</f>
        <v>44393</v>
      </c>
      <c r="R184" s="4433"/>
      <c r="S184" s="3878"/>
      <c r="T184" s="4433">
        <f t="shared" ref="T184:AA184" si="266">T183+4</f>
        <v>44470</v>
      </c>
      <c r="U184" s="4433">
        <f t="shared" si="266"/>
        <v>44498</v>
      </c>
      <c r="V184" s="4433">
        <f t="shared" si="266"/>
        <v>44540</v>
      </c>
      <c r="W184" s="4433">
        <f t="shared" si="266"/>
        <v>44575</v>
      </c>
      <c r="X184" s="4433">
        <f t="shared" si="266"/>
        <v>44603</v>
      </c>
      <c r="Y184" s="4433">
        <f t="shared" si="266"/>
        <v>44638</v>
      </c>
      <c r="Z184" s="4433">
        <f t="shared" si="266"/>
        <v>44666</v>
      </c>
      <c r="AA184" s="4433">
        <f t="shared" si="266"/>
        <v>44694</v>
      </c>
    </row>
    <row r="185" spans="1:27" s="1" customFormat="1" ht="30" customHeight="1" x14ac:dyDescent="0.25">
      <c r="A185" s="4713"/>
      <c r="B185" s="4716"/>
      <c r="C185" s="4414" t="s">
        <v>961</v>
      </c>
      <c r="D185" s="4184">
        <f>D186-6</f>
        <v>44040</v>
      </c>
      <c r="E185" s="3948">
        <f>E186-6</f>
        <v>44054</v>
      </c>
      <c r="F185" s="3948" t="s">
        <v>454</v>
      </c>
      <c r="G185" s="3948">
        <f>G186-6</f>
        <v>44082</v>
      </c>
      <c r="H185" s="4184">
        <f t="shared" ref="H185:AA185" si="267">H186-6</f>
        <v>44089</v>
      </c>
      <c r="I185" s="3948">
        <f t="shared" si="267"/>
        <v>44117</v>
      </c>
      <c r="J185" s="3948">
        <f t="shared" si="267"/>
        <v>44173</v>
      </c>
      <c r="K185" s="3948">
        <f t="shared" si="267"/>
        <v>44180</v>
      </c>
      <c r="L185" s="3948">
        <f t="shared" si="267"/>
        <v>44229</v>
      </c>
      <c r="M185" s="3948">
        <f t="shared" si="267"/>
        <v>44264</v>
      </c>
      <c r="N185" s="3948">
        <f t="shared" si="267"/>
        <v>44299</v>
      </c>
      <c r="O185" s="3948">
        <f t="shared" si="267"/>
        <v>44327</v>
      </c>
      <c r="P185" s="3948">
        <f t="shared" si="267"/>
        <v>44355</v>
      </c>
      <c r="Q185" s="3948">
        <f t="shared" si="267"/>
        <v>44390</v>
      </c>
      <c r="R185" s="3948">
        <f t="shared" si="267"/>
        <v>44418</v>
      </c>
      <c r="S185" s="4529" t="s">
        <v>454</v>
      </c>
      <c r="T185" s="3948">
        <f t="shared" si="267"/>
        <v>44467</v>
      </c>
      <c r="U185" s="3948">
        <f t="shared" si="267"/>
        <v>44495</v>
      </c>
      <c r="V185" s="3948">
        <f t="shared" si="267"/>
        <v>44537</v>
      </c>
      <c r="W185" s="3948">
        <f t="shared" si="267"/>
        <v>44572</v>
      </c>
      <c r="X185" s="3948">
        <f t="shared" si="267"/>
        <v>44600</v>
      </c>
      <c r="Y185" s="3948">
        <f t="shared" si="267"/>
        <v>44635</v>
      </c>
      <c r="Z185" s="3948">
        <f t="shared" si="267"/>
        <v>44663</v>
      </c>
      <c r="AA185" s="3948">
        <f t="shared" si="267"/>
        <v>44691</v>
      </c>
    </row>
    <row r="186" spans="1:27" s="1" customFormat="1" ht="30" customHeight="1" x14ac:dyDescent="0.25">
      <c r="A186" s="4713"/>
      <c r="B186" s="4716"/>
      <c r="C186" s="4415" t="s">
        <v>959</v>
      </c>
      <c r="D186" s="4169">
        <f>D189-7</f>
        <v>44046</v>
      </c>
      <c r="E186" s="3949">
        <f>E189-7</f>
        <v>44060</v>
      </c>
      <c r="F186" s="3949" t="s">
        <v>454</v>
      </c>
      <c r="G186" s="3949">
        <f>G189-7</f>
        <v>44088</v>
      </c>
      <c r="H186" s="4169">
        <f t="shared" ref="H186:R186" si="268">H189-7</f>
        <v>44095</v>
      </c>
      <c r="I186" s="3949">
        <f t="shared" si="268"/>
        <v>44123</v>
      </c>
      <c r="J186" s="3949">
        <f t="shared" si="268"/>
        <v>44179</v>
      </c>
      <c r="K186" s="3949">
        <f t="shared" si="268"/>
        <v>44186</v>
      </c>
      <c r="L186" s="3949">
        <f t="shared" si="268"/>
        <v>44235</v>
      </c>
      <c r="M186" s="3949">
        <f t="shared" si="268"/>
        <v>44270</v>
      </c>
      <c r="N186" s="3949">
        <f t="shared" si="268"/>
        <v>44305</v>
      </c>
      <c r="O186" s="3949">
        <f t="shared" si="268"/>
        <v>44333</v>
      </c>
      <c r="P186" s="3949">
        <f t="shared" si="268"/>
        <v>44361</v>
      </c>
      <c r="Q186" s="3949">
        <f t="shared" si="268"/>
        <v>44396</v>
      </c>
      <c r="R186" s="3949">
        <f t="shared" si="268"/>
        <v>44424</v>
      </c>
      <c r="S186" s="4525" t="s">
        <v>454</v>
      </c>
      <c r="T186" s="3949">
        <f t="shared" ref="T186:AA186" si="269">T189-7</f>
        <v>44473</v>
      </c>
      <c r="U186" s="3949">
        <f t="shared" si="269"/>
        <v>44501</v>
      </c>
      <c r="V186" s="3949">
        <f t="shared" si="269"/>
        <v>44543</v>
      </c>
      <c r="W186" s="3949">
        <f t="shared" si="269"/>
        <v>44578</v>
      </c>
      <c r="X186" s="3949">
        <f t="shared" si="269"/>
        <v>44606</v>
      </c>
      <c r="Y186" s="3949">
        <f t="shared" si="269"/>
        <v>44641</v>
      </c>
      <c r="Z186" s="3949">
        <f t="shared" si="269"/>
        <v>44669</v>
      </c>
      <c r="AA186" s="3949">
        <f t="shared" si="269"/>
        <v>44697</v>
      </c>
    </row>
    <row r="187" spans="1:27" s="1" customFormat="1" ht="30" customHeight="1" x14ac:dyDescent="0.25">
      <c r="A187" s="4713"/>
      <c r="B187" s="4716"/>
      <c r="C187" s="4415" t="s">
        <v>960</v>
      </c>
      <c r="D187" s="4169">
        <f>D186+2</f>
        <v>44048</v>
      </c>
      <c r="E187" s="3949">
        <f>E186+2</f>
        <v>44062</v>
      </c>
      <c r="F187" s="3949" t="s">
        <v>454</v>
      </c>
      <c r="G187" s="3949">
        <f>G186+2</f>
        <v>44090</v>
      </c>
      <c r="H187" s="4169">
        <f t="shared" ref="H187:R187" si="270">H186+2</f>
        <v>44097</v>
      </c>
      <c r="I187" s="3949">
        <f t="shared" si="270"/>
        <v>44125</v>
      </c>
      <c r="J187" s="3949">
        <f t="shared" si="270"/>
        <v>44181</v>
      </c>
      <c r="K187" s="3949">
        <f t="shared" si="270"/>
        <v>44188</v>
      </c>
      <c r="L187" s="3949">
        <f t="shared" si="270"/>
        <v>44237</v>
      </c>
      <c r="M187" s="3949">
        <f t="shared" si="270"/>
        <v>44272</v>
      </c>
      <c r="N187" s="3949">
        <f t="shared" si="270"/>
        <v>44307</v>
      </c>
      <c r="O187" s="3949">
        <f t="shared" si="270"/>
        <v>44335</v>
      </c>
      <c r="P187" s="3949">
        <f t="shared" si="270"/>
        <v>44363</v>
      </c>
      <c r="Q187" s="3949">
        <f t="shared" si="270"/>
        <v>44398</v>
      </c>
      <c r="R187" s="3949">
        <f t="shared" si="270"/>
        <v>44426</v>
      </c>
      <c r="S187" s="4525" t="s">
        <v>454</v>
      </c>
      <c r="T187" s="3949">
        <f t="shared" ref="T187:AA187" si="271">T186+2</f>
        <v>44475</v>
      </c>
      <c r="U187" s="3949">
        <f t="shared" si="271"/>
        <v>44503</v>
      </c>
      <c r="V187" s="3949">
        <f t="shared" si="271"/>
        <v>44545</v>
      </c>
      <c r="W187" s="3949">
        <f t="shared" si="271"/>
        <v>44580</v>
      </c>
      <c r="X187" s="3949">
        <f t="shared" si="271"/>
        <v>44608</v>
      </c>
      <c r="Y187" s="3949">
        <f t="shared" si="271"/>
        <v>44643</v>
      </c>
      <c r="Z187" s="3949">
        <f t="shared" si="271"/>
        <v>44671</v>
      </c>
      <c r="AA187" s="3949">
        <f t="shared" si="271"/>
        <v>44699</v>
      </c>
    </row>
    <row r="188" spans="1:27" s="1" customFormat="1" ht="30" customHeight="1" x14ac:dyDescent="0.25">
      <c r="A188" s="4713"/>
      <c r="B188" s="4716"/>
      <c r="C188" s="4416" t="s">
        <v>958</v>
      </c>
      <c r="D188" s="4419">
        <v>44434</v>
      </c>
      <c r="E188" s="4288">
        <v>44083</v>
      </c>
      <c r="F188" s="4288">
        <f>D69</f>
        <v>44097</v>
      </c>
      <c r="G188" s="4288" t="str">
        <f>F69</f>
        <v>Same as 1/30</v>
      </c>
      <c r="H188" s="4419">
        <f>G69</f>
        <v>44132</v>
      </c>
      <c r="I188" s="4288">
        <f>G69</f>
        <v>44132</v>
      </c>
      <c r="J188" s="4288">
        <f>I69</f>
        <v>44167</v>
      </c>
      <c r="K188" s="4288">
        <f t="shared" ref="K188:R188" si="272">J69</f>
        <v>44223</v>
      </c>
      <c r="L188" s="4288">
        <f t="shared" si="272"/>
        <v>44251</v>
      </c>
      <c r="M188" s="4288">
        <f>L69</f>
        <v>44279</v>
      </c>
      <c r="N188" s="4288">
        <f t="shared" si="272"/>
        <v>44314</v>
      </c>
      <c r="O188" s="4288">
        <f t="shared" si="272"/>
        <v>44349</v>
      </c>
      <c r="P188" s="4288">
        <f t="shared" si="272"/>
        <v>44377</v>
      </c>
      <c r="Q188" s="4288">
        <f t="shared" si="272"/>
        <v>44405</v>
      </c>
      <c r="R188" s="4288">
        <f t="shared" si="272"/>
        <v>44440</v>
      </c>
      <c r="S188" s="4535" t="s">
        <v>454</v>
      </c>
      <c r="T188" s="4288" t="str">
        <f t="shared" ref="T188:AA188" si="273">S69</f>
        <v>Same as 1/30</v>
      </c>
      <c r="U188" s="4288">
        <f t="shared" si="273"/>
        <v>44517</v>
      </c>
      <c r="V188" s="4288">
        <f t="shared" si="273"/>
        <v>44545</v>
      </c>
      <c r="W188" s="4288">
        <f t="shared" si="273"/>
        <v>44587</v>
      </c>
      <c r="X188" s="4288">
        <f t="shared" si="273"/>
        <v>44622</v>
      </c>
      <c r="Y188" s="4288">
        <f t="shared" si="273"/>
        <v>44650</v>
      </c>
      <c r="Z188" s="4288">
        <f t="shared" si="273"/>
        <v>44685</v>
      </c>
      <c r="AA188" s="4288">
        <f t="shared" si="273"/>
        <v>44713</v>
      </c>
    </row>
    <row r="189" spans="1:27" s="1" customFormat="1" ht="30" customHeight="1" x14ac:dyDescent="0.25">
      <c r="A189" s="4713"/>
      <c r="B189" s="4716"/>
      <c r="C189" s="4415" t="s">
        <v>890</v>
      </c>
      <c r="D189" s="4423">
        <f>D190-11</f>
        <v>44053</v>
      </c>
      <c r="E189" s="4317">
        <f>E190-11</f>
        <v>44067</v>
      </c>
      <c r="F189" s="3949" t="s">
        <v>454</v>
      </c>
      <c r="G189" s="3949">
        <f>G190-4</f>
        <v>44095</v>
      </c>
      <c r="H189" s="4169">
        <f t="shared" ref="H189:AA189" si="274">H190-4</f>
        <v>44102</v>
      </c>
      <c r="I189" s="3949">
        <f t="shared" si="274"/>
        <v>44130</v>
      </c>
      <c r="J189" s="3949">
        <f t="shared" si="274"/>
        <v>44186</v>
      </c>
      <c r="K189" s="3949">
        <f t="shared" si="274"/>
        <v>44193</v>
      </c>
      <c r="L189" s="3949">
        <f t="shared" si="274"/>
        <v>44242</v>
      </c>
      <c r="M189" s="3949">
        <f t="shared" si="274"/>
        <v>44277</v>
      </c>
      <c r="N189" s="3949">
        <f t="shared" si="274"/>
        <v>44312</v>
      </c>
      <c r="O189" s="3949">
        <f t="shared" si="274"/>
        <v>44340</v>
      </c>
      <c r="P189" s="3949">
        <f t="shared" si="274"/>
        <v>44368</v>
      </c>
      <c r="Q189" s="3949">
        <f t="shared" si="274"/>
        <v>44403</v>
      </c>
      <c r="R189" s="3949">
        <f t="shared" si="274"/>
        <v>44431</v>
      </c>
      <c r="S189" s="4525" t="s">
        <v>454</v>
      </c>
      <c r="T189" s="3949">
        <f t="shared" si="274"/>
        <v>44480</v>
      </c>
      <c r="U189" s="3949">
        <f t="shared" si="274"/>
        <v>44508</v>
      </c>
      <c r="V189" s="3949">
        <f t="shared" si="274"/>
        <v>44550</v>
      </c>
      <c r="W189" s="3949">
        <f t="shared" si="274"/>
        <v>44585</v>
      </c>
      <c r="X189" s="3949">
        <f t="shared" si="274"/>
        <v>44613</v>
      </c>
      <c r="Y189" s="3949">
        <f t="shared" si="274"/>
        <v>44648</v>
      </c>
      <c r="Z189" s="3949">
        <f t="shared" si="274"/>
        <v>44676</v>
      </c>
      <c r="AA189" s="3949">
        <f t="shared" si="274"/>
        <v>44704</v>
      </c>
    </row>
    <row r="190" spans="1:27" s="1" customFormat="1" ht="30" customHeight="1" x14ac:dyDescent="0.25">
      <c r="A190" s="4713"/>
      <c r="B190" s="4716"/>
      <c r="C190" s="4415" t="s">
        <v>891</v>
      </c>
      <c r="D190" s="4423">
        <f>D192-26</f>
        <v>44064</v>
      </c>
      <c r="E190" s="4317">
        <f>E192-26</f>
        <v>44078</v>
      </c>
      <c r="F190" s="3949" t="s">
        <v>454</v>
      </c>
      <c r="G190" s="3949">
        <f>G192-26</f>
        <v>44099</v>
      </c>
      <c r="H190" s="4169">
        <f t="shared" ref="H190:R190" si="275">H192-26</f>
        <v>44106</v>
      </c>
      <c r="I190" s="3949">
        <f t="shared" si="275"/>
        <v>44134</v>
      </c>
      <c r="J190" s="3949">
        <f t="shared" si="275"/>
        <v>44190</v>
      </c>
      <c r="K190" s="4317">
        <f>K192-40</f>
        <v>44197</v>
      </c>
      <c r="L190" s="3949">
        <f t="shared" si="275"/>
        <v>44246</v>
      </c>
      <c r="M190" s="3949">
        <f t="shared" si="275"/>
        <v>44281</v>
      </c>
      <c r="N190" s="3949">
        <f t="shared" si="275"/>
        <v>44316</v>
      </c>
      <c r="O190" s="3949">
        <f t="shared" si="275"/>
        <v>44344</v>
      </c>
      <c r="P190" s="3949">
        <f t="shared" si="275"/>
        <v>44372</v>
      </c>
      <c r="Q190" s="3949">
        <f t="shared" si="275"/>
        <v>44407</v>
      </c>
      <c r="R190" s="3949">
        <f t="shared" si="275"/>
        <v>44435</v>
      </c>
      <c r="S190" s="4525" t="s">
        <v>454</v>
      </c>
      <c r="T190" s="3949">
        <f t="shared" ref="T190:AA190" si="276">T192-26</f>
        <v>44484</v>
      </c>
      <c r="U190" s="3949">
        <f t="shared" si="276"/>
        <v>44512</v>
      </c>
      <c r="V190" s="3949">
        <f t="shared" si="276"/>
        <v>44554</v>
      </c>
      <c r="W190" s="3949">
        <f t="shared" si="276"/>
        <v>44589</v>
      </c>
      <c r="X190" s="3949">
        <f t="shared" si="276"/>
        <v>44617</v>
      </c>
      <c r="Y190" s="3949">
        <f t="shared" si="276"/>
        <v>44652</v>
      </c>
      <c r="Z190" s="3949">
        <f t="shared" si="276"/>
        <v>44680</v>
      </c>
      <c r="AA190" s="3949">
        <f t="shared" si="276"/>
        <v>44708</v>
      </c>
    </row>
    <row r="191" spans="1:27" s="1" customFormat="1" ht="30" customHeight="1" x14ac:dyDescent="0.25">
      <c r="A191" s="4713"/>
      <c r="B191" s="4716"/>
      <c r="C191" s="4415" t="s">
        <v>965</v>
      </c>
      <c r="D191" s="4169">
        <f>D193+1</f>
        <v>44098</v>
      </c>
      <c r="E191" s="3949">
        <f>E193+1</f>
        <v>44112</v>
      </c>
      <c r="F191" s="3949" t="s">
        <v>454</v>
      </c>
      <c r="G191" s="3949">
        <f>G193+1</f>
        <v>44133</v>
      </c>
      <c r="H191" s="4169">
        <f t="shared" ref="H191:R191" si="277">H193+1</f>
        <v>44140</v>
      </c>
      <c r="I191" s="3949">
        <f t="shared" si="277"/>
        <v>44168</v>
      </c>
      <c r="J191" s="3949">
        <f t="shared" si="277"/>
        <v>44224</v>
      </c>
      <c r="K191" s="3949">
        <f t="shared" si="277"/>
        <v>44252</v>
      </c>
      <c r="L191" s="3949">
        <f t="shared" si="277"/>
        <v>44280</v>
      </c>
      <c r="M191" s="3949">
        <f t="shared" si="277"/>
        <v>44315</v>
      </c>
      <c r="N191" s="3949">
        <f t="shared" si="277"/>
        <v>44350</v>
      </c>
      <c r="O191" s="3949">
        <f t="shared" si="277"/>
        <v>44378</v>
      </c>
      <c r="P191" s="3949">
        <f t="shared" si="277"/>
        <v>44406</v>
      </c>
      <c r="Q191" s="3949">
        <f t="shared" si="277"/>
        <v>44441</v>
      </c>
      <c r="R191" s="3949">
        <f t="shared" si="277"/>
        <v>44469</v>
      </c>
      <c r="S191" s="4525">
        <v>44470</v>
      </c>
      <c r="T191" s="3949">
        <f t="shared" ref="T191:AA191" si="278">T193+1</f>
        <v>44518</v>
      </c>
      <c r="U191" s="3949">
        <f t="shared" si="278"/>
        <v>44546</v>
      </c>
      <c r="V191" s="3949">
        <f t="shared" si="278"/>
        <v>44588</v>
      </c>
      <c r="W191" s="3949">
        <f t="shared" si="278"/>
        <v>44623</v>
      </c>
      <c r="X191" s="3949">
        <f t="shared" si="278"/>
        <v>44651</v>
      </c>
      <c r="Y191" s="3949">
        <f t="shared" si="278"/>
        <v>44686</v>
      </c>
      <c r="Z191" s="3949">
        <f t="shared" si="278"/>
        <v>44714</v>
      </c>
      <c r="AA191" s="3949">
        <f t="shared" si="278"/>
        <v>44742</v>
      </c>
    </row>
    <row r="192" spans="1:27" s="1" customFormat="1" ht="30" customHeight="1" x14ac:dyDescent="0.25">
      <c r="A192" s="4713"/>
      <c r="B192" s="4716"/>
      <c r="C192" s="4415" t="s">
        <v>893</v>
      </c>
      <c r="D192" s="4169">
        <f>D66</f>
        <v>44090</v>
      </c>
      <c r="E192" s="3949">
        <f>E66</f>
        <v>44104</v>
      </c>
      <c r="F192" s="3949" t="str">
        <f t="shared" ref="F192:J192" si="279">F66</f>
        <v>Same as 1/30</v>
      </c>
      <c r="G192" s="3949">
        <f>G66</f>
        <v>44125</v>
      </c>
      <c r="H192" s="4169">
        <f t="shared" si="279"/>
        <v>44132</v>
      </c>
      <c r="I192" s="3949">
        <f t="shared" si="279"/>
        <v>44160</v>
      </c>
      <c r="J192" s="3949">
        <f t="shared" si="279"/>
        <v>44216</v>
      </c>
      <c r="K192" s="4317">
        <f>K66-7</f>
        <v>44237</v>
      </c>
      <c r="L192" s="3949">
        <f t="shared" ref="L192:AA192" si="280">L66</f>
        <v>44272</v>
      </c>
      <c r="M192" s="3949">
        <f t="shared" si="280"/>
        <v>44307</v>
      </c>
      <c r="N192" s="3949">
        <f t="shared" si="280"/>
        <v>44342</v>
      </c>
      <c r="O192" s="3949">
        <f t="shared" si="280"/>
        <v>44370</v>
      </c>
      <c r="P192" s="3949">
        <f t="shared" si="280"/>
        <v>44398</v>
      </c>
      <c r="Q192" s="3949">
        <f t="shared" si="280"/>
        <v>44433</v>
      </c>
      <c r="R192" s="3949">
        <f t="shared" si="280"/>
        <v>44461</v>
      </c>
      <c r="S192" s="4525" t="str">
        <f t="shared" si="280"/>
        <v>Same as 1/30</v>
      </c>
      <c r="T192" s="3949">
        <f t="shared" si="280"/>
        <v>44510</v>
      </c>
      <c r="U192" s="3949">
        <f t="shared" si="280"/>
        <v>44538</v>
      </c>
      <c r="V192" s="3949">
        <f t="shared" si="280"/>
        <v>44580</v>
      </c>
      <c r="W192" s="3949">
        <f t="shared" si="280"/>
        <v>44615</v>
      </c>
      <c r="X192" s="3949">
        <f t="shared" si="280"/>
        <v>44643</v>
      </c>
      <c r="Y192" s="3949">
        <f t="shared" si="280"/>
        <v>44678</v>
      </c>
      <c r="Z192" s="3949">
        <f t="shared" si="280"/>
        <v>44706</v>
      </c>
      <c r="AA192" s="3949">
        <f t="shared" si="280"/>
        <v>44734</v>
      </c>
    </row>
    <row r="193" spans="1:31" s="1" customFormat="1" ht="30" customHeight="1" x14ac:dyDescent="0.25">
      <c r="A193" s="4713"/>
      <c r="B193" s="4716"/>
      <c r="C193" s="4417" t="s">
        <v>942</v>
      </c>
      <c r="D193" s="4420">
        <f>D69</f>
        <v>44097</v>
      </c>
      <c r="E193" s="4305">
        <f>E69</f>
        <v>44111</v>
      </c>
      <c r="F193" s="4305" t="str">
        <f t="shared" ref="F193:AA193" si="281">F69</f>
        <v>Same as 1/30</v>
      </c>
      <c r="G193" s="4305">
        <f>G69</f>
        <v>44132</v>
      </c>
      <c r="H193" s="4420">
        <f t="shared" si="281"/>
        <v>44139</v>
      </c>
      <c r="I193" s="4305">
        <f t="shared" si="281"/>
        <v>44167</v>
      </c>
      <c r="J193" s="4305">
        <f t="shared" si="281"/>
        <v>44223</v>
      </c>
      <c r="K193" s="4305">
        <f t="shared" si="281"/>
        <v>44251</v>
      </c>
      <c r="L193" s="4305">
        <f t="shared" si="281"/>
        <v>44279</v>
      </c>
      <c r="M193" s="4305">
        <f t="shared" si="281"/>
        <v>44314</v>
      </c>
      <c r="N193" s="4305">
        <f t="shared" si="281"/>
        <v>44349</v>
      </c>
      <c r="O193" s="4305">
        <f t="shared" si="281"/>
        <v>44377</v>
      </c>
      <c r="P193" s="4305">
        <f t="shared" si="281"/>
        <v>44405</v>
      </c>
      <c r="Q193" s="4305">
        <f t="shared" si="281"/>
        <v>44440</v>
      </c>
      <c r="R193" s="4305">
        <f t="shared" si="281"/>
        <v>44468</v>
      </c>
      <c r="S193" s="4536" t="str">
        <f t="shared" si="281"/>
        <v>Same as 1/30</v>
      </c>
      <c r="T193" s="4305">
        <f t="shared" si="281"/>
        <v>44517</v>
      </c>
      <c r="U193" s="4305">
        <f t="shared" si="281"/>
        <v>44545</v>
      </c>
      <c r="V193" s="4305">
        <f t="shared" si="281"/>
        <v>44587</v>
      </c>
      <c r="W193" s="4305">
        <f t="shared" si="281"/>
        <v>44622</v>
      </c>
      <c r="X193" s="4305">
        <f t="shared" si="281"/>
        <v>44650</v>
      </c>
      <c r="Y193" s="4305">
        <f t="shared" si="281"/>
        <v>44685</v>
      </c>
      <c r="Z193" s="4305">
        <f t="shared" si="281"/>
        <v>44713</v>
      </c>
      <c r="AA193" s="4305">
        <f t="shared" si="281"/>
        <v>44741</v>
      </c>
    </row>
    <row r="194" spans="1:31" s="1" customFormat="1" ht="30" customHeight="1" x14ac:dyDescent="0.25">
      <c r="A194" s="4713"/>
      <c r="B194" s="4716"/>
      <c r="C194" s="4415" t="s">
        <v>965</v>
      </c>
      <c r="D194" s="4421">
        <f>D193+1</f>
        <v>44098</v>
      </c>
      <c r="E194" s="4308">
        <f>E193+1</f>
        <v>44112</v>
      </c>
      <c r="F194" s="4308" t="s">
        <v>454</v>
      </c>
      <c r="G194" s="4308">
        <f>G193+1</f>
        <v>44133</v>
      </c>
      <c r="H194" s="4421">
        <f t="shared" ref="H194:R194" si="282">H193+1</f>
        <v>44140</v>
      </c>
      <c r="I194" s="4308">
        <f t="shared" si="282"/>
        <v>44168</v>
      </c>
      <c r="J194" s="4308">
        <f t="shared" si="282"/>
        <v>44224</v>
      </c>
      <c r="K194" s="4308">
        <f t="shared" si="282"/>
        <v>44252</v>
      </c>
      <c r="L194" s="4308">
        <f t="shared" si="282"/>
        <v>44280</v>
      </c>
      <c r="M194" s="4308">
        <f t="shared" si="282"/>
        <v>44315</v>
      </c>
      <c r="N194" s="4308">
        <f t="shared" si="282"/>
        <v>44350</v>
      </c>
      <c r="O194" s="4308">
        <f t="shared" si="282"/>
        <v>44378</v>
      </c>
      <c r="P194" s="4308">
        <f t="shared" si="282"/>
        <v>44406</v>
      </c>
      <c r="Q194" s="4308">
        <f t="shared" si="282"/>
        <v>44441</v>
      </c>
      <c r="R194" s="4308">
        <f t="shared" si="282"/>
        <v>44469</v>
      </c>
      <c r="S194" s="4537" t="s">
        <v>454</v>
      </c>
      <c r="T194" s="4308">
        <f t="shared" ref="T194:AA194" si="283">T193+1</f>
        <v>44518</v>
      </c>
      <c r="U194" s="4308">
        <f t="shared" si="283"/>
        <v>44546</v>
      </c>
      <c r="V194" s="4308">
        <f t="shared" si="283"/>
        <v>44588</v>
      </c>
      <c r="W194" s="4308">
        <f t="shared" si="283"/>
        <v>44623</v>
      </c>
      <c r="X194" s="4308">
        <f t="shared" si="283"/>
        <v>44651</v>
      </c>
      <c r="Y194" s="4308">
        <f t="shared" si="283"/>
        <v>44686</v>
      </c>
      <c r="Z194" s="4308">
        <f t="shared" si="283"/>
        <v>44714</v>
      </c>
      <c r="AA194" s="4308">
        <f t="shared" si="283"/>
        <v>44742</v>
      </c>
    </row>
    <row r="195" spans="1:31" s="1" customFormat="1" ht="30" customHeight="1" x14ac:dyDescent="0.25">
      <c r="A195" s="4713"/>
      <c r="B195" s="4716"/>
      <c r="C195" s="4415" t="s">
        <v>963</v>
      </c>
      <c r="D195" s="4169">
        <f>D193+2</f>
        <v>44099</v>
      </c>
      <c r="E195" s="3949">
        <f>E193+2</f>
        <v>44113</v>
      </c>
      <c r="F195" s="3949" t="s">
        <v>454</v>
      </c>
      <c r="G195" s="3949">
        <f>G193+2</f>
        <v>44134</v>
      </c>
      <c r="H195" s="4169">
        <f t="shared" ref="H195:R195" si="284">H193+2</f>
        <v>44141</v>
      </c>
      <c r="I195" s="3949">
        <f t="shared" si="284"/>
        <v>44169</v>
      </c>
      <c r="J195" s="3949">
        <f t="shared" si="284"/>
        <v>44225</v>
      </c>
      <c r="K195" s="3949">
        <f t="shared" si="284"/>
        <v>44253</v>
      </c>
      <c r="L195" s="3949">
        <f t="shared" si="284"/>
        <v>44281</v>
      </c>
      <c r="M195" s="3949">
        <f t="shared" si="284"/>
        <v>44316</v>
      </c>
      <c r="N195" s="3949">
        <f t="shared" si="284"/>
        <v>44351</v>
      </c>
      <c r="O195" s="3949">
        <f t="shared" si="284"/>
        <v>44379</v>
      </c>
      <c r="P195" s="3949">
        <f t="shared" si="284"/>
        <v>44407</v>
      </c>
      <c r="Q195" s="3949">
        <f t="shared" si="284"/>
        <v>44442</v>
      </c>
      <c r="R195" s="3949">
        <f t="shared" si="284"/>
        <v>44470</v>
      </c>
      <c r="S195" s="4525" t="s">
        <v>454</v>
      </c>
      <c r="T195" s="3949">
        <f t="shared" ref="T195:AA195" si="285">T193+2</f>
        <v>44519</v>
      </c>
      <c r="U195" s="3949">
        <f t="shared" si="285"/>
        <v>44547</v>
      </c>
      <c r="V195" s="3949">
        <f t="shared" si="285"/>
        <v>44589</v>
      </c>
      <c r="W195" s="3949">
        <f t="shared" si="285"/>
        <v>44624</v>
      </c>
      <c r="X195" s="3949">
        <f t="shared" si="285"/>
        <v>44652</v>
      </c>
      <c r="Y195" s="3949">
        <f t="shared" si="285"/>
        <v>44687</v>
      </c>
      <c r="Z195" s="3949">
        <f t="shared" si="285"/>
        <v>44715</v>
      </c>
      <c r="AA195" s="3949">
        <f t="shared" si="285"/>
        <v>44743</v>
      </c>
    </row>
    <row r="196" spans="1:31" s="1" customFormat="1" ht="30" customHeight="1" x14ac:dyDescent="0.25">
      <c r="A196" s="4713"/>
      <c r="B196" s="4716"/>
      <c r="C196" s="4415" t="s">
        <v>962</v>
      </c>
      <c r="D196" s="4169">
        <f>D195+4</f>
        <v>44103</v>
      </c>
      <c r="E196" s="3949">
        <f>E195+4</f>
        <v>44117</v>
      </c>
      <c r="F196" s="3949" t="s">
        <v>454</v>
      </c>
      <c r="G196" s="3949">
        <f>G195+4</f>
        <v>44138</v>
      </c>
      <c r="H196" s="4169">
        <f t="shared" ref="H196:R196" si="286">H195+4</f>
        <v>44145</v>
      </c>
      <c r="I196" s="3949">
        <f t="shared" si="286"/>
        <v>44173</v>
      </c>
      <c r="J196" s="3949">
        <f t="shared" si="286"/>
        <v>44229</v>
      </c>
      <c r="K196" s="3949">
        <f t="shared" si="286"/>
        <v>44257</v>
      </c>
      <c r="L196" s="3949">
        <f t="shared" si="286"/>
        <v>44285</v>
      </c>
      <c r="M196" s="3949">
        <f t="shared" si="286"/>
        <v>44320</v>
      </c>
      <c r="N196" s="3949">
        <f t="shared" si="286"/>
        <v>44355</v>
      </c>
      <c r="O196" s="3949">
        <f t="shared" si="286"/>
        <v>44383</v>
      </c>
      <c r="P196" s="3949">
        <f t="shared" si="286"/>
        <v>44411</v>
      </c>
      <c r="Q196" s="3949">
        <f t="shared" si="286"/>
        <v>44446</v>
      </c>
      <c r="R196" s="3949">
        <f t="shared" si="286"/>
        <v>44474</v>
      </c>
      <c r="S196" s="4525">
        <v>44475</v>
      </c>
      <c r="T196" s="3949">
        <f t="shared" ref="T196:AA196" si="287">T195+4</f>
        <v>44523</v>
      </c>
      <c r="U196" s="3949">
        <f t="shared" si="287"/>
        <v>44551</v>
      </c>
      <c r="V196" s="3949">
        <f t="shared" si="287"/>
        <v>44593</v>
      </c>
      <c r="W196" s="3949">
        <f t="shared" si="287"/>
        <v>44628</v>
      </c>
      <c r="X196" s="3949">
        <f t="shared" si="287"/>
        <v>44656</v>
      </c>
      <c r="Y196" s="3949">
        <f t="shared" si="287"/>
        <v>44691</v>
      </c>
      <c r="Z196" s="3949">
        <f t="shared" si="287"/>
        <v>44719</v>
      </c>
      <c r="AA196" s="3949">
        <f t="shared" si="287"/>
        <v>44747</v>
      </c>
    </row>
    <row r="197" spans="1:31" s="1" customFormat="1" ht="30" customHeight="1" x14ac:dyDescent="0.25">
      <c r="A197" s="4713"/>
      <c r="B197" s="4716"/>
      <c r="C197" s="4415" t="s">
        <v>964</v>
      </c>
      <c r="D197" s="4169">
        <v>44201</v>
      </c>
      <c r="E197" s="3949">
        <v>44201</v>
      </c>
      <c r="F197" s="3949">
        <v>43866</v>
      </c>
      <c r="G197" s="3949">
        <v>44260</v>
      </c>
      <c r="H197" s="4169">
        <v>44260</v>
      </c>
      <c r="I197" s="3949">
        <v>44291</v>
      </c>
      <c r="J197" s="3949">
        <v>44321</v>
      </c>
      <c r="K197" s="3949">
        <v>44352</v>
      </c>
      <c r="L197" s="3949">
        <v>44382</v>
      </c>
      <c r="M197" s="3949">
        <v>44413</v>
      </c>
      <c r="N197" s="3949">
        <v>44444</v>
      </c>
      <c r="O197" s="3949">
        <v>44474</v>
      </c>
      <c r="P197" s="3949">
        <v>44505</v>
      </c>
      <c r="Q197" s="3949">
        <v>44535</v>
      </c>
      <c r="R197" s="3949">
        <v>44566</v>
      </c>
      <c r="S197" s="4525">
        <v>44597</v>
      </c>
      <c r="T197" s="3949">
        <v>44535</v>
      </c>
      <c r="U197" s="3949">
        <v>44535</v>
      </c>
      <c r="V197" s="3949">
        <v>44535</v>
      </c>
      <c r="W197" s="3949">
        <v>44535</v>
      </c>
      <c r="X197" s="3949">
        <v>44535</v>
      </c>
      <c r="Y197" s="3949">
        <v>44535</v>
      </c>
      <c r="Z197" s="3949">
        <v>44535</v>
      </c>
      <c r="AA197" s="3949">
        <v>44535</v>
      </c>
    </row>
    <row r="198" spans="1:31" s="1" customFormat="1" ht="30" customHeight="1" x14ac:dyDescent="0.25">
      <c r="A198" s="4713"/>
      <c r="B198" s="4716"/>
      <c r="C198" s="4415" t="s">
        <v>348</v>
      </c>
      <c r="D198" s="4169">
        <v>44211</v>
      </c>
      <c r="E198" s="3949">
        <v>44211</v>
      </c>
      <c r="F198" s="3949">
        <v>43876</v>
      </c>
      <c r="G198" s="3949">
        <v>44270</v>
      </c>
      <c r="H198" s="4169">
        <v>44270</v>
      </c>
      <c r="I198" s="3949">
        <v>44301</v>
      </c>
      <c r="J198" s="3949">
        <v>44331</v>
      </c>
      <c r="K198" s="3949">
        <v>44362</v>
      </c>
      <c r="L198" s="3949">
        <v>44392</v>
      </c>
      <c r="M198" s="3949">
        <v>44423</v>
      </c>
      <c r="N198" s="3949">
        <v>44454</v>
      </c>
      <c r="O198" s="3949">
        <v>44484</v>
      </c>
      <c r="P198" s="3949">
        <v>44515</v>
      </c>
      <c r="Q198" s="3949">
        <v>44545</v>
      </c>
      <c r="R198" s="3949">
        <v>44576</v>
      </c>
      <c r="S198" s="4525">
        <v>44607</v>
      </c>
      <c r="T198" s="3949">
        <v>44545</v>
      </c>
      <c r="U198" s="3949">
        <v>44545</v>
      </c>
      <c r="V198" s="3949">
        <v>44545</v>
      </c>
      <c r="W198" s="3949">
        <v>44545</v>
      </c>
      <c r="X198" s="3949">
        <v>44545</v>
      </c>
      <c r="Y198" s="3949">
        <v>44545</v>
      </c>
      <c r="Z198" s="3949">
        <v>44545</v>
      </c>
      <c r="AA198" s="3949">
        <v>44545</v>
      </c>
    </row>
    <row r="199" spans="1:31" s="1" customFormat="1" ht="30" customHeight="1" thickBot="1" x14ac:dyDescent="0.3">
      <c r="A199" s="4714"/>
      <c r="B199" s="4717"/>
      <c r="C199" s="4415" t="s">
        <v>969</v>
      </c>
      <c r="D199" s="4422">
        <f t="shared" ref="D199:AA199" si="288">D197-D191</f>
        <v>103</v>
      </c>
      <c r="E199" s="4307">
        <f t="shared" si="288"/>
        <v>89</v>
      </c>
      <c r="F199" s="4307"/>
      <c r="G199" s="4307">
        <f>G197-G191</f>
        <v>127</v>
      </c>
      <c r="H199" s="4422">
        <f>H197-H191</f>
        <v>120</v>
      </c>
      <c r="I199" s="4307">
        <f t="shared" si="288"/>
        <v>123</v>
      </c>
      <c r="J199" s="4307">
        <f t="shared" si="288"/>
        <v>97</v>
      </c>
      <c r="K199" s="4307">
        <f t="shared" si="288"/>
        <v>100</v>
      </c>
      <c r="L199" s="4307">
        <f t="shared" si="288"/>
        <v>102</v>
      </c>
      <c r="M199" s="4307">
        <f t="shared" si="288"/>
        <v>98</v>
      </c>
      <c r="N199" s="4307">
        <f t="shared" si="288"/>
        <v>94</v>
      </c>
      <c r="O199" s="4307">
        <f t="shared" si="288"/>
        <v>96</v>
      </c>
      <c r="P199" s="4307">
        <f t="shared" si="288"/>
        <v>99</v>
      </c>
      <c r="Q199" s="4307">
        <f t="shared" si="288"/>
        <v>94</v>
      </c>
      <c r="R199" s="4307">
        <f t="shared" si="288"/>
        <v>97</v>
      </c>
      <c r="S199" s="4538">
        <f t="shared" si="288"/>
        <v>127</v>
      </c>
      <c r="T199" s="4307">
        <f t="shared" si="288"/>
        <v>17</v>
      </c>
      <c r="U199" s="4307">
        <f t="shared" si="288"/>
        <v>-11</v>
      </c>
      <c r="V199" s="4307">
        <f t="shared" si="288"/>
        <v>-53</v>
      </c>
      <c r="W199" s="4307">
        <f t="shared" si="288"/>
        <v>-88</v>
      </c>
      <c r="X199" s="4307">
        <f t="shared" si="288"/>
        <v>-116</v>
      </c>
      <c r="Y199" s="4307">
        <f t="shared" si="288"/>
        <v>-151</v>
      </c>
      <c r="Z199" s="4307">
        <f t="shared" si="288"/>
        <v>-179</v>
      </c>
      <c r="AA199" s="4307">
        <f t="shared" si="288"/>
        <v>-207</v>
      </c>
    </row>
    <row r="200" spans="1:31" s="1" customFormat="1" ht="75" customHeight="1" thickBot="1" x14ac:dyDescent="0.3">
      <c r="A200" s="3654"/>
      <c r="B200" s="3655"/>
      <c r="C200" s="4316" t="s">
        <v>967</v>
      </c>
      <c r="E200" s="411"/>
      <c r="F200" s="411"/>
      <c r="G200" s="411"/>
      <c r="I200" s="411"/>
      <c r="J200" s="411"/>
      <c r="K200" s="411"/>
      <c r="L200" s="411"/>
      <c r="M200" s="411"/>
      <c r="N200" s="411"/>
      <c r="O200" s="411"/>
      <c r="P200" s="411"/>
      <c r="Q200" s="411"/>
      <c r="R200" s="411"/>
      <c r="S200" s="4539"/>
      <c r="T200" s="4539"/>
      <c r="U200" s="4539"/>
      <c r="V200" s="4539"/>
      <c r="W200" s="4539"/>
      <c r="X200" s="4539"/>
      <c r="Y200" s="4539"/>
      <c r="Z200" s="4539"/>
      <c r="AA200" s="4539"/>
    </row>
    <row r="201" spans="1:31" s="1" customFormat="1" ht="30" customHeight="1" x14ac:dyDescent="0.25">
      <c r="A201" s="122"/>
      <c r="B201" s="122"/>
      <c r="K201" s="4464" t="s">
        <v>1037</v>
      </c>
      <c r="R201" s="4589" t="s">
        <v>1065</v>
      </c>
      <c r="S201" s="4527"/>
      <c r="T201" s="4361" t="s">
        <v>1077</v>
      </c>
    </row>
    <row r="202" spans="1:31" s="1" customFormat="1" ht="30" customHeight="1" thickBot="1" x14ac:dyDescent="0.3">
      <c r="A202" s="122"/>
      <c r="B202" s="122" t="s">
        <v>1</v>
      </c>
      <c r="C202" s="1" t="s">
        <v>897</v>
      </c>
      <c r="D202" s="4341">
        <v>2021</v>
      </c>
      <c r="E202" s="4341"/>
      <c r="F202" s="1" t="s">
        <v>976</v>
      </c>
      <c r="J202" s="3954" t="s">
        <v>915</v>
      </c>
      <c r="K202" s="4465" t="s">
        <v>1034</v>
      </c>
      <c r="L202" s="4465" t="s">
        <v>1035</v>
      </c>
      <c r="M202" s="4465" t="s">
        <v>1035</v>
      </c>
      <c r="N202" s="4465" t="s">
        <v>1034</v>
      </c>
      <c r="O202" s="4465" t="s">
        <v>1035</v>
      </c>
      <c r="P202" s="4465" t="s">
        <v>1034</v>
      </c>
      <c r="Q202" s="4465" t="s">
        <v>1034</v>
      </c>
      <c r="R202" s="4465" t="s">
        <v>1036</v>
      </c>
      <c r="S202" s="4465" t="s">
        <v>1035</v>
      </c>
      <c r="T202" s="4465" t="s">
        <v>1034</v>
      </c>
      <c r="U202" s="4465" t="s">
        <v>1035</v>
      </c>
      <c r="V202" s="4465" t="s">
        <v>1034</v>
      </c>
      <c r="W202" s="4465" t="s">
        <v>1034</v>
      </c>
      <c r="X202" s="4465" t="s">
        <v>1035</v>
      </c>
      <c r="Y202" s="4465" t="s">
        <v>1035</v>
      </c>
      <c r="Z202" s="4465" t="s">
        <v>1034</v>
      </c>
      <c r="AA202" s="4465" t="s">
        <v>1035</v>
      </c>
      <c r="AB202" s="4465" t="s">
        <v>1034</v>
      </c>
      <c r="AC202" s="4465" t="s">
        <v>1034</v>
      </c>
      <c r="AD202" s="4465" t="s">
        <v>1036</v>
      </c>
      <c r="AE202" s="4465" t="s">
        <v>1035</v>
      </c>
    </row>
    <row r="203" spans="1:31" ht="30" customHeight="1" thickBot="1" x14ac:dyDescent="0.3">
      <c r="A203" s="4681" t="s">
        <v>90</v>
      </c>
      <c r="B203" s="4683" t="s">
        <v>7</v>
      </c>
      <c r="C203" s="1757" t="s">
        <v>3</v>
      </c>
      <c r="D203" s="3858">
        <v>43860</v>
      </c>
      <c r="E203" s="3856" t="s">
        <v>1030</v>
      </c>
      <c r="F203" s="3859">
        <v>44255</v>
      </c>
      <c r="G203" s="3856">
        <v>44285</v>
      </c>
      <c r="H203" s="3856" t="s">
        <v>1031</v>
      </c>
      <c r="I203" s="3856">
        <v>44316</v>
      </c>
      <c r="J203" s="3856">
        <v>44346</v>
      </c>
      <c r="K203" s="3856">
        <v>44377</v>
      </c>
      <c r="L203" s="3856">
        <v>44407</v>
      </c>
      <c r="M203" s="3856">
        <v>44438</v>
      </c>
      <c r="N203" s="3856">
        <v>44469</v>
      </c>
      <c r="O203" s="4463">
        <v>44499</v>
      </c>
      <c r="P203" s="4463">
        <v>44530</v>
      </c>
      <c r="Q203" s="4463">
        <v>44560</v>
      </c>
      <c r="R203" s="4463">
        <v>44591</v>
      </c>
      <c r="S203" s="4463">
        <v>44620</v>
      </c>
      <c r="T203" s="3856">
        <v>43920</v>
      </c>
      <c r="U203" s="3856">
        <v>43951</v>
      </c>
      <c r="V203" s="4663">
        <v>43981</v>
      </c>
      <c r="W203" s="3856">
        <v>44012</v>
      </c>
      <c r="X203" s="3857">
        <v>44407</v>
      </c>
      <c r="Y203" s="3856">
        <v>44438</v>
      </c>
      <c r="Z203" s="3857">
        <v>44469</v>
      </c>
      <c r="AA203" s="4463">
        <v>44499</v>
      </c>
    </row>
    <row r="204" spans="1:31" ht="30" customHeight="1" x14ac:dyDescent="0.25">
      <c r="A204" s="4682"/>
      <c r="B204" s="4684"/>
      <c r="C204" s="2086" t="s">
        <v>0</v>
      </c>
      <c r="D204" s="371">
        <v>43840</v>
      </c>
      <c r="E204" s="371">
        <v>43840</v>
      </c>
      <c r="F204" s="371" t="s">
        <v>25</v>
      </c>
      <c r="G204" s="371">
        <v>44265</v>
      </c>
      <c r="H204" s="371"/>
      <c r="I204" s="371">
        <v>44296</v>
      </c>
      <c r="J204" s="371">
        <v>44326</v>
      </c>
      <c r="K204" s="371">
        <v>44357</v>
      </c>
      <c r="L204" s="371">
        <v>44387</v>
      </c>
      <c r="M204" s="371">
        <v>44418</v>
      </c>
      <c r="N204" s="371">
        <v>44449</v>
      </c>
      <c r="O204" s="371">
        <v>44479</v>
      </c>
      <c r="P204" s="371">
        <v>44510</v>
      </c>
      <c r="Q204" s="371">
        <v>44540</v>
      </c>
      <c r="R204" s="371">
        <v>44571</v>
      </c>
      <c r="S204" s="4540">
        <v>44602</v>
      </c>
      <c r="T204" s="371">
        <v>44630</v>
      </c>
      <c r="U204" s="371">
        <v>44661</v>
      </c>
      <c r="V204" s="371">
        <v>44691</v>
      </c>
      <c r="W204" s="371">
        <v>44722</v>
      </c>
      <c r="X204" s="371">
        <v>44752</v>
      </c>
      <c r="Y204" s="371">
        <v>44783</v>
      </c>
      <c r="Z204" s="371">
        <v>44449</v>
      </c>
      <c r="AA204" s="371">
        <v>44844</v>
      </c>
    </row>
    <row r="205" spans="1:31" ht="30" customHeight="1" x14ac:dyDescent="0.25">
      <c r="A205" s="4682"/>
      <c r="B205" s="4684"/>
      <c r="C205" s="6" t="s">
        <v>83</v>
      </c>
      <c r="D205" s="3762">
        <v>43831</v>
      </c>
      <c r="E205" s="3762">
        <v>43831</v>
      </c>
      <c r="F205" s="3762" t="s">
        <v>25</v>
      </c>
      <c r="G205" s="3762">
        <v>44256</v>
      </c>
      <c r="H205" s="3762"/>
      <c r="I205" s="3762">
        <v>44287</v>
      </c>
      <c r="J205" s="3762">
        <v>44317</v>
      </c>
      <c r="K205" s="3762">
        <v>44348</v>
      </c>
      <c r="L205" s="3762">
        <v>44378</v>
      </c>
      <c r="M205" s="3762">
        <v>44409</v>
      </c>
      <c r="N205" s="3762">
        <v>44440</v>
      </c>
      <c r="O205" s="3762">
        <v>44470</v>
      </c>
      <c r="P205" s="3762">
        <v>44501</v>
      </c>
      <c r="Q205" s="3762">
        <v>44531</v>
      </c>
      <c r="R205" s="3762">
        <v>44562</v>
      </c>
      <c r="S205" s="4541" t="s">
        <v>25</v>
      </c>
      <c r="T205" s="3762">
        <v>44621</v>
      </c>
      <c r="U205" s="3762">
        <v>44652</v>
      </c>
      <c r="V205" s="3762">
        <v>44682</v>
      </c>
      <c r="W205" s="3762">
        <v>44713</v>
      </c>
      <c r="X205" s="3762">
        <v>44743</v>
      </c>
      <c r="Y205" s="3762">
        <v>44774</v>
      </c>
      <c r="Z205" s="3762">
        <v>44440</v>
      </c>
      <c r="AA205" s="3762">
        <v>44835</v>
      </c>
    </row>
    <row r="206" spans="1:31" ht="30" customHeight="1" x14ac:dyDescent="0.25">
      <c r="A206" s="4682"/>
      <c r="B206" s="4684"/>
      <c r="C206" s="6" t="s">
        <v>82</v>
      </c>
      <c r="D206" s="3762">
        <v>43831</v>
      </c>
      <c r="E206" s="3762">
        <v>43831</v>
      </c>
      <c r="F206" s="3762" t="s">
        <v>25</v>
      </c>
      <c r="G206" s="3762">
        <v>44256</v>
      </c>
      <c r="H206" s="3762"/>
      <c r="I206" s="3762">
        <v>44287</v>
      </c>
      <c r="J206" s="3762">
        <v>44317</v>
      </c>
      <c r="K206" s="3762">
        <v>44348</v>
      </c>
      <c r="L206" s="3762">
        <v>44378</v>
      </c>
      <c r="M206" s="3762">
        <v>44409</v>
      </c>
      <c r="N206" s="3762">
        <v>44440</v>
      </c>
      <c r="O206" s="3762">
        <v>44470</v>
      </c>
      <c r="P206" s="3762">
        <v>44501</v>
      </c>
      <c r="Q206" s="3762">
        <v>44531</v>
      </c>
      <c r="R206" s="3762">
        <v>44562</v>
      </c>
      <c r="S206" s="4541">
        <v>44593</v>
      </c>
      <c r="T206" s="3762">
        <v>44621</v>
      </c>
      <c r="U206" s="3762">
        <v>44652</v>
      </c>
      <c r="V206" s="3762">
        <v>44682</v>
      </c>
      <c r="W206" s="3762">
        <v>44713</v>
      </c>
      <c r="X206" s="3762">
        <v>44743</v>
      </c>
      <c r="Y206" s="3762">
        <v>44774</v>
      </c>
      <c r="Z206" s="3762">
        <v>44440</v>
      </c>
      <c r="AA206" s="3762">
        <v>44835</v>
      </c>
    </row>
    <row r="207" spans="1:31" ht="30" customHeight="1" x14ac:dyDescent="0.25">
      <c r="A207" s="4682"/>
      <c r="B207" s="4684"/>
      <c r="C207" s="3658" t="s">
        <v>919</v>
      </c>
      <c r="D207" s="3767">
        <f>D204-45</f>
        <v>43795</v>
      </c>
      <c r="E207" s="3767">
        <v>43795</v>
      </c>
      <c r="F207" s="3955" t="s">
        <v>25</v>
      </c>
      <c r="G207" s="3767">
        <f>G204-45</f>
        <v>44220</v>
      </c>
      <c r="H207" s="3767"/>
      <c r="I207" s="3767">
        <f t="shared" ref="I207:S207" si="289">I204-45</f>
        <v>44251</v>
      </c>
      <c r="J207" s="3767">
        <f t="shared" si="289"/>
        <v>44281</v>
      </c>
      <c r="K207" s="3767">
        <f t="shared" si="289"/>
        <v>44312</v>
      </c>
      <c r="L207" s="3767">
        <f t="shared" si="289"/>
        <v>44342</v>
      </c>
      <c r="M207" s="3767">
        <f t="shared" si="289"/>
        <v>44373</v>
      </c>
      <c r="N207" s="3767">
        <f t="shared" si="289"/>
        <v>44404</v>
      </c>
      <c r="O207" s="3767">
        <f t="shared" si="289"/>
        <v>44434</v>
      </c>
      <c r="P207" s="3767">
        <f t="shared" si="289"/>
        <v>44465</v>
      </c>
      <c r="Q207" s="3767">
        <f t="shared" si="289"/>
        <v>44495</v>
      </c>
      <c r="R207" s="3767">
        <f t="shared" si="289"/>
        <v>44526</v>
      </c>
      <c r="S207" s="4542">
        <f t="shared" si="289"/>
        <v>44557</v>
      </c>
      <c r="T207" s="3767">
        <f>T204-45</f>
        <v>44585</v>
      </c>
      <c r="U207" s="3767">
        <f t="shared" ref="U207:AA207" si="290">U204-45</f>
        <v>44616</v>
      </c>
      <c r="V207" s="3767">
        <f t="shared" si="290"/>
        <v>44646</v>
      </c>
      <c r="W207" s="3767">
        <f t="shared" si="290"/>
        <v>44677</v>
      </c>
      <c r="X207" s="3767">
        <f t="shared" si="290"/>
        <v>44707</v>
      </c>
      <c r="Y207" s="3767">
        <f t="shared" si="290"/>
        <v>44738</v>
      </c>
      <c r="Z207" s="3767">
        <f t="shared" si="290"/>
        <v>44404</v>
      </c>
      <c r="AA207" s="3767">
        <f t="shared" si="290"/>
        <v>44799</v>
      </c>
    </row>
    <row r="208" spans="1:31" ht="30" customHeight="1" x14ac:dyDescent="0.25">
      <c r="A208" s="4682"/>
      <c r="B208" s="4684"/>
      <c r="C208" s="6" t="s">
        <v>15</v>
      </c>
      <c r="D208" s="3957">
        <f>D212+3</f>
        <v>43794</v>
      </c>
      <c r="E208" s="3957">
        <v>43794</v>
      </c>
      <c r="F208" s="3957" t="s">
        <v>25</v>
      </c>
      <c r="G208" s="3957">
        <f>G212+3</f>
        <v>44210</v>
      </c>
      <c r="H208" s="3957"/>
      <c r="I208" s="3957">
        <f t="shared" ref="I208:R208" si="291">I212+3</f>
        <v>44241</v>
      </c>
      <c r="J208" s="3957">
        <f t="shared" si="291"/>
        <v>44269</v>
      </c>
      <c r="K208" s="3957">
        <f t="shared" si="291"/>
        <v>44300</v>
      </c>
      <c r="L208" s="3957">
        <f t="shared" si="291"/>
        <v>44330</v>
      </c>
      <c r="M208" s="3957">
        <f t="shared" si="291"/>
        <v>44361</v>
      </c>
      <c r="N208" s="3957">
        <f t="shared" si="291"/>
        <v>44392</v>
      </c>
      <c r="O208" s="3957">
        <f t="shared" si="291"/>
        <v>44422</v>
      </c>
      <c r="P208" s="3957">
        <f t="shared" si="291"/>
        <v>44453</v>
      </c>
      <c r="Q208" s="3957">
        <f t="shared" si="291"/>
        <v>44483</v>
      </c>
      <c r="R208" s="3957">
        <f t="shared" si="291"/>
        <v>44514</v>
      </c>
      <c r="S208" s="3957" t="s">
        <v>25</v>
      </c>
      <c r="T208" s="3957">
        <f t="shared" ref="T208:AA208" si="292">T212+3</f>
        <v>44573</v>
      </c>
      <c r="U208" s="3957">
        <f t="shared" si="292"/>
        <v>44604</v>
      </c>
      <c r="V208" s="3957">
        <f t="shared" si="292"/>
        <v>44634</v>
      </c>
      <c r="W208" s="3957">
        <f t="shared" si="292"/>
        <v>44665</v>
      </c>
      <c r="X208" s="3957">
        <f t="shared" si="292"/>
        <v>44695</v>
      </c>
      <c r="Y208" s="3957">
        <f t="shared" si="292"/>
        <v>44726</v>
      </c>
      <c r="Z208" s="3957">
        <f t="shared" si="292"/>
        <v>44392</v>
      </c>
      <c r="AA208" s="3957">
        <f t="shared" si="292"/>
        <v>44787</v>
      </c>
    </row>
    <row r="209" spans="1:27" ht="30" hidden="1" customHeight="1" x14ac:dyDescent="0.25">
      <c r="A209" s="4682"/>
      <c r="B209" s="4684"/>
      <c r="C209" s="8" t="s">
        <v>310</v>
      </c>
      <c r="D209" s="3958">
        <f t="shared" ref="D209" si="293">D212+35</f>
        <v>43826</v>
      </c>
      <c r="E209" s="3958">
        <v>43826</v>
      </c>
      <c r="F209" s="3958" t="s">
        <v>25</v>
      </c>
      <c r="G209" s="3958">
        <f t="shared" ref="G209:AA209" si="294">G212+35</f>
        <v>44242</v>
      </c>
      <c r="H209" s="3958"/>
      <c r="I209" s="3958">
        <f t="shared" si="294"/>
        <v>44273</v>
      </c>
      <c r="J209" s="3958">
        <f t="shared" si="294"/>
        <v>44301</v>
      </c>
      <c r="K209" s="3958">
        <f t="shared" si="294"/>
        <v>44332</v>
      </c>
      <c r="L209" s="3958">
        <f t="shared" si="294"/>
        <v>44362</v>
      </c>
      <c r="M209" s="3958">
        <f t="shared" si="294"/>
        <v>44393</v>
      </c>
      <c r="N209" s="3958">
        <f t="shared" si="294"/>
        <v>44424</v>
      </c>
      <c r="O209" s="3958">
        <f t="shared" si="294"/>
        <v>44454</v>
      </c>
      <c r="P209" s="3958">
        <f t="shared" si="294"/>
        <v>44485</v>
      </c>
      <c r="Q209" s="3958">
        <f t="shared" si="294"/>
        <v>44515</v>
      </c>
      <c r="R209" s="3958">
        <f t="shared" si="294"/>
        <v>44546</v>
      </c>
      <c r="S209" s="3958" t="e">
        <f t="shared" si="294"/>
        <v>#VALUE!</v>
      </c>
      <c r="T209" s="3958">
        <f t="shared" si="294"/>
        <v>44605</v>
      </c>
      <c r="U209" s="3958">
        <f t="shared" si="294"/>
        <v>44636</v>
      </c>
      <c r="V209" s="3958">
        <f t="shared" si="294"/>
        <v>44666</v>
      </c>
      <c r="W209" s="3958">
        <f t="shared" si="294"/>
        <v>44697</v>
      </c>
      <c r="X209" s="3958">
        <f t="shared" si="294"/>
        <v>44727</v>
      </c>
      <c r="Y209" s="3958">
        <f t="shared" si="294"/>
        <v>44758</v>
      </c>
      <c r="Z209" s="3958">
        <f t="shared" si="294"/>
        <v>44424</v>
      </c>
      <c r="AA209" s="3958">
        <f t="shared" si="294"/>
        <v>44819</v>
      </c>
    </row>
    <row r="210" spans="1:27" s="206" customFormat="1" ht="30" hidden="1" customHeight="1" x14ac:dyDescent="0.25">
      <c r="A210" s="4682"/>
      <c r="B210" s="4684"/>
      <c r="C210" s="599" t="s">
        <v>64</v>
      </c>
      <c r="D210" s="3959"/>
      <c r="E210" s="3959"/>
      <c r="F210" s="3959" t="s">
        <v>25</v>
      </c>
      <c r="G210" s="3959"/>
      <c r="H210" s="3959"/>
      <c r="I210" s="3959"/>
      <c r="J210" s="3959"/>
      <c r="K210" s="3959"/>
      <c r="L210" s="3959"/>
      <c r="M210" s="3959"/>
      <c r="N210" s="3959"/>
      <c r="O210" s="3959"/>
      <c r="P210" s="3959"/>
      <c r="Q210" s="3959"/>
      <c r="R210" s="3959"/>
      <c r="S210" s="3959"/>
      <c r="T210" s="3959"/>
      <c r="U210" s="3959"/>
      <c r="V210" s="3959"/>
      <c r="W210" s="3959"/>
      <c r="X210" s="3959"/>
      <c r="Y210" s="3959"/>
      <c r="Z210" s="3959"/>
      <c r="AA210" s="3959"/>
    </row>
    <row r="211" spans="1:27" s="206" customFormat="1" ht="30" hidden="1" customHeight="1" x14ac:dyDescent="0.25">
      <c r="A211" s="4682"/>
      <c r="B211" s="4684"/>
      <c r="C211" s="599" t="s">
        <v>65</v>
      </c>
      <c r="D211" s="3960"/>
      <c r="E211" s="3960"/>
      <c r="F211" s="3960" t="s">
        <v>25</v>
      </c>
      <c r="G211" s="3960"/>
      <c r="H211" s="3960"/>
      <c r="I211" s="3960"/>
      <c r="J211" s="3960"/>
      <c r="K211" s="3960"/>
      <c r="L211" s="3960"/>
      <c r="M211" s="3960"/>
      <c r="N211" s="3960"/>
      <c r="O211" s="3960"/>
      <c r="P211" s="3960"/>
      <c r="Q211" s="3960"/>
      <c r="R211" s="3960"/>
      <c r="S211" s="3960"/>
      <c r="T211" s="3960"/>
      <c r="U211" s="3960"/>
      <c r="V211" s="3960"/>
      <c r="W211" s="3960"/>
      <c r="X211" s="3960"/>
      <c r="Y211" s="3960"/>
      <c r="Z211" s="3960"/>
      <c r="AA211" s="3960"/>
    </row>
    <row r="212" spans="1:27" ht="30" customHeight="1" x14ac:dyDescent="0.25">
      <c r="A212" s="4682"/>
      <c r="B212" s="4684"/>
      <c r="C212" s="3658" t="s">
        <v>364</v>
      </c>
      <c r="D212" s="4342">
        <f>D206-40</f>
        <v>43791</v>
      </c>
      <c r="E212" s="4342">
        <v>43791</v>
      </c>
      <c r="F212" s="3955" t="s">
        <v>25</v>
      </c>
      <c r="G212" s="4342">
        <f>G206-49</f>
        <v>44207</v>
      </c>
      <c r="H212" s="4342"/>
      <c r="I212" s="4342">
        <f>I206-49</f>
        <v>44238</v>
      </c>
      <c r="J212" s="4342">
        <f>J206-51</f>
        <v>44266</v>
      </c>
      <c r="K212" s="4342">
        <f>K206-51</f>
        <v>44297</v>
      </c>
      <c r="L212" s="4342">
        <f t="shared" ref="L212:R212" si="295">L206-51</f>
        <v>44327</v>
      </c>
      <c r="M212" s="4342">
        <f t="shared" si="295"/>
        <v>44358</v>
      </c>
      <c r="N212" s="4342">
        <f t="shared" si="295"/>
        <v>44389</v>
      </c>
      <c r="O212" s="4342">
        <f t="shared" si="295"/>
        <v>44419</v>
      </c>
      <c r="P212" s="4342">
        <f t="shared" si="295"/>
        <v>44450</v>
      </c>
      <c r="Q212" s="4342">
        <f t="shared" si="295"/>
        <v>44480</v>
      </c>
      <c r="R212" s="4342">
        <f t="shared" si="295"/>
        <v>44511</v>
      </c>
      <c r="S212" s="4342" t="s">
        <v>25</v>
      </c>
      <c r="T212" s="4342">
        <f t="shared" ref="T212:AA212" si="296">T206-51</f>
        <v>44570</v>
      </c>
      <c r="U212" s="4342">
        <f t="shared" si="296"/>
        <v>44601</v>
      </c>
      <c r="V212" s="4342">
        <f t="shared" si="296"/>
        <v>44631</v>
      </c>
      <c r="W212" s="4342">
        <f t="shared" si="296"/>
        <v>44662</v>
      </c>
      <c r="X212" s="4342">
        <f t="shared" si="296"/>
        <v>44692</v>
      </c>
      <c r="Y212" s="4342">
        <f t="shared" si="296"/>
        <v>44723</v>
      </c>
      <c r="Z212" s="4342">
        <f t="shared" si="296"/>
        <v>44389</v>
      </c>
      <c r="AA212" s="4342">
        <f t="shared" si="296"/>
        <v>44784</v>
      </c>
    </row>
    <row r="213" spans="1:27" ht="30" hidden="1" customHeight="1" x14ac:dyDescent="0.25">
      <c r="A213" s="4682"/>
      <c r="B213" s="4684"/>
      <c r="C213" s="3658" t="s">
        <v>40</v>
      </c>
      <c r="D213" s="3962"/>
      <c r="E213" s="3962"/>
      <c r="F213" s="3962" t="s">
        <v>25</v>
      </c>
      <c r="G213" s="3962"/>
      <c r="H213" s="3962"/>
      <c r="I213" s="3962"/>
      <c r="J213" s="3962"/>
      <c r="K213" s="3962"/>
      <c r="L213" s="3962"/>
      <c r="M213" s="3962"/>
      <c r="N213" s="3962"/>
      <c r="O213" s="3962"/>
      <c r="P213" s="3962"/>
      <c r="Q213" s="3962"/>
      <c r="R213" s="3962"/>
      <c r="S213" s="3962"/>
      <c r="T213" s="3962"/>
      <c r="U213" s="3962"/>
      <c r="V213" s="3962"/>
      <c r="W213" s="3962"/>
      <c r="X213" s="3962"/>
      <c r="Y213" s="3962"/>
      <c r="Z213" s="3962"/>
      <c r="AA213" s="3962"/>
    </row>
    <row r="214" spans="1:27" ht="30" hidden="1" customHeight="1" x14ac:dyDescent="0.25">
      <c r="A214" s="4682"/>
      <c r="B214" s="4684"/>
      <c r="C214" s="3658" t="s">
        <v>344</v>
      </c>
      <c r="D214" s="3962">
        <f t="shared" ref="D214" si="297">D212+7</f>
        <v>43798</v>
      </c>
      <c r="E214" s="3962">
        <v>43798</v>
      </c>
      <c r="F214" s="3962" t="s">
        <v>25</v>
      </c>
      <c r="G214" s="3962">
        <f t="shared" ref="G214:AA214" si="298">G212+7</f>
        <v>44214</v>
      </c>
      <c r="H214" s="3962"/>
      <c r="I214" s="3962">
        <f t="shared" si="298"/>
        <v>44245</v>
      </c>
      <c r="J214" s="3962">
        <f t="shared" si="298"/>
        <v>44273</v>
      </c>
      <c r="K214" s="3962">
        <f t="shared" si="298"/>
        <v>44304</v>
      </c>
      <c r="L214" s="3962">
        <f t="shared" si="298"/>
        <v>44334</v>
      </c>
      <c r="M214" s="3962">
        <f t="shared" si="298"/>
        <v>44365</v>
      </c>
      <c r="N214" s="3962">
        <f t="shared" si="298"/>
        <v>44396</v>
      </c>
      <c r="O214" s="3962">
        <f t="shared" si="298"/>
        <v>44426</v>
      </c>
      <c r="P214" s="3962">
        <f t="shared" si="298"/>
        <v>44457</v>
      </c>
      <c r="Q214" s="3962">
        <f t="shared" si="298"/>
        <v>44487</v>
      </c>
      <c r="R214" s="3962">
        <f t="shared" si="298"/>
        <v>44518</v>
      </c>
      <c r="S214" s="3962" t="e">
        <f t="shared" si="298"/>
        <v>#VALUE!</v>
      </c>
      <c r="T214" s="3962">
        <f t="shared" si="298"/>
        <v>44577</v>
      </c>
      <c r="U214" s="3962">
        <f t="shared" si="298"/>
        <v>44608</v>
      </c>
      <c r="V214" s="3962">
        <f t="shared" si="298"/>
        <v>44638</v>
      </c>
      <c r="W214" s="3962">
        <f t="shared" si="298"/>
        <v>44669</v>
      </c>
      <c r="X214" s="3962">
        <f t="shared" si="298"/>
        <v>44699</v>
      </c>
      <c r="Y214" s="3962">
        <f t="shared" si="298"/>
        <v>44730</v>
      </c>
      <c r="Z214" s="3962">
        <f t="shared" si="298"/>
        <v>44396</v>
      </c>
      <c r="AA214" s="3962">
        <f t="shared" si="298"/>
        <v>44791</v>
      </c>
    </row>
    <row r="215" spans="1:27" ht="30" customHeight="1" x14ac:dyDescent="0.25">
      <c r="A215" s="4682"/>
      <c r="B215" s="4684"/>
      <c r="C215" s="8" t="s">
        <v>12</v>
      </c>
      <c r="D215" s="3957">
        <f>D212</f>
        <v>43791</v>
      </c>
      <c r="E215" s="3957">
        <v>43791</v>
      </c>
      <c r="F215" s="3957" t="s">
        <v>25</v>
      </c>
      <c r="G215" s="3957">
        <f>G212</f>
        <v>44207</v>
      </c>
      <c r="H215" s="3957"/>
      <c r="I215" s="3957">
        <f t="shared" ref="I215:AA215" si="299">I212</f>
        <v>44238</v>
      </c>
      <c r="J215" s="3957">
        <f t="shared" si="299"/>
        <v>44266</v>
      </c>
      <c r="K215" s="3957">
        <f t="shared" si="299"/>
        <v>44297</v>
      </c>
      <c r="L215" s="3957">
        <f t="shared" si="299"/>
        <v>44327</v>
      </c>
      <c r="M215" s="3957">
        <f t="shared" si="299"/>
        <v>44358</v>
      </c>
      <c r="N215" s="3957">
        <f t="shared" si="299"/>
        <v>44389</v>
      </c>
      <c r="O215" s="3957">
        <f t="shared" si="299"/>
        <v>44419</v>
      </c>
      <c r="P215" s="3957">
        <f t="shared" si="299"/>
        <v>44450</v>
      </c>
      <c r="Q215" s="3957">
        <f t="shared" si="299"/>
        <v>44480</v>
      </c>
      <c r="R215" s="3957">
        <f t="shared" si="299"/>
        <v>44511</v>
      </c>
      <c r="S215" s="3957" t="str">
        <f t="shared" si="299"/>
        <v>same as 1/30</v>
      </c>
      <c r="T215" s="3957">
        <f t="shared" si="299"/>
        <v>44570</v>
      </c>
      <c r="U215" s="3957">
        <f t="shared" si="299"/>
        <v>44601</v>
      </c>
      <c r="V215" s="3957">
        <f t="shared" si="299"/>
        <v>44631</v>
      </c>
      <c r="W215" s="3957">
        <f t="shared" si="299"/>
        <v>44662</v>
      </c>
      <c r="X215" s="3957">
        <f t="shared" si="299"/>
        <v>44692</v>
      </c>
      <c r="Y215" s="3957">
        <f t="shared" si="299"/>
        <v>44723</v>
      </c>
      <c r="Z215" s="3957">
        <f t="shared" si="299"/>
        <v>44389</v>
      </c>
      <c r="AA215" s="3957">
        <f t="shared" si="299"/>
        <v>44784</v>
      </c>
    </row>
    <row r="216" spans="1:27" ht="30" customHeight="1" x14ac:dyDescent="0.25">
      <c r="A216" s="4682"/>
      <c r="B216" s="4684"/>
      <c r="C216" s="8" t="s">
        <v>1047</v>
      </c>
      <c r="D216" s="3957"/>
      <c r="E216" s="3957"/>
      <c r="F216" s="3957"/>
      <c r="G216" s="3957"/>
      <c r="H216" s="3957"/>
      <c r="I216" s="3957"/>
      <c r="J216" s="3957"/>
      <c r="K216" s="3957"/>
      <c r="L216" s="3957"/>
      <c r="M216" s="3957"/>
      <c r="N216" s="3957"/>
      <c r="O216" s="3957"/>
      <c r="P216" s="3957"/>
      <c r="Q216" s="3957"/>
      <c r="R216" s="3957"/>
      <c r="S216" s="3957"/>
      <c r="T216" s="3957"/>
      <c r="U216" s="3957"/>
      <c r="V216" s="3957"/>
      <c r="W216" s="3957"/>
      <c r="X216" s="3957"/>
      <c r="Y216" s="3957"/>
      <c r="Z216" s="3957"/>
      <c r="AA216" s="3957"/>
    </row>
    <row r="217" spans="1:27" ht="30" customHeight="1" x14ac:dyDescent="0.25">
      <c r="A217" s="4682"/>
      <c r="B217" s="4684"/>
      <c r="C217" s="2265" t="s">
        <v>14</v>
      </c>
      <c r="D217" s="3963">
        <f>D221</f>
        <v>43729</v>
      </c>
      <c r="E217" s="3963">
        <v>43729</v>
      </c>
      <c r="F217" s="3963" t="s">
        <v>25</v>
      </c>
      <c r="G217" s="3963">
        <f>G221</f>
        <v>44151</v>
      </c>
      <c r="H217" s="3963"/>
      <c r="I217" s="3963">
        <f t="shared" ref="I217:AA217" si="300">I221</f>
        <v>44179</v>
      </c>
      <c r="J217" s="3963">
        <f t="shared" si="300"/>
        <v>44221</v>
      </c>
      <c r="K217" s="3963">
        <f t="shared" si="300"/>
        <v>44235</v>
      </c>
      <c r="L217" s="3963">
        <f t="shared" si="300"/>
        <v>44270</v>
      </c>
      <c r="M217" s="3963">
        <f t="shared" si="300"/>
        <v>44298</v>
      </c>
      <c r="N217" s="3963">
        <f t="shared" si="300"/>
        <v>44326</v>
      </c>
      <c r="O217" s="3963">
        <f t="shared" si="300"/>
        <v>44361</v>
      </c>
      <c r="P217" s="3963">
        <f t="shared" si="300"/>
        <v>44389</v>
      </c>
      <c r="Q217" s="3963">
        <f t="shared" si="300"/>
        <v>44417</v>
      </c>
      <c r="R217" s="3963">
        <f t="shared" si="300"/>
        <v>44452</v>
      </c>
      <c r="S217" s="3963" t="str">
        <f t="shared" si="300"/>
        <v>same as 1/30</v>
      </c>
      <c r="T217" s="3963">
        <f t="shared" si="300"/>
        <v>44480</v>
      </c>
      <c r="U217" s="3963">
        <f t="shared" si="300"/>
        <v>44515</v>
      </c>
      <c r="V217" s="3963">
        <f t="shared" si="300"/>
        <v>44543</v>
      </c>
      <c r="W217" s="3963">
        <f t="shared" si="300"/>
        <v>44571</v>
      </c>
      <c r="X217" s="3963">
        <f t="shared" si="300"/>
        <v>44613</v>
      </c>
      <c r="Y217" s="3963">
        <f t="shared" si="300"/>
        <v>44641</v>
      </c>
      <c r="Z217" s="3963">
        <f t="shared" si="300"/>
        <v>44304</v>
      </c>
      <c r="AA217" s="3963">
        <f t="shared" si="300"/>
        <v>44704</v>
      </c>
    </row>
    <row r="218" spans="1:27" ht="30" hidden="1" customHeight="1" x14ac:dyDescent="0.25">
      <c r="A218" s="4682"/>
      <c r="B218" s="4684"/>
      <c r="C218" s="8" t="s">
        <v>330</v>
      </c>
      <c r="D218" s="3957"/>
      <c r="E218" s="3957"/>
      <c r="F218" s="3957" t="s">
        <v>25</v>
      </c>
      <c r="G218" s="3957"/>
      <c r="H218" s="3957"/>
      <c r="I218" s="3957"/>
      <c r="J218" s="3957"/>
      <c r="K218" s="3957"/>
      <c r="L218" s="3957"/>
      <c r="M218" s="3957"/>
      <c r="N218" s="3957"/>
      <c r="O218" s="3957"/>
      <c r="P218" s="3957"/>
      <c r="Q218" s="3957"/>
      <c r="R218" s="3957"/>
      <c r="S218" s="3957"/>
      <c r="T218" s="3957"/>
      <c r="U218" s="3957"/>
      <c r="V218" s="3957"/>
      <c r="W218" s="3957"/>
      <c r="X218" s="3957"/>
      <c r="Y218" s="3957"/>
      <c r="Z218" s="3957"/>
      <c r="AA218" s="3957"/>
    </row>
    <row r="219" spans="1:27" s="3168" customFormat="1" ht="30" hidden="1" customHeight="1" x14ac:dyDescent="0.25">
      <c r="A219" s="4682"/>
      <c r="B219" s="4684"/>
      <c r="C219" s="3166" t="s">
        <v>729</v>
      </c>
      <c r="D219" s="3958"/>
      <c r="E219" s="3958"/>
      <c r="F219" s="3958" t="s">
        <v>25</v>
      </c>
      <c r="G219" s="3958"/>
      <c r="H219" s="3958"/>
      <c r="I219" s="3958"/>
      <c r="J219" s="3958"/>
      <c r="K219" s="3958"/>
      <c r="L219" s="3958"/>
      <c r="M219" s="3958"/>
      <c r="N219" s="3958"/>
      <c r="O219" s="3958"/>
      <c r="P219" s="3958"/>
      <c r="Q219" s="3958"/>
      <c r="R219" s="3958"/>
      <c r="S219" s="3958"/>
      <c r="T219" s="3958"/>
      <c r="U219" s="3958"/>
      <c r="V219" s="3958"/>
      <c r="W219" s="3958"/>
      <c r="X219" s="3958"/>
      <c r="Y219" s="3958"/>
      <c r="Z219" s="3958"/>
      <c r="AA219" s="3958"/>
    </row>
    <row r="220" spans="1:27" ht="30" customHeight="1" x14ac:dyDescent="0.25">
      <c r="A220" s="4682"/>
      <c r="B220" s="4684"/>
      <c r="C220" s="8" t="s">
        <v>329</v>
      </c>
      <c r="D220" s="3957">
        <v>43356</v>
      </c>
      <c r="E220" s="3957">
        <v>43356</v>
      </c>
      <c r="F220" s="3957" t="s">
        <v>25</v>
      </c>
      <c r="G220" s="3957">
        <v>43791</v>
      </c>
      <c r="H220" s="3957"/>
      <c r="I220" s="3957">
        <v>43833</v>
      </c>
      <c r="J220" s="3957">
        <v>43854</v>
      </c>
      <c r="K220" s="3957">
        <v>43854</v>
      </c>
      <c r="L220" s="3957">
        <v>43924</v>
      </c>
      <c r="M220" s="3957">
        <v>43938</v>
      </c>
      <c r="N220" s="3957">
        <v>43959</v>
      </c>
      <c r="O220" s="3957">
        <v>43966</v>
      </c>
      <c r="P220" s="3957">
        <v>43994</v>
      </c>
      <c r="Q220" s="3957">
        <v>0</v>
      </c>
      <c r="R220" s="3957">
        <v>44022</v>
      </c>
      <c r="S220" s="3957">
        <v>44036</v>
      </c>
      <c r="T220" s="3957">
        <v>43959</v>
      </c>
      <c r="U220" s="3957">
        <v>43966</v>
      </c>
      <c r="V220" s="3957">
        <v>43959</v>
      </c>
      <c r="W220" s="3957">
        <v>43959</v>
      </c>
      <c r="X220" s="3957">
        <v>43966</v>
      </c>
      <c r="Y220" s="3957">
        <v>43966</v>
      </c>
      <c r="Z220" s="3957">
        <v>43959</v>
      </c>
      <c r="AA220" s="3957">
        <v>43966</v>
      </c>
    </row>
    <row r="221" spans="1:27" ht="30" customHeight="1" x14ac:dyDescent="0.25">
      <c r="A221" s="4682"/>
      <c r="B221" s="4684"/>
      <c r="C221" s="2265" t="s">
        <v>5</v>
      </c>
      <c r="D221" s="3963">
        <f>D212-62</f>
        <v>43729</v>
      </c>
      <c r="E221" s="3963">
        <v>43729</v>
      </c>
      <c r="F221" s="3963" t="s">
        <v>25</v>
      </c>
      <c r="G221" s="3963">
        <f>G212-56</f>
        <v>44151</v>
      </c>
      <c r="H221" s="3963"/>
      <c r="I221" s="3963">
        <f>I212-59</f>
        <v>44179</v>
      </c>
      <c r="J221" s="3963">
        <f>J212-45</f>
        <v>44221</v>
      </c>
      <c r="K221" s="3963">
        <f>K212-62</f>
        <v>44235</v>
      </c>
      <c r="L221" s="3963">
        <f>L212-57</f>
        <v>44270</v>
      </c>
      <c r="M221" s="3963">
        <f>M212-60</f>
        <v>44298</v>
      </c>
      <c r="N221" s="3963">
        <f>N212-63</f>
        <v>44326</v>
      </c>
      <c r="O221" s="3963">
        <f>O212-58</f>
        <v>44361</v>
      </c>
      <c r="P221" s="3963">
        <f>P212-61</f>
        <v>44389</v>
      </c>
      <c r="Q221" s="3963">
        <f>Q212-63</f>
        <v>44417</v>
      </c>
      <c r="R221" s="3963">
        <f>R212-59</f>
        <v>44452</v>
      </c>
      <c r="S221" s="3963" t="s">
        <v>25</v>
      </c>
      <c r="T221" s="4591">
        <f>T212-90</f>
        <v>44480</v>
      </c>
      <c r="U221" s="4591">
        <f>U212-86</f>
        <v>44515</v>
      </c>
      <c r="V221" s="4591">
        <f>V212-88</f>
        <v>44543</v>
      </c>
      <c r="W221" s="4591">
        <f>W212-91</f>
        <v>44571</v>
      </c>
      <c r="X221" s="4591">
        <f>X212-79</f>
        <v>44613</v>
      </c>
      <c r="Y221" s="4591">
        <f>Y212-82</f>
        <v>44641</v>
      </c>
      <c r="Z221" s="4591">
        <f>Z212-85</f>
        <v>44304</v>
      </c>
      <c r="AA221" s="4591">
        <f>AA212-80</f>
        <v>44704</v>
      </c>
    </row>
    <row r="222" spans="1:27" ht="30" hidden="1" customHeight="1" x14ac:dyDescent="0.25">
      <c r="A222" s="4682"/>
      <c r="B222" s="4684"/>
      <c r="C222" s="2265" t="s">
        <v>41</v>
      </c>
      <c r="D222" s="3768"/>
      <c r="E222" s="3768"/>
      <c r="F222" s="3769" t="s">
        <v>25</v>
      </c>
      <c r="G222" s="3768"/>
      <c r="H222" s="3768"/>
      <c r="I222" s="3768"/>
      <c r="J222" s="3768"/>
      <c r="K222" s="3768"/>
      <c r="L222" s="3768"/>
      <c r="M222" s="3768"/>
      <c r="N222" s="3768"/>
      <c r="O222" s="3768"/>
      <c r="P222" s="3768"/>
      <c r="Q222" s="3768"/>
      <c r="R222" s="3768"/>
      <c r="S222" s="4543"/>
      <c r="T222" s="3768"/>
      <c r="U222" s="3768"/>
      <c r="V222" s="3768"/>
      <c r="W222" s="3768"/>
      <c r="X222" s="3768"/>
      <c r="Y222" s="3768"/>
      <c r="Z222" s="3768"/>
      <c r="AA222" s="3768"/>
    </row>
    <row r="223" spans="1:27" ht="30" hidden="1" customHeight="1" x14ac:dyDescent="0.25">
      <c r="A223" s="4682"/>
      <c r="B223" s="4684"/>
      <c r="C223" s="2265" t="s">
        <v>58</v>
      </c>
      <c r="D223" s="3768"/>
      <c r="E223" s="3768"/>
      <c r="F223" s="3769" t="s">
        <v>25</v>
      </c>
      <c r="G223" s="3768"/>
      <c r="H223" s="3768"/>
      <c r="I223" s="3768"/>
      <c r="J223" s="3768"/>
      <c r="K223" s="3768"/>
      <c r="L223" s="3768"/>
      <c r="M223" s="3768"/>
      <c r="N223" s="3768"/>
      <c r="O223" s="3768"/>
      <c r="P223" s="3768"/>
      <c r="Q223" s="3768"/>
      <c r="R223" s="3768"/>
      <c r="S223" s="4543"/>
      <c r="T223" s="3768"/>
      <c r="U223" s="3768"/>
      <c r="V223" s="3768"/>
      <c r="W223" s="3768"/>
      <c r="X223" s="3768"/>
      <c r="Y223" s="3768"/>
      <c r="Z223" s="3768"/>
      <c r="AA223" s="3768"/>
    </row>
    <row r="224" spans="1:27" ht="30" hidden="1" customHeight="1" x14ac:dyDescent="0.25">
      <c r="A224" s="4682"/>
      <c r="B224" s="4684"/>
      <c r="C224" s="2265" t="s">
        <v>42</v>
      </c>
      <c r="D224" s="3768"/>
      <c r="E224" s="3768"/>
      <c r="F224" s="3769" t="s">
        <v>25</v>
      </c>
      <c r="G224" s="3768"/>
      <c r="H224" s="3768"/>
      <c r="I224" s="3768"/>
      <c r="J224" s="3768"/>
      <c r="K224" s="3768"/>
      <c r="L224" s="3768"/>
      <c r="M224" s="3768"/>
      <c r="N224" s="3768"/>
      <c r="O224" s="3768"/>
      <c r="P224" s="3768"/>
      <c r="Q224" s="3768"/>
      <c r="R224" s="3768"/>
      <c r="S224" s="4543"/>
      <c r="T224" s="3768"/>
      <c r="U224" s="3768"/>
      <c r="V224" s="3768"/>
      <c r="W224" s="3768"/>
      <c r="X224" s="3768"/>
      <c r="Y224" s="3768"/>
      <c r="Z224" s="3768"/>
      <c r="AA224" s="3768"/>
    </row>
    <row r="225" spans="1:27" ht="30" customHeight="1" x14ac:dyDescent="0.25">
      <c r="A225" s="4682"/>
      <c r="B225" s="4684"/>
      <c r="C225" s="8" t="s">
        <v>561</v>
      </c>
      <c r="D225" s="3957" t="s">
        <v>1029</v>
      </c>
      <c r="E225" s="3957" t="s">
        <v>1029</v>
      </c>
      <c r="F225" s="3957"/>
      <c r="G225" s="3957"/>
      <c r="H225" s="3957"/>
      <c r="I225" s="3957" t="s">
        <v>1041</v>
      </c>
      <c r="J225" s="3957"/>
      <c r="K225" s="3957"/>
      <c r="L225" s="3957" t="s">
        <v>1042</v>
      </c>
      <c r="M225" s="3957" t="s">
        <v>1043</v>
      </c>
      <c r="N225" s="3957"/>
      <c r="O225" s="3957" t="s">
        <v>1044</v>
      </c>
      <c r="P225" s="3957"/>
      <c r="Q225" s="3957"/>
      <c r="R225" s="3957" t="s">
        <v>1045</v>
      </c>
      <c r="S225" s="3957" t="s">
        <v>1045</v>
      </c>
      <c r="T225" s="3957"/>
      <c r="U225" s="3957"/>
      <c r="V225" s="3957"/>
      <c r="W225" s="3957"/>
      <c r="X225" s="3957" t="s">
        <v>1042</v>
      </c>
      <c r="Y225" s="3957" t="s">
        <v>1043</v>
      </c>
      <c r="Z225" s="3957"/>
      <c r="AA225" s="3957" t="s">
        <v>1044</v>
      </c>
    </row>
    <row r="226" spans="1:27" ht="30" customHeight="1" x14ac:dyDescent="0.25">
      <c r="A226" s="4682"/>
      <c r="B226" s="4684"/>
      <c r="C226" s="602" t="s">
        <v>27</v>
      </c>
      <c r="D226" s="3966">
        <f>D221-3</f>
        <v>43726</v>
      </c>
      <c r="E226" s="3966">
        <v>43726</v>
      </c>
      <c r="F226" s="3966" t="s">
        <v>25</v>
      </c>
      <c r="G226" s="3966">
        <f t="shared" ref="G226:R226" si="301">G221-3</f>
        <v>44148</v>
      </c>
      <c r="H226" s="3966"/>
      <c r="I226" s="3966">
        <f>I221-3</f>
        <v>44176</v>
      </c>
      <c r="J226" s="3966">
        <f t="shared" si="301"/>
        <v>44218</v>
      </c>
      <c r="K226" s="3966">
        <f t="shared" si="301"/>
        <v>44232</v>
      </c>
      <c r="L226" s="3966">
        <f t="shared" si="301"/>
        <v>44267</v>
      </c>
      <c r="M226" s="3966">
        <f t="shared" si="301"/>
        <v>44295</v>
      </c>
      <c r="N226" s="3966">
        <f t="shared" si="301"/>
        <v>44323</v>
      </c>
      <c r="O226" s="3966">
        <f t="shared" si="301"/>
        <v>44358</v>
      </c>
      <c r="P226" s="3966">
        <f t="shared" si="301"/>
        <v>44386</v>
      </c>
      <c r="Q226" s="3966">
        <f t="shared" si="301"/>
        <v>44414</v>
      </c>
      <c r="R226" s="3966">
        <f t="shared" si="301"/>
        <v>44449</v>
      </c>
      <c r="S226" s="3966" t="s">
        <v>25</v>
      </c>
      <c r="T226" s="3966">
        <f t="shared" ref="T226:AA226" si="302">T221-3</f>
        <v>44477</v>
      </c>
      <c r="U226" s="3966">
        <f t="shared" si="302"/>
        <v>44512</v>
      </c>
      <c r="V226" s="3966">
        <f t="shared" si="302"/>
        <v>44540</v>
      </c>
      <c r="W226" s="3966">
        <f t="shared" si="302"/>
        <v>44568</v>
      </c>
      <c r="X226" s="3966">
        <f t="shared" si="302"/>
        <v>44610</v>
      </c>
      <c r="Y226" s="3966">
        <f t="shared" si="302"/>
        <v>44638</v>
      </c>
      <c r="Z226" s="3966">
        <f t="shared" si="302"/>
        <v>44301</v>
      </c>
      <c r="AA226" s="3966">
        <f t="shared" si="302"/>
        <v>44701</v>
      </c>
    </row>
    <row r="227" spans="1:27" ht="45" hidden="1" customHeight="1" x14ac:dyDescent="0.25">
      <c r="A227" s="4682"/>
      <c r="B227" s="4684"/>
      <c r="C227" s="8" t="s">
        <v>13</v>
      </c>
      <c r="D227" s="3580"/>
      <c r="E227" s="3580"/>
      <c r="F227" s="3573" t="s">
        <v>25</v>
      </c>
      <c r="G227" s="3580"/>
      <c r="H227" s="3580"/>
      <c r="I227" s="3580"/>
      <c r="J227" s="3580"/>
      <c r="K227" s="3580"/>
      <c r="L227" s="3580"/>
      <c r="M227" s="3580"/>
      <c r="N227" s="3580"/>
      <c r="O227" s="3580"/>
      <c r="P227" s="3580"/>
      <c r="Q227" s="3580"/>
      <c r="R227" s="3580"/>
      <c r="S227" s="4588" t="s">
        <v>25</v>
      </c>
      <c r="T227" s="3580"/>
      <c r="U227" s="3580"/>
      <c r="V227" s="3580"/>
      <c r="W227" s="3580"/>
      <c r="X227" s="3580"/>
      <c r="Y227" s="3580"/>
      <c r="Z227" s="3580"/>
      <c r="AA227" s="3580"/>
    </row>
    <row r="228" spans="1:27" ht="30" hidden="1" customHeight="1" x14ac:dyDescent="0.25">
      <c r="A228" s="4682"/>
      <c r="B228" s="4684"/>
      <c r="C228" s="389" t="s">
        <v>12</v>
      </c>
      <c r="D228" s="3580"/>
      <c r="E228" s="3580"/>
      <c r="F228" s="3573" t="s">
        <v>25</v>
      </c>
      <c r="G228" s="3580"/>
      <c r="H228" s="3580"/>
      <c r="I228" s="3580"/>
      <c r="J228" s="3580"/>
      <c r="K228" s="3580"/>
      <c r="L228" s="3580"/>
      <c r="M228" s="3580"/>
      <c r="N228" s="3580"/>
      <c r="O228" s="3580"/>
      <c r="P228" s="3580"/>
      <c r="Q228" s="3580"/>
      <c r="R228" s="3580"/>
      <c r="S228" s="4588" t="s">
        <v>25</v>
      </c>
      <c r="T228" s="3580"/>
      <c r="U228" s="3580"/>
      <c r="V228" s="3580"/>
      <c r="W228" s="3580"/>
      <c r="X228" s="3580"/>
      <c r="Y228" s="3580"/>
      <c r="Z228" s="3580"/>
      <c r="AA228" s="3580"/>
    </row>
    <row r="229" spans="1:27" ht="30" customHeight="1" x14ac:dyDescent="0.25">
      <c r="A229" s="4682"/>
      <c r="B229" s="4684"/>
      <c r="C229" s="389" t="s">
        <v>342</v>
      </c>
      <c r="D229" s="3969">
        <f>D205-100</f>
        <v>43731</v>
      </c>
      <c r="E229" s="3969">
        <v>43731</v>
      </c>
      <c r="F229" s="3969" t="s">
        <v>25</v>
      </c>
      <c r="G229" s="3969">
        <f>G205-101</f>
        <v>44155</v>
      </c>
      <c r="H229" s="3969"/>
      <c r="I229" s="3969">
        <f>I205-100</f>
        <v>44187</v>
      </c>
      <c r="J229" s="3969">
        <f t="shared" ref="J229:R229" si="303">J205-100</f>
        <v>44217</v>
      </c>
      <c r="K229" s="3969">
        <f t="shared" si="303"/>
        <v>44248</v>
      </c>
      <c r="L229" s="3969">
        <f t="shared" si="303"/>
        <v>44278</v>
      </c>
      <c r="M229" s="3969">
        <f t="shared" si="303"/>
        <v>44309</v>
      </c>
      <c r="N229" s="3969">
        <f t="shared" si="303"/>
        <v>44340</v>
      </c>
      <c r="O229" s="3969">
        <f t="shared" si="303"/>
        <v>44370</v>
      </c>
      <c r="P229" s="3969">
        <f t="shared" si="303"/>
        <v>44401</v>
      </c>
      <c r="Q229" s="3969">
        <f t="shared" si="303"/>
        <v>44431</v>
      </c>
      <c r="R229" s="3969">
        <f t="shared" si="303"/>
        <v>44462</v>
      </c>
      <c r="S229" s="3969" t="s">
        <v>25</v>
      </c>
      <c r="T229" s="4664">
        <f t="shared" ref="T229:AA229" si="304">T205-128</f>
        <v>44493</v>
      </c>
      <c r="U229" s="4664">
        <f t="shared" si="304"/>
        <v>44524</v>
      </c>
      <c r="V229" s="4664">
        <f t="shared" si="304"/>
        <v>44554</v>
      </c>
      <c r="W229" s="4664">
        <f t="shared" si="304"/>
        <v>44585</v>
      </c>
      <c r="X229" s="4664">
        <f t="shared" si="304"/>
        <v>44615</v>
      </c>
      <c r="Y229" s="4664">
        <f t="shared" si="304"/>
        <v>44646</v>
      </c>
      <c r="Z229" s="4664">
        <f t="shared" si="304"/>
        <v>44312</v>
      </c>
      <c r="AA229" s="4664">
        <f t="shared" si="304"/>
        <v>44707</v>
      </c>
    </row>
    <row r="230" spans="1:27" ht="30" hidden="1" customHeight="1" x14ac:dyDescent="0.25">
      <c r="A230" s="4682"/>
      <c r="B230" s="4684"/>
      <c r="C230" s="389" t="s">
        <v>343</v>
      </c>
      <c r="D230" s="3969">
        <f t="shared" ref="D230" si="305">D229-14</f>
        <v>43717</v>
      </c>
      <c r="E230" s="3969">
        <v>43717</v>
      </c>
      <c r="F230" s="3969" t="s">
        <v>25</v>
      </c>
      <c r="G230" s="3969">
        <f t="shared" ref="G230:R230" si="306">G229-14</f>
        <v>44141</v>
      </c>
      <c r="H230" s="3969"/>
      <c r="I230" s="3969">
        <f t="shared" si="306"/>
        <v>44173</v>
      </c>
      <c r="J230" s="3969">
        <f t="shared" si="306"/>
        <v>44203</v>
      </c>
      <c r="K230" s="3969">
        <f t="shared" si="306"/>
        <v>44234</v>
      </c>
      <c r="L230" s="3969">
        <f t="shared" si="306"/>
        <v>44264</v>
      </c>
      <c r="M230" s="3969">
        <f t="shared" si="306"/>
        <v>44295</v>
      </c>
      <c r="N230" s="3969">
        <f t="shared" si="306"/>
        <v>44326</v>
      </c>
      <c r="O230" s="3969">
        <f t="shared" si="306"/>
        <v>44356</v>
      </c>
      <c r="P230" s="3969">
        <f t="shared" si="306"/>
        <v>44387</v>
      </c>
      <c r="Q230" s="3969">
        <f t="shared" si="306"/>
        <v>44417</v>
      </c>
      <c r="R230" s="3969">
        <f t="shared" si="306"/>
        <v>44448</v>
      </c>
      <c r="S230" s="3969" t="s">
        <v>25</v>
      </c>
      <c r="T230" s="3969">
        <f t="shared" ref="T230:AA230" si="307">T229-14</f>
        <v>44479</v>
      </c>
      <c r="U230" s="3969">
        <f t="shared" si="307"/>
        <v>44510</v>
      </c>
      <c r="V230" s="3969">
        <f t="shared" si="307"/>
        <v>44540</v>
      </c>
      <c r="W230" s="3969">
        <f t="shared" si="307"/>
        <v>44571</v>
      </c>
      <c r="X230" s="3969">
        <f t="shared" si="307"/>
        <v>44601</v>
      </c>
      <c r="Y230" s="3969">
        <f t="shared" si="307"/>
        <v>44632</v>
      </c>
      <c r="Z230" s="3969">
        <f t="shared" si="307"/>
        <v>44298</v>
      </c>
      <c r="AA230" s="3969">
        <f t="shared" si="307"/>
        <v>44693</v>
      </c>
    </row>
    <row r="231" spans="1:27" ht="30" customHeight="1" x14ac:dyDescent="0.25">
      <c r="A231" s="4682"/>
      <c r="B231" s="4684"/>
      <c r="C231" s="2133" t="s">
        <v>455</v>
      </c>
      <c r="D231" s="3971">
        <f>D229-7</f>
        <v>43724</v>
      </c>
      <c r="E231" s="3971">
        <v>43724</v>
      </c>
      <c r="F231" s="3971" t="s">
        <v>25</v>
      </c>
      <c r="G231" s="3971">
        <f t="shared" ref="G231:R231" si="308">G229-7</f>
        <v>44148</v>
      </c>
      <c r="H231" s="3971"/>
      <c r="I231" s="3971">
        <f>I229-7</f>
        <v>44180</v>
      </c>
      <c r="J231" s="3971">
        <f t="shared" si="308"/>
        <v>44210</v>
      </c>
      <c r="K231" s="3971">
        <f t="shared" si="308"/>
        <v>44241</v>
      </c>
      <c r="L231" s="3971">
        <f t="shared" si="308"/>
        <v>44271</v>
      </c>
      <c r="M231" s="3971">
        <f t="shared" si="308"/>
        <v>44302</v>
      </c>
      <c r="N231" s="3971">
        <f t="shared" si="308"/>
        <v>44333</v>
      </c>
      <c r="O231" s="3971">
        <f t="shared" si="308"/>
        <v>44363</v>
      </c>
      <c r="P231" s="3971">
        <f t="shared" si="308"/>
        <v>44394</v>
      </c>
      <c r="Q231" s="3971">
        <f t="shared" si="308"/>
        <v>44424</v>
      </c>
      <c r="R231" s="3971">
        <f t="shared" si="308"/>
        <v>44455</v>
      </c>
      <c r="S231" s="3971" t="s">
        <v>25</v>
      </c>
      <c r="T231" s="3971">
        <f t="shared" ref="T231:AA231" si="309">T229-7</f>
        <v>44486</v>
      </c>
      <c r="U231" s="3971">
        <f t="shared" si="309"/>
        <v>44517</v>
      </c>
      <c r="V231" s="3971">
        <f t="shared" si="309"/>
        <v>44547</v>
      </c>
      <c r="W231" s="3971">
        <f t="shared" si="309"/>
        <v>44578</v>
      </c>
      <c r="X231" s="3971">
        <f t="shared" si="309"/>
        <v>44608</v>
      </c>
      <c r="Y231" s="3971">
        <f t="shared" si="309"/>
        <v>44639</v>
      </c>
      <c r="Z231" s="3971">
        <f t="shared" si="309"/>
        <v>44305</v>
      </c>
      <c r="AA231" s="3971">
        <f t="shared" si="309"/>
        <v>44700</v>
      </c>
    </row>
    <row r="232" spans="1:27" ht="30" customHeight="1" x14ac:dyDescent="0.25">
      <c r="A232" s="4682"/>
      <c r="B232" s="4684"/>
      <c r="C232" s="3658" t="s">
        <v>920</v>
      </c>
      <c r="D232" s="3972">
        <f>D207-107</f>
        <v>43688</v>
      </c>
      <c r="E232" s="3972">
        <v>43688</v>
      </c>
      <c r="F232" s="3955" t="s">
        <v>25</v>
      </c>
      <c r="G232" s="3972">
        <f t="shared" ref="G232:R232" si="310">G207-107</f>
        <v>44113</v>
      </c>
      <c r="H232" s="3972"/>
      <c r="I232" s="3972">
        <f>I207-107</f>
        <v>44144</v>
      </c>
      <c r="J232" s="3972">
        <f t="shared" si="310"/>
        <v>44174</v>
      </c>
      <c r="K232" s="3972">
        <f t="shared" si="310"/>
        <v>44205</v>
      </c>
      <c r="L232" s="3972">
        <f t="shared" si="310"/>
        <v>44235</v>
      </c>
      <c r="M232" s="3972">
        <f t="shared" si="310"/>
        <v>44266</v>
      </c>
      <c r="N232" s="3972">
        <f t="shared" si="310"/>
        <v>44297</v>
      </c>
      <c r="O232" s="3972">
        <f t="shared" si="310"/>
        <v>44327</v>
      </c>
      <c r="P232" s="3972">
        <f t="shared" si="310"/>
        <v>44358</v>
      </c>
      <c r="Q232" s="3972">
        <f t="shared" si="310"/>
        <v>44388</v>
      </c>
      <c r="R232" s="3972">
        <f t="shared" si="310"/>
        <v>44419</v>
      </c>
      <c r="S232" s="3972" t="s">
        <v>25</v>
      </c>
      <c r="T232" s="3972">
        <f t="shared" ref="T232:AA232" si="311">T207-107</f>
        <v>44478</v>
      </c>
      <c r="U232" s="3972">
        <f t="shared" si="311"/>
        <v>44509</v>
      </c>
      <c r="V232" s="3972">
        <f t="shared" si="311"/>
        <v>44539</v>
      </c>
      <c r="W232" s="3972">
        <f t="shared" si="311"/>
        <v>44570</v>
      </c>
      <c r="X232" s="3972">
        <f t="shared" si="311"/>
        <v>44600</v>
      </c>
      <c r="Y232" s="3972">
        <f t="shared" si="311"/>
        <v>44631</v>
      </c>
      <c r="Z232" s="3972">
        <f t="shared" si="311"/>
        <v>44297</v>
      </c>
      <c r="AA232" s="3972">
        <f t="shared" si="311"/>
        <v>44692</v>
      </c>
    </row>
    <row r="233" spans="1:27" ht="30" customHeight="1" x14ac:dyDescent="0.25">
      <c r="A233" s="4682"/>
      <c r="B233" s="4684"/>
      <c r="C233" s="1619" t="s">
        <v>658</v>
      </c>
      <c r="D233" s="3973" t="s">
        <v>107</v>
      </c>
      <c r="E233" s="3973" t="s">
        <v>107</v>
      </c>
      <c r="F233" s="3973" t="s">
        <v>25</v>
      </c>
      <c r="G233" s="3973" t="s">
        <v>107</v>
      </c>
      <c r="H233" s="3973"/>
      <c r="I233" s="3973" t="s">
        <v>107</v>
      </c>
      <c r="J233" s="3973" t="s">
        <v>107</v>
      </c>
      <c r="K233" s="3973" t="s">
        <v>107</v>
      </c>
      <c r="L233" s="3973" t="s">
        <v>107</v>
      </c>
      <c r="M233" s="3973" t="s">
        <v>107</v>
      </c>
      <c r="N233" s="3973" t="s">
        <v>107</v>
      </c>
      <c r="O233" s="3973" t="s">
        <v>107</v>
      </c>
      <c r="P233" s="3973" t="s">
        <v>107</v>
      </c>
      <c r="Q233" s="3973" t="s">
        <v>107</v>
      </c>
      <c r="R233" s="3973" t="s">
        <v>107</v>
      </c>
      <c r="S233" s="3973" t="s">
        <v>25</v>
      </c>
      <c r="T233" s="3973" t="s">
        <v>107</v>
      </c>
      <c r="U233" s="3973" t="s">
        <v>107</v>
      </c>
      <c r="V233" s="3973" t="s">
        <v>107</v>
      </c>
      <c r="W233" s="3973" t="s">
        <v>107</v>
      </c>
      <c r="X233" s="3973" t="s">
        <v>107</v>
      </c>
      <c r="Y233" s="3973" t="s">
        <v>107</v>
      </c>
      <c r="Z233" s="3973" t="s">
        <v>107</v>
      </c>
      <c r="AA233" s="3973" t="s">
        <v>107</v>
      </c>
    </row>
    <row r="234" spans="1:27" ht="30" customHeight="1" x14ac:dyDescent="0.25">
      <c r="A234" s="4682"/>
      <c r="B234" s="4684"/>
      <c r="C234" s="8" t="s">
        <v>31</v>
      </c>
      <c r="D234" s="3957">
        <f>D226-3</f>
        <v>43723</v>
      </c>
      <c r="E234" s="3957">
        <v>43723</v>
      </c>
      <c r="F234" s="3957" t="s">
        <v>25</v>
      </c>
      <c r="G234" s="3957">
        <f t="shared" ref="G234:R234" si="312">G226-3</f>
        <v>44145</v>
      </c>
      <c r="H234" s="3957"/>
      <c r="I234" s="3957">
        <f>I226-3</f>
        <v>44173</v>
      </c>
      <c r="J234" s="3957">
        <f t="shared" si="312"/>
        <v>44215</v>
      </c>
      <c r="K234" s="3957">
        <f t="shared" si="312"/>
        <v>44229</v>
      </c>
      <c r="L234" s="3957">
        <f t="shared" si="312"/>
        <v>44264</v>
      </c>
      <c r="M234" s="3957">
        <f t="shared" si="312"/>
        <v>44292</v>
      </c>
      <c r="N234" s="3957">
        <f t="shared" si="312"/>
        <v>44320</v>
      </c>
      <c r="O234" s="3957">
        <f t="shared" si="312"/>
        <v>44355</v>
      </c>
      <c r="P234" s="3957">
        <f t="shared" si="312"/>
        <v>44383</v>
      </c>
      <c r="Q234" s="3957">
        <f t="shared" si="312"/>
        <v>44411</v>
      </c>
      <c r="R234" s="3957">
        <f t="shared" si="312"/>
        <v>44446</v>
      </c>
      <c r="S234" s="3957" t="s">
        <v>25</v>
      </c>
      <c r="T234" s="3957">
        <f t="shared" ref="T234:AA234" si="313">T226-3</f>
        <v>44474</v>
      </c>
      <c r="U234" s="3957">
        <f t="shared" si="313"/>
        <v>44509</v>
      </c>
      <c r="V234" s="3957">
        <f t="shared" si="313"/>
        <v>44537</v>
      </c>
      <c r="W234" s="3957">
        <f t="shared" si="313"/>
        <v>44565</v>
      </c>
      <c r="X234" s="3957">
        <f t="shared" si="313"/>
        <v>44607</v>
      </c>
      <c r="Y234" s="3957">
        <f t="shared" si="313"/>
        <v>44635</v>
      </c>
      <c r="Z234" s="3957">
        <f t="shared" si="313"/>
        <v>44298</v>
      </c>
      <c r="AA234" s="3957">
        <f t="shared" si="313"/>
        <v>44698</v>
      </c>
    </row>
    <row r="235" spans="1:27" ht="30" hidden="1" customHeight="1" x14ac:dyDescent="0.25">
      <c r="A235" s="4682"/>
      <c r="B235" s="4684"/>
      <c r="C235" s="8" t="s">
        <v>123</v>
      </c>
      <c r="D235" s="3957"/>
      <c r="E235" s="3957"/>
      <c r="F235" s="3957" t="s">
        <v>25</v>
      </c>
      <c r="G235" s="3957"/>
      <c r="H235" s="3957"/>
      <c r="I235" s="3957"/>
      <c r="J235" s="3957"/>
      <c r="K235" s="3957"/>
      <c r="L235" s="3957"/>
      <c r="M235" s="3957"/>
      <c r="N235" s="3957"/>
      <c r="O235" s="3957"/>
      <c r="P235" s="3957"/>
      <c r="Q235" s="3957"/>
      <c r="R235" s="3957"/>
      <c r="S235" s="3957" t="s">
        <v>25</v>
      </c>
      <c r="T235" s="3957"/>
      <c r="U235" s="3957"/>
      <c r="V235" s="3957"/>
      <c r="W235" s="3957"/>
      <c r="X235" s="3957"/>
      <c r="Y235" s="3957"/>
      <c r="Z235" s="3957"/>
      <c r="AA235" s="3957"/>
    </row>
    <row r="236" spans="1:27" ht="30" customHeight="1" x14ac:dyDescent="0.25">
      <c r="A236" s="4682"/>
      <c r="B236" s="4684"/>
      <c r="C236" s="8" t="s">
        <v>568</v>
      </c>
      <c r="D236" s="3957">
        <f>D234-5</f>
        <v>43718</v>
      </c>
      <c r="E236" s="3957">
        <v>43718</v>
      </c>
      <c r="F236" s="3957" t="s">
        <v>25</v>
      </c>
      <c r="G236" s="3957">
        <f t="shared" ref="G236:R236" si="314">G234-5</f>
        <v>44140</v>
      </c>
      <c r="H236" s="3957"/>
      <c r="I236" s="3957">
        <f>I234-5</f>
        <v>44168</v>
      </c>
      <c r="J236" s="3957">
        <f t="shared" si="314"/>
        <v>44210</v>
      </c>
      <c r="K236" s="3957">
        <f t="shared" si="314"/>
        <v>44224</v>
      </c>
      <c r="L236" s="3957">
        <f t="shared" si="314"/>
        <v>44259</v>
      </c>
      <c r="M236" s="3957">
        <f t="shared" si="314"/>
        <v>44287</v>
      </c>
      <c r="N236" s="3957">
        <f t="shared" si="314"/>
        <v>44315</v>
      </c>
      <c r="O236" s="3957">
        <f t="shared" si="314"/>
        <v>44350</v>
      </c>
      <c r="P236" s="3957">
        <f t="shared" si="314"/>
        <v>44378</v>
      </c>
      <c r="Q236" s="3957">
        <f t="shared" si="314"/>
        <v>44406</v>
      </c>
      <c r="R236" s="3957">
        <f t="shared" si="314"/>
        <v>44441</v>
      </c>
      <c r="S236" s="3957" t="s">
        <v>25</v>
      </c>
      <c r="T236" s="3957">
        <f t="shared" ref="T236:AA236" si="315">T234-5</f>
        <v>44469</v>
      </c>
      <c r="U236" s="3957">
        <f t="shared" si="315"/>
        <v>44504</v>
      </c>
      <c r="V236" s="3957">
        <f t="shared" si="315"/>
        <v>44532</v>
      </c>
      <c r="W236" s="3957">
        <f t="shared" si="315"/>
        <v>44560</v>
      </c>
      <c r="X236" s="4590">
        <f>X234-26</f>
        <v>44581</v>
      </c>
      <c r="Y236" s="3957">
        <f t="shared" si="315"/>
        <v>44630</v>
      </c>
      <c r="Z236" s="3957">
        <f t="shared" si="315"/>
        <v>44293</v>
      </c>
      <c r="AA236" s="3957">
        <f t="shared" si="315"/>
        <v>44693</v>
      </c>
    </row>
    <row r="237" spans="1:27" ht="30" hidden="1" customHeight="1" x14ac:dyDescent="0.25">
      <c r="A237" s="4682"/>
      <c r="B237" s="4684"/>
      <c r="C237" s="8" t="s">
        <v>63</v>
      </c>
      <c r="D237" s="3580"/>
      <c r="E237" s="3580"/>
      <c r="F237" s="3573" t="s">
        <v>25</v>
      </c>
      <c r="G237" s="3580"/>
      <c r="H237" s="3580"/>
      <c r="I237" s="3580"/>
      <c r="J237" s="3580"/>
      <c r="K237" s="3580"/>
      <c r="L237" s="3580"/>
      <c r="M237" s="3580"/>
      <c r="N237" s="3580"/>
      <c r="O237" s="3580"/>
      <c r="P237" s="3580"/>
      <c r="Q237" s="3580"/>
      <c r="R237" s="3580"/>
      <c r="S237" s="4544"/>
      <c r="T237" s="3580"/>
      <c r="U237" s="3580"/>
      <c r="V237" s="3580"/>
      <c r="W237" s="3580"/>
      <c r="X237" s="3580"/>
      <c r="Y237" s="3580"/>
      <c r="Z237" s="3580"/>
      <c r="AA237" s="3580"/>
    </row>
    <row r="238" spans="1:27" ht="30" hidden="1" customHeight="1" x14ac:dyDescent="0.25">
      <c r="A238" s="4682"/>
      <c r="B238" s="4684"/>
      <c r="C238" s="8" t="s">
        <v>62</v>
      </c>
      <c r="D238" s="3580"/>
      <c r="E238" s="3580"/>
      <c r="F238" s="3573" t="s">
        <v>25</v>
      </c>
      <c r="G238" s="3580"/>
      <c r="H238" s="3580"/>
      <c r="I238" s="3580"/>
      <c r="J238" s="3580"/>
      <c r="K238" s="3580"/>
      <c r="L238" s="3580"/>
      <c r="M238" s="3580"/>
      <c r="N238" s="3580"/>
      <c r="O238" s="3580"/>
      <c r="P238" s="3580"/>
      <c r="Q238" s="3580"/>
      <c r="R238" s="3580"/>
      <c r="S238" s="4544"/>
      <c r="T238" s="3580"/>
      <c r="U238" s="3580"/>
      <c r="V238" s="3580"/>
      <c r="W238" s="3580"/>
      <c r="X238" s="3580"/>
      <c r="Y238" s="3580"/>
      <c r="Z238" s="3580"/>
      <c r="AA238" s="3580"/>
    </row>
    <row r="239" spans="1:27" ht="30" hidden="1" customHeight="1" x14ac:dyDescent="0.25">
      <c r="A239" s="4682"/>
      <c r="B239" s="4684"/>
      <c r="C239" s="3658" t="s">
        <v>866</v>
      </c>
      <c r="D239" s="3767">
        <f t="shared" ref="D239" si="316">D236-7</f>
        <v>43711</v>
      </c>
      <c r="E239" s="3767">
        <v>43711</v>
      </c>
      <c r="F239" s="3767" t="s">
        <v>25</v>
      </c>
      <c r="G239" s="3767">
        <f t="shared" ref="G239:R239" si="317">G236-7</f>
        <v>44133</v>
      </c>
      <c r="H239" s="3767"/>
      <c r="I239" s="3767">
        <f>I236-7</f>
        <v>44161</v>
      </c>
      <c r="J239" s="3767">
        <f t="shared" si="317"/>
        <v>44203</v>
      </c>
      <c r="K239" s="3767">
        <f t="shared" si="317"/>
        <v>44217</v>
      </c>
      <c r="L239" s="3767">
        <f>L236-7</f>
        <v>44252</v>
      </c>
      <c r="M239" s="3767">
        <f t="shared" si="317"/>
        <v>44280</v>
      </c>
      <c r="N239" s="3767">
        <f t="shared" si="317"/>
        <v>44308</v>
      </c>
      <c r="O239" s="3767">
        <f t="shared" si="317"/>
        <v>44343</v>
      </c>
      <c r="P239" s="3767">
        <f t="shared" si="317"/>
        <v>44371</v>
      </c>
      <c r="Q239" s="3767">
        <f t="shared" si="317"/>
        <v>44399</v>
      </c>
      <c r="R239" s="3767">
        <f t="shared" si="317"/>
        <v>44434</v>
      </c>
      <c r="S239" s="4542" t="s">
        <v>25</v>
      </c>
      <c r="T239" s="3767">
        <f t="shared" ref="T239:AA239" si="318">T236-7</f>
        <v>44462</v>
      </c>
      <c r="U239" s="3767">
        <f t="shared" si="318"/>
        <v>44497</v>
      </c>
      <c r="V239" s="3767">
        <f t="shared" si="318"/>
        <v>44525</v>
      </c>
      <c r="W239" s="3767">
        <f t="shared" si="318"/>
        <v>44553</v>
      </c>
      <c r="X239" s="3767">
        <f t="shared" si="318"/>
        <v>44574</v>
      </c>
      <c r="Y239" s="3767">
        <f t="shared" si="318"/>
        <v>44623</v>
      </c>
      <c r="Z239" s="3767">
        <f t="shared" si="318"/>
        <v>44286</v>
      </c>
      <c r="AA239" s="3767">
        <f t="shared" si="318"/>
        <v>44686</v>
      </c>
    </row>
    <row r="240" spans="1:27" ht="30" customHeight="1" x14ac:dyDescent="0.25">
      <c r="A240" s="4682"/>
      <c r="B240" s="4684"/>
      <c r="C240" s="8" t="s">
        <v>124</v>
      </c>
      <c r="D240" s="3580"/>
      <c r="E240" s="3580"/>
      <c r="F240" s="3573" t="s">
        <v>25</v>
      </c>
      <c r="G240" s="3580"/>
      <c r="H240" s="3580"/>
      <c r="I240" s="3580"/>
      <c r="J240" s="3580"/>
      <c r="K240" s="3580"/>
      <c r="L240" s="3580"/>
      <c r="M240" s="3580"/>
      <c r="N240" s="3580"/>
      <c r="O240" s="3580"/>
      <c r="P240" s="3580"/>
      <c r="Q240" s="3580"/>
      <c r="R240" s="3580"/>
      <c r="S240" s="4544"/>
      <c r="T240" s="3580"/>
      <c r="U240" s="3580"/>
      <c r="V240" s="3580"/>
      <c r="W240" s="3580"/>
      <c r="X240" s="3580"/>
      <c r="Y240" s="3580"/>
      <c r="Z240" s="3580"/>
      <c r="AA240" s="3580"/>
    </row>
    <row r="241" spans="1:27" ht="30" customHeight="1" x14ac:dyDescent="0.25">
      <c r="A241" s="4682"/>
      <c r="B241" s="4684"/>
      <c r="C241" s="3658" t="s">
        <v>1069</v>
      </c>
      <c r="D241" s="4348">
        <f>D236-34</f>
        <v>43684</v>
      </c>
      <c r="E241" s="4348">
        <v>43684</v>
      </c>
      <c r="F241" s="4351" t="s">
        <v>25</v>
      </c>
      <c r="G241" s="3975">
        <f>G236-48</f>
        <v>44092</v>
      </c>
      <c r="H241" s="3975"/>
      <c r="I241" s="3975">
        <f>I236-48</f>
        <v>44120</v>
      </c>
      <c r="J241" s="3975">
        <f>J236-41</f>
        <v>44169</v>
      </c>
      <c r="K241" s="4348">
        <f>K236-20</f>
        <v>44204</v>
      </c>
      <c r="L241" s="4348">
        <f>L236-20</f>
        <v>44239</v>
      </c>
      <c r="M241" s="4351">
        <f>M236-27</f>
        <v>44260</v>
      </c>
      <c r="N241" s="4351">
        <f t="shared" ref="N241:P241" si="319">N236-27</f>
        <v>44288</v>
      </c>
      <c r="O241" s="4351">
        <f t="shared" si="319"/>
        <v>44323</v>
      </c>
      <c r="P241" s="4351">
        <f t="shared" si="319"/>
        <v>44351</v>
      </c>
      <c r="Q241" s="4348">
        <f>Q236-24</f>
        <v>44382</v>
      </c>
      <c r="R241" s="4348">
        <f>R236-34</f>
        <v>44407</v>
      </c>
      <c r="S241" s="4348">
        <f>R241+7</f>
        <v>44414</v>
      </c>
      <c r="T241" s="4351">
        <f t="shared" ref="T241:AA241" si="320">T236-27</f>
        <v>44442</v>
      </c>
      <c r="U241" s="4351">
        <f t="shared" si="320"/>
        <v>44477</v>
      </c>
      <c r="V241" s="4351">
        <f t="shared" si="320"/>
        <v>44505</v>
      </c>
      <c r="W241" s="4351">
        <f t="shared" si="320"/>
        <v>44533</v>
      </c>
      <c r="X241" s="4348">
        <f>X236-34</f>
        <v>44547</v>
      </c>
      <c r="Y241" s="4348">
        <f>Y236-41</f>
        <v>44589</v>
      </c>
      <c r="Z241" s="4351">
        <f t="shared" si="320"/>
        <v>44266</v>
      </c>
      <c r="AA241" s="4351">
        <f t="shared" si="320"/>
        <v>44666</v>
      </c>
    </row>
    <row r="242" spans="1:27" ht="30" customHeight="1" x14ac:dyDescent="0.25">
      <c r="A242" s="4682"/>
      <c r="B242" s="4684"/>
      <c r="C242" s="3658" t="s">
        <v>1064</v>
      </c>
      <c r="D242" s="4348">
        <f>D241-11</f>
        <v>43673</v>
      </c>
      <c r="E242" s="4348">
        <v>43673</v>
      </c>
      <c r="F242" s="4351" t="s">
        <v>25</v>
      </c>
      <c r="G242" s="3972">
        <f t="shared" ref="G242" si="321">G241-4</f>
        <v>44088</v>
      </c>
      <c r="H242" s="3972"/>
      <c r="I242" s="3972">
        <f>I241-4</f>
        <v>44116</v>
      </c>
      <c r="J242" s="4348">
        <f>J241-4</f>
        <v>44165</v>
      </c>
      <c r="K242" s="3972">
        <f t="shared" ref="K242:AA242" si="322">K241-4</f>
        <v>44200</v>
      </c>
      <c r="L242" s="3972">
        <f t="shared" si="322"/>
        <v>44235</v>
      </c>
      <c r="M242" s="3972">
        <f t="shared" si="322"/>
        <v>44256</v>
      </c>
      <c r="N242" s="3972">
        <f t="shared" si="322"/>
        <v>44284</v>
      </c>
      <c r="O242" s="3972">
        <f t="shared" si="322"/>
        <v>44319</v>
      </c>
      <c r="P242" s="3972">
        <f t="shared" si="322"/>
        <v>44347</v>
      </c>
      <c r="Q242" s="4348">
        <f>Q241-7</f>
        <v>44375</v>
      </c>
      <c r="R242" s="3975">
        <f>R241-4</f>
        <v>44403</v>
      </c>
      <c r="S242" s="4348">
        <f t="shared" si="322"/>
        <v>44410</v>
      </c>
      <c r="T242" s="3972">
        <f t="shared" si="322"/>
        <v>44438</v>
      </c>
      <c r="U242" s="3972">
        <f t="shared" si="322"/>
        <v>44473</v>
      </c>
      <c r="V242" s="3972">
        <f t="shared" si="322"/>
        <v>44501</v>
      </c>
      <c r="W242" s="3972">
        <f t="shared" si="322"/>
        <v>44529</v>
      </c>
      <c r="X242" s="3972">
        <f t="shared" si="322"/>
        <v>44543</v>
      </c>
      <c r="Y242" s="3972">
        <f t="shared" si="322"/>
        <v>44585</v>
      </c>
      <c r="Z242" s="3972">
        <f t="shared" si="322"/>
        <v>44262</v>
      </c>
      <c r="AA242" s="3972">
        <f t="shared" si="322"/>
        <v>44662</v>
      </c>
    </row>
    <row r="243" spans="1:27" ht="30" customHeight="1" x14ac:dyDescent="0.25">
      <c r="A243" s="4682"/>
      <c r="B243" s="4684"/>
      <c r="C243" s="8" t="s">
        <v>148</v>
      </c>
      <c r="D243" s="3977">
        <f>D245</f>
        <v>43675</v>
      </c>
      <c r="E243" s="3977">
        <v>43675</v>
      </c>
      <c r="F243" s="3977" t="s">
        <v>25</v>
      </c>
      <c r="G243" s="3977">
        <f t="shared" ref="G243:R244" si="323">G245</f>
        <v>44090</v>
      </c>
      <c r="H243" s="3977"/>
      <c r="I243" s="3977">
        <f t="shared" si="323"/>
        <v>44118</v>
      </c>
      <c r="J243" s="3977">
        <f t="shared" si="323"/>
        <v>44160</v>
      </c>
      <c r="K243" s="3977">
        <f t="shared" si="323"/>
        <v>44167</v>
      </c>
      <c r="L243" s="3977">
        <f t="shared" si="323"/>
        <v>44195</v>
      </c>
      <c r="M243" s="3977">
        <f t="shared" si="323"/>
        <v>44223</v>
      </c>
      <c r="N243" s="3977">
        <f t="shared" si="323"/>
        <v>44251</v>
      </c>
      <c r="O243" s="3977">
        <f t="shared" si="323"/>
        <v>44286</v>
      </c>
      <c r="P243" s="3977">
        <f t="shared" si="323"/>
        <v>44314</v>
      </c>
      <c r="Q243" s="3977">
        <f t="shared" si="323"/>
        <v>44342</v>
      </c>
      <c r="R243" s="3977">
        <f t="shared" si="323"/>
        <v>44370</v>
      </c>
      <c r="S243" s="3977" t="s">
        <v>1072</v>
      </c>
      <c r="T243" s="3977">
        <f t="shared" ref="T243:AA244" si="324">T245</f>
        <v>44405</v>
      </c>
      <c r="U243" s="3977">
        <f t="shared" si="324"/>
        <v>44440</v>
      </c>
      <c r="V243" s="3977">
        <f t="shared" si="324"/>
        <v>44468</v>
      </c>
      <c r="W243" s="3977">
        <f t="shared" si="324"/>
        <v>44496</v>
      </c>
      <c r="X243" s="3977">
        <f t="shared" si="324"/>
        <v>44510</v>
      </c>
      <c r="Y243" s="3977">
        <f t="shared" si="324"/>
        <v>44552</v>
      </c>
      <c r="Z243" s="3977">
        <f t="shared" si="324"/>
        <v>44229</v>
      </c>
      <c r="AA243" s="3977">
        <f t="shared" si="324"/>
        <v>44629</v>
      </c>
    </row>
    <row r="244" spans="1:27" ht="30" customHeight="1" x14ac:dyDescent="0.25">
      <c r="A244" s="4682"/>
      <c r="B244" s="4684"/>
      <c r="C244" s="8" t="s">
        <v>149</v>
      </c>
      <c r="D244" s="3977">
        <f>D246</f>
        <v>43671</v>
      </c>
      <c r="E244" s="3977">
        <v>43671</v>
      </c>
      <c r="F244" s="3977" t="s">
        <v>25</v>
      </c>
      <c r="G244" s="3977">
        <f t="shared" si="323"/>
        <v>44086</v>
      </c>
      <c r="H244" s="3977"/>
      <c r="I244" s="3977">
        <f t="shared" si="323"/>
        <v>44114</v>
      </c>
      <c r="J244" s="3977">
        <f t="shared" si="323"/>
        <v>44156</v>
      </c>
      <c r="K244" s="3977">
        <f t="shared" si="323"/>
        <v>44163</v>
      </c>
      <c r="L244" s="3977">
        <f t="shared" si="323"/>
        <v>44191</v>
      </c>
      <c r="M244" s="3977">
        <f t="shared" si="323"/>
        <v>44219</v>
      </c>
      <c r="N244" s="3977">
        <f t="shared" si="323"/>
        <v>44247</v>
      </c>
      <c r="O244" s="3977">
        <f t="shared" si="323"/>
        <v>44282</v>
      </c>
      <c r="P244" s="3977">
        <f t="shared" si="323"/>
        <v>44310</v>
      </c>
      <c r="Q244" s="3977">
        <f t="shared" si="323"/>
        <v>44338</v>
      </c>
      <c r="R244" s="3977">
        <f t="shared" si="323"/>
        <v>44366</v>
      </c>
      <c r="S244" s="3977" t="s">
        <v>1072</v>
      </c>
      <c r="T244" s="3977">
        <f t="shared" si="324"/>
        <v>44401</v>
      </c>
      <c r="U244" s="3977">
        <f t="shared" si="324"/>
        <v>44436</v>
      </c>
      <c r="V244" s="3977">
        <f t="shared" si="324"/>
        <v>44464</v>
      </c>
      <c r="W244" s="3977">
        <f t="shared" si="324"/>
        <v>44492</v>
      </c>
      <c r="X244" s="3977">
        <f t="shared" si="324"/>
        <v>44506</v>
      </c>
      <c r="Y244" s="3977">
        <f t="shared" si="324"/>
        <v>44548</v>
      </c>
      <c r="Z244" s="3977">
        <f t="shared" si="324"/>
        <v>44225</v>
      </c>
      <c r="AA244" s="3977">
        <f t="shared" si="324"/>
        <v>44625</v>
      </c>
    </row>
    <row r="245" spans="1:27" ht="30" customHeight="1" x14ac:dyDescent="0.25">
      <c r="A245" s="4682"/>
      <c r="B245" s="4684"/>
      <c r="C245" s="8" t="s">
        <v>150</v>
      </c>
      <c r="D245" s="3978">
        <f>D246+4</f>
        <v>43675</v>
      </c>
      <c r="E245" s="3978">
        <v>43675</v>
      </c>
      <c r="F245" s="3978" t="s">
        <v>25</v>
      </c>
      <c r="G245" s="3978">
        <f t="shared" ref="G245:R245" si="325">G246+4</f>
        <v>44090</v>
      </c>
      <c r="H245" s="3978"/>
      <c r="I245" s="3978">
        <f t="shared" si="325"/>
        <v>44118</v>
      </c>
      <c r="J245" s="3978">
        <f t="shared" si="325"/>
        <v>44160</v>
      </c>
      <c r="K245" s="3978">
        <f t="shared" si="325"/>
        <v>44167</v>
      </c>
      <c r="L245" s="3978">
        <f t="shared" si="325"/>
        <v>44195</v>
      </c>
      <c r="M245" s="3978">
        <f t="shared" si="325"/>
        <v>44223</v>
      </c>
      <c r="N245" s="3978">
        <f t="shared" si="325"/>
        <v>44251</v>
      </c>
      <c r="O245" s="3978">
        <f t="shared" si="325"/>
        <v>44286</v>
      </c>
      <c r="P245" s="3978">
        <f t="shared" si="325"/>
        <v>44314</v>
      </c>
      <c r="Q245" s="3978">
        <f t="shared" si="325"/>
        <v>44342</v>
      </c>
      <c r="R245" s="3978">
        <f t="shared" si="325"/>
        <v>44370</v>
      </c>
      <c r="S245" s="3978" t="s">
        <v>1072</v>
      </c>
      <c r="T245" s="3978">
        <f t="shared" ref="T245:AA245" si="326">T246+4</f>
        <v>44405</v>
      </c>
      <c r="U245" s="3978">
        <f t="shared" si="326"/>
        <v>44440</v>
      </c>
      <c r="V245" s="3978">
        <f t="shared" si="326"/>
        <v>44468</v>
      </c>
      <c r="W245" s="3978">
        <f t="shared" si="326"/>
        <v>44496</v>
      </c>
      <c r="X245" s="3978">
        <f t="shared" si="326"/>
        <v>44510</v>
      </c>
      <c r="Y245" s="3978">
        <f t="shared" si="326"/>
        <v>44552</v>
      </c>
      <c r="Z245" s="3978">
        <f t="shared" si="326"/>
        <v>44229</v>
      </c>
      <c r="AA245" s="3978">
        <f t="shared" si="326"/>
        <v>44629</v>
      </c>
    </row>
    <row r="246" spans="1:27" ht="30" customHeight="1" x14ac:dyDescent="0.25">
      <c r="A246" s="4682"/>
      <c r="B246" s="4684"/>
      <c r="C246" s="8" t="s">
        <v>151</v>
      </c>
      <c r="D246" s="3978">
        <f>D258+5</f>
        <v>43671</v>
      </c>
      <c r="E246" s="3978">
        <v>43671</v>
      </c>
      <c r="F246" s="3978" t="s">
        <v>25</v>
      </c>
      <c r="G246" s="3978">
        <f t="shared" ref="G246:J246" si="327">G258+5</f>
        <v>44086</v>
      </c>
      <c r="H246" s="3978"/>
      <c r="I246" s="3978">
        <f>I258+5</f>
        <v>44114</v>
      </c>
      <c r="J246" s="3978">
        <f t="shared" si="327"/>
        <v>44156</v>
      </c>
      <c r="K246" s="3978">
        <f>K258+5</f>
        <v>44163</v>
      </c>
      <c r="L246" s="3978">
        <f t="shared" ref="L246:R246" si="328">L258+5</f>
        <v>44191</v>
      </c>
      <c r="M246" s="3978">
        <f t="shared" si="328"/>
        <v>44219</v>
      </c>
      <c r="N246" s="3978">
        <f t="shared" si="328"/>
        <v>44247</v>
      </c>
      <c r="O246" s="3978">
        <f t="shared" si="328"/>
        <v>44282</v>
      </c>
      <c r="P246" s="3978">
        <f t="shared" si="328"/>
        <v>44310</v>
      </c>
      <c r="Q246" s="3978">
        <f t="shared" si="328"/>
        <v>44338</v>
      </c>
      <c r="R246" s="3978">
        <f t="shared" si="328"/>
        <v>44366</v>
      </c>
      <c r="S246" s="3978" t="s">
        <v>1072</v>
      </c>
      <c r="T246" s="3978">
        <f t="shared" ref="T246:AA246" si="329">T258+5</f>
        <v>44401</v>
      </c>
      <c r="U246" s="3978">
        <f t="shared" si="329"/>
        <v>44436</v>
      </c>
      <c r="V246" s="3978">
        <f t="shared" si="329"/>
        <v>44464</v>
      </c>
      <c r="W246" s="3978">
        <f t="shared" si="329"/>
        <v>44492</v>
      </c>
      <c r="X246" s="3978">
        <f t="shared" si="329"/>
        <v>44506</v>
      </c>
      <c r="Y246" s="3978">
        <f t="shared" si="329"/>
        <v>44548</v>
      </c>
      <c r="Z246" s="3978">
        <f t="shared" si="329"/>
        <v>44225</v>
      </c>
      <c r="AA246" s="3978">
        <f t="shared" si="329"/>
        <v>44625</v>
      </c>
    </row>
    <row r="247" spans="1:27" ht="30" hidden="1" customHeight="1" x14ac:dyDescent="0.25">
      <c r="A247" s="4682"/>
      <c r="B247" s="4684"/>
      <c r="C247" s="6" t="s">
        <v>136</v>
      </c>
      <c r="D247" s="3978">
        <f t="shared" ref="D247" si="330">D249+2</f>
        <v>43670</v>
      </c>
      <c r="E247" s="3978">
        <v>43670</v>
      </c>
      <c r="F247" s="3978" t="s">
        <v>25</v>
      </c>
      <c r="G247" s="3978">
        <f t="shared" ref="G247:R247" si="331">G249+2</f>
        <v>44085</v>
      </c>
      <c r="H247" s="3978"/>
      <c r="I247" s="3978">
        <f t="shared" si="331"/>
        <v>44113</v>
      </c>
      <c r="J247" s="3978">
        <f t="shared" si="331"/>
        <v>44155</v>
      </c>
      <c r="K247" s="3978">
        <f t="shared" si="331"/>
        <v>44161</v>
      </c>
      <c r="L247" s="3978">
        <f t="shared" si="331"/>
        <v>44189</v>
      </c>
      <c r="M247" s="3978">
        <f t="shared" si="331"/>
        <v>44217</v>
      </c>
      <c r="N247" s="3978">
        <f t="shared" si="331"/>
        <v>44245</v>
      </c>
      <c r="O247" s="3978">
        <f t="shared" si="331"/>
        <v>44280</v>
      </c>
      <c r="P247" s="3978">
        <f t="shared" si="331"/>
        <v>44308</v>
      </c>
      <c r="Q247" s="3978">
        <f t="shared" si="331"/>
        <v>44336</v>
      </c>
      <c r="R247" s="3978">
        <f t="shared" si="331"/>
        <v>44364</v>
      </c>
      <c r="S247" s="3978" t="s">
        <v>1072</v>
      </c>
      <c r="T247" s="3978">
        <f t="shared" ref="T247:AA247" si="332">T249+2</f>
        <v>44399</v>
      </c>
      <c r="U247" s="3978">
        <f t="shared" si="332"/>
        <v>44434</v>
      </c>
      <c r="V247" s="3978">
        <f t="shared" si="332"/>
        <v>44462</v>
      </c>
      <c r="W247" s="3978">
        <f t="shared" si="332"/>
        <v>44490</v>
      </c>
      <c r="X247" s="3978">
        <f t="shared" si="332"/>
        <v>44504</v>
      </c>
      <c r="Y247" s="3978">
        <f t="shared" si="332"/>
        <v>44546</v>
      </c>
      <c r="Z247" s="3978">
        <f t="shared" si="332"/>
        <v>44223</v>
      </c>
      <c r="AA247" s="3978">
        <f t="shared" si="332"/>
        <v>44623</v>
      </c>
    </row>
    <row r="248" spans="1:27" ht="30" customHeight="1" x14ac:dyDescent="0.25">
      <c r="A248" s="4682"/>
      <c r="B248" s="4684"/>
      <c r="C248" s="6" t="s">
        <v>417</v>
      </c>
      <c r="D248" s="3979">
        <f>D249+2</f>
        <v>43670</v>
      </c>
      <c r="E248" s="3979">
        <v>43670</v>
      </c>
      <c r="F248" s="3979" t="s">
        <v>25</v>
      </c>
      <c r="G248" s="3979">
        <f t="shared" ref="G248:J248" si="333">G249+2</f>
        <v>44085</v>
      </c>
      <c r="H248" s="3979"/>
      <c r="I248" s="3979">
        <f>I249+2</f>
        <v>44113</v>
      </c>
      <c r="J248" s="3979">
        <f t="shared" si="333"/>
        <v>44155</v>
      </c>
      <c r="K248" s="3979">
        <f>K249+1</f>
        <v>44160</v>
      </c>
      <c r="L248" s="3979">
        <f>L249+1</f>
        <v>44188</v>
      </c>
      <c r="M248" s="3979">
        <f>M249+1</f>
        <v>44216</v>
      </c>
      <c r="N248" s="3979">
        <f t="shared" ref="N248:AA248" si="334">N249+1</f>
        <v>44244</v>
      </c>
      <c r="O248" s="3979">
        <f t="shared" si="334"/>
        <v>44279</v>
      </c>
      <c r="P248" s="3979">
        <f t="shared" si="334"/>
        <v>44307</v>
      </c>
      <c r="Q248" s="3979">
        <f t="shared" si="334"/>
        <v>44335</v>
      </c>
      <c r="R248" s="3979">
        <f t="shared" si="334"/>
        <v>44363</v>
      </c>
      <c r="S248" s="3979" t="s">
        <v>1072</v>
      </c>
      <c r="T248" s="3979">
        <f t="shared" si="334"/>
        <v>44398</v>
      </c>
      <c r="U248" s="3979">
        <f t="shared" si="334"/>
        <v>44433</v>
      </c>
      <c r="V248" s="3979">
        <f t="shared" si="334"/>
        <v>44461</v>
      </c>
      <c r="W248" s="3979">
        <f t="shared" si="334"/>
        <v>44489</v>
      </c>
      <c r="X248" s="3979">
        <f t="shared" si="334"/>
        <v>44503</v>
      </c>
      <c r="Y248" s="3979">
        <f t="shared" si="334"/>
        <v>44545</v>
      </c>
      <c r="Z248" s="3979">
        <f t="shared" si="334"/>
        <v>44222</v>
      </c>
      <c r="AA248" s="3979">
        <f t="shared" si="334"/>
        <v>44622</v>
      </c>
    </row>
    <row r="249" spans="1:27" s="766" customFormat="1" ht="30" customHeight="1" x14ac:dyDescent="0.25">
      <c r="A249" s="4682"/>
      <c r="B249" s="4684"/>
      <c r="C249" s="6" t="s">
        <v>265</v>
      </c>
      <c r="D249" s="3980">
        <f>D251</f>
        <v>43668</v>
      </c>
      <c r="E249" s="3980">
        <v>43668</v>
      </c>
      <c r="F249" s="3980" t="s">
        <v>25</v>
      </c>
      <c r="G249" s="3980">
        <f t="shared" ref="G249:J249" si="335">G251</f>
        <v>44083</v>
      </c>
      <c r="H249" s="3980"/>
      <c r="I249" s="3980">
        <f>I251</f>
        <v>44111</v>
      </c>
      <c r="J249" s="3980">
        <f t="shared" si="335"/>
        <v>44153</v>
      </c>
      <c r="K249" s="4590">
        <f>K257-6</f>
        <v>44159</v>
      </c>
      <c r="L249" s="4347">
        <f>L242-48</f>
        <v>44187</v>
      </c>
      <c r="M249" s="3980">
        <f t="shared" ref="M249:R249" si="336">M242-41</f>
        <v>44215</v>
      </c>
      <c r="N249" s="3980">
        <f t="shared" si="336"/>
        <v>44243</v>
      </c>
      <c r="O249" s="3980">
        <f t="shared" si="336"/>
        <v>44278</v>
      </c>
      <c r="P249" s="3980">
        <f t="shared" si="336"/>
        <v>44306</v>
      </c>
      <c r="Q249" s="3980">
        <f t="shared" si="336"/>
        <v>44334</v>
      </c>
      <c r="R249" s="3980">
        <f t="shared" si="336"/>
        <v>44362</v>
      </c>
      <c r="S249" s="3980" t="s">
        <v>1072</v>
      </c>
      <c r="T249" s="3980">
        <f t="shared" ref="T249:AA249" si="337">T242-41</f>
        <v>44397</v>
      </c>
      <c r="U249" s="3980">
        <f t="shared" si="337"/>
        <v>44432</v>
      </c>
      <c r="V249" s="3980">
        <f t="shared" si="337"/>
        <v>44460</v>
      </c>
      <c r="W249" s="3980">
        <f t="shared" si="337"/>
        <v>44488</v>
      </c>
      <c r="X249" s="3980">
        <f t="shared" si="337"/>
        <v>44502</v>
      </c>
      <c r="Y249" s="3980">
        <f t="shared" si="337"/>
        <v>44544</v>
      </c>
      <c r="Z249" s="3980">
        <f t="shared" si="337"/>
        <v>44221</v>
      </c>
      <c r="AA249" s="3980">
        <f t="shared" si="337"/>
        <v>44621</v>
      </c>
    </row>
    <row r="250" spans="1:27" s="766" customFormat="1" ht="30" customHeight="1" x14ac:dyDescent="0.25">
      <c r="A250" s="4682"/>
      <c r="B250" s="4684"/>
      <c r="C250" s="6"/>
      <c r="D250" s="3980"/>
      <c r="E250" s="3980"/>
      <c r="F250" s="3980"/>
      <c r="G250" s="3980"/>
      <c r="H250" s="3980"/>
      <c r="I250" s="3980"/>
      <c r="J250" s="4347">
        <f>J239-69</f>
        <v>44134</v>
      </c>
      <c r="K250" s="4347"/>
      <c r="L250" s="4347"/>
      <c r="M250" s="4347"/>
      <c r="N250" s="4347"/>
      <c r="O250" s="4347"/>
      <c r="P250" s="4347"/>
      <c r="Q250" s="4347"/>
      <c r="R250" s="4347"/>
      <c r="S250" s="4347"/>
      <c r="T250" s="4347"/>
      <c r="U250" s="4347"/>
      <c r="V250" s="4347"/>
      <c r="W250" s="4347"/>
      <c r="X250" s="4347"/>
      <c r="Y250" s="4347"/>
      <c r="Z250" s="4347"/>
      <c r="AA250" s="4347"/>
    </row>
    <row r="251" spans="1:27" ht="30" customHeight="1" x14ac:dyDescent="0.25">
      <c r="A251" s="4682"/>
      <c r="B251" s="4684"/>
      <c r="C251" s="1781" t="s">
        <v>133</v>
      </c>
      <c r="D251" s="3981">
        <f>D260+7</f>
        <v>43668</v>
      </c>
      <c r="E251" s="3981">
        <v>43668</v>
      </c>
      <c r="F251" s="3981" t="s">
        <v>25</v>
      </c>
      <c r="G251" s="3981">
        <f t="shared" ref="G251:J251" si="338">G260+7</f>
        <v>44083</v>
      </c>
      <c r="H251" s="3981"/>
      <c r="I251" s="3981">
        <f t="shared" si="338"/>
        <v>44111</v>
      </c>
      <c r="J251" s="3981">
        <f t="shared" si="338"/>
        <v>44153</v>
      </c>
      <c r="K251" s="4638">
        <f>K249</f>
        <v>44159</v>
      </c>
      <c r="L251" s="3981">
        <f>L249-1</f>
        <v>44186</v>
      </c>
      <c r="M251" s="3981">
        <f>M249-1</f>
        <v>44214</v>
      </c>
      <c r="N251" s="3981">
        <f t="shared" ref="N251:AA251" si="339">N249-1</f>
        <v>44242</v>
      </c>
      <c r="O251" s="3981">
        <f t="shared" si="339"/>
        <v>44277</v>
      </c>
      <c r="P251" s="3981">
        <f t="shared" si="339"/>
        <v>44305</v>
      </c>
      <c r="Q251" s="3981">
        <f>Q249-1</f>
        <v>44333</v>
      </c>
      <c r="R251" s="3981">
        <f t="shared" si="339"/>
        <v>44361</v>
      </c>
      <c r="S251" s="3981" t="e">
        <f t="shared" si="339"/>
        <v>#VALUE!</v>
      </c>
      <c r="T251" s="3981">
        <f t="shared" si="339"/>
        <v>44396</v>
      </c>
      <c r="U251" s="3981">
        <f t="shared" si="339"/>
        <v>44431</v>
      </c>
      <c r="V251" s="3981">
        <f t="shared" si="339"/>
        <v>44459</v>
      </c>
      <c r="W251" s="3981">
        <f t="shared" si="339"/>
        <v>44487</v>
      </c>
      <c r="X251" s="3981">
        <f t="shared" si="339"/>
        <v>44501</v>
      </c>
      <c r="Y251" s="3981">
        <f t="shared" si="339"/>
        <v>44543</v>
      </c>
      <c r="Z251" s="3981">
        <f t="shared" si="339"/>
        <v>44220</v>
      </c>
      <c r="AA251" s="3981">
        <f t="shared" si="339"/>
        <v>44620</v>
      </c>
    </row>
    <row r="252" spans="1:27" ht="30" hidden="1" customHeight="1" x14ac:dyDescent="0.25">
      <c r="A252" s="4682"/>
      <c r="B252" s="4684"/>
      <c r="C252" s="1132" t="s">
        <v>565</v>
      </c>
      <c r="D252" s="3978"/>
      <c r="E252" s="3978"/>
      <c r="F252" s="3978" t="s">
        <v>25</v>
      </c>
      <c r="G252" s="3978"/>
      <c r="H252" s="3978"/>
      <c r="I252" s="3978"/>
      <c r="J252" s="3978"/>
      <c r="K252" s="3978"/>
      <c r="L252" s="3978"/>
      <c r="M252" s="3978"/>
      <c r="N252" s="3978"/>
      <c r="O252" s="3978"/>
      <c r="P252" s="3978"/>
      <c r="Q252" s="3978"/>
      <c r="R252" s="3978"/>
      <c r="S252" s="3978"/>
      <c r="T252" s="3978"/>
      <c r="U252" s="3978"/>
      <c r="V252" s="3978"/>
      <c r="W252" s="3978"/>
      <c r="X252" s="3978"/>
      <c r="Y252" s="3978"/>
      <c r="Z252" s="3978"/>
      <c r="AA252" s="3978"/>
    </row>
    <row r="253" spans="1:27" ht="30" customHeight="1" x14ac:dyDescent="0.25">
      <c r="A253" s="4682"/>
      <c r="B253" s="4684"/>
      <c r="C253" s="604" t="s">
        <v>189</v>
      </c>
      <c r="D253" s="3957">
        <f>D258+2</f>
        <v>43668</v>
      </c>
      <c r="E253" s="3957">
        <v>43668</v>
      </c>
      <c r="F253" s="3957" t="s">
        <v>25</v>
      </c>
      <c r="G253" s="3957">
        <f t="shared" ref="G253:J253" si="340">G258+2</f>
        <v>44083</v>
      </c>
      <c r="H253" s="3957"/>
      <c r="I253" s="3957">
        <f t="shared" si="340"/>
        <v>44111</v>
      </c>
      <c r="J253" s="3957">
        <f t="shared" si="340"/>
        <v>44153</v>
      </c>
      <c r="K253" s="3957">
        <f>K251</f>
        <v>44159</v>
      </c>
      <c r="L253" s="3957">
        <f>L251</f>
        <v>44186</v>
      </c>
      <c r="M253" s="3957">
        <f>M251</f>
        <v>44214</v>
      </c>
      <c r="N253" s="3957">
        <f t="shared" ref="N253:R253" si="341">N251</f>
        <v>44242</v>
      </c>
      <c r="O253" s="3957">
        <f t="shared" si="341"/>
        <v>44277</v>
      </c>
      <c r="P253" s="3957">
        <f t="shared" si="341"/>
        <v>44305</v>
      </c>
      <c r="Q253" s="3957">
        <f t="shared" si="341"/>
        <v>44333</v>
      </c>
      <c r="R253" s="3957">
        <f t="shared" si="341"/>
        <v>44361</v>
      </c>
      <c r="S253" s="3957" t="s">
        <v>1072</v>
      </c>
      <c r="T253" s="3957">
        <f t="shared" ref="T253:AA253" si="342">T251</f>
        <v>44396</v>
      </c>
      <c r="U253" s="3957">
        <f t="shared" si="342"/>
        <v>44431</v>
      </c>
      <c r="V253" s="3957">
        <f t="shared" si="342"/>
        <v>44459</v>
      </c>
      <c r="W253" s="3957">
        <f t="shared" si="342"/>
        <v>44487</v>
      </c>
      <c r="X253" s="3957">
        <f t="shared" si="342"/>
        <v>44501</v>
      </c>
      <c r="Y253" s="3957">
        <f t="shared" si="342"/>
        <v>44543</v>
      </c>
      <c r="Z253" s="3957">
        <f t="shared" si="342"/>
        <v>44220</v>
      </c>
      <c r="AA253" s="3957">
        <f t="shared" si="342"/>
        <v>44620</v>
      </c>
    </row>
    <row r="254" spans="1:27" s="4514" customFormat="1" ht="30" customHeight="1" x14ac:dyDescent="0.25">
      <c r="A254" s="4682"/>
      <c r="B254" s="4684"/>
      <c r="C254" s="4577" t="s">
        <v>1074</v>
      </c>
      <c r="D254" s="4564"/>
      <c r="E254" s="4564"/>
      <c r="F254" s="4564"/>
      <c r="G254" s="4564"/>
      <c r="H254" s="4564"/>
      <c r="I254" s="4440">
        <f>I255+16</f>
        <v>44146</v>
      </c>
      <c r="J254" s="4440">
        <f t="shared" ref="J254" si="343">J255+16</f>
        <v>44188</v>
      </c>
      <c r="K254" s="4587">
        <f>K242-5</f>
        <v>44195</v>
      </c>
      <c r="L254" s="4587">
        <f>L242-11</f>
        <v>44224</v>
      </c>
      <c r="M254" s="4564">
        <f>M242-5</f>
        <v>44251</v>
      </c>
      <c r="N254" s="4564">
        <f>N242-5</f>
        <v>44279</v>
      </c>
      <c r="O254" s="4564">
        <f>O242-5</f>
        <v>44314</v>
      </c>
      <c r="P254" s="4564">
        <f>P242-4</f>
        <v>44343</v>
      </c>
      <c r="Q254" s="4564">
        <f>Q242-4</f>
        <v>44371</v>
      </c>
      <c r="R254" s="4564">
        <f>R242-4</f>
        <v>44399</v>
      </c>
      <c r="S254" s="4564" t="s">
        <v>1072</v>
      </c>
      <c r="T254" s="4564">
        <f>T242-5</f>
        <v>44433</v>
      </c>
      <c r="U254" s="4564">
        <f>U242-5</f>
        <v>44468</v>
      </c>
      <c r="V254" s="4564">
        <f>V242-5</f>
        <v>44496</v>
      </c>
      <c r="W254" s="4564">
        <f>W242-5</f>
        <v>44524</v>
      </c>
      <c r="X254" s="4564">
        <f t="shared" ref="X254:Y254" si="344">X242-5</f>
        <v>44538</v>
      </c>
      <c r="Y254" s="4564">
        <f t="shared" si="344"/>
        <v>44580</v>
      </c>
      <c r="Z254" s="4564">
        <f>Z242-5</f>
        <v>44257</v>
      </c>
      <c r="AA254" s="4564">
        <f>AA242-5</f>
        <v>44657</v>
      </c>
    </row>
    <row r="255" spans="1:27" s="4514" customFormat="1" ht="30" customHeight="1" x14ac:dyDescent="0.25">
      <c r="A255" s="4682"/>
      <c r="B255" s="4684"/>
      <c r="C255" s="4580" t="s">
        <v>1063</v>
      </c>
      <c r="D255" s="4564"/>
      <c r="E255" s="4564"/>
      <c r="F255" s="4564"/>
      <c r="G255" s="4564"/>
      <c r="H255" s="4564"/>
      <c r="I255" s="4440">
        <f t="shared" ref="I255:J257" si="345">I256+7</f>
        <v>44130</v>
      </c>
      <c r="J255" s="4440">
        <f t="shared" si="345"/>
        <v>44172</v>
      </c>
      <c r="K255" s="4564">
        <f>K254-16</f>
        <v>44179</v>
      </c>
      <c r="L255" s="4564">
        <f t="shared" ref="L255:R255" si="346">L254-16</f>
        <v>44208</v>
      </c>
      <c r="M255" s="4564">
        <f t="shared" si="346"/>
        <v>44235</v>
      </c>
      <c r="N255" s="4564">
        <f t="shared" si="346"/>
        <v>44263</v>
      </c>
      <c r="O255" s="4564">
        <f t="shared" si="346"/>
        <v>44298</v>
      </c>
      <c r="P255" s="4564">
        <f t="shared" si="346"/>
        <v>44327</v>
      </c>
      <c r="Q255" s="4564">
        <f t="shared" si="346"/>
        <v>44355</v>
      </c>
      <c r="R255" s="4564">
        <f t="shared" si="346"/>
        <v>44383</v>
      </c>
      <c r="S255" s="4564" t="s">
        <v>1072</v>
      </c>
      <c r="T255" s="4564">
        <f t="shared" ref="T255:AA255" si="347">T254-16</f>
        <v>44417</v>
      </c>
      <c r="U255" s="4564">
        <f t="shared" si="347"/>
        <v>44452</v>
      </c>
      <c r="V255" s="4564">
        <f t="shared" si="347"/>
        <v>44480</v>
      </c>
      <c r="W255" s="4564">
        <f t="shared" si="347"/>
        <v>44508</v>
      </c>
      <c r="X255" s="4564">
        <f t="shared" si="347"/>
        <v>44522</v>
      </c>
      <c r="Y255" s="4564">
        <f t="shared" si="347"/>
        <v>44564</v>
      </c>
      <c r="Z255" s="4564">
        <f t="shared" si="347"/>
        <v>44241</v>
      </c>
      <c r="AA255" s="4564">
        <f t="shared" si="347"/>
        <v>44641</v>
      </c>
    </row>
    <row r="256" spans="1:27" s="4514" customFormat="1" ht="30" customHeight="1" x14ac:dyDescent="0.25">
      <c r="A256" s="4682"/>
      <c r="B256" s="4684"/>
      <c r="C256" s="4580" t="s">
        <v>1055</v>
      </c>
      <c r="D256" s="4564"/>
      <c r="E256" s="4564"/>
      <c r="F256" s="4564"/>
      <c r="G256" s="4564"/>
      <c r="H256" s="4564"/>
      <c r="I256" s="4440">
        <f t="shared" si="345"/>
        <v>44123</v>
      </c>
      <c r="J256" s="4440">
        <f t="shared" si="345"/>
        <v>44165</v>
      </c>
      <c r="K256" s="4564">
        <f t="shared" ref="K256:R257" si="348">K255-7</f>
        <v>44172</v>
      </c>
      <c r="L256" s="4564">
        <f t="shared" si="348"/>
        <v>44201</v>
      </c>
      <c r="M256" s="4564">
        <f t="shared" si="348"/>
        <v>44228</v>
      </c>
      <c r="N256" s="4564">
        <f t="shared" si="348"/>
        <v>44256</v>
      </c>
      <c r="O256" s="4564">
        <f t="shared" si="348"/>
        <v>44291</v>
      </c>
      <c r="P256" s="4564">
        <f t="shared" si="348"/>
        <v>44320</v>
      </c>
      <c r="Q256" s="4564">
        <f t="shared" si="348"/>
        <v>44348</v>
      </c>
      <c r="R256" s="4564">
        <f t="shared" si="348"/>
        <v>44376</v>
      </c>
      <c r="S256" s="4564" t="s">
        <v>1072</v>
      </c>
      <c r="T256" s="4564">
        <f t="shared" ref="T256:AA257" si="349">T255-7</f>
        <v>44410</v>
      </c>
      <c r="U256" s="4564">
        <f t="shared" si="349"/>
        <v>44445</v>
      </c>
      <c r="V256" s="4564">
        <f t="shared" si="349"/>
        <v>44473</v>
      </c>
      <c r="W256" s="4564">
        <f t="shared" si="349"/>
        <v>44501</v>
      </c>
      <c r="X256" s="4564">
        <f t="shared" si="349"/>
        <v>44515</v>
      </c>
      <c r="Y256" s="4564">
        <f t="shared" si="349"/>
        <v>44557</v>
      </c>
      <c r="Z256" s="4564">
        <f t="shared" si="349"/>
        <v>44234</v>
      </c>
      <c r="AA256" s="4564">
        <f t="shared" si="349"/>
        <v>44634</v>
      </c>
    </row>
    <row r="257" spans="1:27" s="4514" customFormat="1" ht="30" customHeight="1" x14ac:dyDescent="0.25">
      <c r="A257" s="4682"/>
      <c r="B257" s="4684"/>
      <c r="C257" s="4586" t="s">
        <v>1075</v>
      </c>
      <c r="D257" s="4564"/>
      <c r="E257" s="4564"/>
      <c r="F257" s="4564"/>
      <c r="G257" s="4564"/>
      <c r="H257" s="4564"/>
      <c r="I257" s="4440">
        <f>I258+7</f>
        <v>44116</v>
      </c>
      <c r="J257" s="4440">
        <f t="shared" si="345"/>
        <v>44158</v>
      </c>
      <c r="K257" s="4564">
        <f t="shared" si="348"/>
        <v>44165</v>
      </c>
      <c r="L257" s="4564">
        <f>L256-8</f>
        <v>44193</v>
      </c>
      <c r="M257" s="4564">
        <f t="shared" si="348"/>
        <v>44221</v>
      </c>
      <c r="N257" s="4564">
        <f t="shared" si="348"/>
        <v>44249</v>
      </c>
      <c r="O257" s="4564">
        <f t="shared" si="348"/>
        <v>44284</v>
      </c>
      <c r="P257" s="4564">
        <f t="shared" si="348"/>
        <v>44313</v>
      </c>
      <c r="Q257" s="4564">
        <f t="shared" si="348"/>
        <v>44341</v>
      </c>
      <c r="R257" s="4564">
        <f t="shared" si="348"/>
        <v>44369</v>
      </c>
      <c r="S257" s="4564" t="s">
        <v>1072</v>
      </c>
      <c r="T257" s="4564">
        <f t="shared" si="349"/>
        <v>44403</v>
      </c>
      <c r="U257" s="4564">
        <f t="shared" si="349"/>
        <v>44438</v>
      </c>
      <c r="V257" s="4564">
        <f t="shared" si="349"/>
        <v>44466</v>
      </c>
      <c r="W257" s="4564">
        <f t="shared" si="349"/>
        <v>44494</v>
      </c>
      <c r="X257" s="4564">
        <f t="shared" si="349"/>
        <v>44508</v>
      </c>
      <c r="Y257" s="4564">
        <f t="shared" si="349"/>
        <v>44550</v>
      </c>
      <c r="Z257" s="4564">
        <f t="shared" si="349"/>
        <v>44227</v>
      </c>
      <c r="AA257" s="4564">
        <f t="shared" si="349"/>
        <v>44627</v>
      </c>
    </row>
    <row r="258" spans="1:27" ht="30" customHeight="1" x14ac:dyDescent="0.25">
      <c r="A258" s="4682"/>
      <c r="B258" s="4684"/>
      <c r="C258" s="4586" t="s">
        <v>1076</v>
      </c>
      <c r="D258" s="3955">
        <f>D242-7</f>
        <v>43666</v>
      </c>
      <c r="E258" s="3955">
        <v>43666</v>
      </c>
      <c r="F258" s="3955" t="s">
        <v>25</v>
      </c>
      <c r="G258" s="3955">
        <f>G242-7</f>
        <v>44081</v>
      </c>
      <c r="H258" s="3955"/>
      <c r="I258" s="4441">
        <f>I242-7</f>
        <v>44109</v>
      </c>
      <c r="J258" s="4441">
        <f>J242-14</f>
        <v>44151</v>
      </c>
      <c r="K258" s="3955">
        <f t="shared" ref="K258:R258" si="350">K249-1</f>
        <v>44158</v>
      </c>
      <c r="L258" s="4343">
        <f t="shared" si="350"/>
        <v>44186</v>
      </c>
      <c r="M258" s="4342">
        <f t="shared" si="350"/>
        <v>44214</v>
      </c>
      <c r="N258" s="4342">
        <f t="shared" si="350"/>
        <v>44242</v>
      </c>
      <c r="O258" s="4342">
        <f t="shared" si="350"/>
        <v>44277</v>
      </c>
      <c r="P258" s="4342">
        <f t="shared" si="350"/>
        <v>44305</v>
      </c>
      <c r="Q258" s="4342">
        <f t="shared" si="350"/>
        <v>44333</v>
      </c>
      <c r="R258" s="4342">
        <f t="shared" si="350"/>
        <v>44361</v>
      </c>
      <c r="S258" s="4342" t="s">
        <v>1072</v>
      </c>
      <c r="T258" s="4342">
        <f t="shared" ref="T258:AA258" si="351">T249-1</f>
        <v>44396</v>
      </c>
      <c r="U258" s="4342">
        <f t="shared" si="351"/>
        <v>44431</v>
      </c>
      <c r="V258" s="4342">
        <f t="shared" si="351"/>
        <v>44459</v>
      </c>
      <c r="W258" s="4342">
        <f t="shared" si="351"/>
        <v>44487</v>
      </c>
      <c r="X258" s="4342">
        <f t="shared" si="351"/>
        <v>44501</v>
      </c>
      <c r="Y258" s="4342">
        <f t="shared" si="351"/>
        <v>44543</v>
      </c>
      <c r="Z258" s="4342">
        <f t="shared" si="351"/>
        <v>44220</v>
      </c>
      <c r="AA258" s="4342">
        <f t="shared" si="351"/>
        <v>44620</v>
      </c>
    </row>
    <row r="259" spans="1:27" ht="30" customHeight="1" x14ac:dyDescent="0.25">
      <c r="A259" s="4682"/>
      <c r="B259" s="4684"/>
      <c r="C259" s="6" t="s">
        <v>311</v>
      </c>
      <c r="D259" s="3957">
        <f>D258-3</f>
        <v>43663</v>
      </c>
      <c r="E259" s="3957">
        <v>43663</v>
      </c>
      <c r="F259" s="3957" t="s">
        <v>25</v>
      </c>
      <c r="G259" s="3957">
        <f>G258-3</f>
        <v>44078</v>
      </c>
      <c r="H259" s="3957"/>
      <c r="I259" s="3957">
        <f>I258-3</f>
        <v>44106</v>
      </c>
      <c r="J259" s="3957">
        <f t="shared" ref="J259" si="352">J258-3</f>
        <v>44148</v>
      </c>
      <c r="K259" s="3957">
        <f>K258-2</f>
        <v>44156</v>
      </c>
      <c r="L259" s="3957">
        <f>L258-3</f>
        <v>44183</v>
      </c>
      <c r="M259" s="3957">
        <f>M258-3</f>
        <v>44211</v>
      </c>
      <c r="N259" s="3957">
        <f t="shared" ref="N259:Q259" si="353">N258-3</f>
        <v>44239</v>
      </c>
      <c r="O259" s="3957">
        <f t="shared" si="353"/>
        <v>44274</v>
      </c>
      <c r="P259" s="3957">
        <f t="shared" si="353"/>
        <v>44302</v>
      </c>
      <c r="Q259" s="3957">
        <f t="shared" si="353"/>
        <v>44330</v>
      </c>
      <c r="R259" s="3957">
        <f>R258-3</f>
        <v>44358</v>
      </c>
      <c r="S259" s="3958" t="s">
        <v>1072</v>
      </c>
      <c r="T259" s="3957">
        <f t="shared" ref="T259:AA259" si="354">T258-3</f>
        <v>44393</v>
      </c>
      <c r="U259" s="3957">
        <f t="shared" si="354"/>
        <v>44428</v>
      </c>
      <c r="V259" s="3957">
        <f t="shared" si="354"/>
        <v>44456</v>
      </c>
      <c r="W259" s="3957">
        <f t="shared" si="354"/>
        <v>44484</v>
      </c>
      <c r="X259" s="3957">
        <f t="shared" si="354"/>
        <v>44498</v>
      </c>
      <c r="Y259" s="3957">
        <f t="shared" si="354"/>
        <v>44540</v>
      </c>
      <c r="Z259" s="3957">
        <f t="shared" si="354"/>
        <v>44217</v>
      </c>
      <c r="AA259" s="3957">
        <f t="shared" si="354"/>
        <v>44617</v>
      </c>
    </row>
    <row r="260" spans="1:27" ht="30" customHeight="1" x14ac:dyDescent="0.25">
      <c r="A260" s="4682"/>
      <c r="B260" s="4684"/>
      <c r="C260" s="602" t="s">
        <v>33</v>
      </c>
      <c r="D260" s="3982">
        <f>D259-2</f>
        <v>43661</v>
      </c>
      <c r="E260" s="3982">
        <v>43661</v>
      </c>
      <c r="F260" s="3982" t="s">
        <v>25</v>
      </c>
      <c r="G260" s="3982">
        <f>G259-2</f>
        <v>44076</v>
      </c>
      <c r="H260" s="3982"/>
      <c r="I260" s="3982">
        <f>I259-2</f>
        <v>44104</v>
      </c>
      <c r="J260" s="3982">
        <v>44146</v>
      </c>
      <c r="K260" s="3982">
        <f>K259-2</f>
        <v>44154</v>
      </c>
      <c r="L260" s="3982">
        <f>L259-1</f>
        <v>44182</v>
      </c>
      <c r="M260" s="3982">
        <f>M259-2</f>
        <v>44209</v>
      </c>
      <c r="N260" s="3982">
        <f t="shared" ref="N260:Q260" si="355">N259-2</f>
        <v>44237</v>
      </c>
      <c r="O260" s="3982">
        <f t="shared" si="355"/>
        <v>44272</v>
      </c>
      <c r="P260" s="3982">
        <f t="shared" si="355"/>
        <v>44300</v>
      </c>
      <c r="Q260" s="3982">
        <f t="shared" si="355"/>
        <v>44328</v>
      </c>
      <c r="R260" s="3982">
        <f>R259-2</f>
        <v>44356</v>
      </c>
      <c r="S260" s="4591">
        <f>R260</f>
        <v>44356</v>
      </c>
      <c r="T260" s="3982">
        <f t="shared" ref="T260:AA260" si="356">T259-2</f>
        <v>44391</v>
      </c>
      <c r="U260" s="3982">
        <f t="shared" si="356"/>
        <v>44426</v>
      </c>
      <c r="V260" s="3982">
        <f t="shared" si="356"/>
        <v>44454</v>
      </c>
      <c r="W260" s="3982">
        <f t="shared" si="356"/>
        <v>44482</v>
      </c>
      <c r="X260" s="3982">
        <f t="shared" si="356"/>
        <v>44496</v>
      </c>
      <c r="Y260" s="3982">
        <f t="shared" si="356"/>
        <v>44538</v>
      </c>
      <c r="Z260" s="3982">
        <f t="shared" si="356"/>
        <v>44215</v>
      </c>
      <c r="AA260" s="3982">
        <f t="shared" si="356"/>
        <v>44615</v>
      </c>
    </row>
    <row r="261" spans="1:27" ht="30" customHeight="1" thickBot="1" x14ac:dyDescent="0.3">
      <c r="A261" s="4682"/>
      <c r="B261" s="4684"/>
      <c r="C261" s="4827" t="s">
        <v>1081</v>
      </c>
      <c r="D261" s="4828"/>
      <c r="E261" s="4828"/>
      <c r="F261" s="4828"/>
      <c r="G261" s="4828"/>
      <c r="H261" s="4828"/>
      <c r="I261" s="4828"/>
      <c r="J261" s="4828"/>
      <c r="K261" s="4828">
        <f>K260-2</f>
        <v>44152</v>
      </c>
      <c r="L261" s="4828"/>
      <c r="M261" s="4828"/>
      <c r="N261" s="4828">
        <f>N260-2</f>
        <v>44235</v>
      </c>
      <c r="O261" s="4828"/>
      <c r="P261" s="4828">
        <f t="shared" ref="P261:Q261" si="357">P260-2</f>
        <v>44298</v>
      </c>
      <c r="Q261" s="4828">
        <f t="shared" si="357"/>
        <v>44326</v>
      </c>
      <c r="R261" s="4828"/>
      <c r="S261" s="4829"/>
      <c r="T261" s="4828">
        <f>T260-2</f>
        <v>44389</v>
      </c>
      <c r="U261" s="4828"/>
      <c r="V261" s="4828">
        <f t="shared" ref="V261:W261" si="358">V260-2</f>
        <v>44452</v>
      </c>
      <c r="W261" s="4828">
        <f t="shared" si="358"/>
        <v>44480</v>
      </c>
      <c r="X261" s="4828"/>
      <c r="Y261" s="4828"/>
      <c r="Z261" s="4828">
        <f>Z260-2</f>
        <v>44213</v>
      </c>
      <c r="AA261" s="4828"/>
    </row>
    <row r="262" spans="1:27" ht="30" hidden="1" customHeight="1" x14ac:dyDescent="0.25">
      <c r="A262" s="4682"/>
      <c r="B262" s="4684"/>
      <c r="C262" s="1132" t="s">
        <v>1048</v>
      </c>
      <c r="D262" s="4505"/>
      <c r="E262" s="4505"/>
      <c r="F262" s="4505"/>
      <c r="G262" s="4505"/>
      <c r="H262" s="4505"/>
      <c r="I262" s="4505"/>
      <c r="J262" s="4505"/>
      <c r="K262" s="4505" t="e">
        <f>#REF!</f>
        <v>#REF!</v>
      </c>
      <c r="L262" s="4505" t="e">
        <f>#REF!</f>
        <v>#REF!</v>
      </c>
      <c r="M262" s="4505">
        <v>43887</v>
      </c>
      <c r="N262" s="4505">
        <v>43922</v>
      </c>
      <c r="O262" s="4505">
        <v>43943</v>
      </c>
      <c r="P262" s="4505">
        <v>43985</v>
      </c>
      <c r="Q262" s="4505">
        <v>43999</v>
      </c>
      <c r="R262" s="4505">
        <v>44027</v>
      </c>
      <c r="S262" s="4505">
        <v>44027</v>
      </c>
      <c r="T262" s="4505">
        <v>43922</v>
      </c>
      <c r="U262" s="4505">
        <v>43943</v>
      </c>
      <c r="V262" s="4505">
        <v>43922</v>
      </c>
      <c r="W262" s="4505">
        <v>43922</v>
      </c>
      <c r="X262" s="4505">
        <v>43943</v>
      </c>
      <c r="Y262" s="4505">
        <v>43943</v>
      </c>
      <c r="Z262" s="4505">
        <v>43922</v>
      </c>
      <c r="AA262" s="4505">
        <v>43943</v>
      </c>
    </row>
    <row r="263" spans="1:27" ht="30" hidden="1" customHeight="1" thickBot="1" x14ac:dyDescent="0.3">
      <c r="A263" s="4682"/>
      <c r="B263" s="4684"/>
      <c r="C263" s="1132" t="s">
        <v>1049</v>
      </c>
      <c r="D263" s="4505"/>
      <c r="E263" s="4505"/>
      <c r="F263" s="4505"/>
      <c r="G263" s="4505"/>
      <c r="H263" s="4505"/>
      <c r="I263" s="4505"/>
      <c r="J263" s="4505"/>
      <c r="K263" s="4505">
        <f t="shared" ref="K263:AA263" si="359">K39</f>
        <v>44201</v>
      </c>
      <c r="L263" s="4505">
        <f t="shared" si="359"/>
        <v>44236</v>
      </c>
      <c r="M263" s="4505">
        <f t="shared" si="359"/>
        <v>44264</v>
      </c>
      <c r="N263" s="4505">
        <f t="shared" si="359"/>
        <v>44292</v>
      </c>
      <c r="O263" s="4505">
        <f t="shared" si="359"/>
        <v>44334</v>
      </c>
      <c r="P263" s="4505">
        <f t="shared" si="359"/>
        <v>44362</v>
      </c>
      <c r="Q263" s="4505">
        <f t="shared" si="359"/>
        <v>44397</v>
      </c>
      <c r="R263" s="4505">
        <f t="shared" si="359"/>
        <v>44411</v>
      </c>
      <c r="S263" s="4505">
        <f t="shared" si="359"/>
        <v>44418</v>
      </c>
      <c r="T263" s="4505">
        <f t="shared" si="359"/>
        <v>44474</v>
      </c>
      <c r="U263" s="4505">
        <f t="shared" si="359"/>
        <v>44502</v>
      </c>
      <c r="V263" s="4505">
        <f t="shared" si="359"/>
        <v>44530</v>
      </c>
      <c r="W263" s="4505">
        <f t="shared" si="359"/>
        <v>44579</v>
      </c>
      <c r="X263" s="4505">
        <f t="shared" si="359"/>
        <v>44607</v>
      </c>
      <c r="Y263" s="4505">
        <f t="shared" si="359"/>
        <v>44642</v>
      </c>
      <c r="Z263" s="4505">
        <f t="shared" si="359"/>
        <v>44670</v>
      </c>
      <c r="AA263" s="4505">
        <f t="shared" si="359"/>
        <v>44698</v>
      </c>
    </row>
    <row r="264" spans="1:27" ht="30" hidden="1" customHeight="1" thickBot="1" x14ac:dyDescent="0.3">
      <c r="A264" s="4682"/>
      <c r="B264" s="4684"/>
      <c r="C264" s="6" t="s">
        <v>6</v>
      </c>
      <c r="D264" s="3983">
        <f t="shared" ref="D264" si="360">D260-14</f>
        <v>43647</v>
      </c>
      <c r="E264" s="3983">
        <v>43647</v>
      </c>
      <c r="F264" s="3983" t="s">
        <v>25</v>
      </c>
      <c r="G264" s="3983">
        <f t="shared" ref="G264:J264" si="361">G260-14</f>
        <v>44062</v>
      </c>
      <c r="H264" s="3983"/>
      <c r="I264" s="3983">
        <f t="shared" si="361"/>
        <v>44090</v>
      </c>
      <c r="J264" s="3983">
        <f t="shared" si="361"/>
        <v>44132</v>
      </c>
      <c r="K264" s="3983" t="s">
        <v>107</v>
      </c>
      <c r="L264" s="3983">
        <f>L260-14</f>
        <v>44168</v>
      </c>
      <c r="M264" s="3983" t="s">
        <v>107</v>
      </c>
      <c r="N264" s="3983" t="s">
        <v>107</v>
      </c>
      <c r="O264" s="3983" t="s">
        <v>107</v>
      </c>
      <c r="P264" s="3983" t="s">
        <v>107</v>
      </c>
      <c r="Q264" s="3983" t="s">
        <v>107</v>
      </c>
      <c r="R264" s="3983" t="s">
        <v>107</v>
      </c>
      <c r="S264" s="3983" t="s">
        <v>107</v>
      </c>
      <c r="T264" s="3983" t="s">
        <v>107</v>
      </c>
      <c r="U264" s="3983" t="s">
        <v>107</v>
      </c>
      <c r="V264" s="3983" t="s">
        <v>107</v>
      </c>
      <c r="W264" s="3983" t="s">
        <v>107</v>
      </c>
      <c r="Z264" s="3983" t="s">
        <v>107</v>
      </c>
    </row>
    <row r="265" spans="1:27" ht="30" hidden="1" customHeight="1" thickBot="1" x14ac:dyDescent="0.3">
      <c r="A265" s="4682"/>
      <c r="B265" s="4684"/>
      <c r="C265" s="6" t="s">
        <v>9</v>
      </c>
      <c r="D265" s="3749"/>
      <c r="E265" s="3749"/>
      <c r="F265" s="3749"/>
      <c r="G265" s="3749"/>
      <c r="H265" s="3749"/>
      <c r="I265" s="3749"/>
    </row>
    <row r="266" spans="1:27" ht="30" hidden="1" customHeight="1" thickBot="1" x14ac:dyDescent="0.3">
      <c r="A266" s="4682"/>
      <c r="B266" s="4684"/>
      <c r="C266" s="605" t="s">
        <v>134</v>
      </c>
      <c r="D266" s="3749"/>
      <c r="E266" s="3749"/>
      <c r="F266" s="3749"/>
      <c r="G266" s="3749"/>
      <c r="H266" s="3749"/>
      <c r="I266" s="3749"/>
    </row>
    <row r="267" spans="1:27" ht="200.1" customHeight="1" thickBot="1" x14ac:dyDescent="0.3">
      <c r="A267" s="4682"/>
      <c r="B267" s="4685"/>
      <c r="C267" s="22" t="s">
        <v>30</v>
      </c>
      <c r="D267" s="4370" t="s">
        <v>981</v>
      </c>
      <c r="E267" s="4370"/>
      <c r="F267" s="4370" t="s">
        <v>981</v>
      </c>
      <c r="G267" s="3939"/>
      <c r="H267" s="3939"/>
      <c r="I267" s="3939"/>
      <c r="J267" s="3939" t="s">
        <v>984</v>
      </c>
      <c r="K267" s="3939" t="s">
        <v>1046</v>
      </c>
      <c r="L267" s="3939" t="s">
        <v>1071</v>
      </c>
      <c r="M267" s="3939"/>
      <c r="N267" s="3939"/>
      <c r="O267" s="3939"/>
      <c r="P267" s="3939"/>
      <c r="Q267" s="3939"/>
      <c r="R267" s="3939"/>
      <c r="S267" s="4370"/>
      <c r="T267" s="3939"/>
      <c r="U267" s="3939"/>
      <c r="V267" s="3939"/>
      <c r="W267" s="3939"/>
      <c r="X267" s="3939" t="s">
        <v>1080</v>
      </c>
      <c r="Y267" s="3939"/>
      <c r="Z267" s="3939"/>
      <c r="AA267" s="3939"/>
    </row>
    <row r="268" spans="1:27" s="1" customFormat="1" ht="30" customHeight="1" x14ac:dyDescent="0.25">
      <c r="A268" s="24"/>
      <c r="B268" s="36"/>
      <c r="C268" s="4"/>
      <c r="S268" s="4527"/>
    </row>
    <row r="269" spans="1:27" s="1" customFormat="1" ht="15" customHeight="1" x14ac:dyDescent="0.25">
      <c r="A269" s="24"/>
      <c r="B269" s="36"/>
      <c r="C269" s="4"/>
      <c r="S269" s="4527"/>
    </row>
    <row r="270" spans="1:27" s="1" customFormat="1" ht="15" customHeight="1" x14ac:dyDescent="0.25">
      <c r="A270" s="24"/>
      <c r="B270" s="36"/>
      <c r="C270" s="4"/>
      <c r="S270" s="4527"/>
    </row>
    <row r="271" spans="1:27" s="1" customFormat="1" ht="15" customHeight="1" x14ac:dyDescent="0.25">
      <c r="A271" s="24"/>
      <c r="B271" s="36"/>
      <c r="C271" s="4"/>
      <c r="S271" s="4527"/>
    </row>
    <row r="272" spans="1:27" s="1" customFormat="1" ht="15" customHeight="1" x14ac:dyDescent="0.25">
      <c r="A272" s="24"/>
      <c r="B272" s="36"/>
      <c r="C272" s="4"/>
      <c r="S272" s="4527"/>
    </row>
    <row r="273" spans="1:27" s="1" customFormat="1" ht="15.75" thickBot="1" x14ac:dyDescent="0.3">
      <c r="A273" s="24"/>
      <c r="B273" s="36"/>
      <c r="C273" s="4"/>
      <c r="K273" s="4465" t="s">
        <v>1034</v>
      </c>
      <c r="L273" s="4465" t="s">
        <v>1035</v>
      </c>
      <c r="M273" s="4465" t="s">
        <v>1035</v>
      </c>
      <c r="N273" s="4465" t="s">
        <v>1034</v>
      </c>
      <c r="O273" s="4465" t="s">
        <v>1035</v>
      </c>
      <c r="P273" s="4465" t="s">
        <v>1034</v>
      </c>
      <c r="Q273" s="4465" t="s">
        <v>1034</v>
      </c>
      <c r="R273" s="4465" t="s">
        <v>1036</v>
      </c>
      <c r="S273" s="4465" t="s">
        <v>1035</v>
      </c>
      <c r="T273" s="4465" t="s">
        <v>1034</v>
      </c>
      <c r="U273" s="4465" t="s">
        <v>1035</v>
      </c>
      <c r="V273" s="4465" t="s">
        <v>1034</v>
      </c>
      <c r="W273" s="4465" t="s">
        <v>1034</v>
      </c>
      <c r="X273" s="4465" t="s">
        <v>1035</v>
      </c>
      <c r="Y273" s="4465" t="s">
        <v>1035</v>
      </c>
      <c r="Z273" s="4465" t="s">
        <v>1034</v>
      </c>
      <c r="AA273" s="4465" t="s">
        <v>1035</v>
      </c>
    </row>
    <row r="274" spans="1:27" ht="30" hidden="1" customHeight="1" x14ac:dyDescent="0.25">
      <c r="A274" s="4689" t="s">
        <v>91</v>
      </c>
      <c r="B274" s="4688" t="s">
        <v>979</v>
      </c>
      <c r="C274" s="312" t="s">
        <v>47</v>
      </c>
      <c r="K274" s="3856">
        <v>44377</v>
      </c>
      <c r="L274" s="3856">
        <v>44407</v>
      </c>
      <c r="M274" s="3856">
        <v>44438</v>
      </c>
      <c r="N274" s="3856">
        <v>44469</v>
      </c>
      <c r="O274" s="4463">
        <v>44499</v>
      </c>
      <c r="P274" s="4463">
        <v>44530</v>
      </c>
      <c r="Q274" s="4463">
        <v>44560</v>
      </c>
      <c r="R274" s="4463">
        <v>44591</v>
      </c>
      <c r="S274" s="4463">
        <v>44620</v>
      </c>
    </row>
    <row r="275" spans="1:27" ht="30" customHeight="1" thickBot="1" x14ac:dyDescent="0.3">
      <c r="A275" s="4690"/>
      <c r="B275" s="4675"/>
      <c r="C275" s="3182" t="s">
        <v>48</v>
      </c>
      <c r="D275" s="3858">
        <v>43860</v>
      </c>
      <c r="E275" s="3856" t="s">
        <v>1030</v>
      </c>
      <c r="F275" s="3859">
        <v>43889</v>
      </c>
      <c r="G275" s="3856">
        <v>43920</v>
      </c>
      <c r="H275" s="3856" t="s">
        <v>1031</v>
      </c>
      <c r="I275" s="3856">
        <v>43951</v>
      </c>
      <c r="J275" s="3856">
        <v>43981</v>
      </c>
      <c r="K275" s="3856">
        <v>44012</v>
      </c>
      <c r="L275" s="3856">
        <v>44407</v>
      </c>
      <c r="M275" s="3856">
        <v>44438</v>
      </c>
      <c r="N275" s="3856">
        <v>44469</v>
      </c>
      <c r="O275" s="4463">
        <v>44499</v>
      </c>
      <c r="P275" s="4463">
        <v>44530</v>
      </c>
      <c r="Q275" s="4463">
        <v>44560</v>
      </c>
      <c r="R275" s="4463">
        <v>44591</v>
      </c>
      <c r="S275" s="4463">
        <v>44620</v>
      </c>
      <c r="T275" s="3856">
        <v>43920</v>
      </c>
      <c r="U275" s="3856">
        <v>43951</v>
      </c>
      <c r="V275" s="4663">
        <v>43981</v>
      </c>
      <c r="W275" s="3856">
        <v>44012</v>
      </c>
      <c r="X275" s="3857">
        <v>44407</v>
      </c>
      <c r="Y275" s="3856">
        <v>44438</v>
      </c>
      <c r="Z275" s="3857">
        <v>44469</v>
      </c>
      <c r="AA275" s="4463">
        <v>44499</v>
      </c>
    </row>
    <row r="276" spans="1:27" s="26" customFormat="1" ht="30" customHeight="1" thickBot="1" x14ac:dyDescent="0.3">
      <c r="A276" s="4690"/>
      <c r="B276" s="4675"/>
      <c r="C276" s="3195" t="s">
        <v>33</v>
      </c>
      <c r="D276" s="3984">
        <f>D260</f>
        <v>43661</v>
      </c>
      <c r="E276" s="3984">
        <f t="shared" ref="E276" si="362">E260</f>
        <v>43661</v>
      </c>
      <c r="F276" s="3984" t="s">
        <v>25</v>
      </c>
      <c r="G276" s="3984">
        <f>G260</f>
        <v>44076</v>
      </c>
      <c r="H276" s="3984"/>
      <c r="I276" s="3984">
        <f t="shared" ref="I276:R276" si="363">I260</f>
        <v>44104</v>
      </c>
      <c r="J276" s="3984">
        <f t="shared" si="363"/>
        <v>44146</v>
      </c>
      <c r="K276" s="3984">
        <f t="shared" si="363"/>
        <v>44154</v>
      </c>
      <c r="L276" s="3984">
        <f t="shared" si="363"/>
        <v>44182</v>
      </c>
      <c r="M276" s="3984">
        <f t="shared" si="363"/>
        <v>44209</v>
      </c>
      <c r="N276" s="3984">
        <f t="shared" si="363"/>
        <v>44237</v>
      </c>
      <c r="O276" s="3984">
        <f t="shared" si="363"/>
        <v>44272</v>
      </c>
      <c r="P276" s="3984">
        <f t="shared" si="363"/>
        <v>44300</v>
      </c>
      <c r="Q276" s="3984">
        <f t="shared" si="363"/>
        <v>44328</v>
      </c>
      <c r="R276" s="3984">
        <f t="shared" si="363"/>
        <v>44356</v>
      </c>
      <c r="S276" s="3984">
        <v>43991</v>
      </c>
      <c r="T276" s="3984">
        <f t="shared" ref="T276:AA276" si="364">T260</f>
        <v>44391</v>
      </c>
      <c r="U276" s="3984">
        <f t="shared" si="364"/>
        <v>44426</v>
      </c>
      <c r="V276" s="3984">
        <f t="shared" si="364"/>
        <v>44454</v>
      </c>
      <c r="W276" s="3984">
        <f t="shared" si="364"/>
        <v>44482</v>
      </c>
      <c r="X276" s="3984">
        <f t="shared" si="364"/>
        <v>44496</v>
      </c>
      <c r="Y276" s="3984">
        <f t="shared" si="364"/>
        <v>44538</v>
      </c>
      <c r="Z276" s="3984">
        <f t="shared" si="364"/>
        <v>44215</v>
      </c>
      <c r="AA276" s="3984">
        <f t="shared" si="364"/>
        <v>44615</v>
      </c>
    </row>
    <row r="277" spans="1:27" s="18" customFormat="1" ht="30" hidden="1" customHeight="1" thickBot="1" x14ac:dyDescent="0.3">
      <c r="A277" s="4690"/>
      <c r="B277" s="4675"/>
      <c r="C277" s="419" t="s">
        <v>17</v>
      </c>
      <c r="D277" s="537"/>
      <c r="E277" s="537"/>
      <c r="F277" s="537"/>
      <c r="G277" s="537"/>
      <c r="H277" s="537"/>
      <c r="I277" s="537"/>
      <c r="J277" s="537"/>
      <c r="S277" s="4545"/>
    </row>
    <row r="278" spans="1:27" s="47" customFormat="1" ht="30" customHeight="1" x14ac:dyDescent="0.25">
      <c r="A278" s="4690"/>
      <c r="B278" s="4675"/>
      <c r="C278" s="135" t="s">
        <v>49</v>
      </c>
      <c r="D278" s="3887">
        <f>D279</f>
        <v>43655</v>
      </c>
      <c r="E278" s="3887">
        <f t="shared" ref="E278:I278" si="365">E279</f>
        <v>43655</v>
      </c>
      <c r="F278" s="3887" t="s">
        <v>25</v>
      </c>
      <c r="G278" s="3887">
        <f>G279</f>
        <v>44070</v>
      </c>
      <c r="H278" s="3887"/>
      <c r="I278" s="3887">
        <f t="shared" si="365"/>
        <v>44098</v>
      </c>
      <c r="J278" s="4668" t="s">
        <v>917</v>
      </c>
      <c r="K278" s="4668" t="s">
        <v>917</v>
      </c>
      <c r="L278" s="3887">
        <f t="shared" ref="L278:M278" si="366">L279</f>
        <v>44175</v>
      </c>
      <c r="M278" s="3887">
        <f t="shared" si="366"/>
        <v>44203</v>
      </c>
      <c r="N278" s="4668" t="s">
        <v>917</v>
      </c>
      <c r="O278" s="3887">
        <f t="shared" ref="O278" si="367">O279</f>
        <v>44266</v>
      </c>
      <c r="P278" s="4668" t="s">
        <v>917</v>
      </c>
      <c r="Q278" s="4668" t="s">
        <v>917</v>
      </c>
      <c r="R278" s="3887">
        <f t="shared" ref="R278:S278" si="368">R279</f>
        <v>44350</v>
      </c>
      <c r="S278" s="3887">
        <f t="shared" si="368"/>
        <v>44350</v>
      </c>
      <c r="T278" s="4668" t="s">
        <v>917</v>
      </c>
      <c r="U278" s="3887">
        <f t="shared" ref="U278" si="369">U279</f>
        <v>44420</v>
      </c>
      <c r="V278" s="4668" t="s">
        <v>917</v>
      </c>
      <c r="W278" s="4668" t="s">
        <v>917</v>
      </c>
      <c r="X278" s="3887">
        <f t="shared" ref="X278:Y278" si="370">X279</f>
        <v>44490</v>
      </c>
      <c r="Y278" s="3887">
        <f t="shared" si="370"/>
        <v>44532</v>
      </c>
      <c r="Z278" s="4668" t="s">
        <v>917</v>
      </c>
      <c r="AA278" s="3887">
        <f t="shared" ref="AA278" si="371">AA279</f>
        <v>44609</v>
      </c>
    </row>
    <row r="279" spans="1:27" s="18" customFormat="1" ht="30" customHeight="1" x14ac:dyDescent="0.25">
      <c r="A279" s="4690"/>
      <c r="B279" s="4675"/>
      <c r="C279" s="136" t="s">
        <v>535</v>
      </c>
      <c r="D279" s="3876">
        <f>D260-6</f>
        <v>43655</v>
      </c>
      <c r="E279" s="3876">
        <f>E260-6</f>
        <v>43655</v>
      </c>
      <c r="F279" s="3876" t="s">
        <v>25</v>
      </c>
      <c r="G279" s="3876">
        <f>G260-6</f>
        <v>44070</v>
      </c>
      <c r="H279" s="3876"/>
      <c r="I279" s="3876">
        <f>I260-6</f>
        <v>44098</v>
      </c>
      <c r="J279" s="4669"/>
      <c r="K279" s="4669"/>
      <c r="L279" s="3876">
        <f>L260-7</f>
        <v>44175</v>
      </c>
      <c r="M279" s="3876">
        <f>M260-6</f>
        <v>44203</v>
      </c>
      <c r="N279" s="4669"/>
      <c r="O279" s="3876">
        <f>O260-6</f>
        <v>44266</v>
      </c>
      <c r="P279" s="4669"/>
      <c r="Q279" s="4669"/>
      <c r="R279" s="3876">
        <f>R260-6</f>
        <v>44350</v>
      </c>
      <c r="S279" s="3876">
        <v>44350</v>
      </c>
      <c r="T279" s="4669"/>
      <c r="U279" s="3876">
        <f>U260-6</f>
        <v>44420</v>
      </c>
      <c r="V279" s="4669"/>
      <c r="W279" s="4669"/>
      <c r="X279" s="3876">
        <f t="shared" ref="X279:Y279" si="372">X260-6</f>
        <v>44490</v>
      </c>
      <c r="Y279" s="3876">
        <f t="shared" si="372"/>
        <v>44532</v>
      </c>
      <c r="Z279" s="4669"/>
      <c r="AA279" s="3876">
        <f>AA260-6</f>
        <v>44609</v>
      </c>
    </row>
    <row r="280" spans="1:27" s="18" customFormat="1" ht="30" hidden="1" customHeight="1" x14ac:dyDescent="0.25">
      <c r="A280" s="4690"/>
      <c r="B280" s="4675"/>
      <c r="C280" s="136" t="s">
        <v>156</v>
      </c>
      <c r="D280" s="3876"/>
      <c r="E280" s="3876"/>
      <c r="F280" s="3876" t="s">
        <v>25</v>
      </c>
      <c r="G280" s="3876"/>
      <c r="H280" s="3876"/>
      <c r="I280" s="3876"/>
      <c r="J280" s="4669"/>
      <c r="K280" s="4669"/>
      <c r="L280" s="3876"/>
      <c r="M280" s="3876"/>
      <c r="N280" s="4669"/>
      <c r="O280" s="3876"/>
      <c r="P280" s="4669"/>
      <c r="Q280" s="4669"/>
      <c r="R280" s="3876"/>
      <c r="S280" s="3876"/>
      <c r="T280" s="4669"/>
      <c r="U280" s="3876"/>
      <c r="V280" s="4669"/>
      <c r="W280" s="4669"/>
      <c r="X280" s="3876"/>
      <c r="Y280" s="3876"/>
      <c r="Z280" s="4669"/>
      <c r="AA280" s="3876"/>
    </row>
    <row r="281" spans="1:27" s="4585" customFormat="1" ht="30" customHeight="1" x14ac:dyDescent="0.25">
      <c r="A281" s="4690"/>
      <c r="B281" s="4675"/>
      <c r="C281" s="4577" t="s">
        <v>1062</v>
      </c>
      <c r="D281" s="4511"/>
      <c r="E281" s="4511"/>
      <c r="F281" s="4511"/>
      <c r="G281" s="4511"/>
      <c r="H281" s="4511"/>
      <c r="I281" s="4511"/>
      <c r="J281" s="4669"/>
      <c r="K281" s="4669"/>
      <c r="L281" s="4511">
        <f>L279-3</f>
        <v>44172</v>
      </c>
      <c r="M281" s="4511">
        <f>M279-3</f>
        <v>44200</v>
      </c>
      <c r="N281" s="4669"/>
      <c r="O281" s="4511">
        <f>O279-3</f>
        <v>44263</v>
      </c>
      <c r="P281" s="4669"/>
      <c r="Q281" s="4669"/>
      <c r="R281" s="4515">
        <f>R279-10</f>
        <v>44340</v>
      </c>
      <c r="S281" s="4511">
        <f>S279-3</f>
        <v>44347</v>
      </c>
      <c r="T281" s="4669"/>
      <c r="U281" s="4511">
        <f>U279-3</f>
        <v>44417</v>
      </c>
      <c r="V281" s="4669"/>
      <c r="W281" s="4669"/>
      <c r="X281" s="4511">
        <f t="shared" ref="X281:Y281" si="373">X279-3</f>
        <v>44487</v>
      </c>
      <c r="Y281" s="4511">
        <f t="shared" si="373"/>
        <v>44529</v>
      </c>
      <c r="Z281" s="4669"/>
      <c r="AA281" s="4511">
        <f>AA279-3</f>
        <v>44606</v>
      </c>
    </row>
    <row r="282" spans="1:27" s="4585" customFormat="1" ht="30" customHeight="1" x14ac:dyDescent="0.25">
      <c r="A282" s="4690"/>
      <c r="B282" s="4675"/>
      <c r="C282" s="4577" t="s">
        <v>1061</v>
      </c>
      <c r="D282" s="4511"/>
      <c r="E282" s="4511"/>
      <c r="F282" s="4511"/>
      <c r="G282" s="4511"/>
      <c r="H282" s="4511"/>
      <c r="I282" s="4511"/>
      <c r="J282" s="4669"/>
      <c r="K282" s="4669"/>
      <c r="L282" s="4511">
        <f>L281-7</f>
        <v>44165</v>
      </c>
      <c r="M282" s="4511">
        <f>M281-7</f>
        <v>44193</v>
      </c>
      <c r="N282" s="4669"/>
      <c r="O282" s="4511">
        <f>O281-7</f>
        <v>44256</v>
      </c>
      <c r="P282" s="4669"/>
      <c r="Q282" s="4669"/>
      <c r="R282" s="4511">
        <f>R281-7</f>
        <v>44333</v>
      </c>
      <c r="S282" s="4511">
        <f>S281-7</f>
        <v>44340</v>
      </c>
      <c r="T282" s="4669"/>
      <c r="U282" s="4511">
        <f>U281-7</f>
        <v>44410</v>
      </c>
      <c r="V282" s="4669"/>
      <c r="W282" s="4669"/>
      <c r="X282" s="4511">
        <f t="shared" ref="X282:Y283" si="374">X281-7</f>
        <v>44480</v>
      </c>
      <c r="Y282" s="4511">
        <f t="shared" si="374"/>
        <v>44522</v>
      </c>
      <c r="Z282" s="4669"/>
      <c r="AA282" s="4511">
        <f>AA281-7</f>
        <v>44599</v>
      </c>
    </row>
    <row r="283" spans="1:27" s="4585" customFormat="1" ht="30" customHeight="1" x14ac:dyDescent="0.25">
      <c r="A283" s="4690"/>
      <c r="B283" s="4675"/>
      <c r="C283" s="4577" t="s">
        <v>1050</v>
      </c>
      <c r="D283" s="4511"/>
      <c r="E283" s="4511"/>
      <c r="F283" s="4511"/>
      <c r="G283" s="4511"/>
      <c r="H283" s="4511"/>
      <c r="I283" s="4511"/>
      <c r="J283" s="4669"/>
      <c r="K283" s="4669"/>
      <c r="L283" s="4511">
        <f>L282-7</f>
        <v>44158</v>
      </c>
      <c r="M283" s="4511">
        <f>M282-7</f>
        <v>44186</v>
      </c>
      <c r="N283" s="4669"/>
      <c r="O283" s="4511">
        <f>O282-7</f>
        <v>44249</v>
      </c>
      <c r="P283" s="4669"/>
      <c r="Q283" s="4669"/>
      <c r="R283" s="4511">
        <f>R282-7</f>
        <v>44326</v>
      </c>
      <c r="S283" s="4511">
        <f>S282-7</f>
        <v>44333</v>
      </c>
      <c r="T283" s="4669"/>
      <c r="U283" s="4511">
        <f>U282-7</f>
        <v>44403</v>
      </c>
      <c r="V283" s="4669"/>
      <c r="W283" s="4669"/>
      <c r="X283" s="4511">
        <f t="shared" si="374"/>
        <v>44473</v>
      </c>
      <c r="Y283" s="4511">
        <f t="shared" si="374"/>
        <v>44515</v>
      </c>
      <c r="Z283" s="4669"/>
      <c r="AA283" s="4511">
        <f>AA282-7</f>
        <v>44592</v>
      </c>
    </row>
    <row r="284" spans="1:27" s="18" customFormat="1" ht="30" customHeight="1" x14ac:dyDescent="0.25">
      <c r="A284" s="4690"/>
      <c r="B284" s="4675"/>
      <c r="C284" s="136" t="s">
        <v>77</v>
      </c>
      <c r="D284" s="3876">
        <f>D279</f>
        <v>43655</v>
      </c>
      <c r="E284" s="3876">
        <f t="shared" ref="E284" si="375">E279</f>
        <v>43655</v>
      </c>
      <c r="F284" s="3876" t="s">
        <v>25</v>
      </c>
      <c r="G284" s="3876">
        <f>G279</f>
        <v>44070</v>
      </c>
      <c r="H284" s="3876"/>
      <c r="I284" s="3876">
        <f t="shared" ref="I284" si="376">I279</f>
        <v>44098</v>
      </c>
      <c r="J284" s="4669"/>
      <c r="K284" s="4669"/>
      <c r="L284" s="3876">
        <f t="shared" ref="L284:M284" si="377">L279</f>
        <v>44175</v>
      </c>
      <c r="M284" s="3876">
        <f t="shared" si="377"/>
        <v>44203</v>
      </c>
      <c r="N284" s="4669"/>
      <c r="O284" s="3876">
        <f t="shared" ref="O284" si="378">O279</f>
        <v>44266</v>
      </c>
      <c r="P284" s="4669"/>
      <c r="Q284" s="4669"/>
      <c r="R284" s="3876">
        <f t="shared" ref="R284:S284" si="379">R279</f>
        <v>44350</v>
      </c>
      <c r="S284" s="3876">
        <f t="shared" si="379"/>
        <v>44350</v>
      </c>
      <c r="T284" s="4669"/>
      <c r="U284" s="3876">
        <f t="shared" ref="U284" si="380">U279</f>
        <v>44420</v>
      </c>
      <c r="V284" s="4669"/>
      <c r="W284" s="4669"/>
      <c r="X284" s="3876">
        <f t="shared" ref="X284:Y284" si="381">X279</f>
        <v>44490</v>
      </c>
      <c r="Y284" s="3876">
        <f t="shared" si="381"/>
        <v>44532</v>
      </c>
      <c r="Z284" s="4669"/>
      <c r="AA284" s="3876">
        <f t="shared" ref="AA284" si="382">AA279</f>
        <v>44609</v>
      </c>
    </row>
    <row r="285" spans="1:27" s="18" customFormat="1" ht="30" customHeight="1" x14ac:dyDescent="0.25">
      <c r="A285" s="4690"/>
      <c r="B285" s="4675"/>
      <c r="C285" s="136" t="s">
        <v>76</v>
      </c>
      <c r="D285" s="3876">
        <f>D289+14</f>
        <v>43635</v>
      </c>
      <c r="E285" s="3876">
        <f t="shared" ref="E285" si="383">E289+14</f>
        <v>43648</v>
      </c>
      <c r="F285" s="3876" t="s">
        <v>25</v>
      </c>
      <c r="G285" s="3876">
        <f>G289+14</f>
        <v>44064</v>
      </c>
      <c r="H285" s="3876"/>
      <c r="I285" s="3876">
        <f t="shared" ref="I285" si="384">I289+14</f>
        <v>44092</v>
      </c>
      <c r="J285" s="4669"/>
      <c r="K285" s="4669"/>
      <c r="L285" s="3876">
        <f t="shared" ref="L285:M285" si="385">L289+14</f>
        <v>44169</v>
      </c>
      <c r="M285" s="3876">
        <f t="shared" si="385"/>
        <v>44190</v>
      </c>
      <c r="N285" s="4669"/>
      <c r="O285" s="3876">
        <f t="shared" ref="O285" si="386">O289+14</f>
        <v>44260</v>
      </c>
      <c r="P285" s="4669"/>
      <c r="Q285" s="4669"/>
      <c r="R285" s="3876">
        <f t="shared" ref="R285:S285" si="387">R289+14</f>
        <v>44330</v>
      </c>
      <c r="S285" s="3876">
        <f t="shared" si="387"/>
        <v>44337</v>
      </c>
      <c r="T285" s="4669"/>
      <c r="U285" s="3876">
        <f t="shared" ref="U285" si="388">U289+14</f>
        <v>44414</v>
      </c>
      <c r="V285" s="4669"/>
      <c r="W285" s="4669"/>
      <c r="X285" s="3876">
        <f t="shared" ref="X285:Y285" si="389">X289+14</f>
        <v>44484</v>
      </c>
      <c r="Y285" s="3876">
        <f t="shared" si="389"/>
        <v>44526</v>
      </c>
      <c r="Z285" s="4669"/>
      <c r="AA285" s="3876">
        <f t="shared" ref="AA285" si="390">AA289+14</f>
        <v>44589</v>
      </c>
    </row>
    <row r="286" spans="1:27" s="18" customFormat="1" ht="30" hidden="1" customHeight="1" x14ac:dyDescent="0.25">
      <c r="A286" s="4690"/>
      <c r="B286" s="4675"/>
      <c r="C286" s="136" t="s">
        <v>86</v>
      </c>
      <c r="D286" s="3891"/>
      <c r="E286" s="3891"/>
      <c r="F286" s="3891" t="s">
        <v>25</v>
      </c>
      <c r="G286" s="3891"/>
      <c r="H286" s="3891"/>
      <c r="I286" s="3891"/>
      <c r="J286" s="4669"/>
      <c r="K286" s="4669"/>
      <c r="L286" s="3891"/>
      <c r="M286" s="3891"/>
      <c r="N286" s="4669"/>
      <c r="O286" s="3891"/>
      <c r="P286" s="4669"/>
      <c r="Q286" s="4669"/>
      <c r="R286" s="3891"/>
      <c r="S286" s="3891"/>
      <c r="T286" s="4669"/>
      <c r="U286" s="3891"/>
      <c r="V286" s="4669"/>
      <c r="W286" s="4669"/>
      <c r="X286" s="3891"/>
      <c r="Y286" s="3891"/>
      <c r="Z286" s="4669"/>
      <c r="AA286" s="3891"/>
    </row>
    <row r="287" spans="1:27" s="18" customFormat="1" ht="30" customHeight="1" x14ac:dyDescent="0.25">
      <c r="A287" s="4690"/>
      <c r="B287" s="4675"/>
      <c r="C287" s="136" t="s">
        <v>80</v>
      </c>
      <c r="D287" s="3891">
        <f>D289+14</f>
        <v>43635</v>
      </c>
      <c r="E287" s="3891">
        <f t="shared" ref="E287" si="391">E289+14</f>
        <v>43648</v>
      </c>
      <c r="F287" s="3891" t="s">
        <v>25</v>
      </c>
      <c r="G287" s="3891">
        <f>G289+14</f>
        <v>44064</v>
      </c>
      <c r="H287" s="3891"/>
      <c r="I287" s="3891">
        <f t="shared" ref="I287" si="392">I289+14</f>
        <v>44092</v>
      </c>
      <c r="J287" s="4669"/>
      <c r="K287" s="4669"/>
      <c r="L287" s="3891">
        <f t="shared" ref="L287:M287" si="393">L289+14</f>
        <v>44169</v>
      </c>
      <c r="M287" s="3891">
        <f t="shared" si="393"/>
        <v>44190</v>
      </c>
      <c r="N287" s="4669"/>
      <c r="O287" s="3891">
        <f t="shared" ref="O287" si="394">O289+14</f>
        <v>44260</v>
      </c>
      <c r="P287" s="4669"/>
      <c r="Q287" s="4669"/>
      <c r="R287" s="3891">
        <f t="shared" ref="R287:S287" si="395">R289+14</f>
        <v>44330</v>
      </c>
      <c r="S287" s="3891">
        <f t="shared" si="395"/>
        <v>44337</v>
      </c>
      <c r="T287" s="4669"/>
      <c r="U287" s="3891">
        <f t="shared" ref="U287" si="396">U289+14</f>
        <v>44414</v>
      </c>
      <c r="V287" s="4669"/>
      <c r="W287" s="4669"/>
      <c r="X287" s="3891">
        <f t="shared" ref="X287:Y287" si="397">X289+14</f>
        <v>44484</v>
      </c>
      <c r="Y287" s="3891">
        <f t="shared" si="397"/>
        <v>44526</v>
      </c>
      <c r="Z287" s="4669"/>
      <c r="AA287" s="3891">
        <f t="shared" ref="AA287" si="398">AA289+14</f>
        <v>44589</v>
      </c>
    </row>
    <row r="288" spans="1:27" s="18" customFormat="1" ht="30" customHeight="1" x14ac:dyDescent="0.25">
      <c r="A288" s="4690"/>
      <c r="B288" s="4675"/>
      <c r="C288" s="1668" t="s">
        <v>571</v>
      </c>
      <c r="D288" s="3864">
        <f>D276-16</f>
        <v>43645</v>
      </c>
      <c r="E288" s="3864">
        <f t="shared" ref="E288" si="399">E276-16</f>
        <v>43645</v>
      </c>
      <c r="F288" s="3864" t="s">
        <v>25</v>
      </c>
      <c r="G288" s="3864">
        <f>G276-16</f>
        <v>44060</v>
      </c>
      <c r="H288" s="3864"/>
      <c r="I288" s="3864">
        <f t="shared" ref="I288" si="400">I276-16</f>
        <v>44088</v>
      </c>
      <c r="J288" s="4669"/>
      <c r="K288" s="4669"/>
      <c r="L288" s="3864">
        <f t="shared" ref="L288:M288" si="401">L276-16</f>
        <v>44166</v>
      </c>
      <c r="M288" s="3864">
        <f t="shared" si="401"/>
        <v>44193</v>
      </c>
      <c r="N288" s="4669"/>
      <c r="O288" s="3864">
        <f t="shared" ref="O288" si="402">O276-16</f>
        <v>44256</v>
      </c>
      <c r="P288" s="4669"/>
      <c r="Q288" s="4669"/>
      <c r="R288" s="3864">
        <f t="shared" ref="R288:S288" si="403">R276-16</f>
        <v>44340</v>
      </c>
      <c r="S288" s="3864">
        <f t="shared" si="403"/>
        <v>43975</v>
      </c>
      <c r="T288" s="4669"/>
      <c r="U288" s="3864">
        <f t="shared" ref="U288" si="404">U276-16</f>
        <v>44410</v>
      </c>
      <c r="V288" s="4669"/>
      <c r="W288" s="4669"/>
      <c r="X288" s="3864">
        <f t="shared" ref="X288:Y288" si="405">X276-16</f>
        <v>44480</v>
      </c>
      <c r="Y288" s="3864">
        <f t="shared" si="405"/>
        <v>44522</v>
      </c>
      <c r="Z288" s="4669"/>
      <c r="AA288" s="3864">
        <f t="shared" ref="AA288" si="406">AA276-16</f>
        <v>44599</v>
      </c>
    </row>
    <row r="289" spans="1:27" s="18" customFormat="1" ht="30" customHeight="1" x14ac:dyDescent="0.25">
      <c r="A289" s="4690"/>
      <c r="B289" s="4675"/>
      <c r="C289" s="1699" t="s">
        <v>885</v>
      </c>
      <c r="D289" s="4344">
        <f>D279-34</f>
        <v>43621</v>
      </c>
      <c r="E289" s="3920">
        <f>E279-21</f>
        <v>43634</v>
      </c>
      <c r="F289" s="3920" t="s">
        <v>25</v>
      </c>
      <c r="G289" s="4344">
        <f>G279-20</f>
        <v>44050</v>
      </c>
      <c r="H289" s="4344"/>
      <c r="I289" s="4349">
        <f>I279-20</f>
        <v>44078</v>
      </c>
      <c r="J289" s="4669"/>
      <c r="K289" s="4669"/>
      <c r="L289" s="4349">
        <f t="shared" ref="L289" si="407">L279-20</f>
        <v>44155</v>
      </c>
      <c r="M289" s="4344">
        <f>M279-27</f>
        <v>44176</v>
      </c>
      <c r="N289" s="4669"/>
      <c r="O289" s="4349">
        <f>O279-20</f>
        <v>44246</v>
      </c>
      <c r="P289" s="4669"/>
      <c r="Q289" s="4669"/>
      <c r="R289" s="4344">
        <f>R279-34</f>
        <v>44316</v>
      </c>
      <c r="S289" s="4344">
        <f>S279-27</f>
        <v>44323</v>
      </c>
      <c r="T289" s="4669"/>
      <c r="U289" s="4349">
        <f>U279-20</f>
        <v>44400</v>
      </c>
      <c r="V289" s="4669"/>
      <c r="W289" s="4669"/>
      <c r="X289" s="4349">
        <f t="shared" ref="X289:Y289" si="408">X279-20</f>
        <v>44470</v>
      </c>
      <c r="Y289" s="4349">
        <f t="shared" si="408"/>
        <v>44512</v>
      </c>
      <c r="Z289" s="4669"/>
      <c r="AA289" s="4344">
        <f>AA279-34</f>
        <v>44575</v>
      </c>
    </row>
    <row r="290" spans="1:27" s="18" customFormat="1" ht="30" hidden="1" customHeight="1" x14ac:dyDescent="0.25">
      <c r="A290" s="4690"/>
      <c r="B290" s="4675"/>
      <c r="C290" s="1699" t="s">
        <v>155</v>
      </c>
      <c r="D290" s="4349"/>
      <c r="E290" s="3870"/>
      <c r="F290" s="3870" t="s">
        <v>25</v>
      </c>
      <c r="G290" s="4349"/>
      <c r="H290" s="4349"/>
      <c r="I290" s="4349"/>
      <c r="J290" s="4669"/>
      <c r="K290" s="4669"/>
      <c r="L290" s="4349"/>
      <c r="M290" s="4349"/>
      <c r="N290" s="4669"/>
      <c r="O290" s="4349"/>
      <c r="P290" s="4669"/>
      <c r="Q290" s="4669"/>
      <c r="R290" s="4349"/>
      <c r="S290" s="4349"/>
      <c r="T290" s="4669"/>
      <c r="U290" s="4349"/>
      <c r="V290" s="4669"/>
      <c r="W290" s="4669"/>
      <c r="X290" s="4349"/>
      <c r="Y290" s="4349"/>
      <c r="Z290" s="4669"/>
      <c r="AA290" s="4349"/>
    </row>
    <row r="291" spans="1:27" s="18" customFormat="1" ht="30" customHeight="1" x14ac:dyDescent="0.25">
      <c r="A291" s="4690"/>
      <c r="B291" s="4675"/>
      <c r="C291" s="139" t="s">
        <v>45</v>
      </c>
      <c r="D291" s="4350">
        <f>D289</f>
        <v>43621</v>
      </c>
      <c r="E291" s="3887">
        <f t="shared" ref="E291" si="409">E289</f>
        <v>43634</v>
      </c>
      <c r="F291" s="3887" t="s">
        <v>25</v>
      </c>
      <c r="G291" s="4350">
        <f>G289</f>
        <v>44050</v>
      </c>
      <c r="H291" s="4350"/>
      <c r="I291" s="4350">
        <f t="shared" ref="I291" si="410">I289</f>
        <v>44078</v>
      </c>
      <c r="J291" s="4669"/>
      <c r="K291" s="4669"/>
      <c r="L291" s="4350">
        <f t="shared" ref="L291:M291" si="411">L289</f>
        <v>44155</v>
      </c>
      <c r="M291" s="4350">
        <f t="shared" si="411"/>
        <v>44176</v>
      </c>
      <c r="N291" s="4669"/>
      <c r="O291" s="4350">
        <f t="shared" ref="O291" si="412">O289</f>
        <v>44246</v>
      </c>
      <c r="P291" s="4669"/>
      <c r="Q291" s="4669"/>
      <c r="R291" s="4350">
        <f t="shared" ref="R291:S291" si="413">R289</f>
        <v>44316</v>
      </c>
      <c r="S291" s="4350">
        <f t="shared" si="413"/>
        <v>44323</v>
      </c>
      <c r="T291" s="4669"/>
      <c r="U291" s="4350">
        <f t="shared" ref="U291" si="414">U289</f>
        <v>44400</v>
      </c>
      <c r="V291" s="4669"/>
      <c r="W291" s="4669"/>
      <c r="X291" s="4350">
        <f t="shared" ref="X291:Y291" si="415">X289</f>
        <v>44470</v>
      </c>
      <c r="Y291" s="4350">
        <f t="shared" si="415"/>
        <v>44512</v>
      </c>
      <c r="Z291" s="4669"/>
      <c r="AA291" s="4350">
        <f t="shared" ref="AA291" si="416">AA289</f>
        <v>44575</v>
      </c>
    </row>
    <row r="292" spans="1:27" s="18" customFormat="1" ht="30" customHeight="1" x14ac:dyDescent="0.25">
      <c r="A292" s="4690"/>
      <c r="B292" s="4675"/>
      <c r="C292" s="1699" t="s">
        <v>886</v>
      </c>
      <c r="D292" s="4349">
        <f>D289-4</f>
        <v>43617</v>
      </c>
      <c r="E292" s="3920">
        <f>E289-6</f>
        <v>43628</v>
      </c>
      <c r="F292" s="3920" t="s">
        <v>25</v>
      </c>
      <c r="G292" s="4349">
        <f>G289-4</f>
        <v>44046</v>
      </c>
      <c r="H292" s="4349"/>
      <c r="I292" s="4349">
        <f>I289-4</f>
        <v>44074</v>
      </c>
      <c r="J292" s="4669"/>
      <c r="K292" s="4669"/>
      <c r="L292" s="4349">
        <f t="shared" ref="L292:M292" si="417">L289-4</f>
        <v>44151</v>
      </c>
      <c r="M292" s="4349">
        <f t="shared" si="417"/>
        <v>44172</v>
      </c>
      <c r="N292" s="4669"/>
      <c r="O292" s="4349">
        <f>O289-4</f>
        <v>44242</v>
      </c>
      <c r="P292" s="4669"/>
      <c r="Q292" s="4669"/>
      <c r="R292" s="4349">
        <f>R289-4</f>
        <v>44312</v>
      </c>
      <c r="S292" s="4349">
        <f>S289-4</f>
        <v>44319</v>
      </c>
      <c r="T292" s="4669"/>
      <c r="U292" s="4349">
        <f>U289-4</f>
        <v>44396</v>
      </c>
      <c r="V292" s="4669"/>
      <c r="W292" s="4669"/>
      <c r="X292" s="4349">
        <f t="shared" ref="X292:Y292" si="418">X289-4</f>
        <v>44466</v>
      </c>
      <c r="Y292" s="4349">
        <f t="shared" si="418"/>
        <v>44508</v>
      </c>
      <c r="Z292" s="4669"/>
      <c r="AA292" s="4349">
        <f>AA289-4</f>
        <v>44571</v>
      </c>
    </row>
    <row r="293" spans="1:27" s="18" customFormat="1" ht="30" hidden="1" customHeight="1" x14ac:dyDescent="0.25">
      <c r="A293" s="4690"/>
      <c r="B293" s="4675"/>
      <c r="C293" s="138" t="s">
        <v>61</v>
      </c>
      <c r="D293" s="3994"/>
      <c r="E293" s="3994"/>
      <c r="F293" s="3994" t="s">
        <v>25</v>
      </c>
      <c r="G293" s="3994"/>
      <c r="H293" s="3994"/>
      <c r="I293" s="3994"/>
      <c r="J293" s="4669"/>
      <c r="K293" s="4669"/>
      <c r="L293" s="3994"/>
      <c r="M293" s="3994"/>
      <c r="N293" s="4669"/>
      <c r="O293" s="3994"/>
      <c r="P293" s="4669"/>
      <c r="Q293" s="4669"/>
      <c r="R293" s="3994"/>
      <c r="S293" s="3994"/>
      <c r="T293" s="4669"/>
      <c r="U293" s="3994"/>
      <c r="V293" s="4669"/>
      <c r="W293" s="4669"/>
      <c r="X293" s="3994"/>
      <c r="Y293" s="3994"/>
      <c r="Z293" s="4669"/>
      <c r="AA293" s="3994"/>
    </row>
    <row r="294" spans="1:27" s="18" customFormat="1" ht="30" hidden="1" customHeight="1" thickBot="1" x14ac:dyDescent="0.3">
      <c r="A294" s="4690"/>
      <c r="B294" s="4675"/>
      <c r="C294" s="139"/>
      <c r="D294" s="3876"/>
      <c r="E294" s="3876"/>
      <c r="F294" s="3876" t="s">
        <v>25</v>
      </c>
      <c r="G294" s="3876"/>
      <c r="H294" s="3876"/>
      <c r="I294" s="3876"/>
      <c r="J294" s="4669"/>
      <c r="K294" s="4669"/>
      <c r="L294" s="3876"/>
      <c r="M294" s="3876"/>
      <c r="N294" s="4669"/>
      <c r="O294" s="3876"/>
      <c r="P294" s="4669"/>
      <c r="Q294" s="4669"/>
      <c r="R294" s="3876"/>
      <c r="S294" s="3876"/>
      <c r="T294" s="4669"/>
      <c r="U294" s="3876"/>
      <c r="V294" s="4669"/>
      <c r="W294" s="4669"/>
      <c r="X294" s="3876"/>
      <c r="Y294" s="3876"/>
      <c r="Z294" s="4669"/>
      <c r="AA294" s="3876"/>
    </row>
    <row r="295" spans="1:27" s="18" customFormat="1" ht="30" hidden="1" customHeight="1" thickBot="1" x14ac:dyDescent="0.3">
      <c r="A295" s="4690"/>
      <c r="B295" s="4675"/>
      <c r="C295" s="141" t="s">
        <v>758</v>
      </c>
      <c r="D295" s="3897"/>
      <c r="E295" s="3897"/>
      <c r="F295" s="3897" t="s">
        <v>25</v>
      </c>
      <c r="G295" s="3897"/>
      <c r="H295" s="3897"/>
      <c r="I295" s="3897"/>
      <c r="J295" s="4669"/>
      <c r="K295" s="4669"/>
      <c r="L295" s="3897"/>
      <c r="M295" s="3897"/>
      <c r="N295" s="4669"/>
      <c r="O295" s="3897"/>
      <c r="P295" s="4669"/>
      <c r="Q295" s="4669"/>
      <c r="R295" s="3897"/>
      <c r="S295" s="3897"/>
      <c r="T295" s="4669"/>
      <c r="U295" s="3897"/>
      <c r="V295" s="4669"/>
      <c r="W295" s="4669"/>
      <c r="X295" s="3897"/>
      <c r="Y295" s="3897"/>
      <c r="Z295" s="4669"/>
      <c r="AA295" s="3897"/>
    </row>
    <row r="296" spans="1:27" s="18" customFormat="1" ht="30" customHeight="1" thickBot="1" x14ac:dyDescent="0.3">
      <c r="A296" s="4690"/>
      <c r="B296" s="4675"/>
      <c r="C296" s="1711" t="s">
        <v>131</v>
      </c>
      <c r="D296" s="3882">
        <f>D303+2</f>
        <v>43612</v>
      </c>
      <c r="E296" s="3882">
        <f>E303+2</f>
        <v>43626</v>
      </c>
      <c r="F296" s="3882" t="s">
        <v>25</v>
      </c>
      <c r="G296" s="3882">
        <f>G303+2</f>
        <v>44041</v>
      </c>
      <c r="H296" s="3882"/>
      <c r="I296" s="3882">
        <f t="shared" ref="I296" si="419">I303+2</f>
        <v>44069</v>
      </c>
      <c r="J296" s="4669"/>
      <c r="K296" s="4669"/>
      <c r="L296" s="3882">
        <f t="shared" ref="L296:M296" si="420">L303+2</f>
        <v>44153</v>
      </c>
      <c r="M296" s="3882">
        <f t="shared" si="420"/>
        <v>44167</v>
      </c>
      <c r="N296" s="4669"/>
      <c r="O296" s="3882">
        <f t="shared" ref="O296" si="421">O303+2</f>
        <v>44237</v>
      </c>
      <c r="P296" s="4669"/>
      <c r="Q296" s="4669"/>
      <c r="R296" s="3882">
        <f t="shared" ref="R296:S296" si="422">R303+2</f>
        <v>44307</v>
      </c>
      <c r="S296" s="3882">
        <f t="shared" si="422"/>
        <v>44314</v>
      </c>
      <c r="T296" s="4669"/>
      <c r="U296" s="3882">
        <f t="shared" ref="U296" si="423">U303+2</f>
        <v>44391</v>
      </c>
      <c r="V296" s="4669"/>
      <c r="W296" s="4669"/>
      <c r="X296" s="3882">
        <f t="shared" ref="X296:Y296" si="424">X303+2</f>
        <v>44461</v>
      </c>
      <c r="Y296" s="3882">
        <f t="shared" si="424"/>
        <v>44503</v>
      </c>
      <c r="Z296" s="4669"/>
      <c r="AA296" s="3882">
        <f t="shared" ref="AA296" si="425">AA303+2</f>
        <v>44566</v>
      </c>
    </row>
    <row r="297" spans="1:27" ht="30" customHeight="1" thickBot="1" x14ac:dyDescent="0.3">
      <c r="A297" s="4690"/>
      <c r="B297" s="4675"/>
      <c r="C297" s="860" t="s">
        <v>148</v>
      </c>
      <c r="D297" s="3878">
        <f>D299</f>
        <v>43618</v>
      </c>
      <c r="E297" s="3878">
        <f t="shared" ref="E297:E298" si="426">E299</f>
        <v>43632</v>
      </c>
      <c r="F297" s="3878" t="s">
        <v>25</v>
      </c>
      <c r="G297" s="3878">
        <f>G299</f>
        <v>44047</v>
      </c>
      <c r="H297" s="3878"/>
      <c r="I297" s="3878">
        <f t="shared" ref="I297:I298" si="427">I299</f>
        <v>44075</v>
      </c>
      <c r="J297" s="4669"/>
      <c r="K297" s="4669"/>
      <c r="L297" s="3878">
        <f t="shared" ref="L297:M298" si="428">L299</f>
        <v>44159</v>
      </c>
      <c r="M297" s="3878">
        <f t="shared" si="428"/>
        <v>44173</v>
      </c>
      <c r="N297" s="4669"/>
      <c r="O297" s="3878">
        <f t="shared" ref="O297:O298" si="429">O299</f>
        <v>44243</v>
      </c>
      <c r="P297" s="4669"/>
      <c r="Q297" s="4669"/>
      <c r="R297" s="3878">
        <f t="shared" ref="R297:S298" si="430">R299</f>
        <v>44313</v>
      </c>
      <c r="S297" s="3878">
        <f t="shared" si="430"/>
        <v>44320</v>
      </c>
      <c r="T297" s="4669"/>
      <c r="U297" s="3878">
        <f t="shared" ref="U297:U298" si="431">U299</f>
        <v>44397</v>
      </c>
      <c r="V297" s="4669"/>
      <c r="W297" s="4669"/>
      <c r="X297" s="3878">
        <f t="shared" ref="X297:Y298" si="432">X299</f>
        <v>44467</v>
      </c>
      <c r="Y297" s="3878">
        <f t="shared" si="432"/>
        <v>44509</v>
      </c>
      <c r="Z297" s="4669"/>
      <c r="AA297" s="3878">
        <f t="shared" ref="AA297:AA298" si="433">AA299</f>
        <v>44572</v>
      </c>
    </row>
    <row r="298" spans="1:27" ht="30" customHeight="1" thickBot="1" x14ac:dyDescent="0.3">
      <c r="A298" s="4690"/>
      <c r="B298" s="4675"/>
      <c r="C298" s="860" t="s">
        <v>149</v>
      </c>
      <c r="D298" s="3878">
        <f>D300</f>
        <v>43614</v>
      </c>
      <c r="E298" s="3878">
        <f t="shared" si="426"/>
        <v>43628</v>
      </c>
      <c r="F298" s="3878" t="s">
        <v>25</v>
      </c>
      <c r="G298" s="3878">
        <f>G300</f>
        <v>44043</v>
      </c>
      <c r="H298" s="3878"/>
      <c r="I298" s="3878">
        <f t="shared" si="427"/>
        <v>44071</v>
      </c>
      <c r="J298" s="4669"/>
      <c r="K298" s="4669"/>
      <c r="L298" s="3878">
        <f t="shared" si="428"/>
        <v>44155</v>
      </c>
      <c r="M298" s="3878">
        <f t="shared" si="428"/>
        <v>44169</v>
      </c>
      <c r="N298" s="4669"/>
      <c r="O298" s="3878">
        <f t="shared" si="429"/>
        <v>44239</v>
      </c>
      <c r="P298" s="4669"/>
      <c r="Q298" s="4669"/>
      <c r="R298" s="3878">
        <f t="shared" si="430"/>
        <v>44309</v>
      </c>
      <c r="S298" s="3878">
        <f t="shared" si="430"/>
        <v>44316</v>
      </c>
      <c r="T298" s="4669"/>
      <c r="U298" s="3878">
        <f t="shared" si="431"/>
        <v>44393</v>
      </c>
      <c r="V298" s="4669"/>
      <c r="W298" s="4669"/>
      <c r="X298" s="3878">
        <f t="shared" si="432"/>
        <v>44463</v>
      </c>
      <c r="Y298" s="3878">
        <f t="shared" si="432"/>
        <v>44505</v>
      </c>
      <c r="Z298" s="4669"/>
      <c r="AA298" s="3878">
        <f t="shared" si="433"/>
        <v>44568</v>
      </c>
    </row>
    <row r="299" spans="1:27" ht="30" customHeight="1" thickBot="1" x14ac:dyDescent="0.3">
      <c r="A299" s="4690"/>
      <c r="B299" s="4675"/>
      <c r="C299" s="860" t="s">
        <v>150</v>
      </c>
      <c r="D299" s="3880">
        <f>D300+4</f>
        <v>43618</v>
      </c>
      <c r="E299" s="3880">
        <f t="shared" ref="E299:I299" si="434">E300+4</f>
        <v>43632</v>
      </c>
      <c r="F299" s="3880" t="s">
        <v>25</v>
      </c>
      <c r="G299" s="3880">
        <f>G300+4</f>
        <v>44047</v>
      </c>
      <c r="H299" s="3880"/>
      <c r="I299" s="3880">
        <f t="shared" si="434"/>
        <v>44075</v>
      </c>
      <c r="J299" s="4669"/>
      <c r="K299" s="4669"/>
      <c r="L299" s="3880">
        <f t="shared" ref="L299:M299" si="435">L300+4</f>
        <v>44159</v>
      </c>
      <c r="M299" s="3880">
        <f t="shared" si="435"/>
        <v>44173</v>
      </c>
      <c r="N299" s="4669"/>
      <c r="O299" s="3880">
        <f t="shared" ref="O299" si="436">O300+4</f>
        <v>44243</v>
      </c>
      <c r="P299" s="4669"/>
      <c r="Q299" s="4669"/>
      <c r="R299" s="3880">
        <f t="shared" ref="R299:S299" si="437">R300+4</f>
        <v>44313</v>
      </c>
      <c r="S299" s="3880">
        <f t="shared" si="437"/>
        <v>44320</v>
      </c>
      <c r="T299" s="4669"/>
      <c r="U299" s="3880">
        <f t="shared" ref="U299" si="438">U300+4</f>
        <v>44397</v>
      </c>
      <c r="V299" s="4669"/>
      <c r="W299" s="4669"/>
      <c r="X299" s="3880">
        <f t="shared" ref="X299:Y299" si="439">X300+4</f>
        <v>44467</v>
      </c>
      <c r="Y299" s="3880">
        <f t="shared" si="439"/>
        <v>44509</v>
      </c>
      <c r="Z299" s="4669"/>
      <c r="AA299" s="3880">
        <f t="shared" ref="AA299" si="440">AA300+4</f>
        <v>44572</v>
      </c>
    </row>
    <row r="300" spans="1:27" ht="30" customHeight="1" thickBot="1" x14ac:dyDescent="0.3">
      <c r="A300" s="4690"/>
      <c r="B300" s="4675"/>
      <c r="C300" s="862" t="s">
        <v>151</v>
      </c>
      <c r="D300" s="3910">
        <f>D303+4</f>
        <v>43614</v>
      </c>
      <c r="E300" s="3910">
        <f t="shared" ref="E300" si="441">E303+4</f>
        <v>43628</v>
      </c>
      <c r="F300" s="3910" t="s">
        <v>25</v>
      </c>
      <c r="G300" s="3910">
        <f>G303+4</f>
        <v>44043</v>
      </c>
      <c r="H300" s="3910"/>
      <c r="I300" s="3910">
        <f t="shared" ref="I300" si="442">I303+4</f>
        <v>44071</v>
      </c>
      <c r="J300" s="4669"/>
      <c r="K300" s="4669"/>
      <c r="L300" s="3910">
        <f t="shared" ref="L300:M300" si="443">L303+4</f>
        <v>44155</v>
      </c>
      <c r="M300" s="3910">
        <f t="shared" si="443"/>
        <v>44169</v>
      </c>
      <c r="N300" s="4669"/>
      <c r="O300" s="3910">
        <f t="shared" ref="O300" si="444">O303+4</f>
        <v>44239</v>
      </c>
      <c r="P300" s="4669"/>
      <c r="Q300" s="4669"/>
      <c r="R300" s="3910">
        <f t="shared" ref="R300:S300" si="445">R303+4</f>
        <v>44309</v>
      </c>
      <c r="S300" s="3910">
        <f t="shared" si="445"/>
        <v>44316</v>
      </c>
      <c r="T300" s="4669"/>
      <c r="U300" s="3910">
        <f t="shared" ref="U300" si="446">U303+4</f>
        <v>44393</v>
      </c>
      <c r="V300" s="4669"/>
      <c r="W300" s="4669"/>
      <c r="X300" s="3910">
        <f t="shared" ref="X300:Y300" si="447">X303+4</f>
        <v>44463</v>
      </c>
      <c r="Y300" s="3910">
        <f t="shared" si="447"/>
        <v>44505</v>
      </c>
      <c r="Z300" s="4669"/>
      <c r="AA300" s="3910">
        <f t="shared" ref="AA300" si="448">AA303+4</f>
        <v>44568</v>
      </c>
    </row>
    <row r="301" spans="1:27" ht="30" customHeight="1" thickBot="1" x14ac:dyDescent="0.3">
      <c r="A301" s="4690"/>
      <c r="B301" s="4675"/>
      <c r="C301" s="421" t="s">
        <v>189</v>
      </c>
      <c r="D301" s="3999">
        <f>D303+2</f>
        <v>43612</v>
      </c>
      <c r="E301" s="3999">
        <f t="shared" ref="E301" si="449">E303+2</f>
        <v>43626</v>
      </c>
      <c r="F301" s="3999" t="s">
        <v>25</v>
      </c>
      <c r="G301" s="3999">
        <f>G303+2</f>
        <v>44041</v>
      </c>
      <c r="H301" s="3999"/>
      <c r="I301" s="3999">
        <f t="shared" ref="I301" si="450">I303+2</f>
        <v>44069</v>
      </c>
      <c r="J301" s="4669"/>
      <c r="K301" s="4669"/>
      <c r="L301" s="3999">
        <f t="shared" ref="L301:M301" si="451">L303+2</f>
        <v>44153</v>
      </c>
      <c r="M301" s="3999">
        <f t="shared" si="451"/>
        <v>44167</v>
      </c>
      <c r="N301" s="4669"/>
      <c r="O301" s="3999">
        <f t="shared" ref="O301" si="452">O303+2</f>
        <v>44237</v>
      </c>
      <c r="P301" s="4669"/>
      <c r="Q301" s="4669"/>
      <c r="R301" s="3999">
        <f t="shared" ref="R301:S301" si="453">R303+2</f>
        <v>44307</v>
      </c>
      <c r="S301" s="3999">
        <f t="shared" si="453"/>
        <v>44314</v>
      </c>
      <c r="T301" s="4669"/>
      <c r="U301" s="3999">
        <f t="shared" ref="U301" si="454">U303+2</f>
        <v>44391</v>
      </c>
      <c r="V301" s="4669"/>
      <c r="W301" s="4669"/>
      <c r="X301" s="3999">
        <f t="shared" ref="X301:Y301" si="455">X303+2</f>
        <v>44461</v>
      </c>
      <c r="Y301" s="3999">
        <f t="shared" si="455"/>
        <v>44503</v>
      </c>
      <c r="Z301" s="4669"/>
      <c r="AA301" s="3999">
        <f t="shared" ref="AA301" si="456">AA303+2</f>
        <v>44566</v>
      </c>
    </row>
    <row r="302" spans="1:27" ht="30" customHeight="1" thickBot="1" x14ac:dyDescent="0.3">
      <c r="A302" s="4690"/>
      <c r="B302" s="4675"/>
      <c r="C302" s="4598" t="s">
        <v>611</v>
      </c>
      <c r="D302" s="3880">
        <f>D303+1</f>
        <v>43611</v>
      </c>
      <c r="E302" s="3880">
        <f t="shared" ref="E302:I302" si="457">E303+1</f>
        <v>43625</v>
      </c>
      <c r="F302" s="3880" t="s">
        <v>25</v>
      </c>
      <c r="G302" s="3880">
        <f>G303+1</f>
        <v>44040</v>
      </c>
      <c r="H302" s="3880"/>
      <c r="I302" s="3880">
        <f t="shared" si="457"/>
        <v>44068</v>
      </c>
      <c r="J302" s="4669"/>
      <c r="K302" s="4669"/>
      <c r="L302" s="3880">
        <f t="shared" ref="L302:M302" si="458">L303+1</f>
        <v>44152</v>
      </c>
      <c r="M302" s="3880">
        <f t="shared" si="458"/>
        <v>44166</v>
      </c>
      <c r="N302" s="4669"/>
      <c r="O302" s="3880">
        <f t="shared" ref="O302" si="459">O303+1</f>
        <v>44236</v>
      </c>
      <c r="P302" s="4669"/>
      <c r="Q302" s="4669"/>
      <c r="R302" s="3880">
        <f t="shared" ref="R302:S302" si="460">R303+1</f>
        <v>44306</v>
      </c>
      <c r="S302" s="3880">
        <f t="shared" si="460"/>
        <v>44313</v>
      </c>
      <c r="T302" s="4669"/>
      <c r="U302" s="3880">
        <f t="shared" ref="U302" si="461">U303+1</f>
        <v>44390</v>
      </c>
      <c r="V302" s="4669"/>
      <c r="W302" s="4669"/>
      <c r="X302" s="3880">
        <f t="shared" ref="X302:Y302" si="462">X303+1</f>
        <v>44460</v>
      </c>
      <c r="Y302" s="3880">
        <f t="shared" si="462"/>
        <v>44502</v>
      </c>
      <c r="Z302" s="4669"/>
      <c r="AA302" s="3880">
        <f t="shared" ref="AA302" si="463">AA303+1</f>
        <v>44565</v>
      </c>
    </row>
    <row r="303" spans="1:27" s="4585" customFormat="1" ht="30" customHeight="1" x14ac:dyDescent="0.25">
      <c r="A303" s="4690"/>
      <c r="B303" s="4675"/>
      <c r="C303" s="4596" t="s">
        <v>60</v>
      </c>
      <c r="D303" s="4511">
        <f>D292-7</f>
        <v>43610</v>
      </c>
      <c r="E303" s="4511">
        <f>E292-4</f>
        <v>43624</v>
      </c>
      <c r="F303" s="4511" t="s">
        <v>25</v>
      </c>
      <c r="G303" s="4511">
        <f>G292-7</f>
        <v>44039</v>
      </c>
      <c r="H303" s="4511"/>
      <c r="I303" s="4511">
        <f t="shared" ref="I303" si="464">I292-7</f>
        <v>44067</v>
      </c>
      <c r="J303" s="4669"/>
      <c r="K303" s="4669"/>
      <c r="L303" s="4515">
        <f>L292</f>
        <v>44151</v>
      </c>
      <c r="M303" s="4511">
        <f t="shared" ref="M303" si="465">M292-7</f>
        <v>44165</v>
      </c>
      <c r="N303" s="4669"/>
      <c r="O303" s="4511">
        <f t="shared" ref="O303" si="466">O292-7</f>
        <v>44235</v>
      </c>
      <c r="P303" s="4669"/>
      <c r="Q303" s="4669"/>
      <c r="R303" s="4511">
        <f t="shared" ref="R303:S303" si="467">R292-7</f>
        <v>44305</v>
      </c>
      <c r="S303" s="4511">
        <f t="shared" si="467"/>
        <v>44312</v>
      </c>
      <c r="T303" s="4669"/>
      <c r="U303" s="4511">
        <f t="shared" ref="U303" si="468">U292-7</f>
        <v>44389</v>
      </c>
      <c r="V303" s="4669"/>
      <c r="W303" s="4669"/>
      <c r="X303" s="4511">
        <f t="shared" ref="X303:Y303" si="469">X292-7</f>
        <v>44459</v>
      </c>
      <c r="Y303" s="4511">
        <f t="shared" si="469"/>
        <v>44501</v>
      </c>
      <c r="Z303" s="4669"/>
      <c r="AA303" s="4511">
        <f t="shared" ref="AA303" si="470">AA292-7</f>
        <v>44564</v>
      </c>
    </row>
    <row r="304" spans="1:27" ht="30" customHeight="1" x14ac:dyDescent="0.25">
      <c r="A304" s="4690"/>
      <c r="B304" s="4675"/>
      <c r="C304" s="1132" t="s">
        <v>357</v>
      </c>
      <c r="D304" s="3876" t="s">
        <v>107</v>
      </c>
      <c r="E304" s="3876" t="s">
        <v>107</v>
      </c>
      <c r="F304" s="3876" t="s">
        <v>25</v>
      </c>
      <c r="G304" s="3876" t="s">
        <v>107</v>
      </c>
      <c r="H304" s="3876"/>
      <c r="I304" s="3876" t="s">
        <v>107</v>
      </c>
      <c r="J304" s="4669"/>
      <c r="K304" s="4669"/>
      <c r="L304" s="3876" t="s">
        <v>107</v>
      </c>
      <c r="M304" s="3876" t="s">
        <v>107</v>
      </c>
      <c r="N304" s="4669"/>
      <c r="O304" s="3876" t="s">
        <v>107</v>
      </c>
      <c r="P304" s="4669"/>
      <c r="Q304" s="4669"/>
      <c r="R304" s="3876" t="s">
        <v>107</v>
      </c>
      <c r="S304" s="3876" t="s">
        <v>107</v>
      </c>
      <c r="T304" s="4669"/>
      <c r="U304" s="3876" t="s">
        <v>107</v>
      </c>
      <c r="V304" s="4669"/>
      <c r="W304" s="4669"/>
      <c r="X304" s="3876" t="s">
        <v>107</v>
      </c>
      <c r="Y304" s="3876" t="s">
        <v>107</v>
      </c>
      <c r="Z304" s="4669"/>
      <c r="AA304" s="3876" t="s">
        <v>107</v>
      </c>
    </row>
    <row r="305" spans="1:27" s="18" customFormat="1" ht="30" hidden="1" customHeight="1" x14ac:dyDescent="0.25">
      <c r="A305" s="4690"/>
      <c r="B305" s="4675"/>
      <c r="C305" s="137" t="s">
        <v>244</v>
      </c>
      <c r="D305" s="3876">
        <f t="shared" ref="D305:E305" si="471">D303-4</f>
        <v>43606</v>
      </c>
      <c r="E305" s="3876">
        <f t="shared" si="471"/>
        <v>43620</v>
      </c>
      <c r="F305" s="3876" t="s">
        <v>25</v>
      </c>
      <c r="G305" s="3876">
        <f t="shared" ref="G305:I305" si="472">G303-4</f>
        <v>44035</v>
      </c>
      <c r="H305" s="3876"/>
      <c r="I305" s="3876">
        <f t="shared" si="472"/>
        <v>44063</v>
      </c>
      <c r="J305" s="4669"/>
      <c r="K305" s="4669"/>
      <c r="L305" s="3876">
        <f t="shared" ref="L305:M305" si="473">L303-4</f>
        <v>44147</v>
      </c>
      <c r="M305" s="3876">
        <f t="shared" si="473"/>
        <v>44161</v>
      </c>
      <c r="N305" s="4669"/>
      <c r="O305" s="3876">
        <f t="shared" ref="O305" si="474">O303-4</f>
        <v>44231</v>
      </c>
      <c r="P305" s="4669"/>
      <c r="Q305" s="4669"/>
      <c r="R305" s="3876">
        <f t="shared" ref="R305:S305" si="475">R303-4</f>
        <v>44301</v>
      </c>
      <c r="S305" s="3876">
        <f t="shared" si="475"/>
        <v>44308</v>
      </c>
      <c r="T305" s="4669"/>
      <c r="U305" s="3876">
        <f t="shared" ref="U305" si="476">U303-4</f>
        <v>44385</v>
      </c>
      <c r="V305" s="4669"/>
      <c r="W305" s="4669"/>
      <c r="X305" s="3876">
        <f t="shared" ref="X305:Y305" si="477">X303-4</f>
        <v>44455</v>
      </c>
      <c r="Y305" s="3876">
        <f t="shared" si="477"/>
        <v>44497</v>
      </c>
      <c r="Z305" s="4669"/>
      <c r="AA305" s="3876">
        <f t="shared" ref="AA305" si="478">AA303-4</f>
        <v>44560</v>
      </c>
    </row>
    <row r="306" spans="1:27" s="18" customFormat="1" ht="30" customHeight="1" x14ac:dyDescent="0.25">
      <c r="A306" s="4690"/>
      <c r="B306" s="4675"/>
      <c r="C306" s="137" t="s">
        <v>74</v>
      </c>
      <c r="D306" s="3876">
        <f>D309+2</f>
        <v>43606</v>
      </c>
      <c r="E306" s="3876">
        <f t="shared" ref="E306" si="479">E309+2</f>
        <v>43620</v>
      </c>
      <c r="F306" s="3876" t="s">
        <v>25</v>
      </c>
      <c r="G306" s="3876">
        <f>G309+2</f>
        <v>44035</v>
      </c>
      <c r="H306" s="3876"/>
      <c r="I306" s="3876">
        <f t="shared" ref="I306" si="480">I309+2</f>
        <v>44063</v>
      </c>
      <c r="J306" s="4669"/>
      <c r="K306" s="4669"/>
      <c r="L306" s="3876">
        <f t="shared" ref="L306:M306" si="481">L309+2</f>
        <v>44147</v>
      </c>
      <c r="M306" s="3876">
        <f t="shared" si="481"/>
        <v>44161</v>
      </c>
      <c r="N306" s="4669"/>
      <c r="O306" s="3876">
        <f t="shared" ref="O306" si="482">O309+2</f>
        <v>44231</v>
      </c>
      <c r="P306" s="4669"/>
      <c r="Q306" s="4669"/>
      <c r="R306" s="3876">
        <f t="shared" ref="R306:S306" si="483">R309+2</f>
        <v>44301</v>
      </c>
      <c r="S306" s="3876">
        <f t="shared" si="483"/>
        <v>44308</v>
      </c>
      <c r="T306" s="4669"/>
      <c r="U306" s="3876">
        <f t="shared" ref="U306" si="484">U309+2</f>
        <v>44385</v>
      </c>
      <c r="V306" s="4669"/>
      <c r="W306" s="4669"/>
      <c r="X306" s="3876">
        <f t="shared" ref="X306:Y306" si="485">X309+2</f>
        <v>44455</v>
      </c>
      <c r="Y306" s="3876">
        <f t="shared" si="485"/>
        <v>44497</v>
      </c>
      <c r="Z306" s="4669"/>
      <c r="AA306" s="3876">
        <f t="shared" ref="AA306" si="486">AA309+2</f>
        <v>44560</v>
      </c>
    </row>
    <row r="307" spans="1:27" s="3509" customFormat="1" ht="30" hidden="1" customHeight="1" x14ac:dyDescent="0.25">
      <c r="A307" s="4690"/>
      <c r="B307" s="4675"/>
      <c r="C307" s="3507" t="s">
        <v>852</v>
      </c>
      <c r="D307" s="4008"/>
      <c r="E307" s="4008"/>
      <c r="F307" s="4008"/>
      <c r="G307" s="4008"/>
      <c r="H307" s="4008"/>
      <c r="I307" s="4008"/>
      <c r="J307" s="4669"/>
      <c r="K307" s="4669"/>
      <c r="L307" s="4008"/>
      <c r="M307" s="4008"/>
      <c r="N307" s="4669"/>
      <c r="O307" s="4008"/>
      <c r="P307" s="4669"/>
      <c r="Q307" s="4669"/>
      <c r="R307" s="4008"/>
      <c r="S307" s="4008"/>
      <c r="T307" s="4669"/>
      <c r="U307" s="4008"/>
      <c r="V307" s="4669"/>
      <c r="W307" s="4669"/>
      <c r="X307" s="4008"/>
      <c r="Y307" s="4008"/>
      <c r="Z307" s="4669"/>
      <c r="AA307" s="4008"/>
    </row>
    <row r="308" spans="1:27" s="3509" customFormat="1" ht="30" hidden="1" customHeight="1" x14ac:dyDescent="0.25">
      <c r="A308" s="4690"/>
      <c r="B308" s="4675"/>
      <c r="C308" s="3507" t="s">
        <v>851</v>
      </c>
      <c r="D308" s="4008"/>
      <c r="E308" s="4008"/>
      <c r="F308" s="4008"/>
      <c r="G308" s="4008"/>
      <c r="H308" s="4008"/>
      <c r="I308" s="4008"/>
      <c r="J308" s="4669"/>
      <c r="K308" s="4669"/>
      <c r="L308" s="4008"/>
      <c r="M308" s="4008"/>
      <c r="N308" s="4669"/>
      <c r="O308" s="4008"/>
      <c r="P308" s="4669"/>
      <c r="Q308" s="4669"/>
      <c r="R308" s="4008"/>
      <c r="S308" s="4008"/>
      <c r="T308" s="4669"/>
      <c r="U308" s="4008"/>
      <c r="V308" s="4669"/>
      <c r="W308" s="4669"/>
      <c r="X308" s="4008"/>
      <c r="Y308" s="4008"/>
      <c r="Z308" s="4669"/>
      <c r="AA308" s="4008"/>
    </row>
    <row r="309" spans="1:27" s="18" customFormat="1" ht="30" customHeight="1" x14ac:dyDescent="0.25">
      <c r="A309" s="4690"/>
      <c r="B309" s="4675"/>
      <c r="C309" s="1711" t="s">
        <v>473</v>
      </c>
      <c r="D309" s="3867">
        <f>D303-6</f>
        <v>43604</v>
      </c>
      <c r="E309" s="3867">
        <f t="shared" ref="E309" si="487">E303-6</f>
        <v>43618</v>
      </c>
      <c r="F309" s="3867" t="s">
        <v>25</v>
      </c>
      <c r="G309" s="3867">
        <f>G303-6</f>
        <v>44033</v>
      </c>
      <c r="H309" s="3867"/>
      <c r="I309" s="3867">
        <f>I303-6</f>
        <v>44061</v>
      </c>
      <c r="J309" s="4669"/>
      <c r="K309" s="4669"/>
      <c r="L309" s="3867">
        <f>L303-6</f>
        <v>44145</v>
      </c>
      <c r="M309" s="3867">
        <f t="shared" ref="M309" si="488">M303-6</f>
        <v>44159</v>
      </c>
      <c r="N309" s="4669"/>
      <c r="O309" s="3867">
        <f>O303-6</f>
        <v>44229</v>
      </c>
      <c r="P309" s="4669"/>
      <c r="Q309" s="4669"/>
      <c r="R309" s="3867">
        <f>R303-6</f>
        <v>44299</v>
      </c>
      <c r="S309" s="3867">
        <f>S303-6</f>
        <v>44306</v>
      </c>
      <c r="T309" s="4669"/>
      <c r="U309" s="3867">
        <f>U303-6</f>
        <v>44383</v>
      </c>
      <c r="V309" s="4669"/>
      <c r="W309" s="4669"/>
      <c r="X309" s="3867">
        <f t="shared" ref="X309:Y309" si="489">X303-6</f>
        <v>44453</v>
      </c>
      <c r="Y309" s="3867">
        <f t="shared" si="489"/>
        <v>44495</v>
      </c>
      <c r="Z309" s="4669"/>
      <c r="AA309" s="3867">
        <f>AA303-6</f>
        <v>44558</v>
      </c>
    </row>
    <row r="310" spans="1:27" s="18" customFormat="1" ht="30" customHeight="1" x14ac:dyDescent="0.25">
      <c r="A310" s="4690"/>
      <c r="B310" s="4675"/>
      <c r="C310" s="1648" t="s">
        <v>980</v>
      </c>
      <c r="D310" s="3908">
        <f>D309-7</f>
        <v>43597</v>
      </c>
      <c r="E310" s="3908">
        <f t="shared" ref="E310" si="490">E309-7</f>
        <v>43611</v>
      </c>
      <c r="F310" s="3908" t="s">
        <v>25</v>
      </c>
      <c r="G310" s="3908">
        <f>G309-7</f>
        <v>44026</v>
      </c>
      <c r="H310" s="3908"/>
      <c r="I310" s="3908">
        <f t="shared" ref="I310" si="491">I309-7</f>
        <v>44054</v>
      </c>
      <c r="J310" s="4669"/>
      <c r="K310" s="4669"/>
      <c r="L310" s="3908">
        <f t="shared" ref="L310:M310" si="492">L309-7</f>
        <v>44138</v>
      </c>
      <c r="M310" s="3908">
        <f t="shared" si="492"/>
        <v>44152</v>
      </c>
      <c r="N310" s="4669"/>
      <c r="O310" s="3908">
        <f t="shared" ref="O310" si="493">O309-7</f>
        <v>44222</v>
      </c>
      <c r="P310" s="4669"/>
      <c r="Q310" s="4669"/>
      <c r="R310" s="3908">
        <f t="shared" ref="R310" si="494">R309-7</f>
        <v>44292</v>
      </c>
      <c r="S310" s="3908" t="s">
        <v>25</v>
      </c>
      <c r="T310" s="4669"/>
      <c r="U310" s="3908">
        <f t="shared" ref="U310" si="495">U309-7</f>
        <v>44376</v>
      </c>
      <c r="V310" s="4669"/>
      <c r="W310" s="4669"/>
      <c r="X310" s="3908">
        <f t="shared" ref="X310:Y310" si="496">X309-7</f>
        <v>44446</v>
      </c>
      <c r="Y310" s="3908">
        <f t="shared" si="496"/>
        <v>44488</v>
      </c>
      <c r="Z310" s="4669"/>
      <c r="AA310" s="3908">
        <f t="shared" ref="AA310" si="497">AA309-7</f>
        <v>44551</v>
      </c>
    </row>
    <row r="311" spans="1:27" s="508" customFormat="1" ht="30" hidden="1" customHeight="1" x14ac:dyDescent="0.25">
      <c r="A311" s="4690"/>
      <c r="B311" s="4675"/>
      <c r="C311" s="1169" t="s">
        <v>51</v>
      </c>
      <c r="D311" s="3754"/>
      <c r="E311" s="3754"/>
      <c r="F311" s="534" t="s">
        <v>106</v>
      </c>
      <c r="G311" s="3754"/>
      <c r="H311" s="3754"/>
      <c r="I311" s="3754"/>
      <c r="J311" s="4669"/>
      <c r="K311" s="4669"/>
      <c r="L311" s="3754"/>
      <c r="M311" s="3754"/>
      <c r="N311" s="4669"/>
      <c r="O311" s="3754"/>
      <c r="P311" s="4669"/>
      <c r="Q311" s="4669"/>
      <c r="R311" s="3754"/>
      <c r="S311" s="4546"/>
      <c r="T311" s="4669"/>
      <c r="U311" s="3754"/>
      <c r="V311" s="4669"/>
      <c r="W311" s="4669"/>
      <c r="X311" s="3754"/>
      <c r="Y311" s="3754"/>
      <c r="Z311" s="4669"/>
      <c r="AA311" s="3754"/>
    </row>
    <row r="312" spans="1:27" s="4595" customFormat="1" ht="30" hidden="1" customHeight="1" x14ac:dyDescent="0.25">
      <c r="A312" s="4690"/>
      <c r="B312" s="4675"/>
      <c r="C312" s="4592" t="s">
        <v>757</v>
      </c>
      <c r="D312" s="4438"/>
      <c r="E312" s="4438"/>
      <c r="F312" s="4438"/>
      <c r="G312" s="4438"/>
      <c r="H312" s="4438"/>
      <c r="I312" s="4438"/>
      <c r="J312" s="4669"/>
      <c r="K312" s="4669"/>
      <c r="L312" s="4438"/>
      <c r="M312" s="4438"/>
      <c r="N312" s="4669"/>
      <c r="O312" s="4438"/>
      <c r="P312" s="4669"/>
      <c r="Q312" s="4669"/>
      <c r="R312" s="4438"/>
      <c r="S312" s="4443" t="s">
        <v>25</v>
      </c>
      <c r="T312" s="4669"/>
      <c r="U312" s="4438"/>
      <c r="V312" s="4669"/>
      <c r="W312" s="4669"/>
      <c r="X312" s="4438"/>
      <c r="Y312" s="4438"/>
      <c r="Z312" s="4669"/>
      <c r="AA312" s="4438"/>
    </row>
    <row r="313" spans="1:27" s="1405" customFormat="1" ht="30" customHeight="1" x14ac:dyDescent="0.25">
      <c r="A313" s="4690"/>
      <c r="B313" s="4675"/>
      <c r="C313" s="3259" t="s">
        <v>776</v>
      </c>
      <c r="D313" s="4014">
        <f>D309-14</f>
        <v>43590</v>
      </c>
      <c r="E313" s="4014">
        <f t="shared" ref="E313" si="498">E309-14</f>
        <v>43604</v>
      </c>
      <c r="F313" s="4014" t="s">
        <v>25</v>
      </c>
      <c r="G313" s="4014">
        <f>G309-14</f>
        <v>44019</v>
      </c>
      <c r="H313" s="4014"/>
      <c r="I313" s="4014">
        <f t="shared" ref="I313" si="499">I309-14</f>
        <v>44047</v>
      </c>
      <c r="J313" s="4669"/>
      <c r="K313" s="4669"/>
      <c r="L313" s="4014">
        <f t="shared" ref="L313:M313" si="500">L309-14</f>
        <v>44131</v>
      </c>
      <c r="M313" s="4014">
        <f t="shared" si="500"/>
        <v>44145</v>
      </c>
      <c r="N313" s="4669"/>
      <c r="O313" s="4014">
        <f t="shared" ref="O313" si="501">O309-14</f>
        <v>44215</v>
      </c>
      <c r="P313" s="4669"/>
      <c r="Q313" s="4669"/>
      <c r="R313" s="4014">
        <f t="shared" ref="R313" si="502">R309-14</f>
        <v>44285</v>
      </c>
      <c r="S313" s="4090" t="s">
        <v>25</v>
      </c>
      <c r="T313" s="4669"/>
      <c r="U313" s="4014">
        <f t="shared" ref="U313" si="503">U309-14</f>
        <v>44369</v>
      </c>
      <c r="V313" s="4669"/>
      <c r="W313" s="4669"/>
      <c r="X313" s="4014">
        <f t="shared" ref="X313:Y313" si="504">X309-14</f>
        <v>44439</v>
      </c>
      <c r="Y313" s="4014">
        <f t="shared" si="504"/>
        <v>44481</v>
      </c>
      <c r="Z313" s="4669"/>
      <c r="AA313" s="4014">
        <f t="shared" ref="AA313" si="505">AA309-14</f>
        <v>44544</v>
      </c>
    </row>
    <row r="314" spans="1:27" s="4593" customFormat="1" ht="30" hidden="1" customHeight="1" x14ac:dyDescent="0.25">
      <c r="A314" s="4690"/>
      <c r="B314" s="4675"/>
      <c r="C314" s="4592" t="s">
        <v>756</v>
      </c>
      <c r="D314" s="4438"/>
      <c r="E314" s="4438"/>
      <c r="F314" s="4438"/>
      <c r="G314" s="4438"/>
      <c r="H314" s="4438"/>
      <c r="I314" s="4438"/>
      <c r="J314" s="4669"/>
      <c r="K314" s="4669"/>
      <c r="L314" s="4438"/>
      <c r="M314" s="4438"/>
      <c r="N314" s="4669"/>
      <c r="O314" s="4438"/>
      <c r="P314" s="4669"/>
      <c r="Q314" s="4669"/>
      <c r="R314" s="4438"/>
      <c r="S314" s="4443" t="s">
        <v>25</v>
      </c>
      <c r="T314" s="4669"/>
      <c r="U314" s="4438"/>
      <c r="V314" s="4669"/>
      <c r="W314" s="4669"/>
      <c r="X314" s="4438"/>
      <c r="Y314" s="4438"/>
      <c r="Z314" s="4669"/>
      <c r="AA314" s="4438"/>
    </row>
    <row r="315" spans="1:27" s="4594" customFormat="1" ht="30" hidden="1" customHeight="1" x14ac:dyDescent="0.25">
      <c r="A315" s="4690"/>
      <c r="B315" s="4675"/>
      <c r="C315" s="4592" t="s">
        <v>755</v>
      </c>
      <c r="D315" s="4438"/>
      <c r="E315" s="4438"/>
      <c r="F315" s="4438"/>
      <c r="G315" s="4438"/>
      <c r="H315" s="4438"/>
      <c r="I315" s="4438"/>
      <c r="J315" s="4669"/>
      <c r="K315" s="4669"/>
      <c r="L315" s="4438"/>
      <c r="M315" s="4438"/>
      <c r="N315" s="4669"/>
      <c r="O315" s="4438"/>
      <c r="P315" s="4669"/>
      <c r="Q315" s="4669"/>
      <c r="R315" s="4438"/>
      <c r="S315" s="4443" t="s">
        <v>25</v>
      </c>
      <c r="T315" s="4669"/>
      <c r="U315" s="4438"/>
      <c r="V315" s="4669"/>
      <c r="W315" s="4669"/>
      <c r="X315" s="4438"/>
      <c r="Y315" s="4438"/>
      <c r="Z315" s="4669"/>
      <c r="AA315" s="4438"/>
    </row>
    <row r="316" spans="1:27" s="4594" customFormat="1" ht="30" hidden="1" customHeight="1" x14ac:dyDescent="0.25">
      <c r="A316" s="4690"/>
      <c r="B316" s="4675"/>
      <c r="C316" s="4592" t="s">
        <v>781</v>
      </c>
      <c r="D316" s="4438"/>
      <c r="E316" s="4438"/>
      <c r="F316" s="4438"/>
      <c r="G316" s="4438"/>
      <c r="H316" s="4438"/>
      <c r="I316" s="4438"/>
      <c r="J316" s="4669"/>
      <c r="K316" s="4669"/>
      <c r="L316" s="4438"/>
      <c r="M316" s="4438"/>
      <c r="N316" s="4669"/>
      <c r="O316" s="4438"/>
      <c r="P316" s="4669"/>
      <c r="Q316" s="4669"/>
      <c r="R316" s="4438"/>
      <c r="S316" s="4443" t="s">
        <v>25</v>
      </c>
      <c r="T316" s="4669"/>
      <c r="U316" s="4438"/>
      <c r="V316" s="4669"/>
      <c r="W316" s="4669"/>
      <c r="X316" s="4438"/>
      <c r="Y316" s="4438"/>
      <c r="Z316" s="4669"/>
      <c r="AA316" s="4438"/>
    </row>
    <row r="317" spans="1:27" s="1048" customFormat="1" ht="30" customHeight="1" x14ac:dyDescent="0.25">
      <c r="A317" s="4690"/>
      <c r="B317" s="4675"/>
      <c r="C317" s="2097" t="s">
        <v>598</v>
      </c>
      <c r="D317" s="4021">
        <f>D310-21</f>
        <v>43576</v>
      </c>
      <c r="E317" s="4021">
        <f t="shared" ref="E317" si="506">E310-21</f>
        <v>43590</v>
      </c>
      <c r="F317" s="4021" t="s">
        <v>25</v>
      </c>
      <c r="G317" s="4021">
        <f>G310-21</f>
        <v>44005</v>
      </c>
      <c r="H317" s="4021"/>
      <c r="I317" s="4021">
        <f>I310-21</f>
        <v>44033</v>
      </c>
      <c r="J317" s="4669"/>
      <c r="K317" s="4669"/>
      <c r="L317" s="4021">
        <f t="shared" ref="L317:M317" si="507">L310-21</f>
        <v>44117</v>
      </c>
      <c r="M317" s="4021">
        <f t="shared" si="507"/>
        <v>44131</v>
      </c>
      <c r="N317" s="4669"/>
      <c r="O317" s="4021">
        <f>O310-21</f>
        <v>44201</v>
      </c>
      <c r="P317" s="4669"/>
      <c r="Q317" s="4669"/>
      <c r="R317" s="4021">
        <f>R310-21</f>
        <v>44271</v>
      </c>
      <c r="S317" s="4021" t="s">
        <v>25</v>
      </c>
      <c r="T317" s="4669"/>
      <c r="U317" s="4021">
        <f>U310-21</f>
        <v>44355</v>
      </c>
      <c r="V317" s="4669"/>
      <c r="W317" s="4669"/>
      <c r="X317" s="4021">
        <f t="shared" ref="X317:Y317" si="508">X310-21</f>
        <v>44425</v>
      </c>
      <c r="Y317" s="4021">
        <f t="shared" si="508"/>
        <v>44467</v>
      </c>
      <c r="Z317" s="4669"/>
      <c r="AA317" s="4021">
        <f>AA310-21</f>
        <v>44530</v>
      </c>
    </row>
    <row r="318" spans="1:27" s="1048" customFormat="1" ht="30" customHeight="1" x14ac:dyDescent="0.25">
      <c r="A318" s="4690"/>
      <c r="B318" s="4675"/>
      <c r="C318" s="1636" t="s">
        <v>479</v>
      </c>
      <c r="D318" s="3891">
        <f>D319+2</f>
        <v>43568</v>
      </c>
      <c r="E318" s="3891">
        <f t="shared" ref="E318:I318" si="509">E319+2</f>
        <v>43582</v>
      </c>
      <c r="F318" s="3891" t="s">
        <v>25</v>
      </c>
      <c r="G318" s="3891">
        <f>G319+2</f>
        <v>43997</v>
      </c>
      <c r="H318" s="3891"/>
      <c r="I318" s="3891">
        <f t="shared" si="509"/>
        <v>44025</v>
      </c>
      <c r="J318" s="4669"/>
      <c r="K318" s="4669"/>
      <c r="L318" s="3891">
        <f t="shared" ref="L318:M318" si="510">L319+2</f>
        <v>44109</v>
      </c>
      <c r="M318" s="3891">
        <f t="shared" si="510"/>
        <v>44123</v>
      </c>
      <c r="N318" s="4669"/>
      <c r="O318" s="3891">
        <f t="shared" ref="O318" si="511">O319+2</f>
        <v>44193</v>
      </c>
      <c r="P318" s="4669"/>
      <c r="Q318" s="4669"/>
      <c r="R318" s="3891">
        <f t="shared" ref="R318" si="512">R319+2</f>
        <v>44263</v>
      </c>
      <c r="S318" s="3891" t="s">
        <v>25</v>
      </c>
      <c r="T318" s="4669"/>
      <c r="U318" s="3891">
        <f t="shared" ref="U318" si="513">U319+2</f>
        <v>44347</v>
      </c>
      <c r="V318" s="4669"/>
      <c r="W318" s="4669"/>
      <c r="X318" s="3891">
        <f t="shared" ref="X318:Y318" si="514">X319+2</f>
        <v>44417</v>
      </c>
      <c r="Y318" s="3891">
        <f t="shared" si="514"/>
        <v>44459</v>
      </c>
      <c r="Z318" s="4669"/>
      <c r="AA318" s="3891">
        <f t="shared" ref="AA318" si="515">AA319+2</f>
        <v>44522</v>
      </c>
    </row>
    <row r="319" spans="1:27" s="1048" customFormat="1" ht="30" customHeight="1" x14ac:dyDescent="0.25">
      <c r="A319" s="4690"/>
      <c r="B319" s="4675"/>
      <c r="C319" s="1738" t="s">
        <v>478</v>
      </c>
      <c r="D319" s="4024">
        <f>D317-10</f>
        <v>43566</v>
      </c>
      <c r="E319" s="4024">
        <f t="shared" ref="E319" si="516">E317-10</f>
        <v>43580</v>
      </c>
      <c r="F319" s="4024" t="s">
        <v>25</v>
      </c>
      <c r="G319" s="4024">
        <f>G317-10</f>
        <v>43995</v>
      </c>
      <c r="H319" s="4024"/>
      <c r="I319" s="4024">
        <f>I317-10</f>
        <v>44023</v>
      </c>
      <c r="J319" s="4669"/>
      <c r="K319" s="4669"/>
      <c r="L319" s="4024">
        <f t="shared" ref="L319:M319" si="517">L317-10</f>
        <v>44107</v>
      </c>
      <c r="M319" s="4024">
        <f t="shared" si="517"/>
        <v>44121</v>
      </c>
      <c r="N319" s="4669"/>
      <c r="O319" s="4024">
        <f>O317-10</f>
        <v>44191</v>
      </c>
      <c r="P319" s="4669"/>
      <c r="Q319" s="4669"/>
      <c r="R319" s="4024">
        <f>R317-10</f>
        <v>44261</v>
      </c>
      <c r="S319" s="4024" t="s">
        <v>25</v>
      </c>
      <c r="T319" s="4669"/>
      <c r="U319" s="4024">
        <f>U317-10</f>
        <v>44345</v>
      </c>
      <c r="V319" s="4669"/>
      <c r="W319" s="4669"/>
      <c r="X319" s="4024">
        <f t="shared" ref="X319:Y319" si="518">X317-10</f>
        <v>44415</v>
      </c>
      <c r="Y319" s="4024">
        <f t="shared" si="518"/>
        <v>44457</v>
      </c>
      <c r="Z319" s="4669"/>
      <c r="AA319" s="4024">
        <f>AA317-10</f>
        <v>44520</v>
      </c>
    </row>
    <row r="320" spans="1:27" s="17" customFormat="1" ht="30" hidden="1" customHeight="1" x14ac:dyDescent="0.25">
      <c r="A320" s="4690"/>
      <c r="B320" s="4675"/>
      <c r="C320" s="1174" t="s">
        <v>132</v>
      </c>
      <c r="E320" s="4029"/>
      <c r="I320" s="4029"/>
      <c r="J320" s="4669"/>
      <c r="K320" s="4669"/>
      <c r="L320" s="4029"/>
      <c r="M320" s="4029"/>
      <c r="N320" s="4669"/>
      <c r="O320" s="4029"/>
      <c r="P320" s="4669"/>
      <c r="Q320" s="4669"/>
      <c r="R320" s="4029"/>
      <c r="S320" s="4547" t="s">
        <v>25</v>
      </c>
      <c r="T320" s="4669"/>
      <c r="U320" s="4029"/>
      <c r="V320" s="4669"/>
      <c r="W320" s="4669"/>
      <c r="X320" s="4029"/>
      <c r="Y320" s="4029"/>
      <c r="Z320" s="4669"/>
      <c r="AA320" s="4029"/>
    </row>
    <row r="321" spans="1:27" s="17" customFormat="1" ht="30" customHeight="1" x14ac:dyDescent="0.25">
      <c r="A321" s="4690"/>
      <c r="B321" s="4675"/>
      <c r="C321" s="1180" t="s">
        <v>21</v>
      </c>
      <c r="D321" s="50" t="s">
        <v>451</v>
      </c>
      <c r="E321" s="3887">
        <f>E323+1</f>
        <v>43556</v>
      </c>
      <c r="F321" s="50" t="s">
        <v>475</v>
      </c>
      <c r="G321" s="50" t="s">
        <v>451</v>
      </c>
      <c r="H321" s="50"/>
      <c r="I321" s="3887">
        <f>I323+1</f>
        <v>43999</v>
      </c>
      <c r="J321" s="4669"/>
      <c r="K321" s="4669"/>
      <c r="L321" s="3887">
        <f t="shared" ref="L321:M321" si="519">L323+1</f>
        <v>44083</v>
      </c>
      <c r="M321" s="3887">
        <f t="shared" si="519"/>
        <v>44097</v>
      </c>
      <c r="N321" s="4669"/>
      <c r="O321" s="3887">
        <f>O323+1</f>
        <v>44167</v>
      </c>
      <c r="P321" s="4669"/>
      <c r="Q321" s="4669"/>
      <c r="R321" s="3887">
        <f>R323+1</f>
        <v>44237</v>
      </c>
      <c r="S321" s="3887" t="s">
        <v>25</v>
      </c>
      <c r="T321" s="4669"/>
      <c r="U321" s="3887">
        <f>U323+1</f>
        <v>44321</v>
      </c>
      <c r="V321" s="4669"/>
      <c r="W321" s="4669"/>
      <c r="X321" s="3887">
        <f t="shared" ref="X321:Y321" si="520">X323+1</f>
        <v>44391</v>
      </c>
      <c r="Y321" s="3887">
        <f t="shared" si="520"/>
        <v>44433</v>
      </c>
      <c r="Z321" s="4669"/>
      <c r="AA321" s="3887">
        <f>AA323+1</f>
        <v>44496</v>
      </c>
    </row>
    <row r="322" spans="1:27" s="17" customFormat="1" ht="30" hidden="1" customHeight="1" x14ac:dyDescent="0.25">
      <c r="A322" s="4690"/>
      <c r="B322" s="4675"/>
      <c r="C322" s="1181" t="s">
        <v>396</v>
      </c>
      <c r="D322" s="50" t="s">
        <v>451</v>
      </c>
      <c r="E322" s="3887">
        <f>E309-14</f>
        <v>43604</v>
      </c>
      <c r="F322" s="50" t="s">
        <v>475</v>
      </c>
      <c r="G322" s="50" t="s">
        <v>451</v>
      </c>
      <c r="H322" s="50"/>
      <c r="I322" s="3887">
        <f>I309-14</f>
        <v>44047</v>
      </c>
      <c r="J322" s="4669"/>
      <c r="K322" s="4669"/>
      <c r="L322" s="3887">
        <f t="shared" ref="L322:M322" si="521">L309-14</f>
        <v>44131</v>
      </c>
      <c r="M322" s="3887">
        <f t="shared" si="521"/>
        <v>44145</v>
      </c>
      <c r="N322" s="4669"/>
      <c r="O322" s="3887">
        <f>O309-14</f>
        <v>44215</v>
      </c>
      <c r="P322" s="4669"/>
      <c r="Q322" s="4669"/>
      <c r="R322" s="3887">
        <f>R309-14</f>
        <v>44285</v>
      </c>
      <c r="S322" s="3887" t="s">
        <v>25</v>
      </c>
      <c r="T322" s="4669"/>
      <c r="U322" s="3887">
        <f>U309-14</f>
        <v>44369</v>
      </c>
      <c r="V322" s="4669"/>
      <c r="W322" s="4669"/>
      <c r="X322" s="3887">
        <f t="shared" ref="X322:Y322" si="522">X309-14</f>
        <v>44439</v>
      </c>
      <c r="Y322" s="3887">
        <f t="shared" si="522"/>
        <v>44481</v>
      </c>
      <c r="Z322" s="4669"/>
      <c r="AA322" s="3887">
        <f>AA309-14</f>
        <v>44544</v>
      </c>
    </row>
    <row r="323" spans="1:27" s="17" customFormat="1" ht="30" customHeight="1" x14ac:dyDescent="0.25">
      <c r="A323" s="4690"/>
      <c r="B323" s="4675"/>
      <c r="C323" s="1730" t="s">
        <v>472</v>
      </c>
      <c r="D323" s="1731" t="s">
        <v>451</v>
      </c>
      <c r="E323" s="4031">
        <f>E324+7</f>
        <v>43555</v>
      </c>
      <c r="F323" s="1731" t="s">
        <v>475</v>
      </c>
      <c r="G323" s="1731" t="s">
        <v>451</v>
      </c>
      <c r="H323" s="1731"/>
      <c r="I323" s="4031">
        <f>I324+7</f>
        <v>43998</v>
      </c>
      <c r="J323" s="4669"/>
      <c r="K323" s="4669"/>
      <c r="L323" s="4031">
        <f t="shared" ref="L323:M323" si="523">L324+7</f>
        <v>44082</v>
      </c>
      <c r="M323" s="4031">
        <f t="shared" si="523"/>
        <v>44096</v>
      </c>
      <c r="N323" s="4669"/>
      <c r="O323" s="4031">
        <f>O324+7</f>
        <v>44166</v>
      </c>
      <c r="P323" s="4669"/>
      <c r="Q323" s="4669"/>
      <c r="R323" s="4031">
        <f>R324+7</f>
        <v>44236</v>
      </c>
      <c r="S323" s="4031" t="s">
        <v>25</v>
      </c>
      <c r="T323" s="4669"/>
      <c r="U323" s="4031">
        <f>U324+7</f>
        <v>44320</v>
      </c>
      <c r="V323" s="4669"/>
      <c r="W323" s="4669"/>
      <c r="X323" s="4031">
        <f t="shared" ref="X323:Y323" si="524">X324+7</f>
        <v>44390</v>
      </c>
      <c r="Y323" s="4031">
        <f t="shared" si="524"/>
        <v>44432</v>
      </c>
      <c r="Z323" s="4669"/>
      <c r="AA323" s="4031">
        <f>AA324+7</f>
        <v>44495</v>
      </c>
    </row>
    <row r="324" spans="1:27" s="17" customFormat="1" ht="30" customHeight="1" x14ac:dyDescent="0.25">
      <c r="A324" s="4690"/>
      <c r="B324" s="4675"/>
      <c r="C324" s="1722" t="s">
        <v>471</v>
      </c>
      <c r="D324" s="1723" t="s">
        <v>451</v>
      </c>
      <c r="E324" s="3922">
        <f>E310-63</f>
        <v>43548</v>
      </c>
      <c r="F324" s="1723" t="s">
        <v>475</v>
      </c>
      <c r="G324" s="1723" t="s">
        <v>451</v>
      </c>
      <c r="H324" s="1723"/>
      <c r="I324" s="3922">
        <f>I310-63</f>
        <v>43991</v>
      </c>
      <c r="J324" s="4669"/>
      <c r="K324" s="4669"/>
      <c r="L324" s="3922">
        <f t="shared" ref="L324:M324" si="525">L310-63</f>
        <v>44075</v>
      </c>
      <c r="M324" s="3922">
        <f t="shared" si="525"/>
        <v>44089</v>
      </c>
      <c r="N324" s="4669"/>
      <c r="O324" s="3922">
        <f>O310-63</f>
        <v>44159</v>
      </c>
      <c r="P324" s="4669"/>
      <c r="Q324" s="4669"/>
      <c r="R324" s="3922">
        <f>R310-63</f>
        <v>44229</v>
      </c>
      <c r="S324" s="3922" t="s">
        <v>25</v>
      </c>
      <c r="T324" s="4669"/>
      <c r="U324" s="3922">
        <f>U310-63</f>
        <v>44313</v>
      </c>
      <c r="V324" s="4669"/>
      <c r="W324" s="4669"/>
      <c r="X324" s="3922">
        <f t="shared" ref="X324:Y324" si="526">X310-63</f>
        <v>44383</v>
      </c>
      <c r="Y324" s="3922">
        <f t="shared" si="526"/>
        <v>44425</v>
      </c>
      <c r="Z324" s="4669"/>
      <c r="AA324" s="3922">
        <f>AA310-63</f>
        <v>44488</v>
      </c>
    </row>
    <row r="325" spans="1:27" s="508" customFormat="1" ht="30" customHeight="1" x14ac:dyDescent="0.25">
      <c r="A325" s="4690"/>
      <c r="B325" s="4675"/>
      <c r="C325" s="1169" t="s">
        <v>840</v>
      </c>
      <c r="D325" s="3236">
        <f>D309-14</f>
        <v>43590</v>
      </c>
      <c r="E325" s="4034">
        <f t="shared" ref="E325" si="527">E309-14</f>
        <v>43604</v>
      </c>
      <c r="F325" s="3236" t="s">
        <v>106</v>
      </c>
      <c r="G325" s="3236">
        <f>G309-14</f>
        <v>44019</v>
      </c>
      <c r="H325" s="3236"/>
      <c r="I325" s="4034">
        <f>I309-14</f>
        <v>44047</v>
      </c>
      <c r="J325" s="4669"/>
      <c r="K325" s="4669"/>
      <c r="L325" s="4034">
        <f t="shared" ref="L325:M325" si="528">L309-14</f>
        <v>44131</v>
      </c>
      <c r="M325" s="4034">
        <f t="shared" si="528"/>
        <v>44145</v>
      </c>
      <c r="N325" s="4669"/>
      <c r="O325" s="4034">
        <f>O309-14</f>
        <v>44215</v>
      </c>
      <c r="P325" s="4669"/>
      <c r="Q325" s="4669"/>
      <c r="R325" s="4034">
        <f>R309-14</f>
        <v>44285</v>
      </c>
      <c r="S325" s="4034" t="s">
        <v>25</v>
      </c>
      <c r="T325" s="4669"/>
      <c r="U325" s="4034">
        <f>U309-14</f>
        <v>44369</v>
      </c>
      <c r="V325" s="4669"/>
      <c r="W325" s="4669"/>
      <c r="X325" s="4034">
        <f t="shared" ref="X325:Y325" si="529">X309-14</f>
        <v>44439</v>
      </c>
      <c r="Y325" s="4034">
        <f t="shared" si="529"/>
        <v>44481</v>
      </c>
      <c r="Z325" s="4669"/>
      <c r="AA325" s="4034">
        <f>AA309-14</f>
        <v>44544</v>
      </c>
    </row>
    <row r="326" spans="1:27" s="508" customFormat="1" ht="30" hidden="1" customHeight="1" x14ac:dyDescent="0.25">
      <c r="A326" s="4690"/>
      <c r="B326" s="4675"/>
      <c r="C326" s="1169" t="s">
        <v>841</v>
      </c>
      <c r="D326" s="3241" t="s">
        <v>107</v>
      </c>
      <c r="E326" s="4033" t="s">
        <v>107</v>
      </c>
      <c r="F326" s="3241" t="s">
        <v>107</v>
      </c>
      <c r="G326" s="3241" t="s">
        <v>107</v>
      </c>
      <c r="H326" s="3241"/>
      <c r="I326" s="4033" t="s">
        <v>107</v>
      </c>
      <c r="J326" s="4669"/>
      <c r="K326" s="4669"/>
      <c r="L326" s="4033" t="s">
        <v>107</v>
      </c>
      <c r="M326" s="4033" t="s">
        <v>107</v>
      </c>
      <c r="N326" s="4669"/>
      <c r="O326" s="4033" t="s">
        <v>107</v>
      </c>
      <c r="P326" s="4669"/>
      <c r="Q326" s="4669"/>
      <c r="R326" s="4033" t="s">
        <v>107</v>
      </c>
      <c r="S326" s="4033" t="s">
        <v>25</v>
      </c>
      <c r="T326" s="4669"/>
      <c r="U326" s="4033" t="s">
        <v>107</v>
      </c>
      <c r="V326" s="4669"/>
      <c r="W326" s="4669"/>
      <c r="X326" s="4033" t="s">
        <v>107</v>
      </c>
      <c r="Y326" s="4033" t="s">
        <v>107</v>
      </c>
      <c r="Z326" s="4669"/>
      <c r="AA326" s="4033" t="s">
        <v>107</v>
      </c>
    </row>
    <row r="327" spans="1:27" s="17" customFormat="1" ht="30" hidden="1" customHeight="1" thickBot="1" x14ac:dyDescent="0.3">
      <c r="A327" s="4690"/>
      <c r="B327" s="4675"/>
      <c r="C327" s="1181" t="s">
        <v>397</v>
      </c>
      <c r="D327" s="50" t="s">
        <v>451</v>
      </c>
      <c r="E327" s="3887">
        <f>E324-7</f>
        <v>43541</v>
      </c>
      <c r="F327" s="50" t="s">
        <v>475</v>
      </c>
      <c r="G327" s="50" t="s">
        <v>451</v>
      </c>
      <c r="H327" s="50"/>
      <c r="I327" s="3887">
        <f>I324-7</f>
        <v>43984</v>
      </c>
      <c r="J327" s="4669"/>
      <c r="K327" s="4669"/>
      <c r="L327" s="3887">
        <f t="shared" ref="L327:M327" si="530">L324-7</f>
        <v>44068</v>
      </c>
      <c r="M327" s="3887">
        <f t="shared" si="530"/>
        <v>44082</v>
      </c>
      <c r="N327" s="4669"/>
      <c r="O327" s="3887">
        <f>O324-7</f>
        <v>44152</v>
      </c>
      <c r="P327" s="4669"/>
      <c r="Q327" s="4669"/>
      <c r="R327" s="3887">
        <f>R324-7</f>
        <v>44222</v>
      </c>
      <c r="S327" s="3887" t="s">
        <v>25</v>
      </c>
      <c r="T327" s="4669"/>
      <c r="U327" s="3887">
        <f>U324-7</f>
        <v>44306</v>
      </c>
      <c r="V327" s="4669"/>
      <c r="W327" s="4669"/>
      <c r="X327" s="3887">
        <f t="shared" ref="X327:Y327" si="531">X324-7</f>
        <v>44376</v>
      </c>
      <c r="Y327" s="3887">
        <f t="shared" si="531"/>
        <v>44418</v>
      </c>
      <c r="Z327" s="4669"/>
      <c r="AA327" s="3887">
        <f>AA324-7</f>
        <v>44481</v>
      </c>
    </row>
    <row r="328" spans="1:27" s="17" customFormat="1" ht="30" customHeight="1" thickBot="1" x14ac:dyDescent="0.3">
      <c r="A328" s="4690"/>
      <c r="B328" s="4675"/>
      <c r="C328" s="1182" t="s">
        <v>92</v>
      </c>
      <c r="D328" s="1183" t="s">
        <v>451</v>
      </c>
      <c r="E328" s="4036">
        <f>E327</f>
        <v>43541</v>
      </c>
      <c r="F328" s="1183" t="s">
        <v>475</v>
      </c>
      <c r="G328" s="1183" t="s">
        <v>451</v>
      </c>
      <c r="H328" s="1183"/>
      <c r="I328" s="4036">
        <f>I327</f>
        <v>43984</v>
      </c>
      <c r="J328" s="4670"/>
      <c r="K328" s="4670"/>
      <c r="L328" s="4036">
        <f t="shared" ref="L328:M328" si="532">L327</f>
        <v>44068</v>
      </c>
      <c r="M328" s="4036">
        <f t="shared" si="532"/>
        <v>44082</v>
      </c>
      <c r="N328" s="4670"/>
      <c r="O328" s="4036">
        <f>O327</f>
        <v>44152</v>
      </c>
      <c r="P328" s="4670"/>
      <c r="Q328" s="4670"/>
      <c r="R328" s="4036">
        <f>R327</f>
        <v>44222</v>
      </c>
      <c r="S328" s="4036" t="s">
        <v>25</v>
      </c>
      <c r="T328" s="4670"/>
      <c r="U328" s="4036">
        <f>U327</f>
        <v>44306</v>
      </c>
      <c r="V328" s="4670"/>
      <c r="W328" s="4670"/>
      <c r="X328" s="4036">
        <f t="shared" ref="X328:Y328" si="533">X327</f>
        <v>44376</v>
      </c>
      <c r="Y328" s="4036">
        <f t="shared" si="533"/>
        <v>44418</v>
      </c>
      <c r="Z328" s="4670"/>
      <c r="AA328" s="4036">
        <f>AA327</f>
        <v>44481</v>
      </c>
    </row>
    <row r="329" spans="1:27" s="18" customFormat="1" ht="30" hidden="1" customHeight="1" thickBot="1" x14ac:dyDescent="0.3">
      <c r="A329" s="4690"/>
      <c r="B329" s="4675"/>
      <c r="C329" s="140" t="s">
        <v>74</v>
      </c>
      <c r="J329" s="47"/>
      <c r="S329" s="4545"/>
    </row>
    <row r="330" spans="1:27" s="18" customFormat="1" ht="30" hidden="1" customHeight="1" thickBot="1" x14ac:dyDescent="0.3">
      <c r="A330" s="4690"/>
      <c r="B330" s="4675"/>
      <c r="C330" s="152" t="s">
        <v>52</v>
      </c>
      <c r="J330" s="47"/>
      <c r="S330" s="4545"/>
    </row>
    <row r="331" spans="1:27" s="18" customFormat="1" ht="30" hidden="1" customHeight="1" thickBot="1" x14ac:dyDescent="0.3">
      <c r="A331" s="4690"/>
      <c r="B331" s="4675"/>
      <c r="C331" s="140" t="s">
        <v>340</v>
      </c>
      <c r="J331" s="47"/>
      <c r="S331" s="4545"/>
    </row>
    <row r="332" spans="1:27" s="18" customFormat="1" ht="30" hidden="1" customHeight="1" thickBot="1" x14ac:dyDescent="0.3">
      <c r="A332" s="4690"/>
      <c r="B332" s="4675"/>
      <c r="C332" s="258" t="s">
        <v>132</v>
      </c>
      <c r="J332" s="47"/>
      <c r="S332" s="4545"/>
    </row>
    <row r="333" spans="1:27" s="18" customFormat="1" ht="30" hidden="1" customHeight="1" thickBot="1" x14ac:dyDescent="0.3">
      <c r="A333" s="4690"/>
      <c r="B333" s="4675"/>
      <c r="C333" s="134" t="s">
        <v>21</v>
      </c>
      <c r="J333" s="47"/>
      <c r="S333" s="4545"/>
    </row>
    <row r="334" spans="1:27" s="18" customFormat="1" ht="30" hidden="1" customHeight="1" thickBot="1" x14ac:dyDescent="0.3">
      <c r="A334" s="4690"/>
      <c r="B334" s="4675"/>
      <c r="C334" s="1052" t="s">
        <v>336</v>
      </c>
      <c r="J334" s="47"/>
      <c r="S334" s="4545"/>
    </row>
    <row r="335" spans="1:27" s="18" customFormat="1" ht="30" hidden="1" customHeight="1" thickBot="1" x14ac:dyDescent="0.3">
      <c r="A335" s="4690"/>
      <c r="B335" s="4675"/>
      <c r="C335" s="134" t="s">
        <v>21</v>
      </c>
      <c r="J335" s="47"/>
      <c r="S335" s="4545"/>
    </row>
    <row r="336" spans="1:27" s="18" customFormat="1" ht="30" hidden="1" customHeight="1" thickBot="1" x14ac:dyDescent="0.3">
      <c r="A336" s="4690"/>
      <c r="B336" s="4675"/>
      <c r="C336" s="140" t="s">
        <v>92</v>
      </c>
      <c r="J336" s="47"/>
      <c r="S336" s="4545"/>
    </row>
    <row r="337" spans="1:27" s="18" customFormat="1" ht="30" hidden="1" customHeight="1" thickBot="1" x14ac:dyDescent="0.3">
      <c r="A337" s="4690"/>
      <c r="B337" s="4675"/>
      <c r="C337" s="140" t="s">
        <v>339</v>
      </c>
      <c r="J337" s="47"/>
      <c r="S337" s="4545"/>
    </row>
    <row r="338" spans="1:27" s="18" customFormat="1" ht="30" hidden="1" customHeight="1" thickBot="1" x14ac:dyDescent="0.3">
      <c r="A338" s="4690"/>
      <c r="B338" s="4675"/>
      <c r="C338" s="140" t="s">
        <v>338</v>
      </c>
      <c r="J338" s="47"/>
      <c r="S338" s="4545"/>
    </row>
    <row r="339" spans="1:27" s="18" customFormat="1" ht="30" hidden="1" customHeight="1" thickBot="1" x14ac:dyDescent="0.3">
      <c r="A339" s="4690"/>
      <c r="B339" s="4675"/>
      <c r="C339" s="140" t="s">
        <v>337</v>
      </c>
      <c r="J339" s="47"/>
      <c r="S339" s="4545"/>
    </row>
    <row r="340" spans="1:27" s="18" customFormat="1" ht="30" hidden="1" customHeight="1" thickBot="1" x14ac:dyDescent="0.3">
      <c r="A340" s="4690"/>
      <c r="B340" s="4675"/>
      <c r="C340" s="141" t="s">
        <v>98</v>
      </c>
      <c r="J340" s="47"/>
      <c r="S340" s="4545"/>
    </row>
    <row r="341" spans="1:27" s="18" customFormat="1" ht="30" hidden="1" customHeight="1" thickBot="1" x14ac:dyDescent="0.3">
      <c r="A341" s="4690"/>
      <c r="B341" s="4675"/>
      <c r="C341" s="141"/>
      <c r="J341" s="47"/>
      <c r="S341" s="4545"/>
    </row>
    <row r="342" spans="1:27" s="18" customFormat="1" ht="30" hidden="1" customHeight="1" thickBot="1" x14ac:dyDescent="0.3">
      <c r="A342" s="4690"/>
      <c r="B342" s="4675"/>
      <c r="C342" s="141"/>
      <c r="J342" s="47"/>
      <c r="S342" s="4545"/>
    </row>
    <row r="343" spans="1:27" s="18" customFormat="1" ht="30" hidden="1" customHeight="1" thickBot="1" x14ac:dyDescent="0.3">
      <c r="A343" s="4690"/>
      <c r="B343" s="4675"/>
      <c r="C343" s="134" t="s">
        <v>20</v>
      </c>
      <c r="J343" s="47"/>
      <c r="S343" s="4545"/>
    </row>
    <row r="344" spans="1:27" s="18" customFormat="1" ht="30" hidden="1" customHeight="1" thickBot="1" x14ac:dyDescent="0.3">
      <c r="A344" s="4690"/>
      <c r="B344" s="4675"/>
      <c r="C344" s="134" t="s">
        <v>19</v>
      </c>
      <c r="J344" s="47"/>
      <c r="S344" s="4545"/>
    </row>
    <row r="345" spans="1:27" s="18" customFormat="1" ht="30" hidden="1" customHeight="1" thickBot="1" x14ac:dyDescent="0.3">
      <c r="A345" s="4690"/>
      <c r="B345" s="4675"/>
      <c r="C345" s="137" t="s">
        <v>35</v>
      </c>
      <c r="J345" s="47"/>
      <c r="S345" s="4545"/>
    </row>
    <row r="346" spans="1:27" s="18" customFormat="1" ht="60" hidden="1" customHeight="1" thickBot="1" x14ac:dyDescent="0.3">
      <c r="A346" s="4690"/>
      <c r="B346" s="4675"/>
      <c r="C346" s="134"/>
      <c r="J346" s="47"/>
      <c r="S346" s="4545"/>
    </row>
    <row r="347" spans="1:27" ht="30" hidden="1" customHeight="1" thickBot="1" x14ac:dyDescent="0.3">
      <c r="A347" s="4690"/>
      <c r="B347" s="4675"/>
      <c r="C347" s="721" t="s">
        <v>52</v>
      </c>
      <c r="J347" s="3749"/>
    </row>
    <row r="348" spans="1:27" ht="30" hidden="1" customHeight="1" thickBot="1" x14ac:dyDescent="0.3">
      <c r="A348" s="4690"/>
      <c r="B348" s="4675"/>
      <c r="C348" s="734" t="s">
        <v>134</v>
      </c>
      <c r="J348" s="3749"/>
    </row>
    <row r="349" spans="1:27" ht="249.95" customHeight="1" thickBot="1" x14ac:dyDescent="0.3">
      <c r="A349" s="4691"/>
      <c r="B349" s="4676"/>
      <c r="C349" s="308" t="s">
        <v>30</v>
      </c>
      <c r="D349" s="399"/>
      <c r="E349" s="399"/>
      <c r="F349" s="399"/>
      <c r="G349" s="399"/>
      <c r="H349" s="399"/>
      <c r="I349" s="399"/>
      <c r="J349" s="3759"/>
      <c r="K349" s="399"/>
      <c r="L349" s="4639" t="s">
        <v>847</v>
      </c>
      <c r="M349" s="399"/>
      <c r="N349" s="1162"/>
      <c r="O349" s="399"/>
      <c r="P349" s="399"/>
      <c r="Q349" s="903"/>
      <c r="R349" s="399"/>
      <c r="S349" s="4526"/>
      <c r="T349" s="4526"/>
      <c r="U349" s="399"/>
      <c r="V349" s="4526"/>
      <c r="W349" s="4526"/>
      <c r="X349" s="399"/>
      <c r="Y349" s="399"/>
      <c r="Z349" s="4526"/>
      <c r="AA349" s="399"/>
    </row>
    <row r="350" spans="1:27" ht="15" customHeight="1" x14ac:dyDescent="0.5">
      <c r="A350" s="3675"/>
      <c r="B350" s="4661"/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1:27" ht="15" customHeight="1" thickBot="1" x14ac:dyDescent="0.55000000000000004">
      <c r="A351" s="3675"/>
      <c r="B351" s="4661"/>
      <c r="C351" s="4"/>
      <c r="I351" s="4465" t="s">
        <v>1035</v>
      </c>
      <c r="J351" s="4465" t="s">
        <v>1034</v>
      </c>
      <c r="K351" s="4465" t="s">
        <v>1034</v>
      </c>
      <c r="L351" s="4465" t="s">
        <v>1035</v>
      </c>
      <c r="M351" s="4465" t="s">
        <v>1035</v>
      </c>
      <c r="N351" s="4465" t="s">
        <v>1034</v>
      </c>
      <c r="O351" s="4465" t="s">
        <v>1035</v>
      </c>
      <c r="P351" s="4465" t="s">
        <v>1034</v>
      </c>
      <c r="Q351" s="4465" t="s">
        <v>1034</v>
      </c>
      <c r="R351" s="4465" t="s">
        <v>1036</v>
      </c>
      <c r="S351" s="4465" t="s">
        <v>1035</v>
      </c>
      <c r="T351" s="4465" t="s">
        <v>1034</v>
      </c>
      <c r="U351" s="4465" t="s">
        <v>1035</v>
      </c>
      <c r="V351" s="4465" t="s">
        <v>1034</v>
      </c>
      <c r="W351" s="4465" t="s">
        <v>1034</v>
      </c>
      <c r="X351" s="4465" t="s">
        <v>1035</v>
      </c>
      <c r="Y351" s="4465" t="s">
        <v>1035</v>
      </c>
      <c r="Z351" s="4465" t="s">
        <v>1034</v>
      </c>
      <c r="AA351" s="4465" t="s">
        <v>1035</v>
      </c>
    </row>
    <row r="352" spans="1:27" ht="30" customHeight="1" thickBot="1" x14ac:dyDescent="0.3">
      <c r="A352" s="4689" t="s">
        <v>941</v>
      </c>
      <c r="B352" s="4703"/>
      <c r="C352" s="3182" t="s">
        <v>48</v>
      </c>
      <c r="D352" s="3858">
        <v>43860</v>
      </c>
      <c r="E352" s="3856" t="s">
        <v>1030</v>
      </c>
      <c r="F352" s="3859">
        <v>43889</v>
      </c>
      <c r="G352" s="3856">
        <v>43920</v>
      </c>
      <c r="H352" s="3856" t="s">
        <v>1031</v>
      </c>
      <c r="I352" s="3856">
        <v>43951</v>
      </c>
      <c r="J352" s="3856">
        <v>43981</v>
      </c>
      <c r="K352" s="3856">
        <v>44012</v>
      </c>
      <c r="L352" s="3856">
        <v>44042</v>
      </c>
      <c r="M352" s="3856">
        <v>44438</v>
      </c>
      <c r="N352" s="3856">
        <v>44469</v>
      </c>
      <c r="O352" s="4463">
        <v>44499</v>
      </c>
      <c r="P352" s="4463">
        <v>44530</v>
      </c>
      <c r="Q352" s="4463">
        <v>44560</v>
      </c>
      <c r="R352" s="4463">
        <v>44591</v>
      </c>
      <c r="S352" s="4463">
        <v>44620</v>
      </c>
      <c r="T352" s="3856">
        <v>43920</v>
      </c>
      <c r="U352" s="3856">
        <v>43951</v>
      </c>
      <c r="V352" s="4663">
        <v>43981</v>
      </c>
      <c r="W352" s="3856">
        <v>44012</v>
      </c>
      <c r="X352" s="3857">
        <v>44407</v>
      </c>
      <c r="Y352" s="3856">
        <v>44438</v>
      </c>
      <c r="Z352" s="3857">
        <v>44469</v>
      </c>
      <c r="AA352" s="4463">
        <v>44499</v>
      </c>
    </row>
    <row r="353" spans="1:27" ht="30" customHeight="1" thickBot="1" x14ac:dyDescent="0.3">
      <c r="A353" s="4690"/>
      <c r="B353" s="4704"/>
      <c r="C353" s="3682" t="s">
        <v>929</v>
      </c>
      <c r="D353" s="4038">
        <f>D226</f>
        <v>43726</v>
      </c>
      <c r="E353" s="4038">
        <f>E226</f>
        <v>43726</v>
      </c>
      <c r="F353" s="4038" t="str">
        <f>F226</f>
        <v>same as 1/30</v>
      </c>
      <c r="G353" s="4038">
        <f>G226</f>
        <v>44148</v>
      </c>
      <c r="H353" s="4038"/>
      <c r="I353" s="4038">
        <f>I226</f>
        <v>44176</v>
      </c>
      <c r="J353" s="4038">
        <f>J226</f>
        <v>44218</v>
      </c>
      <c r="K353" s="4038">
        <f t="shared" ref="K353:AA353" si="534">K226</f>
        <v>44232</v>
      </c>
      <c r="L353" s="4038">
        <f t="shared" si="534"/>
        <v>44267</v>
      </c>
      <c r="M353" s="4038">
        <f t="shared" si="534"/>
        <v>44295</v>
      </c>
      <c r="N353" s="4038">
        <f t="shared" si="534"/>
        <v>44323</v>
      </c>
      <c r="O353" s="4038">
        <f t="shared" si="534"/>
        <v>44358</v>
      </c>
      <c r="P353" s="4038">
        <f t="shared" si="534"/>
        <v>44386</v>
      </c>
      <c r="Q353" s="4038">
        <f t="shared" si="534"/>
        <v>44414</v>
      </c>
      <c r="R353" s="4038">
        <f t="shared" si="534"/>
        <v>44449</v>
      </c>
      <c r="S353" s="4038" t="str">
        <f t="shared" si="534"/>
        <v>same as 1/30</v>
      </c>
      <c r="T353" s="4038">
        <f t="shared" si="534"/>
        <v>44477</v>
      </c>
      <c r="U353" s="4038">
        <f t="shared" si="534"/>
        <v>44512</v>
      </c>
      <c r="V353" s="4038">
        <f t="shared" si="534"/>
        <v>44540</v>
      </c>
      <c r="W353" s="4038">
        <f t="shared" si="534"/>
        <v>44568</v>
      </c>
      <c r="X353" s="4038">
        <f t="shared" si="534"/>
        <v>44610</v>
      </c>
      <c r="Y353" s="4038">
        <f t="shared" si="534"/>
        <v>44638</v>
      </c>
      <c r="Z353" s="4038">
        <f t="shared" si="534"/>
        <v>44301</v>
      </c>
      <c r="AA353" s="4038">
        <f t="shared" si="534"/>
        <v>44701</v>
      </c>
    </row>
    <row r="354" spans="1:27" ht="30" customHeight="1" thickBot="1" x14ac:dyDescent="0.3">
      <c r="A354" s="4690"/>
      <c r="B354" s="4704"/>
      <c r="C354" s="3701" t="s">
        <v>879</v>
      </c>
      <c r="D354" s="4040">
        <f>D236</f>
        <v>43718</v>
      </c>
      <c r="E354" s="4040">
        <f>E236</f>
        <v>43718</v>
      </c>
      <c r="F354" s="4040" t="str">
        <f>F236</f>
        <v>same as 1/30</v>
      </c>
      <c r="G354" s="4040">
        <f>G236</f>
        <v>44140</v>
      </c>
      <c r="H354" s="4040"/>
      <c r="I354" s="4040">
        <f>I236</f>
        <v>44168</v>
      </c>
      <c r="J354" s="4671" t="s">
        <v>917</v>
      </c>
      <c r="K354" s="4671" t="s">
        <v>917</v>
      </c>
      <c r="L354" s="4040">
        <f>L236</f>
        <v>44259</v>
      </c>
      <c r="M354" s="4040">
        <f>M236</f>
        <v>44287</v>
      </c>
      <c r="N354" s="4671" t="s">
        <v>917</v>
      </c>
      <c r="O354" s="4040">
        <f>O236</f>
        <v>44350</v>
      </c>
      <c r="P354" s="4671" t="s">
        <v>917</v>
      </c>
      <c r="Q354" s="4671" t="s">
        <v>917</v>
      </c>
      <c r="R354" s="4040">
        <f t="shared" ref="R354:S354" si="535">R236</f>
        <v>44441</v>
      </c>
      <c r="S354" s="4040" t="str">
        <f t="shared" si="535"/>
        <v>same as 1/30</v>
      </c>
      <c r="T354" s="4671" t="s">
        <v>917</v>
      </c>
      <c r="U354" s="4040">
        <f>U236</f>
        <v>44504</v>
      </c>
      <c r="V354" s="4671" t="s">
        <v>917</v>
      </c>
      <c r="W354" s="4671" t="s">
        <v>917</v>
      </c>
      <c r="X354" s="4040">
        <f t="shared" ref="X354:Y354" si="536">X236</f>
        <v>44581</v>
      </c>
      <c r="Y354" s="4040">
        <f t="shared" si="536"/>
        <v>44630</v>
      </c>
      <c r="Z354" s="4671" t="s">
        <v>917</v>
      </c>
      <c r="AA354" s="4040">
        <f>AA236</f>
        <v>44693</v>
      </c>
    </row>
    <row r="355" spans="1:27" ht="30" customHeight="1" thickBot="1" x14ac:dyDescent="0.3">
      <c r="A355" s="4690"/>
      <c r="B355" s="4704"/>
      <c r="C355" s="3728" t="s">
        <v>944</v>
      </c>
      <c r="D355" s="4041">
        <f>D354-41</f>
        <v>43677</v>
      </c>
      <c r="E355" s="4041">
        <f t="shared" ref="E355" si="537">E354-41</f>
        <v>43677</v>
      </c>
      <c r="F355" s="4041" t="s">
        <v>25</v>
      </c>
      <c r="G355" s="4041">
        <f>G354-41</f>
        <v>44099</v>
      </c>
      <c r="H355" s="4041"/>
      <c r="I355" s="4041">
        <f t="shared" ref="I355" si="538">I354-41</f>
        <v>44127</v>
      </c>
      <c r="J355" s="4672"/>
      <c r="K355" s="4672"/>
      <c r="L355" s="4041">
        <f t="shared" ref="L355:M355" si="539">L354-41</f>
        <v>44218</v>
      </c>
      <c r="M355" s="4041">
        <f t="shared" si="539"/>
        <v>44246</v>
      </c>
      <c r="N355" s="4672"/>
      <c r="O355" s="4041">
        <f t="shared" ref="O355" si="540">O354-41</f>
        <v>44309</v>
      </c>
      <c r="P355" s="4672"/>
      <c r="Q355" s="4672"/>
      <c r="R355" s="4041">
        <f t="shared" ref="R355:S355" si="541">R354-41</f>
        <v>44400</v>
      </c>
      <c r="S355" s="4041" t="e">
        <f t="shared" si="541"/>
        <v>#VALUE!</v>
      </c>
      <c r="T355" s="4672"/>
      <c r="U355" s="4041">
        <f t="shared" ref="U355" si="542">U354-41</f>
        <v>44463</v>
      </c>
      <c r="V355" s="4672"/>
      <c r="W355" s="4672"/>
      <c r="X355" s="4041">
        <f t="shared" ref="X355:Y355" si="543">X354-41</f>
        <v>44540</v>
      </c>
      <c r="Y355" s="4041">
        <f t="shared" si="543"/>
        <v>44589</v>
      </c>
      <c r="Z355" s="4672"/>
      <c r="AA355" s="4041">
        <f t="shared" ref="AA355" si="544">AA354-41</f>
        <v>44652</v>
      </c>
    </row>
    <row r="356" spans="1:27" ht="30" customHeight="1" thickBot="1" x14ac:dyDescent="0.3">
      <c r="A356" s="4690"/>
      <c r="B356" s="4704"/>
      <c r="C356" s="3717" t="s">
        <v>943</v>
      </c>
      <c r="D356" s="4042">
        <f>D355-4</f>
        <v>43673</v>
      </c>
      <c r="E356" s="4042">
        <f t="shared" ref="E356" si="545">E355-4</f>
        <v>43673</v>
      </c>
      <c r="F356" s="4042" t="s">
        <v>25</v>
      </c>
      <c r="G356" s="4042">
        <f>G355-4</f>
        <v>44095</v>
      </c>
      <c r="H356" s="4042"/>
      <c r="I356" s="4042">
        <f t="shared" ref="I356" si="546">I355-4</f>
        <v>44123</v>
      </c>
      <c r="J356" s="4672"/>
      <c r="K356" s="4672"/>
      <c r="L356" s="4042">
        <f t="shared" ref="L356:M356" si="547">L355-4</f>
        <v>44214</v>
      </c>
      <c r="M356" s="4042">
        <f t="shared" si="547"/>
        <v>44242</v>
      </c>
      <c r="N356" s="4672"/>
      <c r="O356" s="4042">
        <f t="shared" ref="O356" si="548">O355-4</f>
        <v>44305</v>
      </c>
      <c r="P356" s="4672"/>
      <c r="Q356" s="4672"/>
      <c r="R356" s="4042">
        <f t="shared" ref="R356:S356" si="549">R355-4</f>
        <v>44396</v>
      </c>
      <c r="S356" s="4042" t="e">
        <f t="shared" si="549"/>
        <v>#VALUE!</v>
      </c>
      <c r="T356" s="4672"/>
      <c r="U356" s="4042">
        <f t="shared" ref="U356" si="550">U355-4</f>
        <v>44459</v>
      </c>
      <c r="V356" s="4672"/>
      <c r="W356" s="4672"/>
      <c r="X356" s="4042">
        <f t="shared" ref="X356:Y356" si="551">X355-4</f>
        <v>44536</v>
      </c>
      <c r="Y356" s="4042">
        <f t="shared" si="551"/>
        <v>44585</v>
      </c>
      <c r="Z356" s="4672"/>
      <c r="AA356" s="4042">
        <f t="shared" ref="AA356" si="552">AA355-4</f>
        <v>44648</v>
      </c>
    </row>
    <row r="357" spans="1:27" ht="30" customHeight="1" thickBot="1" x14ac:dyDescent="0.3">
      <c r="A357" s="4690"/>
      <c r="B357" s="4704"/>
      <c r="C357" s="3701" t="s">
        <v>950</v>
      </c>
      <c r="D357" s="4040">
        <f>D356-7</f>
        <v>43666</v>
      </c>
      <c r="E357" s="4040">
        <f t="shared" ref="E357" si="553">E356-7</f>
        <v>43666</v>
      </c>
      <c r="F357" s="4040" t="s">
        <v>25</v>
      </c>
      <c r="G357" s="4040">
        <f>G356-7</f>
        <v>44088</v>
      </c>
      <c r="H357" s="4040"/>
      <c r="I357" s="4040">
        <f t="shared" ref="I357" si="554">I356-7</f>
        <v>44116</v>
      </c>
      <c r="J357" s="4672"/>
      <c r="K357" s="4672"/>
      <c r="L357" s="4040">
        <f t="shared" ref="L357:M357" si="555">L356-7</f>
        <v>44207</v>
      </c>
      <c r="M357" s="4040">
        <f t="shared" si="555"/>
        <v>44235</v>
      </c>
      <c r="N357" s="4672"/>
      <c r="O357" s="4040">
        <f t="shared" ref="O357" si="556">O356-7</f>
        <v>44298</v>
      </c>
      <c r="P357" s="4672"/>
      <c r="Q357" s="4672"/>
      <c r="R357" s="4040">
        <f t="shared" ref="R357:S357" si="557">R356-7</f>
        <v>44389</v>
      </c>
      <c r="S357" s="4040" t="e">
        <f t="shared" si="557"/>
        <v>#VALUE!</v>
      </c>
      <c r="T357" s="4672"/>
      <c r="U357" s="4040">
        <f t="shared" ref="U357" si="558">U356-7</f>
        <v>44452</v>
      </c>
      <c r="V357" s="4672"/>
      <c r="W357" s="4672"/>
      <c r="X357" s="4040">
        <f t="shared" ref="X357:Y357" si="559">X356-7</f>
        <v>44529</v>
      </c>
      <c r="Y357" s="4040">
        <f t="shared" si="559"/>
        <v>44578</v>
      </c>
      <c r="Z357" s="4672"/>
      <c r="AA357" s="4040">
        <f t="shared" ref="AA357" si="560">AA356-7</f>
        <v>44641</v>
      </c>
    </row>
    <row r="358" spans="1:27" ht="30" customHeight="1" thickBot="1" x14ac:dyDescent="0.3">
      <c r="A358" s="4690"/>
      <c r="B358" s="4704"/>
      <c r="C358" s="3709" t="s">
        <v>931</v>
      </c>
      <c r="D358" s="4043">
        <f>D359+2</f>
        <v>43663</v>
      </c>
      <c r="E358" s="4043">
        <f t="shared" ref="E358:I358" si="561">E359+2</f>
        <v>43663</v>
      </c>
      <c r="F358" s="4043" t="s">
        <v>25</v>
      </c>
      <c r="G358" s="4043">
        <f>G359+2</f>
        <v>44078</v>
      </c>
      <c r="H358" s="4043"/>
      <c r="I358" s="4043">
        <f t="shared" si="561"/>
        <v>44106</v>
      </c>
      <c r="J358" s="4672"/>
      <c r="K358" s="4672"/>
      <c r="L358" s="4043">
        <f t="shared" ref="L358:O358" si="562">L359+2</f>
        <v>44184</v>
      </c>
      <c r="M358" s="4043">
        <f t="shared" si="562"/>
        <v>44211</v>
      </c>
      <c r="N358" s="4672"/>
      <c r="O358" s="4043">
        <f t="shared" si="562"/>
        <v>44274</v>
      </c>
      <c r="P358" s="4672"/>
      <c r="Q358" s="4672"/>
      <c r="R358" s="4043">
        <f t="shared" ref="R358:S358" si="563">R359+2</f>
        <v>44358</v>
      </c>
      <c r="S358" s="4043">
        <f t="shared" si="563"/>
        <v>43993</v>
      </c>
      <c r="T358" s="4672"/>
      <c r="U358" s="4043">
        <f t="shared" ref="U358" si="564">U359+2</f>
        <v>44428</v>
      </c>
      <c r="V358" s="4672"/>
      <c r="W358" s="4672"/>
      <c r="X358" s="4043">
        <f t="shared" ref="X358:Y358" si="565">X359+2</f>
        <v>44498</v>
      </c>
      <c r="Y358" s="4043">
        <f t="shared" si="565"/>
        <v>44540</v>
      </c>
      <c r="Z358" s="4672"/>
      <c r="AA358" s="4043">
        <f t="shared" ref="AA358" si="566">AA359+2</f>
        <v>44617</v>
      </c>
    </row>
    <row r="359" spans="1:27" ht="30" customHeight="1" thickBot="1" x14ac:dyDescent="0.3">
      <c r="A359" s="4690"/>
      <c r="B359" s="4704"/>
      <c r="C359" s="3195" t="s">
        <v>33</v>
      </c>
      <c r="D359" s="3984">
        <f>D276</f>
        <v>43661</v>
      </c>
      <c r="E359" s="3984">
        <f t="shared" ref="E359" si="567">E276</f>
        <v>43661</v>
      </c>
      <c r="F359" s="3984" t="s">
        <v>25</v>
      </c>
      <c r="G359" s="3984">
        <f>G276</f>
        <v>44076</v>
      </c>
      <c r="H359" s="3984"/>
      <c r="I359" s="3984">
        <f t="shared" ref="I359" si="568">I276</f>
        <v>44104</v>
      </c>
      <c r="J359" s="4672"/>
      <c r="K359" s="4672"/>
      <c r="L359" s="3984">
        <f t="shared" ref="L359:M359" si="569">L276</f>
        <v>44182</v>
      </c>
      <c r="M359" s="3984">
        <f t="shared" si="569"/>
        <v>44209</v>
      </c>
      <c r="N359" s="4672"/>
      <c r="O359" s="3984">
        <f t="shared" ref="O359" si="570">O276</f>
        <v>44272</v>
      </c>
      <c r="P359" s="4672"/>
      <c r="Q359" s="4672"/>
      <c r="R359" s="3984">
        <f t="shared" ref="R359:S359" si="571">R276</f>
        <v>44356</v>
      </c>
      <c r="S359" s="3984">
        <f t="shared" si="571"/>
        <v>43991</v>
      </c>
      <c r="T359" s="4672"/>
      <c r="U359" s="3984">
        <f t="shared" ref="U359" si="572">U276</f>
        <v>44426</v>
      </c>
      <c r="V359" s="4672"/>
      <c r="W359" s="4672"/>
      <c r="X359" s="3984">
        <f t="shared" ref="X359:Y359" si="573">X276</f>
        <v>44496</v>
      </c>
      <c r="Y359" s="3984">
        <f t="shared" si="573"/>
        <v>44538</v>
      </c>
      <c r="Z359" s="4672"/>
      <c r="AA359" s="3984">
        <f t="shared" ref="AA359" si="574">AA276</f>
        <v>44615</v>
      </c>
    </row>
    <row r="360" spans="1:27" ht="30" customHeight="1" thickBot="1" x14ac:dyDescent="0.3">
      <c r="A360" s="4690"/>
      <c r="B360" s="4704"/>
      <c r="C360" s="3678" t="s">
        <v>930</v>
      </c>
      <c r="D360" s="4044">
        <f>D359-5</f>
        <v>43656</v>
      </c>
      <c r="E360" s="4044">
        <f t="shared" ref="E360" si="575">E359-5</f>
        <v>43656</v>
      </c>
      <c r="F360" s="4044" t="s">
        <v>25</v>
      </c>
      <c r="G360" s="4044">
        <f>G359-5</f>
        <v>44071</v>
      </c>
      <c r="H360" s="4044"/>
      <c r="I360" s="4044">
        <f t="shared" ref="I360" si="576">I359-5</f>
        <v>44099</v>
      </c>
      <c r="J360" s="4672"/>
      <c r="K360" s="4672"/>
      <c r="L360" s="4044">
        <f t="shared" ref="L360:M360" si="577">L359-5</f>
        <v>44177</v>
      </c>
      <c r="M360" s="4044">
        <f t="shared" si="577"/>
        <v>44204</v>
      </c>
      <c r="N360" s="4672"/>
      <c r="O360" s="4044">
        <f t="shared" ref="O360" si="578">O359-5</f>
        <v>44267</v>
      </c>
      <c r="P360" s="4672"/>
      <c r="Q360" s="4672"/>
      <c r="R360" s="4044">
        <f t="shared" ref="R360:S360" si="579">R359-5</f>
        <v>44351</v>
      </c>
      <c r="S360" s="4044">
        <f t="shared" si="579"/>
        <v>43986</v>
      </c>
      <c r="T360" s="4672"/>
      <c r="U360" s="4044">
        <f t="shared" ref="U360" si="580">U359-5</f>
        <v>44421</v>
      </c>
      <c r="V360" s="4672"/>
      <c r="W360" s="4672"/>
      <c r="X360" s="4044">
        <f t="shared" ref="X360:Y360" si="581">X359-5</f>
        <v>44491</v>
      </c>
      <c r="Y360" s="4044">
        <f t="shared" si="581"/>
        <v>44533</v>
      </c>
      <c r="Z360" s="4672"/>
      <c r="AA360" s="4044">
        <f t="shared" ref="AA360" si="582">AA359-5</f>
        <v>44610</v>
      </c>
    </row>
    <row r="361" spans="1:27" ht="30" customHeight="1" thickBot="1" x14ac:dyDescent="0.3">
      <c r="A361" s="4690"/>
      <c r="B361" s="4704"/>
      <c r="C361" s="3717" t="s">
        <v>932</v>
      </c>
      <c r="D361" s="4042">
        <f>D360-28</f>
        <v>43628</v>
      </c>
      <c r="E361" s="4042">
        <f t="shared" ref="E361" si="583">E360-28</f>
        <v>43628</v>
      </c>
      <c r="F361" s="4042" t="s">
        <v>25</v>
      </c>
      <c r="G361" s="4042">
        <f>G360-28</f>
        <v>44043</v>
      </c>
      <c r="H361" s="4042"/>
      <c r="I361" s="4042">
        <f t="shared" ref="I361" si="584">I360-28</f>
        <v>44071</v>
      </c>
      <c r="J361" s="4672"/>
      <c r="K361" s="4672"/>
      <c r="L361" s="4042">
        <f t="shared" ref="L361:M361" si="585">L360-28</f>
        <v>44149</v>
      </c>
      <c r="M361" s="4042">
        <f t="shared" si="585"/>
        <v>44176</v>
      </c>
      <c r="N361" s="4672"/>
      <c r="O361" s="4042">
        <f t="shared" ref="O361" si="586">O360-28</f>
        <v>44239</v>
      </c>
      <c r="P361" s="4672"/>
      <c r="Q361" s="4672"/>
      <c r="R361" s="4042">
        <f t="shared" ref="R361:S361" si="587">R360-28</f>
        <v>44323</v>
      </c>
      <c r="S361" s="4042">
        <f t="shared" si="587"/>
        <v>43958</v>
      </c>
      <c r="T361" s="4672"/>
      <c r="U361" s="4042">
        <f t="shared" ref="U361" si="588">U360-28</f>
        <v>44393</v>
      </c>
      <c r="V361" s="4672"/>
      <c r="W361" s="4672"/>
      <c r="X361" s="4042">
        <f t="shared" ref="X361:Y361" si="589">X360-28</f>
        <v>44463</v>
      </c>
      <c r="Y361" s="4042">
        <f t="shared" si="589"/>
        <v>44505</v>
      </c>
      <c r="Z361" s="4672"/>
      <c r="AA361" s="4042">
        <f t="shared" ref="AA361" si="590">AA360-28</f>
        <v>44582</v>
      </c>
    </row>
    <row r="362" spans="1:27" ht="30" customHeight="1" thickBot="1" x14ac:dyDescent="0.3">
      <c r="A362" s="4690"/>
      <c r="B362" s="4704"/>
      <c r="C362" s="3717" t="s">
        <v>933</v>
      </c>
      <c r="D362" s="4042">
        <f>D361-4</f>
        <v>43624</v>
      </c>
      <c r="E362" s="4042">
        <f t="shared" ref="E362" si="591">E361-4</f>
        <v>43624</v>
      </c>
      <c r="F362" s="4042" t="s">
        <v>25</v>
      </c>
      <c r="G362" s="4042">
        <f>G361-4</f>
        <v>44039</v>
      </c>
      <c r="H362" s="4042"/>
      <c r="I362" s="4042">
        <f t="shared" ref="I362" si="592">I361-4</f>
        <v>44067</v>
      </c>
      <c r="J362" s="4672"/>
      <c r="K362" s="4672"/>
      <c r="L362" s="4042">
        <f t="shared" ref="L362:M362" si="593">L361-4</f>
        <v>44145</v>
      </c>
      <c r="M362" s="4042">
        <f t="shared" si="593"/>
        <v>44172</v>
      </c>
      <c r="N362" s="4672"/>
      <c r="O362" s="4042">
        <f t="shared" ref="O362" si="594">O361-4</f>
        <v>44235</v>
      </c>
      <c r="P362" s="4672"/>
      <c r="Q362" s="4672"/>
      <c r="R362" s="4042">
        <f t="shared" ref="R362:S362" si="595">R361-4</f>
        <v>44319</v>
      </c>
      <c r="S362" s="4042">
        <f t="shared" si="595"/>
        <v>43954</v>
      </c>
      <c r="T362" s="4672"/>
      <c r="U362" s="4042">
        <f t="shared" ref="U362" si="596">U361-4</f>
        <v>44389</v>
      </c>
      <c r="V362" s="4672"/>
      <c r="W362" s="4672"/>
      <c r="X362" s="4042">
        <f t="shared" ref="X362:Y362" si="597">X361-4</f>
        <v>44459</v>
      </c>
      <c r="Y362" s="4042">
        <f t="shared" si="597"/>
        <v>44501</v>
      </c>
      <c r="Z362" s="4672"/>
      <c r="AA362" s="4042">
        <f t="shared" ref="AA362" si="598">AA361-4</f>
        <v>44578</v>
      </c>
    </row>
    <row r="363" spans="1:27" ht="30" customHeight="1" thickBot="1" x14ac:dyDescent="0.3">
      <c r="A363" s="4690"/>
      <c r="B363" s="4704"/>
      <c r="C363" s="3678" t="s">
        <v>940</v>
      </c>
      <c r="D363" s="4046">
        <f>D364+2</f>
        <v>43619</v>
      </c>
      <c r="E363" s="4046">
        <f t="shared" ref="E363:I363" si="599">E364+2</f>
        <v>43619</v>
      </c>
      <c r="F363" s="4046" t="s">
        <v>25</v>
      </c>
      <c r="G363" s="4046">
        <f>G364+2</f>
        <v>44034</v>
      </c>
      <c r="H363" s="4046"/>
      <c r="I363" s="4046">
        <f t="shared" si="599"/>
        <v>44062</v>
      </c>
      <c r="J363" s="4672"/>
      <c r="K363" s="4672"/>
      <c r="L363" s="4046">
        <f t="shared" ref="L363:O363" si="600">L364+2</f>
        <v>44140</v>
      </c>
      <c r="M363" s="4046">
        <f t="shared" si="600"/>
        <v>44167</v>
      </c>
      <c r="N363" s="4672"/>
      <c r="O363" s="4046">
        <f t="shared" si="600"/>
        <v>44230</v>
      </c>
      <c r="P363" s="4672"/>
      <c r="Q363" s="4672"/>
      <c r="R363" s="4046">
        <f t="shared" ref="R363:S363" si="601">R364+2</f>
        <v>44314</v>
      </c>
      <c r="S363" s="4046">
        <f t="shared" si="601"/>
        <v>43949</v>
      </c>
      <c r="T363" s="4672"/>
      <c r="U363" s="4046">
        <f t="shared" ref="U363" si="602">U364+2</f>
        <v>44384</v>
      </c>
      <c r="V363" s="4672"/>
      <c r="W363" s="4672"/>
      <c r="X363" s="4046">
        <f t="shared" ref="X363:Y363" si="603">X364+2</f>
        <v>44454</v>
      </c>
      <c r="Y363" s="4046">
        <f t="shared" si="603"/>
        <v>44496</v>
      </c>
      <c r="Z363" s="4672"/>
      <c r="AA363" s="4046">
        <f t="shared" ref="AA363" si="604">AA364+2</f>
        <v>44573</v>
      </c>
    </row>
    <row r="364" spans="1:27" ht="30" customHeight="1" thickBot="1" x14ac:dyDescent="0.3">
      <c r="A364" s="4690"/>
      <c r="B364" s="4704"/>
      <c r="C364" s="817" t="s">
        <v>233</v>
      </c>
      <c r="D364" s="4046">
        <f>D362-7</f>
        <v>43617</v>
      </c>
      <c r="E364" s="4046">
        <f t="shared" ref="E364" si="605">E362-7</f>
        <v>43617</v>
      </c>
      <c r="F364" s="4046" t="s">
        <v>25</v>
      </c>
      <c r="G364" s="4046">
        <f>G362-7</f>
        <v>44032</v>
      </c>
      <c r="H364" s="4046"/>
      <c r="I364" s="4046">
        <f t="shared" ref="I364" si="606">I362-7</f>
        <v>44060</v>
      </c>
      <c r="J364" s="4672"/>
      <c r="K364" s="4672"/>
      <c r="L364" s="4046">
        <f t="shared" ref="L364:M364" si="607">L362-7</f>
        <v>44138</v>
      </c>
      <c r="M364" s="4046">
        <f t="shared" si="607"/>
        <v>44165</v>
      </c>
      <c r="N364" s="4672"/>
      <c r="O364" s="4046">
        <f t="shared" ref="O364" si="608">O362-7</f>
        <v>44228</v>
      </c>
      <c r="P364" s="4672"/>
      <c r="Q364" s="4672"/>
      <c r="R364" s="4046">
        <f t="shared" ref="R364:S364" si="609">R362-7</f>
        <v>44312</v>
      </c>
      <c r="S364" s="4046">
        <f t="shared" si="609"/>
        <v>43947</v>
      </c>
      <c r="T364" s="4672"/>
      <c r="U364" s="4046">
        <f t="shared" ref="U364" si="610">U362-7</f>
        <v>44382</v>
      </c>
      <c r="V364" s="4672"/>
      <c r="W364" s="4672"/>
      <c r="X364" s="4046">
        <f t="shared" ref="X364:Y364" si="611">X362-7</f>
        <v>44452</v>
      </c>
      <c r="Y364" s="4046">
        <f t="shared" si="611"/>
        <v>44494</v>
      </c>
      <c r="Z364" s="4672"/>
      <c r="AA364" s="4046">
        <f t="shared" ref="AA364" si="612">AA362-7</f>
        <v>44571</v>
      </c>
    </row>
    <row r="365" spans="1:27" s="4662" customFormat="1" ht="30" customHeight="1" thickBot="1" x14ac:dyDescent="0.3">
      <c r="A365" s="4690"/>
      <c r="B365" s="4704"/>
      <c r="C365" s="4214" t="s">
        <v>934</v>
      </c>
      <c r="D365" s="4229">
        <f>D364-6</f>
        <v>43611</v>
      </c>
      <c r="E365" s="4229">
        <f t="shared" ref="E365" si="613">E364-6</f>
        <v>43611</v>
      </c>
      <c r="F365" s="4229" t="s">
        <v>25</v>
      </c>
      <c r="G365" s="4229">
        <f>G364-6</f>
        <v>44026</v>
      </c>
      <c r="H365" s="4229"/>
      <c r="I365" s="4229">
        <f t="shared" ref="I365" si="614">I364-6</f>
        <v>44054</v>
      </c>
      <c r="J365" s="4672"/>
      <c r="K365" s="4672"/>
      <c r="L365" s="4229">
        <f t="shared" ref="L365:M365" si="615">L364-6</f>
        <v>44132</v>
      </c>
      <c r="M365" s="4229">
        <f t="shared" si="615"/>
        <v>44159</v>
      </c>
      <c r="N365" s="4672"/>
      <c r="O365" s="4229">
        <f t="shared" ref="O365" si="616">O364-6</f>
        <v>44222</v>
      </c>
      <c r="P365" s="4672"/>
      <c r="Q365" s="4672"/>
      <c r="R365" s="4229">
        <f t="shared" ref="R365:S365" si="617">R364-6</f>
        <v>44306</v>
      </c>
      <c r="S365" s="4229">
        <f t="shared" si="617"/>
        <v>43941</v>
      </c>
      <c r="T365" s="4672"/>
      <c r="U365" s="4229">
        <f t="shared" ref="U365" si="618">U364-6</f>
        <v>44376</v>
      </c>
      <c r="V365" s="4672"/>
      <c r="W365" s="4672"/>
      <c r="X365" s="4229">
        <f t="shared" ref="X365:Y365" si="619">X364-6</f>
        <v>44446</v>
      </c>
      <c r="Y365" s="4229">
        <f t="shared" si="619"/>
        <v>44488</v>
      </c>
      <c r="Z365" s="4672"/>
      <c r="AA365" s="4229">
        <f t="shared" ref="AA365" si="620">AA364-6</f>
        <v>44565</v>
      </c>
    </row>
    <row r="366" spans="1:27" s="4662" customFormat="1" ht="30" hidden="1" customHeight="1" thickBot="1" x14ac:dyDescent="0.3">
      <c r="A366" s="4690"/>
      <c r="B366" s="4704"/>
      <c r="C366" s="3678" t="s">
        <v>935</v>
      </c>
      <c r="D366" s="4408">
        <f>D365-7</f>
        <v>43604</v>
      </c>
      <c r="E366" s="4408">
        <f t="shared" ref="E366" si="621">E365-7</f>
        <v>43604</v>
      </c>
      <c r="F366" s="4408" t="s">
        <v>25</v>
      </c>
      <c r="G366" s="4408">
        <f>G365-7</f>
        <v>44019</v>
      </c>
      <c r="H366" s="4408"/>
      <c r="I366" s="4408">
        <f t="shared" ref="I366" si="622">I365-7</f>
        <v>44047</v>
      </c>
      <c r="J366" s="4672"/>
      <c r="K366" s="4672"/>
      <c r="L366" s="4408">
        <f t="shared" ref="L366:M366" si="623">L365-7</f>
        <v>44125</v>
      </c>
      <c r="M366" s="4408">
        <f t="shared" si="623"/>
        <v>44152</v>
      </c>
      <c r="N366" s="4672"/>
      <c r="O366" s="4408">
        <f t="shared" ref="O366" si="624">O365-7</f>
        <v>44215</v>
      </c>
      <c r="P366" s="4672"/>
      <c r="Q366" s="4672"/>
      <c r="R366" s="4408">
        <f t="shared" ref="R366:S366" si="625">R365-7</f>
        <v>44299</v>
      </c>
      <c r="S366" s="4408">
        <f t="shared" si="625"/>
        <v>43934</v>
      </c>
      <c r="T366" s="4672"/>
      <c r="U366" s="4408">
        <f t="shared" ref="U366" si="626">U365-7</f>
        <v>44369</v>
      </c>
      <c r="V366" s="4672"/>
      <c r="W366" s="4672"/>
      <c r="X366" s="4408">
        <f t="shared" ref="X366:Y366" si="627">X365-7</f>
        <v>44439</v>
      </c>
      <c r="Y366" s="4408">
        <f t="shared" si="627"/>
        <v>44481</v>
      </c>
      <c r="Z366" s="4672"/>
      <c r="AA366" s="4408">
        <f t="shared" ref="AA366" si="628">AA365-7</f>
        <v>44558</v>
      </c>
    </row>
    <row r="367" spans="1:27" s="4662" customFormat="1" ht="30" hidden="1" customHeight="1" thickBot="1" x14ac:dyDescent="0.3">
      <c r="A367" s="4690"/>
      <c r="B367" s="4704"/>
      <c r="C367" s="4245" t="s">
        <v>953</v>
      </c>
      <c r="D367" s="4259">
        <f t="shared" ref="D367:G367" si="629">D368+4</f>
        <v>43614</v>
      </c>
      <c r="E367" s="4259">
        <f t="shared" si="629"/>
        <v>43614</v>
      </c>
      <c r="F367" s="4259" t="s">
        <v>25</v>
      </c>
      <c r="G367" s="4259">
        <f t="shared" si="629"/>
        <v>44029</v>
      </c>
      <c r="H367" s="4259"/>
      <c r="I367" s="4259"/>
      <c r="J367" s="4672"/>
      <c r="K367" s="4672"/>
      <c r="L367" s="4259"/>
      <c r="M367" s="4259"/>
      <c r="N367" s="4672"/>
      <c r="O367" s="4259"/>
      <c r="P367" s="4672"/>
      <c r="Q367" s="4672"/>
      <c r="R367" s="4259"/>
      <c r="S367" s="4259"/>
      <c r="T367" s="4672"/>
      <c r="U367" s="4259"/>
      <c r="V367" s="4672"/>
      <c r="W367" s="4672"/>
      <c r="X367" s="4259"/>
      <c r="Y367" s="4259"/>
      <c r="Z367" s="4672"/>
      <c r="AA367" s="4259"/>
    </row>
    <row r="368" spans="1:27" s="4662" customFormat="1" ht="30" hidden="1" customHeight="1" thickBot="1" x14ac:dyDescent="0.3">
      <c r="A368" s="4690"/>
      <c r="B368" s="4704"/>
      <c r="C368" s="4245" t="s">
        <v>954</v>
      </c>
      <c r="D368" s="4259">
        <f t="shared" ref="D368:G368" si="630">D369+7</f>
        <v>43610</v>
      </c>
      <c r="E368" s="4259">
        <f t="shared" si="630"/>
        <v>43610</v>
      </c>
      <c r="F368" s="4259" t="s">
        <v>25</v>
      </c>
      <c r="G368" s="4259">
        <f t="shared" si="630"/>
        <v>44025</v>
      </c>
      <c r="H368" s="4259"/>
      <c r="I368" s="4259"/>
      <c r="J368" s="4672"/>
      <c r="K368" s="4672"/>
      <c r="L368" s="4259"/>
      <c r="M368" s="4259"/>
      <c r="N368" s="4672"/>
      <c r="O368" s="4259"/>
      <c r="P368" s="4672"/>
      <c r="Q368" s="4672"/>
      <c r="R368" s="4259"/>
      <c r="S368" s="4259"/>
      <c r="T368" s="4672"/>
      <c r="U368" s="4259"/>
      <c r="V368" s="4672"/>
      <c r="W368" s="4672"/>
      <c r="X368" s="4259"/>
      <c r="Y368" s="4259"/>
      <c r="Z368" s="4672"/>
      <c r="AA368" s="4259"/>
    </row>
    <row r="369" spans="1:27" s="4662" customFormat="1" ht="30" hidden="1" customHeight="1" thickBot="1" x14ac:dyDescent="0.3">
      <c r="A369" s="4690"/>
      <c r="B369" s="4704"/>
      <c r="C369" s="4245" t="s">
        <v>952</v>
      </c>
      <c r="D369" s="4259">
        <f t="shared" ref="D369:G369" si="631">D370+6</f>
        <v>43603</v>
      </c>
      <c r="E369" s="4259">
        <f t="shared" si="631"/>
        <v>43603</v>
      </c>
      <c r="F369" s="4259" t="s">
        <v>25</v>
      </c>
      <c r="G369" s="4259">
        <f t="shared" si="631"/>
        <v>44018</v>
      </c>
      <c r="H369" s="4259"/>
      <c r="I369" s="4259"/>
      <c r="J369" s="4672"/>
      <c r="K369" s="4672"/>
      <c r="L369" s="4259"/>
      <c r="M369" s="4259"/>
      <c r="N369" s="4672"/>
      <c r="O369" s="4259"/>
      <c r="P369" s="4672"/>
      <c r="Q369" s="4672"/>
      <c r="R369" s="4259"/>
      <c r="S369" s="4259"/>
      <c r="T369" s="4672"/>
      <c r="U369" s="4259"/>
      <c r="V369" s="4672"/>
      <c r="W369" s="4672"/>
      <c r="X369" s="4259"/>
      <c r="Y369" s="4259"/>
      <c r="Z369" s="4672"/>
      <c r="AA369" s="4259"/>
    </row>
    <row r="370" spans="1:27" s="4662" customFormat="1" ht="30" hidden="1" customHeight="1" thickBot="1" x14ac:dyDescent="0.3">
      <c r="A370" s="4690"/>
      <c r="B370" s="4704"/>
      <c r="C370" s="4230" t="s">
        <v>951</v>
      </c>
      <c r="D370" s="4244">
        <f t="shared" ref="D370:G370" si="632">D365-14</f>
        <v>43597</v>
      </c>
      <c r="E370" s="4244">
        <f t="shared" si="632"/>
        <v>43597</v>
      </c>
      <c r="F370" s="4244" t="s">
        <v>25</v>
      </c>
      <c r="G370" s="4244">
        <f t="shared" si="632"/>
        <v>44012</v>
      </c>
      <c r="H370" s="4244"/>
      <c r="I370" s="4244"/>
      <c r="J370" s="4672"/>
      <c r="K370" s="4672"/>
      <c r="L370" s="4244"/>
      <c r="M370" s="4244"/>
      <c r="N370" s="4672"/>
      <c r="O370" s="4244"/>
      <c r="P370" s="4672"/>
      <c r="Q370" s="4672"/>
      <c r="R370" s="4244"/>
      <c r="S370" s="4244"/>
      <c r="T370" s="4672"/>
      <c r="U370" s="4244"/>
      <c r="V370" s="4672"/>
      <c r="W370" s="4672"/>
      <c r="X370" s="4244"/>
      <c r="Y370" s="4244"/>
      <c r="Z370" s="4672"/>
      <c r="AA370" s="4244"/>
    </row>
    <row r="371" spans="1:27" ht="30" hidden="1" customHeight="1" thickBot="1" x14ac:dyDescent="0.3">
      <c r="A371" s="4690"/>
      <c r="B371" s="4704"/>
      <c r="C371" s="3678" t="s">
        <v>978</v>
      </c>
      <c r="D371" s="4046">
        <f>D365-35</f>
        <v>43576</v>
      </c>
      <c r="E371" s="4046">
        <f>E365-35</f>
        <v>43576</v>
      </c>
      <c r="F371" s="4046" t="s">
        <v>25</v>
      </c>
      <c r="G371" s="4046">
        <f>G365-35</f>
        <v>43991</v>
      </c>
      <c r="H371" s="4046"/>
      <c r="I371" s="4046">
        <f>I365-35</f>
        <v>44019</v>
      </c>
      <c r="J371" s="4672"/>
      <c r="K371" s="4672"/>
      <c r="L371" s="4046">
        <f>L365-35</f>
        <v>44097</v>
      </c>
      <c r="M371" s="4046">
        <f>M365-35</f>
        <v>44124</v>
      </c>
      <c r="N371" s="4672"/>
      <c r="O371" s="4046">
        <f>O365-35</f>
        <v>44187</v>
      </c>
      <c r="P371" s="4672"/>
      <c r="Q371" s="4672"/>
      <c r="R371" s="4046">
        <f t="shared" ref="R371:S371" si="633">R365-35</f>
        <v>44271</v>
      </c>
      <c r="S371" s="4046">
        <f t="shared" si="633"/>
        <v>43906</v>
      </c>
      <c r="T371" s="4672"/>
      <c r="U371" s="4046">
        <f>U365-35</f>
        <v>44341</v>
      </c>
      <c r="V371" s="4672"/>
      <c r="W371" s="4672"/>
      <c r="X371" s="4046">
        <f t="shared" ref="X371:Y371" si="634">X365-35</f>
        <v>44411</v>
      </c>
      <c r="Y371" s="4046">
        <f t="shared" si="634"/>
        <v>44453</v>
      </c>
      <c r="Z371" s="4672"/>
      <c r="AA371" s="4046">
        <f>AA365-35</f>
        <v>44530</v>
      </c>
    </row>
    <row r="372" spans="1:27" s="4662" customFormat="1" ht="30" customHeight="1" thickBot="1" x14ac:dyDescent="0.3">
      <c r="A372" s="4690"/>
      <c r="B372" s="4704"/>
      <c r="C372" s="4346" t="s">
        <v>977</v>
      </c>
      <c r="D372" s="4049">
        <f>D373+15</f>
        <v>43569</v>
      </c>
      <c r="E372" s="4049">
        <f t="shared" ref="E372" si="635">E373+15</f>
        <v>43569</v>
      </c>
      <c r="F372" s="4049" t="s">
        <v>25</v>
      </c>
      <c r="G372" s="4049">
        <f>G373+15</f>
        <v>43984</v>
      </c>
      <c r="H372" s="4049"/>
      <c r="I372" s="4049">
        <f>I373+15</f>
        <v>44012</v>
      </c>
      <c r="J372" s="4672"/>
      <c r="K372" s="4672"/>
      <c r="L372" s="4049">
        <f t="shared" ref="L372:M372" si="636">L373+15</f>
        <v>44090</v>
      </c>
      <c r="M372" s="4049">
        <f t="shared" si="636"/>
        <v>44117</v>
      </c>
      <c r="N372" s="4672"/>
      <c r="O372" s="4049">
        <f>O373+15</f>
        <v>44180</v>
      </c>
      <c r="P372" s="4672"/>
      <c r="Q372" s="4672"/>
      <c r="R372" s="4049">
        <f t="shared" ref="R372:S372" si="637">R373+15</f>
        <v>44264</v>
      </c>
      <c r="S372" s="4049">
        <f t="shared" si="637"/>
        <v>43899</v>
      </c>
      <c r="T372" s="4672"/>
      <c r="U372" s="4049">
        <f>U373+15</f>
        <v>44334</v>
      </c>
      <c r="V372" s="4672"/>
      <c r="W372" s="4672"/>
      <c r="X372" s="4049">
        <f t="shared" ref="X372:Y372" si="638">X373+15</f>
        <v>44404</v>
      </c>
      <c r="Y372" s="4049">
        <f t="shared" si="638"/>
        <v>44446</v>
      </c>
      <c r="Z372" s="4672"/>
      <c r="AA372" s="4049">
        <f>AA373+15</f>
        <v>44523</v>
      </c>
    </row>
    <row r="373" spans="1:27" s="4662" customFormat="1" ht="30" customHeight="1" thickBot="1" x14ac:dyDescent="0.3">
      <c r="A373" s="4690"/>
      <c r="B373" s="4704"/>
      <c r="C373" s="3730" t="s">
        <v>945</v>
      </c>
      <c r="D373" s="4409">
        <f>D366-50</f>
        <v>43554</v>
      </c>
      <c r="E373" s="4409">
        <f t="shared" ref="E373" si="639">E366-50</f>
        <v>43554</v>
      </c>
      <c r="F373" s="4409" t="s">
        <v>25</v>
      </c>
      <c r="G373" s="4409">
        <f>G366-50</f>
        <v>43969</v>
      </c>
      <c r="H373" s="4409"/>
      <c r="I373" s="4409">
        <f>I366-50</f>
        <v>43997</v>
      </c>
      <c r="J373" s="4672"/>
      <c r="K373" s="4672"/>
      <c r="L373" s="4409">
        <f t="shared" ref="L373:M373" si="640">L366-50</f>
        <v>44075</v>
      </c>
      <c r="M373" s="4409">
        <f t="shared" si="640"/>
        <v>44102</v>
      </c>
      <c r="N373" s="4672"/>
      <c r="O373" s="4409">
        <f>O366-50</f>
        <v>44165</v>
      </c>
      <c r="P373" s="4672"/>
      <c r="Q373" s="4672"/>
      <c r="R373" s="4409">
        <f t="shared" ref="R373:S373" si="641">R366-50</f>
        <v>44249</v>
      </c>
      <c r="S373" s="4409">
        <f t="shared" si="641"/>
        <v>43884</v>
      </c>
      <c r="T373" s="4672"/>
      <c r="U373" s="4409">
        <f>U366-50</f>
        <v>44319</v>
      </c>
      <c r="V373" s="4672"/>
      <c r="W373" s="4672"/>
      <c r="X373" s="4409">
        <f t="shared" ref="X373:Y373" si="642">X366-50</f>
        <v>44389</v>
      </c>
      <c r="Y373" s="4409">
        <f t="shared" si="642"/>
        <v>44431</v>
      </c>
      <c r="Z373" s="4672"/>
      <c r="AA373" s="4409">
        <f>AA366-50</f>
        <v>44508</v>
      </c>
    </row>
    <row r="374" spans="1:27" s="4662" customFormat="1" ht="30" customHeight="1" thickBot="1" x14ac:dyDescent="0.3">
      <c r="A374" s="4690"/>
      <c r="B374" s="4704"/>
      <c r="C374" s="3678" t="s">
        <v>936</v>
      </c>
      <c r="D374" s="4046">
        <f>D375</f>
        <v>43537</v>
      </c>
      <c r="E374" s="4046">
        <f t="shared" ref="E374" si="643">E375</f>
        <v>43537</v>
      </c>
      <c r="F374" s="4046" t="s">
        <v>25</v>
      </c>
      <c r="G374" s="4046">
        <f>G375</f>
        <v>43952</v>
      </c>
      <c r="H374" s="4046"/>
      <c r="I374" s="4046">
        <f>I375</f>
        <v>43980</v>
      </c>
      <c r="J374" s="4672"/>
      <c r="K374" s="4672"/>
      <c r="L374" s="4046">
        <f t="shared" ref="L374:M374" si="644">L375</f>
        <v>44058</v>
      </c>
      <c r="M374" s="4046">
        <f t="shared" si="644"/>
        <v>44085</v>
      </c>
      <c r="N374" s="4672"/>
      <c r="O374" s="4046">
        <f>O375</f>
        <v>44148</v>
      </c>
      <c r="P374" s="4672"/>
      <c r="Q374" s="4672"/>
      <c r="R374" s="4046">
        <f t="shared" ref="R374:S374" si="645">R375</f>
        <v>44232</v>
      </c>
      <c r="S374" s="4046">
        <f t="shared" si="645"/>
        <v>43867</v>
      </c>
      <c r="T374" s="4672"/>
      <c r="U374" s="4046">
        <f>U375</f>
        <v>44302</v>
      </c>
      <c r="V374" s="4672"/>
      <c r="W374" s="4672"/>
      <c r="X374" s="4046">
        <f t="shared" ref="X374:Y374" si="646">X375</f>
        <v>44372</v>
      </c>
      <c r="Y374" s="4046">
        <f t="shared" si="646"/>
        <v>44414</v>
      </c>
      <c r="Z374" s="4672"/>
      <c r="AA374" s="4046">
        <f>AA375</f>
        <v>44491</v>
      </c>
    </row>
    <row r="375" spans="1:27" s="4662" customFormat="1" ht="30" customHeight="1" thickBot="1" x14ac:dyDescent="0.3">
      <c r="A375" s="4690"/>
      <c r="B375" s="4704"/>
      <c r="C375" s="3678" t="s">
        <v>938</v>
      </c>
      <c r="D375" s="4046">
        <f>D366-67</f>
        <v>43537</v>
      </c>
      <c r="E375" s="4046">
        <f t="shared" ref="E375" si="647">E366-67</f>
        <v>43537</v>
      </c>
      <c r="F375" s="4046" t="s">
        <v>25</v>
      </c>
      <c r="G375" s="4046">
        <f>G366-67</f>
        <v>43952</v>
      </c>
      <c r="H375" s="4046"/>
      <c r="I375" s="4046">
        <f>I366-67</f>
        <v>43980</v>
      </c>
      <c r="J375" s="4672"/>
      <c r="K375" s="4672"/>
      <c r="L375" s="4046">
        <f t="shared" ref="L375:M375" si="648">L366-67</f>
        <v>44058</v>
      </c>
      <c r="M375" s="4046">
        <f t="shared" si="648"/>
        <v>44085</v>
      </c>
      <c r="N375" s="4672"/>
      <c r="O375" s="4046">
        <f>O366-67</f>
        <v>44148</v>
      </c>
      <c r="P375" s="4672"/>
      <c r="Q375" s="4672"/>
      <c r="R375" s="4046">
        <f t="shared" ref="R375:S375" si="649">R366-67</f>
        <v>44232</v>
      </c>
      <c r="S375" s="4046">
        <f t="shared" si="649"/>
        <v>43867</v>
      </c>
      <c r="T375" s="4672"/>
      <c r="U375" s="4046">
        <f>U366-67</f>
        <v>44302</v>
      </c>
      <c r="V375" s="4672"/>
      <c r="W375" s="4672"/>
      <c r="X375" s="4046">
        <f t="shared" ref="X375:Y375" si="650">X366-67</f>
        <v>44372</v>
      </c>
      <c r="Y375" s="4046">
        <f t="shared" si="650"/>
        <v>44414</v>
      </c>
      <c r="Z375" s="4672"/>
      <c r="AA375" s="4046">
        <f>AA366-67</f>
        <v>44491</v>
      </c>
    </row>
    <row r="376" spans="1:27" s="4662" customFormat="1" ht="30" customHeight="1" thickBot="1" x14ac:dyDescent="0.3">
      <c r="A376" s="4690"/>
      <c r="B376" s="4704"/>
      <c r="C376" s="3678" t="s">
        <v>946</v>
      </c>
      <c r="D376" s="4046">
        <f>D375-16</f>
        <v>43521</v>
      </c>
      <c r="E376" s="4046">
        <f t="shared" ref="E376" si="651">E375-16</f>
        <v>43521</v>
      </c>
      <c r="F376" s="4046" t="s">
        <v>25</v>
      </c>
      <c r="G376" s="4046">
        <f>G375-16</f>
        <v>43936</v>
      </c>
      <c r="H376" s="4046"/>
      <c r="I376" s="4046">
        <f>I375-16</f>
        <v>43964</v>
      </c>
      <c r="J376" s="4672"/>
      <c r="K376" s="4672"/>
      <c r="L376" s="4046">
        <f t="shared" ref="L376:M376" si="652">L375-16</f>
        <v>44042</v>
      </c>
      <c r="M376" s="4046">
        <f t="shared" si="652"/>
        <v>44069</v>
      </c>
      <c r="N376" s="4672"/>
      <c r="O376" s="4046">
        <f>O375-16</f>
        <v>44132</v>
      </c>
      <c r="P376" s="4672"/>
      <c r="Q376" s="4672"/>
      <c r="R376" s="4046">
        <f t="shared" ref="R376:S376" si="653">R375-16</f>
        <v>44216</v>
      </c>
      <c r="S376" s="4046">
        <f t="shared" si="653"/>
        <v>43851</v>
      </c>
      <c r="T376" s="4672"/>
      <c r="U376" s="4046">
        <f>U375-16</f>
        <v>44286</v>
      </c>
      <c r="V376" s="4672"/>
      <c r="W376" s="4672"/>
      <c r="X376" s="4046">
        <f t="shared" ref="X376:Y376" si="654">X375-16</f>
        <v>44356</v>
      </c>
      <c r="Y376" s="4046">
        <f t="shared" si="654"/>
        <v>44398</v>
      </c>
      <c r="Z376" s="4672"/>
      <c r="AA376" s="4046">
        <f>AA375-16</f>
        <v>44475</v>
      </c>
    </row>
    <row r="377" spans="1:27" s="4662" customFormat="1" ht="30" customHeight="1" thickBot="1" x14ac:dyDescent="0.3">
      <c r="A377" s="4691"/>
      <c r="B377" s="4704"/>
      <c r="C377" s="3693" t="s">
        <v>937</v>
      </c>
      <c r="D377" s="4048">
        <f>D370-98</f>
        <v>43499</v>
      </c>
      <c r="E377" s="4048">
        <f>E370-98</f>
        <v>43499</v>
      </c>
      <c r="F377" s="4048" t="s">
        <v>25</v>
      </c>
      <c r="G377" s="4048">
        <f>G370-112</f>
        <v>43900</v>
      </c>
      <c r="H377" s="4048"/>
      <c r="I377" s="4048">
        <f>I365-112</f>
        <v>43942</v>
      </c>
      <c r="J377" s="4673"/>
      <c r="K377" s="4673"/>
      <c r="L377" s="4048">
        <f>L365-112</f>
        <v>44020</v>
      </c>
      <c r="M377" s="4048">
        <f>M365-112</f>
        <v>44047</v>
      </c>
      <c r="N377" s="4673"/>
      <c r="O377" s="4048">
        <f>O365-112</f>
        <v>44110</v>
      </c>
      <c r="P377" s="4673"/>
      <c r="Q377" s="4673"/>
      <c r="R377" s="4048">
        <f>R365-112</f>
        <v>44194</v>
      </c>
      <c r="S377" s="4048">
        <f>S365-112</f>
        <v>43829</v>
      </c>
      <c r="T377" s="4673"/>
      <c r="U377" s="4048">
        <f>U365-112</f>
        <v>44264</v>
      </c>
      <c r="V377" s="4673"/>
      <c r="W377" s="4673"/>
      <c r="X377" s="4048">
        <f>X365-112</f>
        <v>44334</v>
      </c>
      <c r="Y377" s="4048">
        <f>Y365-112</f>
        <v>44376</v>
      </c>
      <c r="Z377" s="4673"/>
      <c r="AA377" s="4048">
        <f>AA365-112</f>
        <v>44453</v>
      </c>
    </row>
    <row r="378" spans="1:27" ht="30" customHeight="1" x14ac:dyDescent="0.5">
      <c r="A378" s="3677"/>
      <c r="B378" s="122"/>
      <c r="C378" s="827" t="s">
        <v>939</v>
      </c>
    </row>
    <row r="379" spans="1:27" ht="30" hidden="1" customHeight="1" x14ac:dyDescent="0.5">
      <c r="A379" s="3677"/>
      <c r="B379" s="122"/>
      <c r="C379" s="827"/>
    </row>
    <row r="380" spans="1:27" ht="30" hidden="1" customHeight="1" x14ac:dyDescent="0.5">
      <c r="A380" s="3677"/>
      <c r="B380" s="122"/>
      <c r="C380" s="827"/>
    </row>
    <row r="381" spans="1:27" ht="30" hidden="1" customHeight="1" x14ac:dyDescent="0.5">
      <c r="A381" s="3677"/>
      <c r="B381" s="122"/>
      <c r="C381" s="827"/>
    </row>
    <row r="382" spans="1:27" ht="30" hidden="1" customHeight="1" x14ac:dyDescent="0.5">
      <c r="A382" s="3675"/>
      <c r="B382" s="4661"/>
      <c r="C382" s="4" t="s">
        <v>935</v>
      </c>
    </row>
    <row r="383" spans="1:27" ht="30" hidden="1" customHeight="1" x14ac:dyDescent="0.5">
      <c r="A383" s="3675"/>
      <c r="B383" s="4661"/>
      <c r="C383" s="4"/>
    </row>
    <row r="384" spans="1:27" ht="30" hidden="1" customHeight="1" x14ac:dyDescent="0.5">
      <c r="A384" s="3675"/>
      <c r="B384" s="4661"/>
      <c r="C384" s="4"/>
    </row>
    <row r="385" spans="1:5" ht="30" hidden="1" customHeight="1" x14ac:dyDescent="0.5">
      <c r="A385" s="3675"/>
      <c r="B385" s="4661"/>
      <c r="C385" s="4"/>
    </row>
    <row r="386" spans="1:5" ht="30" hidden="1" customHeight="1" x14ac:dyDescent="0.5">
      <c r="A386" s="3675"/>
      <c r="B386" s="4661"/>
      <c r="C386" s="4"/>
    </row>
    <row r="387" spans="1:5" ht="30" hidden="1" customHeight="1" x14ac:dyDescent="0.5">
      <c r="A387" s="3675"/>
      <c r="B387" s="4661"/>
      <c r="C387" s="4"/>
    </row>
    <row r="388" spans="1:5" ht="30" hidden="1" customHeight="1" x14ac:dyDescent="0.5">
      <c r="A388" s="3675"/>
      <c r="B388" s="4661"/>
      <c r="C388" s="4"/>
    </row>
    <row r="389" spans="1:5" ht="21" hidden="1" x14ac:dyDescent="0.25">
      <c r="A389" s="11"/>
      <c r="B389" s="12"/>
      <c r="C389" s="4"/>
    </row>
    <row r="390" spans="1:5" ht="21" hidden="1" customHeight="1" x14ac:dyDescent="0.25">
      <c r="A390" s="11"/>
      <c r="B390" s="12"/>
      <c r="C390" s="4"/>
      <c r="D390" s="15" t="s">
        <v>846</v>
      </c>
    </row>
    <row r="391" spans="1:5" ht="21" hidden="1" x14ac:dyDescent="0.25">
      <c r="A391" s="11"/>
      <c r="B391" s="12"/>
      <c r="C391" s="4" t="s">
        <v>774</v>
      </c>
      <c r="D391" s="29" t="e">
        <f>AVERAGE(#REF!,#REF!,#REF!,#REF!,#REF!,#REF!,#REF!,#REF!)</f>
        <v>#REF!</v>
      </c>
      <c r="E391" s="29"/>
    </row>
    <row r="392" spans="1:5" ht="21" hidden="1" x14ac:dyDescent="0.25">
      <c r="A392" s="11"/>
      <c r="B392" s="12"/>
      <c r="C392" s="4" t="s">
        <v>775</v>
      </c>
      <c r="D392" s="29" t="e">
        <f>D391/7</f>
        <v>#REF!</v>
      </c>
      <c r="E392" s="29"/>
    </row>
    <row r="393" spans="1:5" ht="21" hidden="1" x14ac:dyDescent="0.25">
      <c r="A393" s="11"/>
      <c r="B393" s="12"/>
      <c r="C393" s="4" t="s">
        <v>377</v>
      </c>
      <c r="D393" s="29" t="e">
        <f>AVERAGE(#REF!,#REF!,#REF!,#REF!,#REF!,#REF!,#REF!,#REF!)</f>
        <v>#REF!</v>
      </c>
      <c r="E393" s="29"/>
    </row>
    <row r="394" spans="1:5" ht="21" hidden="1" x14ac:dyDescent="0.25">
      <c r="A394" s="11"/>
      <c r="B394" s="12"/>
      <c r="C394" s="4" t="s">
        <v>378</v>
      </c>
      <c r="D394" s="29" t="e">
        <f>D393/7</f>
        <v>#REF!</v>
      </c>
      <c r="E394" s="29"/>
    </row>
    <row r="395" spans="1:5" ht="21" hidden="1" x14ac:dyDescent="0.25">
      <c r="A395" s="11"/>
      <c r="B395" s="12"/>
      <c r="C395" s="4" t="s">
        <v>408</v>
      </c>
      <c r="D395" s="29" t="e">
        <f>AVERAGE(#REF!,#REF!,#REF!,#REF!,#REF!,#REF!,#REF!,#REF!)</f>
        <v>#REF!</v>
      </c>
      <c r="E395" s="29"/>
    </row>
    <row r="396" spans="1:5" ht="21" hidden="1" x14ac:dyDescent="0.25">
      <c r="A396" s="11"/>
      <c r="B396" s="12"/>
      <c r="C396" s="4" t="s">
        <v>409</v>
      </c>
      <c r="D396" s="29" t="e">
        <f>D395/7</f>
        <v>#REF!</v>
      </c>
      <c r="E396" s="29"/>
    </row>
    <row r="397" spans="1:5" ht="21" hidden="1" x14ac:dyDescent="0.25">
      <c r="A397" s="11"/>
      <c r="B397" s="12"/>
      <c r="C397" s="4" t="s">
        <v>404</v>
      </c>
      <c r="D397" s="29" t="e">
        <f>AVERAGE(#REF!,#REF!,#REF!,#REF!,#REF!,#REF!,#REF!,#REF!)</f>
        <v>#REF!</v>
      </c>
      <c r="E397" s="29"/>
    </row>
    <row r="398" spans="1:5" ht="21" hidden="1" x14ac:dyDescent="0.25">
      <c r="A398" s="11"/>
      <c r="B398" s="12"/>
      <c r="C398" s="4" t="s">
        <v>405</v>
      </c>
      <c r="D398" s="29" t="e">
        <f>D397/7</f>
        <v>#REF!</v>
      </c>
      <c r="E398" s="29"/>
    </row>
    <row r="399" spans="1:5" ht="21" hidden="1" x14ac:dyDescent="0.25">
      <c r="A399" s="11"/>
      <c r="B399" s="12"/>
      <c r="C399" s="4" t="s">
        <v>379</v>
      </c>
      <c r="D399" s="29" t="e">
        <f>AVERAGE(#REF!,#REF!,#REF!,#REF!,#REF!,#REF!,#REF!,#REF!)</f>
        <v>#REF!</v>
      </c>
      <c r="E399" s="29"/>
    </row>
    <row r="400" spans="1:5" ht="21" hidden="1" x14ac:dyDescent="0.25">
      <c r="A400" s="11"/>
      <c r="B400" s="12"/>
      <c r="C400" s="4" t="s">
        <v>380</v>
      </c>
      <c r="D400" s="29" t="e">
        <f>D399/7</f>
        <v>#REF!</v>
      </c>
      <c r="E400" s="29"/>
    </row>
    <row r="401" spans="1:5" ht="21" hidden="1" x14ac:dyDescent="0.25">
      <c r="A401" s="11"/>
      <c r="B401" s="12"/>
      <c r="C401" s="4" t="s">
        <v>406</v>
      </c>
      <c r="D401" s="29" t="e">
        <f>AVERAGE(#REF!,#REF!,#REF!,#REF!,#REF!,#REF!,#REF!,#REF!)</f>
        <v>#REF!</v>
      </c>
      <c r="E401" s="29"/>
    </row>
    <row r="402" spans="1:5" ht="21" hidden="1" x14ac:dyDescent="0.25">
      <c r="A402" s="11"/>
      <c r="B402" s="12"/>
      <c r="C402" s="4" t="s">
        <v>407</v>
      </c>
      <c r="D402" s="29" t="e">
        <f>D401/7</f>
        <v>#REF!</v>
      </c>
      <c r="E402" s="29"/>
    </row>
    <row r="403" spans="1:5" ht="21" hidden="1" x14ac:dyDescent="0.25">
      <c r="A403" s="11"/>
      <c r="B403" s="12"/>
      <c r="C403" s="4" t="s">
        <v>772</v>
      </c>
      <c r="D403" s="29" t="e">
        <f>AVERAGE(#REF!,#REF!,#REF!,#REF!,#REF!,#REF!,#REF!,#REF!)</f>
        <v>#REF!</v>
      </c>
      <c r="E403" s="29"/>
    </row>
    <row r="404" spans="1:5" ht="21" hidden="1" x14ac:dyDescent="0.25">
      <c r="A404" s="11"/>
      <c r="B404" s="12"/>
      <c r="C404" s="4" t="s">
        <v>773</v>
      </c>
      <c r="D404" s="29" t="e">
        <f>D403/7</f>
        <v>#REF!</v>
      </c>
      <c r="E404" s="29"/>
    </row>
    <row r="405" spans="1:5" ht="21" hidden="1" x14ac:dyDescent="0.25">
      <c r="A405" s="11"/>
      <c r="B405" s="12"/>
      <c r="C405" s="4" t="s">
        <v>777</v>
      </c>
      <c r="D405" s="29"/>
      <c r="E405" s="29"/>
    </row>
    <row r="406" spans="1:5" ht="21" hidden="1" x14ac:dyDescent="0.25">
      <c r="A406" s="11"/>
      <c r="B406" s="12"/>
      <c r="C406" s="4" t="s">
        <v>778</v>
      </c>
      <c r="D406" s="29"/>
      <c r="E406" s="29"/>
    </row>
    <row r="407" spans="1:5" ht="21" hidden="1" x14ac:dyDescent="0.25">
      <c r="A407" s="11"/>
      <c r="B407" s="12"/>
      <c r="C407" s="4" t="s">
        <v>779</v>
      </c>
      <c r="D407" s="29"/>
      <c r="E407" s="29"/>
    </row>
    <row r="408" spans="1:5" ht="21" hidden="1" x14ac:dyDescent="0.25">
      <c r="A408" s="11"/>
      <c r="B408" s="12"/>
      <c r="C408" s="4" t="s">
        <v>780</v>
      </c>
      <c r="D408" s="29"/>
      <c r="E408" s="29"/>
    </row>
    <row r="409" spans="1:5" ht="21" hidden="1" x14ac:dyDescent="0.25">
      <c r="A409" s="11"/>
      <c r="B409" s="12"/>
      <c r="C409" s="4" t="s">
        <v>781</v>
      </c>
      <c r="D409" s="29"/>
      <c r="E409" s="29"/>
    </row>
    <row r="410" spans="1:5" ht="21" hidden="1" x14ac:dyDescent="0.25">
      <c r="A410" s="11"/>
      <c r="B410" s="12"/>
      <c r="C410" s="4" t="s">
        <v>782</v>
      </c>
      <c r="D410" s="29"/>
      <c r="E410" s="29"/>
    </row>
    <row r="411" spans="1:5" ht="21.75" hidden="1" customHeight="1" x14ac:dyDescent="0.35">
      <c r="A411" s="11"/>
      <c r="B411" s="4718" t="s">
        <v>690</v>
      </c>
      <c r="C411" s="2965" t="s">
        <v>662</v>
      </c>
    </row>
    <row r="412" spans="1:5" ht="77.25" hidden="1" customHeight="1" x14ac:dyDescent="0.4">
      <c r="A412" s="11"/>
      <c r="B412" s="4719"/>
      <c r="C412" s="2966">
        <v>42946</v>
      </c>
    </row>
    <row r="413" spans="1:5" ht="77.25" hidden="1" customHeight="1" x14ac:dyDescent="0.4">
      <c r="A413" s="11"/>
      <c r="B413" s="4719"/>
      <c r="C413" s="2966">
        <v>42977</v>
      </c>
    </row>
    <row r="414" spans="1:5" ht="58.5" hidden="1" customHeight="1" x14ac:dyDescent="0.4">
      <c r="A414" s="11"/>
      <c r="B414" s="4719"/>
      <c r="C414" s="2966">
        <v>43008</v>
      </c>
    </row>
    <row r="415" spans="1:5" ht="58.5" hidden="1" customHeight="1" x14ac:dyDescent="0.4">
      <c r="A415" s="11"/>
      <c r="B415" s="4719"/>
      <c r="C415" s="2972">
        <v>43038</v>
      </c>
    </row>
    <row r="416" spans="1:5" ht="39.75" hidden="1" customHeight="1" x14ac:dyDescent="0.4">
      <c r="A416" s="11"/>
      <c r="B416" s="4719"/>
      <c r="C416" s="2966" t="s">
        <v>682</v>
      </c>
    </row>
    <row r="417" spans="1:3" ht="77.25" hidden="1" customHeight="1" x14ac:dyDescent="0.4">
      <c r="A417" s="11"/>
      <c r="B417" s="4720"/>
      <c r="C417" s="2973">
        <v>43069</v>
      </c>
    </row>
    <row r="418" spans="1:3" ht="21" hidden="1" x14ac:dyDescent="0.25">
      <c r="A418" s="11"/>
      <c r="B418" s="12"/>
      <c r="C418" s="4"/>
    </row>
    <row r="419" spans="1:3" ht="21" hidden="1" x14ac:dyDescent="0.25">
      <c r="A419" s="11"/>
      <c r="B419" s="12"/>
      <c r="C419" s="4"/>
    </row>
    <row r="420" spans="1:3" ht="21" hidden="1" customHeight="1" x14ac:dyDescent="0.25">
      <c r="A420" s="11"/>
      <c r="B420" s="12"/>
      <c r="C420" s="4"/>
    </row>
    <row r="421" spans="1:3" ht="21" hidden="1" customHeight="1" x14ac:dyDescent="0.25">
      <c r="A421" s="11"/>
      <c r="B421" s="12"/>
      <c r="C421" s="4"/>
    </row>
    <row r="422" spans="1:3" ht="21" hidden="1" customHeight="1" x14ac:dyDescent="0.25">
      <c r="A422" s="11"/>
      <c r="B422" s="12"/>
      <c r="C422" s="4"/>
    </row>
    <row r="423" spans="1:3" ht="21" hidden="1" customHeight="1" x14ac:dyDescent="0.25">
      <c r="A423" s="11"/>
      <c r="B423" s="12"/>
      <c r="C423" s="4"/>
    </row>
    <row r="424" spans="1:3" ht="21" hidden="1" customHeight="1" x14ac:dyDescent="0.25">
      <c r="A424" s="11"/>
      <c r="B424" s="12"/>
      <c r="C424" s="4"/>
    </row>
    <row r="425" spans="1:3" ht="21" hidden="1" customHeight="1" x14ac:dyDescent="0.25">
      <c r="A425" s="11"/>
      <c r="B425" s="12"/>
      <c r="C425" s="4"/>
    </row>
    <row r="426" spans="1:3" ht="21" hidden="1" customHeight="1" x14ac:dyDescent="0.25">
      <c r="A426" s="11"/>
      <c r="B426" s="12"/>
      <c r="C426" s="4"/>
    </row>
    <row r="427" spans="1:3" ht="21" hidden="1" customHeight="1" x14ac:dyDescent="0.25">
      <c r="A427" s="11"/>
      <c r="B427" s="12"/>
      <c r="C427" s="4"/>
    </row>
    <row r="428" spans="1:3" ht="21" hidden="1" customHeight="1" x14ac:dyDescent="0.25">
      <c r="A428" s="11"/>
      <c r="B428" s="12"/>
      <c r="C428" s="4"/>
    </row>
    <row r="429" spans="1:3" ht="21" hidden="1" customHeight="1" x14ac:dyDescent="0.25">
      <c r="A429" s="11"/>
      <c r="B429" s="12"/>
      <c r="C429" s="4"/>
    </row>
    <row r="430" spans="1:3" ht="21" hidden="1" customHeight="1" x14ac:dyDescent="0.25">
      <c r="A430" s="11"/>
      <c r="B430" s="12"/>
      <c r="C430" s="4"/>
    </row>
    <row r="431" spans="1:3" ht="21" hidden="1" customHeight="1" x14ac:dyDescent="0.25">
      <c r="A431" s="11"/>
      <c r="B431" s="12"/>
      <c r="C431" s="4"/>
    </row>
    <row r="432" spans="1:3" ht="21" hidden="1" customHeight="1" x14ac:dyDescent="0.25">
      <c r="A432" s="11"/>
      <c r="B432" s="12"/>
      <c r="C432" s="4"/>
    </row>
    <row r="433" spans="1:3" ht="21" hidden="1" x14ac:dyDescent="0.25">
      <c r="A433" s="11"/>
      <c r="B433" s="12"/>
      <c r="C433" s="4"/>
    </row>
    <row r="434" spans="1:3" ht="21" hidden="1" x14ac:dyDescent="0.25">
      <c r="A434" s="11"/>
      <c r="B434" s="12"/>
      <c r="C434" s="4"/>
    </row>
    <row r="435" spans="1:3" ht="21" hidden="1" x14ac:dyDescent="0.25">
      <c r="A435" s="11"/>
      <c r="B435" s="12"/>
      <c r="C435" s="4"/>
    </row>
    <row r="436" spans="1:3" ht="21" hidden="1" x14ac:dyDescent="0.25">
      <c r="A436" s="11"/>
      <c r="B436" s="12"/>
      <c r="C436" s="4"/>
    </row>
    <row r="437" spans="1:3" ht="21" hidden="1" x14ac:dyDescent="0.25">
      <c r="A437" s="11"/>
      <c r="B437" s="12"/>
      <c r="C437" s="4"/>
    </row>
    <row r="438" spans="1:3" ht="21" hidden="1" x14ac:dyDescent="0.25">
      <c r="A438" s="11"/>
      <c r="B438" s="12"/>
      <c r="C438" s="4"/>
    </row>
    <row r="439" spans="1:3" ht="21" hidden="1" x14ac:dyDescent="0.25">
      <c r="A439" s="11"/>
      <c r="B439" s="12"/>
      <c r="C439" s="4"/>
    </row>
    <row r="440" spans="1:3" ht="21" hidden="1" x14ac:dyDescent="0.25">
      <c r="A440" s="11"/>
      <c r="B440" s="12"/>
      <c r="C440" s="4"/>
    </row>
    <row r="441" spans="1:3" ht="21" hidden="1" x14ac:dyDescent="0.25">
      <c r="A441" s="11"/>
      <c r="B441" s="12"/>
      <c r="C441" s="4"/>
    </row>
    <row r="442" spans="1:3" ht="21" hidden="1" x14ac:dyDescent="0.25">
      <c r="A442" s="11"/>
      <c r="B442" s="12"/>
      <c r="C442" s="4"/>
    </row>
    <row r="443" spans="1:3" ht="21" hidden="1" x14ac:dyDescent="0.25">
      <c r="A443" s="11"/>
      <c r="B443" s="12"/>
      <c r="C443" s="4"/>
    </row>
    <row r="444" spans="1:3" ht="21" hidden="1" x14ac:dyDescent="0.25">
      <c r="A444" s="11"/>
      <c r="B444" s="12"/>
      <c r="C444" s="4"/>
    </row>
    <row r="445" spans="1:3" ht="21" hidden="1" x14ac:dyDescent="0.25">
      <c r="A445" s="11"/>
      <c r="B445" s="12"/>
      <c r="C445" s="4"/>
    </row>
    <row r="446" spans="1:3" ht="21" hidden="1" x14ac:dyDescent="0.25">
      <c r="A446" s="11"/>
      <c r="B446" s="12"/>
      <c r="C446" s="4"/>
    </row>
    <row r="447" spans="1:3" ht="21" hidden="1" x14ac:dyDescent="0.25">
      <c r="A447" s="11"/>
      <c r="B447" s="12"/>
      <c r="C447" s="4"/>
    </row>
    <row r="448" spans="1:3" ht="21" hidden="1" x14ac:dyDescent="0.25">
      <c r="A448" s="11"/>
      <c r="B448" s="12"/>
      <c r="C448" s="4"/>
    </row>
    <row r="449" spans="1:3" ht="21" hidden="1" x14ac:dyDescent="0.25">
      <c r="A449" s="11"/>
      <c r="B449" s="12"/>
      <c r="C449" s="4"/>
    </row>
    <row r="450" spans="1:3" ht="21" hidden="1" x14ac:dyDescent="0.25">
      <c r="A450" s="11"/>
      <c r="B450" s="12"/>
      <c r="C450" s="4"/>
    </row>
    <row r="451" spans="1:3" ht="21" hidden="1" x14ac:dyDescent="0.25">
      <c r="A451" s="11"/>
      <c r="B451" s="12"/>
      <c r="C451" s="4"/>
    </row>
    <row r="452" spans="1:3" ht="21" hidden="1" x14ac:dyDescent="0.25">
      <c r="A452" s="11"/>
      <c r="B452" s="12"/>
      <c r="C452" s="4"/>
    </row>
    <row r="453" spans="1:3" ht="21" hidden="1" x14ac:dyDescent="0.25">
      <c r="A453" s="11"/>
      <c r="B453" s="12"/>
      <c r="C453" s="4"/>
    </row>
    <row r="454" spans="1:3" ht="21" hidden="1" x14ac:dyDescent="0.25">
      <c r="A454" s="11"/>
      <c r="B454" s="12"/>
      <c r="C454" s="4"/>
    </row>
    <row r="455" spans="1:3" ht="21" hidden="1" x14ac:dyDescent="0.25">
      <c r="A455" s="11"/>
      <c r="B455" s="12"/>
      <c r="C455" s="4"/>
    </row>
    <row r="456" spans="1:3" ht="21" hidden="1" x14ac:dyDescent="0.25">
      <c r="A456" s="11"/>
      <c r="B456" s="12"/>
      <c r="C456" s="4"/>
    </row>
    <row r="457" spans="1:3" ht="21" hidden="1" x14ac:dyDescent="0.25">
      <c r="A457" s="11"/>
      <c r="B457" s="12"/>
      <c r="C457" s="4"/>
    </row>
    <row r="458" spans="1:3" ht="21" hidden="1" x14ac:dyDescent="0.25">
      <c r="A458" s="11"/>
      <c r="B458" s="12"/>
      <c r="C458" s="4"/>
    </row>
    <row r="459" spans="1:3" ht="21" hidden="1" x14ac:dyDescent="0.25">
      <c r="A459" s="11"/>
      <c r="B459" s="12"/>
      <c r="C459" s="4"/>
    </row>
    <row r="460" spans="1:3" ht="21" hidden="1" x14ac:dyDescent="0.25">
      <c r="A460" s="11"/>
      <c r="B460" s="12"/>
      <c r="C460" s="4"/>
    </row>
    <row r="461" spans="1:3" ht="21" hidden="1" x14ac:dyDescent="0.25">
      <c r="A461" s="11"/>
      <c r="B461" s="12"/>
      <c r="C461" s="4"/>
    </row>
    <row r="462" spans="1:3" ht="21" hidden="1" x14ac:dyDescent="0.25">
      <c r="A462" s="11"/>
      <c r="B462" s="12"/>
      <c r="C462" s="4"/>
    </row>
    <row r="463" spans="1:3" ht="21" hidden="1" x14ac:dyDescent="0.25">
      <c r="A463" s="11"/>
      <c r="B463" s="12"/>
      <c r="C463" s="4"/>
    </row>
    <row r="464" spans="1:3" ht="21" hidden="1" x14ac:dyDescent="0.25">
      <c r="A464" s="11"/>
      <c r="B464" s="12"/>
      <c r="C464" s="4"/>
    </row>
    <row r="465" spans="1:3" ht="21" hidden="1" x14ac:dyDescent="0.25">
      <c r="A465" s="11"/>
      <c r="B465" s="12"/>
      <c r="C465" s="4"/>
    </row>
    <row r="466" spans="1:3" ht="21" hidden="1" x14ac:dyDescent="0.25">
      <c r="A466" s="11"/>
      <c r="B466" s="12"/>
      <c r="C466" s="4"/>
    </row>
    <row r="467" spans="1:3" ht="21" hidden="1" x14ac:dyDescent="0.25">
      <c r="A467" s="11"/>
      <c r="B467" s="12"/>
      <c r="C467" s="4"/>
    </row>
    <row r="468" spans="1:3" ht="21" hidden="1" x14ac:dyDescent="0.25">
      <c r="A468" s="11"/>
      <c r="B468" s="12"/>
      <c r="C468" s="4"/>
    </row>
    <row r="469" spans="1:3" ht="21" hidden="1" x14ac:dyDescent="0.25">
      <c r="A469" s="11"/>
      <c r="B469" s="12"/>
      <c r="C469" s="4"/>
    </row>
    <row r="470" spans="1:3" ht="21" hidden="1" x14ac:dyDescent="0.25">
      <c r="A470" s="11"/>
      <c r="B470" s="12"/>
      <c r="C470" s="4"/>
    </row>
    <row r="471" spans="1:3" ht="21" hidden="1" x14ac:dyDescent="0.25">
      <c r="A471" s="11"/>
      <c r="B471" s="12"/>
      <c r="C471" s="4"/>
    </row>
    <row r="472" spans="1:3" ht="21" hidden="1" x14ac:dyDescent="0.25">
      <c r="A472" s="11"/>
      <c r="B472" s="12"/>
      <c r="C472" s="4"/>
    </row>
    <row r="473" spans="1:3" ht="21" hidden="1" x14ac:dyDescent="0.25">
      <c r="A473" s="11"/>
      <c r="B473" s="12"/>
      <c r="C473" s="4"/>
    </row>
    <row r="474" spans="1:3" ht="21" hidden="1" x14ac:dyDescent="0.25">
      <c r="A474" s="11"/>
      <c r="B474" s="12"/>
      <c r="C474" s="4"/>
    </row>
    <row r="475" spans="1:3" ht="21" hidden="1" x14ac:dyDescent="0.25">
      <c r="A475" s="11"/>
      <c r="B475" s="12"/>
      <c r="C475" s="4"/>
    </row>
    <row r="476" spans="1:3" ht="21" hidden="1" x14ac:dyDescent="0.25">
      <c r="A476" s="11"/>
      <c r="B476" s="12"/>
      <c r="C476" s="4"/>
    </row>
    <row r="477" spans="1:3" ht="21" hidden="1" x14ac:dyDescent="0.25">
      <c r="A477" s="11"/>
      <c r="B477" s="12"/>
      <c r="C477" s="4"/>
    </row>
    <row r="478" spans="1:3" ht="21" hidden="1" x14ac:dyDescent="0.25">
      <c r="A478" s="11"/>
      <c r="B478" s="12"/>
      <c r="C478" s="4"/>
    </row>
    <row r="479" spans="1:3" ht="21" hidden="1" x14ac:dyDescent="0.25">
      <c r="A479" s="11"/>
      <c r="B479" s="12"/>
      <c r="C479" s="4"/>
    </row>
    <row r="480" spans="1:3" ht="21" hidden="1" x14ac:dyDescent="0.25">
      <c r="A480" s="11"/>
      <c r="B480" s="12"/>
      <c r="C480" s="4"/>
    </row>
    <row r="481" spans="1:3" ht="21" hidden="1" x14ac:dyDescent="0.25">
      <c r="A481" s="11"/>
      <c r="B481" s="12"/>
      <c r="C481" s="4"/>
    </row>
    <row r="482" spans="1:3" ht="21" hidden="1" x14ac:dyDescent="0.25">
      <c r="A482" s="11"/>
      <c r="B482" s="12"/>
      <c r="C482" s="4"/>
    </row>
    <row r="483" spans="1:3" ht="21" hidden="1" x14ac:dyDescent="0.25">
      <c r="A483" s="11"/>
      <c r="B483" s="12"/>
      <c r="C483" s="1263"/>
    </row>
    <row r="484" spans="1:3" ht="30" hidden="1" customHeight="1" x14ac:dyDescent="0.25">
      <c r="A484" s="11"/>
      <c r="B484" s="12"/>
    </row>
    <row r="485" spans="1:3" ht="30" hidden="1" customHeight="1" x14ac:dyDescent="0.25">
      <c r="A485" s="11"/>
      <c r="B485" s="12"/>
    </row>
    <row r="486" spans="1:3" ht="30" hidden="1" customHeight="1" x14ac:dyDescent="0.25">
      <c r="A486" s="11"/>
      <c r="B486" s="12"/>
      <c r="C486" s="2510" t="s">
        <v>576</v>
      </c>
    </row>
    <row r="487" spans="1:3" ht="30" hidden="1" customHeight="1" x14ac:dyDescent="0.25">
      <c r="A487" s="11"/>
      <c r="B487" s="12"/>
      <c r="C487" s="2510" t="s">
        <v>592</v>
      </c>
    </row>
    <row r="488" spans="1:3" ht="30" hidden="1" customHeight="1" x14ac:dyDescent="0.25">
      <c r="A488" s="4696" t="s">
        <v>585</v>
      </c>
      <c r="B488" s="4707" t="s">
        <v>586</v>
      </c>
      <c r="C488" s="1277" t="s">
        <v>433</v>
      </c>
    </row>
    <row r="489" spans="1:3" ht="30" hidden="1" customHeight="1" x14ac:dyDescent="0.25">
      <c r="A489" s="4698"/>
      <c r="B489" s="4708"/>
      <c r="C489" s="1284" t="s">
        <v>440</v>
      </c>
    </row>
    <row r="490" spans="1:3" ht="30" hidden="1" customHeight="1" x14ac:dyDescent="0.25">
      <c r="A490" s="4698"/>
      <c r="B490" s="4708"/>
      <c r="C490" s="1284" t="s">
        <v>595</v>
      </c>
    </row>
    <row r="491" spans="1:3" ht="30" hidden="1" customHeight="1" x14ac:dyDescent="0.25">
      <c r="A491" s="4698"/>
      <c r="B491" s="4708"/>
      <c r="C491" s="1284" t="s">
        <v>594</v>
      </c>
    </row>
    <row r="492" spans="1:3" ht="30" hidden="1" customHeight="1" x14ac:dyDescent="0.25">
      <c r="A492" s="4698"/>
      <c r="B492" s="4709"/>
      <c r="C492" s="1286" t="s">
        <v>513</v>
      </c>
    </row>
    <row r="493" spans="1:3" ht="30" hidden="1" customHeight="1" x14ac:dyDescent="0.25">
      <c r="A493" s="4698"/>
      <c r="B493" s="4709"/>
      <c r="C493" s="1286" t="s">
        <v>514</v>
      </c>
    </row>
    <row r="494" spans="1:3" ht="30" hidden="1" customHeight="1" x14ac:dyDescent="0.25">
      <c r="A494" s="4698"/>
      <c r="B494" s="4709"/>
      <c r="C494" s="2875" t="s">
        <v>444</v>
      </c>
    </row>
    <row r="495" spans="1:3" ht="30" hidden="1" customHeight="1" x14ac:dyDescent="0.25">
      <c r="A495" s="4698"/>
      <c r="B495" s="4709"/>
      <c r="C495" s="1286" t="s">
        <v>443</v>
      </c>
    </row>
    <row r="496" spans="1:3" ht="30" hidden="1" customHeight="1" x14ac:dyDescent="0.25">
      <c r="A496" s="4698"/>
      <c r="B496" s="4709"/>
      <c r="C496" s="532" t="s">
        <v>596</v>
      </c>
    </row>
    <row r="497" spans="1:19" ht="30" hidden="1" customHeight="1" x14ac:dyDescent="0.25">
      <c r="A497" s="4698"/>
      <c r="B497" s="4709"/>
      <c r="C497" s="532" t="s">
        <v>597</v>
      </c>
    </row>
    <row r="498" spans="1:19" ht="30" hidden="1" customHeight="1" x14ac:dyDescent="0.25">
      <c r="A498" s="4698"/>
      <c r="B498" s="4709"/>
      <c r="C498" s="1286" t="s">
        <v>583</v>
      </c>
    </row>
    <row r="499" spans="1:19" s="2448" customFormat="1" ht="30" hidden="1" customHeight="1" x14ac:dyDescent="0.2">
      <c r="A499" s="4698"/>
      <c r="B499" s="4709"/>
      <c r="C499" s="2511" t="s">
        <v>576</v>
      </c>
      <c r="S499" s="4548"/>
    </row>
    <row r="500" spans="1:19" ht="30" hidden="1" customHeight="1" x14ac:dyDescent="0.25">
      <c r="A500" s="4698"/>
      <c r="B500" s="4709"/>
      <c r="C500" s="1443" t="s">
        <v>457</v>
      </c>
    </row>
    <row r="501" spans="1:19" ht="30" hidden="1" customHeight="1" x14ac:dyDescent="0.25">
      <c r="A501" s="4698"/>
      <c r="B501" s="4709"/>
      <c r="C501" s="2875" t="s">
        <v>484</v>
      </c>
    </row>
    <row r="502" spans="1:19" ht="30" hidden="1" customHeight="1" x14ac:dyDescent="0.25">
      <c r="A502" s="4698"/>
      <c r="B502" s="4709"/>
      <c r="C502" s="2875" t="s">
        <v>488</v>
      </c>
    </row>
    <row r="503" spans="1:19" ht="30" hidden="1" customHeight="1" x14ac:dyDescent="0.25">
      <c r="A503" s="4698"/>
      <c r="B503" s="4709"/>
      <c r="C503" s="2875" t="s">
        <v>489</v>
      </c>
    </row>
    <row r="504" spans="1:19" ht="30" hidden="1" customHeight="1" x14ac:dyDescent="0.25">
      <c r="A504" s="4698"/>
      <c r="B504" s="4709"/>
      <c r="C504" s="1286" t="s">
        <v>593</v>
      </c>
    </row>
    <row r="505" spans="1:19" ht="30" hidden="1" customHeight="1" x14ac:dyDescent="0.25">
      <c r="A505" s="4698"/>
      <c r="B505" s="4709"/>
      <c r="C505" s="2875" t="s">
        <v>490</v>
      </c>
    </row>
    <row r="506" spans="1:19" ht="30" hidden="1" customHeight="1" x14ac:dyDescent="0.25">
      <c r="A506" s="4698"/>
      <c r="B506" s="4709"/>
      <c r="C506" s="1286" t="s">
        <v>491</v>
      </c>
    </row>
    <row r="507" spans="1:19" ht="30" hidden="1" customHeight="1" x14ac:dyDescent="0.25">
      <c r="A507" s="4698"/>
      <c r="B507" s="4709"/>
      <c r="C507" s="2467" t="s">
        <v>584</v>
      </c>
    </row>
    <row r="508" spans="1:19" ht="30" hidden="1" customHeight="1" x14ac:dyDescent="0.25">
      <c r="A508" s="4698"/>
      <c r="B508" s="4709"/>
      <c r="C508" s="1572" t="s">
        <v>466</v>
      </c>
    </row>
    <row r="509" spans="1:19" ht="30" hidden="1" customHeight="1" x14ac:dyDescent="0.25">
      <c r="A509" s="4698"/>
      <c r="B509" s="4709"/>
      <c r="C509" s="827"/>
    </row>
    <row r="510" spans="1:19" ht="30" hidden="1" customHeight="1" x14ac:dyDescent="0.25">
      <c r="A510" s="4698"/>
      <c r="B510" s="4709"/>
      <c r="C510" s="827"/>
    </row>
    <row r="511" spans="1:19" s="2448" customFormat="1" ht="30" hidden="1" customHeight="1" x14ac:dyDescent="0.2">
      <c r="A511" s="4698"/>
      <c r="B511" s="4709"/>
      <c r="C511" s="2526" t="s">
        <v>577</v>
      </c>
      <c r="S511" s="4548"/>
    </row>
    <row r="512" spans="1:19" ht="30" hidden="1" customHeight="1" x14ac:dyDescent="0.25">
      <c r="A512" s="4698"/>
      <c r="B512" s="4709"/>
      <c r="C512" s="2691" t="s">
        <v>434</v>
      </c>
    </row>
    <row r="513" spans="1:3" ht="30" hidden="1" customHeight="1" x14ac:dyDescent="0.25">
      <c r="A513" s="4698"/>
      <c r="B513" s="4709"/>
      <c r="C513" s="1326" t="s">
        <v>468</v>
      </c>
    </row>
    <row r="514" spans="1:3" ht="30" hidden="1" customHeight="1" x14ac:dyDescent="0.25">
      <c r="A514" s="4698"/>
      <c r="B514" s="4709"/>
      <c r="C514" s="1326" t="s">
        <v>469</v>
      </c>
    </row>
    <row r="515" spans="1:3" ht="30" hidden="1" customHeight="1" x14ac:dyDescent="0.25">
      <c r="A515" s="4698"/>
      <c r="B515" s="4709"/>
      <c r="C515" s="1327" t="s">
        <v>427</v>
      </c>
    </row>
    <row r="516" spans="1:3" ht="30" hidden="1" customHeight="1" x14ac:dyDescent="0.25">
      <c r="A516" s="4698"/>
      <c r="B516" s="4709"/>
      <c r="C516" s="1285" t="s">
        <v>428</v>
      </c>
    </row>
    <row r="517" spans="1:3" ht="30" hidden="1" customHeight="1" x14ac:dyDescent="0.25">
      <c r="A517" s="4698"/>
      <c r="B517" s="4709"/>
      <c r="C517" s="1299" t="s">
        <v>512</v>
      </c>
    </row>
    <row r="518" spans="1:3" ht="30" hidden="1" customHeight="1" x14ac:dyDescent="0.25">
      <c r="A518" s="4698"/>
      <c r="B518" s="4709"/>
      <c r="C518" s="538" t="s">
        <v>492</v>
      </c>
    </row>
    <row r="519" spans="1:3" ht="30" hidden="1" customHeight="1" x14ac:dyDescent="0.25">
      <c r="A519" s="4698"/>
      <c r="B519" s="4709"/>
      <c r="C519" s="538" t="s">
        <v>463</v>
      </c>
    </row>
    <row r="520" spans="1:3" ht="30" hidden="1" customHeight="1" x14ac:dyDescent="0.25">
      <c r="A520" s="4698"/>
      <c r="B520" s="4709"/>
      <c r="C520" s="538" t="s">
        <v>493</v>
      </c>
    </row>
    <row r="521" spans="1:3" ht="30" hidden="1" customHeight="1" x14ac:dyDescent="0.25">
      <c r="A521" s="4698"/>
      <c r="B521" s="4709"/>
      <c r="C521" s="538" t="s">
        <v>462</v>
      </c>
    </row>
    <row r="522" spans="1:3" ht="30" hidden="1" customHeight="1" x14ac:dyDescent="0.25">
      <c r="A522" s="4698"/>
      <c r="B522" s="4709"/>
      <c r="C522" s="538" t="s">
        <v>494</v>
      </c>
    </row>
    <row r="523" spans="1:3" ht="30" hidden="1" customHeight="1" x14ac:dyDescent="0.25">
      <c r="A523" s="4698"/>
      <c r="B523" s="4709"/>
      <c r="C523" s="538" t="s">
        <v>429</v>
      </c>
    </row>
    <row r="524" spans="1:3" ht="30" hidden="1" customHeight="1" x14ac:dyDescent="0.25">
      <c r="A524" s="4698"/>
      <c r="B524" s="4709"/>
      <c r="C524" s="538" t="s">
        <v>498</v>
      </c>
    </row>
    <row r="525" spans="1:3" ht="30" hidden="1" customHeight="1" x14ac:dyDescent="0.25">
      <c r="A525" s="4698"/>
      <c r="B525" s="4709"/>
      <c r="C525" s="1299" t="s">
        <v>497</v>
      </c>
    </row>
    <row r="526" spans="1:3" ht="30" hidden="1" customHeight="1" x14ac:dyDescent="0.25">
      <c r="A526" s="4698"/>
      <c r="B526" s="4709"/>
      <c r="C526" s="1455" t="s">
        <v>445</v>
      </c>
    </row>
    <row r="527" spans="1:3" ht="30" hidden="1" customHeight="1" x14ac:dyDescent="0.25">
      <c r="A527" s="4698"/>
      <c r="B527" s="4709"/>
      <c r="C527" s="1267" t="s">
        <v>496</v>
      </c>
    </row>
    <row r="528" spans="1:3" ht="30" hidden="1" customHeight="1" x14ac:dyDescent="0.25">
      <c r="A528" s="4698"/>
      <c r="B528" s="4709"/>
      <c r="C528" s="1316" t="s">
        <v>495</v>
      </c>
    </row>
    <row r="529" spans="1:3" ht="30" hidden="1" customHeight="1" x14ac:dyDescent="0.25">
      <c r="A529" s="4698"/>
      <c r="B529" s="4709"/>
      <c r="C529" s="1264" t="s">
        <v>501</v>
      </c>
    </row>
    <row r="530" spans="1:3" ht="30" hidden="1" customHeight="1" x14ac:dyDescent="0.25">
      <c r="A530" s="4698"/>
      <c r="B530" s="4709"/>
      <c r="C530" s="1264" t="s">
        <v>500</v>
      </c>
    </row>
    <row r="531" spans="1:3" ht="30" hidden="1" customHeight="1" x14ac:dyDescent="0.25">
      <c r="A531" s="4698"/>
      <c r="B531" s="4709"/>
      <c r="C531" s="1264" t="s">
        <v>490</v>
      </c>
    </row>
    <row r="532" spans="1:3" ht="30" hidden="1" customHeight="1" x14ac:dyDescent="0.25">
      <c r="A532" s="4698"/>
      <c r="B532" s="4709"/>
      <c r="C532" s="1299" t="s">
        <v>502</v>
      </c>
    </row>
    <row r="533" spans="1:3" ht="30" hidden="1" customHeight="1" x14ac:dyDescent="0.25">
      <c r="A533" s="4698"/>
      <c r="B533" s="4709"/>
      <c r="C533" s="1286" t="s">
        <v>470</v>
      </c>
    </row>
    <row r="534" spans="1:3" ht="30" hidden="1" customHeight="1" x14ac:dyDescent="0.25">
      <c r="A534" s="4698"/>
      <c r="B534" s="4709"/>
      <c r="C534" s="1264" t="s">
        <v>578</v>
      </c>
    </row>
    <row r="535" spans="1:3" ht="30" hidden="1" customHeight="1" x14ac:dyDescent="0.25">
      <c r="A535" s="4698"/>
      <c r="B535" s="4709"/>
      <c r="C535" s="1543" t="s">
        <v>465</v>
      </c>
    </row>
    <row r="536" spans="1:3" ht="30" hidden="1" customHeight="1" x14ac:dyDescent="0.25">
      <c r="A536" s="4698"/>
      <c r="B536" s="4709"/>
      <c r="C536" s="1299" t="s">
        <v>504</v>
      </c>
    </row>
    <row r="537" spans="1:3" ht="30" hidden="1" customHeight="1" x14ac:dyDescent="0.25">
      <c r="A537" s="4698"/>
      <c r="B537" s="4709"/>
      <c r="C537" s="537" t="s">
        <v>467</v>
      </c>
    </row>
    <row r="538" spans="1:3" ht="30" hidden="1" customHeight="1" x14ac:dyDescent="0.25">
      <c r="A538" s="4698"/>
      <c r="B538" s="4709"/>
      <c r="C538" s="1264" t="s">
        <v>581</v>
      </c>
    </row>
    <row r="539" spans="1:3" ht="30" hidden="1" customHeight="1" x14ac:dyDescent="0.25">
      <c r="A539" s="4698"/>
      <c r="B539" s="4709"/>
      <c r="C539" s="1299" t="s">
        <v>579</v>
      </c>
    </row>
    <row r="540" spans="1:3" ht="30" hidden="1" customHeight="1" x14ac:dyDescent="0.25">
      <c r="A540" s="4698"/>
      <c r="B540" s="4709"/>
      <c r="C540" s="1264" t="s">
        <v>446</v>
      </c>
    </row>
    <row r="541" spans="1:3" ht="30" hidden="1" customHeight="1" x14ac:dyDescent="0.25">
      <c r="A541" s="4698"/>
      <c r="B541" s="4710"/>
      <c r="C541" s="1313" t="s">
        <v>430</v>
      </c>
    </row>
    <row r="542" spans="1:3" ht="30" hidden="1" customHeight="1" x14ac:dyDescent="0.25">
      <c r="A542" s="4698"/>
      <c r="B542" s="2543"/>
      <c r="C542" s="1571" t="s">
        <v>580</v>
      </c>
    </row>
    <row r="543" spans="1:3" ht="30" hidden="1" customHeight="1" x14ac:dyDescent="0.25">
      <c r="A543" s="4699"/>
      <c r="B543" s="2543"/>
      <c r="C543" s="1572" t="s">
        <v>582</v>
      </c>
    </row>
    <row r="544" spans="1:3" ht="30" hidden="1" customHeight="1" x14ac:dyDescent="0.25">
      <c r="A544" s="2427"/>
      <c r="B544" s="2428"/>
      <c r="C544" s="827"/>
    </row>
    <row r="545" spans="1:19" ht="21" hidden="1" x14ac:dyDescent="0.25">
      <c r="A545" s="11"/>
      <c r="B545" s="12"/>
      <c r="C545" s="1263"/>
    </row>
    <row r="546" spans="1:19" ht="30" hidden="1" customHeight="1" x14ac:dyDescent="0.25">
      <c r="A546" s="11"/>
      <c r="B546" s="12"/>
    </row>
    <row r="547" spans="1:19" ht="30" hidden="1" customHeight="1" x14ac:dyDescent="0.25">
      <c r="A547" s="11"/>
      <c r="B547" s="12"/>
    </row>
    <row r="548" spans="1:19" ht="30" hidden="1" customHeight="1" x14ac:dyDescent="0.25">
      <c r="A548" s="4696" t="s">
        <v>551</v>
      </c>
      <c r="B548" s="4707" t="s">
        <v>547</v>
      </c>
      <c r="C548" s="1277" t="s">
        <v>433</v>
      </c>
    </row>
    <row r="549" spans="1:19" ht="30" hidden="1" customHeight="1" x14ac:dyDescent="0.25">
      <c r="A549" s="4697"/>
      <c r="B549" s="4708"/>
      <c r="C549" s="2797" t="s">
        <v>615</v>
      </c>
    </row>
    <row r="550" spans="1:19" ht="30" hidden="1" customHeight="1" x14ac:dyDescent="0.25">
      <c r="A550" s="4698"/>
      <c r="B550" s="4708"/>
      <c r="C550" s="1284" t="s">
        <v>440</v>
      </c>
    </row>
    <row r="551" spans="1:19" ht="30" hidden="1" customHeight="1" x14ac:dyDescent="0.25">
      <c r="A551" s="4698"/>
      <c r="B551" s="4709"/>
      <c r="C551" s="1285" t="s">
        <v>434</v>
      </c>
    </row>
    <row r="552" spans="1:19" ht="30" hidden="1" customHeight="1" x14ac:dyDescent="0.25">
      <c r="A552" s="4698"/>
      <c r="B552" s="4709"/>
      <c r="C552" s="1326" t="s">
        <v>468</v>
      </c>
    </row>
    <row r="553" spans="1:19" ht="30" hidden="1" customHeight="1" x14ac:dyDescent="0.25">
      <c r="A553" s="4698"/>
      <c r="B553" s="4709"/>
      <c r="C553" s="1326" t="s">
        <v>469</v>
      </c>
    </row>
    <row r="554" spans="1:19" ht="30" hidden="1" customHeight="1" x14ac:dyDescent="0.25">
      <c r="A554" s="4698"/>
      <c r="B554" s="4709"/>
      <c r="C554" s="1327" t="s">
        <v>427</v>
      </c>
    </row>
    <row r="555" spans="1:19" ht="30" hidden="1" customHeight="1" x14ac:dyDescent="0.25">
      <c r="A555" s="4698"/>
      <c r="B555" s="4709"/>
      <c r="C555" s="1285" t="s">
        <v>428</v>
      </c>
    </row>
    <row r="556" spans="1:19" ht="30" hidden="1" customHeight="1" x14ac:dyDescent="0.25">
      <c r="A556" s="4698"/>
      <c r="B556" s="4709"/>
      <c r="C556" s="1285" t="s">
        <v>516</v>
      </c>
    </row>
    <row r="557" spans="1:19" ht="30" hidden="1" customHeight="1" x14ac:dyDescent="0.25">
      <c r="A557" s="4698"/>
      <c r="B557" s="4709"/>
      <c r="C557" s="1285" t="s">
        <v>515</v>
      </c>
    </row>
    <row r="558" spans="1:19" s="487" customFormat="1" ht="30" hidden="1" customHeight="1" x14ac:dyDescent="0.25">
      <c r="A558" s="4698"/>
      <c r="B558" s="4709"/>
      <c r="C558" s="2726" t="s">
        <v>513</v>
      </c>
      <c r="S558" s="4549"/>
    </row>
    <row r="559" spans="1:19" s="487" customFormat="1" ht="30" hidden="1" customHeight="1" x14ac:dyDescent="0.25">
      <c r="A559" s="4698"/>
      <c r="B559" s="4709"/>
      <c r="C559" s="2726" t="s">
        <v>443</v>
      </c>
      <c r="S559" s="4549"/>
    </row>
    <row r="560" spans="1:19" s="487" customFormat="1" ht="30" hidden="1" customHeight="1" x14ac:dyDescent="0.25">
      <c r="A560" s="4698"/>
      <c r="B560" s="4709"/>
      <c r="C560" s="2726" t="s">
        <v>514</v>
      </c>
      <c r="S560" s="4549"/>
    </row>
    <row r="561" spans="1:19" s="487" customFormat="1" ht="30" hidden="1" customHeight="1" x14ac:dyDescent="0.25">
      <c r="A561" s="4698"/>
      <c r="B561" s="4709"/>
      <c r="C561" s="539" t="s">
        <v>444</v>
      </c>
      <c r="S561" s="4549"/>
    </row>
    <row r="562" spans="1:19" s="487" customFormat="1" ht="30" hidden="1" customHeight="1" x14ac:dyDescent="0.25">
      <c r="A562" s="4698"/>
      <c r="B562" s="4709"/>
      <c r="C562" s="2726" t="s">
        <v>483</v>
      </c>
      <c r="S562" s="4549"/>
    </row>
    <row r="563" spans="1:19" s="487" customFormat="1" ht="30" hidden="1" customHeight="1" x14ac:dyDescent="0.25">
      <c r="A563" s="4698"/>
      <c r="B563" s="4709"/>
      <c r="C563" s="2948" t="s">
        <v>457</v>
      </c>
      <c r="S563" s="4549"/>
    </row>
    <row r="564" spans="1:19" s="487" customFormat="1" ht="30" hidden="1" customHeight="1" x14ac:dyDescent="0.25">
      <c r="A564" s="4698"/>
      <c r="B564" s="4709"/>
      <c r="C564" s="539" t="s">
        <v>484</v>
      </c>
      <c r="S564" s="4549"/>
    </row>
    <row r="565" spans="1:19" s="487" customFormat="1" ht="30" hidden="1" customHeight="1" x14ac:dyDescent="0.25">
      <c r="A565" s="4698"/>
      <c r="B565" s="4709"/>
      <c r="C565" s="539" t="s">
        <v>488</v>
      </c>
      <c r="S565" s="4549"/>
    </row>
    <row r="566" spans="1:19" s="487" customFormat="1" ht="30" hidden="1" customHeight="1" x14ac:dyDescent="0.25">
      <c r="A566" s="4698"/>
      <c r="B566" s="4709"/>
      <c r="C566" s="539" t="s">
        <v>489</v>
      </c>
      <c r="S566" s="4549"/>
    </row>
    <row r="567" spans="1:19" s="487" customFormat="1" ht="30" hidden="1" customHeight="1" x14ac:dyDescent="0.25">
      <c r="A567" s="4698"/>
      <c r="B567" s="4709"/>
      <c r="C567" s="539" t="s">
        <v>490</v>
      </c>
      <c r="S567" s="4549"/>
    </row>
    <row r="568" spans="1:19" s="487" customFormat="1" ht="30" hidden="1" customHeight="1" x14ac:dyDescent="0.25">
      <c r="A568" s="4698"/>
      <c r="B568" s="4709"/>
      <c r="C568" s="2726" t="s">
        <v>491</v>
      </c>
      <c r="S568" s="4549"/>
    </row>
    <row r="569" spans="1:19" ht="30" hidden="1" customHeight="1" x14ac:dyDescent="0.25">
      <c r="A569" s="4698"/>
      <c r="B569" s="4709"/>
      <c r="C569" s="1299" t="s">
        <v>512</v>
      </c>
    </row>
    <row r="570" spans="1:19" ht="30" hidden="1" customHeight="1" x14ac:dyDescent="0.25">
      <c r="A570" s="4698"/>
      <c r="B570" s="4709"/>
      <c r="C570" s="1543" t="s">
        <v>466</v>
      </c>
    </row>
    <row r="571" spans="1:19" ht="30" hidden="1" customHeight="1" x14ac:dyDescent="0.25">
      <c r="A571" s="4698"/>
      <c r="B571" s="4709"/>
      <c r="C571" s="538" t="s">
        <v>492</v>
      </c>
    </row>
    <row r="572" spans="1:19" ht="30" hidden="1" customHeight="1" x14ac:dyDescent="0.25">
      <c r="A572" s="4698"/>
      <c r="B572" s="4709"/>
      <c r="C572" s="538" t="s">
        <v>463</v>
      </c>
    </row>
    <row r="573" spans="1:19" ht="30" hidden="1" customHeight="1" x14ac:dyDescent="0.25">
      <c r="A573" s="4698"/>
      <c r="B573" s="4709"/>
      <c r="C573" s="538" t="s">
        <v>493</v>
      </c>
    </row>
    <row r="574" spans="1:19" ht="30" hidden="1" customHeight="1" x14ac:dyDescent="0.25">
      <c r="A574" s="4698"/>
      <c r="B574" s="4709"/>
      <c r="C574" s="538" t="s">
        <v>462</v>
      </c>
    </row>
    <row r="575" spans="1:19" ht="30" hidden="1" customHeight="1" x14ac:dyDescent="0.25">
      <c r="A575" s="4698"/>
      <c r="B575" s="4709"/>
      <c r="C575" s="538" t="s">
        <v>494</v>
      </c>
    </row>
    <row r="576" spans="1:19" ht="30" hidden="1" customHeight="1" x14ac:dyDescent="0.25">
      <c r="A576" s="4698"/>
      <c r="B576" s="4709"/>
      <c r="C576" s="538" t="s">
        <v>429</v>
      </c>
    </row>
    <row r="577" spans="1:3" ht="30" hidden="1" customHeight="1" x14ac:dyDescent="0.25">
      <c r="A577" s="4698"/>
      <c r="B577" s="4709"/>
      <c r="C577" s="538" t="s">
        <v>498</v>
      </c>
    </row>
    <row r="578" spans="1:3" ht="30" hidden="1" customHeight="1" x14ac:dyDescent="0.25">
      <c r="A578" s="4698"/>
      <c r="B578" s="4709"/>
      <c r="C578" s="1299" t="s">
        <v>497</v>
      </c>
    </row>
    <row r="579" spans="1:3" ht="30" hidden="1" customHeight="1" x14ac:dyDescent="0.25">
      <c r="A579" s="4698"/>
      <c r="B579" s="4709"/>
      <c r="C579" s="1455" t="s">
        <v>445</v>
      </c>
    </row>
    <row r="580" spans="1:3" ht="30" hidden="1" customHeight="1" x14ac:dyDescent="0.25">
      <c r="A580" s="4698"/>
      <c r="B580" s="4709"/>
      <c r="C580" s="1267" t="s">
        <v>496</v>
      </c>
    </row>
    <row r="581" spans="1:3" ht="30" hidden="1" customHeight="1" x14ac:dyDescent="0.25">
      <c r="A581" s="4698"/>
      <c r="B581" s="4709"/>
      <c r="C581" s="1299" t="s">
        <v>481</v>
      </c>
    </row>
    <row r="582" spans="1:3" ht="30" hidden="1" customHeight="1" x14ac:dyDescent="0.25">
      <c r="A582" s="4698"/>
      <c r="B582" s="4709"/>
      <c r="C582" s="1316" t="s">
        <v>495</v>
      </c>
    </row>
    <row r="583" spans="1:3" ht="30" hidden="1" customHeight="1" x14ac:dyDescent="0.25">
      <c r="A583" s="4698"/>
      <c r="B583" s="4709"/>
      <c r="C583" s="1264" t="s">
        <v>501</v>
      </c>
    </row>
    <row r="584" spans="1:3" ht="30" hidden="1" customHeight="1" x14ac:dyDescent="0.25">
      <c r="A584" s="4698"/>
      <c r="B584" s="4709"/>
      <c r="C584" s="1264" t="s">
        <v>500</v>
      </c>
    </row>
    <row r="585" spans="1:3" ht="30" hidden="1" customHeight="1" x14ac:dyDescent="0.25">
      <c r="A585" s="4698"/>
      <c r="B585" s="4709"/>
      <c r="C585" s="1264" t="s">
        <v>490</v>
      </c>
    </row>
    <row r="586" spans="1:3" ht="30" hidden="1" customHeight="1" x14ac:dyDescent="0.25">
      <c r="A586" s="4698"/>
      <c r="B586" s="4709"/>
      <c r="C586" s="1299" t="s">
        <v>502</v>
      </c>
    </row>
    <row r="587" spans="1:3" ht="30" hidden="1" customHeight="1" x14ac:dyDescent="0.25">
      <c r="A587" s="4698"/>
      <c r="B587" s="4709"/>
      <c r="C587" s="1286" t="s">
        <v>470</v>
      </c>
    </row>
    <row r="588" spans="1:3" ht="30" hidden="1" customHeight="1" x14ac:dyDescent="0.25">
      <c r="A588" s="4698"/>
      <c r="B588" s="4709"/>
      <c r="C588" s="1264" t="s">
        <v>503</v>
      </c>
    </row>
    <row r="589" spans="1:3" ht="30" hidden="1" customHeight="1" x14ac:dyDescent="0.25">
      <c r="A589" s="4698"/>
      <c r="B589" s="4709"/>
      <c r="C589" s="1543" t="s">
        <v>465</v>
      </c>
    </row>
    <row r="590" spans="1:3" ht="30" hidden="1" customHeight="1" x14ac:dyDescent="0.25">
      <c r="A590" s="4698"/>
      <c r="B590" s="4709"/>
      <c r="C590" s="1299" t="s">
        <v>504</v>
      </c>
    </row>
    <row r="591" spans="1:3" ht="30" hidden="1" customHeight="1" x14ac:dyDescent="0.25">
      <c r="A591" s="4698"/>
      <c r="B591" s="4709"/>
      <c r="C591" s="537" t="s">
        <v>467</v>
      </c>
    </row>
    <row r="592" spans="1:3" ht="30" hidden="1" customHeight="1" x14ac:dyDescent="0.25">
      <c r="A592" s="4698"/>
      <c r="B592" s="4709"/>
      <c r="C592" s="1264" t="s">
        <v>505</v>
      </c>
    </row>
    <row r="593" spans="1:3" ht="30" hidden="1" customHeight="1" x14ac:dyDescent="0.25">
      <c r="A593" s="4698"/>
      <c r="B593" s="4709"/>
      <c r="C593" s="1299" t="s">
        <v>506</v>
      </c>
    </row>
    <row r="594" spans="1:3" ht="30" hidden="1" customHeight="1" x14ac:dyDescent="0.25">
      <c r="A594" s="4698"/>
      <c r="B594" s="4709"/>
      <c r="C594" s="1264" t="s">
        <v>507</v>
      </c>
    </row>
    <row r="595" spans="1:3" ht="30" hidden="1" customHeight="1" x14ac:dyDescent="0.25">
      <c r="A595" s="4698"/>
      <c r="B595" s="4709"/>
      <c r="C595" s="1299" t="s">
        <v>508</v>
      </c>
    </row>
    <row r="596" spans="1:3" ht="30" hidden="1" customHeight="1" x14ac:dyDescent="0.25">
      <c r="A596" s="4698"/>
      <c r="B596" s="4709"/>
      <c r="C596" s="1264" t="s">
        <v>446</v>
      </c>
    </row>
    <row r="597" spans="1:3" ht="30" hidden="1" customHeight="1" x14ac:dyDescent="0.25">
      <c r="A597" s="4698"/>
      <c r="B597" s="4709"/>
      <c r="C597" s="1299" t="s">
        <v>509</v>
      </c>
    </row>
    <row r="598" spans="1:3" ht="30" hidden="1" customHeight="1" x14ac:dyDescent="0.25">
      <c r="A598" s="4698"/>
      <c r="B598" s="4710"/>
      <c r="C598" s="1313" t="s">
        <v>430</v>
      </c>
    </row>
    <row r="599" spans="1:3" ht="30" hidden="1" customHeight="1" x14ac:dyDescent="0.25">
      <c r="A599" s="4698"/>
      <c r="B599" s="12"/>
      <c r="C599" s="1571" t="s">
        <v>452</v>
      </c>
    </row>
    <row r="600" spans="1:3" ht="30" hidden="1" customHeight="1" x14ac:dyDescent="0.25">
      <c r="A600" s="4699"/>
      <c r="B600" s="12"/>
      <c r="C600" s="1572" t="s">
        <v>464</v>
      </c>
    </row>
    <row r="601" spans="1:3" ht="30" hidden="1" customHeight="1" x14ac:dyDescent="0.25">
      <c r="A601" s="2427"/>
      <c r="B601" s="2428"/>
      <c r="C601" s="827"/>
    </row>
    <row r="602" spans="1:3" ht="30" hidden="1" customHeight="1" x14ac:dyDescent="0.25">
      <c r="A602" s="2427"/>
      <c r="B602" s="2428"/>
      <c r="C602" s="827" t="s">
        <v>715</v>
      </c>
    </row>
    <row r="603" spans="1:3" ht="30" hidden="1" customHeight="1" x14ac:dyDescent="0.25">
      <c r="A603" s="2427"/>
      <c r="B603" s="2428"/>
      <c r="C603" s="827"/>
    </row>
    <row r="604" spans="1:3" ht="30" hidden="1" customHeight="1" x14ac:dyDescent="0.25">
      <c r="A604" s="2427"/>
      <c r="B604" s="2428"/>
      <c r="C604" s="827" t="s">
        <v>716</v>
      </c>
    </row>
    <row r="605" spans="1:3" ht="30" hidden="1" customHeight="1" x14ac:dyDescent="0.25">
      <c r="A605" s="2427"/>
      <c r="B605" s="2428"/>
      <c r="C605" s="827"/>
    </row>
    <row r="606" spans="1:3" ht="30" hidden="1" customHeight="1" x14ac:dyDescent="0.25">
      <c r="A606" s="2427"/>
      <c r="B606" s="2428"/>
      <c r="C606" s="827"/>
    </row>
    <row r="607" spans="1:3" ht="30" hidden="1" customHeight="1" x14ac:dyDescent="0.25">
      <c r="A607" s="2427"/>
      <c r="B607" s="2428"/>
      <c r="C607" s="827"/>
    </row>
    <row r="608" spans="1:3" ht="30" hidden="1" customHeight="1" x14ac:dyDescent="0.25">
      <c r="A608" s="11"/>
      <c r="B608" s="12"/>
      <c r="C608" s="4"/>
    </row>
    <row r="609" spans="1:3" ht="21" hidden="1" x14ac:dyDescent="0.25">
      <c r="A609" s="11"/>
      <c r="B609" s="12"/>
      <c r="C609" s="4"/>
    </row>
    <row r="610" spans="1:3" ht="30" hidden="1" customHeight="1" x14ac:dyDescent="0.25">
      <c r="A610" s="11"/>
      <c r="B610" s="12"/>
      <c r="C610" s="4"/>
    </row>
    <row r="611" spans="1:3" ht="30" hidden="1" customHeight="1" x14ac:dyDescent="0.25">
      <c r="A611" s="11"/>
      <c r="B611" s="12"/>
      <c r="C611" s="4"/>
    </row>
    <row r="612" spans="1:3" ht="30" hidden="1" customHeight="1" x14ac:dyDescent="0.25">
      <c r="A612" s="4696" t="s">
        <v>549</v>
      </c>
      <c r="B612" s="4723" t="s">
        <v>550</v>
      </c>
      <c r="C612" s="1277" t="s">
        <v>433</v>
      </c>
    </row>
    <row r="613" spans="1:3" ht="30" hidden="1" customHeight="1" x14ac:dyDescent="0.25">
      <c r="A613" s="4730"/>
      <c r="B613" s="4724"/>
      <c r="C613" s="1284" t="s">
        <v>440</v>
      </c>
    </row>
    <row r="614" spans="1:3" ht="30" hidden="1" customHeight="1" x14ac:dyDescent="0.25">
      <c r="A614" s="4730"/>
      <c r="B614" s="4724"/>
      <c r="C614" s="1285" t="s">
        <v>434</v>
      </c>
    </row>
    <row r="615" spans="1:3" ht="30" hidden="1" customHeight="1" x14ac:dyDescent="0.25">
      <c r="A615" s="4730"/>
      <c r="B615" s="4724"/>
      <c r="C615" s="1326" t="s">
        <v>441</v>
      </c>
    </row>
    <row r="616" spans="1:3" ht="30" hidden="1" customHeight="1" x14ac:dyDescent="0.25">
      <c r="A616" s="4730"/>
      <c r="B616" s="4724"/>
      <c r="C616" s="1327" t="s">
        <v>427</v>
      </c>
    </row>
    <row r="617" spans="1:3" ht="30" hidden="1" customHeight="1" x14ac:dyDescent="0.25">
      <c r="A617" s="4730"/>
      <c r="B617" s="4724"/>
      <c r="C617" s="1285" t="s">
        <v>428</v>
      </c>
    </row>
    <row r="618" spans="1:3" ht="30" hidden="1" customHeight="1" x14ac:dyDescent="0.25">
      <c r="A618" s="4730"/>
      <c r="B618" s="4724"/>
      <c r="C618" s="1299" t="s">
        <v>442</v>
      </c>
    </row>
    <row r="619" spans="1:3" ht="30" hidden="1" customHeight="1" x14ac:dyDescent="0.25">
      <c r="A619" s="4730"/>
      <c r="B619" s="4724"/>
      <c r="C619" s="538" t="s">
        <v>517</v>
      </c>
    </row>
    <row r="620" spans="1:3" ht="30" hidden="1" customHeight="1" x14ac:dyDescent="0.25">
      <c r="A620" s="4730"/>
      <c r="B620" s="4724"/>
      <c r="C620" s="538" t="s">
        <v>448</v>
      </c>
    </row>
    <row r="621" spans="1:3" ht="30" hidden="1" customHeight="1" x14ac:dyDescent="0.25">
      <c r="A621" s="4730"/>
      <c r="B621" s="4724"/>
      <c r="C621" s="538" t="s">
        <v>530</v>
      </c>
    </row>
    <row r="622" spans="1:3" ht="30" hidden="1" customHeight="1" x14ac:dyDescent="0.25">
      <c r="A622" s="4730"/>
      <c r="B622" s="4724"/>
      <c r="C622" s="538" t="s">
        <v>531</v>
      </c>
    </row>
    <row r="623" spans="1:3" ht="30" hidden="1" customHeight="1" x14ac:dyDescent="0.25">
      <c r="A623" s="4730"/>
      <c r="B623" s="4724"/>
      <c r="C623" s="538" t="s">
        <v>518</v>
      </c>
    </row>
    <row r="624" spans="1:3" ht="30" hidden="1" customHeight="1" x14ac:dyDescent="0.25">
      <c r="A624" s="4730"/>
      <c r="B624" s="4724"/>
      <c r="C624" s="538" t="s">
        <v>447</v>
      </c>
    </row>
    <row r="625" spans="1:3" ht="30" hidden="1" customHeight="1" x14ac:dyDescent="0.25">
      <c r="A625" s="4730"/>
      <c r="B625" s="4724"/>
      <c r="C625" s="1316" t="s">
        <v>519</v>
      </c>
    </row>
    <row r="626" spans="1:3" ht="30" hidden="1" customHeight="1" x14ac:dyDescent="0.25">
      <c r="A626" s="4730"/>
      <c r="B626" s="4724"/>
      <c r="C626" s="538" t="s">
        <v>490</v>
      </c>
    </row>
    <row r="627" spans="1:3" ht="30" hidden="1" customHeight="1" x14ac:dyDescent="0.25">
      <c r="A627" s="4730"/>
      <c r="B627" s="4724"/>
      <c r="C627" s="1299" t="s">
        <v>520</v>
      </c>
    </row>
    <row r="628" spans="1:3" ht="30" hidden="1" customHeight="1" x14ac:dyDescent="0.25">
      <c r="A628" s="4730"/>
      <c r="B628" s="4724"/>
      <c r="C628" s="1455" t="s">
        <v>459</v>
      </c>
    </row>
    <row r="629" spans="1:3" ht="30" hidden="1" customHeight="1" x14ac:dyDescent="0.25">
      <c r="A629" s="4730"/>
      <c r="B629" s="4724"/>
      <c r="C629" s="1455" t="s">
        <v>445</v>
      </c>
    </row>
    <row r="630" spans="1:3" ht="30" hidden="1" customHeight="1" x14ac:dyDescent="0.25">
      <c r="A630" s="4730"/>
      <c r="B630" s="4724"/>
      <c r="C630" s="1267" t="s">
        <v>496</v>
      </c>
    </row>
    <row r="631" spans="1:3" ht="30" hidden="1" customHeight="1" x14ac:dyDescent="0.25">
      <c r="A631" s="4730"/>
      <c r="B631" s="4724"/>
      <c r="C631" s="1264" t="s">
        <v>521</v>
      </c>
    </row>
    <row r="632" spans="1:3" ht="30" hidden="1" customHeight="1" x14ac:dyDescent="0.25">
      <c r="A632" s="4730"/>
      <c r="B632" s="4724"/>
      <c r="C632" s="1267" t="s">
        <v>522</v>
      </c>
    </row>
    <row r="633" spans="1:3" ht="30" hidden="1" customHeight="1" x14ac:dyDescent="0.25">
      <c r="A633" s="4730"/>
      <c r="B633" s="4724"/>
      <c r="C633" s="1264" t="s">
        <v>523</v>
      </c>
    </row>
    <row r="634" spans="1:3" ht="30" hidden="1" customHeight="1" x14ac:dyDescent="0.25">
      <c r="A634" s="4730"/>
      <c r="B634" s="4724"/>
      <c r="C634" s="1285" t="s">
        <v>524</v>
      </c>
    </row>
    <row r="635" spans="1:3" ht="30" hidden="1" customHeight="1" x14ac:dyDescent="0.25">
      <c r="A635" s="4730"/>
      <c r="B635" s="4724"/>
      <c r="C635" s="1264" t="s">
        <v>498</v>
      </c>
    </row>
    <row r="636" spans="1:3" ht="30" hidden="1" customHeight="1" x14ac:dyDescent="0.25">
      <c r="A636" s="4730"/>
      <c r="B636" s="4724"/>
      <c r="C636" s="1299" t="s">
        <v>525</v>
      </c>
    </row>
    <row r="637" spans="1:3" ht="30" hidden="1" customHeight="1" x14ac:dyDescent="0.25">
      <c r="A637" s="4730"/>
      <c r="B637" s="4724"/>
      <c r="C637" s="1455" t="s">
        <v>534</v>
      </c>
    </row>
    <row r="638" spans="1:3" ht="30" hidden="1" customHeight="1" x14ac:dyDescent="0.25">
      <c r="A638" s="4730"/>
      <c r="B638" s="4724"/>
      <c r="C638" s="1299" t="s">
        <v>470</v>
      </c>
    </row>
    <row r="639" spans="1:3" ht="30" hidden="1" customHeight="1" x14ac:dyDescent="0.25">
      <c r="A639" s="4730"/>
      <c r="B639" s="4724"/>
      <c r="C639" s="1264" t="s">
        <v>503</v>
      </c>
    </row>
    <row r="640" spans="1:3" ht="30" hidden="1" customHeight="1" x14ac:dyDescent="0.25">
      <c r="A640" s="4730"/>
      <c r="B640" s="4724"/>
      <c r="C640" s="1543" t="s">
        <v>533</v>
      </c>
    </row>
    <row r="641" spans="1:3" ht="30" hidden="1" customHeight="1" x14ac:dyDescent="0.25">
      <c r="A641" s="4730"/>
      <c r="B641" s="4724"/>
      <c r="C641" s="1299" t="s">
        <v>526</v>
      </c>
    </row>
    <row r="642" spans="1:3" ht="30" hidden="1" customHeight="1" x14ac:dyDescent="0.25">
      <c r="A642" s="4730"/>
      <c r="B642" s="4724"/>
      <c r="C642" s="1264" t="s">
        <v>527</v>
      </c>
    </row>
    <row r="643" spans="1:3" ht="30" hidden="1" customHeight="1" x14ac:dyDescent="0.25">
      <c r="A643" s="4730"/>
      <c r="B643" s="4724"/>
      <c r="C643" s="1299" t="s">
        <v>528</v>
      </c>
    </row>
    <row r="644" spans="1:3" ht="30" hidden="1" customHeight="1" x14ac:dyDescent="0.25">
      <c r="A644" s="4730"/>
      <c r="B644" s="4724"/>
      <c r="C644" s="1264" t="s">
        <v>529</v>
      </c>
    </row>
    <row r="645" spans="1:3" ht="30" hidden="1" customHeight="1" x14ac:dyDescent="0.25">
      <c r="A645" s="4730"/>
      <c r="B645" s="4724"/>
      <c r="C645" s="1299" t="s">
        <v>508</v>
      </c>
    </row>
    <row r="646" spans="1:3" ht="30" hidden="1" customHeight="1" x14ac:dyDescent="0.25">
      <c r="A646" s="4730"/>
      <c r="B646" s="4724"/>
      <c r="C646" s="1299" t="s">
        <v>614</v>
      </c>
    </row>
    <row r="647" spans="1:3" ht="30" hidden="1" customHeight="1" x14ac:dyDescent="0.25">
      <c r="A647" s="4731"/>
      <c r="B647" s="4724"/>
      <c r="C647" s="1543" t="s">
        <v>461</v>
      </c>
    </row>
    <row r="648" spans="1:3" ht="15" hidden="1" customHeight="1" x14ac:dyDescent="0.25">
      <c r="A648" s="11"/>
      <c r="B648" s="12"/>
      <c r="C648" s="4"/>
    </row>
    <row r="649" spans="1:3" ht="15" hidden="1" customHeight="1" x14ac:dyDescent="0.25">
      <c r="A649" s="11"/>
      <c r="B649" s="12"/>
      <c r="C649" s="4"/>
    </row>
    <row r="650" spans="1:3" ht="15" hidden="1" customHeight="1" x14ac:dyDescent="0.25">
      <c r="A650" s="11"/>
      <c r="B650" s="12"/>
      <c r="C650" s="4"/>
    </row>
    <row r="651" spans="1:3" ht="15" hidden="1" customHeight="1" x14ac:dyDescent="0.25">
      <c r="A651" s="11"/>
      <c r="B651" s="12"/>
      <c r="C651" s="4"/>
    </row>
    <row r="652" spans="1:3" ht="15" hidden="1" customHeight="1" x14ac:dyDescent="0.25">
      <c r="A652" s="11"/>
      <c r="B652" s="12"/>
      <c r="C652" s="4"/>
    </row>
    <row r="653" spans="1:3" ht="15" hidden="1" customHeight="1" x14ac:dyDescent="0.25">
      <c r="A653" s="11"/>
      <c r="B653" s="12"/>
      <c r="C653" s="4"/>
    </row>
    <row r="654" spans="1:3" ht="15" hidden="1" customHeight="1" x14ac:dyDescent="0.25">
      <c r="A654" s="11"/>
      <c r="B654" s="12"/>
      <c r="C654" s="4"/>
    </row>
    <row r="655" spans="1:3" ht="15" hidden="1" customHeight="1" x14ac:dyDescent="0.25">
      <c r="A655" s="11"/>
      <c r="B655" s="12"/>
      <c r="C655" s="1219" t="s">
        <v>691</v>
      </c>
    </row>
    <row r="656" spans="1:3" ht="15" hidden="1" customHeight="1" x14ac:dyDescent="0.25">
      <c r="A656" s="11"/>
      <c r="B656" s="12"/>
      <c r="C656" s="1219"/>
    </row>
    <row r="657" spans="1:19" ht="15" hidden="1" customHeight="1" x14ac:dyDescent="0.25">
      <c r="A657" s="11"/>
      <c r="B657" s="12"/>
      <c r="C657" s="1219" t="s">
        <v>692</v>
      </c>
    </row>
    <row r="658" spans="1:19" ht="15" hidden="1" customHeight="1" x14ac:dyDescent="0.25">
      <c r="A658" s="11"/>
      <c r="B658" s="12"/>
      <c r="C658" s="1219"/>
    </row>
    <row r="659" spans="1:19" ht="15" hidden="1" customHeight="1" x14ac:dyDescent="0.25">
      <c r="A659" s="11"/>
      <c r="B659" s="12"/>
      <c r="C659" s="1219" t="s">
        <v>718</v>
      </c>
    </row>
    <row r="660" spans="1:19" ht="15" hidden="1" customHeight="1" x14ac:dyDescent="0.25">
      <c r="A660" s="11"/>
      <c r="B660" s="12"/>
      <c r="C660" s="1219"/>
    </row>
    <row r="661" spans="1:19" ht="15" hidden="1" customHeight="1" x14ac:dyDescent="0.25">
      <c r="A661" s="11"/>
      <c r="B661" s="12"/>
      <c r="C661" s="1219" t="s">
        <v>435</v>
      </c>
    </row>
    <row r="662" spans="1:19" ht="15" hidden="1" customHeight="1" x14ac:dyDescent="0.25">
      <c r="A662" s="11"/>
      <c r="B662" s="12"/>
      <c r="C662" s="1219" t="s">
        <v>436</v>
      </c>
    </row>
    <row r="663" spans="1:19" ht="15" hidden="1" customHeight="1" x14ac:dyDescent="0.25">
      <c r="A663" s="11"/>
      <c r="B663" s="12"/>
      <c r="C663" s="1219" t="s">
        <v>437</v>
      </c>
    </row>
    <row r="664" spans="1:19" ht="15" hidden="1" customHeight="1" x14ac:dyDescent="0.25">
      <c r="A664" s="11"/>
      <c r="B664" s="12"/>
      <c r="C664" s="1219" t="s">
        <v>438</v>
      </c>
    </row>
    <row r="665" spans="1:19" ht="15" hidden="1" customHeight="1" x14ac:dyDescent="0.25">
      <c r="A665" s="11"/>
      <c r="B665" s="12"/>
      <c r="C665" s="2981" t="s">
        <v>714</v>
      </c>
    </row>
    <row r="666" spans="1:19" ht="15" hidden="1" customHeight="1" x14ac:dyDescent="0.25">
      <c r="A666" s="11"/>
      <c r="B666" s="12"/>
      <c r="C666" s="2981" t="s">
        <v>717</v>
      </c>
    </row>
    <row r="667" spans="1:19" ht="15" hidden="1" customHeight="1" x14ac:dyDescent="0.25">
      <c r="A667" s="11"/>
      <c r="B667" s="12"/>
      <c r="C667" s="2981" t="s">
        <v>439</v>
      </c>
    </row>
    <row r="668" spans="1:19" ht="21" hidden="1" x14ac:dyDescent="0.25">
      <c r="A668" s="11"/>
      <c r="B668" s="12"/>
      <c r="C668" s="4"/>
    </row>
    <row r="669" spans="1:19" ht="30" hidden="1" customHeight="1" x14ac:dyDescent="0.25">
      <c r="A669" s="11"/>
      <c r="B669" s="12"/>
      <c r="C669" s="4"/>
    </row>
    <row r="670" spans="1:19" s="19" customFormat="1" ht="30" hidden="1" customHeight="1" x14ac:dyDescent="0.25">
      <c r="A670" s="4736" t="s">
        <v>115</v>
      </c>
      <c r="B670" s="4740" t="s">
        <v>116</v>
      </c>
      <c r="C670" s="2201" t="s">
        <v>168</v>
      </c>
      <c r="D670" s="15"/>
      <c r="E670" s="15"/>
      <c r="F670" s="15"/>
      <c r="G670" s="15"/>
      <c r="H670" s="15"/>
      <c r="I670" s="15"/>
      <c r="S670" s="4550"/>
    </row>
    <row r="671" spans="1:19" s="19" customFormat="1" ht="30" hidden="1" customHeight="1" x14ac:dyDescent="0.25">
      <c r="A671" s="4737"/>
      <c r="B671" s="4741"/>
      <c r="C671" s="1757" t="s">
        <v>157</v>
      </c>
      <c r="D671" s="15"/>
      <c r="E671" s="15"/>
      <c r="F671" s="15"/>
      <c r="G671" s="15"/>
      <c r="H671" s="15"/>
      <c r="I671" s="15"/>
      <c r="S671" s="4550"/>
    </row>
    <row r="672" spans="1:19" ht="30" hidden="1" customHeight="1" x14ac:dyDescent="0.25">
      <c r="A672" s="4737"/>
      <c r="B672" s="4741"/>
      <c r="C672" s="291" t="s">
        <v>4</v>
      </c>
    </row>
    <row r="673" spans="1:19" ht="30" hidden="1" customHeight="1" x14ac:dyDescent="0.25">
      <c r="A673" s="4737"/>
      <c r="B673" s="4741"/>
      <c r="C673" s="291" t="s">
        <v>122</v>
      </c>
    </row>
    <row r="674" spans="1:19" ht="30" hidden="1" customHeight="1" x14ac:dyDescent="0.25">
      <c r="A674" s="4737"/>
      <c r="B674" s="4741"/>
      <c r="C674" s="291" t="s">
        <v>121</v>
      </c>
    </row>
    <row r="675" spans="1:19" s="206" customFormat="1" ht="30" hidden="1" customHeight="1" x14ac:dyDescent="0.25">
      <c r="A675" s="4738"/>
      <c r="B675" s="4742"/>
      <c r="C675" s="2120" t="s">
        <v>33</v>
      </c>
      <c r="D675" s="15"/>
      <c r="E675" s="15"/>
      <c r="F675" s="15"/>
      <c r="G675" s="15"/>
      <c r="H675" s="15"/>
      <c r="I675" s="15"/>
      <c r="S675" s="4551"/>
    </row>
    <row r="676" spans="1:19" ht="30" hidden="1" customHeight="1" x14ac:dyDescent="0.25">
      <c r="A676" s="4738"/>
      <c r="B676" s="4742"/>
      <c r="C676" s="6" t="s">
        <v>394</v>
      </c>
    </row>
    <row r="677" spans="1:19" ht="30" hidden="1" customHeight="1" x14ac:dyDescent="0.25">
      <c r="A677" s="4738"/>
      <c r="B677" s="4742"/>
      <c r="C677" s="6" t="s">
        <v>356</v>
      </c>
    </row>
    <row r="678" spans="1:19" ht="30" hidden="1" customHeight="1" x14ac:dyDescent="0.25">
      <c r="A678" s="4738"/>
      <c r="B678" s="4742"/>
      <c r="C678" s="6" t="s">
        <v>77</v>
      </c>
    </row>
    <row r="679" spans="1:19" ht="30" hidden="1" customHeight="1" x14ac:dyDescent="0.25">
      <c r="A679" s="4738"/>
      <c r="B679" s="4742"/>
      <c r="C679" s="2133" t="s">
        <v>119</v>
      </c>
    </row>
    <row r="680" spans="1:19" ht="30" hidden="1" customHeight="1" x14ac:dyDescent="0.25">
      <c r="A680" s="4738"/>
      <c r="B680" s="4742"/>
      <c r="C680" s="2133" t="s">
        <v>119</v>
      </c>
    </row>
    <row r="681" spans="1:19" ht="30" hidden="1" customHeight="1" x14ac:dyDescent="0.25">
      <c r="A681" s="4738"/>
      <c r="B681" s="4742"/>
      <c r="C681" s="2133" t="s">
        <v>118</v>
      </c>
    </row>
    <row r="682" spans="1:19" ht="30" hidden="1" customHeight="1" x14ac:dyDescent="0.25">
      <c r="A682" s="4738"/>
      <c r="B682" s="4742"/>
      <c r="C682" s="2150" t="s">
        <v>117</v>
      </c>
    </row>
    <row r="683" spans="1:19" ht="30" hidden="1" customHeight="1" x14ac:dyDescent="0.25">
      <c r="A683" s="4738"/>
      <c r="B683" s="4742"/>
      <c r="C683" s="2150" t="s">
        <v>23</v>
      </c>
    </row>
    <row r="684" spans="1:19" ht="30" hidden="1" customHeight="1" x14ac:dyDescent="0.25">
      <c r="A684" s="4738"/>
      <c r="B684" s="4742"/>
      <c r="C684" s="2150" t="s">
        <v>120</v>
      </c>
    </row>
    <row r="685" spans="1:19" ht="30" hidden="1" customHeight="1" x14ac:dyDescent="0.25">
      <c r="A685" s="4738"/>
      <c r="B685" s="4742"/>
      <c r="C685" s="2150" t="s">
        <v>281</v>
      </c>
    </row>
    <row r="686" spans="1:19" ht="30" hidden="1" customHeight="1" x14ac:dyDescent="0.25">
      <c r="A686" s="4738"/>
      <c r="B686" s="4742"/>
      <c r="C686" s="2150" t="s">
        <v>273</v>
      </c>
    </row>
    <row r="687" spans="1:19" ht="30" hidden="1" customHeight="1" x14ac:dyDescent="0.25">
      <c r="A687" s="4738"/>
      <c r="B687" s="4742"/>
      <c r="C687" s="2120" t="s">
        <v>159</v>
      </c>
    </row>
    <row r="688" spans="1:19" ht="30" hidden="1" customHeight="1" x14ac:dyDescent="0.25">
      <c r="A688" s="4738"/>
      <c r="B688" s="4742"/>
      <c r="C688" s="2120" t="s">
        <v>158</v>
      </c>
    </row>
    <row r="689" spans="1:3" ht="30" hidden="1" customHeight="1" x14ac:dyDescent="0.25">
      <c r="A689" s="4738"/>
      <c r="B689" s="4742"/>
      <c r="C689" s="2120" t="s">
        <v>160</v>
      </c>
    </row>
    <row r="690" spans="1:3" ht="60" hidden="1" customHeight="1" x14ac:dyDescent="0.25">
      <c r="A690" s="4738"/>
      <c r="B690" s="4742"/>
      <c r="C690" s="2177" t="s">
        <v>161</v>
      </c>
    </row>
    <row r="691" spans="1:3" ht="150" hidden="1" customHeight="1" x14ac:dyDescent="0.25">
      <c r="A691" s="4739"/>
      <c r="B691" s="4743"/>
      <c r="C691" s="327" t="s">
        <v>30</v>
      </c>
    </row>
    <row r="692" spans="1:3" ht="21" hidden="1" x14ac:dyDescent="0.25">
      <c r="A692" s="11"/>
      <c r="B692" s="12"/>
      <c r="C692" s="4"/>
    </row>
    <row r="693" spans="1:3" ht="21" hidden="1" x14ac:dyDescent="0.25">
      <c r="A693" s="11"/>
      <c r="B693" s="12"/>
      <c r="C693" s="4"/>
    </row>
    <row r="694" spans="1:3" ht="21" hidden="1" x14ac:dyDescent="0.25">
      <c r="A694" s="11"/>
      <c r="B694" s="12"/>
      <c r="C694" s="4"/>
    </row>
    <row r="695" spans="1:3" ht="21" hidden="1" x14ac:dyDescent="0.25">
      <c r="A695" s="11"/>
      <c r="B695" s="12"/>
      <c r="C695" s="4"/>
    </row>
    <row r="696" spans="1:3" ht="21" hidden="1" x14ac:dyDescent="0.25">
      <c r="A696" s="11"/>
      <c r="B696" s="12"/>
      <c r="C696" s="4"/>
    </row>
    <row r="697" spans="1:3" ht="21" hidden="1" x14ac:dyDescent="0.25">
      <c r="A697" s="11"/>
      <c r="B697" s="12"/>
      <c r="C697" s="4"/>
    </row>
    <row r="698" spans="1:3" ht="21" hidden="1" x14ac:dyDescent="0.25">
      <c r="A698" s="11"/>
      <c r="B698" s="12"/>
      <c r="C698" s="4"/>
    </row>
    <row r="699" spans="1:3" ht="21" hidden="1" x14ac:dyDescent="0.25">
      <c r="A699" s="11"/>
      <c r="B699" s="12"/>
      <c r="C699" s="4"/>
    </row>
    <row r="700" spans="1:3" ht="21" hidden="1" x14ac:dyDescent="0.25">
      <c r="A700" s="11"/>
      <c r="B700" s="12"/>
      <c r="C700" s="4"/>
    </row>
    <row r="701" spans="1:3" ht="21" hidden="1" x14ac:dyDescent="0.25">
      <c r="A701" s="11"/>
      <c r="B701" s="12"/>
      <c r="C701" s="4"/>
    </row>
    <row r="702" spans="1:3" ht="21" hidden="1" x14ac:dyDescent="0.25">
      <c r="A702" s="11"/>
      <c r="B702" s="12"/>
      <c r="C702" s="4"/>
    </row>
    <row r="703" spans="1:3" ht="21" hidden="1" x14ac:dyDescent="0.25">
      <c r="A703" s="11"/>
      <c r="B703" s="12"/>
      <c r="C703" s="4"/>
    </row>
    <row r="704" spans="1:3" ht="110.25" hidden="1" x14ac:dyDescent="0.25">
      <c r="A704" s="2" t="s">
        <v>476</v>
      </c>
      <c r="B704" s="3"/>
      <c r="C704" s="4"/>
    </row>
    <row r="705" spans="1:19" s="19" customFormat="1" ht="30" hidden="1" customHeight="1" x14ac:dyDescent="0.25">
      <c r="A705" s="4756" t="s">
        <v>171</v>
      </c>
      <c r="B705" s="4740" t="s">
        <v>116</v>
      </c>
      <c r="C705" s="399" t="s">
        <v>168</v>
      </c>
      <c r="D705" s="15"/>
      <c r="E705" s="15"/>
      <c r="F705" s="15"/>
      <c r="G705" s="15"/>
      <c r="H705" s="15"/>
      <c r="I705" s="15"/>
      <c r="S705" s="4550"/>
    </row>
    <row r="706" spans="1:19" s="19" customFormat="1" ht="30" hidden="1" customHeight="1" x14ac:dyDescent="0.25">
      <c r="A706" s="4757"/>
      <c r="B706" s="4741"/>
      <c r="C706" s="376" t="s">
        <v>172</v>
      </c>
      <c r="D706" s="15"/>
      <c r="E706" s="15"/>
      <c r="F706" s="15"/>
      <c r="G706" s="15"/>
      <c r="H706" s="15"/>
      <c r="I706" s="15"/>
      <c r="S706" s="4550"/>
    </row>
    <row r="707" spans="1:19" ht="30" hidden="1" customHeight="1" x14ac:dyDescent="0.25">
      <c r="A707" s="4757"/>
      <c r="B707" s="4741"/>
      <c r="C707" s="380" t="s">
        <v>4</v>
      </c>
    </row>
    <row r="708" spans="1:19" ht="30" hidden="1" customHeight="1" x14ac:dyDescent="0.25">
      <c r="A708" s="4757"/>
      <c r="B708" s="4741"/>
      <c r="C708" s="291" t="s">
        <v>122</v>
      </c>
    </row>
    <row r="709" spans="1:19" ht="30" hidden="1" customHeight="1" x14ac:dyDescent="0.25">
      <c r="A709" s="4757"/>
      <c r="B709" s="4741"/>
      <c r="C709" s="291" t="s">
        <v>121</v>
      </c>
    </row>
    <row r="710" spans="1:19" s="206" customFormat="1" ht="30" hidden="1" customHeight="1" x14ac:dyDescent="0.25">
      <c r="A710" s="4758"/>
      <c r="B710" s="4742"/>
      <c r="C710" s="599" t="s">
        <v>33</v>
      </c>
      <c r="D710" s="15"/>
      <c r="E710" s="15"/>
      <c r="F710" s="15"/>
      <c r="G710" s="15"/>
      <c r="H710" s="15"/>
      <c r="I710" s="15"/>
      <c r="S710" s="4551"/>
    </row>
    <row r="711" spans="1:19" ht="30" hidden="1" customHeight="1" x14ac:dyDescent="0.25">
      <c r="A711" s="4758"/>
      <c r="B711" s="4742"/>
      <c r="C711" s="6" t="s">
        <v>49</v>
      </c>
    </row>
    <row r="712" spans="1:19" ht="30" hidden="1" customHeight="1" x14ac:dyDescent="0.25">
      <c r="A712" s="4758"/>
      <c r="B712" s="4742"/>
      <c r="C712" s="6" t="s">
        <v>22</v>
      </c>
    </row>
    <row r="713" spans="1:19" ht="30" hidden="1" customHeight="1" x14ac:dyDescent="0.25">
      <c r="A713" s="4758"/>
      <c r="B713" s="4742"/>
      <c r="C713" s="6" t="s">
        <v>77</v>
      </c>
    </row>
    <row r="714" spans="1:19" ht="30" hidden="1" customHeight="1" x14ac:dyDescent="0.25">
      <c r="A714" s="4758"/>
      <c r="B714" s="4742"/>
      <c r="C714" s="389" t="s">
        <v>119</v>
      </c>
    </row>
    <row r="715" spans="1:19" ht="30" hidden="1" customHeight="1" x14ac:dyDescent="0.25">
      <c r="A715" s="4758"/>
      <c r="B715" s="4742"/>
      <c r="C715" s="389" t="s">
        <v>119</v>
      </c>
    </row>
    <row r="716" spans="1:19" ht="30" hidden="1" customHeight="1" x14ac:dyDescent="0.25">
      <c r="A716" s="4758"/>
      <c r="B716" s="4742"/>
      <c r="C716" s="389" t="s">
        <v>118</v>
      </c>
    </row>
    <row r="717" spans="1:19" ht="30" hidden="1" customHeight="1" x14ac:dyDescent="0.25">
      <c r="A717" s="4758"/>
      <c r="B717" s="4742"/>
      <c r="C717" s="390" t="s">
        <v>117</v>
      </c>
    </row>
    <row r="718" spans="1:19" ht="30" hidden="1" customHeight="1" x14ac:dyDescent="0.25">
      <c r="A718" s="4758"/>
      <c r="B718" s="4742"/>
      <c r="C718" s="390" t="s">
        <v>23</v>
      </c>
    </row>
    <row r="719" spans="1:19" ht="30" hidden="1" customHeight="1" x14ac:dyDescent="0.25">
      <c r="A719" s="4758"/>
      <c r="B719" s="4742"/>
      <c r="C719" s="390" t="s">
        <v>278</v>
      </c>
    </row>
    <row r="720" spans="1:19" ht="30" hidden="1" customHeight="1" x14ac:dyDescent="0.25">
      <c r="A720" s="4758"/>
      <c r="B720" s="4742"/>
      <c r="C720" s="2120" t="s">
        <v>159</v>
      </c>
    </row>
    <row r="721" spans="1:19" ht="30" hidden="1" customHeight="1" x14ac:dyDescent="0.25">
      <c r="A721" s="4758"/>
      <c r="B721" s="4742"/>
      <c r="C721" s="2120" t="s">
        <v>279</v>
      </c>
    </row>
    <row r="722" spans="1:19" ht="30" hidden="1" customHeight="1" x14ac:dyDescent="0.25">
      <c r="A722" s="4758"/>
      <c r="B722" s="4742"/>
      <c r="C722" s="2120" t="s">
        <v>158</v>
      </c>
    </row>
    <row r="723" spans="1:19" ht="30" hidden="1" customHeight="1" x14ac:dyDescent="0.25">
      <c r="A723" s="4758"/>
      <c r="B723" s="4742"/>
      <c r="C723" s="2120" t="s">
        <v>160</v>
      </c>
    </row>
    <row r="724" spans="1:19" ht="60" hidden="1" customHeight="1" x14ac:dyDescent="0.25">
      <c r="A724" s="4758"/>
      <c r="B724" s="4742"/>
      <c r="C724" s="2177" t="s">
        <v>161</v>
      </c>
    </row>
    <row r="725" spans="1:19" ht="150" hidden="1" customHeight="1" x14ac:dyDescent="0.25">
      <c r="A725" s="4759"/>
      <c r="B725" s="4743"/>
      <c r="C725" s="327"/>
    </row>
    <row r="726" spans="1:19" ht="21" hidden="1" x14ac:dyDescent="0.25">
      <c r="A726" s="11"/>
      <c r="B726" s="12"/>
      <c r="C726" s="4"/>
    </row>
    <row r="727" spans="1:19" ht="21" hidden="1" x14ac:dyDescent="0.25">
      <c r="A727" s="11"/>
      <c r="B727" s="12"/>
      <c r="C727" s="4"/>
    </row>
    <row r="728" spans="1:19" ht="21" hidden="1" x14ac:dyDescent="0.25">
      <c r="A728" s="11"/>
      <c r="B728" s="12"/>
      <c r="C728" s="4"/>
    </row>
    <row r="729" spans="1:19" ht="21" hidden="1" x14ac:dyDescent="0.25">
      <c r="A729" s="11"/>
      <c r="B729" s="12"/>
      <c r="C729" s="4"/>
    </row>
    <row r="730" spans="1:19" ht="21" hidden="1" x14ac:dyDescent="0.25">
      <c r="A730" s="11"/>
      <c r="B730" s="12"/>
      <c r="C730" s="4"/>
    </row>
    <row r="731" spans="1:19" s="19" customFormat="1" ht="30" hidden="1" customHeight="1" x14ac:dyDescent="0.25">
      <c r="A731" s="4748" t="s">
        <v>327</v>
      </c>
      <c r="B731" s="4740" t="s">
        <v>398</v>
      </c>
      <c r="C731" s="399" t="s">
        <v>168</v>
      </c>
      <c r="D731" s="15"/>
      <c r="E731" s="15"/>
      <c r="F731" s="15"/>
      <c r="G731" s="15"/>
      <c r="H731" s="15"/>
      <c r="I731" s="15"/>
      <c r="S731" s="4550"/>
    </row>
    <row r="732" spans="1:19" s="19" customFormat="1" ht="30" hidden="1" customHeight="1" x14ac:dyDescent="0.25">
      <c r="A732" s="4749"/>
      <c r="B732" s="4741"/>
      <c r="C732" s="979" t="s">
        <v>320</v>
      </c>
      <c r="D732" s="15"/>
      <c r="E732" s="15"/>
      <c r="F732" s="15"/>
      <c r="G732" s="15"/>
      <c r="H732" s="15"/>
      <c r="I732" s="15"/>
      <c r="S732" s="4550"/>
    </row>
    <row r="733" spans="1:19" ht="30" hidden="1" customHeight="1" x14ac:dyDescent="0.25">
      <c r="A733" s="4749"/>
      <c r="B733" s="4741"/>
      <c r="C733" s="380" t="s">
        <v>4</v>
      </c>
    </row>
    <row r="734" spans="1:19" ht="30" hidden="1" customHeight="1" x14ac:dyDescent="0.25">
      <c r="A734" s="4749"/>
      <c r="B734" s="4741"/>
      <c r="C734" s="291" t="s">
        <v>122</v>
      </c>
    </row>
    <row r="735" spans="1:19" ht="30" hidden="1" customHeight="1" x14ac:dyDescent="0.25">
      <c r="A735" s="4749"/>
      <c r="B735" s="4741"/>
      <c r="C735" s="291" t="s">
        <v>121</v>
      </c>
    </row>
    <row r="736" spans="1:19" s="206" customFormat="1" ht="30" hidden="1" customHeight="1" x14ac:dyDescent="0.25">
      <c r="A736" s="4750"/>
      <c r="B736" s="4742"/>
      <c r="C736" s="599" t="s">
        <v>33</v>
      </c>
      <c r="D736" s="15"/>
      <c r="E736" s="15"/>
      <c r="F736" s="15"/>
      <c r="G736" s="15"/>
      <c r="H736" s="15"/>
      <c r="I736" s="15"/>
      <c r="S736" s="4551"/>
    </row>
    <row r="737" spans="1:19" ht="30" hidden="1" customHeight="1" x14ac:dyDescent="0.25">
      <c r="A737" s="4750"/>
      <c r="B737" s="4742"/>
      <c r="C737" s="6" t="s">
        <v>22</v>
      </c>
    </row>
    <row r="738" spans="1:19" ht="30" hidden="1" customHeight="1" x14ac:dyDescent="0.25">
      <c r="A738" s="4750"/>
      <c r="B738" s="4742"/>
      <c r="C738" s="389" t="s">
        <v>319</v>
      </c>
    </row>
    <row r="739" spans="1:19" ht="30" hidden="1" customHeight="1" x14ac:dyDescent="0.25">
      <c r="A739" s="4750"/>
      <c r="B739" s="4742"/>
      <c r="C739" s="389" t="s">
        <v>322</v>
      </c>
    </row>
    <row r="740" spans="1:19" ht="30" hidden="1" customHeight="1" x14ac:dyDescent="0.25">
      <c r="A740" s="4750"/>
      <c r="B740" s="4742"/>
      <c r="C740" s="389" t="s">
        <v>321</v>
      </c>
    </row>
    <row r="741" spans="1:19" ht="30" hidden="1" customHeight="1" x14ac:dyDescent="0.25">
      <c r="A741" s="4750"/>
      <c r="B741" s="4742"/>
      <c r="C741" s="390" t="s">
        <v>318</v>
      </c>
    </row>
    <row r="742" spans="1:19" ht="30" hidden="1" customHeight="1" x14ac:dyDescent="0.25">
      <c r="A742" s="4750"/>
      <c r="B742" s="4742"/>
      <c r="C742" s="1028" t="s">
        <v>317</v>
      </c>
    </row>
    <row r="743" spans="1:19" ht="30" hidden="1" customHeight="1" x14ac:dyDescent="0.25">
      <c r="A743" s="4750"/>
      <c r="B743" s="4742"/>
      <c r="C743" s="1013" t="s">
        <v>159</v>
      </c>
    </row>
    <row r="744" spans="1:19" ht="30" hidden="1" customHeight="1" x14ac:dyDescent="0.25">
      <c r="A744" s="4751"/>
      <c r="B744" s="4743"/>
      <c r="C744" s="2177" t="s">
        <v>279</v>
      </c>
    </row>
    <row r="745" spans="1:19" s="1" customFormat="1" ht="30" hidden="1" customHeight="1" x14ac:dyDescent="0.25">
      <c r="A745" s="991"/>
      <c r="B745" s="967"/>
      <c r="C745" s="992"/>
      <c r="S745" s="4527"/>
    </row>
    <row r="746" spans="1:19" ht="150" hidden="1" customHeight="1" x14ac:dyDescent="0.25">
      <c r="A746" s="966"/>
      <c r="B746" s="967"/>
      <c r="C746" s="4"/>
    </row>
    <row r="747" spans="1:19" s="19" customFormat="1" ht="30" hidden="1" customHeight="1" x14ac:dyDescent="0.25">
      <c r="A747" s="4748" t="s">
        <v>327</v>
      </c>
      <c r="B747" s="4740" t="s">
        <v>399</v>
      </c>
      <c r="C747" s="399" t="s">
        <v>168</v>
      </c>
      <c r="D747" s="15"/>
      <c r="E747" s="15"/>
      <c r="F747" s="15"/>
      <c r="G747" s="15"/>
      <c r="H747" s="15"/>
      <c r="I747" s="15"/>
      <c r="S747" s="4550"/>
    </row>
    <row r="748" spans="1:19" s="19" customFormat="1" ht="30" hidden="1" customHeight="1" x14ac:dyDescent="0.25">
      <c r="A748" s="4749"/>
      <c r="B748" s="4741"/>
      <c r="C748" s="979" t="s">
        <v>320</v>
      </c>
      <c r="D748" s="15"/>
      <c r="E748" s="15"/>
      <c r="F748" s="15"/>
      <c r="G748" s="15"/>
      <c r="H748" s="15"/>
      <c r="I748" s="15"/>
      <c r="S748" s="4550"/>
    </row>
    <row r="749" spans="1:19" ht="30" hidden="1" customHeight="1" x14ac:dyDescent="0.25">
      <c r="A749" s="4749"/>
      <c r="B749" s="4760"/>
      <c r="C749" s="18" t="s">
        <v>348</v>
      </c>
    </row>
    <row r="750" spans="1:19" ht="30" hidden="1" customHeight="1" x14ac:dyDescent="0.25">
      <c r="A750" s="4749"/>
      <c r="B750" s="4760"/>
      <c r="C750" s="18" t="s">
        <v>400</v>
      </c>
    </row>
    <row r="751" spans="1:19" ht="30" hidden="1" customHeight="1" x14ac:dyDescent="0.25">
      <c r="A751" s="4749"/>
      <c r="B751" s="4760"/>
      <c r="C751" s="1197" t="s">
        <v>402</v>
      </c>
    </row>
    <row r="752" spans="1:19" ht="30" hidden="1" customHeight="1" x14ac:dyDescent="0.25">
      <c r="A752" s="4749"/>
      <c r="B752" s="4760"/>
      <c r="C752" s="1197" t="s">
        <v>401</v>
      </c>
    </row>
    <row r="753" spans="1:19" ht="30" hidden="1" customHeight="1" x14ac:dyDescent="0.25">
      <c r="A753" s="4749"/>
      <c r="B753" s="4741"/>
      <c r="C753" s="291" t="s">
        <v>4</v>
      </c>
    </row>
    <row r="754" spans="1:19" ht="30" hidden="1" customHeight="1" x14ac:dyDescent="0.25">
      <c r="A754" s="4749"/>
      <c r="B754" s="4741"/>
      <c r="C754" s="291" t="s">
        <v>403</v>
      </c>
    </row>
    <row r="755" spans="1:19" ht="30" hidden="1" customHeight="1" x14ac:dyDescent="0.25">
      <c r="A755" s="4749"/>
      <c r="B755" s="4741"/>
      <c r="C755" s="389" t="s">
        <v>319</v>
      </c>
    </row>
    <row r="756" spans="1:19" ht="30" hidden="1" customHeight="1" x14ac:dyDescent="0.25">
      <c r="A756" s="4749"/>
      <c r="B756" s="4741"/>
      <c r="C756" s="389" t="s">
        <v>322</v>
      </c>
    </row>
    <row r="757" spans="1:19" ht="30" hidden="1" customHeight="1" x14ac:dyDescent="0.25">
      <c r="A757" s="4749"/>
      <c r="B757" s="4741"/>
      <c r="C757" s="389" t="s">
        <v>321</v>
      </c>
    </row>
    <row r="758" spans="1:19" ht="30" hidden="1" customHeight="1" x14ac:dyDescent="0.25">
      <c r="A758" s="4749"/>
      <c r="B758" s="4741"/>
      <c r="C758" s="291" t="s">
        <v>121</v>
      </c>
    </row>
    <row r="759" spans="1:19" s="206" customFormat="1" ht="30" hidden="1" customHeight="1" x14ac:dyDescent="0.25">
      <c r="A759" s="4750"/>
      <c r="B759" s="4742"/>
      <c r="C759" s="599" t="s">
        <v>33</v>
      </c>
      <c r="D759" s="15"/>
      <c r="E759" s="15"/>
      <c r="F759" s="15"/>
      <c r="G759" s="15"/>
      <c r="H759" s="15"/>
      <c r="I759" s="15"/>
      <c r="S759" s="4551"/>
    </row>
    <row r="760" spans="1:19" ht="30" hidden="1" customHeight="1" x14ac:dyDescent="0.25">
      <c r="A760" s="4750"/>
      <c r="B760" s="4742"/>
      <c r="C760" s="6" t="s">
        <v>22</v>
      </c>
    </row>
    <row r="761" spans="1:19" ht="30" hidden="1" customHeight="1" x14ac:dyDescent="0.25">
      <c r="A761" s="4750"/>
      <c r="B761" s="4742"/>
      <c r="C761" s="389" t="s">
        <v>319</v>
      </c>
    </row>
    <row r="762" spans="1:19" ht="30" hidden="1" customHeight="1" x14ac:dyDescent="0.25">
      <c r="A762" s="4750"/>
      <c r="B762" s="4742"/>
      <c r="C762" s="389" t="s">
        <v>322</v>
      </c>
    </row>
    <row r="763" spans="1:19" ht="30" hidden="1" customHeight="1" x14ac:dyDescent="0.25">
      <c r="A763" s="4750"/>
      <c r="B763" s="4742"/>
      <c r="C763" s="389" t="s">
        <v>321</v>
      </c>
    </row>
    <row r="764" spans="1:19" ht="30" hidden="1" customHeight="1" x14ac:dyDescent="0.25">
      <c r="A764" s="4750"/>
      <c r="B764" s="4742"/>
      <c r="C764" s="390" t="s">
        <v>318</v>
      </c>
    </row>
    <row r="765" spans="1:19" ht="30" hidden="1" customHeight="1" x14ac:dyDescent="0.25">
      <c r="A765" s="4750"/>
      <c r="B765" s="4742"/>
      <c r="C765" s="1028" t="s">
        <v>317</v>
      </c>
    </row>
    <row r="766" spans="1:19" ht="30" hidden="1" customHeight="1" x14ac:dyDescent="0.25">
      <c r="A766" s="4750"/>
      <c r="B766" s="4742"/>
      <c r="C766" s="1013" t="s">
        <v>159</v>
      </c>
    </row>
    <row r="767" spans="1:19" ht="30" hidden="1" customHeight="1" x14ac:dyDescent="0.25">
      <c r="A767" s="4751"/>
      <c r="B767" s="4743"/>
      <c r="C767" s="2177" t="s">
        <v>279</v>
      </c>
    </row>
    <row r="768" spans="1:19" s="1" customFormat="1" ht="30" hidden="1" customHeight="1" x14ac:dyDescent="0.25">
      <c r="A768" s="991"/>
      <c r="B768" s="967"/>
      <c r="C768" s="992"/>
      <c r="S768" s="4527"/>
    </row>
    <row r="769" spans="1:19" ht="150" hidden="1" customHeight="1" x14ac:dyDescent="0.25">
      <c r="A769" s="966"/>
      <c r="B769" s="967"/>
      <c r="C769" s="4"/>
    </row>
    <row r="770" spans="1:19" s="19" customFormat="1" ht="30" hidden="1" customHeight="1" x14ac:dyDescent="0.25">
      <c r="A770" s="4752" t="s">
        <v>326</v>
      </c>
      <c r="B770" s="4740" t="s">
        <v>325</v>
      </c>
      <c r="C770" s="399" t="s">
        <v>168</v>
      </c>
      <c r="D770" s="15"/>
      <c r="E770" s="15"/>
      <c r="F770" s="15"/>
      <c r="G770" s="15"/>
      <c r="H770" s="15"/>
      <c r="I770" s="15"/>
      <c r="S770" s="4550"/>
    </row>
    <row r="771" spans="1:19" s="19" customFormat="1" ht="30" hidden="1" customHeight="1" x14ac:dyDescent="0.25">
      <c r="A771" s="4753"/>
      <c r="B771" s="4741"/>
      <c r="C771" s="979" t="s">
        <v>320</v>
      </c>
      <c r="D771" s="15"/>
      <c r="E771" s="15"/>
      <c r="F771" s="15"/>
      <c r="G771" s="15"/>
      <c r="H771" s="15"/>
      <c r="I771" s="15"/>
      <c r="S771" s="4550"/>
    </row>
    <row r="772" spans="1:19" ht="30" hidden="1" customHeight="1" x14ac:dyDescent="0.25">
      <c r="A772" s="4753"/>
      <c r="B772" s="4741"/>
      <c r="C772" s="380" t="s">
        <v>4</v>
      </c>
    </row>
    <row r="773" spans="1:19" ht="30" hidden="1" customHeight="1" x14ac:dyDescent="0.25">
      <c r="A773" s="4753"/>
      <c r="B773" s="4741"/>
      <c r="C773" s="291" t="s">
        <v>122</v>
      </c>
    </row>
    <row r="774" spans="1:19" ht="30" hidden="1" customHeight="1" x14ac:dyDescent="0.25">
      <c r="A774" s="4753"/>
      <c r="B774" s="4741"/>
      <c r="C774" s="291" t="s">
        <v>121</v>
      </c>
    </row>
    <row r="775" spans="1:19" s="206" customFormat="1" ht="30" hidden="1" customHeight="1" x14ac:dyDescent="0.25">
      <c r="A775" s="4754"/>
      <c r="B775" s="4742"/>
      <c r="C775" s="599" t="s">
        <v>33</v>
      </c>
      <c r="D775" s="15"/>
      <c r="E775" s="15"/>
      <c r="F775" s="15"/>
      <c r="G775" s="15"/>
      <c r="H775" s="15"/>
      <c r="I775" s="15"/>
      <c r="S775" s="4551"/>
    </row>
    <row r="776" spans="1:19" s="206" customFormat="1" ht="30" hidden="1" customHeight="1" x14ac:dyDescent="0.25">
      <c r="A776" s="4754"/>
      <c r="B776" s="4742"/>
      <c r="C776" s="8" t="s">
        <v>324</v>
      </c>
      <c r="D776" s="15"/>
      <c r="E776" s="15"/>
      <c r="F776" s="15"/>
      <c r="G776" s="15"/>
      <c r="H776" s="15"/>
      <c r="I776" s="15"/>
      <c r="S776" s="4551"/>
    </row>
    <row r="777" spans="1:19" ht="30" hidden="1" customHeight="1" x14ac:dyDescent="0.25">
      <c r="A777" s="4754"/>
      <c r="B777" s="4742"/>
      <c r="C777" s="6" t="s">
        <v>22</v>
      </c>
    </row>
    <row r="778" spans="1:19" ht="30" hidden="1" customHeight="1" x14ac:dyDescent="0.25">
      <c r="A778" s="4754"/>
      <c r="B778" s="4742"/>
      <c r="C778" s="389" t="s">
        <v>319</v>
      </c>
    </row>
    <row r="779" spans="1:19" ht="30" hidden="1" customHeight="1" x14ac:dyDescent="0.25">
      <c r="A779" s="4754"/>
      <c r="B779" s="4742"/>
      <c r="C779" s="389" t="s">
        <v>322</v>
      </c>
    </row>
    <row r="780" spans="1:19" ht="30" hidden="1" customHeight="1" x14ac:dyDescent="0.25">
      <c r="A780" s="4754"/>
      <c r="B780" s="4742"/>
      <c r="C780" s="389" t="s">
        <v>321</v>
      </c>
    </row>
    <row r="781" spans="1:19" ht="30" hidden="1" customHeight="1" x14ac:dyDescent="0.25">
      <c r="A781" s="4754"/>
      <c r="B781" s="4742"/>
      <c r="C781" s="390" t="s">
        <v>318</v>
      </c>
    </row>
    <row r="782" spans="1:19" ht="30" hidden="1" customHeight="1" x14ac:dyDescent="0.25">
      <c r="A782" s="4754"/>
      <c r="B782" s="4742"/>
      <c r="C782" s="1028" t="s">
        <v>317</v>
      </c>
    </row>
    <row r="783" spans="1:19" ht="30" hidden="1" customHeight="1" x14ac:dyDescent="0.25">
      <c r="A783" s="4754"/>
      <c r="B783" s="4742"/>
      <c r="C783" s="1013" t="s">
        <v>159</v>
      </c>
    </row>
    <row r="784" spans="1:19" ht="30" hidden="1" customHeight="1" x14ac:dyDescent="0.25">
      <c r="A784" s="4755"/>
      <c r="B784" s="4743"/>
      <c r="C784" s="2177" t="s">
        <v>279</v>
      </c>
    </row>
    <row r="785" spans="1:27" s="1" customFormat="1" ht="30" hidden="1" customHeight="1" x14ac:dyDescent="0.25">
      <c r="A785" s="991"/>
      <c r="B785" s="967"/>
      <c r="C785" s="992"/>
      <c r="S785" s="4527"/>
    </row>
    <row r="786" spans="1:27" ht="15" customHeight="1" x14ac:dyDescent="0.25">
      <c r="A786" s="966"/>
      <c r="B786" s="967"/>
      <c r="C786" s="4"/>
    </row>
    <row r="787" spans="1:27" ht="15" customHeight="1" thickBot="1" x14ac:dyDescent="0.3">
      <c r="A787" s="966"/>
      <c r="B787" s="967"/>
      <c r="C787" s="4"/>
      <c r="D787" s="15">
        <v>2021</v>
      </c>
      <c r="I787" s="4465"/>
      <c r="J787" s="4465"/>
      <c r="K787" s="4465"/>
      <c r="L787" s="4465"/>
      <c r="M787" s="4465"/>
      <c r="N787" s="4465"/>
      <c r="O787" s="4465"/>
      <c r="P787" s="4465"/>
      <c r="Q787" s="4465">
        <v>2022</v>
      </c>
      <c r="S787" s="4465"/>
    </row>
    <row r="788" spans="1:27" s="19" customFormat="1" ht="30" customHeight="1" thickBot="1" x14ac:dyDescent="0.3">
      <c r="A788" s="4736" t="s">
        <v>179</v>
      </c>
      <c r="B788" s="4740" t="s">
        <v>116</v>
      </c>
      <c r="C788" s="3349" t="s">
        <v>168</v>
      </c>
      <c r="D788" s="3858">
        <v>43860</v>
      </c>
      <c r="E788" s="3856" t="s">
        <v>1030</v>
      </c>
      <c r="F788" s="3859">
        <v>43889</v>
      </c>
      <c r="G788" s="3856">
        <v>43920</v>
      </c>
      <c r="H788" s="3856"/>
      <c r="I788" s="3856">
        <v>43951</v>
      </c>
      <c r="J788" s="3856">
        <v>43981</v>
      </c>
      <c r="K788" s="3856">
        <v>44012</v>
      </c>
      <c r="L788" s="3856">
        <v>44042</v>
      </c>
      <c r="M788" s="3856">
        <v>44438</v>
      </c>
      <c r="N788" s="3856">
        <v>44469</v>
      </c>
      <c r="O788" s="4463">
        <v>44499</v>
      </c>
      <c r="P788" s="4463">
        <v>44530</v>
      </c>
      <c r="Q788" s="4463">
        <v>44560</v>
      </c>
      <c r="R788" s="4463">
        <v>44591</v>
      </c>
      <c r="S788" s="4463">
        <v>44620</v>
      </c>
      <c r="T788" s="3856">
        <v>43920</v>
      </c>
      <c r="U788" s="3856">
        <v>43951</v>
      </c>
      <c r="V788" s="4663">
        <v>43981</v>
      </c>
      <c r="W788" s="3856">
        <v>44012</v>
      </c>
      <c r="X788" s="3857">
        <v>44407</v>
      </c>
      <c r="Y788" s="3856">
        <v>44438</v>
      </c>
      <c r="Z788" s="3857">
        <v>44469</v>
      </c>
      <c r="AA788" s="4463">
        <v>44499</v>
      </c>
    </row>
    <row r="789" spans="1:27" s="19" customFormat="1" ht="30" customHeight="1" thickBot="1" x14ac:dyDescent="0.3">
      <c r="A789" s="4737"/>
      <c r="B789" s="4741"/>
      <c r="C789" s="1990" t="s">
        <v>898</v>
      </c>
      <c r="D789" s="3859">
        <v>43889</v>
      </c>
      <c r="E789" s="3859" t="s">
        <v>1032</v>
      </c>
      <c r="F789" s="3856">
        <v>43920</v>
      </c>
      <c r="G789" s="3856">
        <v>43951</v>
      </c>
      <c r="H789" s="3856"/>
      <c r="I789" s="3856">
        <v>43981</v>
      </c>
      <c r="J789" s="3856">
        <v>44012</v>
      </c>
      <c r="K789" s="3856">
        <v>44042</v>
      </c>
      <c r="L789" s="3856">
        <v>44073</v>
      </c>
      <c r="M789" s="3856">
        <v>43008</v>
      </c>
      <c r="N789" s="4463">
        <v>44499</v>
      </c>
      <c r="O789" s="4463">
        <v>44530</v>
      </c>
      <c r="P789" s="4463">
        <v>44560</v>
      </c>
      <c r="Q789" s="4463">
        <v>44591</v>
      </c>
      <c r="R789" s="4463">
        <v>44620</v>
      </c>
      <c r="S789" s="4463">
        <v>44650</v>
      </c>
      <c r="T789" s="3856">
        <v>43951</v>
      </c>
      <c r="U789" s="4663">
        <v>43981</v>
      </c>
      <c r="V789" s="3856">
        <v>44012</v>
      </c>
      <c r="W789" s="3857">
        <v>44407</v>
      </c>
      <c r="X789" s="3856">
        <v>44438</v>
      </c>
      <c r="Y789" s="3857">
        <v>44469</v>
      </c>
      <c r="Z789" s="4463">
        <v>44499</v>
      </c>
      <c r="AA789" s="4463">
        <v>44895</v>
      </c>
    </row>
    <row r="790" spans="1:27" ht="30" customHeight="1" x14ac:dyDescent="0.25">
      <c r="A790" s="4737"/>
      <c r="B790" s="4741"/>
      <c r="C790" s="1197" t="s">
        <v>877</v>
      </c>
      <c r="D790" s="3878">
        <v>44228</v>
      </c>
      <c r="E790" s="3878">
        <v>44228</v>
      </c>
      <c r="F790" s="3878">
        <v>44256</v>
      </c>
      <c r="G790" s="3878">
        <v>44287</v>
      </c>
      <c r="H790" s="3878"/>
      <c r="I790" s="3878">
        <v>44317</v>
      </c>
      <c r="J790" s="3878">
        <v>44348</v>
      </c>
      <c r="K790" s="3878">
        <v>44378</v>
      </c>
      <c r="L790" s="4446">
        <v>44409</v>
      </c>
      <c r="M790" s="4607">
        <v>44440</v>
      </c>
      <c r="N790" s="1433">
        <v>44470</v>
      </c>
      <c r="O790" s="1203">
        <v>44501</v>
      </c>
      <c r="P790" s="1433">
        <v>44531</v>
      </c>
      <c r="Q790" s="1203">
        <v>44562</v>
      </c>
      <c r="R790" s="1433">
        <v>44593</v>
      </c>
      <c r="S790" s="4614">
        <v>44621</v>
      </c>
      <c r="T790" s="4614">
        <v>44621</v>
      </c>
      <c r="U790" s="4614">
        <v>44621</v>
      </c>
      <c r="V790" s="4614">
        <v>44621</v>
      </c>
      <c r="W790" s="4614">
        <v>44621</v>
      </c>
      <c r="X790" s="4614">
        <v>44621</v>
      </c>
      <c r="Y790" s="4614">
        <v>44621</v>
      </c>
      <c r="Z790" s="4614">
        <v>44621</v>
      </c>
      <c r="AA790" s="4614">
        <v>44621</v>
      </c>
    </row>
    <row r="791" spans="1:27" ht="30" customHeight="1" x14ac:dyDescent="0.25">
      <c r="A791" s="4737"/>
      <c r="B791" s="4741"/>
      <c r="C791" s="4447" t="s">
        <v>876</v>
      </c>
      <c r="D791" s="4083">
        <v>44201</v>
      </c>
      <c r="E791" s="4083">
        <v>44201</v>
      </c>
      <c r="F791" s="4083">
        <v>44232</v>
      </c>
      <c r="G791" s="4083">
        <v>44260</v>
      </c>
      <c r="H791" s="4083"/>
      <c r="I791" s="4083">
        <v>44291</v>
      </c>
      <c r="J791" s="4083">
        <v>44321</v>
      </c>
      <c r="K791" s="4083">
        <v>44352</v>
      </c>
      <c r="L791" s="4083">
        <v>44382</v>
      </c>
      <c r="M791" s="4606">
        <v>44413</v>
      </c>
      <c r="N791" s="221">
        <v>44444</v>
      </c>
      <c r="O791" s="224">
        <v>44474</v>
      </c>
      <c r="P791" s="221">
        <v>44505</v>
      </c>
      <c r="Q791" s="224">
        <v>44535</v>
      </c>
      <c r="R791" s="221">
        <v>44566</v>
      </c>
      <c r="S791" s="4565">
        <v>44597</v>
      </c>
      <c r="T791" s="4565">
        <v>44597</v>
      </c>
      <c r="U791" s="4565">
        <v>44597</v>
      </c>
      <c r="V791" s="4565">
        <v>44597</v>
      </c>
      <c r="W791" s="4565">
        <v>44597</v>
      </c>
      <c r="X791" s="4565">
        <v>44597</v>
      </c>
      <c r="Y791" s="4565">
        <v>44597</v>
      </c>
      <c r="Z791" s="4565">
        <v>44597</v>
      </c>
      <c r="AA791" s="4565">
        <v>44597</v>
      </c>
    </row>
    <row r="792" spans="1:27" s="3518" customFormat="1" ht="30" customHeight="1" x14ac:dyDescent="0.25">
      <c r="A792" s="4737"/>
      <c r="B792" s="4741"/>
      <c r="C792" s="4448" t="s">
        <v>878</v>
      </c>
      <c r="D792" s="4086" t="str">
        <f t="shared" ref="D792:E792" si="655">F226</f>
        <v>same as 1/30</v>
      </c>
      <c r="E792" s="4086">
        <f t="shared" si="655"/>
        <v>44148</v>
      </c>
      <c r="F792" s="4086">
        <f>G226</f>
        <v>44148</v>
      </c>
      <c r="G792" s="4086">
        <f>I226</f>
        <v>44176</v>
      </c>
      <c r="H792" s="4086"/>
      <c r="I792" s="4086">
        <f>J226</f>
        <v>44218</v>
      </c>
      <c r="J792" s="4086">
        <f>K226</f>
        <v>44232</v>
      </c>
      <c r="K792" s="4086">
        <f t="shared" ref="K792:AA792" si="656">L226</f>
        <v>44267</v>
      </c>
      <c r="L792" s="4086">
        <f t="shared" si="656"/>
        <v>44295</v>
      </c>
      <c r="M792" s="4608">
        <f t="shared" si="656"/>
        <v>44323</v>
      </c>
      <c r="N792" s="4086">
        <f t="shared" si="656"/>
        <v>44358</v>
      </c>
      <c r="O792" s="4085">
        <f t="shared" si="656"/>
        <v>44386</v>
      </c>
      <c r="P792" s="4086">
        <f t="shared" si="656"/>
        <v>44414</v>
      </c>
      <c r="Q792" s="4085">
        <f t="shared" si="656"/>
        <v>44449</v>
      </c>
      <c r="R792" s="4086" t="str">
        <f t="shared" si="656"/>
        <v>same as 1/30</v>
      </c>
      <c r="S792" s="4086">
        <f t="shared" si="656"/>
        <v>44477</v>
      </c>
      <c r="T792" s="4086">
        <f t="shared" si="656"/>
        <v>44512</v>
      </c>
      <c r="U792" s="4086">
        <f t="shared" si="656"/>
        <v>44540</v>
      </c>
      <c r="V792" s="4086">
        <f t="shared" si="656"/>
        <v>44568</v>
      </c>
      <c r="W792" s="4086">
        <f t="shared" si="656"/>
        <v>44610</v>
      </c>
      <c r="X792" s="4086">
        <f t="shared" si="656"/>
        <v>44638</v>
      </c>
      <c r="Y792" s="4086">
        <f t="shared" si="656"/>
        <v>44301</v>
      </c>
      <c r="Z792" s="4086">
        <f t="shared" si="656"/>
        <v>44701</v>
      </c>
      <c r="AA792" s="4086">
        <f t="shared" si="656"/>
        <v>0</v>
      </c>
    </row>
    <row r="793" spans="1:27" s="3518" customFormat="1" ht="30" customHeight="1" x14ac:dyDescent="0.25">
      <c r="A793" s="4737"/>
      <c r="B793" s="4741"/>
      <c r="C793" s="4448" t="s">
        <v>879</v>
      </c>
      <c r="D793" s="4086" t="str">
        <f t="shared" ref="D793:E793" si="657">F234</f>
        <v>same as 1/30</v>
      </c>
      <c r="E793" s="4086">
        <f t="shared" si="657"/>
        <v>44145</v>
      </c>
      <c r="F793" s="4086">
        <f>G234</f>
        <v>44145</v>
      </c>
      <c r="G793" s="4086">
        <f>I234</f>
        <v>44173</v>
      </c>
      <c r="H793" s="4086"/>
      <c r="I793" s="4086">
        <f>J234</f>
        <v>44215</v>
      </c>
      <c r="J793" s="4086">
        <f>K234</f>
        <v>44229</v>
      </c>
      <c r="K793" s="4086">
        <f t="shared" ref="K793:AA793" si="658">L234</f>
        <v>44264</v>
      </c>
      <c r="L793" s="4086">
        <f t="shared" si="658"/>
        <v>44292</v>
      </c>
      <c r="M793" s="4608">
        <f t="shared" si="658"/>
        <v>44320</v>
      </c>
      <c r="N793" s="4086">
        <f t="shared" si="658"/>
        <v>44355</v>
      </c>
      <c r="O793" s="4085">
        <f t="shared" si="658"/>
        <v>44383</v>
      </c>
      <c r="P793" s="4086">
        <f t="shared" si="658"/>
        <v>44411</v>
      </c>
      <c r="Q793" s="4085">
        <f t="shared" si="658"/>
        <v>44446</v>
      </c>
      <c r="R793" s="4086" t="str">
        <f t="shared" si="658"/>
        <v>same as 1/30</v>
      </c>
      <c r="S793" s="4086">
        <f t="shared" si="658"/>
        <v>44474</v>
      </c>
      <c r="T793" s="4086">
        <f t="shared" si="658"/>
        <v>44509</v>
      </c>
      <c r="U793" s="4086">
        <f t="shared" si="658"/>
        <v>44537</v>
      </c>
      <c r="V793" s="4086">
        <f t="shared" si="658"/>
        <v>44565</v>
      </c>
      <c r="W793" s="4086">
        <f t="shared" si="658"/>
        <v>44607</v>
      </c>
      <c r="X793" s="4086">
        <f t="shared" si="658"/>
        <v>44635</v>
      </c>
      <c r="Y793" s="4086">
        <f t="shared" si="658"/>
        <v>44298</v>
      </c>
      <c r="Z793" s="4086">
        <f t="shared" si="658"/>
        <v>44698</v>
      </c>
      <c r="AA793" s="4086">
        <f t="shared" si="658"/>
        <v>0</v>
      </c>
    </row>
    <row r="794" spans="1:27" s="3518" customFormat="1" ht="30" customHeight="1" x14ac:dyDescent="0.25">
      <c r="A794" s="4737"/>
      <c r="B794" s="4741"/>
      <c r="C794" s="4448" t="s">
        <v>880</v>
      </c>
      <c r="D794" s="4086" t="str">
        <f t="shared" ref="D794:E794" si="659">F249</f>
        <v>same as 1/30</v>
      </c>
      <c r="E794" s="4086">
        <f t="shared" si="659"/>
        <v>44083</v>
      </c>
      <c r="F794" s="4086">
        <f>G249</f>
        <v>44083</v>
      </c>
      <c r="G794" s="4086">
        <f>I249</f>
        <v>44111</v>
      </c>
      <c r="H794" s="4086"/>
      <c r="I794" s="4086">
        <f>J249</f>
        <v>44153</v>
      </c>
      <c r="J794" s="4086">
        <f>K249</f>
        <v>44159</v>
      </c>
      <c r="K794" s="4086">
        <f t="shared" ref="K794:AA794" si="660">L249</f>
        <v>44187</v>
      </c>
      <c r="L794" s="4086">
        <f t="shared" si="660"/>
        <v>44215</v>
      </c>
      <c r="M794" s="4608">
        <f t="shared" si="660"/>
        <v>44243</v>
      </c>
      <c r="N794" s="4086">
        <f t="shared" si="660"/>
        <v>44278</v>
      </c>
      <c r="O794" s="4085">
        <f t="shared" si="660"/>
        <v>44306</v>
      </c>
      <c r="P794" s="4086">
        <f t="shared" si="660"/>
        <v>44334</v>
      </c>
      <c r="Q794" s="4085">
        <f t="shared" si="660"/>
        <v>44362</v>
      </c>
      <c r="R794" s="4086" t="str">
        <f t="shared" si="660"/>
        <v>SAME AS 1/30</v>
      </c>
      <c r="S794" s="4086">
        <f t="shared" si="660"/>
        <v>44397</v>
      </c>
      <c r="T794" s="4086">
        <f t="shared" si="660"/>
        <v>44432</v>
      </c>
      <c r="U794" s="4086">
        <f t="shared" si="660"/>
        <v>44460</v>
      </c>
      <c r="V794" s="4086">
        <f t="shared" si="660"/>
        <v>44488</v>
      </c>
      <c r="W794" s="4086">
        <f t="shared" si="660"/>
        <v>44502</v>
      </c>
      <c r="X794" s="4086">
        <f t="shared" si="660"/>
        <v>44544</v>
      </c>
      <c r="Y794" s="4086">
        <f t="shared" si="660"/>
        <v>44221</v>
      </c>
      <c r="Z794" s="4086">
        <f t="shared" si="660"/>
        <v>44621</v>
      </c>
      <c r="AA794" s="4086">
        <f t="shared" si="660"/>
        <v>0</v>
      </c>
    </row>
    <row r="795" spans="1:27" ht="30" customHeight="1" x14ac:dyDescent="0.25">
      <c r="A795" s="4737"/>
      <c r="B795" s="4741"/>
      <c r="C795" s="890" t="s">
        <v>186</v>
      </c>
      <c r="D795" s="3878">
        <f>D796+7</f>
        <v>43760</v>
      </c>
      <c r="E795" s="3878">
        <f>E796+7</f>
        <v>43760</v>
      </c>
      <c r="F795" s="3878" t="e">
        <f>F796+7</f>
        <v>#VALUE!</v>
      </c>
      <c r="G795" s="3878">
        <f>G796+7</f>
        <v>44175</v>
      </c>
      <c r="H795" s="3878"/>
      <c r="I795" s="3878">
        <f t="shared" ref="I795:AA795" si="661">I796+7</f>
        <v>44203</v>
      </c>
      <c r="J795" s="3878">
        <f t="shared" si="661"/>
        <v>44245</v>
      </c>
      <c r="K795" s="3878">
        <f t="shared" si="661"/>
        <v>44253</v>
      </c>
      <c r="L795" s="3878">
        <f t="shared" si="661"/>
        <v>44281</v>
      </c>
      <c r="M795" s="3879">
        <f t="shared" si="661"/>
        <v>44308</v>
      </c>
      <c r="N795" s="3878">
        <f t="shared" si="661"/>
        <v>44336</v>
      </c>
      <c r="O795" s="4082">
        <f t="shared" si="661"/>
        <v>44371</v>
      </c>
      <c r="P795" s="3878">
        <f t="shared" si="661"/>
        <v>44399</v>
      </c>
      <c r="Q795" s="4082">
        <f t="shared" si="661"/>
        <v>44427</v>
      </c>
      <c r="R795" s="3878">
        <f t="shared" si="661"/>
        <v>44455</v>
      </c>
      <c r="S795" s="3878">
        <f t="shared" si="661"/>
        <v>44090</v>
      </c>
      <c r="T795" s="3878">
        <f t="shared" si="661"/>
        <v>44490</v>
      </c>
      <c r="U795" s="3878">
        <f t="shared" si="661"/>
        <v>44525</v>
      </c>
      <c r="V795" s="3878">
        <f t="shared" si="661"/>
        <v>44553</v>
      </c>
      <c r="W795" s="3878">
        <f t="shared" si="661"/>
        <v>44581</v>
      </c>
      <c r="X795" s="3878">
        <f t="shared" si="661"/>
        <v>44595</v>
      </c>
      <c r="Y795" s="3878">
        <f t="shared" si="661"/>
        <v>44637</v>
      </c>
      <c r="Z795" s="3878">
        <f t="shared" si="661"/>
        <v>44314</v>
      </c>
      <c r="AA795" s="3878">
        <f t="shared" si="661"/>
        <v>44714</v>
      </c>
    </row>
    <row r="796" spans="1:27" ht="30" customHeight="1" x14ac:dyDescent="0.25">
      <c r="A796" s="4737"/>
      <c r="B796" s="4741"/>
      <c r="C796" s="890" t="s">
        <v>231</v>
      </c>
      <c r="D796" s="3878">
        <f>D797+28</f>
        <v>43753</v>
      </c>
      <c r="E796" s="3878">
        <f t="shared" ref="E796:AA796" si="662">E797+28</f>
        <v>43753</v>
      </c>
      <c r="F796" s="3878" t="e">
        <f t="shared" si="662"/>
        <v>#VALUE!</v>
      </c>
      <c r="G796" s="3878">
        <f>G797+28</f>
        <v>44168</v>
      </c>
      <c r="H796" s="3878"/>
      <c r="I796" s="3878">
        <f t="shared" si="662"/>
        <v>44196</v>
      </c>
      <c r="J796" s="3878">
        <f t="shared" si="662"/>
        <v>44238</v>
      </c>
      <c r="K796" s="3878">
        <f t="shared" si="662"/>
        <v>44246</v>
      </c>
      <c r="L796" s="3878">
        <f t="shared" si="662"/>
        <v>44274</v>
      </c>
      <c r="M796" s="3879">
        <f t="shared" si="662"/>
        <v>44301</v>
      </c>
      <c r="N796" s="3878">
        <f t="shared" si="662"/>
        <v>44329</v>
      </c>
      <c r="O796" s="4082">
        <f t="shared" si="662"/>
        <v>44364</v>
      </c>
      <c r="P796" s="3878">
        <f t="shared" si="662"/>
        <v>44392</v>
      </c>
      <c r="Q796" s="4082">
        <f t="shared" si="662"/>
        <v>44420</v>
      </c>
      <c r="R796" s="3878">
        <f t="shared" si="662"/>
        <v>44448</v>
      </c>
      <c r="S796" s="3878">
        <f t="shared" si="662"/>
        <v>44083</v>
      </c>
      <c r="T796" s="3878">
        <f t="shared" si="662"/>
        <v>44483</v>
      </c>
      <c r="U796" s="3878">
        <f t="shared" si="662"/>
        <v>44518</v>
      </c>
      <c r="V796" s="3878">
        <f t="shared" si="662"/>
        <v>44546</v>
      </c>
      <c r="W796" s="3878">
        <f t="shared" si="662"/>
        <v>44574</v>
      </c>
      <c r="X796" s="3878">
        <f t="shared" si="662"/>
        <v>44588</v>
      </c>
      <c r="Y796" s="3878">
        <f t="shared" si="662"/>
        <v>44630</v>
      </c>
      <c r="Z796" s="3878">
        <f t="shared" si="662"/>
        <v>44307</v>
      </c>
      <c r="AA796" s="3878">
        <f t="shared" si="662"/>
        <v>44707</v>
      </c>
    </row>
    <row r="797" spans="1:27" ht="30" customHeight="1" x14ac:dyDescent="0.25">
      <c r="A797" s="4737"/>
      <c r="B797" s="4741"/>
      <c r="C797" s="890" t="s">
        <v>238</v>
      </c>
      <c r="D797" s="3878">
        <f>D798+2</f>
        <v>43725</v>
      </c>
      <c r="E797" s="3878">
        <f t="shared" ref="E797:AA797" si="663">E798+2</f>
        <v>43725</v>
      </c>
      <c r="F797" s="3878" t="e">
        <f t="shared" si="663"/>
        <v>#VALUE!</v>
      </c>
      <c r="G797" s="3878">
        <f>G798+2</f>
        <v>44140</v>
      </c>
      <c r="H797" s="3878"/>
      <c r="I797" s="3878">
        <f t="shared" si="663"/>
        <v>44168</v>
      </c>
      <c r="J797" s="3878">
        <f t="shared" si="663"/>
        <v>44210</v>
      </c>
      <c r="K797" s="3878">
        <f t="shared" si="663"/>
        <v>44218</v>
      </c>
      <c r="L797" s="3878">
        <f t="shared" si="663"/>
        <v>44246</v>
      </c>
      <c r="M797" s="3879">
        <f t="shared" si="663"/>
        <v>44273</v>
      </c>
      <c r="N797" s="3878">
        <f t="shared" si="663"/>
        <v>44301</v>
      </c>
      <c r="O797" s="4082">
        <f t="shared" si="663"/>
        <v>44336</v>
      </c>
      <c r="P797" s="3878">
        <f t="shared" si="663"/>
        <v>44364</v>
      </c>
      <c r="Q797" s="4082">
        <f t="shared" si="663"/>
        <v>44392</v>
      </c>
      <c r="R797" s="3878">
        <f t="shared" si="663"/>
        <v>44420</v>
      </c>
      <c r="S797" s="3878">
        <f t="shared" si="663"/>
        <v>44055</v>
      </c>
      <c r="T797" s="3878">
        <f t="shared" si="663"/>
        <v>44455</v>
      </c>
      <c r="U797" s="3878">
        <f t="shared" si="663"/>
        <v>44490</v>
      </c>
      <c r="V797" s="3878">
        <f t="shared" si="663"/>
        <v>44518</v>
      </c>
      <c r="W797" s="3878">
        <f t="shared" si="663"/>
        <v>44546</v>
      </c>
      <c r="X797" s="3878">
        <f t="shared" si="663"/>
        <v>44560</v>
      </c>
      <c r="Y797" s="3878">
        <f t="shared" si="663"/>
        <v>44602</v>
      </c>
      <c r="Z797" s="3878">
        <f t="shared" si="663"/>
        <v>44279</v>
      </c>
      <c r="AA797" s="3878">
        <f t="shared" si="663"/>
        <v>44679</v>
      </c>
    </row>
    <row r="798" spans="1:27" ht="30" customHeight="1" x14ac:dyDescent="0.25">
      <c r="A798" s="4737"/>
      <c r="B798" s="4741"/>
      <c r="C798" s="890" t="s">
        <v>904</v>
      </c>
      <c r="D798" s="3878">
        <f>D799+4</f>
        <v>43723</v>
      </c>
      <c r="E798" s="3878">
        <f t="shared" ref="E798:AA798" si="664">E799+4</f>
        <v>43723</v>
      </c>
      <c r="F798" s="3878" t="e">
        <f t="shared" si="664"/>
        <v>#VALUE!</v>
      </c>
      <c r="G798" s="3878">
        <f>G799+4</f>
        <v>44138</v>
      </c>
      <c r="H798" s="3878"/>
      <c r="I798" s="3878">
        <f t="shared" si="664"/>
        <v>44166</v>
      </c>
      <c r="J798" s="3878">
        <f t="shared" si="664"/>
        <v>44208</v>
      </c>
      <c r="K798" s="3878">
        <f t="shared" si="664"/>
        <v>44216</v>
      </c>
      <c r="L798" s="3878">
        <f t="shared" si="664"/>
        <v>44244</v>
      </c>
      <c r="M798" s="3879">
        <f t="shared" si="664"/>
        <v>44271</v>
      </c>
      <c r="N798" s="3878">
        <f t="shared" si="664"/>
        <v>44299</v>
      </c>
      <c r="O798" s="4082">
        <f t="shared" si="664"/>
        <v>44334</v>
      </c>
      <c r="P798" s="3878">
        <f t="shared" si="664"/>
        <v>44362</v>
      </c>
      <c r="Q798" s="4082">
        <f t="shared" si="664"/>
        <v>44390</v>
      </c>
      <c r="R798" s="3878">
        <f t="shared" si="664"/>
        <v>44418</v>
      </c>
      <c r="S798" s="3878">
        <f t="shared" si="664"/>
        <v>44053</v>
      </c>
      <c r="T798" s="3878">
        <f t="shared" si="664"/>
        <v>44453</v>
      </c>
      <c r="U798" s="3878">
        <f t="shared" si="664"/>
        <v>44488</v>
      </c>
      <c r="V798" s="3878">
        <f t="shared" si="664"/>
        <v>44516</v>
      </c>
      <c r="W798" s="3878">
        <f t="shared" si="664"/>
        <v>44544</v>
      </c>
      <c r="X798" s="3878">
        <f t="shared" si="664"/>
        <v>44558</v>
      </c>
      <c r="Y798" s="3878">
        <f t="shared" si="664"/>
        <v>44600</v>
      </c>
      <c r="Z798" s="3878">
        <f t="shared" si="664"/>
        <v>44277</v>
      </c>
      <c r="AA798" s="3878">
        <f t="shared" si="664"/>
        <v>44677</v>
      </c>
    </row>
    <row r="799" spans="1:27" ht="30" customHeight="1" x14ac:dyDescent="0.25">
      <c r="A799" s="4737"/>
      <c r="B799" s="4741"/>
      <c r="C799" s="890" t="s">
        <v>903</v>
      </c>
      <c r="D799" s="3878">
        <f>D800+22</f>
        <v>43719</v>
      </c>
      <c r="E799" s="3878">
        <f t="shared" ref="E799:AA799" si="665">E800+22</f>
        <v>43719</v>
      </c>
      <c r="F799" s="3878" t="e">
        <f t="shared" si="665"/>
        <v>#VALUE!</v>
      </c>
      <c r="G799" s="3878">
        <f>G800+22</f>
        <v>44134</v>
      </c>
      <c r="H799" s="3878"/>
      <c r="I799" s="3878">
        <f t="shared" si="665"/>
        <v>44162</v>
      </c>
      <c r="J799" s="3878">
        <f t="shared" si="665"/>
        <v>44204</v>
      </c>
      <c r="K799" s="3878">
        <f t="shared" si="665"/>
        <v>44212</v>
      </c>
      <c r="L799" s="3878">
        <f t="shared" si="665"/>
        <v>44240</v>
      </c>
      <c r="M799" s="3879">
        <f t="shared" si="665"/>
        <v>44267</v>
      </c>
      <c r="N799" s="3878">
        <f t="shared" si="665"/>
        <v>44295</v>
      </c>
      <c r="O799" s="4082">
        <f t="shared" si="665"/>
        <v>44330</v>
      </c>
      <c r="P799" s="3878">
        <f t="shared" si="665"/>
        <v>44358</v>
      </c>
      <c r="Q799" s="4082">
        <f t="shared" si="665"/>
        <v>44386</v>
      </c>
      <c r="R799" s="3878">
        <f t="shared" si="665"/>
        <v>44414</v>
      </c>
      <c r="S799" s="3878">
        <f t="shared" si="665"/>
        <v>44049</v>
      </c>
      <c r="T799" s="3878">
        <f t="shared" si="665"/>
        <v>44449</v>
      </c>
      <c r="U799" s="3878">
        <f t="shared" si="665"/>
        <v>44484</v>
      </c>
      <c r="V799" s="3878">
        <f t="shared" si="665"/>
        <v>44512</v>
      </c>
      <c r="W799" s="3878">
        <f t="shared" si="665"/>
        <v>44540</v>
      </c>
      <c r="X799" s="3878">
        <f t="shared" si="665"/>
        <v>44554</v>
      </c>
      <c r="Y799" s="3878">
        <f t="shared" si="665"/>
        <v>44596</v>
      </c>
      <c r="Z799" s="3878">
        <f t="shared" si="665"/>
        <v>44273</v>
      </c>
      <c r="AA799" s="3878">
        <f t="shared" si="665"/>
        <v>44673</v>
      </c>
    </row>
    <row r="800" spans="1:27" ht="30" customHeight="1" x14ac:dyDescent="0.25">
      <c r="A800" s="4737"/>
      <c r="B800" s="4741"/>
      <c r="C800" s="890" t="s">
        <v>902</v>
      </c>
      <c r="D800" s="3878">
        <f>D801+4</f>
        <v>43697</v>
      </c>
      <c r="E800" s="3878">
        <f t="shared" ref="E800:AA800" si="666">E801+4</f>
        <v>43697</v>
      </c>
      <c r="F800" s="3878" t="e">
        <f t="shared" si="666"/>
        <v>#VALUE!</v>
      </c>
      <c r="G800" s="3878">
        <f>G801+4</f>
        <v>44112</v>
      </c>
      <c r="H800" s="3878"/>
      <c r="I800" s="3878">
        <f t="shared" si="666"/>
        <v>44140</v>
      </c>
      <c r="J800" s="3878">
        <f t="shared" si="666"/>
        <v>44182</v>
      </c>
      <c r="K800" s="3878">
        <f t="shared" si="666"/>
        <v>44190</v>
      </c>
      <c r="L800" s="3878">
        <f t="shared" si="666"/>
        <v>44218</v>
      </c>
      <c r="M800" s="3879">
        <f t="shared" si="666"/>
        <v>44245</v>
      </c>
      <c r="N800" s="3878">
        <f t="shared" si="666"/>
        <v>44273</v>
      </c>
      <c r="O800" s="4082">
        <f t="shared" si="666"/>
        <v>44308</v>
      </c>
      <c r="P800" s="3878">
        <f t="shared" si="666"/>
        <v>44336</v>
      </c>
      <c r="Q800" s="4082">
        <f t="shared" si="666"/>
        <v>44364</v>
      </c>
      <c r="R800" s="3878">
        <f t="shared" si="666"/>
        <v>44392</v>
      </c>
      <c r="S800" s="3878">
        <f t="shared" si="666"/>
        <v>44027</v>
      </c>
      <c r="T800" s="3878">
        <f t="shared" si="666"/>
        <v>44427</v>
      </c>
      <c r="U800" s="3878">
        <f t="shared" si="666"/>
        <v>44462</v>
      </c>
      <c r="V800" s="3878">
        <f t="shared" si="666"/>
        <v>44490</v>
      </c>
      <c r="W800" s="3878">
        <f t="shared" si="666"/>
        <v>44518</v>
      </c>
      <c r="X800" s="3878">
        <f t="shared" si="666"/>
        <v>44532</v>
      </c>
      <c r="Y800" s="3878">
        <f t="shared" si="666"/>
        <v>44574</v>
      </c>
      <c r="Z800" s="3878">
        <f t="shared" si="666"/>
        <v>44251</v>
      </c>
      <c r="AA800" s="3878">
        <f t="shared" si="666"/>
        <v>44651</v>
      </c>
    </row>
    <row r="801" spans="1:27" ht="30" customHeight="1" x14ac:dyDescent="0.25">
      <c r="A801" s="4737"/>
      <c r="B801" s="4741"/>
      <c r="C801" s="890" t="s">
        <v>183</v>
      </c>
      <c r="D801" s="3878">
        <f>D802+3</f>
        <v>43693</v>
      </c>
      <c r="E801" s="3878">
        <f t="shared" ref="E801:AA801" si="667">E802+3</f>
        <v>43693</v>
      </c>
      <c r="F801" s="3878" t="e">
        <f t="shared" si="667"/>
        <v>#VALUE!</v>
      </c>
      <c r="G801" s="3878">
        <f>G802+3</f>
        <v>44108</v>
      </c>
      <c r="H801" s="3878"/>
      <c r="I801" s="3878">
        <f t="shared" si="667"/>
        <v>44136</v>
      </c>
      <c r="J801" s="3878">
        <f t="shared" si="667"/>
        <v>44178</v>
      </c>
      <c r="K801" s="3878">
        <f t="shared" si="667"/>
        <v>44186</v>
      </c>
      <c r="L801" s="3878">
        <f t="shared" si="667"/>
        <v>44214</v>
      </c>
      <c r="M801" s="3879">
        <f t="shared" si="667"/>
        <v>44241</v>
      </c>
      <c r="N801" s="3878">
        <f t="shared" si="667"/>
        <v>44269</v>
      </c>
      <c r="O801" s="4082">
        <f t="shared" si="667"/>
        <v>44304</v>
      </c>
      <c r="P801" s="3878">
        <f t="shared" si="667"/>
        <v>44332</v>
      </c>
      <c r="Q801" s="4082">
        <f t="shared" si="667"/>
        <v>44360</v>
      </c>
      <c r="R801" s="3878">
        <f t="shared" si="667"/>
        <v>44388</v>
      </c>
      <c r="S801" s="3878">
        <f t="shared" si="667"/>
        <v>44023</v>
      </c>
      <c r="T801" s="3878">
        <f t="shared" si="667"/>
        <v>44423</v>
      </c>
      <c r="U801" s="3878">
        <f t="shared" si="667"/>
        <v>44458</v>
      </c>
      <c r="V801" s="3878">
        <f t="shared" si="667"/>
        <v>44486</v>
      </c>
      <c r="W801" s="3878">
        <f t="shared" si="667"/>
        <v>44514</v>
      </c>
      <c r="X801" s="3878">
        <f t="shared" si="667"/>
        <v>44528</v>
      </c>
      <c r="Y801" s="3878">
        <f t="shared" si="667"/>
        <v>44570</v>
      </c>
      <c r="Z801" s="3878">
        <f t="shared" si="667"/>
        <v>44247</v>
      </c>
      <c r="AA801" s="3878">
        <f t="shared" si="667"/>
        <v>44647</v>
      </c>
    </row>
    <row r="802" spans="1:27" ht="30" customHeight="1" x14ac:dyDescent="0.25">
      <c r="A802" s="4737"/>
      <c r="B802" s="4741"/>
      <c r="C802" s="890" t="s">
        <v>901</v>
      </c>
      <c r="D802" s="3878">
        <f>D805+21</f>
        <v>43690</v>
      </c>
      <c r="E802" s="3878">
        <f t="shared" ref="E802:F802" si="668">E805+21</f>
        <v>43690</v>
      </c>
      <c r="F802" s="3878" t="e">
        <f t="shared" si="668"/>
        <v>#VALUE!</v>
      </c>
      <c r="G802" s="3878">
        <f>G805+21</f>
        <v>44105</v>
      </c>
      <c r="H802" s="3878"/>
      <c r="I802" s="3878">
        <f t="shared" ref="I802:AA802" si="669">I805+21</f>
        <v>44133</v>
      </c>
      <c r="J802" s="3878">
        <f t="shared" si="669"/>
        <v>44175</v>
      </c>
      <c r="K802" s="3878">
        <f t="shared" si="669"/>
        <v>44183</v>
      </c>
      <c r="L802" s="3878">
        <f t="shared" si="669"/>
        <v>44211</v>
      </c>
      <c r="M802" s="3879">
        <f t="shared" si="669"/>
        <v>44238</v>
      </c>
      <c r="N802" s="3878">
        <f t="shared" si="669"/>
        <v>44266</v>
      </c>
      <c r="O802" s="4082">
        <f t="shared" si="669"/>
        <v>44301</v>
      </c>
      <c r="P802" s="3878">
        <f t="shared" si="669"/>
        <v>44329</v>
      </c>
      <c r="Q802" s="4082">
        <f t="shared" si="669"/>
        <v>44357</v>
      </c>
      <c r="R802" s="3878">
        <f t="shared" si="669"/>
        <v>44385</v>
      </c>
      <c r="S802" s="3878">
        <f t="shared" si="669"/>
        <v>44020</v>
      </c>
      <c r="T802" s="3878">
        <f t="shared" si="669"/>
        <v>44420</v>
      </c>
      <c r="U802" s="3878">
        <f t="shared" si="669"/>
        <v>44455</v>
      </c>
      <c r="V802" s="3878">
        <f t="shared" si="669"/>
        <v>44483</v>
      </c>
      <c r="W802" s="3878">
        <f t="shared" si="669"/>
        <v>44511</v>
      </c>
      <c r="X802" s="3878">
        <f t="shared" si="669"/>
        <v>44525</v>
      </c>
      <c r="Y802" s="3878">
        <f t="shared" si="669"/>
        <v>44567</v>
      </c>
      <c r="Z802" s="3878">
        <f t="shared" si="669"/>
        <v>44244</v>
      </c>
      <c r="AA802" s="3878">
        <f t="shared" si="669"/>
        <v>44644</v>
      </c>
    </row>
    <row r="803" spans="1:27" ht="30" customHeight="1" x14ac:dyDescent="0.25">
      <c r="A803" s="4737"/>
      <c r="B803" s="4741"/>
      <c r="C803" s="890" t="s">
        <v>184</v>
      </c>
      <c r="D803" s="3878">
        <f>D804</f>
        <v>44096</v>
      </c>
      <c r="E803" s="3878">
        <f t="shared" ref="E803:AA803" si="670">E804</f>
        <v>44096</v>
      </c>
      <c r="F803" s="3878">
        <f t="shared" si="670"/>
        <v>44127</v>
      </c>
      <c r="G803" s="3878">
        <f t="shared" si="670"/>
        <v>44155</v>
      </c>
      <c r="H803" s="3878"/>
      <c r="I803" s="3878">
        <f t="shared" si="670"/>
        <v>44186</v>
      </c>
      <c r="J803" s="3878">
        <f t="shared" si="670"/>
        <v>44216</v>
      </c>
      <c r="K803" s="3878">
        <f t="shared" si="670"/>
        <v>44247</v>
      </c>
      <c r="L803" s="3878">
        <f t="shared" si="670"/>
        <v>44277</v>
      </c>
      <c r="M803" s="3879">
        <f t="shared" si="670"/>
        <v>44308</v>
      </c>
      <c r="N803" s="3878">
        <f t="shared" si="670"/>
        <v>44339</v>
      </c>
      <c r="O803" s="4082">
        <f t="shared" si="670"/>
        <v>44369</v>
      </c>
      <c r="P803" s="3878">
        <f t="shared" si="670"/>
        <v>44400</v>
      </c>
      <c r="Q803" s="4082">
        <f t="shared" si="670"/>
        <v>44430</v>
      </c>
      <c r="R803" s="3878">
        <f t="shared" si="670"/>
        <v>44461</v>
      </c>
      <c r="S803" s="3878">
        <f t="shared" si="670"/>
        <v>44492</v>
      </c>
      <c r="T803" s="3878">
        <f t="shared" si="670"/>
        <v>44492</v>
      </c>
      <c r="U803" s="3878">
        <f t="shared" si="670"/>
        <v>44492</v>
      </c>
      <c r="V803" s="3878">
        <f t="shared" si="670"/>
        <v>44492</v>
      </c>
      <c r="W803" s="3878">
        <f t="shared" si="670"/>
        <v>44492</v>
      </c>
      <c r="X803" s="3878">
        <f t="shared" si="670"/>
        <v>44492</v>
      </c>
      <c r="Y803" s="3878">
        <f t="shared" si="670"/>
        <v>44492</v>
      </c>
      <c r="Z803" s="3878">
        <f t="shared" si="670"/>
        <v>44492</v>
      </c>
      <c r="AA803" s="3878">
        <f t="shared" si="670"/>
        <v>44492</v>
      </c>
    </row>
    <row r="804" spans="1:27" ht="30" customHeight="1" x14ac:dyDescent="0.25">
      <c r="A804" s="4737"/>
      <c r="B804" s="4741"/>
      <c r="C804" s="890" t="s">
        <v>187</v>
      </c>
      <c r="D804" s="4090">
        <f>D791-105</f>
        <v>44096</v>
      </c>
      <c r="E804" s="4090">
        <f t="shared" ref="E804:F804" si="671">E791-105</f>
        <v>44096</v>
      </c>
      <c r="F804" s="4090">
        <f t="shared" si="671"/>
        <v>44127</v>
      </c>
      <c r="G804" s="4090">
        <f>G791-105</f>
        <v>44155</v>
      </c>
      <c r="H804" s="4090"/>
      <c r="I804" s="4090">
        <f t="shared" ref="I804:AA804" si="672">I791-105</f>
        <v>44186</v>
      </c>
      <c r="J804" s="4090">
        <f t="shared" si="672"/>
        <v>44216</v>
      </c>
      <c r="K804" s="4090">
        <f t="shared" si="672"/>
        <v>44247</v>
      </c>
      <c r="L804" s="4090">
        <f t="shared" si="672"/>
        <v>44277</v>
      </c>
      <c r="M804" s="4479">
        <f t="shared" si="672"/>
        <v>44308</v>
      </c>
      <c r="N804" s="4090">
        <f t="shared" si="672"/>
        <v>44339</v>
      </c>
      <c r="O804" s="4089">
        <f t="shared" si="672"/>
        <v>44369</v>
      </c>
      <c r="P804" s="4090">
        <f t="shared" si="672"/>
        <v>44400</v>
      </c>
      <c r="Q804" s="4089">
        <f t="shared" si="672"/>
        <v>44430</v>
      </c>
      <c r="R804" s="4090">
        <f t="shared" si="672"/>
        <v>44461</v>
      </c>
      <c r="S804" s="4090">
        <f t="shared" si="672"/>
        <v>44492</v>
      </c>
      <c r="T804" s="4090">
        <f t="shared" si="672"/>
        <v>44492</v>
      </c>
      <c r="U804" s="4090">
        <f t="shared" si="672"/>
        <v>44492</v>
      </c>
      <c r="V804" s="4090">
        <f t="shared" si="672"/>
        <v>44492</v>
      </c>
      <c r="W804" s="4090">
        <f t="shared" si="672"/>
        <v>44492</v>
      </c>
      <c r="X804" s="4090">
        <f t="shared" si="672"/>
        <v>44492</v>
      </c>
      <c r="Y804" s="4090">
        <f t="shared" si="672"/>
        <v>44492</v>
      </c>
      <c r="Z804" s="4090">
        <f t="shared" si="672"/>
        <v>44492</v>
      </c>
      <c r="AA804" s="4090">
        <f t="shared" si="672"/>
        <v>44492</v>
      </c>
    </row>
    <row r="805" spans="1:27" ht="30" customHeight="1" x14ac:dyDescent="0.25">
      <c r="A805" s="4738"/>
      <c r="B805" s="4742"/>
      <c r="C805" s="890" t="s">
        <v>900</v>
      </c>
      <c r="D805" s="3878">
        <f>D806+4</f>
        <v>43669</v>
      </c>
      <c r="E805" s="3878">
        <f t="shared" ref="E805:AA805" si="673">E806+4</f>
        <v>43669</v>
      </c>
      <c r="F805" s="3878" t="e">
        <f>F806+4</f>
        <v>#VALUE!</v>
      </c>
      <c r="G805" s="3878">
        <f>G806+4</f>
        <v>44084</v>
      </c>
      <c r="H805" s="3878"/>
      <c r="I805" s="3878">
        <f t="shared" si="673"/>
        <v>44112</v>
      </c>
      <c r="J805" s="3878">
        <f t="shared" si="673"/>
        <v>44154</v>
      </c>
      <c r="K805" s="3878">
        <f t="shared" si="673"/>
        <v>44162</v>
      </c>
      <c r="L805" s="3878">
        <f t="shared" si="673"/>
        <v>44190</v>
      </c>
      <c r="M805" s="3879">
        <f t="shared" si="673"/>
        <v>44217</v>
      </c>
      <c r="N805" s="3878">
        <f t="shared" si="673"/>
        <v>44245</v>
      </c>
      <c r="O805" s="4082">
        <f t="shared" si="673"/>
        <v>44280</v>
      </c>
      <c r="P805" s="3878">
        <f t="shared" si="673"/>
        <v>44308</v>
      </c>
      <c r="Q805" s="4082">
        <f t="shared" si="673"/>
        <v>44336</v>
      </c>
      <c r="R805" s="3878">
        <f t="shared" si="673"/>
        <v>44364</v>
      </c>
      <c r="S805" s="3878">
        <f t="shared" si="673"/>
        <v>43999</v>
      </c>
      <c r="T805" s="3878">
        <f t="shared" si="673"/>
        <v>44399</v>
      </c>
      <c r="U805" s="3878">
        <f t="shared" si="673"/>
        <v>44434</v>
      </c>
      <c r="V805" s="3878">
        <f t="shared" si="673"/>
        <v>44462</v>
      </c>
      <c r="W805" s="3878">
        <f t="shared" si="673"/>
        <v>44490</v>
      </c>
      <c r="X805" s="3878">
        <f t="shared" si="673"/>
        <v>44504</v>
      </c>
      <c r="Y805" s="3878">
        <f t="shared" si="673"/>
        <v>44546</v>
      </c>
      <c r="Z805" s="3878">
        <f t="shared" si="673"/>
        <v>44223</v>
      </c>
      <c r="AA805" s="3878">
        <f t="shared" si="673"/>
        <v>44623</v>
      </c>
    </row>
    <row r="806" spans="1:27" ht="30" customHeight="1" x14ac:dyDescent="0.25">
      <c r="A806" s="4738"/>
      <c r="B806" s="4742"/>
      <c r="C806" s="890" t="s">
        <v>899</v>
      </c>
      <c r="D806" s="3878">
        <f>D809+4</f>
        <v>43665</v>
      </c>
      <c r="E806" s="3878">
        <f t="shared" ref="E806" si="674">E809+4</f>
        <v>43665</v>
      </c>
      <c r="F806" s="3878" t="e">
        <f>F809+4</f>
        <v>#VALUE!</v>
      </c>
      <c r="G806" s="3878">
        <f>G809+4</f>
        <v>44080</v>
      </c>
      <c r="H806" s="3878"/>
      <c r="I806" s="3878">
        <f t="shared" ref="I806:AA806" si="675">I809+4</f>
        <v>44108</v>
      </c>
      <c r="J806" s="3878">
        <f t="shared" si="675"/>
        <v>44150</v>
      </c>
      <c r="K806" s="3878">
        <f t="shared" si="675"/>
        <v>44158</v>
      </c>
      <c r="L806" s="3878">
        <f t="shared" si="675"/>
        <v>44186</v>
      </c>
      <c r="M806" s="3879">
        <f t="shared" si="675"/>
        <v>44213</v>
      </c>
      <c r="N806" s="3878">
        <f t="shared" si="675"/>
        <v>44241</v>
      </c>
      <c r="O806" s="4082">
        <f t="shared" si="675"/>
        <v>44276</v>
      </c>
      <c r="P806" s="3878">
        <f t="shared" si="675"/>
        <v>44304</v>
      </c>
      <c r="Q806" s="4082">
        <f t="shared" si="675"/>
        <v>44332</v>
      </c>
      <c r="R806" s="3878">
        <f t="shared" si="675"/>
        <v>44360</v>
      </c>
      <c r="S806" s="3878">
        <f t="shared" si="675"/>
        <v>43995</v>
      </c>
      <c r="T806" s="3878">
        <f t="shared" si="675"/>
        <v>44395</v>
      </c>
      <c r="U806" s="3878">
        <f t="shared" si="675"/>
        <v>44430</v>
      </c>
      <c r="V806" s="3878">
        <f t="shared" si="675"/>
        <v>44458</v>
      </c>
      <c r="W806" s="3878">
        <f t="shared" si="675"/>
        <v>44486</v>
      </c>
      <c r="X806" s="3878">
        <f t="shared" si="675"/>
        <v>44500</v>
      </c>
      <c r="Y806" s="3878">
        <f t="shared" si="675"/>
        <v>44542</v>
      </c>
      <c r="Z806" s="3878">
        <f t="shared" si="675"/>
        <v>44219</v>
      </c>
      <c r="AA806" s="3878">
        <f t="shared" si="675"/>
        <v>44619</v>
      </c>
    </row>
    <row r="807" spans="1:27" ht="30" customHeight="1" x14ac:dyDescent="0.25">
      <c r="A807" s="4738"/>
      <c r="B807" s="4742"/>
      <c r="C807" s="890" t="s">
        <v>241</v>
      </c>
      <c r="D807" s="3878">
        <f>D805</f>
        <v>43669</v>
      </c>
      <c r="E807" s="3878">
        <f>E805</f>
        <v>43669</v>
      </c>
      <c r="F807" s="3878" t="e">
        <f>F805</f>
        <v>#VALUE!</v>
      </c>
      <c r="G807" s="3878">
        <f>G805</f>
        <v>44084</v>
      </c>
      <c r="H807" s="3878"/>
      <c r="I807" s="3878">
        <f t="shared" ref="I807:AA807" si="676">I805</f>
        <v>44112</v>
      </c>
      <c r="J807" s="3878">
        <f t="shared" si="676"/>
        <v>44154</v>
      </c>
      <c r="K807" s="3878">
        <f t="shared" si="676"/>
        <v>44162</v>
      </c>
      <c r="L807" s="3878">
        <f t="shared" si="676"/>
        <v>44190</v>
      </c>
      <c r="M807" s="3879">
        <f t="shared" si="676"/>
        <v>44217</v>
      </c>
      <c r="N807" s="3878">
        <f t="shared" si="676"/>
        <v>44245</v>
      </c>
      <c r="O807" s="4082">
        <f t="shared" si="676"/>
        <v>44280</v>
      </c>
      <c r="P807" s="3878">
        <f t="shared" si="676"/>
        <v>44308</v>
      </c>
      <c r="Q807" s="4082">
        <f t="shared" si="676"/>
        <v>44336</v>
      </c>
      <c r="R807" s="3878">
        <f t="shared" si="676"/>
        <v>44364</v>
      </c>
      <c r="S807" s="3878">
        <f t="shared" si="676"/>
        <v>43999</v>
      </c>
      <c r="T807" s="3878">
        <f t="shared" si="676"/>
        <v>44399</v>
      </c>
      <c r="U807" s="3878">
        <f t="shared" si="676"/>
        <v>44434</v>
      </c>
      <c r="V807" s="3878">
        <f t="shared" si="676"/>
        <v>44462</v>
      </c>
      <c r="W807" s="3878">
        <f t="shared" si="676"/>
        <v>44490</v>
      </c>
      <c r="X807" s="3878">
        <f t="shared" si="676"/>
        <v>44504</v>
      </c>
      <c r="Y807" s="3878">
        <f t="shared" si="676"/>
        <v>44546</v>
      </c>
      <c r="Z807" s="3878">
        <f t="shared" si="676"/>
        <v>44223</v>
      </c>
      <c r="AA807" s="3878">
        <f t="shared" si="676"/>
        <v>44623</v>
      </c>
    </row>
    <row r="808" spans="1:27" ht="30" customHeight="1" x14ac:dyDescent="0.25">
      <c r="A808" s="4738"/>
      <c r="B808" s="4742"/>
      <c r="C808" s="4448" t="s">
        <v>239</v>
      </c>
      <c r="D808" s="4093">
        <f>D69</f>
        <v>44097</v>
      </c>
      <c r="E808" s="4093">
        <f t="shared" ref="E808:F808" si="677">E69</f>
        <v>44111</v>
      </c>
      <c r="F808" s="4093" t="str">
        <f t="shared" si="677"/>
        <v>Same as 1/30</v>
      </c>
      <c r="G808" s="4093">
        <f>G69</f>
        <v>44132</v>
      </c>
      <c r="H808" s="4093"/>
      <c r="I808" s="4093">
        <f>I69</f>
        <v>44167</v>
      </c>
      <c r="J808" s="4093">
        <f>J69</f>
        <v>44223</v>
      </c>
      <c r="K808" s="4093">
        <f t="shared" ref="K808:AA808" si="678">K69</f>
        <v>44251</v>
      </c>
      <c r="L808" s="4093">
        <f t="shared" si="678"/>
        <v>44279</v>
      </c>
      <c r="M808" s="4609">
        <f t="shared" si="678"/>
        <v>44314</v>
      </c>
      <c r="N808" s="4093">
        <f t="shared" si="678"/>
        <v>44349</v>
      </c>
      <c r="O808" s="4092">
        <f t="shared" si="678"/>
        <v>44377</v>
      </c>
      <c r="P808" s="4093">
        <f t="shared" si="678"/>
        <v>44405</v>
      </c>
      <c r="Q808" s="4092">
        <f t="shared" si="678"/>
        <v>44440</v>
      </c>
      <c r="R808" s="4093">
        <f t="shared" si="678"/>
        <v>44468</v>
      </c>
      <c r="S808" s="4093" t="str">
        <f t="shared" si="678"/>
        <v>Same as 1/30</v>
      </c>
      <c r="T808" s="4093">
        <f t="shared" si="678"/>
        <v>44517</v>
      </c>
      <c r="U808" s="4093">
        <f t="shared" si="678"/>
        <v>44545</v>
      </c>
      <c r="V808" s="4093">
        <f t="shared" si="678"/>
        <v>44587</v>
      </c>
      <c r="W808" s="4093">
        <f t="shared" si="678"/>
        <v>44622</v>
      </c>
      <c r="X808" s="4093">
        <f t="shared" si="678"/>
        <v>44650</v>
      </c>
      <c r="Y808" s="4093">
        <f t="shared" si="678"/>
        <v>44685</v>
      </c>
      <c r="Z808" s="4093">
        <f t="shared" si="678"/>
        <v>44713</v>
      </c>
      <c r="AA808" s="4093">
        <f t="shared" si="678"/>
        <v>44741</v>
      </c>
    </row>
    <row r="809" spans="1:27" ht="30" customHeight="1" x14ac:dyDescent="0.25">
      <c r="A809" s="4738"/>
      <c r="B809" s="4742"/>
      <c r="C809" s="4448" t="s">
        <v>240</v>
      </c>
      <c r="D809" s="4093">
        <f>D276</f>
        <v>43661</v>
      </c>
      <c r="E809" s="4093">
        <f t="shared" ref="E809" si="679">E276</f>
        <v>43661</v>
      </c>
      <c r="F809" s="4093" t="str">
        <f>F276</f>
        <v>same as 1/30</v>
      </c>
      <c r="G809" s="4093">
        <f>G276</f>
        <v>44076</v>
      </c>
      <c r="H809" s="4093"/>
      <c r="I809" s="4093">
        <f t="shared" ref="I809:AA809" si="680">I276</f>
        <v>44104</v>
      </c>
      <c r="J809" s="4093">
        <f t="shared" si="680"/>
        <v>44146</v>
      </c>
      <c r="K809" s="4093">
        <f t="shared" si="680"/>
        <v>44154</v>
      </c>
      <c r="L809" s="4093">
        <f t="shared" si="680"/>
        <v>44182</v>
      </c>
      <c r="M809" s="4609">
        <f t="shared" si="680"/>
        <v>44209</v>
      </c>
      <c r="N809" s="4093">
        <f t="shared" si="680"/>
        <v>44237</v>
      </c>
      <c r="O809" s="4092">
        <f t="shared" si="680"/>
        <v>44272</v>
      </c>
      <c r="P809" s="4093">
        <f t="shared" si="680"/>
        <v>44300</v>
      </c>
      <c r="Q809" s="4092">
        <f t="shared" si="680"/>
        <v>44328</v>
      </c>
      <c r="R809" s="4093">
        <f t="shared" si="680"/>
        <v>44356</v>
      </c>
      <c r="S809" s="4093">
        <f t="shared" si="680"/>
        <v>43991</v>
      </c>
      <c r="T809" s="4093">
        <f t="shared" si="680"/>
        <v>44391</v>
      </c>
      <c r="U809" s="4093">
        <f t="shared" si="680"/>
        <v>44426</v>
      </c>
      <c r="V809" s="4093">
        <f t="shared" si="680"/>
        <v>44454</v>
      </c>
      <c r="W809" s="4093">
        <f t="shared" si="680"/>
        <v>44482</v>
      </c>
      <c r="X809" s="4093">
        <f t="shared" si="680"/>
        <v>44496</v>
      </c>
      <c r="Y809" s="4093">
        <f t="shared" si="680"/>
        <v>44538</v>
      </c>
      <c r="Z809" s="4093">
        <f t="shared" si="680"/>
        <v>44215</v>
      </c>
      <c r="AA809" s="4093">
        <f t="shared" si="680"/>
        <v>44615</v>
      </c>
    </row>
    <row r="810" spans="1:27" ht="30" customHeight="1" x14ac:dyDescent="0.25">
      <c r="A810" s="4738"/>
      <c r="B810" s="4742"/>
      <c r="C810" s="890" t="s">
        <v>230</v>
      </c>
      <c r="D810" s="3878">
        <f>D809-6</f>
        <v>43655</v>
      </c>
      <c r="E810" s="3878">
        <f t="shared" ref="E810:F810" si="681">E809-6</f>
        <v>43655</v>
      </c>
      <c r="F810" s="3878" t="e">
        <f t="shared" si="681"/>
        <v>#VALUE!</v>
      </c>
      <c r="G810" s="3878">
        <f>G809-6</f>
        <v>44070</v>
      </c>
      <c r="H810" s="3878"/>
      <c r="I810" s="3878">
        <f t="shared" ref="I810:AA810" si="682">I809-6</f>
        <v>44098</v>
      </c>
      <c r="J810" s="3878">
        <f t="shared" si="682"/>
        <v>44140</v>
      </c>
      <c r="K810" s="3878">
        <f t="shared" si="682"/>
        <v>44148</v>
      </c>
      <c r="L810" s="3878">
        <f t="shared" si="682"/>
        <v>44176</v>
      </c>
      <c r="M810" s="3879">
        <f t="shared" si="682"/>
        <v>44203</v>
      </c>
      <c r="N810" s="3878">
        <f t="shared" si="682"/>
        <v>44231</v>
      </c>
      <c r="O810" s="4082">
        <f t="shared" si="682"/>
        <v>44266</v>
      </c>
      <c r="P810" s="3878">
        <f t="shared" si="682"/>
        <v>44294</v>
      </c>
      <c r="Q810" s="4082">
        <f t="shared" si="682"/>
        <v>44322</v>
      </c>
      <c r="R810" s="3878">
        <f t="shared" si="682"/>
        <v>44350</v>
      </c>
      <c r="S810" s="3878">
        <f t="shared" si="682"/>
        <v>43985</v>
      </c>
      <c r="T810" s="3878">
        <f t="shared" si="682"/>
        <v>44385</v>
      </c>
      <c r="U810" s="3878">
        <f t="shared" si="682"/>
        <v>44420</v>
      </c>
      <c r="V810" s="3878">
        <f t="shared" si="682"/>
        <v>44448</v>
      </c>
      <c r="W810" s="3878">
        <f t="shared" si="682"/>
        <v>44476</v>
      </c>
      <c r="X810" s="3878">
        <f t="shared" si="682"/>
        <v>44490</v>
      </c>
      <c r="Y810" s="3878">
        <f t="shared" si="682"/>
        <v>44532</v>
      </c>
      <c r="Z810" s="3878">
        <f t="shared" si="682"/>
        <v>44209</v>
      </c>
      <c r="AA810" s="3878">
        <f t="shared" si="682"/>
        <v>44609</v>
      </c>
    </row>
    <row r="811" spans="1:27" ht="30" customHeight="1" x14ac:dyDescent="0.25">
      <c r="A811" s="4738"/>
      <c r="B811" s="4742"/>
      <c r="C811" s="4449" t="s">
        <v>182</v>
      </c>
      <c r="D811" s="4096">
        <f>D810-21</f>
        <v>43634</v>
      </c>
      <c r="E811" s="4096">
        <f t="shared" ref="E811:F811" si="683">E810-21</f>
        <v>43634</v>
      </c>
      <c r="F811" s="4096" t="e">
        <f t="shared" si="683"/>
        <v>#VALUE!</v>
      </c>
      <c r="G811" s="4096">
        <f>G810-21</f>
        <v>44049</v>
      </c>
      <c r="H811" s="4096"/>
      <c r="I811" s="4096">
        <f t="shared" ref="I811:AA811" si="684">I810-21</f>
        <v>44077</v>
      </c>
      <c r="J811" s="4096">
        <f t="shared" si="684"/>
        <v>44119</v>
      </c>
      <c r="K811" s="4096">
        <f t="shared" si="684"/>
        <v>44127</v>
      </c>
      <c r="L811" s="4096">
        <f t="shared" si="684"/>
        <v>44155</v>
      </c>
      <c r="M811" s="4610">
        <f t="shared" si="684"/>
        <v>44182</v>
      </c>
      <c r="N811" s="4096">
        <f t="shared" si="684"/>
        <v>44210</v>
      </c>
      <c r="O811" s="4095">
        <f t="shared" si="684"/>
        <v>44245</v>
      </c>
      <c r="P811" s="4096">
        <f t="shared" si="684"/>
        <v>44273</v>
      </c>
      <c r="Q811" s="4095">
        <f t="shared" si="684"/>
        <v>44301</v>
      </c>
      <c r="R811" s="4096">
        <f t="shared" si="684"/>
        <v>44329</v>
      </c>
      <c r="S811" s="4096">
        <f t="shared" si="684"/>
        <v>43964</v>
      </c>
      <c r="T811" s="4096">
        <f t="shared" si="684"/>
        <v>44364</v>
      </c>
      <c r="U811" s="4096">
        <f t="shared" si="684"/>
        <v>44399</v>
      </c>
      <c r="V811" s="4096">
        <f t="shared" si="684"/>
        <v>44427</v>
      </c>
      <c r="W811" s="4096">
        <f t="shared" si="684"/>
        <v>44455</v>
      </c>
      <c r="X811" s="4096">
        <f t="shared" si="684"/>
        <v>44469</v>
      </c>
      <c r="Y811" s="4096">
        <f t="shared" si="684"/>
        <v>44511</v>
      </c>
      <c r="Z811" s="4096">
        <f t="shared" si="684"/>
        <v>44188</v>
      </c>
      <c r="AA811" s="4096">
        <f t="shared" si="684"/>
        <v>44588</v>
      </c>
    </row>
    <row r="812" spans="1:27" ht="30" customHeight="1" x14ac:dyDescent="0.25">
      <c r="A812" s="4738"/>
      <c r="B812" s="4742"/>
      <c r="C812" s="4449" t="s">
        <v>227</v>
      </c>
      <c r="D812" s="4096">
        <f>D811-4</f>
        <v>43630</v>
      </c>
      <c r="E812" s="4096">
        <f t="shared" ref="E812:F812" si="685">E811-4</f>
        <v>43630</v>
      </c>
      <c r="F812" s="4096" t="e">
        <f t="shared" si="685"/>
        <v>#VALUE!</v>
      </c>
      <c r="G812" s="4096">
        <f>G811-4</f>
        <v>44045</v>
      </c>
      <c r="H812" s="4096"/>
      <c r="I812" s="4096">
        <f t="shared" ref="I812:AA812" si="686">I811-4</f>
        <v>44073</v>
      </c>
      <c r="J812" s="4096">
        <f t="shared" si="686"/>
        <v>44115</v>
      </c>
      <c r="K812" s="4096">
        <f t="shared" si="686"/>
        <v>44123</v>
      </c>
      <c r="L812" s="4096">
        <f t="shared" si="686"/>
        <v>44151</v>
      </c>
      <c r="M812" s="4610">
        <f t="shared" si="686"/>
        <v>44178</v>
      </c>
      <c r="N812" s="4096">
        <f t="shared" si="686"/>
        <v>44206</v>
      </c>
      <c r="O812" s="4095">
        <f t="shared" si="686"/>
        <v>44241</v>
      </c>
      <c r="P812" s="4096">
        <f t="shared" si="686"/>
        <v>44269</v>
      </c>
      <c r="Q812" s="4095">
        <f t="shared" si="686"/>
        <v>44297</v>
      </c>
      <c r="R812" s="4096">
        <f t="shared" si="686"/>
        <v>44325</v>
      </c>
      <c r="S812" s="4096">
        <f t="shared" si="686"/>
        <v>43960</v>
      </c>
      <c r="T812" s="4096">
        <f t="shared" si="686"/>
        <v>44360</v>
      </c>
      <c r="U812" s="4096">
        <f t="shared" si="686"/>
        <v>44395</v>
      </c>
      <c r="V812" s="4096">
        <f t="shared" si="686"/>
        <v>44423</v>
      </c>
      <c r="W812" s="4096">
        <f t="shared" si="686"/>
        <v>44451</v>
      </c>
      <c r="X812" s="4096">
        <f t="shared" si="686"/>
        <v>44465</v>
      </c>
      <c r="Y812" s="4096">
        <f t="shared" si="686"/>
        <v>44507</v>
      </c>
      <c r="Z812" s="4096">
        <f t="shared" si="686"/>
        <v>44184</v>
      </c>
      <c r="AA812" s="4096">
        <f t="shared" si="686"/>
        <v>44584</v>
      </c>
    </row>
    <row r="813" spans="1:27" ht="30" customHeight="1" x14ac:dyDescent="0.25">
      <c r="A813" s="4738"/>
      <c r="B813" s="4742"/>
      <c r="C813" s="4449" t="s">
        <v>226</v>
      </c>
      <c r="D813" s="4096">
        <f>D812-3</f>
        <v>43627</v>
      </c>
      <c r="E813" s="4096">
        <f t="shared" ref="E813:AA813" si="687">E812-3</f>
        <v>43627</v>
      </c>
      <c r="F813" s="4096" t="e">
        <f t="shared" si="687"/>
        <v>#VALUE!</v>
      </c>
      <c r="G813" s="4096">
        <f t="shared" si="687"/>
        <v>44042</v>
      </c>
      <c r="H813" s="4096"/>
      <c r="I813" s="4096">
        <f t="shared" si="687"/>
        <v>44070</v>
      </c>
      <c r="J813" s="4096">
        <f t="shared" si="687"/>
        <v>44112</v>
      </c>
      <c r="K813" s="4096">
        <f t="shared" si="687"/>
        <v>44120</v>
      </c>
      <c r="L813" s="4096">
        <f t="shared" si="687"/>
        <v>44148</v>
      </c>
      <c r="M813" s="4610">
        <f t="shared" si="687"/>
        <v>44175</v>
      </c>
      <c r="N813" s="4096">
        <f t="shared" si="687"/>
        <v>44203</v>
      </c>
      <c r="O813" s="4095">
        <f t="shared" si="687"/>
        <v>44238</v>
      </c>
      <c r="P813" s="4096">
        <f t="shared" si="687"/>
        <v>44266</v>
      </c>
      <c r="Q813" s="4095">
        <f t="shared" si="687"/>
        <v>44294</v>
      </c>
      <c r="R813" s="4096">
        <f t="shared" si="687"/>
        <v>44322</v>
      </c>
      <c r="S813" s="4096">
        <f t="shared" si="687"/>
        <v>43957</v>
      </c>
      <c r="T813" s="4096">
        <f t="shared" si="687"/>
        <v>44357</v>
      </c>
      <c r="U813" s="4096">
        <f t="shared" si="687"/>
        <v>44392</v>
      </c>
      <c r="V813" s="4096">
        <f t="shared" si="687"/>
        <v>44420</v>
      </c>
      <c r="W813" s="4096">
        <f t="shared" si="687"/>
        <v>44448</v>
      </c>
      <c r="X813" s="4096">
        <f t="shared" si="687"/>
        <v>44462</v>
      </c>
      <c r="Y813" s="4096">
        <f t="shared" si="687"/>
        <v>44504</v>
      </c>
      <c r="Z813" s="4096">
        <f t="shared" si="687"/>
        <v>44181</v>
      </c>
      <c r="AA813" s="4096">
        <f t="shared" si="687"/>
        <v>44581</v>
      </c>
    </row>
    <row r="814" spans="1:27" ht="30" customHeight="1" x14ac:dyDescent="0.25">
      <c r="A814" s="4738"/>
      <c r="B814" s="4742"/>
      <c r="C814" s="4450" t="s">
        <v>117</v>
      </c>
      <c r="D814" s="4099">
        <f>D813-21</f>
        <v>43606</v>
      </c>
      <c r="E814" s="4099">
        <f t="shared" ref="E814:AA814" si="688">E813-21</f>
        <v>43606</v>
      </c>
      <c r="F814" s="4099" t="e">
        <f t="shared" si="688"/>
        <v>#VALUE!</v>
      </c>
      <c r="G814" s="4099">
        <f>G813-21</f>
        <v>44021</v>
      </c>
      <c r="H814" s="4099"/>
      <c r="I814" s="4099">
        <f t="shared" si="688"/>
        <v>44049</v>
      </c>
      <c r="J814" s="4099">
        <f t="shared" si="688"/>
        <v>44091</v>
      </c>
      <c r="K814" s="4099">
        <f t="shared" si="688"/>
        <v>44099</v>
      </c>
      <c r="L814" s="4099">
        <f t="shared" si="688"/>
        <v>44127</v>
      </c>
      <c r="M814" s="4611">
        <f t="shared" si="688"/>
        <v>44154</v>
      </c>
      <c r="N814" s="4099">
        <f t="shared" si="688"/>
        <v>44182</v>
      </c>
      <c r="O814" s="4098">
        <f t="shared" si="688"/>
        <v>44217</v>
      </c>
      <c r="P814" s="4099">
        <f t="shared" si="688"/>
        <v>44245</v>
      </c>
      <c r="Q814" s="4098">
        <f t="shared" si="688"/>
        <v>44273</v>
      </c>
      <c r="R814" s="4099">
        <f t="shared" si="688"/>
        <v>44301</v>
      </c>
      <c r="S814" s="4099">
        <f t="shared" si="688"/>
        <v>43936</v>
      </c>
      <c r="T814" s="4099">
        <f t="shared" si="688"/>
        <v>44336</v>
      </c>
      <c r="U814" s="4099">
        <f t="shared" si="688"/>
        <v>44371</v>
      </c>
      <c r="V814" s="4099">
        <f t="shared" si="688"/>
        <v>44399</v>
      </c>
      <c r="W814" s="4099">
        <f t="shared" si="688"/>
        <v>44427</v>
      </c>
      <c r="X814" s="4099">
        <f t="shared" si="688"/>
        <v>44441</v>
      </c>
      <c r="Y814" s="4099">
        <f t="shared" si="688"/>
        <v>44483</v>
      </c>
      <c r="Z814" s="4099">
        <f t="shared" si="688"/>
        <v>44160</v>
      </c>
      <c r="AA814" s="4099">
        <f t="shared" si="688"/>
        <v>44560</v>
      </c>
    </row>
    <row r="815" spans="1:27" ht="30" customHeight="1" x14ac:dyDescent="0.25">
      <c r="A815" s="4738"/>
      <c r="B815" s="4742"/>
      <c r="C815" s="4450" t="s">
        <v>23</v>
      </c>
      <c r="D815" s="4099">
        <f>D814-4</f>
        <v>43602</v>
      </c>
      <c r="E815" s="4099">
        <f t="shared" ref="E815:F815" si="689">E814-4</f>
        <v>43602</v>
      </c>
      <c r="F815" s="4099" t="e">
        <f t="shared" si="689"/>
        <v>#VALUE!</v>
      </c>
      <c r="G815" s="4099">
        <f>G814-4</f>
        <v>44017</v>
      </c>
      <c r="H815" s="4099"/>
      <c r="I815" s="4099">
        <f t="shared" ref="I815:AA815" si="690">I814-4</f>
        <v>44045</v>
      </c>
      <c r="J815" s="4099">
        <f t="shared" si="690"/>
        <v>44087</v>
      </c>
      <c r="K815" s="4099">
        <f t="shared" si="690"/>
        <v>44095</v>
      </c>
      <c r="L815" s="4099">
        <f t="shared" si="690"/>
        <v>44123</v>
      </c>
      <c r="M815" s="4611">
        <f t="shared" si="690"/>
        <v>44150</v>
      </c>
      <c r="N815" s="4099">
        <f t="shared" si="690"/>
        <v>44178</v>
      </c>
      <c r="O815" s="4098">
        <f t="shared" si="690"/>
        <v>44213</v>
      </c>
      <c r="P815" s="4099">
        <f t="shared" si="690"/>
        <v>44241</v>
      </c>
      <c r="Q815" s="4098">
        <f t="shared" si="690"/>
        <v>44269</v>
      </c>
      <c r="R815" s="4099">
        <f t="shared" si="690"/>
        <v>44297</v>
      </c>
      <c r="S815" s="4099">
        <f t="shared" si="690"/>
        <v>43932</v>
      </c>
      <c r="T815" s="4099">
        <f t="shared" si="690"/>
        <v>44332</v>
      </c>
      <c r="U815" s="4099">
        <f t="shared" si="690"/>
        <v>44367</v>
      </c>
      <c r="V815" s="4099">
        <f t="shared" si="690"/>
        <v>44395</v>
      </c>
      <c r="W815" s="4099">
        <f t="shared" si="690"/>
        <v>44423</v>
      </c>
      <c r="X815" s="4099">
        <f t="shared" si="690"/>
        <v>44437</v>
      </c>
      <c r="Y815" s="4099">
        <f t="shared" si="690"/>
        <v>44479</v>
      </c>
      <c r="Z815" s="4099">
        <f t="shared" si="690"/>
        <v>44156</v>
      </c>
      <c r="AA815" s="4099">
        <f t="shared" si="690"/>
        <v>44556</v>
      </c>
    </row>
    <row r="816" spans="1:27" ht="30" customHeight="1" x14ac:dyDescent="0.25">
      <c r="A816" s="4738"/>
      <c r="B816" s="4742"/>
      <c r="C816" s="4450" t="s">
        <v>233</v>
      </c>
      <c r="D816" s="4099">
        <f>D815-7</f>
        <v>43595</v>
      </c>
      <c r="E816" s="4099">
        <f t="shared" ref="E816:F816" si="691">E815-7</f>
        <v>43595</v>
      </c>
      <c r="F816" s="4099" t="e">
        <f t="shared" si="691"/>
        <v>#VALUE!</v>
      </c>
      <c r="G816" s="4099">
        <f>G815-7</f>
        <v>44010</v>
      </c>
      <c r="H816" s="4099"/>
      <c r="I816" s="4099">
        <f t="shared" ref="I816:AA816" si="692">I815-7</f>
        <v>44038</v>
      </c>
      <c r="J816" s="4099">
        <f t="shared" si="692"/>
        <v>44080</v>
      </c>
      <c r="K816" s="4099">
        <f t="shared" si="692"/>
        <v>44088</v>
      </c>
      <c r="L816" s="4099">
        <f t="shared" si="692"/>
        <v>44116</v>
      </c>
      <c r="M816" s="4611">
        <f t="shared" si="692"/>
        <v>44143</v>
      </c>
      <c r="N816" s="4099">
        <f t="shared" si="692"/>
        <v>44171</v>
      </c>
      <c r="O816" s="4098">
        <f t="shared" si="692"/>
        <v>44206</v>
      </c>
      <c r="P816" s="4099">
        <f t="shared" si="692"/>
        <v>44234</v>
      </c>
      <c r="Q816" s="4098">
        <f t="shared" si="692"/>
        <v>44262</v>
      </c>
      <c r="R816" s="4099">
        <f t="shared" si="692"/>
        <v>44290</v>
      </c>
      <c r="S816" s="4099">
        <f t="shared" si="692"/>
        <v>43925</v>
      </c>
      <c r="T816" s="4099">
        <f t="shared" si="692"/>
        <v>44325</v>
      </c>
      <c r="U816" s="4099">
        <f t="shared" si="692"/>
        <v>44360</v>
      </c>
      <c r="V816" s="4099">
        <f t="shared" si="692"/>
        <v>44388</v>
      </c>
      <c r="W816" s="4099">
        <f t="shared" si="692"/>
        <v>44416</v>
      </c>
      <c r="X816" s="4099">
        <f t="shared" si="692"/>
        <v>44430</v>
      </c>
      <c r="Y816" s="4099">
        <f t="shared" si="692"/>
        <v>44472</v>
      </c>
      <c r="Z816" s="4099">
        <f t="shared" si="692"/>
        <v>44149</v>
      </c>
      <c r="AA816" s="4099">
        <f t="shared" si="692"/>
        <v>44549</v>
      </c>
    </row>
    <row r="817" spans="1:27" ht="30" customHeight="1" x14ac:dyDescent="0.25">
      <c r="A817" s="4738"/>
      <c r="B817" s="4742"/>
      <c r="C817" s="4450" t="s">
        <v>120</v>
      </c>
      <c r="D817" s="4099">
        <f>D816-5</f>
        <v>43590</v>
      </c>
      <c r="E817" s="4099">
        <f t="shared" ref="E817:F817" si="693">E816-5</f>
        <v>43590</v>
      </c>
      <c r="F817" s="4099" t="e">
        <f t="shared" si="693"/>
        <v>#VALUE!</v>
      </c>
      <c r="G817" s="4099">
        <f>G816-5</f>
        <v>44005</v>
      </c>
      <c r="H817" s="4099"/>
      <c r="I817" s="4099">
        <f t="shared" ref="I817:AA817" si="694">I816-5</f>
        <v>44033</v>
      </c>
      <c r="J817" s="4099">
        <f t="shared" si="694"/>
        <v>44075</v>
      </c>
      <c r="K817" s="4099">
        <f t="shared" si="694"/>
        <v>44083</v>
      </c>
      <c r="L817" s="4099">
        <f t="shared" si="694"/>
        <v>44111</v>
      </c>
      <c r="M817" s="4611">
        <f t="shared" si="694"/>
        <v>44138</v>
      </c>
      <c r="N817" s="4099">
        <f t="shared" si="694"/>
        <v>44166</v>
      </c>
      <c r="O817" s="4098">
        <f t="shared" si="694"/>
        <v>44201</v>
      </c>
      <c r="P817" s="4099">
        <f t="shared" si="694"/>
        <v>44229</v>
      </c>
      <c r="Q817" s="4098">
        <f t="shared" si="694"/>
        <v>44257</v>
      </c>
      <c r="R817" s="4099">
        <f t="shared" si="694"/>
        <v>44285</v>
      </c>
      <c r="S817" s="4099">
        <f t="shared" si="694"/>
        <v>43920</v>
      </c>
      <c r="T817" s="4099">
        <f t="shared" si="694"/>
        <v>44320</v>
      </c>
      <c r="U817" s="4099">
        <f t="shared" si="694"/>
        <v>44355</v>
      </c>
      <c r="V817" s="4099">
        <f t="shared" si="694"/>
        <v>44383</v>
      </c>
      <c r="W817" s="4099">
        <f t="shared" si="694"/>
        <v>44411</v>
      </c>
      <c r="X817" s="4099">
        <f t="shared" si="694"/>
        <v>44425</v>
      </c>
      <c r="Y817" s="4099">
        <f t="shared" si="694"/>
        <v>44467</v>
      </c>
      <c r="Z817" s="4099">
        <f t="shared" si="694"/>
        <v>44144</v>
      </c>
      <c r="AA817" s="4099">
        <f t="shared" si="694"/>
        <v>44544</v>
      </c>
    </row>
    <row r="818" spans="1:27" ht="30" customHeight="1" thickBot="1" x14ac:dyDescent="0.3">
      <c r="A818" s="4738"/>
      <c r="B818" s="4742"/>
      <c r="C818" s="4451" t="s">
        <v>180</v>
      </c>
      <c r="D818" s="4101">
        <f>D815-35</f>
        <v>43567</v>
      </c>
      <c r="E818" s="4101">
        <f t="shared" ref="E818:F818" si="695">E815-35</f>
        <v>43567</v>
      </c>
      <c r="F818" s="4101" t="e">
        <f t="shared" si="695"/>
        <v>#VALUE!</v>
      </c>
      <c r="G818" s="4101">
        <f>G815-35</f>
        <v>43982</v>
      </c>
      <c r="H818" s="4101"/>
      <c r="I818" s="4101">
        <f t="shared" ref="I818:AA818" si="696">I815-35</f>
        <v>44010</v>
      </c>
      <c r="J818" s="4101">
        <f t="shared" si="696"/>
        <v>44052</v>
      </c>
      <c r="K818" s="4101">
        <f t="shared" si="696"/>
        <v>44060</v>
      </c>
      <c r="L818" s="4101">
        <f t="shared" si="696"/>
        <v>44088</v>
      </c>
      <c r="M818" s="4612">
        <f t="shared" si="696"/>
        <v>44115</v>
      </c>
      <c r="N818" s="4101">
        <f t="shared" si="696"/>
        <v>44143</v>
      </c>
      <c r="O818" s="4100">
        <f t="shared" si="696"/>
        <v>44178</v>
      </c>
      <c r="P818" s="4101">
        <f t="shared" si="696"/>
        <v>44206</v>
      </c>
      <c r="Q818" s="4100">
        <f t="shared" si="696"/>
        <v>44234</v>
      </c>
      <c r="R818" s="4101">
        <f t="shared" si="696"/>
        <v>44262</v>
      </c>
      <c r="S818" s="4101">
        <f t="shared" si="696"/>
        <v>43897</v>
      </c>
      <c r="T818" s="4101">
        <f t="shared" si="696"/>
        <v>44297</v>
      </c>
      <c r="U818" s="4101">
        <f t="shared" si="696"/>
        <v>44332</v>
      </c>
      <c r="V818" s="4101">
        <f t="shared" si="696"/>
        <v>44360</v>
      </c>
      <c r="W818" s="4101">
        <f t="shared" si="696"/>
        <v>44388</v>
      </c>
      <c r="X818" s="4101">
        <f t="shared" si="696"/>
        <v>44402</v>
      </c>
      <c r="Y818" s="4101">
        <f t="shared" si="696"/>
        <v>44444</v>
      </c>
      <c r="Z818" s="4101">
        <f t="shared" si="696"/>
        <v>44121</v>
      </c>
      <c r="AA818" s="4101">
        <f t="shared" si="696"/>
        <v>44521</v>
      </c>
    </row>
    <row r="819" spans="1:27" ht="150" customHeight="1" thickBot="1" x14ac:dyDescent="0.3">
      <c r="A819" s="4739"/>
      <c r="B819" s="4743"/>
      <c r="C819" s="4452" t="s">
        <v>30</v>
      </c>
      <c r="D819" s="3759"/>
      <c r="E819" s="3759"/>
      <c r="F819" s="3759"/>
      <c r="G819" s="3759"/>
      <c r="H819" s="3759"/>
      <c r="I819" s="3759"/>
      <c r="J819" s="3759"/>
      <c r="K819" s="3759"/>
      <c r="L819" s="3759"/>
      <c r="M819" s="4613"/>
      <c r="N819" s="411"/>
      <c r="O819" s="1162"/>
      <c r="P819" s="399"/>
      <c r="Q819" s="903"/>
      <c r="R819" s="411"/>
      <c r="S819" s="4539"/>
      <c r="T819" s="4539"/>
      <c r="U819" s="4539"/>
      <c r="V819" s="4539"/>
      <c r="W819" s="4539"/>
      <c r="X819" s="4539"/>
      <c r="Y819" s="4539"/>
      <c r="Z819" s="4539"/>
      <c r="AA819" s="4539"/>
    </row>
    <row r="820" spans="1:27" ht="150" hidden="1" customHeight="1" thickBot="1" x14ac:dyDescent="0.3">
      <c r="A820" s="966"/>
      <c r="B820" s="967"/>
      <c r="C820" s="4"/>
    </row>
    <row r="821" spans="1:27" ht="150" customHeight="1" x14ac:dyDescent="0.25">
      <c r="A821" s="966"/>
      <c r="B821" s="967"/>
      <c r="C821" s="4"/>
    </row>
    <row r="822" spans="1:27" ht="30" hidden="1" customHeight="1" x14ac:dyDescent="0.25">
      <c r="A822" s="11"/>
      <c r="B822" s="12"/>
      <c r="C822" s="4"/>
    </row>
    <row r="823" spans="1:27" ht="30" hidden="1" customHeight="1" x14ac:dyDescent="0.25">
      <c r="A823" s="11"/>
      <c r="B823" s="12"/>
      <c r="C823" s="4"/>
    </row>
    <row r="824" spans="1:27" ht="30" hidden="1" customHeight="1" x14ac:dyDescent="0.25">
      <c r="A824" s="4696" t="s">
        <v>616</v>
      </c>
      <c r="B824" s="4723" t="s">
        <v>550</v>
      </c>
      <c r="C824" s="1277" t="s">
        <v>433</v>
      </c>
    </row>
    <row r="825" spans="1:27" ht="30" hidden="1" customHeight="1" x14ac:dyDescent="0.25">
      <c r="A825" s="4730"/>
      <c r="B825" s="4724"/>
      <c r="C825" s="1284" t="s">
        <v>440</v>
      </c>
    </row>
    <row r="826" spans="1:27" ht="30" hidden="1" customHeight="1" x14ac:dyDescent="0.25">
      <c r="A826" s="4730"/>
      <c r="B826" s="4724"/>
      <c r="C826" s="1285" t="s">
        <v>434</v>
      </c>
    </row>
    <row r="827" spans="1:27" ht="30" hidden="1" customHeight="1" x14ac:dyDescent="0.25">
      <c r="A827" s="4730"/>
      <c r="B827" s="4724"/>
      <c r="C827" s="1326" t="s">
        <v>441</v>
      </c>
    </row>
    <row r="828" spans="1:27" ht="30" hidden="1" customHeight="1" x14ac:dyDescent="0.25">
      <c r="A828" s="4730"/>
      <c r="B828" s="4724"/>
      <c r="C828" s="1327" t="s">
        <v>617</v>
      </c>
    </row>
    <row r="829" spans="1:27" ht="30" hidden="1" customHeight="1" x14ac:dyDescent="0.25">
      <c r="A829" s="4730"/>
      <c r="B829" s="4724"/>
      <c r="C829" s="1327" t="s">
        <v>618</v>
      </c>
    </row>
    <row r="830" spans="1:27" ht="30" hidden="1" customHeight="1" x14ac:dyDescent="0.25">
      <c r="A830" s="4730"/>
      <c r="B830" s="4724"/>
      <c r="C830" s="1285" t="s">
        <v>428</v>
      </c>
    </row>
    <row r="831" spans="1:27" ht="30" hidden="1" customHeight="1" x14ac:dyDescent="0.25">
      <c r="A831" s="4730"/>
      <c r="B831" s="4724"/>
      <c r="C831" s="1299" t="s">
        <v>442</v>
      </c>
    </row>
    <row r="832" spans="1:27" ht="30" hidden="1" customHeight="1" x14ac:dyDescent="0.25">
      <c r="A832" s="4730"/>
      <c r="B832" s="4724"/>
      <c r="C832" s="538" t="s">
        <v>517</v>
      </c>
    </row>
    <row r="833" spans="1:3" ht="30" hidden="1" customHeight="1" x14ac:dyDescent="0.25">
      <c r="A833" s="4730"/>
      <c r="B833" s="4724"/>
      <c r="C833" s="538" t="s">
        <v>448</v>
      </c>
    </row>
    <row r="834" spans="1:3" ht="30" hidden="1" customHeight="1" x14ac:dyDescent="0.25">
      <c r="A834" s="4730"/>
      <c r="B834" s="4724"/>
      <c r="C834" s="538" t="s">
        <v>530</v>
      </c>
    </row>
    <row r="835" spans="1:3" ht="30" hidden="1" customHeight="1" x14ac:dyDescent="0.25">
      <c r="A835" s="4730"/>
      <c r="B835" s="4724"/>
      <c r="C835" s="538" t="s">
        <v>531</v>
      </c>
    </row>
    <row r="836" spans="1:3" ht="30" hidden="1" customHeight="1" x14ac:dyDescent="0.25">
      <c r="A836" s="4730"/>
      <c r="B836" s="4724"/>
      <c r="C836" s="538" t="s">
        <v>518</v>
      </c>
    </row>
    <row r="837" spans="1:3" ht="30" hidden="1" customHeight="1" x14ac:dyDescent="0.25">
      <c r="A837" s="4730"/>
      <c r="B837" s="4724"/>
      <c r="C837" s="538" t="s">
        <v>447</v>
      </c>
    </row>
    <row r="838" spans="1:3" ht="30" hidden="1" customHeight="1" x14ac:dyDescent="0.25">
      <c r="A838" s="4730"/>
      <c r="B838" s="4724"/>
      <c r="C838" s="1316" t="s">
        <v>519</v>
      </c>
    </row>
    <row r="839" spans="1:3" ht="30" hidden="1" customHeight="1" x14ac:dyDescent="0.25">
      <c r="A839" s="4730"/>
      <c r="B839" s="4724"/>
      <c r="C839" s="538" t="s">
        <v>490</v>
      </c>
    </row>
    <row r="840" spans="1:3" ht="30" hidden="1" customHeight="1" x14ac:dyDescent="0.25">
      <c r="A840" s="4730"/>
      <c r="B840" s="4724"/>
      <c r="C840" s="1299" t="s">
        <v>520</v>
      </c>
    </row>
    <row r="841" spans="1:3" ht="30" hidden="1" customHeight="1" x14ac:dyDescent="0.25">
      <c r="A841" s="4730"/>
      <c r="B841" s="4724"/>
      <c r="C841" s="1455" t="s">
        <v>459</v>
      </c>
    </row>
    <row r="842" spans="1:3" ht="30" hidden="1" customHeight="1" x14ac:dyDescent="0.25">
      <c r="A842" s="4730"/>
      <c r="B842" s="4724"/>
      <c r="C842" s="1455" t="s">
        <v>445</v>
      </c>
    </row>
    <row r="843" spans="1:3" ht="30" hidden="1" customHeight="1" x14ac:dyDescent="0.25">
      <c r="A843" s="4730"/>
      <c r="B843" s="4724"/>
      <c r="C843" s="1267" t="s">
        <v>496</v>
      </c>
    </row>
    <row r="844" spans="1:3" ht="30" hidden="1" customHeight="1" x14ac:dyDescent="0.25">
      <c r="A844" s="4730"/>
      <c r="B844" s="4724"/>
      <c r="C844" s="1264" t="s">
        <v>521</v>
      </c>
    </row>
    <row r="845" spans="1:3" ht="30" hidden="1" customHeight="1" x14ac:dyDescent="0.25">
      <c r="A845" s="4730"/>
      <c r="B845" s="4724"/>
      <c r="C845" s="1267" t="s">
        <v>522</v>
      </c>
    </row>
    <row r="846" spans="1:3" ht="30" hidden="1" customHeight="1" x14ac:dyDescent="0.25">
      <c r="A846" s="4730"/>
      <c r="B846" s="4724"/>
      <c r="C846" s="1264" t="s">
        <v>523</v>
      </c>
    </row>
    <row r="847" spans="1:3" ht="30" hidden="1" customHeight="1" x14ac:dyDescent="0.25">
      <c r="A847" s="4730"/>
      <c r="B847" s="4724"/>
      <c r="C847" s="1285" t="s">
        <v>524</v>
      </c>
    </row>
    <row r="848" spans="1:3" ht="30" hidden="1" customHeight="1" x14ac:dyDescent="0.25">
      <c r="A848" s="4730"/>
      <c r="B848" s="4724"/>
      <c r="C848" s="1264" t="s">
        <v>498</v>
      </c>
    </row>
    <row r="849" spans="1:19" ht="30" hidden="1" customHeight="1" x14ac:dyDescent="0.25">
      <c r="A849" s="4730"/>
      <c r="B849" s="4724"/>
      <c r="C849" s="1299" t="s">
        <v>525</v>
      </c>
    </row>
    <row r="850" spans="1:19" ht="30" hidden="1" customHeight="1" x14ac:dyDescent="0.25">
      <c r="A850" s="4730"/>
      <c r="B850" s="4724"/>
      <c r="C850" s="1455" t="s">
        <v>534</v>
      </c>
    </row>
    <row r="851" spans="1:19" ht="30" hidden="1" customHeight="1" x14ac:dyDescent="0.25">
      <c r="A851" s="4730"/>
      <c r="B851" s="4724"/>
      <c r="C851" s="1299" t="s">
        <v>470</v>
      </c>
    </row>
    <row r="852" spans="1:19" ht="30" hidden="1" customHeight="1" x14ac:dyDescent="0.25">
      <c r="A852" s="4730"/>
      <c r="B852" s="4724"/>
      <c r="C852" s="1264" t="s">
        <v>503</v>
      </c>
    </row>
    <row r="853" spans="1:19" ht="30" hidden="1" customHeight="1" x14ac:dyDescent="0.25">
      <c r="A853" s="4730"/>
      <c r="B853" s="4724"/>
      <c r="C853" s="1543" t="s">
        <v>533</v>
      </c>
    </row>
    <row r="854" spans="1:19" ht="30" hidden="1" customHeight="1" x14ac:dyDescent="0.25">
      <c r="A854" s="4730"/>
      <c r="B854" s="4724"/>
      <c r="C854" s="1299" t="s">
        <v>526</v>
      </c>
    </row>
    <row r="855" spans="1:19" ht="30" hidden="1" customHeight="1" x14ac:dyDescent="0.25">
      <c r="A855" s="4730"/>
      <c r="B855" s="4724"/>
      <c r="C855" s="1264" t="s">
        <v>527</v>
      </c>
    </row>
    <row r="856" spans="1:19" ht="30" hidden="1" customHeight="1" x14ac:dyDescent="0.25">
      <c r="A856" s="4730"/>
      <c r="B856" s="4724"/>
      <c r="C856" s="1299" t="s">
        <v>528</v>
      </c>
    </row>
    <row r="857" spans="1:19" ht="30" hidden="1" customHeight="1" x14ac:dyDescent="0.25">
      <c r="A857" s="4730"/>
      <c r="B857" s="4724"/>
      <c r="C857" s="1264" t="s">
        <v>529</v>
      </c>
    </row>
    <row r="858" spans="1:19" ht="30" hidden="1" customHeight="1" x14ac:dyDescent="0.25">
      <c r="A858" s="4730"/>
      <c r="B858" s="4724"/>
      <c r="C858" s="1299" t="s">
        <v>508</v>
      </c>
    </row>
    <row r="859" spans="1:19" ht="30" hidden="1" customHeight="1" x14ac:dyDescent="0.25">
      <c r="A859" s="4730"/>
      <c r="B859" s="4724"/>
      <c r="C859" s="1299" t="s">
        <v>614</v>
      </c>
    </row>
    <row r="860" spans="1:19" ht="30" hidden="1" customHeight="1" x14ac:dyDescent="0.25">
      <c r="A860" s="4731"/>
      <c r="B860" s="4724"/>
      <c r="C860" s="3022" t="s">
        <v>461</v>
      </c>
    </row>
    <row r="861" spans="1:19" s="4" customFormat="1" ht="30" hidden="1" customHeight="1" x14ac:dyDescent="0.25">
      <c r="A861" s="3015"/>
      <c r="B861" s="3016"/>
      <c r="C861" s="3017"/>
      <c r="S861" s="4552"/>
    </row>
    <row r="862" spans="1:19" s="4" customFormat="1" ht="30" hidden="1" customHeight="1" x14ac:dyDescent="0.25">
      <c r="A862" s="3015"/>
      <c r="B862" s="3016"/>
      <c r="C862" s="3017"/>
      <c r="S862" s="4552"/>
    </row>
    <row r="863" spans="1:19" ht="30" hidden="1" customHeight="1" x14ac:dyDescent="0.25">
      <c r="A863" s="15"/>
      <c r="B863" s="967"/>
      <c r="C863" s="4" t="s">
        <v>30</v>
      </c>
    </row>
    <row r="864" spans="1:19" ht="30" hidden="1" customHeight="1" x14ac:dyDescent="0.25">
      <c r="A864" s="4725" t="s">
        <v>693</v>
      </c>
      <c r="B864" s="4732" t="s">
        <v>706</v>
      </c>
      <c r="C864" s="3124" t="s">
        <v>695</v>
      </c>
    </row>
    <row r="865" spans="1:5" ht="30" hidden="1" customHeight="1" x14ac:dyDescent="0.25">
      <c r="A865" s="4726"/>
      <c r="B865" s="4733"/>
      <c r="C865" s="3125" t="s">
        <v>696</v>
      </c>
      <c r="D865" s="1693">
        <v>43069</v>
      </c>
      <c r="E865" s="1979"/>
    </row>
    <row r="866" spans="1:5" ht="30" hidden="1" customHeight="1" x14ac:dyDescent="0.25">
      <c r="A866" s="4726"/>
      <c r="B866" s="4733"/>
      <c r="C866" s="3125" t="s">
        <v>697</v>
      </c>
    </row>
    <row r="867" spans="1:5" ht="30" hidden="1" customHeight="1" x14ac:dyDescent="0.25">
      <c r="A867" s="4726"/>
      <c r="B867" s="4733"/>
      <c r="C867" s="3127" t="s">
        <v>480</v>
      </c>
    </row>
    <row r="868" spans="1:5" ht="30" hidden="1" customHeight="1" x14ac:dyDescent="0.25">
      <c r="A868" s="4726"/>
      <c r="B868" s="4733"/>
      <c r="C868" s="3111" t="s">
        <v>111</v>
      </c>
    </row>
    <row r="869" spans="1:5" ht="30" hidden="1" customHeight="1" x14ac:dyDescent="0.25">
      <c r="A869" s="4726"/>
      <c r="B869" s="4733"/>
      <c r="C869" s="3111" t="s">
        <v>144</v>
      </c>
    </row>
    <row r="870" spans="1:5" ht="30" hidden="1" customHeight="1" x14ac:dyDescent="0.25">
      <c r="A870" s="4726"/>
      <c r="B870" s="4733"/>
      <c r="C870" s="3111" t="s">
        <v>334</v>
      </c>
    </row>
    <row r="871" spans="1:5" ht="30" hidden="1" customHeight="1" x14ac:dyDescent="0.25">
      <c r="A871" s="4726"/>
      <c r="B871" s="4733"/>
      <c r="C871" s="3111" t="s">
        <v>599</v>
      </c>
    </row>
    <row r="872" spans="1:5" ht="30" hidden="1" customHeight="1" x14ac:dyDescent="0.25">
      <c r="A872" s="4726"/>
      <c r="B872" s="4733"/>
      <c r="C872" s="3128" t="s">
        <v>598</v>
      </c>
    </row>
    <row r="873" spans="1:5" ht="30" hidden="1" customHeight="1" x14ac:dyDescent="0.25">
      <c r="A873" s="4726"/>
      <c r="B873" s="4733"/>
      <c r="C873" s="3141" t="s">
        <v>606</v>
      </c>
    </row>
    <row r="874" spans="1:5" ht="30" hidden="1" customHeight="1" x14ac:dyDescent="0.25">
      <c r="A874" s="4726"/>
      <c r="B874" s="4733"/>
      <c r="C874" s="3126" t="s">
        <v>84</v>
      </c>
    </row>
    <row r="875" spans="1:5" ht="30" hidden="1" customHeight="1" x14ac:dyDescent="0.25">
      <c r="A875" s="4726"/>
      <c r="B875" s="4733"/>
      <c r="C875" s="3126" t="s">
        <v>611</v>
      </c>
    </row>
    <row r="876" spans="1:5" ht="30" hidden="1" customHeight="1" x14ac:dyDescent="0.25">
      <c r="A876" s="4726"/>
      <c r="B876" s="4733"/>
      <c r="C876" s="3110" t="s">
        <v>189</v>
      </c>
    </row>
    <row r="877" spans="1:5" ht="30" hidden="1" customHeight="1" x14ac:dyDescent="0.25">
      <c r="A877" s="4726"/>
      <c r="B877" s="4733"/>
      <c r="C877" s="3110" t="s">
        <v>153</v>
      </c>
    </row>
    <row r="878" spans="1:5" ht="30" hidden="1" customHeight="1" x14ac:dyDescent="0.25">
      <c r="A878" s="4726"/>
      <c r="B878" s="4733"/>
      <c r="C878" s="3110" t="s">
        <v>151</v>
      </c>
    </row>
    <row r="879" spans="1:5" ht="30" hidden="1" customHeight="1" x14ac:dyDescent="0.25">
      <c r="A879" s="4726"/>
      <c r="B879" s="4733"/>
      <c r="C879" s="2024" t="s">
        <v>145</v>
      </c>
    </row>
    <row r="880" spans="1:5" ht="30" hidden="1" customHeight="1" x14ac:dyDescent="0.25">
      <c r="A880" s="4726"/>
      <c r="B880" s="4733"/>
      <c r="C880" s="3110"/>
    </row>
    <row r="881" spans="1:3" ht="30" hidden="1" customHeight="1" x14ac:dyDescent="0.25">
      <c r="A881" s="4726"/>
      <c r="B881" s="4733"/>
      <c r="C881" s="3126" t="s">
        <v>202</v>
      </c>
    </row>
    <row r="882" spans="1:3" ht="30" hidden="1" customHeight="1" x14ac:dyDescent="0.25">
      <c r="A882" s="4726"/>
      <c r="B882" s="4733"/>
      <c r="C882" s="3111" t="s">
        <v>600</v>
      </c>
    </row>
    <row r="883" spans="1:3" ht="30" hidden="1" customHeight="1" x14ac:dyDescent="0.25">
      <c r="A883" s="4726"/>
      <c r="B883" s="4733"/>
      <c r="C883" s="3111" t="s">
        <v>152</v>
      </c>
    </row>
    <row r="884" spans="1:3" ht="30" hidden="1" customHeight="1" x14ac:dyDescent="0.25">
      <c r="A884" s="4726"/>
      <c r="B884" s="4733"/>
      <c r="C884" s="3126" t="s">
        <v>201</v>
      </c>
    </row>
    <row r="885" spans="1:3" ht="30" hidden="1" customHeight="1" x14ac:dyDescent="0.25">
      <c r="A885" s="4726"/>
      <c r="B885" s="4733"/>
      <c r="C885" s="3111" t="s">
        <v>80</v>
      </c>
    </row>
    <row r="886" spans="1:3" ht="30" hidden="1" customHeight="1" x14ac:dyDescent="0.25">
      <c r="A886" s="4726"/>
      <c r="B886" s="4733"/>
      <c r="C886" s="3111" t="s">
        <v>86</v>
      </c>
    </row>
    <row r="887" spans="1:3" ht="30" hidden="1" customHeight="1" x14ac:dyDescent="0.25">
      <c r="A887" s="4726"/>
      <c r="B887" s="4733"/>
      <c r="C887" s="3128" t="s">
        <v>572</v>
      </c>
    </row>
    <row r="888" spans="1:3" ht="30" hidden="1" customHeight="1" x14ac:dyDescent="0.25">
      <c r="A888" s="4726"/>
      <c r="B888" s="4733"/>
      <c r="C888" s="3111" t="s">
        <v>203</v>
      </c>
    </row>
    <row r="889" spans="1:3" ht="30" hidden="1" customHeight="1" x14ac:dyDescent="0.25">
      <c r="A889" s="4726"/>
      <c r="B889" s="4733"/>
      <c r="C889" s="3110" t="s">
        <v>28</v>
      </c>
    </row>
    <row r="890" spans="1:3" ht="30" hidden="1" customHeight="1" x14ac:dyDescent="0.25">
      <c r="A890" s="4726"/>
      <c r="B890" s="4733"/>
      <c r="C890" s="3110" t="s">
        <v>10</v>
      </c>
    </row>
    <row r="891" spans="1:3" ht="30" hidden="1" customHeight="1" x14ac:dyDescent="0.25">
      <c r="A891" s="4726"/>
      <c r="B891" s="4733"/>
      <c r="C891" s="3125" t="s">
        <v>612</v>
      </c>
    </row>
    <row r="892" spans="1:3" ht="30" hidden="1" customHeight="1" x14ac:dyDescent="0.25">
      <c r="A892" s="4726"/>
      <c r="B892" s="4733"/>
      <c r="C892" s="2074" t="s">
        <v>613</v>
      </c>
    </row>
    <row r="893" spans="1:3" ht="30" hidden="1" customHeight="1" x14ac:dyDescent="0.25">
      <c r="A893" s="4726"/>
      <c r="B893" s="4733"/>
      <c r="C893" s="3110" t="s">
        <v>538</v>
      </c>
    </row>
    <row r="894" spans="1:3" ht="30" hidden="1" customHeight="1" x14ac:dyDescent="0.25">
      <c r="A894" s="4726"/>
      <c r="B894" s="4733"/>
      <c r="C894" s="2074" t="s">
        <v>881</v>
      </c>
    </row>
    <row r="895" spans="1:3" ht="30" hidden="1" customHeight="1" x14ac:dyDescent="0.25">
      <c r="A895" s="4726"/>
      <c r="B895" s="4733"/>
      <c r="C895" s="2074" t="s">
        <v>191</v>
      </c>
    </row>
    <row r="896" spans="1:3" ht="30" hidden="1" customHeight="1" x14ac:dyDescent="0.25">
      <c r="A896" s="4726"/>
      <c r="B896" s="4733"/>
      <c r="C896" s="3110" t="s">
        <v>197</v>
      </c>
    </row>
    <row r="897" spans="1:3" ht="30" hidden="1" customHeight="1" x14ac:dyDescent="0.25">
      <c r="A897" s="4726"/>
      <c r="B897" s="4733"/>
      <c r="C897" s="3129" t="s">
        <v>656</v>
      </c>
    </row>
    <row r="898" spans="1:3" ht="30" hidden="1" customHeight="1" x14ac:dyDescent="0.25">
      <c r="A898" s="4726"/>
      <c r="B898" s="4733"/>
      <c r="C898" s="3110" t="s">
        <v>189</v>
      </c>
    </row>
    <row r="899" spans="1:3" ht="30" hidden="1" customHeight="1" x14ac:dyDescent="0.25">
      <c r="A899" s="4726"/>
      <c r="B899" s="4733"/>
      <c r="C899" s="3110" t="s">
        <v>219</v>
      </c>
    </row>
    <row r="900" spans="1:3" ht="30" hidden="1" customHeight="1" x14ac:dyDescent="0.25">
      <c r="A900" s="4726"/>
      <c r="B900" s="4733"/>
      <c r="C900" s="3110" t="s">
        <v>220</v>
      </c>
    </row>
    <row r="901" spans="1:3" ht="30" hidden="1" customHeight="1" x14ac:dyDescent="0.25">
      <c r="A901" s="4726"/>
      <c r="B901" s="4733"/>
      <c r="C901" s="3110" t="s">
        <v>536</v>
      </c>
    </row>
    <row r="902" spans="1:3" ht="30" hidden="1" customHeight="1" x14ac:dyDescent="0.25">
      <c r="A902" s="4726"/>
      <c r="B902" s="4733"/>
      <c r="C902" s="3123" t="s">
        <v>146</v>
      </c>
    </row>
    <row r="903" spans="1:3" ht="30" hidden="1" customHeight="1" x14ac:dyDescent="0.25">
      <c r="A903" s="4726"/>
      <c r="B903" s="4733"/>
      <c r="C903" s="3110" t="s">
        <v>196</v>
      </c>
    </row>
    <row r="904" spans="1:3" ht="30" hidden="1" customHeight="1" x14ac:dyDescent="0.25">
      <c r="A904" s="4726"/>
      <c r="B904" s="4733"/>
      <c r="C904" s="3131" t="s">
        <v>626</v>
      </c>
    </row>
    <row r="905" spans="1:3" ht="30" hidden="1" customHeight="1" x14ac:dyDescent="0.25">
      <c r="A905" s="4726"/>
      <c r="B905" s="4733"/>
      <c r="C905" s="3125" t="s">
        <v>620</v>
      </c>
    </row>
    <row r="906" spans="1:3" ht="30" hidden="1" customHeight="1" x14ac:dyDescent="0.25">
      <c r="A906" s="4726"/>
      <c r="B906" s="4733"/>
      <c r="C906" s="3125" t="s">
        <v>62</v>
      </c>
    </row>
    <row r="907" spans="1:3" ht="30" hidden="1" customHeight="1" x14ac:dyDescent="0.25">
      <c r="A907" s="4726"/>
      <c r="B907" s="4733"/>
      <c r="C907" s="3125" t="s">
        <v>79</v>
      </c>
    </row>
    <row r="908" spans="1:3" ht="30" hidden="1" customHeight="1" x14ac:dyDescent="0.25">
      <c r="A908" s="4726"/>
      <c r="B908" s="4733"/>
      <c r="C908" s="3125" t="s">
        <v>56</v>
      </c>
    </row>
    <row r="909" spans="1:3" ht="30" hidden="1" customHeight="1" x14ac:dyDescent="0.25">
      <c r="A909" s="4726"/>
      <c r="B909" s="4733"/>
      <c r="C909" s="3125" t="s">
        <v>57</v>
      </c>
    </row>
    <row r="910" spans="1:3" ht="30" hidden="1" customHeight="1" x14ac:dyDescent="0.25">
      <c r="A910" s="4726"/>
      <c r="B910" s="4733"/>
      <c r="C910" s="3125" t="s">
        <v>71</v>
      </c>
    </row>
    <row r="911" spans="1:3" ht="30" hidden="1" customHeight="1" x14ac:dyDescent="0.25">
      <c r="A911" s="4726"/>
      <c r="B911" s="4733"/>
      <c r="C911" s="3125" t="s">
        <v>72</v>
      </c>
    </row>
    <row r="912" spans="1:3" ht="30" hidden="1" customHeight="1" x14ac:dyDescent="0.25">
      <c r="A912" s="4726"/>
      <c r="B912" s="4733"/>
      <c r="C912" s="3125" t="s">
        <v>34</v>
      </c>
    </row>
    <row r="913" spans="1:5" ht="30" hidden="1" customHeight="1" x14ac:dyDescent="0.25">
      <c r="A913" s="4726"/>
      <c r="B913" s="4733"/>
      <c r="C913" s="3125" t="s">
        <v>16</v>
      </c>
    </row>
    <row r="914" spans="1:5" ht="30" hidden="1" customHeight="1" x14ac:dyDescent="0.25">
      <c r="A914" s="4726"/>
      <c r="B914" s="4733"/>
      <c r="C914" s="3125" t="s">
        <v>12</v>
      </c>
    </row>
    <row r="915" spans="1:5" ht="30" hidden="1" customHeight="1" x14ac:dyDescent="0.25">
      <c r="A915" s="4726"/>
      <c r="B915" s="4733"/>
      <c r="C915" s="3125"/>
    </row>
    <row r="916" spans="1:5" ht="30" hidden="1" customHeight="1" x14ac:dyDescent="0.25">
      <c r="A916" s="4726"/>
      <c r="B916" s="4733"/>
      <c r="C916" s="3125"/>
    </row>
    <row r="917" spans="1:5" ht="30" hidden="1" customHeight="1" x14ac:dyDescent="0.25">
      <c r="A917" s="4726"/>
      <c r="B917" s="4733"/>
      <c r="C917" s="3125" t="s">
        <v>536</v>
      </c>
    </row>
    <row r="918" spans="1:5" ht="30" hidden="1" customHeight="1" x14ac:dyDescent="0.25">
      <c r="A918" s="4726"/>
      <c r="B918" s="4733"/>
      <c r="C918" s="3125" t="s">
        <v>537</v>
      </c>
    </row>
    <row r="919" spans="1:5" ht="30" hidden="1" customHeight="1" x14ac:dyDescent="0.25">
      <c r="A919" s="4726"/>
      <c r="B919" s="4733"/>
      <c r="C919" s="3129" t="s">
        <v>627</v>
      </c>
    </row>
    <row r="920" spans="1:5" ht="30" hidden="1" customHeight="1" x14ac:dyDescent="0.25">
      <c r="A920" s="4726"/>
      <c r="B920" s="4733"/>
      <c r="C920" s="3130" t="s">
        <v>456</v>
      </c>
    </row>
    <row r="921" spans="1:5" ht="30" hidden="1" customHeight="1" x14ac:dyDescent="0.25">
      <c r="A921" s="4726"/>
      <c r="B921" s="4733"/>
      <c r="C921" s="3130" t="s">
        <v>341</v>
      </c>
    </row>
    <row r="922" spans="1:5" ht="30" hidden="1" customHeight="1" x14ac:dyDescent="0.25">
      <c r="A922" s="4726"/>
      <c r="B922" s="4733"/>
      <c r="C922" s="3110" t="s">
        <v>46</v>
      </c>
    </row>
    <row r="923" spans="1:5" ht="30" hidden="1" customHeight="1" x14ac:dyDescent="0.25">
      <c r="A923" s="4726"/>
      <c r="B923" s="4733"/>
      <c r="C923" s="3110" t="s">
        <v>223</v>
      </c>
    </row>
    <row r="924" spans="1:5" ht="30" hidden="1" customHeight="1" x14ac:dyDescent="0.25">
      <c r="A924" s="4726"/>
      <c r="B924" s="4733"/>
      <c r="C924" s="3110" t="s">
        <v>700</v>
      </c>
    </row>
    <row r="925" spans="1:5" ht="30" hidden="1" customHeight="1" x14ac:dyDescent="0.25">
      <c r="A925" s="4726"/>
      <c r="B925" s="4733"/>
      <c r="C925" s="3110" t="s">
        <v>701</v>
      </c>
    </row>
    <row r="926" spans="1:5" ht="30" hidden="1" customHeight="1" x14ac:dyDescent="0.25">
      <c r="A926" s="4726"/>
      <c r="B926" s="4733"/>
      <c r="C926" s="3110" t="s">
        <v>702</v>
      </c>
    </row>
    <row r="927" spans="1:5" ht="30" hidden="1" customHeight="1" x14ac:dyDescent="0.25">
      <c r="A927" s="4726"/>
      <c r="B927" s="4733"/>
      <c r="C927" s="3110" t="s">
        <v>2</v>
      </c>
      <c r="D927" s="3514"/>
      <c r="E927" s="3514"/>
    </row>
    <row r="928" spans="1:5" ht="30" hidden="1" customHeight="1" x14ac:dyDescent="0.25">
      <c r="A928" s="4726"/>
      <c r="B928" s="4733"/>
      <c r="C928" s="3110" t="s">
        <v>0</v>
      </c>
      <c r="D928" s="3514"/>
      <c r="E928" s="3514"/>
    </row>
    <row r="929" spans="1:5" ht="30" hidden="1" customHeight="1" x14ac:dyDescent="0.25">
      <c r="A929" s="4726"/>
      <c r="B929" s="4733"/>
      <c r="C929" s="3110" t="s">
        <v>11</v>
      </c>
    </row>
    <row r="930" spans="1:5" ht="30" hidden="1" customHeight="1" x14ac:dyDescent="0.25">
      <c r="A930" s="4726"/>
      <c r="B930" s="4733"/>
      <c r="C930" s="3110" t="s">
        <v>8</v>
      </c>
      <c r="D930" s="283" t="s">
        <v>621</v>
      </c>
      <c r="E930" s="285"/>
    </row>
    <row r="931" spans="1:5" ht="30" hidden="1" customHeight="1" x14ac:dyDescent="0.25">
      <c r="A931" s="4726"/>
      <c r="B931" s="4733"/>
      <c r="C931" s="3111" t="s">
        <v>44</v>
      </c>
    </row>
    <row r="932" spans="1:5" ht="30" hidden="1" customHeight="1" x14ac:dyDescent="0.25">
      <c r="A932" s="4726"/>
      <c r="B932" s="4733"/>
      <c r="C932" s="3110" t="s">
        <v>37</v>
      </c>
    </row>
    <row r="933" spans="1:5" ht="60" hidden="1" customHeight="1" x14ac:dyDescent="0.25">
      <c r="A933" s="4727"/>
      <c r="B933" s="4734"/>
      <c r="C933" s="3112" t="s">
        <v>30</v>
      </c>
    </row>
    <row r="934" spans="1:5" ht="15" hidden="1" customHeight="1" x14ac:dyDescent="0.25">
      <c r="A934" s="966"/>
      <c r="B934" s="967"/>
      <c r="C934" s="4"/>
    </row>
    <row r="935" spans="1:5" ht="30" hidden="1" customHeight="1" x14ac:dyDescent="0.25">
      <c r="A935" s="966"/>
      <c r="B935" s="15"/>
      <c r="C935" s="3011" t="s">
        <v>707</v>
      </c>
    </row>
    <row r="936" spans="1:5" ht="30" hidden="1" customHeight="1" x14ac:dyDescent="0.25">
      <c r="A936" s="966"/>
      <c r="B936" s="967"/>
      <c r="C936" s="21" t="s">
        <v>708</v>
      </c>
    </row>
    <row r="937" spans="1:5" ht="30" hidden="1" customHeight="1" x14ac:dyDescent="0.25">
      <c r="A937" s="966"/>
      <c r="B937" s="967"/>
      <c r="C937" s="21" t="s">
        <v>709</v>
      </c>
    </row>
    <row r="938" spans="1:5" ht="30" hidden="1" customHeight="1" x14ac:dyDescent="0.25">
      <c r="A938" s="966"/>
      <c r="B938" s="967"/>
      <c r="C938" s="21" t="s">
        <v>710</v>
      </c>
    </row>
    <row r="939" spans="1:5" ht="30" hidden="1" customHeight="1" x14ac:dyDescent="0.25">
      <c r="A939" s="966"/>
      <c r="B939" s="967"/>
      <c r="C939" s="21" t="s">
        <v>711</v>
      </c>
    </row>
    <row r="940" spans="1:5" ht="30" hidden="1" customHeight="1" x14ac:dyDescent="0.25">
      <c r="A940" s="966"/>
      <c r="B940" s="967"/>
      <c r="C940" s="22" t="s">
        <v>712</v>
      </c>
    </row>
    <row r="941" spans="1:5" ht="30" hidden="1" customHeight="1" x14ac:dyDescent="0.25">
      <c r="A941" s="966"/>
      <c r="B941" s="967"/>
      <c r="C941" s="4"/>
    </row>
    <row r="942" spans="1:5" ht="30" hidden="1" customHeight="1" x14ac:dyDescent="0.25">
      <c r="A942" s="966"/>
      <c r="B942" s="967"/>
      <c r="C942" s="4"/>
    </row>
    <row r="943" spans="1:5" hidden="1" x14ac:dyDescent="0.25"/>
    <row r="944" spans="1:5" ht="30" hidden="1" customHeight="1" x14ac:dyDescent="0.25">
      <c r="A944" s="4721" t="s">
        <v>297</v>
      </c>
      <c r="B944" s="4735" t="s">
        <v>299</v>
      </c>
      <c r="C944" s="1689" t="s">
        <v>134</v>
      </c>
    </row>
    <row r="945" spans="1:19" ht="30" hidden="1" customHeight="1" x14ac:dyDescent="0.25">
      <c r="A945" s="4722"/>
      <c r="B945" s="4685"/>
      <c r="C945" s="333" t="s">
        <v>298</v>
      </c>
    </row>
    <row r="946" spans="1:19" ht="30" hidden="1" customHeight="1" x14ac:dyDescent="0.25">
      <c r="A946" s="4722"/>
      <c r="B946" s="4685"/>
      <c r="C946" s="2086" t="s">
        <v>0</v>
      </c>
    </row>
    <row r="947" spans="1:19" ht="30" hidden="1" customHeight="1" x14ac:dyDescent="0.25">
      <c r="A947" s="4722"/>
      <c r="B947" s="4685"/>
      <c r="C947" s="6" t="s">
        <v>83</v>
      </c>
    </row>
    <row r="948" spans="1:19" ht="30" hidden="1" customHeight="1" x14ac:dyDescent="0.25">
      <c r="A948" s="4722"/>
      <c r="B948" s="4685"/>
      <c r="C948" s="6" t="s">
        <v>82</v>
      </c>
    </row>
    <row r="949" spans="1:19" ht="30" hidden="1" customHeight="1" x14ac:dyDescent="0.25">
      <c r="A949" s="4722"/>
      <c r="B949" s="4685"/>
      <c r="C949" s="6" t="s">
        <v>15</v>
      </c>
    </row>
    <row r="950" spans="1:19" s="206" customFormat="1" ht="30" hidden="1" customHeight="1" x14ac:dyDescent="0.25">
      <c r="A950" s="4722"/>
      <c r="B950" s="4685"/>
      <c r="C950" s="599" t="s">
        <v>36</v>
      </c>
      <c r="D950" s="15"/>
      <c r="E950" s="15"/>
      <c r="F950" s="15"/>
      <c r="G950" s="15"/>
      <c r="H950" s="15"/>
      <c r="I950" s="15"/>
      <c r="S950" s="4551"/>
    </row>
    <row r="951" spans="1:19" s="206" customFormat="1" ht="30" hidden="1" customHeight="1" x14ac:dyDescent="0.25">
      <c r="A951" s="4722"/>
      <c r="B951" s="4685"/>
      <c r="C951" s="599" t="s">
        <v>64</v>
      </c>
      <c r="D951" s="15"/>
      <c r="E951" s="15"/>
      <c r="F951" s="15"/>
      <c r="G951" s="15"/>
      <c r="H951" s="15"/>
      <c r="I951" s="15"/>
      <c r="S951" s="4551"/>
    </row>
    <row r="952" spans="1:19" s="206" customFormat="1" ht="30" hidden="1" customHeight="1" x14ac:dyDescent="0.25">
      <c r="A952" s="4722"/>
      <c r="B952" s="4685"/>
      <c r="C952" s="599" t="s">
        <v>65</v>
      </c>
      <c r="D952" s="15"/>
      <c r="E952" s="15"/>
      <c r="F952" s="15"/>
      <c r="G952" s="15"/>
      <c r="H952" s="15"/>
      <c r="I952" s="15"/>
      <c r="S952" s="4551"/>
    </row>
    <row r="953" spans="1:19" ht="30" hidden="1" customHeight="1" x14ac:dyDescent="0.25">
      <c r="A953" s="4722"/>
      <c r="B953" s="4685"/>
      <c r="C953" s="3658" t="s">
        <v>269</v>
      </c>
    </row>
    <row r="954" spans="1:19" ht="30" hidden="1" customHeight="1" x14ac:dyDescent="0.25">
      <c r="A954" s="4722"/>
      <c r="B954" s="4685"/>
      <c r="C954" s="3658" t="s">
        <v>40</v>
      </c>
    </row>
    <row r="955" spans="1:19" ht="30" hidden="1" customHeight="1" x14ac:dyDescent="0.25">
      <c r="A955" s="4722"/>
      <c r="B955" s="4685"/>
      <c r="C955" s="389" t="s">
        <v>12</v>
      </c>
    </row>
    <row r="956" spans="1:19" ht="30" hidden="1" customHeight="1" x14ac:dyDescent="0.25">
      <c r="A956" s="4722"/>
      <c r="B956" s="4685"/>
      <c r="C956" s="2265" t="s">
        <v>14</v>
      </c>
    </row>
    <row r="957" spans="1:19" ht="30" hidden="1" customHeight="1" x14ac:dyDescent="0.25">
      <c r="A957" s="4722"/>
      <c r="B957" s="4685"/>
      <c r="C957" s="8" t="s">
        <v>5</v>
      </c>
    </row>
    <row r="958" spans="1:19" ht="30" hidden="1" customHeight="1" x14ac:dyDescent="0.25">
      <c r="A958" s="4722"/>
      <c r="B958" s="4685"/>
      <c r="C958" s="2265" t="s">
        <v>41</v>
      </c>
    </row>
    <row r="959" spans="1:19" ht="30" hidden="1" customHeight="1" x14ac:dyDescent="0.25">
      <c r="A959" s="4722"/>
      <c r="B959" s="4685"/>
      <c r="C959" s="2265" t="s">
        <v>58</v>
      </c>
    </row>
    <row r="960" spans="1:19" ht="30" hidden="1" customHeight="1" x14ac:dyDescent="0.25">
      <c r="A960" s="4722"/>
      <c r="B960" s="4685"/>
      <c r="C960" s="2265" t="s">
        <v>42</v>
      </c>
    </row>
    <row r="961" spans="1:19" ht="30" hidden="1" customHeight="1" x14ac:dyDescent="0.25">
      <c r="A961" s="4722"/>
      <c r="B961" s="4685"/>
      <c r="C961" s="602" t="s">
        <v>27</v>
      </c>
    </row>
    <row r="962" spans="1:19" ht="45" hidden="1" customHeight="1" x14ac:dyDescent="0.25">
      <c r="A962" s="4722"/>
      <c r="B962" s="4685"/>
      <c r="C962" s="8" t="s">
        <v>13</v>
      </c>
    </row>
    <row r="963" spans="1:19" ht="30" hidden="1" customHeight="1" x14ac:dyDescent="0.25">
      <c r="A963" s="4722"/>
      <c r="B963" s="4685"/>
      <c r="C963" s="389" t="s">
        <v>12</v>
      </c>
    </row>
    <row r="964" spans="1:19" ht="30" hidden="1" customHeight="1" x14ac:dyDescent="0.25">
      <c r="A964" s="4722"/>
      <c r="B964" s="4685"/>
      <c r="C964" s="1793" t="s">
        <v>194</v>
      </c>
    </row>
    <row r="965" spans="1:19" ht="30" hidden="1" customHeight="1" x14ac:dyDescent="0.25">
      <c r="A965" s="4722"/>
      <c r="B965" s="4685"/>
      <c r="C965" s="8" t="s">
        <v>31</v>
      </c>
    </row>
    <row r="966" spans="1:19" ht="30" hidden="1" customHeight="1" x14ac:dyDescent="0.25">
      <c r="A966" s="4722"/>
      <c r="B966" s="4685"/>
      <c r="C966" s="8" t="s">
        <v>123</v>
      </c>
    </row>
    <row r="967" spans="1:19" ht="30" hidden="1" customHeight="1" x14ac:dyDescent="0.25">
      <c r="A967" s="4722"/>
      <c r="B967" s="4685"/>
      <c r="C967" s="8" t="s">
        <v>124</v>
      </c>
    </row>
    <row r="968" spans="1:19" s="206" customFormat="1" ht="30" hidden="1" customHeight="1" x14ac:dyDescent="0.25">
      <c r="A968" s="4722"/>
      <c r="B968" s="4685"/>
      <c r="C968" s="599" t="s">
        <v>63</v>
      </c>
      <c r="D968" s="15"/>
      <c r="E968" s="15"/>
      <c r="F968" s="15"/>
      <c r="G968" s="15"/>
      <c r="H968" s="15"/>
      <c r="I968" s="15"/>
      <c r="S968" s="4551"/>
    </row>
    <row r="969" spans="1:19" s="206" customFormat="1" ht="30" hidden="1" customHeight="1" x14ac:dyDescent="0.25">
      <c r="A969" s="4722"/>
      <c r="B969" s="4685"/>
      <c r="C969" s="599" t="s">
        <v>62</v>
      </c>
      <c r="D969" s="15"/>
      <c r="E969" s="15"/>
      <c r="F969" s="15"/>
      <c r="G969" s="15"/>
      <c r="H969" s="15"/>
      <c r="I969" s="15"/>
      <c r="S969" s="4551"/>
    </row>
    <row r="970" spans="1:19" ht="30" hidden="1" customHeight="1" x14ac:dyDescent="0.25">
      <c r="A970" s="4722"/>
      <c r="B970" s="4685"/>
      <c r="C970" s="3658" t="s">
        <v>205</v>
      </c>
    </row>
    <row r="971" spans="1:19" ht="30" hidden="1" customHeight="1" x14ac:dyDescent="0.25">
      <c r="A971" s="4722"/>
      <c r="B971" s="4685"/>
      <c r="C971" s="3658" t="s">
        <v>204</v>
      </c>
    </row>
    <row r="972" spans="1:19" ht="30" hidden="1" customHeight="1" x14ac:dyDescent="0.25">
      <c r="A972" s="4722"/>
      <c r="B972" s="4685"/>
      <c r="C972" s="8" t="s">
        <v>148</v>
      </c>
    </row>
    <row r="973" spans="1:19" ht="30" hidden="1" customHeight="1" x14ac:dyDescent="0.25">
      <c r="A973" s="4722"/>
      <c r="B973" s="4685"/>
      <c r="C973" s="8" t="s">
        <v>149</v>
      </c>
    </row>
    <row r="974" spans="1:19" ht="30" hidden="1" customHeight="1" x14ac:dyDescent="0.25">
      <c r="A974" s="4722"/>
      <c r="B974" s="4685"/>
      <c r="C974" s="8" t="s">
        <v>150</v>
      </c>
    </row>
    <row r="975" spans="1:19" ht="30" hidden="1" customHeight="1" x14ac:dyDescent="0.25">
      <c r="A975" s="4722"/>
      <c r="B975" s="4685"/>
      <c r="C975" s="8" t="s">
        <v>151</v>
      </c>
    </row>
    <row r="976" spans="1:19" ht="30" hidden="1" customHeight="1" x14ac:dyDescent="0.25">
      <c r="A976" s="4722"/>
      <c r="B976" s="4685"/>
      <c r="C976" s="6" t="s">
        <v>136</v>
      </c>
    </row>
    <row r="977" spans="1:19" ht="30" hidden="1" customHeight="1" x14ac:dyDescent="0.25">
      <c r="A977" s="4722"/>
      <c r="B977" s="4685"/>
      <c r="C977" s="6" t="s">
        <v>265</v>
      </c>
    </row>
    <row r="978" spans="1:19" ht="30" hidden="1" customHeight="1" x14ac:dyDescent="0.25">
      <c r="A978" s="4722"/>
      <c r="B978" s="4685"/>
      <c r="C978" s="603" t="s">
        <v>133</v>
      </c>
    </row>
    <row r="979" spans="1:19" ht="30" hidden="1" customHeight="1" x14ac:dyDescent="0.25">
      <c r="A979" s="4722"/>
      <c r="B979" s="4685"/>
      <c r="C979" s="604" t="s">
        <v>189</v>
      </c>
    </row>
    <row r="980" spans="1:19" ht="30" hidden="1" customHeight="1" x14ac:dyDescent="0.25">
      <c r="A980" s="4722"/>
      <c r="B980" s="4685"/>
      <c r="C980" s="3658" t="s">
        <v>206</v>
      </c>
    </row>
    <row r="981" spans="1:19" ht="30" hidden="1" customHeight="1" x14ac:dyDescent="0.25">
      <c r="A981" s="4722"/>
      <c r="B981" s="4685"/>
      <c r="C981" s="6" t="s">
        <v>207</v>
      </c>
    </row>
    <row r="982" spans="1:19" ht="30" hidden="1" customHeight="1" x14ac:dyDescent="0.25">
      <c r="A982" s="4722"/>
      <c r="B982" s="4685"/>
      <c r="C982" s="602" t="s">
        <v>33</v>
      </c>
    </row>
    <row r="983" spans="1:19" ht="30" hidden="1" customHeight="1" x14ac:dyDescent="0.25">
      <c r="A983" s="4722"/>
      <c r="B983" s="4685"/>
      <c r="C983" s="6" t="s">
        <v>6</v>
      </c>
    </row>
    <row r="984" spans="1:19" s="1" customFormat="1" ht="30" hidden="1" customHeight="1" x14ac:dyDescent="0.25">
      <c r="A984" s="4722"/>
      <c r="B984" s="4685"/>
      <c r="C984" s="21" t="s">
        <v>32</v>
      </c>
      <c r="S984" s="4527"/>
    </row>
    <row r="985" spans="1:19" s="1" customFormat="1" ht="30" hidden="1" customHeight="1" x14ac:dyDescent="0.25">
      <c r="A985" s="4722"/>
      <c r="B985" s="4685"/>
      <c r="C985" s="21"/>
      <c r="S985" s="4527"/>
    </row>
    <row r="986" spans="1:19" s="1" customFormat="1" ht="60" hidden="1" customHeight="1" x14ac:dyDescent="0.25">
      <c r="A986" s="4722"/>
      <c r="B986" s="4685"/>
      <c r="C986" s="22"/>
      <c r="S986" s="4527"/>
    </row>
    <row r="987" spans="1:19" ht="30" hidden="1" customHeight="1" x14ac:dyDescent="0.25">
      <c r="A987" s="4722"/>
      <c r="B987" s="4685"/>
      <c r="C987" s="312" t="s">
        <v>47</v>
      </c>
    </row>
    <row r="988" spans="1:19" ht="30" hidden="1" customHeight="1" x14ac:dyDescent="0.25">
      <c r="A988" s="4722"/>
      <c r="B988" s="4685"/>
      <c r="C988" s="333" t="s">
        <v>48</v>
      </c>
    </row>
    <row r="989" spans="1:19" s="26" customFormat="1" ht="30" hidden="1" customHeight="1" x14ac:dyDescent="0.25">
      <c r="A989" s="4722"/>
      <c r="B989" s="4685"/>
      <c r="C989" s="328" t="s">
        <v>33</v>
      </c>
      <c r="S989" s="4553"/>
    </row>
    <row r="990" spans="1:19" s="18" customFormat="1" ht="30" hidden="1" customHeight="1" x14ac:dyDescent="0.25">
      <c r="A990" s="4722"/>
      <c r="B990" s="4685"/>
      <c r="C990" s="134" t="s">
        <v>17</v>
      </c>
      <c r="S990" s="4545"/>
    </row>
    <row r="991" spans="1:19" s="47" customFormat="1" ht="30" hidden="1" customHeight="1" x14ac:dyDescent="0.25">
      <c r="A991" s="4722"/>
      <c r="B991" s="4685"/>
      <c r="C991" s="135" t="s">
        <v>49</v>
      </c>
      <c r="S991" s="4545"/>
    </row>
    <row r="992" spans="1:19" s="18" customFormat="1" ht="30" hidden="1" customHeight="1" x14ac:dyDescent="0.25">
      <c r="A992" s="4722"/>
      <c r="B992" s="4685"/>
      <c r="C992" s="136" t="s">
        <v>22</v>
      </c>
      <c r="S992" s="4545"/>
    </row>
    <row r="993" spans="1:19" s="18" customFormat="1" ht="30" hidden="1" customHeight="1" x14ac:dyDescent="0.25">
      <c r="A993" s="4722"/>
      <c r="B993" s="4685"/>
      <c r="C993" s="136" t="s">
        <v>156</v>
      </c>
      <c r="S993" s="4545"/>
    </row>
    <row r="994" spans="1:19" s="18" customFormat="1" ht="30" hidden="1" customHeight="1" x14ac:dyDescent="0.25">
      <c r="A994" s="4722"/>
      <c r="B994" s="4685"/>
      <c r="C994" s="136" t="s">
        <v>77</v>
      </c>
      <c r="S994" s="4545"/>
    </row>
    <row r="995" spans="1:19" s="18" customFormat="1" ht="30" hidden="1" customHeight="1" x14ac:dyDescent="0.25">
      <c r="A995" s="4722"/>
      <c r="B995" s="4685"/>
      <c r="C995" s="136" t="s">
        <v>76</v>
      </c>
      <c r="S995" s="4545"/>
    </row>
    <row r="996" spans="1:19" s="18" customFormat="1" ht="30" hidden="1" customHeight="1" x14ac:dyDescent="0.25">
      <c r="A996" s="4722"/>
      <c r="B996" s="4685"/>
      <c r="C996" s="136" t="s">
        <v>81</v>
      </c>
      <c r="S996" s="4545"/>
    </row>
    <row r="997" spans="1:19" s="18" customFormat="1" ht="30" hidden="1" customHeight="1" x14ac:dyDescent="0.25">
      <c r="A997" s="4722"/>
      <c r="B997" s="4685"/>
      <c r="C997" s="136" t="s">
        <v>80</v>
      </c>
      <c r="S997" s="4545"/>
    </row>
    <row r="998" spans="1:19" s="18" customFormat="1" ht="30" hidden="1" customHeight="1" x14ac:dyDescent="0.25">
      <c r="A998" s="4722"/>
      <c r="B998" s="4685"/>
      <c r="C998" s="1699" t="s">
        <v>26</v>
      </c>
      <c r="S998" s="4545"/>
    </row>
    <row r="999" spans="1:19" s="18" customFormat="1" ht="30" hidden="1" customHeight="1" x14ac:dyDescent="0.25">
      <c r="A999" s="4722"/>
      <c r="B999" s="4685"/>
      <c r="C999" s="1699" t="s">
        <v>155</v>
      </c>
      <c r="S999" s="4545"/>
    </row>
    <row r="1000" spans="1:19" s="18" customFormat="1" ht="30" hidden="1" customHeight="1" x14ac:dyDescent="0.25">
      <c r="A1000" s="4722"/>
      <c r="B1000" s="4685"/>
      <c r="C1000" s="139" t="s">
        <v>45</v>
      </c>
      <c r="S1000" s="4545"/>
    </row>
    <row r="1001" spans="1:19" s="18" customFormat="1" ht="30" hidden="1" customHeight="1" x14ac:dyDescent="0.25">
      <c r="A1001" s="4722"/>
      <c r="B1001" s="4685"/>
      <c r="C1001" s="1699" t="s">
        <v>23</v>
      </c>
      <c r="S1001" s="4545"/>
    </row>
    <row r="1002" spans="1:19" s="18" customFormat="1" ht="30" hidden="1" customHeight="1" x14ac:dyDescent="0.25">
      <c r="A1002" s="4722"/>
      <c r="B1002" s="4685"/>
      <c r="C1002" s="138" t="s">
        <v>61</v>
      </c>
      <c r="S1002" s="4545"/>
    </row>
    <row r="1003" spans="1:19" s="18" customFormat="1" ht="30" hidden="1" customHeight="1" x14ac:dyDescent="0.25">
      <c r="A1003" s="4722"/>
      <c r="B1003" s="4685"/>
      <c r="C1003" s="139"/>
      <c r="S1003" s="4545"/>
    </row>
    <row r="1004" spans="1:19" s="18" customFormat="1" ht="30" hidden="1" customHeight="1" x14ac:dyDescent="0.25">
      <c r="A1004" s="4722"/>
      <c r="B1004" s="4685"/>
      <c r="C1004" s="139" t="s">
        <v>68</v>
      </c>
      <c r="S1004" s="4545"/>
    </row>
    <row r="1005" spans="1:19" s="18" customFormat="1" ht="30" hidden="1" customHeight="1" x14ac:dyDescent="0.25">
      <c r="A1005" s="4722"/>
      <c r="B1005" s="4685"/>
      <c r="C1005" s="258" t="s">
        <v>131</v>
      </c>
      <c r="S1005" s="4545"/>
    </row>
    <row r="1006" spans="1:19" ht="30" hidden="1" customHeight="1" x14ac:dyDescent="0.25">
      <c r="A1006" s="4722"/>
      <c r="B1006" s="4685"/>
      <c r="C1006" s="860" t="s">
        <v>148</v>
      </c>
    </row>
    <row r="1007" spans="1:19" ht="30" hidden="1" customHeight="1" x14ac:dyDescent="0.25">
      <c r="A1007" s="4722"/>
      <c r="B1007" s="4685"/>
      <c r="C1007" s="860" t="s">
        <v>149</v>
      </c>
    </row>
    <row r="1008" spans="1:19" ht="30" hidden="1" customHeight="1" x14ac:dyDescent="0.25">
      <c r="A1008" s="4722"/>
      <c r="B1008" s="4685"/>
      <c r="C1008" s="860" t="s">
        <v>150</v>
      </c>
    </row>
    <row r="1009" spans="1:19" ht="30" hidden="1" customHeight="1" x14ac:dyDescent="0.25">
      <c r="A1009" s="4722"/>
      <c r="B1009" s="4685"/>
      <c r="C1009" s="862" t="s">
        <v>151</v>
      </c>
    </row>
    <row r="1010" spans="1:19" ht="30" hidden="1" customHeight="1" x14ac:dyDescent="0.25">
      <c r="A1010" s="4722"/>
      <c r="B1010" s="4685"/>
      <c r="C1010" s="421" t="s">
        <v>189</v>
      </c>
    </row>
    <row r="1011" spans="1:19" s="18" customFormat="1" ht="30" hidden="1" customHeight="1" x14ac:dyDescent="0.25">
      <c r="A1011" s="4722"/>
      <c r="B1011" s="4685"/>
      <c r="C1011" s="419" t="s">
        <v>60</v>
      </c>
      <c r="S1011" s="4545"/>
    </row>
    <row r="1012" spans="1:19" s="18" customFormat="1" ht="30" hidden="1" customHeight="1" x14ac:dyDescent="0.25">
      <c r="A1012" s="4722"/>
      <c r="B1012" s="4685"/>
      <c r="C1012" s="137" t="s">
        <v>244</v>
      </c>
      <c r="S1012" s="4545"/>
    </row>
    <row r="1013" spans="1:19" s="18" customFormat="1" ht="30" hidden="1" customHeight="1" x14ac:dyDescent="0.25">
      <c r="A1013" s="4722"/>
      <c r="B1013" s="4685"/>
      <c r="C1013" s="2079" t="s">
        <v>59</v>
      </c>
      <c r="S1013" s="4545"/>
    </row>
    <row r="1014" spans="1:19" s="508" customFormat="1" ht="30" hidden="1" customHeight="1" x14ac:dyDescent="0.25">
      <c r="A1014" s="4722"/>
      <c r="B1014" s="4685"/>
      <c r="C1014" s="909" t="s">
        <v>51</v>
      </c>
      <c r="D1014" s="18"/>
      <c r="E1014" s="18"/>
      <c r="F1014" s="18"/>
      <c r="G1014" s="18"/>
      <c r="H1014" s="18"/>
      <c r="I1014" s="18"/>
      <c r="S1014" s="4554"/>
    </row>
    <row r="1015" spans="1:19" s="18" customFormat="1" ht="30" hidden="1" customHeight="1" x14ac:dyDescent="0.25">
      <c r="A1015" s="4722"/>
      <c r="B1015" s="4685"/>
      <c r="C1015" s="137" t="s">
        <v>74</v>
      </c>
      <c r="S1015" s="4545"/>
    </row>
    <row r="1016" spans="1:19" s="18" customFormat="1" ht="30" hidden="1" customHeight="1" x14ac:dyDescent="0.25">
      <c r="A1016" s="4722"/>
      <c r="B1016" s="4685"/>
      <c r="C1016" s="258" t="s">
        <v>132</v>
      </c>
      <c r="S1016" s="4545"/>
    </row>
    <row r="1017" spans="1:19" s="18" customFormat="1" ht="30" hidden="1" customHeight="1" x14ac:dyDescent="0.25">
      <c r="A1017" s="4722"/>
      <c r="B1017" s="4685"/>
      <c r="C1017" s="134" t="s">
        <v>21</v>
      </c>
      <c r="S1017" s="4545"/>
    </row>
    <row r="1018" spans="1:19" s="18" customFormat="1" ht="30" hidden="1" customHeight="1" x14ac:dyDescent="0.25">
      <c r="A1018" s="4722"/>
      <c r="B1018" s="4685"/>
      <c r="C1018" s="137" t="s">
        <v>193</v>
      </c>
      <c r="S1018" s="4545"/>
    </row>
    <row r="1019" spans="1:19" s="18" customFormat="1" ht="30" hidden="1" customHeight="1" x14ac:dyDescent="0.25">
      <c r="A1019" s="4722"/>
      <c r="B1019" s="4685"/>
      <c r="C1019" s="134" t="s">
        <v>21</v>
      </c>
      <c r="S1019" s="4545"/>
    </row>
    <row r="1020" spans="1:19" s="18" customFormat="1" ht="30" hidden="1" customHeight="1" x14ac:dyDescent="0.25">
      <c r="A1020" s="4722"/>
      <c r="B1020" s="4685"/>
      <c r="C1020" s="140" t="s">
        <v>92</v>
      </c>
      <c r="S1020" s="4545"/>
    </row>
    <row r="1021" spans="1:19" s="18" customFormat="1" ht="30" hidden="1" customHeight="1" x14ac:dyDescent="0.25">
      <c r="A1021" s="4722"/>
      <c r="B1021" s="4685"/>
      <c r="C1021" s="152" t="s">
        <v>52</v>
      </c>
      <c r="S1021" s="4545"/>
    </row>
    <row r="1022" spans="1:19" s="507" customFormat="1" ht="30" hidden="1" customHeight="1" x14ac:dyDescent="0.25">
      <c r="A1022" s="4722"/>
      <c r="B1022" s="4685"/>
      <c r="C1022" s="500" t="s">
        <v>130</v>
      </c>
      <c r="D1022" s="17"/>
      <c r="E1022" s="17"/>
      <c r="F1022" s="17"/>
      <c r="G1022" s="17"/>
      <c r="H1022" s="17"/>
      <c r="I1022" s="17"/>
      <c r="S1022" s="4555"/>
    </row>
    <row r="1023" spans="1:19" s="18" customFormat="1" ht="30" hidden="1" customHeight="1" x14ac:dyDescent="0.25">
      <c r="A1023" s="4722"/>
      <c r="B1023" s="4685"/>
      <c r="C1023" s="140" t="s">
        <v>93</v>
      </c>
      <c r="S1023" s="4545"/>
    </row>
    <row r="1024" spans="1:19" s="18" customFormat="1" ht="30" hidden="1" customHeight="1" x14ac:dyDescent="0.25">
      <c r="A1024" s="4722"/>
      <c r="B1024" s="4685"/>
      <c r="C1024" s="141" t="s">
        <v>98</v>
      </c>
      <c r="S1024" s="4545"/>
    </row>
    <row r="1025" spans="1:19" s="18" customFormat="1" ht="30" hidden="1" customHeight="1" x14ac:dyDescent="0.25">
      <c r="A1025" s="4722"/>
      <c r="B1025" s="4685"/>
      <c r="C1025" s="141"/>
      <c r="S1025" s="4545"/>
    </row>
    <row r="1026" spans="1:19" s="18" customFormat="1" ht="30" hidden="1" customHeight="1" x14ac:dyDescent="0.25">
      <c r="A1026" s="4722"/>
      <c r="B1026" s="4685"/>
      <c r="C1026" s="141"/>
      <c r="S1026" s="4545"/>
    </row>
    <row r="1027" spans="1:19" s="18" customFormat="1" ht="30" hidden="1" customHeight="1" x14ac:dyDescent="0.25">
      <c r="A1027" s="4722"/>
      <c r="B1027" s="4685"/>
      <c r="C1027" s="134" t="s">
        <v>20</v>
      </c>
      <c r="S1027" s="4545"/>
    </row>
    <row r="1028" spans="1:19" s="18" customFormat="1" ht="30" hidden="1" customHeight="1" x14ac:dyDescent="0.25">
      <c r="A1028" s="4722"/>
      <c r="B1028" s="4685"/>
      <c r="C1028" s="134" t="s">
        <v>19</v>
      </c>
      <c r="S1028" s="4545"/>
    </row>
    <row r="1029" spans="1:19" s="18" customFormat="1" ht="30" hidden="1" customHeight="1" x14ac:dyDescent="0.25">
      <c r="A1029" s="4722"/>
      <c r="B1029" s="4685"/>
      <c r="C1029" s="137" t="s">
        <v>35</v>
      </c>
      <c r="S1029" s="4545"/>
    </row>
    <row r="1030" spans="1:19" s="18" customFormat="1" ht="60" hidden="1" customHeight="1" x14ac:dyDescent="0.25">
      <c r="A1030" s="4722"/>
      <c r="B1030" s="4685"/>
      <c r="C1030" s="134"/>
      <c r="S1030" s="4545"/>
    </row>
    <row r="1031" spans="1:19" ht="30" hidden="1" customHeight="1" x14ac:dyDescent="0.25">
      <c r="A1031" s="4722"/>
      <c r="B1031" s="4685"/>
      <c r="C1031" s="721" t="s">
        <v>52</v>
      </c>
    </row>
    <row r="1032" spans="1:19" ht="30" hidden="1" customHeight="1" x14ac:dyDescent="0.25">
      <c r="A1032" s="4722"/>
      <c r="B1032" s="4685"/>
      <c r="C1032" s="734" t="s">
        <v>134</v>
      </c>
    </row>
    <row r="1033" spans="1:19" ht="200.1" hidden="1" customHeight="1" x14ac:dyDescent="0.25">
      <c r="A1033" s="4722"/>
      <c r="B1033" s="4685"/>
      <c r="C1033" s="22" t="s">
        <v>30</v>
      </c>
    </row>
    <row r="1034" spans="1:19" hidden="1" x14ac:dyDescent="0.25"/>
    <row r="1035" spans="1:19" hidden="1" x14ac:dyDescent="0.25"/>
    <row r="1036" spans="1:19" hidden="1" x14ac:dyDescent="0.25"/>
    <row r="1037" spans="1:19" ht="150" hidden="1" customHeight="1" x14ac:dyDescent="0.25">
      <c r="C1037" s="4"/>
    </row>
    <row r="1038" spans="1:19" ht="170.1" hidden="1" customHeight="1" x14ac:dyDescent="0.25">
      <c r="A1038" s="4661" t="s">
        <v>713</v>
      </c>
      <c r="B1038" s="4661"/>
      <c r="C1038" s="4" t="s">
        <v>1</v>
      </c>
    </row>
    <row r="1039" spans="1:19" ht="30" hidden="1" customHeight="1" x14ac:dyDescent="0.25">
      <c r="A1039" s="11"/>
      <c r="B1039" s="12"/>
      <c r="C1039" s="4"/>
    </row>
    <row r="1040" spans="1:19" ht="30" hidden="1" customHeight="1" x14ac:dyDescent="0.25">
      <c r="A1040" s="11"/>
      <c r="B1040" s="12"/>
      <c r="C1040" s="4"/>
    </row>
    <row r="1041" spans="1:3" ht="30" hidden="1" customHeight="1" x14ac:dyDescent="0.25">
      <c r="A1041" s="4728" t="s">
        <v>548</v>
      </c>
      <c r="B1041" s="4723" t="s">
        <v>547</v>
      </c>
      <c r="C1041" s="1277" t="s">
        <v>433</v>
      </c>
    </row>
    <row r="1042" spans="1:3" ht="30" hidden="1" customHeight="1" x14ac:dyDescent="0.25">
      <c r="A1042" s="4729"/>
      <c r="B1042" s="4724"/>
      <c r="C1042" s="1284" t="s">
        <v>440</v>
      </c>
    </row>
    <row r="1043" spans="1:3" ht="30" hidden="1" customHeight="1" x14ac:dyDescent="0.25">
      <c r="A1043" s="4729"/>
      <c r="B1043" s="4724"/>
      <c r="C1043" s="1285" t="s">
        <v>434</v>
      </c>
    </row>
    <row r="1044" spans="1:3" ht="30" hidden="1" customHeight="1" x14ac:dyDescent="0.25">
      <c r="A1044" s="4729"/>
      <c r="B1044" s="4724"/>
      <c r="C1044" s="1326" t="s">
        <v>441</v>
      </c>
    </row>
    <row r="1045" spans="1:3" ht="30" hidden="1" customHeight="1" x14ac:dyDescent="0.25">
      <c r="A1045" s="4729"/>
      <c r="B1045" s="4724"/>
      <c r="C1045" s="2660" t="s">
        <v>601</v>
      </c>
    </row>
    <row r="1046" spans="1:3" ht="30" hidden="1" customHeight="1" x14ac:dyDescent="0.25">
      <c r="A1046" s="4729"/>
      <c r="B1046" s="4724"/>
      <c r="C1046" s="1327" t="s">
        <v>427</v>
      </c>
    </row>
    <row r="1047" spans="1:3" ht="30" hidden="1" customHeight="1" x14ac:dyDescent="0.25">
      <c r="A1047" s="4729"/>
      <c r="B1047" s="4724"/>
      <c r="C1047" s="1285" t="s">
        <v>428</v>
      </c>
    </row>
    <row r="1048" spans="1:3" ht="1.5" hidden="1" customHeight="1" x14ac:dyDescent="0.25">
      <c r="A1048" s="4729"/>
      <c r="B1048" s="4724"/>
      <c r="C1048" s="2725"/>
    </row>
    <row r="1049" spans="1:3" ht="30" hidden="1" customHeight="1" x14ac:dyDescent="0.25">
      <c r="A1049" s="4729"/>
      <c r="B1049" s="4724"/>
      <c r="C1049" s="1286" t="s">
        <v>513</v>
      </c>
    </row>
    <row r="1050" spans="1:3" ht="30" hidden="1" customHeight="1" x14ac:dyDescent="0.25">
      <c r="A1050" s="4729"/>
      <c r="B1050" s="4724"/>
      <c r="C1050" s="1286" t="s">
        <v>443</v>
      </c>
    </row>
    <row r="1051" spans="1:3" ht="30" hidden="1" customHeight="1" x14ac:dyDescent="0.25">
      <c r="A1051" s="4729"/>
      <c r="B1051" s="4724"/>
      <c r="C1051" s="1286" t="s">
        <v>514</v>
      </c>
    </row>
    <row r="1052" spans="1:3" ht="30" hidden="1" customHeight="1" x14ac:dyDescent="0.25">
      <c r="A1052" s="4729"/>
      <c r="B1052" s="4724"/>
      <c r="C1052" s="2875" t="s">
        <v>444</v>
      </c>
    </row>
    <row r="1053" spans="1:3" ht="30" hidden="1" customHeight="1" x14ac:dyDescent="0.25">
      <c r="A1053" s="4729"/>
      <c r="B1053" s="4724"/>
      <c r="C1053" s="1286" t="s">
        <v>608</v>
      </c>
    </row>
    <row r="1054" spans="1:3" ht="30" hidden="1" customHeight="1" x14ac:dyDescent="0.25">
      <c r="A1054" s="4729"/>
      <c r="B1054" s="4724"/>
      <c r="C1054" s="1443" t="s">
        <v>457</v>
      </c>
    </row>
    <row r="1055" spans="1:3" ht="30" hidden="1" customHeight="1" x14ac:dyDescent="0.25">
      <c r="A1055" s="4729"/>
      <c r="B1055" s="4724"/>
      <c r="C1055" s="2875" t="s">
        <v>484</v>
      </c>
    </row>
    <row r="1056" spans="1:3" ht="30" hidden="1" customHeight="1" x14ac:dyDescent="0.25">
      <c r="A1056" s="4729"/>
      <c r="B1056" s="4724"/>
      <c r="C1056" s="2875" t="s">
        <v>488</v>
      </c>
    </row>
    <row r="1057" spans="1:3" ht="30" hidden="1" customHeight="1" x14ac:dyDescent="0.25">
      <c r="A1057" s="4729"/>
      <c r="B1057" s="4724"/>
      <c r="C1057" s="2875" t="s">
        <v>489</v>
      </c>
    </row>
    <row r="1058" spans="1:3" ht="30" hidden="1" customHeight="1" x14ac:dyDescent="0.25">
      <c r="A1058" s="4729"/>
      <c r="B1058" s="4724"/>
      <c r="C1058" s="2875" t="s">
        <v>490</v>
      </c>
    </row>
    <row r="1059" spans="1:3" ht="30" hidden="1" customHeight="1" x14ac:dyDescent="0.25">
      <c r="A1059" s="4729"/>
      <c r="B1059" s="4724"/>
      <c r="C1059" s="1286" t="s">
        <v>650</v>
      </c>
    </row>
    <row r="1060" spans="1:3" ht="30" hidden="1" customHeight="1" x14ac:dyDescent="0.25">
      <c r="A1060" s="4729"/>
      <c r="B1060" s="4724"/>
      <c r="C1060" s="1543" t="s">
        <v>466</v>
      </c>
    </row>
    <row r="1061" spans="1:3" ht="1.5" hidden="1" customHeight="1" x14ac:dyDescent="0.25">
      <c r="A1061" s="4729"/>
      <c r="B1061" s="4724"/>
      <c r="C1061" s="2725"/>
    </row>
    <row r="1062" spans="1:3" ht="30" hidden="1" customHeight="1" x14ac:dyDescent="0.25">
      <c r="A1062" s="4729"/>
      <c r="B1062" s="4724"/>
      <c r="C1062" s="1299" t="s">
        <v>512</v>
      </c>
    </row>
    <row r="1063" spans="1:3" ht="30" hidden="1" customHeight="1" x14ac:dyDescent="0.25">
      <c r="A1063" s="4729"/>
      <c r="B1063" s="4724"/>
      <c r="C1063" s="538" t="s">
        <v>517</v>
      </c>
    </row>
    <row r="1064" spans="1:3" ht="30" hidden="1" customHeight="1" x14ac:dyDescent="0.25">
      <c r="A1064" s="4729"/>
      <c r="B1064" s="4724"/>
      <c r="C1064" s="538" t="s">
        <v>448</v>
      </c>
    </row>
    <row r="1065" spans="1:3" ht="30" hidden="1" customHeight="1" x14ac:dyDescent="0.25">
      <c r="A1065" s="4729"/>
      <c r="B1065" s="4724"/>
      <c r="C1065" s="538" t="s">
        <v>530</v>
      </c>
    </row>
    <row r="1066" spans="1:3" ht="30" hidden="1" customHeight="1" x14ac:dyDescent="0.25">
      <c r="A1066" s="4729"/>
      <c r="B1066" s="4724"/>
      <c r="C1066" s="538" t="s">
        <v>531</v>
      </c>
    </row>
    <row r="1067" spans="1:3" ht="30" hidden="1" customHeight="1" x14ac:dyDescent="0.25">
      <c r="A1067" s="4729"/>
      <c r="B1067" s="4724"/>
      <c r="C1067" s="538" t="s">
        <v>518</v>
      </c>
    </row>
    <row r="1068" spans="1:3" ht="30" hidden="1" customHeight="1" x14ac:dyDescent="0.25">
      <c r="A1068" s="4729"/>
      <c r="B1068" s="4724"/>
      <c r="C1068" s="538" t="s">
        <v>447</v>
      </c>
    </row>
    <row r="1069" spans="1:3" ht="30" hidden="1" customHeight="1" x14ac:dyDescent="0.25">
      <c r="A1069" s="4729"/>
      <c r="B1069" s="4724"/>
      <c r="C1069" s="1316" t="s">
        <v>519</v>
      </c>
    </row>
    <row r="1070" spans="1:3" ht="30" hidden="1" customHeight="1" x14ac:dyDescent="0.25">
      <c r="A1070" s="4729"/>
      <c r="B1070" s="4724"/>
      <c r="C1070" s="532" t="s">
        <v>648</v>
      </c>
    </row>
    <row r="1071" spans="1:3" ht="30" hidden="1" customHeight="1" x14ac:dyDescent="0.25">
      <c r="A1071" s="4729"/>
      <c r="B1071" s="4724"/>
      <c r="C1071" s="538" t="s">
        <v>490</v>
      </c>
    </row>
    <row r="1072" spans="1:3" ht="30" hidden="1" customHeight="1" x14ac:dyDescent="0.25">
      <c r="A1072" s="4729"/>
      <c r="B1072" s="4724"/>
      <c r="C1072" s="538" t="s">
        <v>607</v>
      </c>
    </row>
    <row r="1073" spans="1:3" ht="1.5" hidden="1" customHeight="1" x14ac:dyDescent="0.25">
      <c r="A1073" s="4729"/>
      <c r="B1073" s="4724"/>
      <c r="C1073" s="2725"/>
    </row>
    <row r="1074" spans="1:3" ht="30" hidden="1" customHeight="1" x14ac:dyDescent="0.25">
      <c r="A1074" s="4729"/>
      <c r="B1074" s="4724"/>
      <c r="C1074" s="1299" t="s">
        <v>520</v>
      </c>
    </row>
    <row r="1075" spans="1:3" ht="30" hidden="1" customHeight="1" x14ac:dyDescent="0.25">
      <c r="A1075" s="4729"/>
      <c r="B1075" s="4724"/>
      <c r="C1075" s="1455" t="s">
        <v>459</v>
      </c>
    </row>
    <row r="1076" spans="1:3" ht="30" hidden="1" customHeight="1" x14ac:dyDescent="0.25">
      <c r="A1076" s="4729"/>
      <c r="B1076" s="4724"/>
      <c r="C1076" s="1455" t="s">
        <v>445</v>
      </c>
    </row>
    <row r="1077" spans="1:3" ht="30" hidden="1" customHeight="1" x14ac:dyDescent="0.25">
      <c r="A1077" s="4729"/>
      <c r="B1077" s="4724"/>
      <c r="C1077" s="1267" t="s">
        <v>496</v>
      </c>
    </row>
    <row r="1078" spans="1:3" ht="30" hidden="1" customHeight="1" x14ac:dyDescent="0.25">
      <c r="A1078" s="4729"/>
      <c r="B1078" s="4724"/>
      <c r="C1078" s="1264" t="s">
        <v>521</v>
      </c>
    </row>
    <row r="1079" spans="1:3" ht="30" hidden="1" customHeight="1" x14ac:dyDescent="0.25">
      <c r="A1079" s="4729"/>
      <c r="B1079" s="4724"/>
      <c r="C1079" s="1267" t="s">
        <v>522</v>
      </c>
    </row>
    <row r="1080" spans="1:3" ht="30" hidden="1" customHeight="1" x14ac:dyDescent="0.25">
      <c r="A1080" s="4729"/>
      <c r="B1080" s="4724"/>
      <c r="C1080" s="1264" t="s">
        <v>523</v>
      </c>
    </row>
    <row r="1081" spans="1:3" ht="30" hidden="1" customHeight="1" x14ac:dyDescent="0.25">
      <c r="A1081" s="4729"/>
      <c r="B1081" s="4724"/>
      <c r="C1081" s="1285" t="s">
        <v>524</v>
      </c>
    </row>
    <row r="1082" spans="1:3" ht="30" hidden="1" customHeight="1" x14ac:dyDescent="0.25">
      <c r="A1082" s="4729"/>
      <c r="B1082" s="4724"/>
      <c r="C1082" s="538" t="s">
        <v>610</v>
      </c>
    </row>
    <row r="1083" spans="1:3" ht="30" hidden="1" customHeight="1" x14ac:dyDescent="0.25">
      <c r="A1083" s="4729"/>
      <c r="B1083" s="4724"/>
      <c r="C1083" s="1264" t="s">
        <v>498</v>
      </c>
    </row>
    <row r="1084" spans="1:3" ht="30" hidden="1" customHeight="1" x14ac:dyDescent="0.25">
      <c r="A1084" s="4729"/>
      <c r="B1084" s="4724"/>
      <c r="C1084" s="1900" t="s">
        <v>609</v>
      </c>
    </row>
    <row r="1085" spans="1:3" ht="30" hidden="1" customHeight="1" x14ac:dyDescent="0.25">
      <c r="A1085" s="4729"/>
      <c r="B1085" s="4724"/>
      <c r="C1085" s="1299" t="s">
        <v>649</v>
      </c>
    </row>
    <row r="1086" spans="1:3" ht="30" hidden="1" customHeight="1" x14ac:dyDescent="0.25">
      <c r="A1086" s="4729"/>
      <c r="B1086" s="4724"/>
      <c r="C1086" s="1455" t="s">
        <v>534</v>
      </c>
    </row>
    <row r="1087" spans="1:3" ht="1.5" hidden="1" customHeight="1" x14ac:dyDescent="0.25">
      <c r="A1087" s="4729"/>
      <c r="B1087" s="4724"/>
      <c r="C1087" s="2725"/>
    </row>
    <row r="1088" spans="1:3" ht="30" hidden="1" customHeight="1" x14ac:dyDescent="0.25">
      <c r="A1088" s="4729"/>
      <c r="B1088" s="4724"/>
      <c r="C1088" s="1299" t="s">
        <v>470</v>
      </c>
    </row>
    <row r="1089" spans="1:3" ht="30" hidden="1" customHeight="1" x14ac:dyDescent="0.25">
      <c r="A1089" s="4729"/>
      <c r="B1089" s="4724"/>
      <c r="C1089" s="1264" t="s">
        <v>503</v>
      </c>
    </row>
    <row r="1090" spans="1:3" ht="30" hidden="1" customHeight="1" x14ac:dyDescent="0.25">
      <c r="A1090" s="4729"/>
      <c r="B1090" s="4724"/>
      <c r="C1090" s="1543" t="s">
        <v>533</v>
      </c>
    </row>
    <row r="1091" spans="1:3" ht="30" hidden="1" customHeight="1" x14ac:dyDescent="0.25">
      <c r="A1091" s="4729"/>
      <c r="B1091" s="4724"/>
      <c r="C1091" s="1299" t="s">
        <v>526</v>
      </c>
    </row>
    <row r="1092" spans="1:3" ht="30" hidden="1" customHeight="1" x14ac:dyDescent="0.25">
      <c r="A1092" s="4729"/>
      <c r="B1092" s="4724"/>
      <c r="C1092" s="532" t="s">
        <v>552</v>
      </c>
    </row>
    <row r="1093" spans="1:3" ht="30" hidden="1" customHeight="1" x14ac:dyDescent="0.25">
      <c r="A1093" s="4729"/>
      <c r="B1093" s="4724"/>
      <c r="C1093" s="1264" t="s">
        <v>527</v>
      </c>
    </row>
    <row r="1094" spans="1:3" ht="30" hidden="1" customHeight="1" x14ac:dyDescent="0.25">
      <c r="A1094" s="4729"/>
      <c r="B1094" s="4724"/>
      <c r="C1094" s="1299" t="s">
        <v>528</v>
      </c>
    </row>
    <row r="1095" spans="1:3" ht="30" hidden="1" customHeight="1" x14ac:dyDescent="0.25">
      <c r="A1095" s="4729"/>
      <c r="B1095" s="4724"/>
      <c r="C1095" s="1264" t="s">
        <v>529</v>
      </c>
    </row>
    <row r="1096" spans="1:3" ht="30" hidden="1" customHeight="1" x14ac:dyDescent="0.25">
      <c r="A1096" s="4729"/>
      <c r="B1096" s="4724"/>
      <c r="C1096" s="1299" t="s">
        <v>508</v>
      </c>
    </row>
    <row r="1097" spans="1:3" ht="30" hidden="1" customHeight="1" x14ac:dyDescent="0.25">
      <c r="A1097" s="4729"/>
      <c r="B1097" s="4724"/>
      <c r="C1097" s="1299" t="s">
        <v>509</v>
      </c>
    </row>
    <row r="1098" spans="1:3" ht="30" hidden="1" customHeight="1" x14ac:dyDescent="0.25">
      <c r="A1098" s="4729"/>
      <c r="B1098" s="4724"/>
      <c r="C1098" s="1543" t="s">
        <v>461</v>
      </c>
    </row>
    <row r="1099" spans="1:3" hidden="1" x14ac:dyDescent="0.25"/>
    <row r="1100" spans="1:3" hidden="1" x14ac:dyDescent="0.25">
      <c r="C1100" s="4682" t="s">
        <v>651</v>
      </c>
    </row>
    <row r="1101" spans="1:3" hidden="1" x14ac:dyDescent="0.25">
      <c r="C1101" s="4682"/>
    </row>
    <row r="1104" spans="1:3" ht="15.75" thickBot="1" x14ac:dyDescent="0.3"/>
    <row r="1105" spans="1:80" s="19" customFormat="1" ht="30" customHeight="1" thickBot="1" x14ac:dyDescent="0.3">
      <c r="A1105" s="4674" t="s">
        <v>345</v>
      </c>
      <c r="B1105" s="4747" t="s">
        <v>350</v>
      </c>
      <c r="C1105" s="1990" t="s">
        <v>353</v>
      </c>
      <c r="D1105" s="3856">
        <v>43860</v>
      </c>
      <c r="E1105" s="1693"/>
      <c r="F1105" s="1693">
        <v>43889</v>
      </c>
      <c r="G1105" s="15"/>
      <c r="H1105" s="15"/>
      <c r="I1105" s="3856">
        <v>43951</v>
      </c>
      <c r="J1105" s="3856">
        <v>43981</v>
      </c>
      <c r="K1105" s="3856">
        <v>44012</v>
      </c>
      <c r="L1105" s="3856">
        <v>44042</v>
      </c>
      <c r="M1105" s="3856">
        <v>44438</v>
      </c>
      <c r="N1105" s="3856">
        <v>44469</v>
      </c>
      <c r="O1105" s="4463">
        <v>44499</v>
      </c>
      <c r="P1105" s="4463">
        <v>44530</v>
      </c>
      <c r="Q1105" s="4463">
        <v>44560</v>
      </c>
      <c r="R1105" s="4463">
        <v>44591</v>
      </c>
      <c r="S1105" s="4463">
        <v>44620</v>
      </c>
      <c r="T1105" s="3856">
        <v>43920</v>
      </c>
      <c r="U1105" s="3856">
        <v>43951</v>
      </c>
      <c r="V1105" s="4663">
        <v>43981</v>
      </c>
      <c r="W1105" s="3856">
        <v>44012</v>
      </c>
      <c r="X1105" s="3857">
        <v>44407</v>
      </c>
      <c r="Y1105" s="3856">
        <v>44438</v>
      </c>
      <c r="Z1105" s="3857">
        <v>44469</v>
      </c>
      <c r="AA1105" s="4463">
        <v>44499</v>
      </c>
      <c r="AB1105" s="4647"/>
      <c r="AC1105" s="4647"/>
      <c r="AD1105" s="4647"/>
      <c r="AE1105" s="4647"/>
      <c r="AF1105" s="4647"/>
      <c r="AG1105" s="4647"/>
      <c r="AH1105" s="4647"/>
      <c r="AI1105" s="4647"/>
      <c r="AJ1105" s="4647"/>
      <c r="AK1105" s="4647"/>
      <c r="AL1105" s="4647"/>
      <c r="AM1105" s="4647"/>
      <c r="AN1105" s="4647"/>
      <c r="AO1105" s="4647"/>
      <c r="AP1105" s="4647"/>
      <c r="AQ1105" s="4647"/>
      <c r="AR1105" s="4647"/>
      <c r="AS1105" s="4647"/>
      <c r="AT1105" s="4647"/>
      <c r="AU1105" s="4647"/>
      <c r="AV1105" s="4647"/>
      <c r="AW1105" s="4647"/>
      <c r="AX1105" s="4647"/>
      <c r="AY1105" s="4647"/>
      <c r="AZ1105" s="4647"/>
      <c r="BA1105" s="4647"/>
      <c r="BB1105" s="4647"/>
      <c r="BC1105" s="4647"/>
      <c r="BD1105" s="4647"/>
      <c r="BE1105" s="4647"/>
      <c r="BF1105" s="4647"/>
      <c r="BG1105" s="4647"/>
      <c r="BH1105" s="4647"/>
      <c r="BI1105" s="4647"/>
      <c r="BJ1105" s="4647"/>
      <c r="BK1105" s="4647"/>
      <c r="BL1105" s="4647"/>
      <c r="BM1105" s="4647"/>
      <c r="BN1105" s="4647"/>
      <c r="BO1105" s="4647"/>
      <c r="BP1105" s="4647"/>
      <c r="BQ1105" s="4647"/>
      <c r="BR1105" s="4647"/>
      <c r="BS1105" s="4647"/>
      <c r="BT1105" s="4647"/>
      <c r="BU1105" s="4647"/>
      <c r="BV1105" s="4647"/>
      <c r="BW1105" s="4647"/>
      <c r="BX1105" s="4647"/>
      <c r="BY1105" s="4647"/>
      <c r="BZ1105" s="4647"/>
      <c r="CA1105" s="4647"/>
      <c r="CB1105" s="4647"/>
    </row>
    <row r="1106" spans="1:80" s="19" customFormat="1" ht="30" customHeight="1" thickBot="1" x14ac:dyDescent="0.3">
      <c r="A1106" s="4744"/>
      <c r="B1106" s="4678"/>
      <c r="C1106" s="3586" t="s">
        <v>395</v>
      </c>
      <c r="D1106" s="4460">
        <v>44165</v>
      </c>
      <c r="E1106" s="4462"/>
      <c r="F1106" s="4461"/>
      <c r="G1106" s="15"/>
      <c r="H1106" s="15"/>
      <c r="I1106" s="4620"/>
      <c r="J1106" s="4631"/>
      <c r="K1106" s="4620"/>
      <c r="L1106" s="4631"/>
      <c r="M1106" s="4665">
        <v>44042</v>
      </c>
      <c r="N1106" s="4666"/>
      <c r="O1106" s="4666"/>
      <c r="P1106" s="4656"/>
      <c r="Q1106" s="4656"/>
      <c r="R1106" s="4660">
        <v>44530</v>
      </c>
      <c r="S1106" s="4656"/>
      <c r="T1106" s="4657"/>
      <c r="U1106" s="4656"/>
      <c r="V1106" s="4657"/>
      <c r="W1106" s="4656"/>
      <c r="X1106" s="4657"/>
      <c r="Y1106" s="4665">
        <v>44042</v>
      </c>
      <c r="Z1106" s="4666"/>
      <c r="AA1106" s="4667"/>
      <c r="AB1106" s="4647"/>
      <c r="AC1106" s="4647"/>
      <c r="AD1106" s="4647"/>
      <c r="AE1106" s="4647"/>
      <c r="AF1106" s="4647"/>
      <c r="AG1106" s="4647"/>
      <c r="AH1106" s="4647"/>
      <c r="AI1106" s="4647"/>
      <c r="AJ1106" s="4647"/>
      <c r="AK1106" s="4647"/>
      <c r="AL1106" s="4647"/>
      <c r="AM1106" s="4647"/>
      <c r="AN1106" s="4647"/>
      <c r="AO1106" s="4647"/>
      <c r="AP1106" s="4647"/>
      <c r="AQ1106" s="4647"/>
      <c r="AR1106" s="4647"/>
      <c r="AS1106" s="4647"/>
      <c r="AT1106" s="4647"/>
      <c r="AU1106" s="4647"/>
      <c r="AV1106" s="4647"/>
      <c r="AW1106" s="4647"/>
      <c r="AX1106" s="4647"/>
      <c r="AY1106" s="4647"/>
      <c r="AZ1106" s="4647"/>
      <c r="BA1106" s="4647"/>
      <c r="BB1106" s="4647"/>
      <c r="BC1106" s="4647"/>
      <c r="BD1106" s="4647"/>
      <c r="BE1106" s="4647"/>
      <c r="BF1106" s="4647"/>
      <c r="BG1106" s="4647"/>
      <c r="BH1106" s="4647"/>
      <c r="BI1106" s="4647"/>
      <c r="BJ1106" s="4647"/>
      <c r="BK1106" s="4647"/>
      <c r="BL1106" s="4647"/>
      <c r="BM1106" s="4647"/>
      <c r="BN1106" s="4647"/>
      <c r="BO1106" s="4647"/>
      <c r="BP1106" s="4647"/>
      <c r="BQ1106" s="4647"/>
      <c r="BR1106" s="4647"/>
      <c r="BS1106" s="4647"/>
      <c r="BT1106" s="4647"/>
      <c r="BU1106" s="4647"/>
      <c r="BV1106" s="4647"/>
      <c r="BW1106" s="4647"/>
      <c r="BX1106" s="4647"/>
      <c r="BY1106" s="4647"/>
      <c r="BZ1106" s="4647"/>
      <c r="CA1106" s="4647"/>
      <c r="CB1106" s="4647"/>
    </row>
    <row r="1107" spans="1:80" s="19" customFormat="1" ht="30" customHeight="1" x14ac:dyDescent="0.25">
      <c r="A1107" s="4744"/>
      <c r="B1107" s="4678"/>
      <c r="C1107" s="1211" t="s">
        <v>348</v>
      </c>
      <c r="D1107" s="365">
        <v>44211</v>
      </c>
      <c r="E1107" s="365"/>
      <c r="F1107" s="365"/>
      <c r="G1107" s="15"/>
      <c r="H1107" s="15"/>
      <c r="I1107" s="365"/>
      <c r="J1107" s="412"/>
      <c r="K1107" s="365"/>
      <c r="L1107" s="371"/>
      <c r="M1107" s="4621">
        <v>44444</v>
      </c>
      <c r="N1107" s="387"/>
      <c r="O1107" s="412"/>
      <c r="P1107" s="365"/>
      <c r="Q1107" s="365"/>
      <c r="R1107" s="4615">
        <v>44576</v>
      </c>
      <c r="S1107" s="365"/>
      <c r="T1107" s="412"/>
      <c r="U1107" s="365"/>
      <c r="V1107" s="412"/>
      <c r="W1107" s="365"/>
      <c r="X1107" s="412"/>
      <c r="Y1107" s="4615">
        <v>44444</v>
      </c>
      <c r="Z1107" s="371"/>
      <c r="AA1107" s="371"/>
      <c r="AB1107" s="4647"/>
      <c r="AC1107" s="4647"/>
      <c r="AD1107" s="4647"/>
      <c r="AE1107" s="4647"/>
      <c r="AF1107" s="4647"/>
      <c r="AG1107" s="4647"/>
      <c r="AH1107" s="4647"/>
      <c r="AI1107" s="4647"/>
      <c r="AJ1107" s="4647"/>
      <c r="AK1107" s="4647"/>
      <c r="AL1107" s="4647"/>
      <c r="AM1107" s="4647"/>
      <c r="AN1107" s="4647"/>
      <c r="AO1107" s="4647"/>
      <c r="AP1107" s="4647"/>
      <c r="AQ1107" s="4647"/>
      <c r="AR1107" s="4647"/>
      <c r="AS1107" s="4647"/>
      <c r="AT1107" s="4647"/>
      <c r="AU1107" s="4647"/>
      <c r="AV1107" s="4647"/>
      <c r="AW1107" s="4647"/>
      <c r="AX1107" s="4647"/>
      <c r="AY1107" s="4647"/>
      <c r="AZ1107" s="4647"/>
      <c r="BA1107" s="4647"/>
      <c r="BB1107" s="4647"/>
      <c r="BC1107" s="4647"/>
      <c r="BD1107" s="4647"/>
      <c r="BE1107" s="4647"/>
      <c r="BF1107" s="4647"/>
      <c r="BG1107" s="4647"/>
      <c r="BH1107" s="4647"/>
      <c r="BI1107" s="4647"/>
      <c r="BJ1107" s="4647"/>
      <c r="BK1107" s="4647"/>
      <c r="BL1107" s="4647"/>
      <c r="BM1107" s="4647"/>
      <c r="BN1107" s="4647"/>
      <c r="BO1107" s="4647"/>
      <c r="BP1107" s="4647"/>
      <c r="BQ1107" s="4647"/>
      <c r="BR1107" s="4647"/>
      <c r="BS1107" s="4647"/>
      <c r="BT1107" s="4647"/>
      <c r="BU1107" s="4647"/>
      <c r="BV1107" s="4647"/>
      <c r="BW1107" s="4647"/>
      <c r="BX1107" s="4647"/>
      <c r="BY1107" s="4647"/>
      <c r="BZ1107" s="4647"/>
      <c r="CA1107" s="4647"/>
      <c r="CB1107" s="4647"/>
    </row>
    <row r="1108" spans="1:80" s="19" customFormat="1" ht="30" customHeight="1" x14ac:dyDescent="0.25">
      <c r="A1108" s="4744"/>
      <c r="B1108" s="4678"/>
      <c r="C1108" s="1211" t="s">
        <v>349</v>
      </c>
      <c r="D1108" s="414">
        <v>44201</v>
      </c>
      <c r="E1108" s="414"/>
      <c r="F1108" s="414"/>
      <c r="G1108" s="15"/>
      <c r="H1108" s="15"/>
      <c r="I1108" s="414"/>
      <c r="J1108" s="710"/>
      <c r="K1108" s="414"/>
      <c r="L1108" s="3762"/>
      <c r="M1108" s="4622">
        <v>44433</v>
      </c>
      <c r="N1108" s="414"/>
      <c r="O1108" s="710"/>
      <c r="P1108" s="414"/>
      <c r="Q1108" s="414"/>
      <c r="R1108" s="4565">
        <v>44201</v>
      </c>
      <c r="S1108" s="414"/>
      <c r="T1108" s="710"/>
      <c r="U1108" s="414"/>
      <c r="V1108" s="710"/>
      <c r="W1108" s="414"/>
      <c r="X1108" s="710"/>
      <c r="Y1108" s="4565">
        <v>44433</v>
      </c>
      <c r="Z1108" s="3762"/>
      <c r="AA1108" s="3762"/>
      <c r="AB1108" s="4647"/>
      <c r="AC1108" s="4647"/>
      <c r="AD1108" s="4647"/>
      <c r="AE1108" s="4647"/>
      <c r="AF1108" s="4647"/>
      <c r="AG1108" s="4647"/>
      <c r="AH1108" s="4647"/>
      <c r="AI1108" s="4647"/>
      <c r="AJ1108" s="4647"/>
      <c r="AK1108" s="4647"/>
      <c r="AL1108" s="4647"/>
      <c r="AM1108" s="4647"/>
      <c r="AN1108" s="4647"/>
      <c r="AO1108" s="4647"/>
      <c r="AP1108" s="4647"/>
      <c r="AQ1108" s="4647"/>
      <c r="AR1108" s="4647"/>
      <c r="AS1108" s="4647"/>
      <c r="AT1108" s="4647"/>
      <c r="AU1108" s="4647"/>
      <c r="AV1108" s="4647"/>
      <c r="AW1108" s="4647"/>
      <c r="AX1108" s="4647"/>
      <c r="AY1108" s="4647"/>
      <c r="AZ1108" s="4647"/>
      <c r="BA1108" s="4647"/>
      <c r="BB1108" s="4647"/>
      <c r="BC1108" s="4647"/>
      <c r="BD1108" s="4647"/>
      <c r="BE1108" s="4647"/>
      <c r="BF1108" s="4647"/>
      <c r="BG1108" s="4647"/>
      <c r="BH1108" s="4647"/>
      <c r="BI1108" s="4647"/>
      <c r="BJ1108" s="4647"/>
      <c r="BK1108" s="4647"/>
      <c r="BL1108" s="4647"/>
      <c r="BM1108" s="4647"/>
      <c r="BN1108" s="4647"/>
      <c r="BO1108" s="4647"/>
      <c r="BP1108" s="4647"/>
      <c r="BQ1108" s="4647"/>
      <c r="BR1108" s="4647"/>
      <c r="BS1108" s="4647"/>
      <c r="BT1108" s="4647"/>
      <c r="BU1108" s="4647"/>
      <c r="BV1108" s="4647"/>
      <c r="BW1108" s="4647"/>
      <c r="BX1108" s="4647"/>
      <c r="BY1108" s="4647"/>
      <c r="BZ1108" s="4647"/>
      <c r="CA1108" s="4647"/>
      <c r="CB1108" s="4647"/>
    </row>
    <row r="1109" spans="1:80" ht="30" customHeight="1" x14ac:dyDescent="0.25">
      <c r="A1109" s="4745"/>
      <c r="B1109" s="4745"/>
      <c r="C1109" s="2023" t="s">
        <v>347</v>
      </c>
      <c r="D1109" s="2013">
        <f>D1108-131</f>
        <v>44070</v>
      </c>
      <c r="E1109" s="2013"/>
      <c r="F1109" s="2013"/>
      <c r="I1109" s="2013"/>
      <c r="J1109" s="4627"/>
      <c r="K1109" s="2013"/>
      <c r="L1109" s="3849"/>
      <c r="M1109" s="4623">
        <f>M1108-132</f>
        <v>44301</v>
      </c>
      <c r="N1109" s="2013"/>
      <c r="O1109" s="4627"/>
      <c r="P1109" s="2013"/>
      <c r="Q1109" s="2013"/>
      <c r="R1109" s="4616">
        <f>R1108-131</f>
        <v>44070</v>
      </c>
      <c r="S1109" s="2013"/>
      <c r="T1109" s="4627"/>
      <c r="U1109" s="2013"/>
      <c r="V1109" s="4627"/>
      <c r="W1109" s="2013"/>
      <c r="X1109" s="4627"/>
      <c r="Y1109" s="4616">
        <f>Y1108-132</f>
        <v>44301</v>
      </c>
      <c r="Z1109" s="3849"/>
      <c r="AA1109" s="3849"/>
      <c r="AB1109" s="4647"/>
      <c r="AC1109" s="4647"/>
      <c r="AD1109" s="4647"/>
      <c r="AE1109" s="4647"/>
      <c r="AF1109" s="4647"/>
      <c r="AG1109" s="4647"/>
      <c r="AH1109" s="4647"/>
      <c r="AI1109" s="4647"/>
      <c r="AJ1109" s="4647"/>
      <c r="AK1109" s="4647"/>
      <c r="AL1109" s="4647"/>
      <c r="AM1109" s="4647"/>
      <c r="AN1109" s="4647"/>
      <c r="AO1109" s="4647"/>
      <c r="AP1109" s="4647"/>
      <c r="AQ1109" s="4647"/>
      <c r="AR1109" s="4647"/>
      <c r="AS1109" s="4647"/>
      <c r="AT1109" s="4647"/>
      <c r="AU1109" s="4647"/>
      <c r="AV1109" s="4647"/>
      <c r="AW1109" s="4647"/>
      <c r="AX1109" s="4647"/>
      <c r="AY1109" s="4647"/>
      <c r="AZ1109" s="4647"/>
      <c r="BA1109" s="4647"/>
      <c r="BB1109" s="4647"/>
      <c r="BC1109" s="4647"/>
      <c r="BD1109" s="4647"/>
      <c r="BE1109" s="4647"/>
      <c r="BF1109" s="4647"/>
      <c r="BG1109" s="4647"/>
      <c r="BH1109" s="4647"/>
      <c r="BI1109" s="4647"/>
      <c r="BJ1109" s="4647"/>
      <c r="BK1109" s="4647"/>
      <c r="BL1109" s="4647"/>
      <c r="BM1109" s="4647"/>
      <c r="BN1109" s="4647"/>
      <c r="BO1109" s="4647"/>
      <c r="BP1109" s="4647"/>
      <c r="BQ1109" s="4647"/>
      <c r="BR1109" s="4647"/>
      <c r="BS1109" s="4647"/>
      <c r="BT1109" s="4647"/>
      <c r="BU1109" s="4647"/>
      <c r="BV1109" s="4647"/>
      <c r="BW1109" s="4647"/>
      <c r="BX1109" s="4647"/>
      <c r="BY1109" s="4647"/>
      <c r="BZ1109" s="4647"/>
      <c r="CA1109" s="4647"/>
      <c r="CB1109" s="4647"/>
    </row>
    <row r="1110" spans="1:80" ht="30" customHeight="1" x14ac:dyDescent="0.25">
      <c r="A1110" s="4745"/>
      <c r="B1110" s="4745"/>
      <c r="C1110" s="2023" t="s">
        <v>346</v>
      </c>
      <c r="D1110" s="2013">
        <f>D1109-7</f>
        <v>44063</v>
      </c>
      <c r="E1110" s="2013"/>
      <c r="F1110" s="2013"/>
      <c r="I1110" s="2013"/>
      <c r="J1110" s="4627"/>
      <c r="K1110" s="2013"/>
      <c r="L1110" s="3849"/>
      <c r="M1110" s="4623">
        <f>M1109-7</f>
        <v>44294</v>
      </c>
      <c r="N1110" s="2013"/>
      <c r="O1110" s="4627"/>
      <c r="P1110" s="2013"/>
      <c r="Q1110" s="2013"/>
      <c r="R1110" s="4616">
        <f>R1109-7</f>
        <v>44063</v>
      </c>
      <c r="S1110" s="2013"/>
      <c r="T1110" s="4627"/>
      <c r="U1110" s="2013"/>
      <c r="V1110" s="4627"/>
      <c r="W1110" s="2013"/>
      <c r="X1110" s="4627"/>
      <c r="Y1110" s="4616">
        <f>Y1109-7</f>
        <v>44294</v>
      </c>
      <c r="Z1110" s="3849"/>
      <c r="AA1110" s="3849"/>
      <c r="AB1110" s="4647"/>
      <c r="AC1110" s="4647"/>
      <c r="AD1110" s="4647"/>
      <c r="AE1110" s="4647"/>
      <c r="AF1110" s="4647"/>
      <c r="AG1110" s="4647"/>
      <c r="AH1110" s="4647"/>
      <c r="AI1110" s="4647"/>
      <c r="AJ1110" s="4647"/>
      <c r="AK1110" s="4647"/>
      <c r="AL1110" s="4647"/>
      <c r="AM1110" s="4647"/>
      <c r="AN1110" s="4647"/>
      <c r="AO1110" s="4647"/>
      <c r="AP1110" s="4647"/>
      <c r="AQ1110" s="4647"/>
      <c r="AR1110" s="4647"/>
      <c r="AS1110" s="4647"/>
      <c r="AT1110" s="4647"/>
      <c r="AU1110" s="4647"/>
      <c r="AV1110" s="4647"/>
      <c r="AW1110" s="4647"/>
      <c r="AX1110" s="4647"/>
      <c r="AY1110" s="4647"/>
      <c r="AZ1110" s="4647"/>
      <c r="BA1110" s="4647"/>
      <c r="BB1110" s="4647"/>
      <c r="BC1110" s="4647"/>
      <c r="BD1110" s="4647"/>
      <c r="BE1110" s="4647"/>
      <c r="BF1110" s="4647"/>
      <c r="BG1110" s="4647"/>
      <c r="BH1110" s="4647"/>
      <c r="BI1110" s="4647"/>
      <c r="BJ1110" s="4647"/>
      <c r="BK1110" s="4647"/>
      <c r="BL1110" s="4647"/>
      <c r="BM1110" s="4647"/>
      <c r="BN1110" s="4647"/>
      <c r="BO1110" s="4647"/>
      <c r="BP1110" s="4647"/>
      <c r="BQ1110" s="4647"/>
      <c r="BR1110" s="4647"/>
      <c r="BS1110" s="4647"/>
      <c r="BT1110" s="4647"/>
      <c r="BU1110" s="4647"/>
      <c r="BV1110" s="4647"/>
      <c r="BW1110" s="4647"/>
      <c r="BX1110" s="4647"/>
      <c r="BY1110" s="4647"/>
      <c r="BZ1110" s="4647"/>
      <c r="CA1110" s="4647"/>
      <c r="CB1110" s="4647"/>
    </row>
    <row r="1111" spans="1:80" ht="30" customHeight="1" x14ac:dyDescent="0.25">
      <c r="A1111" s="4745"/>
      <c r="B1111" s="4745"/>
      <c r="C1111" s="1211" t="s">
        <v>351</v>
      </c>
      <c r="D1111" s="414">
        <f>D1110-7</f>
        <v>44056</v>
      </c>
      <c r="E1111" s="414"/>
      <c r="F1111" s="414"/>
      <c r="I1111" s="414"/>
      <c r="J1111" s="710"/>
      <c r="K1111" s="414"/>
      <c r="L1111" s="3762"/>
      <c r="M1111" s="4622">
        <f>M1110-7</f>
        <v>44287</v>
      </c>
      <c r="N1111" s="414"/>
      <c r="O1111" s="710"/>
      <c r="P1111" s="414"/>
      <c r="Q1111" s="414"/>
      <c r="R1111" s="4565">
        <f>R1110-7</f>
        <v>44056</v>
      </c>
      <c r="S1111" s="414"/>
      <c r="T1111" s="710"/>
      <c r="U1111" s="414"/>
      <c r="V1111" s="710"/>
      <c r="W1111" s="414"/>
      <c r="X1111" s="710"/>
      <c r="Y1111" s="4565">
        <f>Y1110-7</f>
        <v>44287</v>
      </c>
      <c r="Z1111" s="3762"/>
      <c r="AA1111" s="3762"/>
      <c r="AB1111" s="4647"/>
      <c r="AC1111" s="4647"/>
      <c r="AD1111" s="4647"/>
      <c r="AE1111" s="4647"/>
      <c r="AF1111" s="4647"/>
      <c r="AG1111" s="4647"/>
      <c r="AH1111" s="4647"/>
      <c r="AI1111" s="4647"/>
      <c r="AJ1111" s="4647"/>
      <c r="AK1111" s="4647"/>
      <c r="AL1111" s="4647"/>
      <c r="AM1111" s="4647"/>
      <c r="AN1111" s="4647"/>
      <c r="AO1111" s="4647"/>
      <c r="AP1111" s="4647"/>
      <c r="AQ1111" s="4647"/>
      <c r="AR1111" s="4647"/>
      <c r="AS1111" s="4647"/>
      <c r="AT1111" s="4647"/>
      <c r="AU1111" s="4647"/>
      <c r="AV1111" s="4647"/>
      <c r="AW1111" s="4647"/>
      <c r="AX1111" s="4647"/>
      <c r="AY1111" s="4647"/>
      <c r="AZ1111" s="4647"/>
      <c r="BA1111" s="4647"/>
      <c r="BB1111" s="4647"/>
      <c r="BC1111" s="4647"/>
      <c r="BD1111" s="4647"/>
      <c r="BE1111" s="4647"/>
      <c r="BF1111" s="4647"/>
      <c r="BG1111" s="4647"/>
      <c r="BH1111" s="4647"/>
      <c r="BI1111" s="4647"/>
      <c r="BJ1111" s="4647"/>
      <c r="BK1111" s="4647"/>
      <c r="BL1111" s="4647"/>
      <c r="BM1111" s="4647"/>
      <c r="BN1111" s="4647"/>
      <c r="BO1111" s="4647"/>
      <c r="BP1111" s="4647"/>
      <c r="BQ1111" s="4647"/>
      <c r="BR1111" s="4647"/>
      <c r="BS1111" s="4647"/>
      <c r="BT1111" s="4647"/>
      <c r="BU1111" s="4647"/>
      <c r="BV1111" s="4647"/>
      <c r="BW1111" s="4647"/>
      <c r="BX1111" s="4647"/>
      <c r="BY1111" s="4647"/>
      <c r="BZ1111" s="4647"/>
      <c r="CA1111" s="4647"/>
      <c r="CB1111" s="4647"/>
    </row>
    <row r="1112" spans="1:80" ht="30" customHeight="1" x14ac:dyDescent="0.25">
      <c r="A1112" s="4745"/>
      <c r="B1112" s="4745"/>
      <c r="C1112" s="1211" t="s">
        <v>4</v>
      </c>
      <c r="D1112" s="414">
        <f>D1111-14</f>
        <v>44042</v>
      </c>
      <c r="E1112" s="414"/>
      <c r="F1112" s="414"/>
      <c r="I1112" s="414"/>
      <c r="J1112" s="710"/>
      <c r="K1112" s="414"/>
      <c r="L1112" s="3762"/>
      <c r="M1112" s="4622">
        <f>M1111-14</f>
        <v>44273</v>
      </c>
      <c r="N1112" s="414"/>
      <c r="O1112" s="710"/>
      <c r="P1112" s="414"/>
      <c r="Q1112" s="414"/>
      <c r="R1112" s="4565">
        <f>R1111-14</f>
        <v>44042</v>
      </c>
      <c r="S1112" s="414"/>
      <c r="T1112" s="710"/>
      <c r="U1112" s="414"/>
      <c r="V1112" s="710"/>
      <c r="W1112" s="414"/>
      <c r="X1112" s="710"/>
      <c r="Y1112" s="4565">
        <f>Y1111-14</f>
        <v>44273</v>
      </c>
      <c r="Z1112" s="3762"/>
      <c r="AA1112" s="3762"/>
      <c r="AB1112" s="4647"/>
      <c r="AC1112" s="4647"/>
      <c r="AD1112" s="4647"/>
      <c r="AE1112" s="4647"/>
      <c r="AF1112" s="4647"/>
      <c r="AG1112" s="4647"/>
      <c r="AH1112" s="4647"/>
      <c r="AI1112" s="4647"/>
      <c r="AJ1112" s="4647"/>
      <c r="AK1112" s="4647"/>
      <c r="AL1112" s="4647"/>
      <c r="AM1112" s="4647"/>
      <c r="AN1112" s="4647"/>
      <c r="AO1112" s="4647"/>
      <c r="AP1112" s="4647"/>
      <c r="AQ1112" s="4647"/>
      <c r="AR1112" s="4647"/>
      <c r="AS1112" s="4647"/>
      <c r="AT1112" s="4647"/>
      <c r="AU1112" s="4647"/>
      <c r="AV1112" s="4647"/>
      <c r="AW1112" s="4647"/>
      <c r="AX1112" s="4647"/>
      <c r="AY1112" s="4647"/>
      <c r="AZ1112" s="4647"/>
      <c r="BA1112" s="4647"/>
      <c r="BB1112" s="4647"/>
      <c r="BC1112" s="4647"/>
      <c r="BD1112" s="4647"/>
      <c r="BE1112" s="4647"/>
      <c r="BF1112" s="4647"/>
      <c r="BG1112" s="4647"/>
      <c r="BH1112" s="4647"/>
      <c r="BI1112" s="4647"/>
      <c r="BJ1112" s="4647"/>
      <c r="BK1112" s="4647"/>
      <c r="BL1112" s="4647"/>
      <c r="BM1112" s="4647"/>
      <c r="BN1112" s="4647"/>
      <c r="BO1112" s="4647"/>
      <c r="BP1112" s="4647"/>
      <c r="BQ1112" s="4647"/>
      <c r="BR1112" s="4647"/>
      <c r="BS1112" s="4647"/>
      <c r="BT1112" s="4647"/>
      <c r="BU1112" s="4647"/>
      <c r="BV1112" s="4647"/>
      <c r="BW1112" s="4647"/>
      <c r="BX1112" s="4647"/>
      <c r="BY1112" s="4647"/>
      <c r="BZ1112" s="4647"/>
      <c r="CA1112" s="4647"/>
      <c r="CB1112" s="4647"/>
    </row>
    <row r="1113" spans="1:80" ht="30" customHeight="1" x14ac:dyDescent="0.25">
      <c r="A1113" s="4745"/>
      <c r="B1113" s="4745"/>
      <c r="C1113" s="1211" t="s">
        <v>354</v>
      </c>
      <c r="D1113" s="414">
        <f>D1112-4</f>
        <v>44038</v>
      </c>
      <c r="E1113" s="414"/>
      <c r="F1113" s="414"/>
      <c r="I1113" s="414"/>
      <c r="J1113" s="710"/>
      <c r="K1113" s="414"/>
      <c r="L1113" s="3762"/>
      <c r="M1113" s="4622">
        <f>M1112-4</f>
        <v>44269</v>
      </c>
      <c r="N1113" s="414"/>
      <c r="O1113" s="710"/>
      <c r="P1113" s="414"/>
      <c r="Q1113" s="414"/>
      <c r="R1113" s="4565">
        <f>R1112-4</f>
        <v>44038</v>
      </c>
      <c r="S1113" s="414"/>
      <c r="T1113" s="710"/>
      <c r="U1113" s="414"/>
      <c r="V1113" s="710"/>
      <c r="W1113" s="414"/>
      <c r="X1113" s="710"/>
      <c r="Y1113" s="4565">
        <f>Y1112-4</f>
        <v>44269</v>
      </c>
      <c r="Z1113" s="3762"/>
      <c r="AA1113" s="3762"/>
      <c r="AB1113" s="4647"/>
      <c r="AC1113" s="4647"/>
      <c r="AD1113" s="4647"/>
      <c r="AE1113" s="4647"/>
      <c r="AF1113" s="4647"/>
      <c r="AG1113" s="4647"/>
      <c r="AH1113" s="4647"/>
      <c r="AI1113" s="4647"/>
      <c r="AJ1113" s="4647"/>
      <c r="AK1113" s="4647"/>
      <c r="AL1113" s="4647"/>
      <c r="AM1113" s="4647"/>
      <c r="AN1113" s="4647"/>
      <c r="AO1113" s="4647"/>
      <c r="AP1113" s="4647"/>
      <c r="AQ1113" s="4647"/>
      <c r="AR1113" s="4647"/>
      <c r="AS1113" s="4647"/>
      <c r="AT1113" s="4647"/>
      <c r="AU1113" s="4647"/>
      <c r="AV1113" s="4647"/>
      <c r="AW1113" s="4647"/>
      <c r="AX1113" s="4647"/>
      <c r="AY1113" s="4647"/>
      <c r="AZ1113" s="4647"/>
      <c r="BA1113" s="4647"/>
      <c r="BB1113" s="4647"/>
      <c r="BC1113" s="4647"/>
      <c r="BD1113" s="4647"/>
      <c r="BE1113" s="4647"/>
      <c r="BF1113" s="4647"/>
      <c r="BG1113" s="4647"/>
      <c r="BH1113" s="4647"/>
      <c r="BI1113" s="4647"/>
      <c r="BJ1113" s="4647"/>
      <c r="BK1113" s="4647"/>
      <c r="BL1113" s="4647"/>
      <c r="BM1113" s="4647"/>
      <c r="BN1113" s="4647"/>
      <c r="BO1113" s="4647"/>
      <c r="BP1113" s="4647"/>
      <c r="BQ1113" s="4647"/>
      <c r="BR1113" s="4647"/>
      <c r="BS1113" s="4647"/>
      <c r="BT1113" s="4647"/>
      <c r="BU1113" s="4647"/>
      <c r="BV1113" s="4647"/>
      <c r="BW1113" s="4647"/>
      <c r="BX1113" s="4647"/>
      <c r="BY1113" s="4647"/>
      <c r="BZ1113" s="4647"/>
      <c r="CA1113" s="4647"/>
      <c r="CB1113" s="4647"/>
    </row>
    <row r="1114" spans="1:80" ht="30" customHeight="1" x14ac:dyDescent="0.25">
      <c r="A1114" s="4745"/>
      <c r="B1114" s="4745"/>
      <c r="C1114" s="2073" t="s">
        <v>121</v>
      </c>
      <c r="D1114" s="2066">
        <f>D1113-4</f>
        <v>44034</v>
      </c>
      <c r="E1114" s="1877"/>
      <c r="F1114" s="1877"/>
      <c r="I1114" s="2066"/>
      <c r="J1114" s="4628"/>
      <c r="K1114" s="2066"/>
      <c r="L1114" s="3764"/>
      <c r="M1114" s="4624">
        <f>M1113-4</f>
        <v>44265</v>
      </c>
      <c r="N1114" s="2066"/>
      <c r="O1114" s="4628"/>
      <c r="P1114" s="2066"/>
      <c r="Q1114" s="2066"/>
      <c r="R1114" s="4617">
        <f>R1113-4</f>
        <v>44034</v>
      </c>
      <c r="S1114" s="2066"/>
      <c r="T1114" s="4628"/>
      <c r="U1114" s="2066"/>
      <c r="V1114" s="4628"/>
      <c r="W1114" s="2066"/>
      <c r="X1114" s="4628"/>
      <c r="Y1114" s="4617">
        <f>Y1113-4</f>
        <v>44265</v>
      </c>
      <c r="Z1114" s="3764"/>
      <c r="AA1114" s="3764"/>
      <c r="AB1114" s="4647"/>
      <c r="AC1114" s="4647"/>
      <c r="AD1114" s="4647"/>
      <c r="AE1114" s="4647"/>
      <c r="AF1114" s="4647"/>
      <c r="AG1114" s="4647"/>
      <c r="AH1114" s="4647"/>
      <c r="AI1114" s="4647"/>
      <c r="AJ1114" s="4647"/>
      <c r="AK1114" s="4647"/>
      <c r="AL1114" s="4647"/>
      <c r="AM1114" s="4647"/>
      <c r="AN1114" s="4647"/>
      <c r="AO1114" s="4647"/>
      <c r="AP1114" s="4647"/>
      <c r="AQ1114" s="4647"/>
      <c r="AR1114" s="4647"/>
      <c r="AS1114" s="4647"/>
      <c r="AT1114" s="4647"/>
      <c r="AU1114" s="4647"/>
      <c r="AV1114" s="4647"/>
      <c r="AW1114" s="4647"/>
      <c r="AX1114" s="4647"/>
      <c r="AY1114" s="4647"/>
      <c r="AZ1114" s="4647"/>
      <c r="BA1114" s="4647"/>
      <c r="BB1114" s="4647"/>
      <c r="BC1114" s="4647"/>
      <c r="BD1114" s="4647"/>
      <c r="BE1114" s="4647"/>
      <c r="BF1114" s="4647"/>
      <c r="BG1114" s="4647"/>
      <c r="BH1114" s="4647"/>
      <c r="BI1114" s="4647"/>
      <c r="BJ1114" s="4647"/>
      <c r="BK1114" s="4647"/>
      <c r="BL1114" s="4647"/>
      <c r="BM1114" s="4647"/>
      <c r="BN1114" s="4647"/>
      <c r="BO1114" s="4647"/>
      <c r="BP1114" s="4647"/>
      <c r="BQ1114" s="4647"/>
      <c r="BR1114" s="4647"/>
      <c r="BS1114" s="4647"/>
      <c r="BT1114" s="4647"/>
      <c r="BU1114" s="4647"/>
      <c r="BV1114" s="4647"/>
      <c r="BW1114" s="4647"/>
      <c r="BX1114" s="4647"/>
      <c r="BY1114" s="4647"/>
      <c r="BZ1114" s="4647"/>
      <c r="CA1114" s="4647"/>
      <c r="CB1114" s="4647"/>
    </row>
    <row r="1115" spans="1:80" s="206" customFormat="1" ht="30" customHeight="1" x14ac:dyDescent="0.25">
      <c r="A1115" s="4745"/>
      <c r="B1115" s="4745"/>
      <c r="C1115" s="2073" t="s">
        <v>352</v>
      </c>
      <c r="D1115" s="2066">
        <f>D1114-1</f>
        <v>44033</v>
      </c>
      <c r="E1115" s="1877"/>
      <c r="F1115" s="1877"/>
      <c r="G1115" s="15"/>
      <c r="H1115" s="15"/>
      <c r="I1115" s="2066"/>
      <c r="J1115" s="4628"/>
      <c r="K1115" s="2066"/>
      <c r="L1115" s="3764"/>
      <c r="M1115" s="4624">
        <f>M1114-1</f>
        <v>44264</v>
      </c>
      <c r="N1115" s="2066"/>
      <c r="O1115" s="4628"/>
      <c r="P1115" s="2066"/>
      <c r="Q1115" s="2066"/>
      <c r="R1115" s="4617">
        <f>R1114-1</f>
        <v>44033</v>
      </c>
      <c r="S1115" s="2066"/>
      <c r="T1115" s="4628"/>
      <c r="U1115" s="2066"/>
      <c r="V1115" s="4628"/>
      <c r="W1115" s="2066"/>
      <c r="X1115" s="4628"/>
      <c r="Y1115" s="4617">
        <f>Y1114-1</f>
        <v>44264</v>
      </c>
      <c r="Z1115" s="3764"/>
      <c r="AA1115" s="3764"/>
      <c r="AB1115" s="4647"/>
      <c r="AC1115" s="4647"/>
      <c r="AD1115" s="4647"/>
      <c r="AE1115" s="4647"/>
      <c r="AF1115" s="4647"/>
      <c r="AG1115" s="4647"/>
      <c r="AH1115" s="4647"/>
      <c r="AI1115" s="4647"/>
      <c r="AJ1115" s="4647"/>
      <c r="AK1115" s="4647"/>
      <c r="AL1115" s="4647"/>
      <c r="AM1115" s="4647"/>
      <c r="AN1115" s="4647"/>
      <c r="AO1115" s="4647"/>
      <c r="AP1115" s="4647"/>
      <c r="AQ1115" s="4647"/>
      <c r="AR1115" s="4647"/>
      <c r="AS1115" s="4647"/>
      <c r="AT1115" s="4647"/>
      <c r="AU1115" s="4647"/>
      <c r="AV1115" s="4647"/>
      <c r="AW1115" s="4647"/>
      <c r="AX1115" s="4647"/>
      <c r="AY1115" s="4647"/>
      <c r="AZ1115" s="4647"/>
      <c r="BA1115" s="4647"/>
      <c r="BB1115" s="4647"/>
      <c r="BC1115" s="4647"/>
      <c r="BD1115" s="4647"/>
      <c r="BE1115" s="4647"/>
      <c r="BF1115" s="4647"/>
      <c r="BG1115" s="4647"/>
      <c r="BH1115" s="4647"/>
      <c r="BI1115" s="4647"/>
      <c r="BJ1115" s="4647"/>
      <c r="BK1115" s="4647"/>
      <c r="BL1115" s="4647"/>
      <c r="BM1115" s="4647"/>
      <c r="BN1115" s="4647"/>
      <c r="BO1115" s="4647"/>
      <c r="BP1115" s="4647"/>
      <c r="BQ1115" s="4647"/>
      <c r="BR1115" s="4647"/>
      <c r="BS1115" s="4647"/>
      <c r="BT1115" s="4647"/>
      <c r="BU1115" s="4647"/>
      <c r="BV1115" s="4647"/>
      <c r="BW1115" s="4647"/>
      <c r="BX1115" s="4647"/>
      <c r="BY1115" s="4647"/>
      <c r="BZ1115" s="4647"/>
      <c r="CA1115" s="4647"/>
      <c r="CB1115" s="4647"/>
    </row>
    <row r="1116" spans="1:80" s="206" customFormat="1" ht="30" customHeight="1" x14ac:dyDescent="0.25">
      <c r="A1116" s="4745"/>
      <c r="B1116" s="4745"/>
      <c r="C1116" s="2872" t="s">
        <v>629</v>
      </c>
      <c r="D1116" s="4207">
        <v>44048</v>
      </c>
      <c r="E1116" s="537"/>
      <c r="F1116" s="537"/>
      <c r="G1116" s="15"/>
      <c r="H1116" s="15"/>
      <c r="I1116" s="4208"/>
      <c r="J1116" s="4209"/>
      <c r="K1116" s="4208"/>
      <c r="L1116" s="4209"/>
      <c r="M1116" s="4618">
        <f>K69</f>
        <v>44251</v>
      </c>
      <c r="N1116" s="4208"/>
      <c r="O1116" s="4209"/>
      <c r="P1116" s="4208"/>
      <c r="Q1116" s="4208"/>
      <c r="R1116" s="4618">
        <f>O69</f>
        <v>44377</v>
      </c>
      <c r="S1116" s="4208"/>
      <c r="T1116" s="4207"/>
      <c r="U1116" s="4208"/>
      <c r="V1116" s="4209"/>
      <c r="W1116" s="4208"/>
      <c r="X1116" s="4209"/>
      <c r="Y1116" s="4653">
        <f>W69</f>
        <v>44622</v>
      </c>
      <c r="Z1116" s="4210"/>
      <c r="AA1116" s="4208"/>
      <c r="AB1116" s="4647"/>
      <c r="AC1116" s="4647"/>
      <c r="AD1116" s="4647"/>
      <c r="AE1116" s="4647"/>
      <c r="AF1116" s="4647"/>
      <c r="AG1116" s="4647"/>
      <c r="AH1116" s="4647"/>
      <c r="AI1116" s="4647"/>
      <c r="AJ1116" s="4647"/>
      <c r="AK1116" s="4647"/>
      <c r="AL1116" s="4647"/>
      <c r="AM1116" s="4647"/>
      <c r="AN1116" s="4647"/>
      <c r="AO1116" s="4647"/>
      <c r="AP1116" s="4647"/>
      <c r="AQ1116" s="4647"/>
      <c r="AR1116" s="4647"/>
      <c r="AS1116" s="4647"/>
      <c r="AT1116" s="4647"/>
      <c r="AU1116" s="4647"/>
      <c r="AV1116" s="4647"/>
      <c r="AW1116" s="4647"/>
      <c r="AX1116" s="4647"/>
      <c r="AY1116" s="4647"/>
      <c r="AZ1116" s="4647"/>
      <c r="BA1116" s="4647"/>
      <c r="BB1116" s="4647"/>
      <c r="BC1116" s="4647"/>
      <c r="BD1116" s="4647"/>
      <c r="BE1116" s="4647"/>
      <c r="BF1116" s="4647"/>
      <c r="BG1116" s="4647"/>
      <c r="BH1116" s="4647"/>
      <c r="BI1116" s="4647"/>
      <c r="BJ1116" s="4647"/>
      <c r="BK1116" s="4647"/>
      <c r="BL1116" s="4647"/>
      <c r="BM1116" s="4647"/>
      <c r="BN1116" s="4647"/>
      <c r="BO1116" s="4647"/>
      <c r="BP1116" s="4647"/>
      <c r="BQ1116" s="4647"/>
      <c r="BR1116" s="4647"/>
      <c r="BS1116" s="4647"/>
      <c r="BT1116" s="4647"/>
      <c r="BU1116" s="4647"/>
      <c r="BV1116" s="4647"/>
      <c r="BW1116" s="4647"/>
      <c r="BX1116" s="4647"/>
      <c r="BY1116" s="4647"/>
      <c r="BZ1116" s="4647"/>
      <c r="CA1116" s="4647"/>
      <c r="CB1116" s="4647"/>
    </row>
    <row r="1117" spans="1:80" s="206" customFormat="1" ht="30" customHeight="1" x14ac:dyDescent="0.25">
      <c r="A1117" s="4745"/>
      <c r="B1117" s="4745"/>
      <c r="C1117" s="3595" t="s">
        <v>355</v>
      </c>
      <c r="D1117" s="414">
        <f>D1115-9</f>
        <v>44024</v>
      </c>
      <c r="E1117" s="537"/>
      <c r="F1117" s="537"/>
      <c r="G1117" s="15"/>
      <c r="H1117" s="15"/>
      <c r="I1117" s="414"/>
      <c r="J1117" s="710"/>
      <c r="K1117" s="414"/>
      <c r="L1117" s="3762"/>
      <c r="M1117" s="4622">
        <f>M1115-9</f>
        <v>44255</v>
      </c>
      <c r="N1117" s="414"/>
      <c r="O1117" s="710"/>
      <c r="P1117" s="414"/>
      <c r="Q1117" s="414"/>
      <c r="R1117" s="4565">
        <f>R1115-9</f>
        <v>44024</v>
      </c>
      <c r="S1117" s="414"/>
      <c r="T1117" s="710"/>
      <c r="U1117" s="414"/>
      <c r="V1117" s="710"/>
      <c r="W1117" s="414"/>
      <c r="X1117" s="710"/>
      <c r="Y1117" s="4565">
        <f>Y1115-9</f>
        <v>44255</v>
      </c>
      <c r="Z1117" s="3762"/>
      <c r="AA1117" s="3762"/>
      <c r="AB1117" s="4647"/>
      <c r="AC1117" s="4647"/>
      <c r="AD1117" s="4647"/>
      <c r="AE1117" s="4647"/>
      <c r="AF1117" s="4647"/>
      <c r="AG1117" s="4647"/>
      <c r="AH1117" s="4647"/>
      <c r="AI1117" s="4647"/>
      <c r="AJ1117" s="4647"/>
      <c r="AK1117" s="4647"/>
      <c r="AL1117" s="4647"/>
      <c r="AM1117" s="4647"/>
      <c r="AN1117" s="4647"/>
      <c r="AO1117" s="4647"/>
      <c r="AP1117" s="4647"/>
      <c r="AQ1117" s="4647"/>
      <c r="AR1117" s="4647"/>
      <c r="AS1117" s="4647"/>
      <c r="AT1117" s="4647"/>
      <c r="AU1117" s="4647"/>
      <c r="AV1117" s="4647"/>
      <c r="AW1117" s="4647"/>
      <c r="AX1117" s="4647"/>
      <c r="AY1117" s="4647"/>
      <c r="AZ1117" s="4647"/>
      <c r="BA1117" s="4647"/>
      <c r="BB1117" s="4647"/>
      <c r="BC1117" s="4647"/>
      <c r="BD1117" s="4647"/>
      <c r="BE1117" s="4647"/>
      <c r="BF1117" s="4647"/>
      <c r="BG1117" s="4647"/>
      <c r="BH1117" s="4647"/>
      <c r="BI1117" s="4647"/>
      <c r="BJ1117" s="4647"/>
      <c r="BK1117" s="4647"/>
      <c r="BL1117" s="4647"/>
      <c r="BM1117" s="4647"/>
      <c r="BN1117" s="4647"/>
      <c r="BO1117" s="4647"/>
      <c r="BP1117" s="4647"/>
      <c r="BQ1117" s="4647"/>
      <c r="BR1117" s="4647"/>
      <c r="BS1117" s="4647"/>
      <c r="BT1117" s="4647"/>
      <c r="BU1117" s="4647"/>
      <c r="BV1117" s="4647"/>
      <c r="BW1117" s="4647"/>
      <c r="BX1117" s="4647"/>
      <c r="BY1117" s="4647"/>
      <c r="BZ1117" s="4647"/>
      <c r="CA1117" s="4647"/>
      <c r="CB1117" s="4647"/>
    </row>
    <row r="1118" spans="1:80" ht="30" customHeight="1" x14ac:dyDescent="0.25">
      <c r="A1118" s="4745"/>
      <c r="B1118" s="4745"/>
      <c r="C1118" s="3595" t="s">
        <v>553</v>
      </c>
      <c r="D1118" s="414">
        <f>D1117-5</f>
        <v>44019</v>
      </c>
      <c r="E1118" s="537"/>
      <c r="F1118" s="537"/>
      <c r="I1118" s="414"/>
      <c r="J1118" s="710"/>
      <c r="K1118" s="414"/>
      <c r="L1118" s="3762"/>
      <c r="M1118" s="4622">
        <f>M1117-5</f>
        <v>44250</v>
      </c>
      <c r="N1118" s="414"/>
      <c r="O1118" s="710"/>
      <c r="P1118" s="414"/>
      <c r="Q1118" s="414"/>
      <c r="R1118" s="4565">
        <f>R1117-5</f>
        <v>44019</v>
      </c>
      <c r="S1118" s="414"/>
      <c r="T1118" s="710"/>
      <c r="U1118" s="414"/>
      <c r="V1118" s="710"/>
      <c r="W1118" s="414"/>
      <c r="X1118" s="710"/>
      <c r="Y1118" s="4565">
        <f>Y1117-5</f>
        <v>44250</v>
      </c>
      <c r="Z1118" s="3762"/>
      <c r="AA1118" s="3762"/>
      <c r="AB1118" s="4647"/>
      <c r="AC1118" s="4647"/>
      <c r="AD1118" s="4647"/>
      <c r="AE1118" s="4647"/>
      <c r="AF1118" s="4647"/>
      <c r="AG1118" s="4647"/>
      <c r="AH1118" s="4647"/>
      <c r="AI1118" s="4647"/>
      <c r="AJ1118" s="4647"/>
      <c r="AK1118" s="4647"/>
      <c r="AL1118" s="4647"/>
      <c r="AM1118" s="4647"/>
      <c r="AN1118" s="4647"/>
      <c r="AO1118" s="4647"/>
      <c r="AP1118" s="4647"/>
      <c r="AQ1118" s="4647"/>
      <c r="AR1118" s="4647"/>
      <c r="AS1118" s="4647"/>
      <c r="AT1118" s="4647"/>
      <c r="AU1118" s="4647"/>
      <c r="AV1118" s="4647"/>
      <c r="AW1118" s="4647"/>
      <c r="AX1118" s="4647"/>
      <c r="AY1118" s="4647"/>
      <c r="AZ1118" s="4647"/>
      <c r="BA1118" s="4647"/>
      <c r="BB1118" s="4647"/>
      <c r="BC1118" s="4647"/>
      <c r="BD1118" s="4647"/>
      <c r="BE1118" s="4647"/>
      <c r="BF1118" s="4647"/>
      <c r="BG1118" s="4647"/>
      <c r="BH1118" s="4647"/>
      <c r="BI1118" s="4647"/>
      <c r="BJ1118" s="4647"/>
      <c r="BK1118" s="4647"/>
      <c r="BL1118" s="4647"/>
      <c r="BM1118" s="4647"/>
      <c r="BN1118" s="4647"/>
      <c r="BO1118" s="4647"/>
      <c r="BP1118" s="4647"/>
      <c r="BQ1118" s="4647"/>
      <c r="BR1118" s="4647"/>
      <c r="BS1118" s="4647"/>
      <c r="BT1118" s="4647"/>
      <c r="BU1118" s="4647"/>
      <c r="BV1118" s="4647"/>
      <c r="BW1118" s="4647"/>
      <c r="BX1118" s="4647"/>
      <c r="BY1118" s="4647"/>
      <c r="BZ1118" s="4647"/>
      <c r="CA1118" s="4647"/>
      <c r="CB1118" s="4647"/>
    </row>
    <row r="1119" spans="1:80" ht="30" customHeight="1" x14ac:dyDescent="0.25">
      <c r="A1119" s="4745"/>
      <c r="B1119" s="4745"/>
      <c r="C1119" s="4453" t="s">
        <v>554</v>
      </c>
      <c r="D1119" s="4454">
        <f>D1118-37</f>
        <v>43982</v>
      </c>
      <c r="E1119" s="4455"/>
      <c r="F1119" s="4455"/>
      <c r="I1119" s="4454"/>
      <c r="J1119" s="4629"/>
      <c r="K1119" s="4454"/>
      <c r="L1119" s="4456"/>
      <c r="M1119" s="4625">
        <f>M1118-38</f>
        <v>44212</v>
      </c>
      <c r="N1119" s="4454"/>
      <c r="O1119" s="4629"/>
      <c r="P1119" s="4454"/>
      <c r="Q1119" s="4454"/>
      <c r="R1119" s="4619">
        <f>R1118-37</f>
        <v>43982</v>
      </c>
      <c r="S1119" s="4454"/>
      <c r="T1119" s="4629"/>
      <c r="U1119" s="4454"/>
      <c r="V1119" s="4629"/>
      <c r="W1119" s="4454"/>
      <c r="X1119" s="4629"/>
      <c r="Y1119" s="4619">
        <f>Y1118-38</f>
        <v>44212</v>
      </c>
      <c r="Z1119" s="4456"/>
      <c r="AA1119" s="4456"/>
    </row>
    <row r="1120" spans="1:80" ht="30" customHeight="1" x14ac:dyDescent="0.25">
      <c r="A1120" s="4745"/>
      <c r="B1120" s="4745"/>
      <c r="C1120" s="4642" t="s">
        <v>932</v>
      </c>
      <c r="D1120" s="4459">
        <f>D1119-2</f>
        <v>43980</v>
      </c>
      <c r="E1120" s="4457"/>
      <c r="F1120" s="4457"/>
      <c r="I1120" s="4457"/>
      <c r="J1120" s="4630"/>
      <c r="K1120" s="4457"/>
      <c r="L1120" s="4640"/>
      <c r="M1120" s="4626">
        <f>M1119-17</f>
        <v>44195</v>
      </c>
      <c r="N1120" s="4457"/>
      <c r="O1120" s="4630"/>
      <c r="P1120" s="4457"/>
      <c r="Q1120" s="4457"/>
      <c r="R1120" s="4643">
        <f>R1119-17</f>
        <v>43965</v>
      </c>
      <c r="S1120" s="4457"/>
      <c r="T1120" s="4651"/>
      <c r="U1120" s="4658"/>
      <c r="V1120" s="4651"/>
      <c r="W1120" s="4658"/>
      <c r="X1120" s="4651"/>
      <c r="Y1120" s="4654">
        <f>Y1119-17</f>
        <v>44195</v>
      </c>
      <c r="Z1120" s="4640"/>
      <c r="AA1120" s="4640"/>
    </row>
    <row r="1121" spans="1:27" ht="30" customHeight="1" thickBot="1" x14ac:dyDescent="0.3">
      <c r="A1121" s="4746"/>
      <c r="B1121" s="4746"/>
      <c r="C1121" s="4642" t="s">
        <v>1033</v>
      </c>
      <c r="D1121" s="4459">
        <f>D1120-11</f>
        <v>43969</v>
      </c>
      <c r="E1121" s="4458"/>
      <c r="F1121" s="4458"/>
      <c r="I1121" s="4458"/>
      <c r="J1121" s="4632"/>
      <c r="K1121" s="4458"/>
      <c r="L1121" s="4641"/>
      <c r="M1121" s="4633">
        <f>M1120-11</f>
        <v>44184</v>
      </c>
      <c r="N1121" s="4458"/>
      <c r="O1121" s="4632"/>
      <c r="P1121" s="4458"/>
      <c r="Q1121" s="4458"/>
      <c r="R1121" s="4634">
        <f>R1120-11</f>
        <v>43954</v>
      </c>
      <c r="S1121" s="4458"/>
      <c r="T1121" s="4652"/>
      <c r="U1121" s="4659"/>
      <c r="V1121" s="4652"/>
      <c r="W1121" s="4659"/>
      <c r="X1121" s="4652"/>
      <c r="Y1121" s="4655">
        <f>Y1120-11</f>
        <v>44184</v>
      </c>
      <c r="Z1121" s="4641"/>
      <c r="AA1121" s="4641"/>
    </row>
    <row r="1122" spans="1:27" ht="30" customHeight="1" x14ac:dyDescent="0.25">
      <c r="A1122" s="36"/>
      <c r="B1122" s="36"/>
      <c r="C1122" s="927"/>
    </row>
    <row r="1123" spans="1:27" x14ac:dyDescent="0.25">
      <c r="A1123" s="36"/>
      <c r="B1123" s="36"/>
      <c r="C1123" s="927"/>
    </row>
  </sheetData>
  <mergeCells count="64">
    <mergeCell ref="A21:A144"/>
    <mergeCell ref="B21:B143"/>
    <mergeCell ref="A147:A154"/>
    <mergeCell ref="B147:B154"/>
    <mergeCell ref="A158:A167"/>
    <mergeCell ref="B158:B167"/>
    <mergeCell ref="Q278:Q328"/>
    <mergeCell ref="T278:T328"/>
    <mergeCell ref="A173:A199"/>
    <mergeCell ref="B173:B199"/>
    <mergeCell ref="A203:A267"/>
    <mergeCell ref="B203:B267"/>
    <mergeCell ref="A274:A349"/>
    <mergeCell ref="B274:B349"/>
    <mergeCell ref="A488:A543"/>
    <mergeCell ref="B488:B541"/>
    <mergeCell ref="V278:V328"/>
    <mergeCell ref="W278:W328"/>
    <mergeCell ref="Z278:Z328"/>
    <mergeCell ref="A352:A377"/>
    <mergeCell ref="B352:B377"/>
    <mergeCell ref="J354:J377"/>
    <mergeCell ref="K354:K377"/>
    <mergeCell ref="N354:N377"/>
    <mergeCell ref="P354:P377"/>
    <mergeCell ref="Q354:Q377"/>
    <mergeCell ref="J278:J328"/>
    <mergeCell ref="K278:K328"/>
    <mergeCell ref="N278:N328"/>
    <mergeCell ref="P278:P328"/>
    <mergeCell ref="T354:T377"/>
    <mergeCell ref="V354:V377"/>
    <mergeCell ref="W354:W377"/>
    <mergeCell ref="Z354:Z377"/>
    <mergeCell ref="B411:B417"/>
    <mergeCell ref="A548:A600"/>
    <mergeCell ref="B548:B598"/>
    <mergeCell ref="A612:A647"/>
    <mergeCell ref="B612:B647"/>
    <mergeCell ref="A670:A691"/>
    <mergeCell ref="B670:B691"/>
    <mergeCell ref="A705:A725"/>
    <mergeCell ref="B705:B725"/>
    <mergeCell ref="A731:A744"/>
    <mergeCell ref="B731:B744"/>
    <mergeCell ref="A747:A767"/>
    <mergeCell ref="B747:B767"/>
    <mergeCell ref="A770:A784"/>
    <mergeCell ref="B770:B784"/>
    <mergeCell ref="A788:A819"/>
    <mergeCell ref="B788:B819"/>
    <mergeCell ref="A824:A860"/>
    <mergeCell ref="B824:B860"/>
    <mergeCell ref="A864:A933"/>
    <mergeCell ref="B864:B933"/>
    <mergeCell ref="A944:A1033"/>
    <mergeCell ref="B944:B1033"/>
    <mergeCell ref="A1041:A1098"/>
    <mergeCell ref="B1041:B1098"/>
    <mergeCell ref="C1100:C1101"/>
    <mergeCell ref="A1105:A1121"/>
    <mergeCell ref="B1105:B1121"/>
    <mergeCell ref="M1106:O1106"/>
    <mergeCell ref="Y1106:AA1106"/>
  </mergeCells>
  <pageMargins left="0" right="0" top="0.5" bottom="0" header="0.3" footer="0.3"/>
  <pageSetup scale="44" orientation="landscape" r:id="rId1"/>
  <headerFooter>
    <oddHeader>&amp;LFree People  Monthly Calendar - Master&amp;R&amp;D</oddHeader>
    <oddFooter xml:space="preserve">&amp;LKerneckel3&gt; Calendars
</oddFooter>
  </headerFooter>
  <rowBreaks count="9" manualBreakCount="9">
    <brk id="144" max="16383" man="1"/>
    <brk id="200" max="138" man="1"/>
    <brk id="268" max="16383" man="1"/>
    <brk id="419" max="138" man="1"/>
    <brk id="785" max="138" man="1"/>
    <brk id="821" max="16383" man="1"/>
    <brk id="862" max="16383" man="1"/>
    <brk id="1033" max="16383" man="1"/>
    <brk id="1098" max="16383" man="1"/>
  </rowBreaks>
  <colBreaks count="1" manualBreakCount="1">
    <brk id="10" max="110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DE47FD7F1C2F4EA975E01F59248556" ma:contentTypeVersion="4" ma:contentTypeDescription="Create a new document." ma:contentTypeScope="" ma:versionID="a3e721f8850cd69db640863823cb7cbe">
  <xsd:schema xmlns:xsd="http://www.w3.org/2001/XMLSchema" xmlns:xs="http://www.w3.org/2001/XMLSchema" xmlns:p="http://schemas.microsoft.com/office/2006/metadata/properties" xmlns:ns3="021e877c-1e0c-4100-b1a7-e4eca990ee6d" targetNamespace="http://schemas.microsoft.com/office/2006/metadata/properties" ma:root="true" ma:fieldsID="21ff9564d445ec4f5b55f408963ffbab" ns3:_="">
    <xsd:import namespace="021e877c-1e0c-4100-b1a7-e4eca990ee6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1e877c-1e0c-4100-b1a7-e4eca990ee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7C3DC8-37A6-4FAA-9A6E-EB51D22A364B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021e877c-1e0c-4100-b1a7-e4eca990ee6d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A36D179-4C3E-4184-86D8-D3A696A510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89B9F4-4A61-4967-BF98-7FF8E5325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1e877c-1e0c-4100-b1a7-e4eca990ee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buy wk 1 wk after msr</vt:lpstr>
      <vt:lpstr>Fabric pre-development process</vt:lpstr>
      <vt:lpstr>weeks</vt:lpstr>
      <vt:lpstr>timing template</vt:lpstr>
      <vt:lpstr>whsl plus 4 wks</vt:lpstr>
      <vt:lpstr>'buy wk 1 wk after msr'!Print_Area</vt:lpstr>
      <vt:lpstr>'timing template'!Print_Area</vt:lpstr>
      <vt:lpstr>weeks!Print_Area</vt:lpstr>
      <vt:lpstr>'whsl plus 4 wks'!Print_Area</vt:lpstr>
    </vt:vector>
  </TitlesOfParts>
  <Company>Urban Outfitters,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kerneckel3</dc:creator>
  <cp:lastModifiedBy>Lorie A.Kerneckel</cp:lastModifiedBy>
  <cp:lastPrinted>2020-01-13T13:15:57Z</cp:lastPrinted>
  <dcterms:created xsi:type="dcterms:W3CDTF">2009-02-19T13:12:24Z</dcterms:created>
  <dcterms:modified xsi:type="dcterms:W3CDTF">2021-05-25T16:11:16Z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0x01010047DE47FD7F1C2F4EA975E01F59248556</vt:lpwstr>
  </property>
</Properties>
</file>